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74E1098A-38ED-45D3-B665-165C7C12FD91}" xr6:coauthVersionLast="41" xr6:coauthVersionMax="41" xr10:uidLastSave="{00000000-0000-0000-0000-000000000000}"/>
  <bookViews>
    <workbookView xWindow="-120" yWindow="-120" windowWidth="29040" windowHeight="17640" tabRatio="524" xr2:uid="{00000000-000D-0000-FFFF-FFFF00000000}"/>
  </bookViews>
  <sheets>
    <sheet name="params" sheetId="1" r:id="rId1"/>
    <sheet name="GlobalParams" sheetId="3" r:id="rId2"/>
    <sheet name="returns" sheetId="2" r:id="rId3"/>
    <sheet name="Calibration_AV2016lag" sheetId="10" r:id="rId4"/>
    <sheet name="Sheet1" sheetId="12" r:id="rId5"/>
    <sheet name="Sheet2" sheetId="13" r:id="rId6"/>
    <sheet name="DetectiveWork" sheetId="1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9" i="10" l="1"/>
  <c r="C38" i="10"/>
  <c r="D22" i="10"/>
  <c r="C22" i="10"/>
  <c r="D4" i="10"/>
  <c r="D5" i="10"/>
  <c r="D6" i="10"/>
  <c r="D7" i="10"/>
  <c r="D8" i="10"/>
  <c r="D10" i="10"/>
  <c r="D11" i="10"/>
  <c r="D12" i="10"/>
  <c r="D13" i="10"/>
  <c r="D15" i="10"/>
  <c r="D16" i="10"/>
  <c r="D17" i="10"/>
  <c r="D19" i="10"/>
  <c r="D20" i="10"/>
  <c r="D24" i="10"/>
  <c r="D25" i="10"/>
  <c r="D27" i="10"/>
  <c r="D3" i="10"/>
  <c r="F6" i="12"/>
  <c r="C19" i="10"/>
  <c r="C20" i="10"/>
  <c r="C25" i="10" s="1"/>
  <c r="G26" i="12"/>
  <c r="G25" i="12"/>
  <c r="G24" i="12"/>
  <c r="F32" i="2" l="1"/>
  <c r="E32" i="2" s="1"/>
  <c r="F31" i="2"/>
  <c r="E31" i="2"/>
  <c r="F30" i="2"/>
  <c r="E30" i="2" s="1"/>
  <c r="F29" i="2"/>
  <c r="E29" i="2" s="1"/>
  <c r="F28" i="2"/>
  <c r="E28" i="2"/>
  <c r="F27" i="2"/>
  <c r="E27" i="2" s="1"/>
  <c r="F26" i="2"/>
  <c r="E26" i="2" s="1"/>
  <c r="F25" i="2"/>
  <c r="E25" i="2" s="1"/>
  <c r="F24" i="2"/>
  <c r="E24" i="2" s="1"/>
  <c r="F23" i="2"/>
  <c r="E23" i="2" s="1"/>
  <c r="F22" i="2"/>
  <c r="E22" i="2" s="1"/>
  <c r="F21" i="2"/>
  <c r="E21" i="2" s="1"/>
  <c r="F20" i="2"/>
  <c r="E20" i="2" s="1"/>
  <c r="F19" i="2"/>
  <c r="E19" i="2"/>
  <c r="F18" i="2"/>
  <c r="E18" i="2" s="1"/>
  <c r="F17" i="2"/>
  <c r="E17" i="2" s="1"/>
  <c r="F13" i="2" l="1"/>
  <c r="E13" i="2" s="1"/>
  <c r="F16" i="2"/>
  <c r="E16" i="2" s="1"/>
  <c r="F15" i="2"/>
  <c r="E15" i="2" s="1"/>
  <c r="F14" i="2"/>
  <c r="E14" i="2" s="1"/>
  <c r="F12" i="2"/>
  <c r="E12" i="2"/>
  <c r="F11" i="2"/>
  <c r="E11" i="2" s="1"/>
  <c r="F10" i="2" l="1"/>
  <c r="E10" i="2" s="1"/>
  <c r="F9" i="2"/>
  <c r="E9" i="2" s="1"/>
  <c r="F8" i="2"/>
  <c r="E8" i="2" s="1"/>
  <c r="F7" i="2"/>
  <c r="E7" i="2" s="1"/>
  <c r="F6" i="2"/>
  <c r="E6" i="2"/>
  <c r="I4" i="11" l="1"/>
  <c r="F4" i="2" l="1"/>
  <c r="E4" i="2" s="1"/>
  <c r="F5" i="2"/>
  <c r="E5" i="2" s="1"/>
  <c r="F3" i="2"/>
  <c r="E3" i="2" s="1"/>
  <c r="N16" i="10" l="1"/>
  <c r="O39" i="10"/>
  <c r="O35" i="10"/>
  <c r="O32" i="10"/>
  <c r="O30" i="10"/>
  <c r="O29" i="10"/>
  <c r="O38" i="10"/>
  <c r="O21" i="10"/>
  <c r="O20" i="10"/>
  <c r="O5" i="10"/>
  <c r="O6" i="10"/>
  <c r="O8" i="10"/>
  <c r="O4" i="10"/>
  <c r="M25" i="10" l="1"/>
  <c r="O25" i="10" s="1"/>
  <c r="Q39" i="10"/>
  <c r="Q35" i="10"/>
  <c r="Q32" i="10"/>
  <c r="Q30" i="10"/>
  <c r="Q29" i="10"/>
  <c r="Q38" i="10"/>
  <c r="Q21" i="10"/>
  <c r="Q20" i="10"/>
  <c r="Q8" i="10"/>
  <c r="Q6" i="10"/>
  <c r="M7" i="10"/>
  <c r="Q5" i="10"/>
  <c r="Q4" i="10"/>
  <c r="Q25" i="10" l="1"/>
  <c r="Q7" i="10"/>
  <c r="O7" i="10"/>
  <c r="M16" i="10"/>
  <c r="O16" i="10" s="1"/>
  <c r="Q16" i="10" l="1"/>
  <c r="M22" i="10"/>
  <c r="O22" i="10" s="1"/>
  <c r="Q22" i="10" l="1"/>
  <c r="F2" i="2"/>
  <c r="E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4" authorId="0" shapeId="0" xr:uid="{E6AA1FA0-BFAB-4875-9A5C-50F9685507C0}">
      <text>
        <r>
          <rPr>
            <b/>
            <sz val="9"/>
            <color indexed="81"/>
            <rFont val="Tahoma"/>
            <family val="2"/>
          </rPr>
          <t>Author:</t>
        </r>
        <r>
          <rPr>
            <sz val="9"/>
            <color indexed="81"/>
            <rFont val="Tahoma"/>
            <family val="2"/>
          </rPr>
          <t xml:space="preserve">
Values: SingleTier; MultiTier</t>
        </r>
      </text>
    </comment>
    <comment ref="M4" authorId="0" shapeId="0" xr:uid="{0293D194-19C9-42F4-94A3-B37793CAC8F6}">
      <text>
        <r>
          <rPr>
            <b/>
            <sz val="9"/>
            <color indexed="81"/>
            <rFont val="Tahoma"/>
            <family val="2"/>
          </rPr>
          <t>Author:</t>
        </r>
        <r>
          <rPr>
            <sz val="9"/>
            <color indexed="81"/>
            <rFont val="Tahoma"/>
            <family val="2"/>
          </rPr>
          <t xml:space="preserve">
Skip the year-1 amort. payment for new amortization basis. 
Does not affect existing amort. basis
</t>
        </r>
      </text>
    </comment>
    <comment ref="T4" authorId="0" shapeId="0" xr:uid="{D29CD304-2CDF-417F-9E02-63FF8702FBB5}">
      <text>
        <r>
          <rPr>
            <b/>
            <sz val="9"/>
            <color indexed="81"/>
            <rFont val="Tahoma"/>
            <family val="2"/>
          </rPr>
          <t>Author:</t>
        </r>
        <r>
          <rPr>
            <sz val="9"/>
            <color indexed="81"/>
            <rFont val="Tahoma"/>
            <family val="2"/>
          </rPr>
          <t xml:space="preserve">
20292733/43629545 = 46.5%</t>
        </r>
      </text>
    </comment>
    <comment ref="AK4" authorId="0" shapeId="0" xr:uid="{D91F68BF-928B-4B3B-9F98-4B2FFAC0BBBC}">
      <text>
        <r>
          <rPr>
            <b/>
            <sz val="9"/>
            <color indexed="81"/>
            <rFont val="Tahoma"/>
            <family val="2"/>
          </rPr>
          <t>Author:</t>
        </r>
        <r>
          <rPr>
            <sz val="9"/>
            <color indexed="81"/>
            <rFont val="Tahoma"/>
            <family val="2"/>
          </rPr>
          <t xml:space="preserve">
method2 = No smoothing
</t>
        </r>
      </text>
    </comment>
    <comment ref="AV4" authorId="0" shapeId="0" xr:uid="{D8DF56B1-E0DB-40EC-9DAC-B2E600541C22}">
      <text>
        <r>
          <rPr>
            <b/>
            <sz val="9"/>
            <color indexed="81"/>
            <rFont val="Tahoma"/>
            <family val="2"/>
          </rPr>
          <t>Author:</t>
        </r>
        <r>
          <rPr>
            <sz val="9"/>
            <color indexed="81"/>
            <rFont val="Tahoma"/>
            <family val="2"/>
          </rPr>
          <t xml:space="preserve">
AL_pct; AA0, noSmoothing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DA958DB-FCE2-4693-9EC3-E2BA5499F8F5}">
      <text>
        <r>
          <rPr>
            <b/>
            <sz val="9"/>
            <color indexed="81"/>
            <rFont val="Tahoma"/>
            <family val="2"/>
          </rPr>
          <t>Author:</t>
        </r>
        <r>
          <rPr>
            <sz val="9"/>
            <color indexed="81"/>
            <rFont val="Tahoma"/>
            <family val="2"/>
          </rPr>
          <t xml:space="preserve">
adj because using tier results not obl results</t>
        </r>
      </text>
    </comment>
    <comment ref="L35" authorId="0" shapeId="0" xr:uid="{00000000-0006-0000-0300-000001000000}">
      <text>
        <r>
          <rPr>
            <b/>
            <sz val="9"/>
            <color indexed="81"/>
            <rFont val="Tahoma"/>
            <family val="2"/>
          </rPr>
          <t>Author:</t>
        </r>
        <r>
          <rPr>
            <sz val="9"/>
            <color indexed="81"/>
            <rFont val="Tahoma"/>
            <family val="2"/>
          </rPr>
          <t xml:space="preserve">
AV2016 n47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DDF1CF52-8DCF-4669-8381-8CDAA6ABBE43}">
      <text>
        <r>
          <rPr>
            <b/>
            <sz val="9"/>
            <color indexed="81"/>
            <rFont val="Tahoma"/>
            <family val="2"/>
          </rPr>
          <t>Author:</t>
        </r>
        <r>
          <rPr>
            <sz val="9"/>
            <color indexed="81"/>
            <rFont val="Tahoma"/>
            <family val="2"/>
          </rPr>
          <t xml:space="preserve">
adj because using tier results not obl results</t>
        </r>
      </text>
    </comment>
    <comment ref="D5" authorId="0" shapeId="0" xr:uid="{8AADE9C7-BF21-4EA9-9AF8-43A6970E0EBE}">
      <text>
        <r>
          <rPr>
            <b/>
            <sz val="9"/>
            <color indexed="81"/>
            <rFont val="Tahoma"/>
            <family val="2"/>
          </rPr>
          <t>Author:</t>
        </r>
        <r>
          <rPr>
            <sz val="9"/>
            <color indexed="81"/>
            <rFont val="Tahoma"/>
            <family val="2"/>
          </rPr>
          <t xml:space="preserve">
adj because using tier results not obl results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5" authorId="0" shapeId="0" xr:uid="{51E3EAE5-48C8-40AB-8952-20588FED2828}">
      <text>
        <r>
          <rPr>
            <b/>
            <sz val="8"/>
            <color indexed="81"/>
            <rFont val="Tahoma"/>
            <family val="2"/>
          </rPr>
          <t>Corrected from 481,464,604</t>
        </r>
      </text>
    </comment>
    <comment ref="D40" authorId="0" shapeId="0" xr:uid="{39FE136E-08B9-44E9-8A9B-D0144F0AC925}">
      <text>
        <r>
          <rPr>
            <b/>
            <sz val="8"/>
            <color indexed="81"/>
            <rFont val="Tahoma"/>
            <family val="2"/>
          </rPr>
          <t>Updated from 3,954,653,716 due to rounding</t>
        </r>
      </text>
    </comment>
  </commentList>
</comments>
</file>

<file path=xl/sharedStrings.xml><?xml version="1.0" encoding="utf-8"?>
<sst xmlns="http://schemas.openxmlformats.org/spreadsheetml/2006/main" count="813" uniqueCount="297">
  <si>
    <t>runname</t>
  </si>
  <si>
    <t>nsim</t>
  </si>
  <si>
    <t>nyear</t>
  </si>
  <si>
    <t>ncore</t>
  </si>
  <si>
    <t>ADC</t>
  </si>
  <si>
    <t>nonNegC</t>
  </si>
  <si>
    <t>EEC_fixed</t>
  </si>
  <si>
    <t>i</t>
  </si>
  <si>
    <t>ir.mean</t>
  </si>
  <si>
    <t>ir.sd</t>
  </si>
  <si>
    <t>m</t>
  </si>
  <si>
    <t>salgrowth_amort</t>
  </si>
  <si>
    <t>amort_method</t>
  </si>
  <si>
    <t>s.year</t>
  </si>
  <si>
    <t>include</t>
  </si>
  <si>
    <t>note</t>
  </si>
  <si>
    <t>ConPolicy</t>
  </si>
  <si>
    <t>r.mean</t>
  </si>
  <si>
    <t>r.sd</t>
  </si>
  <si>
    <t>period</t>
  </si>
  <si>
    <t>return_det</t>
  </si>
  <si>
    <t>RS1</t>
  </si>
  <si>
    <t>return_type</t>
  </si>
  <si>
    <t>scenario</t>
  </si>
  <si>
    <t>return_scenario</t>
  </si>
  <si>
    <t>r.geoMean</t>
  </si>
  <si>
    <t>wf_growth</t>
  </si>
  <si>
    <t>nyear.override</t>
  </si>
  <si>
    <t>useAVamort</t>
  </si>
  <si>
    <t>useAVunrecReturn</t>
  </si>
  <si>
    <t>MA_0_pct</t>
  </si>
  <si>
    <t>AA_0_pct</t>
  </si>
  <si>
    <t>AL_pct</t>
  </si>
  <si>
    <t>diff</t>
  </si>
  <si>
    <t>AL total</t>
  </si>
  <si>
    <t>VVA</t>
  </si>
  <si>
    <t>MVA</t>
  </si>
  <si>
    <t>Model</t>
  </si>
  <si>
    <t>MA_0</t>
  </si>
  <si>
    <t>AA_0</t>
  </si>
  <si>
    <t>amort_type</t>
  </si>
  <si>
    <t>closed</t>
  </si>
  <si>
    <t>SC $b</t>
  </si>
  <si>
    <t>NC rate %</t>
  </si>
  <si>
    <t>EEC rate %</t>
  </si>
  <si>
    <t>SC rate %</t>
  </si>
  <si>
    <t>UAAL</t>
  </si>
  <si>
    <t>cd</t>
  </si>
  <si>
    <t>cola</t>
  </si>
  <si>
    <t>PVFB for vested Terms</t>
  </si>
  <si>
    <t>PVFNC</t>
  </si>
  <si>
    <t>payroll  (reported)</t>
  </si>
  <si>
    <t>payroll  (valueation)</t>
  </si>
  <si>
    <t>PV Future salary</t>
  </si>
  <si>
    <t>benefit factor * 1.125; sal.growth + 0.75%; 96% init benefit; post/sur mortality * 1.025</t>
  </si>
  <si>
    <t>PVFB for retirees/bens/disb</t>
  </si>
  <si>
    <t>B(AV2016 e7)</t>
  </si>
  <si>
    <t>notes</t>
  </si>
  <si>
    <t>AV2016</t>
  </si>
  <si>
    <t>calibration</t>
  </si>
  <si>
    <t>init_year</t>
  </si>
  <si>
    <t>min_age</t>
  </si>
  <si>
    <t>max_age</t>
  </si>
  <si>
    <t>min_ea</t>
  </si>
  <si>
    <t>max_ea</t>
  </si>
  <si>
    <t>max_retAge</t>
  </si>
  <si>
    <t>min_retAge</t>
  </si>
  <si>
    <t>fasyears</t>
  </si>
  <si>
    <t>benefit parameters</t>
  </si>
  <si>
    <t>age_vben</t>
  </si>
  <si>
    <t>v.year</t>
  </si>
  <si>
    <t>Return Assumptions</t>
  </si>
  <si>
    <t>infl</t>
  </si>
  <si>
    <t>actuarial_method</t>
  </si>
  <si>
    <t>EAN.CD</t>
  </si>
  <si>
    <t>Actuarial Methods and assumptions</t>
  </si>
  <si>
    <t>Amortization</t>
  </si>
  <si>
    <t>Asset Smoothing</t>
  </si>
  <si>
    <t>s.upper</t>
  </si>
  <si>
    <t>s.lower</t>
  </si>
  <si>
    <t>smooth_method</t>
  </si>
  <si>
    <t>method1</t>
  </si>
  <si>
    <t>Initial Funding</t>
  </si>
  <si>
    <t>init_MA_type</t>
  </si>
  <si>
    <t>init_AA_type</t>
  </si>
  <si>
    <t>workforce</t>
  </si>
  <si>
    <t>estInitTerm</t>
  </si>
  <si>
    <t>TDA</t>
  </si>
  <si>
    <t>TDA_on</t>
  </si>
  <si>
    <t>i.TDAfixed</t>
  </si>
  <si>
    <t>init_MA_TDA_type</t>
  </si>
  <si>
    <t>MA_pct</t>
  </si>
  <si>
    <t>init_MA_TDA_pct</t>
  </si>
  <si>
    <t>init_MA_TDA_preset</t>
  </si>
  <si>
    <t>s.year.TDA</t>
  </si>
  <si>
    <t>Model Assumptions</t>
  </si>
  <si>
    <t>startingSalgrowth</t>
  </si>
  <si>
    <t>no_entrants</t>
  </si>
  <si>
    <t>t4a_LowYos_nUp</t>
  </si>
  <si>
    <t>t4a_HighYos_nUp</t>
  </si>
  <si>
    <t>t4a_LowYos_sUp</t>
  </si>
  <si>
    <t>t4a_HighYos_sUp</t>
  </si>
  <si>
    <t>scale_nact</t>
  </si>
  <si>
    <t>scaleName_nact</t>
  </si>
  <si>
    <t>scaleName_sal</t>
  </si>
  <si>
    <t>scale_sal</t>
  </si>
  <si>
    <t>scale_adj_factor</t>
  </si>
  <si>
    <t>scale_nact_LowYosUp</t>
  </si>
  <si>
    <t>scale_nact_HighYosUp</t>
  </si>
  <si>
    <t>scale_sal_LowYosUp</t>
  </si>
  <si>
    <t>scale_sal_HighYosUp</t>
  </si>
  <si>
    <t>Sensitivity test parameters</t>
  </si>
  <si>
    <t>CAFR2017 p63</t>
  </si>
  <si>
    <t>FY2016 end</t>
  </si>
  <si>
    <t>FY2017 end</t>
  </si>
  <si>
    <t>Pension Liability</t>
  </si>
  <si>
    <t>Fiduciary net position</t>
  </si>
  <si>
    <t>AA</t>
  </si>
  <si>
    <t>MA</t>
  </si>
  <si>
    <t>TDA assets</t>
  </si>
  <si>
    <t>2016-2017</t>
  </si>
  <si>
    <t>2017-2018</t>
  </si>
  <si>
    <t>2018-2019</t>
  </si>
  <si>
    <t>internal</t>
  </si>
  <si>
    <t>TDA_type</t>
  </si>
  <si>
    <t>income</t>
  </si>
  <si>
    <t>TDA_smooth_on</t>
  </si>
  <si>
    <t>payout</t>
  </si>
  <si>
    <t>t4a_TDApayout</t>
  </si>
  <si>
    <t>t4a_TDAamort</t>
  </si>
  <si>
    <t>off</t>
  </si>
  <si>
    <t>TDA_policy</t>
  </si>
  <si>
    <t>noTDA</t>
  </si>
  <si>
    <t>TDAamort</t>
  </si>
  <si>
    <t>TDApayout</t>
  </si>
  <si>
    <t>method2</t>
  </si>
  <si>
    <t>cp</t>
  </si>
  <si>
    <t>open</t>
  </si>
  <si>
    <t>sensitivity_on</t>
  </si>
  <si>
    <t>RS_15low</t>
  </si>
  <si>
    <t>2020-2024</t>
  </si>
  <si>
    <t>2025-2034</t>
  </si>
  <si>
    <t>RS_30low</t>
  </si>
  <si>
    <t>2020-2049</t>
  </si>
  <si>
    <t>2034-2049</t>
  </si>
  <si>
    <t>2025-2049</t>
  </si>
  <si>
    <t>OYLM</t>
  </si>
  <si>
    <t>OYLM_on</t>
  </si>
  <si>
    <t>TDAamortAS</t>
  </si>
  <si>
    <t>on</t>
  </si>
  <si>
    <t>t4a_TDAamort_OYLM</t>
  </si>
  <si>
    <t>2020-2021</t>
  </si>
  <si>
    <t>2021-2022</t>
  </si>
  <si>
    <t>2022-2023</t>
  </si>
  <si>
    <t>2023-2024</t>
  </si>
  <si>
    <t>RS_DF1</t>
  </si>
  <si>
    <t>RS_DF2</t>
  </si>
  <si>
    <t>t4a_noTDA_OYLM_DF2</t>
  </si>
  <si>
    <t>t4a_TDAamortAS_OYLM_DF2</t>
  </si>
  <si>
    <t>corridor</t>
  </si>
  <si>
    <t>OYLM_skipY1</t>
  </si>
  <si>
    <t>share_UFT</t>
  </si>
  <si>
    <t>EAN.CP</t>
  </si>
  <si>
    <t>noSmoothing</t>
  </si>
  <si>
    <t>Tiers</t>
  </si>
  <si>
    <t>tier_Mode</t>
  </si>
  <si>
    <t>singleTier_select</t>
  </si>
  <si>
    <t>t4a</t>
  </si>
  <si>
    <t>multiTier</t>
  </si>
  <si>
    <t>simple</t>
  </si>
  <si>
    <t>PVFB_disbRet</t>
  </si>
  <si>
    <t>PVFB_total</t>
  </si>
  <si>
    <t>AL_actives</t>
  </si>
  <si>
    <t>PVFB_other</t>
  </si>
  <si>
    <t>Notes</t>
  </si>
  <si>
    <t>PVFB_servRet</t>
  </si>
  <si>
    <t>Service retirement + Beneficiaries</t>
  </si>
  <si>
    <t>Supplemental + designated annnuity</t>
  </si>
  <si>
    <t>Ordinary + accidental disability</t>
  </si>
  <si>
    <t>PVFB_nonActives</t>
  </si>
  <si>
    <t>Present Value of Benefits</t>
  </si>
  <si>
    <t>inc/dec %</t>
  </si>
  <si>
    <r>
      <t>Active Participants</t>
    </r>
    <r>
      <rPr>
        <vertAlign val="superscript"/>
        <sz val="10"/>
        <rFont val="Arial"/>
        <family val="2"/>
      </rPr>
      <t>1</t>
    </r>
  </si>
  <si>
    <t>Service retirement</t>
  </si>
  <si>
    <t>Ordinary disability retirement</t>
  </si>
  <si>
    <t>Accidental disability retirement</t>
  </si>
  <si>
    <t>Ordinary death benefits</t>
  </si>
  <si>
    <t>Accidental death benefits</t>
  </si>
  <si>
    <t>Return of contributions</t>
  </si>
  <si>
    <t>Vested benefits</t>
  </si>
  <si>
    <r>
      <t>Variable funds</t>
    </r>
    <r>
      <rPr>
        <vertAlign val="superscript"/>
        <sz val="10"/>
        <rFont val="Arial"/>
        <family val="2"/>
      </rPr>
      <t>2</t>
    </r>
  </si>
  <si>
    <t>Total Active Participant PVB</t>
  </si>
  <si>
    <r>
      <t>Non-active Participants</t>
    </r>
    <r>
      <rPr>
        <vertAlign val="superscript"/>
        <sz val="10"/>
        <rFont val="Arial"/>
        <family val="2"/>
      </rPr>
      <t>3</t>
    </r>
  </si>
  <si>
    <t>Service Retirements</t>
  </si>
  <si>
    <t>Ordinary Disability Retirements</t>
  </si>
  <si>
    <t>Beneficiaries</t>
  </si>
  <si>
    <t>Accidental Disabilities</t>
  </si>
  <si>
    <t>Accidental Deaths</t>
  </si>
  <si>
    <t>Supplemental Benefits</t>
  </si>
  <si>
    <t>Designated Annuitants</t>
  </si>
  <si>
    <t>Total Non-active Participant PVB</t>
  </si>
  <si>
    <t>Total Present Value of Benefits</t>
  </si>
  <si>
    <r>
      <t>Accumulated Employee Contributions</t>
    </r>
    <r>
      <rPr>
        <vertAlign val="superscript"/>
        <sz val="10"/>
        <rFont val="Arial"/>
        <family val="2"/>
      </rPr>
      <t>4</t>
    </r>
  </si>
  <si>
    <t>Includes members not on active payroll and not currently receiving retirement benefits.</t>
  </si>
  <si>
    <t>Includes loads for annuitization factors for Variable Funds.</t>
  </si>
  <si>
    <t>Includes only members and beneficiaries currently receiving retirement benefits.</t>
  </si>
  <si>
    <t>Included in the Present Value of Benefits of Active Participants.</t>
  </si>
  <si>
    <t>NEW YORK CITY TEACHERS' RETIREMENT SYSTEM</t>
  </si>
  <si>
    <t>ACTUARIAL VALUATION AS OF JUNE 30, 2016 (Lag)</t>
  </si>
  <si>
    <t>TO COMPUTE PENSION EXPENSE FOR FISCAL YEAR 2018</t>
  </si>
  <si>
    <t>UNDER 2016 A&amp;M</t>
  </si>
  <si>
    <t>FINAL</t>
  </si>
  <si>
    <t>Valuation Date</t>
  </si>
  <si>
    <t>Fiscal Year</t>
  </si>
  <si>
    <t>2018</t>
  </si>
  <si>
    <t>Summary of Data</t>
  </si>
  <si>
    <t>1.</t>
  </si>
  <si>
    <t>Actives</t>
  </si>
  <si>
    <t>a.</t>
  </si>
  <si>
    <t>Number</t>
  </si>
  <si>
    <t>b.</t>
  </si>
  <si>
    <t>Total Salary</t>
  </si>
  <si>
    <t>c.</t>
  </si>
  <si>
    <t>Average Salary</t>
  </si>
  <si>
    <t>d.</t>
  </si>
  <si>
    <t>Average Age</t>
  </si>
  <si>
    <t>e.</t>
  </si>
  <si>
    <t>Average Service</t>
  </si>
  <si>
    <t>f.</t>
  </si>
  <si>
    <t>Salary Time = 0.5</t>
  </si>
  <si>
    <t>g.</t>
  </si>
  <si>
    <t>Salary Time = 1.0</t>
  </si>
  <si>
    <t>h.</t>
  </si>
  <si>
    <t>Salary Time = 1.5</t>
  </si>
  <si>
    <t>2.</t>
  </si>
  <si>
    <t>Inactives</t>
  </si>
  <si>
    <t>3.</t>
  </si>
  <si>
    <t>Terminated Vested</t>
  </si>
  <si>
    <t>4.</t>
  </si>
  <si>
    <t>Retirees</t>
  </si>
  <si>
    <t>Total Benefits</t>
  </si>
  <si>
    <t>5.</t>
  </si>
  <si>
    <t>Total</t>
  </si>
  <si>
    <t>Liabilities</t>
  </si>
  <si>
    <t>d1.</t>
  </si>
  <si>
    <t>DA</t>
  </si>
  <si>
    <t>Loads</t>
  </si>
  <si>
    <t>Actuarial Accrued Liability</t>
  </si>
  <si>
    <t>servRet + beneficiaries</t>
  </si>
  <si>
    <t>disbRet</t>
  </si>
  <si>
    <t>other</t>
  </si>
  <si>
    <t>PVFB_actives1_servRet</t>
  </si>
  <si>
    <t>PVFB_actives1_disbRet</t>
  </si>
  <si>
    <t>PVFB for actives1</t>
  </si>
  <si>
    <t>PVFB_actives1_deathBen</t>
  </si>
  <si>
    <t>PVFB_actives1_vested</t>
  </si>
  <si>
    <t>PVFB_actives1_returnCon</t>
  </si>
  <si>
    <t>AL for actives1</t>
  </si>
  <si>
    <t>PVFB_actives1_variable</t>
  </si>
  <si>
    <t>PVFB_actives</t>
  </si>
  <si>
    <t>PVFB_actives2</t>
  </si>
  <si>
    <t>PVFB_inactives</t>
  </si>
  <si>
    <t>PVFB_terminated</t>
  </si>
  <si>
    <t>PVFB_loads</t>
  </si>
  <si>
    <t>AL_total</t>
  </si>
  <si>
    <t>AL actives+PVB inactives+PVB terms + loads +PVB nonactives</t>
  </si>
  <si>
    <t>EEC</t>
  </si>
  <si>
    <t>employer NC</t>
  </si>
  <si>
    <t>SC</t>
  </si>
  <si>
    <t>C</t>
  </si>
  <si>
    <t>B</t>
  </si>
  <si>
    <t>AVA</t>
  </si>
  <si>
    <t>payroll</t>
  </si>
  <si>
    <t>SC+ employer NC + admin cost</t>
  </si>
  <si>
    <t>AV2016lag report table I-1, np2</t>
  </si>
  <si>
    <t>Funded ratio AVA</t>
  </si>
  <si>
    <t>Funded ratio MVA</t>
  </si>
  <si>
    <t>AV2016lag report table II-2, np7</t>
  </si>
  <si>
    <t>FY2016 value</t>
  </si>
  <si>
    <t>multiTier_TDAamortAS_OYLM</t>
  </si>
  <si>
    <t>multiTier_noTDA</t>
  </si>
  <si>
    <t>multiTier_noTDA_OYLM</t>
  </si>
  <si>
    <t>multiTier_TDAamortAS</t>
  </si>
  <si>
    <t>multiTier_noTDA_OYLM_low15</t>
  </si>
  <si>
    <t>multiTier_TDAamortAS_OYLM_low15</t>
  </si>
  <si>
    <t>multiTier_C15dA0</t>
  </si>
  <si>
    <t>multiTier_C15dA6noCorridor</t>
  </si>
  <si>
    <t>multiTier_O15dA6</t>
  </si>
  <si>
    <t>multiTier_O15pA6</t>
  </si>
  <si>
    <t>multiTier_O30pA6</t>
  </si>
  <si>
    <t>multiTier_O30pA6_noTDA</t>
  </si>
  <si>
    <t>multiTier_noTDA_OYLM_DF1</t>
  </si>
  <si>
    <t>multiTier_TDAamortAS_OYLM_DF1</t>
  </si>
  <si>
    <t>multiTier_C30dA6</t>
  </si>
  <si>
    <t>multiTier_C15pA6</t>
  </si>
  <si>
    <t>multiTier_noTDA_OYLM_low30</t>
  </si>
  <si>
    <t>multiTier_TDAamortAS_OYLM_low30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</si>
</sst>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2" formatCode="_(&quot;$&quot;* #,##0_);_(&quot;$&quot;* \(#,##0\);_(&quot;$&quot;* &quot;-&quot;_);_(@_)"/>
    <numFmt numFmtId="44" formatCode="_(&quot;$&quot;* #,##0.00_);_(&quot;$&quot;* \(#,##0.00\);_(&quot;$&quot;* &quot;-&quot;??_);_(@_)"/>
    <numFmt numFmtId="43" formatCode="_(* #,##0.00_);_(* \(#,##0.00\);_(* &quot;-&quot;??_);_(@_)"/>
    <numFmt numFmtId="164" formatCode="0.000"/>
    <numFmt numFmtId="165" formatCode="0.0000"/>
    <numFmt numFmtId="166" formatCode="_(* #,##0_);_(* \(#,##0\);_(* &quot;-&quot;??_);_(@_)"/>
    <numFmt numFmtId="167" formatCode="m/dd/yyyy"/>
    <numFmt numFmtId="168" formatCode="0.0%"/>
    <numFmt numFmtId="169" formatCode="_(&quot;$&quot;* #,##0_);_(&quot;$&quot;* \(#,##0\);_(&quot;$&quot;* &quot;-&quot;??_);_(@_)"/>
    <numFmt numFmtId="170" formatCode="0.0_);\(0.0\)"/>
    <numFmt numFmtId="171" formatCode="[$-409]mmmm\ d\,\ yyyy;@"/>
    <numFmt numFmtId="172" formatCode="0.000%"/>
    <numFmt numFmtId="176" formatCode="0.0"/>
  </numFmts>
  <fonts count="25">
    <font>
      <sz val="11"/>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4"/>
      <color theme="1"/>
      <name val="Calibri"/>
      <family val="2"/>
      <scheme val="minor"/>
    </font>
    <font>
      <sz val="10"/>
      <name val="Arial"/>
      <family val="2"/>
    </font>
    <font>
      <sz val="12"/>
      <name val="Arial"/>
      <family val="2"/>
    </font>
    <font>
      <sz val="11"/>
      <name val="Arial"/>
      <family val="2"/>
    </font>
    <font>
      <vertAlign val="superscript"/>
      <sz val="10"/>
      <name val="Arial"/>
      <family val="2"/>
    </font>
    <font>
      <b/>
      <sz val="12"/>
      <color indexed="8"/>
      <name val="Arial MT"/>
    </font>
    <font>
      <sz val="12"/>
      <color indexed="8"/>
      <name val="Arial MT"/>
    </font>
    <font>
      <u/>
      <sz val="10"/>
      <color indexed="12"/>
      <name val="Arial"/>
      <family val="2"/>
    </font>
    <font>
      <sz val="12"/>
      <color indexed="57"/>
      <name val="Arial MT"/>
    </font>
    <font>
      <vertAlign val="superscript"/>
      <sz val="8"/>
      <name val="Arial"/>
      <family val="2"/>
    </font>
    <font>
      <sz val="9"/>
      <name val="Arial"/>
      <family val="2"/>
    </font>
    <font>
      <vertAlign val="superscript"/>
      <sz val="9"/>
      <name val="Arial"/>
      <family val="2"/>
    </font>
    <font>
      <b/>
      <sz val="12"/>
      <name val="Arial"/>
      <family val="2"/>
    </font>
    <font>
      <b/>
      <sz val="12"/>
      <name val="Arial MT"/>
    </font>
    <font>
      <u val="singleAccounting"/>
      <sz val="12"/>
      <name val="Arial"/>
      <family val="2"/>
    </font>
    <font>
      <u/>
      <sz val="12"/>
      <color indexed="48"/>
      <name val="Arial"/>
      <family val="2"/>
    </font>
    <font>
      <sz val="12"/>
      <color indexed="48"/>
      <name val="Arial"/>
      <family val="2"/>
    </font>
    <font>
      <sz val="12"/>
      <color indexed="10"/>
      <name val="Arial"/>
      <family val="2"/>
    </font>
    <font>
      <b/>
      <sz val="8"/>
      <color indexed="81"/>
      <name val="Tahoma"/>
      <family val="2"/>
    </font>
    <font>
      <sz val="11"/>
      <color theme="1"/>
      <name val="Arial"/>
      <family val="2"/>
    </font>
  </fonts>
  <fills count="19">
    <fill>
      <patternFill patternType="none"/>
    </fill>
    <fill>
      <patternFill patternType="gray125"/>
    </fill>
    <fill>
      <patternFill patternType="solid">
        <fgColor theme="3" tint="0.59999389629810485"/>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theme="2" tint="-0.499984740745262"/>
        <bgColor indexed="64"/>
      </patternFill>
    </fill>
    <fill>
      <patternFill patternType="solid">
        <fgColor theme="0"/>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9" tint="0.39997558519241921"/>
        <bgColor indexed="64"/>
      </patternFill>
    </fill>
  </fills>
  <borders count="7">
    <border>
      <left/>
      <right/>
      <top/>
      <bottom/>
      <diagonal/>
    </border>
    <border>
      <left style="medium">
        <color rgb="FFA3A3A3"/>
      </left>
      <right style="medium">
        <color rgb="FFA3A3A3"/>
      </right>
      <top style="medium">
        <color rgb="FFA3A3A3"/>
      </top>
      <bottom style="medium">
        <color rgb="FFA3A3A3"/>
      </bottom>
      <diagonal/>
    </border>
    <border>
      <left/>
      <right/>
      <top/>
      <bottom style="medium">
        <color rgb="FFA3A3A3"/>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diagonal/>
    </border>
    <border>
      <left/>
      <right/>
      <top/>
      <bottom style="thin">
        <color indexed="64"/>
      </bottom>
      <diagonal/>
    </border>
  </borders>
  <cellStyleXfs count="7">
    <xf numFmtId="0" fontId="0" fillId="0" borderId="0"/>
    <xf numFmtId="9" fontId="2" fillId="0" borderId="0" applyFont="0" applyFill="0" applyBorder="0" applyAlignment="0" applyProtection="0"/>
    <xf numFmtId="43" fontId="2" fillId="0" borderId="0" applyFont="0" applyFill="0" applyBorder="0" applyAlignment="0" applyProtection="0"/>
    <xf numFmtId="0" fontId="6" fillId="0" borderId="0"/>
    <xf numFmtId="37" fontId="6" fillId="0" borderId="4">
      <alignment vertical="center"/>
      <protection locked="0"/>
    </xf>
    <xf numFmtId="44" fontId="6" fillId="0" borderId="0" applyFont="0" applyFill="0" applyBorder="0" applyAlignment="0" applyProtection="0"/>
    <xf numFmtId="0" fontId="12" fillId="0" borderId="0" applyNumberFormat="0" applyFill="0" applyBorder="0" applyAlignment="0" applyProtection="0">
      <alignment vertical="top"/>
      <protection locked="0"/>
    </xf>
  </cellStyleXfs>
  <cellXfs count="131">
    <xf numFmtId="0" fontId="0" fillId="0" borderId="0" xfId="0"/>
    <xf numFmtId="0" fontId="1" fillId="0" borderId="0" xfId="0" applyFont="1"/>
    <xf numFmtId="0" fontId="1" fillId="2" borderId="0" xfId="0" applyFont="1" applyFill="1"/>
    <xf numFmtId="2" fontId="0" fillId="0" borderId="0" xfId="0" applyNumberFormat="1" applyAlignment="1">
      <alignment horizontal="right"/>
    </xf>
    <xf numFmtId="165" fontId="0" fillId="0" borderId="0" xfId="0" applyNumberFormat="1"/>
    <xf numFmtId="0" fontId="0" fillId="0" borderId="0" xfId="0" applyAlignment="1">
      <alignment horizontal="left" vertical="center"/>
    </xf>
    <xf numFmtId="0" fontId="0" fillId="0" borderId="1" xfId="0" applyBorder="1" applyAlignment="1">
      <alignment horizontal="left" vertical="center" wrapText="1"/>
    </xf>
    <xf numFmtId="10" fontId="0" fillId="0" borderId="1" xfId="1" applyNumberFormat="1" applyFont="1" applyBorder="1" applyAlignment="1">
      <alignment horizontal="left" vertical="center" wrapText="1"/>
    </xf>
    <xf numFmtId="0" fontId="1" fillId="0" borderId="1" xfId="0" applyFont="1" applyBorder="1" applyAlignment="1">
      <alignment horizontal="left" vertical="center" wrapText="1"/>
    </xf>
    <xf numFmtId="164" fontId="0" fillId="0" borderId="0" xfId="0" applyNumberFormat="1" applyAlignment="1">
      <alignment horizontal="right"/>
    </xf>
    <xf numFmtId="0" fontId="1" fillId="3" borderId="1" xfId="0" applyFont="1" applyFill="1" applyBorder="1" applyAlignment="1">
      <alignment horizontal="left" vertical="center" wrapText="1"/>
    </xf>
    <xf numFmtId="0" fontId="0" fillId="3" borderId="1" xfId="0" applyFill="1" applyBorder="1" applyAlignment="1">
      <alignment horizontal="left" vertical="center" wrapText="1"/>
    </xf>
    <xf numFmtId="10" fontId="0" fillId="3" borderId="1" xfId="1" applyNumberFormat="1" applyFont="1" applyFill="1" applyBorder="1" applyAlignment="1">
      <alignment horizontal="left" vertical="center" wrapText="1"/>
    </xf>
    <xf numFmtId="10" fontId="0" fillId="0" borderId="0" xfId="1" applyNumberFormat="1" applyFont="1"/>
    <xf numFmtId="10" fontId="0" fillId="0" borderId="1" xfId="0" applyNumberFormat="1" applyBorder="1" applyAlignment="1">
      <alignment horizontal="left" vertical="center" wrapText="1"/>
    </xf>
    <xf numFmtId="9" fontId="0" fillId="0" borderId="1" xfId="1" applyFont="1" applyBorder="1" applyAlignment="1">
      <alignment horizontal="left" vertical="center" wrapText="1"/>
    </xf>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5" fillId="9" borderId="0" xfId="0" applyFont="1" applyFill="1"/>
    <xf numFmtId="0" fontId="5" fillId="12" borderId="0" xfId="0" applyFont="1" applyFill="1"/>
    <xf numFmtId="0" fontId="5" fillId="4" borderId="0" xfId="0" applyFont="1" applyFill="1"/>
    <xf numFmtId="0" fontId="5" fillId="6" borderId="0" xfId="0" applyFont="1" applyFill="1"/>
    <xf numFmtId="0" fontId="5" fillId="8" borderId="0" xfId="0" applyFont="1" applyFill="1"/>
    <xf numFmtId="0" fontId="5" fillId="7" borderId="0" xfId="0" applyFont="1" applyFill="1"/>
    <xf numFmtId="0" fontId="5" fillId="11" borderId="0" xfId="0" applyFont="1" applyFill="1"/>
    <xf numFmtId="0" fontId="5" fillId="5" borderId="0" xfId="0" applyFont="1" applyFill="1"/>
    <xf numFmtId="0" fontId="5" fillId="10" borderId="0" xfId="0" applyFont="1" applyFill="1"/>
    <xf numFmtId="0" fontId="5" fillId="0" borderId="0" xfId="0" applyFont="1"/>
    <xf numFmtId="0" fontId="0" fillId="0" borderId="0" xfId="0" applyAlignment="1">
      <alignment horizontal="center"/>
    </xf>
    <xf numFmtId="166" fontId="0" fillId="0" borderId="0" xfId="2" applyNumberFormat="1" applyFont="1"/>
    <xf numFmtId="166" fontId="0" fillId="0" borderId="0" xfId="0" applyNumberFormat="1"/>
    <xf numFmtId="43" fontId="0" fillId="0" borderId="0" xfId="0" applyNumberFormat="1"/>
    <xf numFmtId="0" fontId="0" fillId="13" borderId="0" xfId="0" applyFill="1"/>
    <xf numFmtId="0" fontId="0" fillId="14" borderId="0" xfId="0" applyFill="1"/>
    <xf numFmtId="0" fontId="0" fillId="15" borderId="0" xfId="0" applyFill="1"/>
    <xf numFmtId="0" fontId="0" fillId="16" borderId="0" xfId="0" applyFill="1"/>
    <xf numFmtId="0" fontId="0" fillId="0" borderId="2" xfId="0" applyBorder="1" applyAlignment="1">
      <alignment horizontal="left" vertical="top" wrapText="1"/>
    </xf>
    <xf numFmtId="3" fontId="7" fillId="0" borderId="0" xfId="2" applyNumberFormat="1" applyFont="1"/>
    <xf numFmtId="0" fontId="8" fillId="0" borderId="0" xfId="3" applyFont="1" applyAlignment="1">
      <alignment horizontal="center"/>
    </xf>
    <xf numFmtId="0" fontId="6" fillId="0" borderId="0" xfId="3"/>
    <xf numFmtId="0" fontId="8" fillId="0" borderId="0" xfId="3" applyFont="1" applyAlignment="1" applyProtection="1">
      <alignment horizontal="center"/>
      <protection locked="0"/>
    </xf>
    <xf numFmtId="167" fontId="6" fillId="0" borderId="0" xfId="3" applyNumberFormat="1" applyAlignment="1" applyProtection="1">
      <alignment horizontal="center"/>
      <protection locked="0"/>
    </xf>
    <xf numFmtId="0" fontId="6" fillId="0" borderId="0" xfId="3" applyAlignment="1">
      <alignment horizontal="center" wrapText="1"/>
    </xf>
    <xf numFmtId="0" fontId="6" fillId="0" borderId="0" xfId="3" applyProtection="1">
      <protection locked="0"/>
    </xf>
    <xf numFmtId="0" fontId="6" fillId="0" borderId="3" xfId="3" applyBorder="1" applyAlignment="1" applyProtection="1">
      <alignment horizontal="left" wrapText="1" indent="1"/>
      <protection locked="0"/>
    </xf>
    <xf numFmtId="42" fontId="6" fillId="0" borderId="3" xfId="4" applyNumberFormat="1" applyBorder="1">
      <alignment vertical="center"/>
      <protection locked="0"/>
    </xf>
    <xf numFmtId="168" fontId="6" fillId="0" borderId="3" xfId="3" applyNumberFormat="1" applyBorder="1" applyAlignment="1" applyProtection="1">
      <alignment vertical="center"/>
      <protection locked="0"/>
    </xf>
    <xf numFmtId="37" fontId="6" fillId="0" borderId="3" xfId="4" applyBorder="1">
      <alignment vertical="center"/>
      <protection locked="0"/>
    </xf>
    <xf numFmtId="37" fontId="10" fillId="0" borderId="0" xfId="3" applyNumberFormat="1" applyFont="1" applyProtection="1">
      <protection locked="0"/>
    </xf>
    <xf numFmtId="37" fontId="11" fillId="0" borderId="0" xfId="3" applyNumberFormat="1" applyFont="1" applyProtection="1">
      <protection locked="0"/>
    </xf>
    <xf numFmtId="169" fontId="6" fillId="0" borderId="0" xfId="3" applyNumberFormat="1" applyProtection="1">
      <protection locked="0"/>
    </xf>
    <xf numFmtId="0" fontId="6" fillId="0" borderId="0" xfId="3" applyAlignment="1" applyProtection="1">
      <alignment horizontal="left" wrapText="1" indent="1"/>
      <protection locked="0"/>
    </xf>
    <xf numFmtId="37" fontId="6" fillId="0" borderId="0" xfId="4" applyBorder="1">
      <alignment vertical="center"/>
      <protection locked="0"/>
    </xf>
    <xf numFmtId="170" fontId="6" fillId="0" borderId="0" xfId="3" applyNumberFormat="1" applyAlignment="1">
      <alignment vertical="center"/>
    </xf>
    <xf numFmtId="0" fontId="6" fillId="0" borderId="0" xfId="3" applyAlignment="1">
      <alignment horizontal="left" wrapText="1" indent="1"/>
    </xf>
    <xf numFmtId="169" fontId="6" fillId="0" borderId="0" xfId="5" applyNumberFormat="1" applyAlignment="1" applyProtection="1">
      <alignment vertical="center"/>
      <protection locked="0"/>
    </xf>
    <xf numFmtId="168" fontId="6" fillId="0" borderId="0" xfId="3" applyNumberFormat="1" applyAlignment="1" applyProtection="1">
      <alignment vertical="center"/>
      <protection locked="0"/>
    </xf>
    <xf numFmtId="169" fontId="12" fillId="0" borderId="0" xfId="6" applyNumberFormat="1" applyAlignment="1">
      <protection locked="0"/>
    </xf>
    <xf numFmtId="0" fontId="12" fillId="0" borderId="0" xfId="6" applyAlignment="1">
      <protection locked="0"/>
    </xf>
    <xf numFmtId="37" fontId="13" fillId="0" borderId="0" xfId="3" applyNumberFormat="1" applyFont="1" applyProtection="1">
      <protection locked="0"/>
    </xf>
    <xf numFmtId="168" fontId="6" fillId="0" borderId="5" xfId="3" applyNumberFormat="1" applyBorder="1" applyAlignment="1" applyProtection="1">
      <alignment vertical="center"/>
      <protection locked="0"/>
    </xf>
    <xf numFmtId="169" fontId="6" fillId="0" borderId="0" xfId="5" applyNumberFormat="1" applyAlignment="1">
      <alignment vertical="center"/>
    </xf>
    <xf numFmtId="0" fontId="6" fillId="0" borderId="0" xfId="3" applyAlignment="1">
      <alignment vertical="center" wrapText="1"/>
    </xf>
    <xf numFmtId="169" fontId="6" fillId="0" borderId="3" xfId="5" applyNumberFormat="1" applyBorder="1" applyProtection="1">
      <protection locked="0"/>
    </xf>
    <xf numFmtId="168" fontId="6" fillId="0" borderId="3" xfId="3" applyNumberFormat="1" applyBorder="1" applyProtection="1">
      <protection locked="0"/>
    </xf>
    <xf numFmtId="37" fontId="6" fillId="0" borderId="0" xfId="3" applyNumberFormat="1" applyProtection="1">
      <protection locked="0"/>
    </xf>
    <xf numFmtId="0" fontId="14" fillId="0" borderId="0" xfId="3" applyFont="1" applyAlignment="1" applyProtection="1">
      <alignment vertical="top"/>
      <protection locked="0"/>
    </xf>
    <xf numFmtId="0" fontId="15" fillId="0" borderId="0" xfId="3" applyFont="1" applyAlignment="1" applyProtection="1">
      <alignment vertical="top"/>
      <protection locked="0"/>
    </xf>
    <xf numFmtId="0" fontId="15" fillId="0" borderId="0" xfId="3" applyFont="1" applyProtection="1">
      <protection locked="0"/>
    </xf>
    <xf numFmtId="0" fontId="16" fillId="0" borderId="0" xfId="3" applyFont="1" applyAlignment="1" applyProtection="1">
      <alignment vertical="top"/>
      <protection locked="0"/>
    </xf>
    <xf numFmtId="0" fontId="15" fillId="0" borderId="0" xfId="3" applyFont="1"/>
    <xf numFmtId="0" fontId="17" fillId="0" borderId="0" xfId="0" applyFont="1" applyAlignment="1">
      <alignment horizontal="center"/>
    </xf>
    <xf numFmtId="0" fontId="7" fillId="0" borderId="0" xfId="0" applyFont="1"/>
    <xf numFmtId="0" fontId="17" fillId="0" borderId="0" xfId="0" applyFont="1" applyAlignment="1">
      <alignment horizontal="center"/>
    </xf>
    <xf numFmtId="166" fontId="18" fillId="0" borderId="0" xfId="2" applyNumberFormat="1" applyFont="1" applyAlignment="1">
      <alignment horizontal="center"/>
    </xf>
    <xf numFmtId="3" fontId="17" fillId="0" borderId="0" xfId="0" applyNumberFormat="1" applyFont="1"/>
    <xf numFmtId="3" fontId="7" fillId="0" borderId="0" xfId="0" applyNumberFormat="1" applyFont="1"/>
    <xf numFmtId="171" fontId="17" fillId="0" borderId="0" xfId="2" quotePrefix="1" applyNumberFormat="1" applyFont="1" applyAlignment="1">
      <alignment horizontal="center"/>
    </xf>
    <xf numFmtId="3" fontId="17" fillId="0" borderId="0" xfId="0" applyNumberFormat="1" applyFont="1" applyAlignment="1">
      <alignment horizontal="right"/>
    </xf>
    <xf numFmtId="166" fontId="17" fillId="0" borderId="0" xfId="2" quotePrefix="1" applyNumberFormat="1" applyFont="1" applyAlignment="1">
      <alignment horizontal="center"/>
    </xf>
    <xf numFmtId="0" fontId="17" fillId="0" borderId="0" xfId="0" applyFont="1"/>
    <xf numFmtId="0" fontId="7" fillId="0" borderId="0" xfId="0" quotePrefix="1" applyFont="1" applyAlignment="1">
      <alignment horizontal="right"/>
    </xf>
    <xf numFmtId="0" fontId="7" fillId="0" borderId="0" xfId="0" applyFont="1" applyAlignment="1">
      <alignment horizontal="right"/>
    </xf>
    <xf numFmtId="166" fontId="7" fillId="0" borderId="0" xfId="2" applyNumberFormat="1" applyFont="1"/>
    <xf numFmtId="0" fontId="6" fillId="0" borderId="3" xfId="0" applyFont="1" applyBorder="1" applyAlignment="1" applyProtection="1">
      <alignment horizontal="left"/>
      <protection locked="0"/>
    </xf>
    <xf numFmtId="43" fontId="7" fillId="0" borderId="0" xfId="2" applyFont="1"/>
    <xf numFmtId="0" fontId="0" fillId="0" borderId="3" xfId="0" applyBorder="1" applyAlignment="1" applyProtection="1">
      <alignment horizontal="left"/>
      <protection locked="0"/>
    </xf>
    <xf numFmtId="37" fontId="7" fillId="0" borderId="0" xfId="2" applyNumberFormat="1" applyFont="1"/>
    <xf numFmtId="39" fontId="7" fillId="0" borderId="0" xfId="2" applyNumberFormat="1" applyFont="1"/>
    <xf numFmtId="166" fontId="7" fillId="0" borderId="0" xfId="0" applyNumberFormat="1" applyFont="1"/>
    <xf numFmtId="4" fontId="7" fillId="0" borderId="0" xfId="0" applyNumberFormat="1" applyFont="1"/>
    <xf numFmtId="0" fontId="7" fillId="0" borderId="0" xfId="0" applyFont="1" applyAlignment="1">
      <alignment horizontal="left"/>
    </xf>
    <xf numFmtId="0" fontId="7" fillId="0" borderId="0" xfId="0" applyFont="1" applyAlignment="1">
      <alignment horizontal="left" indent="1"/>
    </xf>
    <xf numFmtId="10" fontId="7" fillId="0" borderId="0" xfId="1" applyNumberFormat="1" applyFont="1"/>
    <xf numFmtId="0" fontId="7" fillId="0" borderId="0" xfId="0" quotePrefix="1" applyFont="1"/>
    <xf numFmtId="3" fontId="19" fillId="0" borderId="0" xfId="2" applyNumberFormat="1" applyFont="1"/>
    <xf numFmtId="0" fontId="20" fillId="0" borderId="0" xfId="0" applyFont="1"/>
    <xf numFmtId="166" fontId="21" fillId="0" borderId="0" xfId="2" applyNumberFormat="1" applyFont="1"/>
    <xf numFmtId="0" fontId="21" fillId="0" borderId="0" xfId="0" applyFont="1"/>
    <xf numFmtId="3" fontId="21" fillId="0" borderId="0" xfId="2" applyNumberFormat="1" applyFont="1"/>
    <xf numFmtId="172" fontId="7" fillId="0" borderId="0" xfId="1" applyNumberFormat="1" applyFont="1"/>
    <xf numFmtId="0" fontId="22" fillId="0" borderId="0" xfId="0" quotePrefix="1" applyFont="1" applyAlignment="1">
      <alignment horizontal="right"/>
    </xf>
    <xf numFmtId="0" fontId="22" fillId="0" borderId="0" xfId="0" applyFont="1"/>
    <xf numFmtId="0" fontId="22" fillId="0" borderId="0" xfId="0" applyFont="1" applyAlignment="1">
      <alignment horizontal="left"/>
    </xf>
    <xf numFmtId="0" fontId="22" fillId="0" borderId="0" xfId="0" applyFont="1" applyAlignment="1">
      <alignment horizontal="right"/>
    </xf>
    <xf numFmtId="37" fontId="21" fillId="0" borderId="0" xfId="2" applyNumberFormat="1" applyFont="1"/>
    <xf numFmtId="166" fontId="7" fillId="0" borderId="6" xfId="2" applyNumberFormat="1" applyFont="1" applyBorder="1" applyAlignment="1">
      <alignment horizontal="right"/>
    </xf>
    <xf numFmtId="166" fontId="7" fillId="0" borderId="0" xfId="2" applyNumberFormat="1" applyFont="1" applyAlignment="1">
      <alignment horizontal="right"/>
    </xf>
    <xf numFmtId="0" fontId="17" fillId="0" borderId="0" xfId="0" quotePrefix="1" applyFont="1" applyAlignment="1">
      <alignment horizontal="left"/>
    </xf>
    <xf numFmtId="166" fontId="19" fillId="0" borderId="0" xfId="2" applyNumberFormat="1" applyFont="1"/>
    <xf numFmtId="166" fontId="7" fillId="0" borderId="0" xfId="2" applyNumberFormat="1" applyFont="1" applyAlignment="1">
      <alignment horizontal="left" indent="1"/>
    </xf>
    <xf numFmtId="42" fontId="6" fillId="0" borderId="0" xfId="3" applyNumberFormat="1"/>
    <xf numFmtId="37" fontId="6" fillId="0" borderId="0" xfId="3" applyNumberFormat="1"/>
    <xf numFmtId="0" fontId="24" fillId="0" borderId="0" xfId="0" applyFont="1"/>
    <xf numFmtId="166" fontId="24" fillId="0" borderId="0" xfId="2" applyNumberFormat="1" applyFont="1"/>
    <xf numFmtId="42" fontId="8" fillId="0" borderId="3" xfId="4" applyNumberFormat="1" applyFont="1" applyBorder="1">
      <alignment vertical="center"/>
      <protection locked="0"/>
    </xf>
    <xf numFmtId="37" fontId="8" fillId="0" borderId="0" xfId="3" applyNumberFormat="1" applyFont="1"/>
    <xf numFmtId="37" fontId="8" fillId="0" borderId="3" xfId="4" applyFont="1" applyBorder="1">
      <alignment vertical="center"/>
      <protection locked="0"/>
    </xf>
    <xf numFmtId="166" fontId="8" fillId="17" borderId="0" xfId="2" applyNumberFormat="1" applyFont="1" applyFill="1"/>
    <xf numFmtId="37" fontId="8" fillId="17" borderId="0" xfId="2" applyNumberFormat="1" applyFont="1" applyFill="1"/>
    <xf numFmtId="166" fontId="24" fillId="17" borderId="0" xfId="2" applyNumberFormat="1" applyFont="1" applyFill="1"/>
    <xf numFmtId="166" fontId="24" fillId="18" borderId="0" xfId="2" applyNumberFormat="1" applyFont="1" applyFill="1"/>
    <xf numFmtId="176" fontId="8" fillId="0" borderId="0" xfId="4" applyNumberFormat="1" applyFont="1" applyBorder="1">
      <alignment vertical="center"/>
      <protection locked="0"/>
    </xf>
    <xf numFmtId="168" fontId="24" fillId="0" borderId="0" xfId="1" applyNumberFormat="1" applyFont="1"/>
  </cellXfs>
  <cellStyles count="7">
    <cellStyle name="Comma" xfId="2" builtinId="3"/>
    <cellStyle name="Currency 2" xfId="5" xr:uid="{E1CC2806-A2AF-4747-949B-C94DA1D813F1}"/>
    <cellStyle name="Hyperlink" xfId="6" builtinId="8"/>
    <cellStyle name="Normal" xfId="0" builtinId="0"/>
    <cellStyle name="Normal 2" xfId="3" xr:uid="{FA7D1D9A-352E-4AEA-A1C2-E11916AE8568}"/>
    <cellStyle name="NumericGeneral" xfId="4" xr:uid="{BFC01E0A-97D3-4746-B68A-574A32152576}"/>
    <cellStyle name="Percent" xfId="1" builtinId="5"/>
  </cellStyles>
  <dxfs count="1">
    <dxf>
      <font>
        <condense val="0"/>
        <extend val="0"/>
        <color indexed="9"/>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G46"/>
  <sheetViews>
    <sheetView tabSelected="1" zoomScaleNormal="100" workbookViewId="0">
      <pane xSplit="3" ySplit="4" topLeftCell="D5" activePane="bottomRight" state="frozen"/>
      <selection pane="topRight" activeCell="E1" sqref="E1"/>
      <selection pane="bottomLeft" activeCell="A5" sqref="A5"/>
      <selection pane="bottomRight" activeCell="F28" sqref="F28"/>
    </sheetView>
  </sheetViews>
  <sheetFormatPr defaultRowHeight="15"/>
  <cols>
    <col min="1" max="1" width="30.85546875" customWidth="1"/>
    <col min="2" max="2" width="6.28515625" customWidth="1"/>
    <col min="3" max="3" width="13.42578125" customWidth="1"/>
    <col min="4" max="4" width="11.7109375" customWidth="1"/>
    <col min="5" max="5" width="14.28515625" customWidth="1"/>
    <col min="6" max="6" width="18" customWidth="1"/>
    <col min="7" max="7" width="19.140625" customWidth="1"/>
    <col min="8" max="8" width="29.140625" customWidth="1"/>
    <col min="9" max="9" width="18.28515625" customWidth="1"/>
    <col min="10" max="10" width="12.85546875" customWidth="1"/>
    <col min="11" max="11" width="17.7109375" customWidth="1"/>
    <col min="12" max="12" width="18.28515625" customWidth="1"/>
    <col min="13" max="13" width="17.42578125" customWidth="1"/>
    <col min="14" max="14" width="7.85546875" bestFit="1" customWidth="1"/>
    <col min="15" max="15" width="14.7109375" customWidth="1"/>
    <col min="16" max="16" width="17.28515625" customWidth="1"/>
    <col min="17" max="17" width="10.42578125" bestFit="1" customWidth="1"/>
    <col min="18" max="18" width="10.28515625" bestFit="1" customWidth="1"/>
    <col min="19" max="19" width="18" bestFit="1" customWidth="1"/>
    <col min="20" max="20" width="16.5703125" bestFit="1" customWidth="1"/>
    <col min="21" max="21" width="19.7109375" bestFit="1" customWidth="1"/>
    <col min="22" max="22" width="10.85546875" customWidth="1"/>
    <col min="23" max="26" width="14.28515625" customWidth="1"/>
    <col min="27" max="29" width="19.7109375" customWidth="1"/>
    <col min="30" max="30" width="14.42578125" bestFit="1" customWidth="1"/>
    <col min="31" max="31" width="11.28515625" bestFit="1" customWidth="1"/>
    <col min="32" max="32" width="7.85546875" customWidth="1"/>
    <col min="33" max="33" width="16.140625" bestFit="1" customWidth="1"/>
    <col min="34" max="34" width="16" bestFit="1" customWidth="1"/>
    <col min="35" max="35" width="7.7109375" bestFit="1" customWidth="1"/>
    <col min="36" max="36" width="7.5703125" bestFit="1" customWidth="1"/>
    <col min="37" max="37" width="15.85546875" bestFit="1" customWidth="1"/>
    <col min="38" max="38" width="8.7109375" customWidth="1"/>
    <col min="39" max="39" width="14" customWidth="1"/>
    <col min="40" max="40" width="13.42578125" customWidth="1"/>
    <col min="41" max="41" width="12.5703125" customWidth="1"/>
    <col min="42" max="42" width="14.85546875" customWidth="1"/>
    <col min="47" max="47" width="12" customWidth="1"/>
    <col min="48" max="48" width="13.7109375" customWidth="1"/>
    <col min="51" max="51" width="15.140625" customWidth="1"/>
    <col min="52" max="53" width="16.5703125" customWidth="1"/>
    <col min="54" max="54" width="12" bestFit="1" customWidth="1"/>
    <col min="55" max="55" width="18" bestFit="1" customWidth="1"/>
    <col min="56" max="56" width="14.28515625" bestFit="1" customWidth="1"/>
    <col min="57" max="57" width="12.28515625" customWidth="1"/>
    <col min="58" max="58" width="11.42578125" customWidth="1"/>
    <col min="59" max="59" width="14.28515625" customWidth="1"/>
  </cols>
  <sheetData>
    <row r="3" spans="1:59" s="34" customFormat="1" ht="18.75">
      <c r="A3" s="25"/>
      <c r="B3" s="25"/>
      <c r="C3" s="25"/>
      <c r="D3" s="25"/>
      <c r="E3" s="25"/>
      <c r="F3" s="30" t="s">
        <v>111</v>
      </c>
      <c r="G3" s="30"/>
      <c r="H3" s="30"/>
      <c r="I3" s="30"/>
      <c r="J3" s="32" t="s">
        <v>164</v>
      </c>
      <c r="K3" s="32"/>
      <c r="L3" s="28" t="s">
        <v>146</v>
      </c>
      <c r="M3" s="18"/>
      <c r="N3" s="26" t="s">
        <v>87</v>
      </c>
      <c r="O3" s="26"/>
      <c r="P3" s="26"/>
      <c r="Q3" s="26"/>
      <c r="R3" s="26"/>
      <c r="S3" s="26"/>
      <c r="T3" s="26"/>
      <c r="U3" s="26"/>
      <c r="V3" s="26"/>
      <c r="W3" s="27" t="s">
        <v>68</v>
      </c>
      <c r="X3" s="27"/>
      <c r="Y3" s="27"/>
      <c r="Z3" s="27"/>
      <c r="AA3" s="28" t="s">
        <v>75</v>
      </c>
      <c r="AB3" s="28"/>
      <c r="AC3" s="28"/>
      <c r="AD3" s="29" t="s">
        <v>76</v>
      </c>
      <c r="AE3" s="29"/>
      <c r="AF3" s="29"/>
      <c r="AG3" s="29"/>
      <c r="AH3" s="30" t="s">
        <v>77</v>
      </c>
      <c r="AI3" s="30"/>
      <c r="AJ3" s="30"/>
      <c r="AK3" s="30"/>
      <c r="AL3" s="30"/>
      <c r="AM3" s="31" t="s">
        <v>85</v>
      </c>
      <c r="AN3" s="31"/>
      <c r="AO3" s="32" t="s">
        <v>71</v>
      </c>
      <c r="AP3" s="32"/>
      <c r="AQ3" s="32"/>
      <c r="AR3" s="32"/>
      <c r="AS3" s="32"/>
      <c r="AT3" s="32"/>
      <c r="AU3" s="28" t="s">
        <v>82</v>
      </c>
      <c r="AV3" s="28"/>
      <c r="AW3" s="28"/>
      <c r="AX3" s="28"/>
      <c r="AY3" s="28"/>
      <c r="AZ3" s="28"/>
      <c r="BA3" s="33" t="s">
        <v>95</v>
      </c>
      <c r="BB3" s="33"/>
      <c r="BC3" s="33"/>
      <c r="BD3" s="33"/>
      <c r="BE3" s="33"/>
      <c r="BF3" s="33"/>
      <c r="BG3" s="33"/>
    </row>
    <row r="4" spans="1:59" s="1" customFormat="1">
      <c r="A4" s="21" t="s">
        <v>0</v>
      </c>
      <c r="B4" s="21" t="s">
        <v>57</v>
      </c>
      <c r="C4" s="21" t="s">
        <v>131</v>
      </c>
      <c r="D4" s="21" t="s">
        <v>59</v>
      </c>
      <c r="E4" s="21" t="s">
        <v>14</v>
      </c>
      <c r="F4" s="19" t="s">
        <v>106</v>
      </c>
      <c r="G4" s="19" t="s">
        <v>104</v>
      </c>
      <c r="H4" s="19" t="s">
        <v>103</v>
      </c>
      <c r="I4" s="19" t="s">
        <v>138</v>
      </c>
      <c r="J4" s="17" t="s">
        <v>165</v>
      </c>
      <c r="K4" s="17" t="s">
        <v>166</v>
      </c>
      <c r="L4" s="18" t="s">
        <v>147</v>
      </c>
      <c r="M4" s="18" t="s">
        <v>160</v>
      </c>
      <c r="N4" s="24" t="s">
        <v>88</v>
      </c>
      <c r="O4" s="24" t="s">
        <v>124</v>
      </c>
      <c r="P4" s="24" t="s">
        <v>126</v>
      </c>
      <c r="Q4" s="24" t="s">
        <v>94</v>
      </c>
      <c r="R4" s="24" t="s">
        <v>89</v>
      </c>
      <c r="S4" s="24" t="s">
        <v>90</v>
      </c>
      <c r="T4" s="24" t="s">
        <v>92</v>
      </c>
      <c r="U4" s="24" t="s">
        <v>93</v>
      </c>
      <c r="V4" s="24" t="s">
        <v>161</v>
      </c>
      <c r="W4" s="16" t="s">
        <v>67</v>
      </c>
      <c r="X4" s="16" t="s">
        <v>48</v>
      </c>
      <c r="Y4" s="16" t="s">
        <v>69</v>
      </c>
      <c r="Z4" s="16" t="s">
        <v>70</v>
      </c>
      <c r="AA4" s="18" t="s">
        <v>73</v>
      </c>
      <c r="AB4" s="18" t="s">
        <v>96</v>
      </c>
      <c r="AC4" s="18"/>
      <c r="AD4" s="20" t="s">
        <v>12</v>
      </c>
      <c r="AE4" s="20" t="s">
        <v>40</v>
      </c>
      <c r="AF4" s="20" t="s">
        <v>10</v>
      </c>
      <c r="AG4" s="20" t="s">
        <v>11</v>
      </c>
      <c r="AH4" s="19" t="s">
        <v>13</v>
      </c>
      <c r="AI4" s="19" t="s">
        <v>78</v>
      </c>
      <c r="AJ4" s="19" t="s">
        <v>79</v>
      </c>
      <c r="AK4" s="19" t="s">
        <v>80</v>
      </c>
      <c r="AL4" s="19" t="s">
        <v>159</v>
      </c>
      <c r="AM4" s="23" t="s">
        <v>26</v>
      </c>
      <c r="AN4" s="23" t="s">
        <v>97</v>
      </c>
      <c r="AO4" s="17" t="s">
        <v>22</v>
      </c>
      <c r="AP4" s="17" t="s">
        <v>24</v>
      </c>
      <c r="AQ4" s="17" t="s">
        <v>7</v>
      </c>
      <c r="AR4" s="17" t="s">
        <v>8</v>
      </c>
      <c r="AS4" s="17" t="s">
        <v>9</v>
      </c>
      <c r="AT4" s="17" t="s">
        <v>72</v>
      </c>
      <c r="AU4" s="18" t="s">
        <v>83</v>
      </c>
      <c r="AV4" s="18" t="s">
        <v>84</v>
      </c>
      <c r="AW4" s="18" t="s">
        <v>30</v>
      </c>
      <c r="AX4" s="18" t="s">
        <v>31</v>
      </c>
      <c r="AY4" s="18" t="s">
        <v>38</v>
      </c>
      <c r="AZ4" s="18" t="s">
        <v>39</v>
      </c>
      <c r="BA4" s="22" t="s">
        <v>86</v>
      </c>
      <c r="BB4" s="22" t="s">
        <v>28</v>
      </c>
      <c r="BC4" s="22" t="s">
        <v>29</v>
      </c>
      <c r="BD4" s="22" t="s">
        <v>27</v>
      </c>
      <c r="BE4" s="22" t="s">
        <v>16</v>
      </c>
      <c r="BF4" s="22" t="s">
        <v>5</v>
      </c>
      <c r="BG4" s="22" t="s">
        <v>6</v>
      </c>
    </row>
    <row r="5" spans="1:59">
      <c r="A5" t="s">
        <v>279</v>
      </c>
      <c r="C5" t="s">
        <v>148</v>
      </c>
      <c r="E5" t="b">
        <v>0</v>
      </c>
      <c r="F5">
        <v>0.3</v>
      </c>
      <c r="G5" t="s">
        <v>105</v>
      </c>
      <c r="H5" t="s">
        <v>102</v>
      </c>
      <c r="I5" t="b">
        <v>0</v>
      </c>
      <c r="J5" t="s">
        <v>168</v>
      </c>
      <c r="K5" t="s">
        <v>167</v>
      </c>
      <c r="L5" t="b">
        <v>0</v>
      </c>
      <c r="M5" t="b">
        <v>1</v>
      </c>
      <c r="N5" t="b">
        <v>1</v>
      </c>
      <c r="O5" t="s">
        <v>125</v>
      </c>
      <c r="P5" t="s">
        <v>149</v>
      </c>
      <c r="Q5">
        <v>6</v>
      </c>
      <c r="R5">
        <v>7.0000000000000007E-2</v>
      </c>
      <c r="S5" t="s">
        <v>91</v>
      </c>
      <c r="T5">
        <v>0.46500000000000002</v>
      </c>
      <c r="U5">
        <v>0</v>
      </c>
      <c r="V5">
        <v>0.15</v>
      </c>
      <c r="W5">
        <v>3</v>
      </c>
      <c r="X5">
        <v>1.4999999999999999E-2</v>
      </c>
      <c r="Y5">
        <v>62</v>
      </c>
      <c r="Z5">
        <v>5</v>
      </c>
      <c r="AA5" t="s">
        <v>162</v>
      </c>
      <c r="AB5">
        <v>0.03</v>
      </c>
      <c r="AD5" t="s">
        <v>47</v>
      </c>
      <c r="AE5" t="s">
        <v>41</v>
      </c>
      <c r="AF5">
        <v>15</v>
      </c>
      <c r="AG5">
        <v>0.03</v>
      </c>
      <c r="AH5">
        <v>6</v>
      </c>
      <c r="AI5">
        <v>1.2</v>
      </c>
      <c r="AJ5">
        <v>0.8</v>
      </c>
      <c r="AK5" t="s">
        <v>81</v>
      </c>
      <c r="AL5" t="b">
        <v>1</v>
      </c>
      <c r="AM5">
        <v>0</v>
      </c>
      <c r="AN5" t="b">
        <v>0</v>
      </c>
      <c r="AO5" t="s">
        <v>169</v>
      </c>
      <c r="AP5" t="s">
        <v>21</v>
      </c>
      <c r="AQ5">
        <v>7.0000000000000007E-2</v>
      </c>
      <c r="AR5">
        <v>7.7200000000000005E-2</v>
      </c>
      <c r="AS5" s="3">
        <v>0.12</v>
      </c>
      <c r="AT5" s="9">
        <v>2.5000000000000001E-2</v>
      </c>
      <c r="AU5" t="s">
        <v>32</v>
      </c>
      <c r="AV5" t="s">
        <v>32</v>
      </c>
      <c r="AW5">
        <v>0.623</v>
      </c>
      <c r="AX5">
        <v>0.57999999999999996</v>
      </c>
      <c r="BA5" t="b">
        <v>1</v>
      </c>
      <c r="BB5" t="b">
        <v>1</v>
      </c>
      <c r="BC5" t="b">
        <v>1</v>
      </c>
      <c r="BD5">
        <v>0</v>
      </c>
      <c r="BE5" t="s">
        <v>4</v>
      </c>
      <c r="BF5" t="b">
        <v>1</v>
      </c>
      <c r="BG5" s="35" t="b">
        <v>1</v>
      </c>
    </row>
    <row r="6" spans="1:59">
      <c r="AS6" s="3"/>
      <c r="AT6" s="9"/>
      <c r="BG6" s="35"/>
    </row>
    <row r="7" spans="1:59">
      <c r="A7" t="s">
        <v>280</v>
      </c>
      <c r="C7" t="s">
        <v>132</v>
      </c>
      <c r="E7" t="b">
        <v>0</v>
      </c>
      <c r="F7">
        <v>0.3</v>
      </c>
      <c r="G7" t="s">
        <v>105</v>
      </c>
      <c r="H7" t="s">
        <v>102</v>
      </c>
      <c r="I7" t="b">
        <v>0</v>
      </c>
      <c r="J7" t="s">
        <v>168</v>
      </c>
      <c r="K7" t="s">
        <v>167</v>
      </c>
      <c r="L7" t="b">
        <v>0</v>
      </c>
      <c r="M7" t="b">
        <v>0</v>
      </c>
      <c r="N7" t="b">
        <v>0</v>
      </c>
      <c r="O7" t="s">
        <v>125</v>
      </c>
      <c r="P7" t="s">
        <v>130</v>
      </c>
      <c r="Q7">
        <v>6</v>
      </c>
      <c r="R7">
        <v>7.0000000000000007E-2</v>
      </c>
      <c r="S7" t="s">
        <v>91</v>
      </c>
      <c r="T7">
        <v>0.46500000000000002</v>
      </c>
      <c r="U7">
        <v>0</v>
      </c>
      <c r="V7">
        <v>0.15</v>
      </c>
      <c r="W7">
        <v>3</v>
      </c>
      <c r="X7">
        <v>1.4999999999999999E-2</v>
      </c>
      <c r="Y7">
        <v>62</v>
      </c>
      <c r="Z7">
        <v>5</v>
      </c>
      <c r="AA7" t="s">
        <v>162</v>
      </c>
      <c r="AB7">
        <v>0.03</v>
      </c>
      <c r="AD7" t="s">
        <v>47</v>
      </c>
      <c r="AE7" t="s">
        <v>41</v>
      </c>
      <c r="AF7">
        <v>15</v>
      </c>
      <c r="AG7">
        <v>0.03</v>
      </c>
      <c r="AH7">
        <v>6</v>
      </c>
      <c r="AI7">
        <v>1.2</v>
      </c>
      <c r="AJ7">
        <v>0.8</v>
      </c>
      <c r="AK7" t="s">
        <v>81</v>
      </c>
      <c r="AL7" t="b">
        <v>1</v>
      </c>
      <c r="AM7">
        <v>0</v>
      </c>
      <c r="AN7" t="b">
        <v>0</v>
      </c>
      <c r="AO7" t="s">
        <v>123</v>
      </c>
      <c r="AP7" t="s">
        <v>21</v>
      </c>
      <c r="AQ7">
        <v>7.0000000000000007E-2</v>
      </c>
      <c r="AR7">
        <v>7.7200000000000005E-2</v>
      </c>
      <c r="AS7" s="3">
        <v>0.12</v>
      </c>
      <c r="AT7" s="9">
        <v>2.5000000000000001E-2</v>
      </c>
      <c r="AU7" t="s">
        <v>32</v>
      </c>
      <c r="AV7" t="s">
        <v>32</v>
      </c>
      <c r="AW7">
        <v>0.623</v>
      </c>
      <c r="AX7">
        <v>0.57999999999999996</v>
      </c>
      <c r="BA7" t="b">
        <v>1</v>
      </c>
      <c r="BB7" t="b">
        <v>1</v>
      </c>
      <c r="BC7" t="b">
        <v>1</v>
      </c>
      <c r="BD7">
        <v>0</v>
      </c>
      <c r="BE7" t="s">
        <v>4</v>
      </c>
      <c r="BF7" t="b">
        <v>1</v>
      </c>
      <c r="BG7" s="35" t="b">
        <v>1</v>
      </c>
    </row>
    <row r="8" spans="1:59">
      <c r="A8" t="s">
        <v>281</v>
      </c>
      <c r="C8" t="s">
        <v>132</v>
      </c>
      <c r="E8" t="b">
        <v>0</v>
      </c>
      <c r="F8">
        <v>0.3</v>
      </c>
      <c r="G8" t="s">
        <v>105</v>
      </c>
      <c r="H8" t="s">
        <v>102</v>
      </c>
      <c r="I8" t="b">
        <v>0</v>
      </c>
      <c r="J8" t="s">
        <v>168</v>
      </c>
      <c r="K8" t="s">
        <v>167</v>
      </c>
      <c r="L8" t="b">
        <v>0</v>
      </c>
      <c r="M8" t="b">
        <v>1</v>
      </c>
      <c r="N8" t="b">
        <v>0</v>
      </c>
      <c r="O8" t="s">
        <v>125</v>
      </c>
      <c r="P8" t="s">
        <v>130</v>
      </c>
      <c r="Q8">
        <v>6</v>
      </c>
      <c r="R8">
        <v>7.0000000000000007E-2</v>
      </c>
      <c r="S8" t="s">
        <v>91</v>
      </c>
      <c r="T8">
        <v>0.46500000000000002</v>
      </c>
      <c r="U8">
        <v>0</v>
      </c>
      <c r="V8">
        <v>0.15</v>
      </c>
      <c r="W8">
        <v>3</v>
      </c>
      <c r="X8">
        <v>1.4999999999999999E-2</v>
      </c>
      <c r="Y8">
        <v>62</v>
      </c>
      <c r="Z8">
        <v>5</v>
      </c>
      <c r="AA8" t="s">
        <v>162</v>
      </c>
      <c r="AB8">
        <v>0.03</v>
      </c>
      <c r="AD8" t="s">
        <v>47</v>
      </c>
      <c r="AE8" t="s">
        <v>41</v>
      </c>
      <c r="AF8">
        <v>15</v>
      </c>
      <c r="AG8">
        <v>0.03</v>
      </c>
      <c r="AH8">
        <v>6</v>
      </c>
      <c r="AI8">
        <v>1.2</v>
      </c>
      <c r="AJ8">
        <v>0.8</v>
      </c>
      <c r="AK8" t="s">
        <v>81</v>
      </c>
      <c r="AL8" t="b">
        <v>1</v>
      </c>
      <c r="AM8">
        <v>0</v>
      </c>
      <c r="AN8" t="b">
        <v>0</v>
      </c>
      <c r="AO8" t="s">
        <v>123</v>
      </c>
      <c r="AP8" t="s">
        <v>21</v>
      </c>
      <c r="AQ8">
        <v>7.0000000000000007E-2</v>
      </c>
      <c r="AR8">
        <v>7.7200000000000005E-2</v>
      </c>
      <c r="AS8" s="3">
        <v>0.12</v>
      </c>
      <c r="AT8" s="9">
        <v>2.5000000000000001E-2</v>
      </c>
      <c r="AU8" t="s">
        <v>32</v>
      </c>
      <c r="AV8" t="s">
        <v>32</v>
      </c>
      <c r="AW8">
        <v>0.623</v>
      </c>
      <c r="AX8">
        <v>0.57999999999999996</v>
      </c>
      <c r="BA8" t="b">
        <v>1</v>
      </c>
      <c r="BB8" t="b">
        <v>1</v>
      </c>
      <c r="BC8" t="b">
        <v>1</v>
      </c>
      <c r="BD8">
        <v>0</v>
      </c>
      <c r="BE8" t="s">
        <v>4</v>
      </c>
      <c r="BF8" t="b">
        <v>1</v>
      </c>
      <c r="BG8" s="35" t="b">
        <v>1</v>
      </c>
    </row>
    <row r="9" spans="1:59">
      <c r="AS9" s="3"/>
      <c r="AT9" s="9"/>
      <c r="BG9" s="35"/>
    </row>
    <row r="10" spans="1:59">
      <c r="A10" t="s">
        <v>282</v>
      </c>
      <c r="C10" t="s">
        <v>148</v>
      </c>
      <c r="F10">
        <v>0.3</v>
      </c>
      <c r="G10" t="s">
        <v>105</v>
      </c>
      <c r="H10" t="s">
        <v>102</v>
      </c>
      <c r="I10" t="b">
        <v>0</v>
      </c>
      <c r="J10" t="s">
        <v>168</v>
      </c>
      <c r="K10" t="s">
        <v>167</v>
      </c>
      <c r="L10" t="b">
        <v>0</v>
      </c>
      <c r="M10" t="b">
        <v>0</v>
      </c>
      <c r="N10" t="b">
        <v>1</v>
      </c>
      <c r="O10" t="s">
        <v>125</v>
      </c>
      <c r="P10" t="s">
        <v>149</v>
      </c>
      <c r="Q10">
        <v>6</v>
      </c>
      <c r="R10">
        <v>7.0000000000000007E-2</v>
      </c>
      <c r="S10" t="s">
        <v>91</v>
      </c>
      <c r="T10">
        <v>0.46500000000000002</v>
      </c>
      <c r="U10">
        <v>0</v>
      </c>
      <c r="V10">
        <v>0.15</v>
      </c>
      <c r="W10">
        <v>3</v>
      </c>
      <c r="X10">
        <v>1.4999999999999999E-2</v>
      </c>
      <c r="Y10">
        <v>62</v>
      </c>
      <c r="Z10">
        <v>5</v>
      </c>
      <c r="AA10" t="s">
        <v>162</v>
      </c>
      <c r="AB10">
        <v>0.03</v>
      </c>
      <c r="AD10" t="s">
        <v>47</v>
      </c>
      <c r="AE10" t="s">
        <v>41</v>
      </c>
      <c r="AF10">
        <v>15</v>
      </c>
      <c r="AG10">
        <v>0.03</v>
      </c>
      <c r="AH10">
        <v>6</v>
      </c>
      <c r="AI10">
        <v>1.2</v>
      </c>
      <c r="AJ10">
        <v>0.8</v>
      </c>
      <c r="AK10" t="s">
        <v>81</v>
      </c>
      <c r="AL10" t="b">
        <v>1</v>
      </c>
      <c r="AM10">
        <v>0</v>
      </c>
      <c r="AN10" t="b">
        <v>0</v>
      </c>
      <c r="AO10" t="s">
        <v>123</v>
      </c>
      <c r="AP10" t="s">
        <v>21</v>
      </c>
      <c r="AQ10">
        <v>7.0000000000000007E-2</v>
      </c>
      <c r="AR10">
        <v>7.7200000000000005E-2</v>
      </c>
      <c r="AS10" s="3">
        <v>0.12</v>
      </c>
      <c r="AT10" s="9">
        <v>2.5000000000000001E-2</v>
      </c>
      <c r="AU10" t="s">
        <v>32</v>
      </c>
      <c r="AV10" t="s">
        <v>32</v>
      </c>
      <c r="AW10">
        <v>0.623</v>
      </c>
      <c r="AX10">
        <v>0.57999999999999996</v>
      </c>
      <c r="BA10" t="b">
        <v>1</v>
      </c>
      <c r="BB10" t="b">
        <v>1</v>
      </c>
      <c r="BC10" t="b">
        <v>1</v>
      </c>
      <c r="BD10">
        <v>0</v>
      </c>
      <c r="BE10" t="s">
        <v>4</v>
      </c>
      <c r="BF10" t="b">
        <v>1</v>
      </c>
      <c r="BG10" s="35" t="b">
        <v>1</v>
      </c>
    </row>
    <row r="11" spans="1:59">
      <c r="A11" t="s">
        <v>279</v>
      </c>
      <c r="C11" t="s">
        <v>148</v>
      </c>
      <c r="E11" t="b">
        <v>0</v>
      </c>
      <c r="F11">
        <v>0.3</v>
      </c>
      <c r="G11" t="s">
        <v>105</v>
      </c>
      <c r="H11" t="s">
        <v>102</v>
      </c>
      <c r="I11" t="b">
        <v>0</v>
      </c>
      <c r="J11" t="s">
        <v>168</v>
      </c>
      <c r="K11" t="s">
        <v>167</v>
      </c>
      <c r="L11" t="b">
        <v>0</v>
      </c>
      <c r="M11" t="b">
        <v>1</v>
      </c>
      <c r="N11" t="b">
        <v>1</v>
      </c>
      <c r="O11" t="s">
        <v>125</v>
      </c>
      <c r="P11" t="s">
        <v>149</v>
      </c>
      <c r="Q11">
        <v>6</v>
      </c>
      <c r="R11">
        <v>7.0000000000000007E-2</v>
      </c>
      <c r="S11" t="s">
        <v>91</v>
      </c>
      <c r="T11">
        <v>0.46500000000000002</v>
      </c>
      <c r="U11">
        <v>0</v>
      </c>
      <c r="V11">
        <v>0.15</v>
      </c>
      <c r="W11">
        <v>3</v>
      </c>
      <c r="X11">
        <v>1.4999999999999999E-2</v>
      </c>
      <c r="Y11">
        <v>62</v>
      </c>
      <c r="Z11">
        <v>5</v>
      </c>
      <c r="AA11" t="s">
        <v>162</v>
      </c>
      <c r="AB11">
        <v>0.03</v>
      </c>
      <c r="AD11" t="s">
        <v>47</v>
      </c>
      <c r="AE11" t="s">
        <v>41</v>
      </c>
      <c r="AF11">
        <v>15</v>
      </c>
      <c r="AG11">
        <v>0.03</v>
      </c>
      <c r="AH11">
        <v>6</v>
      </c>
      <c r="AI11">
        <v>1.2</v>
      </c>
      <c r="AJ11">
        <v>0.8</v>
      </c>
      <c r="AK11" t="s">
        <v>81</v>
      </c>
      <c r="AL11" t="b">
        <v>1</v>
      </c>
      <c r="AM11">
        <v>0</v>
      </c>
      <c r="AN11" t="b">
        <v>0</v>
      </c>
      <c r="AO11" t="s">
        <v>123</v>
      </c>
      <c r="AP11" t="s">
        <v>21</v>
      </c>
      <c r="AQ11">
        <v>7.0000000000000007E-2</v>
      </c>
      <c r="AR11">
        <v>7.7200000000000005E-2</v>
      </c>
      <c r="AS11" s="3">
        <v>0.12</v>
      </c>
      <c r="AT11" s="9">
        <v>2.5000000000000001E-2</v>
      </c>
      <c r="AU11" t="s">
        <v>32</v>
      </c>
      <c r="AV11" t="s">
        <v>32</v>
      </c>
      <c r="AW11">
        <v>0.623</v>
      </c>
      <c r="AX11">
        <v>0.57999999999999996</v>
      </c>
      <c r="BA11" t="b">
        <v>1</v>
      </c>
      <c r="BB11" t="b">
        <v>1</v>
      </c>
      <c r="BC11" t="b">
        <v>1</v>
      </c>
      <c r="BD11">
        <v>0</v>
      </c>
      <c r="BE11" t="s">
        <v>4</v>
      </c>
      <c r="BF11" t="b">
        <v>1</v>
      </c>
      <c r="BG11" s="35" t="b">
        <v>1</v>
      </c>
    </row>
    <row r="12" spans="1:59">
      <c r="AS12" s="3"/>
      <c r="AT12" s="9"/>
      <c r="BG12" s="35"/>
    </row>
    <row r="13" spans="1:59">
      <c r="A13" t="s">
        <v>283</v>
      </c>
      <c r="C13" t="s">
        <v>132</v>
      </c>
      <c r="E13" t="b">
        <v>0</v>
      </c>
      <c r="F13">
        <v>0.3</v>
      </c>
      <c r="G13" t="s">
        <v>105</v>
      </c>
      <c r="H13" t="s">
        <v>102</v>
      </c>
      <c r="I13" t="b">
        <v>0</v>
      </c>
      <c r="J13" t="s">
        <v>168</v>
      </c>
      <c r="K13" t="s">
        <v>167</v>
      </c>
      <c r="L13" t="b">
        <v>0</v>
      </c>
      <c r="M13" t="b">
        <v>1</v>
      </c>
      <c r="N13" t="b">
        <v>0</v>
      </c>
      <c r="O13" t="s">
        <v>125</v>
      </c>
      <c r="P13" t="s">
        <v>130</v>
      </c>
      <c r="Q13">
        <v>6</v>
      </c>
      <c r="R13">
        <v>7.0000000000000007E-2</v>
      </c>
      <c r="S13" t="s">
        <v>91</v>
      </c>
      <c r="T13">
        <v>0.46500000000000002</v>
      </c>
      <c r="U13">
        <v>0</v>
      </c>
      <c r="V13">
        <v>0.15</v>
      </c>
      <c r="W13">
        <v>3</v>
      </c>
      <c r="X13">
        <v>1.4999999999999999E-2</v>
      </c>
      <c r="Y13">
        <v>62</v>
      </c>
      <c r="Z13">
        <v>5</v>
      </c>
      <c r="AA13" t="s">
        <v>162</v>
      </c>
      <c r="AB13">
        <v>0.03</v>
      </c>
      <c r="AD13" t="s">
        <v>47</v>
      </c>
      <c r="AE13" t="s">
        <v>41</v>
      </c>
      <c r="AF13">
        <v>14</v>
      </c>
      <c r="AG13">
        <v>0.03</v>
      </c>
      <c r="AH13">
        <v>6</v>
      </c>
      <c r="AI13">
        <v>1.2</v>
      </c>
      <c r="AJ13">
        <v>0.8</v>
      </c>
      <c r="AK13" t="s">
        <v>81</v>
      </c>
      <c r="AL13" t="b">
        <v>1</v>
      </c>
      <c r="AM13">
        <v>0</v>
      </c>
      <c r="AN13" t="b">
        <v>0</v>
      </c>
      <c r="AO13" t="s">
        <v>123</v>
      </c>
      <c r="AP13" t="s">
        <v>139</v>
      </c>
      <c r="AQ13">
        <v>7.0000000000000007E-2</v>
      </c>
      <c r="AR13">
        <v>7.7200000000000005E-2</v>
      </c>
      <c r="AS13" s="3">
        <v>0.12</v>
      </c>
      <c r="AT13" s="9">
        <v>2.5000000000000001E-2</v>
      </c>
      <c r="AU13" t="s">
        <v>32</v>
      </c>
      <c r="AV13" t="s">
        <v>32</v>
      </c>
      <c r="AW13">
        <v>0.623</v>
      </c>
      <c r="AX13">
        <v>0.57999999999999996</v>
      </c>
      <c r="BA13" t="b">
        <v>1</v>
      </c>
      <c r="BB13" t="b">
        <v>1</v>
      </c>
      <c r="BC13" t="b">
        <v>1</v>
      </c>
      <c r="BD13">
        <v>0</v>
      </c>
      <c r="BE13" t="s">
        <v>4</v>
      </c>
      <c r="BF13" t="b">
        <v>1</v>
      </c>
      <c r="BG13" s="35" t="b">
        <v>1</v>
      </c>
    </row>
    <row r="14" spans="1:59">
      <c r="A14" t="s">
        <v>284</v>
      </c>
      <c r="C14" t="s">
        <v>148</v>
      </c>
      <c r="E14" t="b">
        <v>0</v>
      </c>
      <c r="F14">
        <v>0.3</v>
      </c>
      <c r="G14" t="s">
        <v>105</v>
      </c>
      <c r="H14" t="s">
        <v>102</v>
      </c>
      <c r="I14" t="b">
        <v>0</v>
      </c>
      <c r="J14" t="s">
        <v>168</v>
      </c>
      <c r="K14" t="s">
        <v>167</v>
      </c>
      <c r="L14" t="b">
        <v>0</v>
      </c>
      <c r="M14" t="b">
        <v>1</v>
      </c>
      <c r="N14" t="b">
        <v>1</v>
      </c>
      <c r="O14" t="s">
        <v>125</v>
      </c>
      <c r="P14" t="s">
        <v>149</v>
      </c>
      <c r="Q14">
        <v>6</v>
      </c>
      <c r="R14">
        <v>7.0000000000000007E-2</v>
      </c>
      <c r="S14" t="s">
        <v>91</v>
      </c>
      <c r="T14">
        <v>0.46500000000000002</v>
      </c>
      <c r="U14">
        <v>0</v>
      </c>
      <c r="V14">
        <v>0.15</v>
      </c>
      <c r="W14">
        <v>3</v>
      </c>
      <c r="X14">
        <v>1.4999999999999999E-2</v>
      </c>
      <c r="Y14">
        <v>62</v>
      </c>
      <c r="Z14">
        <v>5</v>
      </c>
      <c r="AA14" t="s">
        <v>162</v>
      </c>
      <c r="AB14">
        <v>0.03</v>
      </c>
      <c r="AD14" t="s">
        <v>47</v>
      </c>
      <c r="AE14" t="s">
        <v>41</v>
      </c>
      <c r="AF14">
        <v>14</v>
      </c>
      <c r="AG14">
        <v>0.03</v>
      </c>
      <c r="AH14">
        <v>6</v>
      </c>
      <c r="AI14">
        <v>1.2</v>
      </c>
      <c r="AJ14">
        <v>0.8</v>
      </c>
      <c r="AK14" t="s">
        <v>81</v>
      </c>
      <c r="AL14" t="b">
        <v>1</v>
      </c>
      <c r="AM14">
        <v>0</v>
      </c>
      <c r="AN14" t="b">
        <v>0</v>
      </c>
      <c r="AO14" t="s">
        <v>123</v>
      </c>
      <c r="AP14" t="s">
        <v>139</v>
      </c>
      <c r="AQ14">
        <v>7.0000000000000007E-2</v>
      </c>
      <c r="AR14">
        <v>7.7200000000000005E-2</v>
      </c>
      <c r="AS14" s="3">
        <v>0.12</v>
      </c>
      <c r="AT14" s="9">
        <v>2.5000000000000001E-2</v>
      </c>
      <c r="AU14" t="s">
        <v>32</v>
      </c>
      <c r="AV14" t="s">
        <v>32</v>
      </c>
      <c r="AW14">
        <v>0.623</v>
      </c>
      <c r="AX14">
        <v>0.57999999999999996</v>
      </c>
      <c r="BA14" t="b">
        <v>1</v>
      </c>
      <c r="BB14" t="b">
        <v>1</v>
      </c>
      <c r="BC14" t="b">
        <v>1</v>
      </c>
      <c r="BD14">
        <v>0</v>
      </c>
      <c r="BE14" t="s">
        <v>4</v>
      </c>
      <c r="BF14" t="b">
        <v>1</v>
      </c>
      <c r="BG14" s="35" t="b">
        <v>1</v>
      </c>
    </row>
    <row r="15" spans="1:59">
      <c r="AS15" s="3"/>
      <c r="AT15" s="9"/>
      <c r="BG15" s="35"/>
    </row>
    <row r="16" spans="1:59">
      <c r="A16" t="s">
        <v>285</v>
      </c>
      <c r="C16" t="s">
        <v>133</v>
      </c>
      <c r="E16" t="b">
        <v>1</v>
      </c>
      <c r="F16">
        <v>0.3</v>
      </c>
      <c r="G16" t="s">
        <v>105</v>
      </c>
      <c r="H16" t="s">
        <v>102</v>
      </c>
      <c r="I16" t="b">
        <v>0</v>
      </c>
      <c r="J16" t="s">
        <v>168</v>
      </c>
      <c r="K16" t="s">
        <v>167</v>
      </c>
      <c r="L16" t="b">
        <v>0</v>
      </c>
      <c r="M16" t="b">
        <v>1</v>
      </c>
      <c r="N16" t="b">
        <v>1</v>
      </c>
      <c r="O16" t="s">
        <v>125</v>
      </c>
      <c r="P16" t="s">
        <v>149</v>
      </c>
      <c r="Q16">
        <v>6</v>
      </c>
      <c r="R16">
        <v>7.0000000000000007E-2</v>
      </c>
      <c r="S16" t="s">
        <v>91</v>
      </c>
      <c r="T16">
        <v>0.46500000000000002</v>
      </c>
      <c r="U16">
        <v>0</v>
      </c>
      <c r="V16">
        <v>0.15</v>
      </c>
      <c r="W16">
        <v>3</v>
      </c>
      <c r="X16">
        <v>1.4999999999999999E-2</v>
      </c>
      <c r="Y16">
        <v>62</v>
      </c>
      <c r="Z16">
        <v>5</v>
      </c>
      <c r="AA16" t="s">
        <v>162</v>
      </c>
      <c r="AB16">
        <v>0.03</v>
      </c>
      <c r="AD16" t="s">
        <v>47</v>
      </c>
      <c r="AE16" t="s">
        <v>41</v>
      </c>
      <c r="AF16">
        <v>15</v>
      </c>
      <c r="AG16">
        <v>0.03</v>
      </c>
      <c r="AH16">
        <v>6</v>
      </c>
      <c r="AI16">
        <v>1.2</v>
      </c>
      <c r="AJ16">
        <v>0.8</v>
      </c>
      <c r="AK16" t="s">
        <v>135</v>
      </c>
      <c r="AL16" t="b">
        <v>1</v>
      </c>
      <c r="AM16">
        <v>0</v>
      </c>
      <c r="AN16" t="b">
        <v>0</v>
      </c>
      <c r="AO16" t="s">
        <v>123</v>
      </c>
      <c r="AP16" t="s">
        <v>21</v>
      </c>
      <c r="AQ16">
        <v>7.0000000000000007E-2</v>
      </c>
      <c r="AR16">
        <v>7.7200000000000005E-2</v>
      </c>
      <c r="AS16" s="3">
        <v>0.12</v>
      </c>
      <c r="AT16" s="9">
        <v>2.5000000000000001E-2</v>
      </c>
      <c r="AU16" t="s">
        <v>32</v>
      </c>
      <c r="AV16" t="s">
        <v>163</v>
      </c>
      <c r="AW16">
        <v>0.623</v>
      </c>
      <c r="AX16">
        <v>0.57999999999999996</v>
      </c>
      <c r="BA16" t="b">
        <v>1</v>
      </c>
      <c r="BB16" t="b">
        <v>1</v>
      </c>
      <c r="BC16" t="b">
        <v>1</v>
      </c>
      <c r="BD16">
        <v>0</v>
      </c>
      <c r="BE16" t="s">
        <v>4</v>
      </c>
      <c r="BF16" t="b">
        <v>1</v>
      </c>
      <c r="BG16" s="35" t="b">
        <v>1</v>
      </c>
    </row>
    <row r="17" spans="1:59" ht="13.5" customHeight="1">
      <c r="A17" t="s">
        <v>286</v>
      </c>
      <c r="C17" t="s">
        <v>133</v>
      </c>
      <c r="E17" t="b">
        <v>1</v>
      </c>
      <c r="F17">
        <v>0.3</v>
      </c>
      <c r="G17" t="s">
        <v>105</v>
      </c>
      <c r="H17" t="s">
        <v>102</v>
      </c>
      <c r="I17" t="b">
        <v>0</v>
      </c>
      <c r="J17" t="s">
        <v>168</v>
      </c>
      <c r="K17" t="s">
        <v>167</v>
      </c>
      <c r="L17" t="b">
        <v>0</v>
      </c>
      <c r="M17" t="b">
        <v>1</v>
      </c>
      <c r="N17" t="b">
        <v>1</v>
      </c>
      <c r="O17" t="s">
        <v>125</v>
      </c>
      <c r="P17" t="s">
        <v>149</v>
      </c>
      <c r="Q17">
        <v>6</v>
      </c>
      <c r="R17">
        <v>7.0000000000000007E-2</v>
      </c>
      <c r="S17" t="s">
        <v>91</v>
      </c>
      <c r="T17">
        <v>0.46500000000000002</v>
      </c>
      <c r="U17">
        <v>0</v>
      </c>
      <c r="V17">
        <v>0.15</v>
      </c>
      <c r="W17">
        <v>3</v>
      </c>
      <c r="X17">
        <v>1.4999999999999999E-2</v>
      </c>
      <c r="Y17">
        <v>62</v>
      </c>
      <c r="Z17">
        <v>5</v>
      </c>
      <c r="AA17" t="s">
        <v>162</v>
      </c>
      <c r="AB17">
        <v>0.03</v>
      </c>
      <c r="AD17" t="s">
        <v>47</v>
      </c>
      <c r="AE17" t="s">
        <v>41</v>
      </c>
      <c r="AF17">
        <v>15</v>
      </c>
      <c r="AG17">
        <v>0.03</v>
      </c>
      <c r="AH17">
        <v>6</v>
      </c>
      <c r="AI17">
        <v>1.2</v>
      </c>
      <c r="AJ17">
        <v>0.8</v>
      </c>
      <c r="AK17" t="s">
        <v>81</v>
      </c>
      <c r="AL17" t="b">
        <v>0</v>
      </c>
      <c r="AM17">
        <v>0</v>
      </c>
      <c r="AN17" t="b">
        <v>0</v>
      </c>
      <c r="AO17" t="s">
        <v>123</v>
      </c>
      <c r="AP17" t="s">
        <v>21</v>
      </c>
      <c r="AQ17">
        <v>7.0000000000000007E-2</v>
      </c>
      <c r="AR17">
        <v>7.7200000000000005E-2</v>
      </c>
      <c r="AS17" s="3">
        <v>0.12</v>
      </c>
      <c r="AT17" s="9">
        <v>2.5000000000000001E-2</v>
      </c>
      <c r="AU17" t="s">
        <v>32</v>
      </c>
      <c r="AV17" t="s">
        <v>32</v>
      </c>
      <c r="AW17">
        <v>0.623</v>
      </c>
      <c r="AX17">
        <v>0.57999999999999996</v>
      </c>
      <c r="BA17" t="b">
        <v>1</v>
      </c>
      <c r="BB17" t="b">
        <v>1</v>
      </c>
      <c r="BC17" t="b">
        <v>1</v>
      </c>
      <c r="BD17">
        <v>0</v>
      </c>
      <c r="BE17" t="s">
        <v>4</v>
      </c>
      <c r="BF17" t="b">
        <v>1</v>
      </c>
      <c r="BG17" s="35" t="b">
        <v>1</v>
      </c>
    </row>
    <row r="18" spans="1:59">
      <c r="A18" t="s">
        <v>287</v>
      </c>
      <c r="C18" t="s">
        <v>133</v>
      </c>
      <c r="E18" t="b">
        <v>1</v>
      </c>
      <c r="F18">
        <v>0.3</v>
      </c>
      <c r="G18" t="s">
        <v>105</v>
      </c>
      <c r="H18" t="s">
        <v>102</v>
      </c>
      <c r="I18" t="b">
        <v>0</v>
      </c>
      <c r="J18" t="s">
        <v>168</v>
      </c>
      <c r="K18" t="s">
        <v>167</v>
      </c>
      <c r="L18" t="b">
        <v>0</v>
      </c>
      <c r="M18" t="b">
        <v>1</v>
      </c>
      <c r="N18" t="b">
        <v>1</v>
      </c>
      <c r="O18" t="s">
        <v>125</v>
      </c>
      <c r="P18" t="s">
        <v>149</v>
      </c>
      <c r="Q18">
        <v>6</v>
      </c>
      <c r="R18">
        <v>7.0000000000000007E-2</v>
      </c>
      <c r="S18" t="s">
        <v>91</v>
      </c>
      <c r="T18">
        <v>0.46500000000000002</v>
      </c>
      <c r="U18">
        <v>0</v>
      </c>
      <c r="V18">
        <v>0.15</v>
      </c>
      <c r="W18">
        <v>3</v>
      </c>
      <c r="X18">
        <v>1.4999999999999999E-2</v>
      </c>
      <c r="Y18">
        <v>62</v>
      </c>
      <c r="Z18">
        <v>5</v>
      </c>
      <c r="AA18" t="s">
        <v>162</v>
      </c>
      <c r="AB18">
        <v>0.03</v>
      </c>
      <c r="AD18" t="s">
        <v>47</v>
      </c>
      <c r="AE18" t="s">
        <v>137</v>
      </c>
      <c r="AF18">
        <v>15</v>
      </c>
      <c r="AG18">
        <v>0.03</v>
      </c>
      <c r="AH18">
        <v>6</v>
      </c>
      <c r="AI18">
        <v>1.2</v>
      </c>
      <c r="AJ18">
        <v>0.8</v>
      </c>
      <c r="AK18" t="s">
        <v>81</v>
      </c>
      <c r="AL18" t="b">
        <v>1</v>
      </c>
      <c r="AM18">
        <v>0</v>
      </c>
      <c r="AN18" t="b">
        <v>0</v>
      </c>
      <c r="AO18" t="s">
        <v>123</v>
      </c>
      <c r="AP18" t="s">
        <v>21</v>
      </c>
      <c r="AQ18">
        <v>7.0000000000000007E-2</v>
      </c>
      <c r="AR18">
        <v>7.7200000000000005E-2</v>
      </c>
      <c r="AS18" s="3">
        <v>0.12</v>
      </c>
      <c r="AT18" s="9">
        <v>2.5000000000000001E-2</v>
      </c>
      <c r="AU18" t="s">
        <v>32</v>
      </c>
      <c r="AV18" t="s">
        <v>32</v>
      </c>
      <c r="AW18">
        <v>0.623</v>
      </c>
      <c r="AX18">
        <v>0.57999999999999996</v>
      </c>
      <c r="BA18" t="b">
        <v>1</v>
      </c>
      <c r="BB18" t="b">
        <v>1</v>
      </c>
      <c r="BC18" t="b">
        <v>1</v>
      </c>
      <c r="BD18">
        <v>0</v>
      </c>
      <c r="BE18" t="s">
        <v>4</v>
      </c>
      <c r="BF18" t="b">
        <v>1</v>
      </c>
      <c r="BG18" s="35" t="b">
        <v>1</v>
      </c>
    </row>
    <row r="19" spans="1:59">
      <c r="A19" t="s">
        <v>288</v>
      </c>
      <c r="C19" t="s">
        <v>133</v>
      </c>
      <c r="E19" t="b">
        <v>1</v>
      </c>
      <c r="F19">
        <v>0.3</v>
      </c>
      <c r="G19" t="s">
        <v>105</v>
      </c>
      <c r="H19" t="s">
        <v>102</v>
      </c>
      <c r="I19" t="b">
        <v>0</v>
      </c>
      <c r="J19" t="s">
        <v>168</v>
      </c>
      <c r="K19" t="s">
        <v>167</v>
      </c>
      <c r="L19" t="b">
        <v>0</v>
      </c>
      <c r="M19" t="b">
        <v>1</v>
      </c>
      <c r="N19" t="b">
        <v>1</v>
      </c>
      <c r="O19" t="s">
        <v>125</v>
      </c>
      <c r="P19" t="s">
        <v>149</v>
      </c>
      <c r="Q19">
        <v>6</v>
      </c>
      <c r="R19">
        <v>7.0000000000000007E-2</v>
      </c>
      <c r="S19" t="s">
        <v>91</v>
      </c>
      <c r="T19">
        <v>0.46500000000000002</v>
      </c>
      <c r="U19">
        <v>0</v>
      </c>
      <c r="V19">
        <v>0.15</v>
      </c>
      <c r="W19">
        <v>3</v>
      </c>
      <c r="X19">
        <v>1.4999999999999999E-2</v>
      </c>
      <c r="Y19">
        <v>62</v>
      </c>
      <c r="Z19">
        <v>5</v>
      </c>
      <c r="AA19" t="s">
        <v>162</v>
      </c>
      <c r="AB19">
        <v>0.03</v>
      </c>
      <c r="AD19" t="s">
        <v>136</v>
      </c>
      <c r="AE19" t="s">
        <v>137</v>
      </c>
      <c r="AF19">
        <v>15</v>
      </c>
      <c r="AG19">
        <v>0.03</v>
      </c>
      <c r="AH19">
        <v>6</v>
      </c>
      <c r="AI19">
        <v>1.2</v>
      </c>
      <c r="AJ19">
        <v>0.8</v>
      </c>
      <c r="AK19" t="s">
        <v>81</v>
      </c>
      <c r="AL19" t="b">
        <v>1</v>
      </c>
      <c r="AM19">
        <v>0</v>
      </c>
      <c r="AN19" t="b">
        <v>0</v>
      </c>
      <c r="AO19" t="s">
        <v>123</v>
      </c>
      <c r="AP19" t="s">
        <v>21</v>
      </c>
      <c r="AQ19">
        <v>7.0000000000000007E-2</v>
      </c>
      <c r="AR19">
        <v>7.7200000000000005E-2</v>
      </c>
      <c r="AS19" s="3">
        <v>0.12</v>
      </c>
      <c r="AT19" s="9">
        <v>2.5000000000000001E-2</v>
      </c>
      <c r="AU19" t="s">
        <v>32</v>
      </c>
      <c r="AV19" t="s">
        <v>32</v>
      </c>
      <c r="AW19">
        <v>0.623</v>
      </c>
      <c r="AX19">
        <v>0.57999999999999996</v>
      </c>
      <c r="BA19" t="b">
        <v>1</v>
      </c>
      <c r="BB19" t="b">
        <v>1</v>
      </c>
      <c r="BC19" t="b">
        <v>1</v>
      </c>
      <c r="BD19">
        <v>0</v>
      </c>
      <c r="BE19" t="s">
        <v>4</v>
      </c>
      <c r="BF19" t="b">
        <v>1</v>
      </c>
      <c r="BG19" s="35" t="b">
        <v>1</v>
      </c>
    </row>
    <row r="20" spans="1:59">
      <c r="A20" t="s">
        <v>289</v>
      </c>
      <c r="C20" t="s">
        <v>133</v>
      </c>
      <c r="E20" t="b">
        <v>1</v>
      </c>
      <c r="F20">
        <v>0.3</v>
      </c>
      <c r="G20" t="s">
        <v>105</v>
      </c>
      <c r="H20" t="s">
        <v>102</v>
      </c>
      <c r="I20" t="b">
        <v>0</v>
      </c>
      <c r="J20" t="s">
        <v>168</v>
      </c>
      <c r="K20" t="s">
        <v>167</v>
      </c>
      <c r="L20" t="b">
        <v>0</v>
      </c>
      <c r="M20" t="b">
        <v>1</v>
      </c>
      <c r="N20" t="b">
        <v>1</v>
      </c>
      <c r="O20" t="s">
        <v>125</v>
      </c>
      <c r="P20" t="s">
        <v>149</v>
      </c>
      <c r="Q20">
        <v>6</v>
      </c>
      <c r="R20">
        <v>7.0000000000000007E-2</v>
      </c>
      <c r="S20" t="s">
        <v>91</v>
      </c>
      <c r="T20">
        <v>0.46500000000000002</v>
      </c>
      <c r="U20">
        <v>0</v>
      </c>
      <c r="V20">
        <v>0.15</v>
      </c>
      <c r="W20">
        <v>3</v>
      </c>
      <c r="X20">
        <v>1.4999999999999999E-2</v>
      </c>
      <c r="Y20">
        <v>62</v>
      </c>
      <c r="Z20">
        <v>5</v>
      </c>
      <c r="AA20" t="s">
        <v>162</v>
      </c>
      <c r="AB20">
        <v>0.03</v>
      </c>
      <c r="AD20" t="s">
        <v>136</v>
      </c>
      <c r="AE20" t="s">
        <v>137</v>
      </c>
      <c r="AF20">
        <v>30</v>
      </c>
      <c r="AG20">
        <v>0.03</v>
      </c>
      <c r="AH20">
        <v>6</v>
      </c>
      <c r="AI20">
        <v>1.2</v>
      </c>
      <c r="AJ20">
        <v>0.8</v>
      </c>
      <c r="AK20" t="s">
        <v>81</v>
      </c>
      <c r="AL20" t="b">
        <v>1</v>
      </c>
      <c r="AM20">
        <v>0</v>
      </c>
      <c r="AN20" t="b">
        <v>0</v>
      </c>
      <c r="AO20" t="s">
        <v>123</v>
      </c>
      <c r="AP20" t="s">
        <v>21</v>
      </c>
      <c r="AQ20">
        <v>7.0000000000000007E-2</v>
      </c>
      <c r="AR20">
        <v>7.7200000000000005E-2</v>
      </c>
      <c r="AS20" s="3">
        <v>0.12</v>
      </c>
      <c r="AT20" s="9">
        <v>2.5000000000000001E-2</v>
      </c>
      <c r="AU20" t="s">
        <v>32</v>
      </c>
      <c r="AV20" t="s">
        <v>32</v>
      </c>
      <c r="AW20">
        <v>0.623</v>
      </c>
      <c r="AX20">
        <v>0.57999999999999996</v>
      </c>
      <c r="BA20" t="b">
        <v>1</v>
      </c>
      <c r="BB20" t="b">
        <v>1</v>
      </c>
      <c r="BC20" t="b">
        <v>1</v>
      </c>
      <c r="BD20">
        <v>0</v>
      </c>
      <c r="BE20" t="s">
        <v>4</v>
      </c>
      <c r="BF20" t="b">
        <v>1</v>
      </c>
      <c r="BG20" s="35" t="b">
        <v>1</v>
      </c>
    </row>
    <row r="21" spans="1:59">
      <c r="A21" t="s">
        <v>290</v>
      </c>
      <c r="C21" t="s">
        <v>132</v>
      </c>
      <c r="E21" t="b">
        <v>1</v>
      </c>
      <c r="F21">
        <v>0.3</v>
      </c>
      <c r="G21" t="s">
        <v>105</v>
      </c>
      <c r="H21" t="s">
        <v>102</v>
      </c>
      <c r="I21" t="b">
        <v>0</v>
      </c>
      <c r="J21" t="s">
        <v>168</v>
      </c>
      <c r="K21" t="s">
        <v>167</v>
      </c>
      <c r="L21" t="b">
        <v>0</v>
      </c>
      <c r="M21" t="b">
        <v>1</v>
      </c>
      <c r="N21" t="b">
        <v>0</v>
      </c>
      <c r="O21" t="s">
        <v>125</v>
      </c>
      <c r="P21" t="s">
        <v>130</v>
      </c>
      <c r="Q21">
        <v>6</v>
      </c>
      <c r="R21">
        <v>7.0000000000000007E-2</v>
      </c>
      <c r="S21" t="s">
        <v>91</v>
      </c>
      <c r="T21">
        <v>0.46500000000000002</v>
      </c>
      <c r="U21">
        <v>0</v>
      </c>
      <c r="V21">
        <v>0.15</v>
      </c>
      <c r="W21">
        <v>3</v>
      </c>
      <c r="X21">
        <v>1.4999999999999999E-2</v>
      </c>
      <c r="Y21">
        <v>62</v>
      </c>
      <c r="Z21">
        <v>5</v>
      </c>
      <c r="AA21" t="s">
        <v>162</v>
      </c>
      <c r="AB21">
        <v>0.03</v>
      </c>
      <c r="AD21" t="s">
        <v>136</v>
      </c>
      <c r="AE21" t="s">
        <v>137</v>
      </c>
      <c r="AF21">
        <v>30</v>
      </c>
      <c r="AG21">
        <v>0.03</v>
      </c>
      <c r="AH21">
        <v>6</v>
      </c>
      <c r="AI21">
        <v>1.2</v>
      </c>
      <c r="AJ21">
        <v>0.8</v>
      </c>
      <c r="AK21" t="s">
        <v>81</v>
      </c>
      <c r="AL21" t="b">
        <v>1</v>
      </c>
      <c r="AM21">
        <v>0</v>
      </c>
      <c r="AN21" t="b">
        <v>0</v>
      </c>
      <c r="AO21" t="s">
        <v>123</v>
      </c>
      <c r="AP21" t="s">
        <v>21</v>
      </c>
      <c r="AQ21">
        <v>7.0000000000000007E-2</v>
      </c>
      <c r="AR21">
        <v>7.7200000000000005E-2</v>
      </c>
      <c r="AS21" s="3">
        <v>0.12</v>
      </c>
      <c r="AT21" s="9">
        <v>2.5000000000000001E-2</v>
      </c>
      <c r="AU21" t="s">
        <v>32</v>
      </c>
      <c r="AV21" t="s">
        <v>32</v>
      </c>
      <c r="AW21">
        <v>0.623</v>
      </c>
      <c r="AX21">
        <v>0.57999999999999996</v>
      </c>
      <c r="BA21" t="b">
        <v>1</v>
      </c>
      <c r="BB21" t="b">
        <v>1</v>
      </c>
      <c r="BC21" t="b">
        <v>1</v>
      </c>
      <c r="BD21">
        <v>0</v>
      </c>
      <c r="BE21" t="s">
        <v>4</v>
      </c>
      <c r="BF21" t="b">
        <v>1</v>
      </c>
      <c r="BG21" s="35" t="b">
        <v>1</v>
      </c>
    </row>
    <row r="22" spans="1:59">
      <c r="AS22" s="3"/>
      <c r="AT22" s="3"/>
    </row>
    <row r="23" spans="1:59">
      <c r="A23" t="s">
        <v>291</v>
      </c>
      <c r="C23" t="s">
        <v>132</v>
      </c>
      <c r="E23" t="b">
        <v>1</v>
      </c>
      <c r="F23">
        <v>0.3</v>
      </c>
      <c r="G23" t="s">
        <v>105</v>
      </c>
      <c r="H23" t="s">
        <v>102</v>
      </c>
      <c r="I23" t="b">
        <v>0</v>
      </c>
      <c r="J23" t="s">
        <v>168</v>
      </c>
      <c r="K23" t="s">
        <v>167</v>
      </c>
      <c r="L23" t="b">
        <v>0</v>
      </c>
      <c r="M23" t="b">
        <v>1</v>
      </c>
      <c r="N23" t="b">
        <v>0</v>
      </c>
      <c r="O23" t="s">
        <v>125</v>
      </c>
      <c r="P23" t="s">
        <v>149</v>
      </c>
      <c r="Q23">
        <v>6</v>
      </c>
      <c r="R23">
        <v>7.0000000000000007E-2</v>
      </c>
      <c r="S23" t="s">
        <v>91</v>
      </c>
      <c r="T23">
        <v>0.46500000000000002</v>
      </c>
      <c r="U23">
        <v>0</v>
      </c>
      <c r="V23">
        <v>0.15</v>
      </c>
      <c r="W23">
        <v>3</v>
      </c>
      <c r="X23">
        <v>1.4999999999999999E-2</v>
      </c>
      <c r="Y23">
        <v>62</v>
      </c>
      <c r="Z23">
        <v>5</v>
      </c>
      <c r="AA23" t="s">
        <v>162</v>
      </c>
      <c r="AB23">
        <v>0.03</v>
      </c>
      <c r="AD23" t="s">
        <v>47</v>
      </c>
      <c r="AE23" t="s">
        <v>41</v>
      </c>
      <c r="AF23">
        <v>14</v>
      </c>
      <c r="AG23">
        <v>0.03</v>
      </c>
      <c r="AH23">
        <v>6</v>
      </c>
      <c r="AI23">
        <v>1.2</v>
      </c>
      <c r="AJ23">
        <v>0.8</v>
      </c>
      <c r="AK23" t="s">
        <v>81</v>
      </c>
      <c r="AL23" t="b">
        <v>1</v>
      </c>
      <c r="AM23">
        <v>0</v>
      </c>
      <c r="AN23" t="b">
        <v>0</v>
      </c>
      <c r="AO23" t="s">
        <v>123</v>
      </c>
      <c r="AP23" t="s">
        <v>155</v>
      </c>
      <c r="AQ23">
        <v>7.0000000000000007E-2</v>
      </c>
      <c r="AR23">
        <v>7.7200000000000005E-2</v>
      </c>
      <c r="AS23" s="3">
        <v>0.12</v>
      </c>
      <c r="AT23" s="9">
        <v>2.5000000000000001E-2</v>
      </c>
      <c r="AU23" t="s">
        <v>32</v>
      </c>
      <c r="AV23" t="s">
        <v>32</v>
      </c>
      <c r="AW23">
        <v>0.623</v>
      </c>
      <c r="AX23">
        <v>0.57999999999999996</v>
      </c>
      <c r="BA23" t="b">
        <v>1</v>
      </c>
      <c r="BB23" t="b">
        <v>1</v>
      </c>
      <c r="BC23" t="b">
        <v>1</v>
      </c>
      <c r="BD23">
        <v>0</v>
      </c>
      <c r="BE23" t="s">
        <v>4</v>
      </c>
      <c r="BF23" t="b">
        <v>1</v>
      </c>
      <c r="BG23" s="35" t="b">
        <v>1</v>
      </c>
    </row>
    <row r="24" spans="1:59">
      <c r="A24" t="s">
        <v>292</v>
      </c>
      <c r="C24" t="s">
        <v>148</v>
      </c>
      <c r="E24" t="b">
        <v>1</v>
      </c>
      <c r="F24">
        <v>0.3</v>
      </c>
      <c r="G24" t="s">
        <v>105</v>
      </c>
      <c r="H24" t="s">
        <v>102</v>
      </c>
      <c r="I24" t="b">
        <v>0</v>
      </c>
      <c r="J24" t="s">
        <v>168</v>
      </c>
      <c r="K24" t="s">
        <v>167</v>
      </c>
      <c r="L24" t="b">
        <v>0</v>
      </c>
      <c r="M24" t="b">
        <v>1</v>
      </c>
      <c r="N24" t="b">
        <v>1</v>
      </c>
      <c r="O24" t="s">
        <v>125</v>
      </c>
      <c r="P24" t="s">
        <v>149</v>
      </c>
      <c r="Q24">
        <v>6</v>
      </c>
      <c r="R24">
        <v>7.0000000000000007E-2</v>
      </c>
      <c r="S24" t="s">
        <v>91</v>
      </c>
      <c r="T24">
        <v>0.46500000000000002</v>
      </c>
      <c r="U24">
        <v>0</v>
      </c>
      <c r="V24">
        <v>0.15</v>
      </c>
      <c r="W24">
        <v>3</v>
      </c>
      <c r="X24">
        <v>1.4999999999999999E-2</v>
      </c>
      <c r="Y24">
        <v>62</v>
      </c>
      <c r="Z24">
        <v>5</v>
      </c>
      <c r="AA24" t="s">
        <v>162</v>
      </c>
      <c r="AB24">
        <v>0.03</v>
      </c>
      <c r="AD24" t="s">
        <v>47</v>
      </c>
      <c r="AE24" t="s">
        <v>41</v>
      </c>
      <c r="AF24">
        <v>14</v>
      </c>
      <c r="AG24">
        <v>0.03</v>
      </c>
      <c r="AH24">
        <v>6</v>
      </c>
      <c r="AI24">
        <v>1.2</v>
      </c>
      <c r="AJ24">
        <v>0.8</v>
      </c>
      <c r="AK24" t="s">
        <v>81</v>
      </c>
      <c r="AL24" t="b">
        <v>1</v>
      </c>
      <c r="AM24">
        <v>0</v>
      </c>
      <c r="AN24" t="b">
        <v>0</v>
      </c>
      <c r="AO24" t="s">
        <v>123</v>
      </c>
      <c r="AP24" t="s">
        <v>155</v>
      </c>
      <c r="AQ24">
        <v>7.0000000000000007E-2</v>
      </c>
      <c r="AR24">
        <v>7.7200000000000005E-2</v>
      </c>
      <c r="AS24" s="3">
        <v>0.12</v>
      </c>
      <c r="AT24" s="9">
        <v>2.5000000000000001E-2</v>
      </c>
      <c r="AU24" t="s">
        <v>32</v>
      </c>
      <c r="AV24" t="s">
        <v>32</v>
      </c>
      <c r="AW24">
        <v>0.623</v>
      </c>
      <c r="AX24">
        <v>0.57999999999999996</v>
      </c>
      <c r="BA24" t="b">
        <v>1</v>
      </c>
      <c r="BB24" t="b">
        <v>1</v>
      </c>
      <c r="BC24" t="b">
        <v>1</v>
      </c>
      <c r="BD24">
        <v>0</v>
      </c>
      <c r="BE24" t="s">
        <v>4</v>
      </c>
      <c r="BF24" t="b">
        <v>1</v>
      </c>
      <c r="BG24" s="35" t="b">
        <v>1</v>
      </c>
    </row>
    <row r="25" spans="1:59">
      <c r="AS25" s="3"/>
      <c r="AT25" s="9"/>
      <c r="BG25" s="35"/>
    </row>
    <row r="26" spans="1:59">
      <c r="A26" t="s">
        <v>293</v>
      </c>
      <c r="C26" t="s">
        <v>133</v>
      </c>
      <c r="E26" t="b">
        <v>0</v>
      </c>
      <c r="F26">
        <v>0.3</v>
      </c>
      <c r="G26" t="s">
        <v>105</v>
      </c>
      <c r="H26" t="s">
        <v>102</v>
      </c>
      <c r="I26" t="b">
        <v>0</v>
      </c>
      <c r="L26" t="b">
        <v>0</v>
      </c>
      <c r="M26" t="b">
        <v>1</v>
      </c>
      <c r="N26" t="b">
        <v>1</v>
      </c>
      <c r="O26" t="s">
        <v>125</v>
      </c>
      <c r="P26" t="s">
        <v>149</v>
      </c>
      <c r="Q26">
        <v>6</v>
      </c>
      <c r="R26">
        <v>7.0000000000000007E-2</v>
      </c>
      <c r="S26" t="s">
        <v>91</v>
      </c>
      <c r="T26">
        <v>0.46500000000000002</v>
      </c>
      <c r="U26">
        <v>0</v>
      </c>
      <c r="V26">
        <v>0.15</v>
      </c>
      <c r="W26">
        <v>3</v>
      </c>
      <c r="X26">
        <v>1.4999999999999999E-2</v>
      </c>
      <c r="Y26">
        <v>62</v>
      </c>
      <c r="Z26">
        <v>5</v>
      </c>
      <c r="AA26" t="s">
        <v>162</v>
      </c>
      <c r="AB26">
        <v>0.03</v>
      </c>
      <c r="AD26" t="s">
        <v>47</v>
      </c>
      <c r="AE26" t="s">
        <v>41</v>
      </c>
      <c r="AF26">
        <v>30</v>
      </c>
      <c r="AG26">
        <v>0.03</v>
      </c>
      <c r="AH26">
        <v>6</v>
      </c>
      <c r="AI26">
        <v>1.2</v>
      </c>
      <c r="AJ26">
        <v>0.8</v>
      </c>
      <c r="AK26" t="s">
        <v>81</v>
      </c>
      <c r="AL26" t="b">
        <v>1</v>
      </c>
      <c r="AM26">
        <v>0</v>
      </c>
      <c r="AN26" t="b">
        <v>0</v>
      </c>
      <c r="AO26" t="s">
        <v>123</v>
      </c>
      <c r="AP26" t="s">
        <v>21</v>
      </c>
      <c r="AQ26">
        <v>7.0000000000000007E-2</v>
      </c>
      <c r="AR26">
        <v>7.7200000000000005E-2</v>
      </c>
      <c r="AS26" s="3">
        <v>0.12</v>
      </c>
      <c r="AT26" s="9">
        <v>2.5000000000000001E-2</v>
      </c>
      <c r="AU26" t="s">
        <v>32</v>
      </c>
      <c r="AV26" t="s">
        <v>32</v>
      </c>
      <c r="AW26">
        <v>0.623</v>
      </c>
      <c r="AX26">
        <v>0.57999999999999996</v>
      </c>
      <c r="BA26" t="b">
        <v>1</v>
      </c>
      <c r="BB26" t="b">
        <v>1</v>
      </c>
      <c r="BC26" t="b">
        <v>1</v>
      </c>
      <c r="BD26">
        <v>0</v>
      </c>
      <c r="BE26" t="s">
        <v>4</v>
      </c>
      <c r="BF26" t="b">
        <v>1</v>
      </c>
      <c r="BG26" s="35" t="b">
        <v>1</v>
      </c>
    </row>
    <row r="27" spans="1:59">
      <c r="A27" t="s">
        <v>294</v>
      </c>
      <c r="C27" t="s">
        <v>133</v>
      </c>
      <c r="E27" t="b">
        <v>0</v>
      </c>
      <c r="F27">
        <v>0.3</v>
      </c>
      <c r="G27" t="s">
        <v>105</v>
      </c>
      <c r="H27" t="s">
        <v>102</v>
      </c>
      <c r="I27" t="b">
        <v>0</v>
      </c>
      <c r="L27" t="b">
        <v>0</v>
      </c>
      <c r="M27" t="b">
        <v>1</v>
      </c>
      <c r="N27" t="b">
        <v>1</v>
      </c>
      <c r="O27" t="s">
        <v>125</v>
      </c>
      <c r="P27" t="s">
        <v>149</v>
      </c>
      <c r="Q27">
        <v>6</v>
      </c>
      <c r="R27">
        <v>7.0000000000000007E-2</v>
      </c>
      <c r="S27" t="s">
        <v>91</v>
      </c>
      <c r="T27">
        <v>0.46500000000000002</v>
      </c>
      <c r="U27">
        <v>0</v>
      </c>
      <c r="V27">
        <v>0.15</v>
      </c>
      <c r="W27">
        <v>3</v>
      </c>
      <c r="X27">
        <v>1.4999999999999999E-2</v>
      </c>
      <c r="Y27">
        <v>62</v>
      </c>
      <c r="Z27">
        <v>5</v>
      </c>
      <c r="AA27" t="s">
        <v>162</v>
      </c>
      <c r="AB27">
        <v>0.03</v>
      </c>
      <c r="AD27" t="s">
        <v>136</v>
      </c>
      <c r="AE27" t="s">
        <v>41</v>
      </c>
      <c r="AF27">
        <v>15</v>
      </c>
      <c r="AG27">
        <v>0.03</v>
      </c>
      <c r="AH27">
        <v>6</v>
      </c>
      <c r="AI27">
        <v>1.2</v>
      </c>
      <c r="AJ27">
        <v>0.8</v>
      </c>
      <c r="AK27" t="s">
        <v>81</v>
      </c>
      <c r="AL27" t="b">
        <v>1</v>
      </c>
      <c r="AM27">
        <v>0</v>
      </c>
      <c r="AN27" t="b">
        <v>0</v>
      </c>
      <c r="AO27" t="s">
        <v>123</v>
      </c>
      <c r="AP27" t="s">
        <v>21</v>
      </c>
      <c r="AQ27">
        <v>7.0000000000000007E-2</v>
      </c>
      <c r="AR27">
        <v>7.7200000000000005E-2</v>
      </c>
      <c r="AS27" s="3">
        <v>0.12</v>
      </c>
      <c r="AT27" s="9">
        <v>2.5000000000000001E-2</v>
      </c>
      <c r="AU27" t="s">
        <v>32</v>
      </c>
      <c r="AV27" t="s">
        <v>32</v>
      </c>
      <c r="AW27">
        <v>0.623</v>
      </c>
      <c r="AX27">
        <v>0.57999999999999996</v>
      </c>
      <c r="BA27" t="b">
        <v>1</v>
      </c>
      <c r="BB27" t="b">
        <v>1</v>
      </c>
      <c r="BC27" t="b">
        <v>1</v>
      </c>
      <c r="BD27">
        <v>0</v>
      </c>
      <c r="BE27" t="s">
        <v>4</v>
      </c>
      <c r="BF27" t="b">
        <v>1</v>
      </c>
      <c r="BG27" s="35" t="b">
        <v>1</v>
      </c>
    </row>
    <row r="28" spans="1:59">
      <c r="AS28" s="3"/>
      <c r="AT28" s="9"/>
      <c r="BG28" s="35"/>
    </row>
    <row r="29" spans="1:59">
      <c r="A29" t="s">
        <v>295</v>
      </c>
      <c r="C29" t="s">
        <v>132</v>
      </c>
      <c r="E29" t="b">
        <v>0</v>
      </c>
      <c r="F29">
        <v>0.3</v>
      </c>
      <c r="G29" t="s">
        <v>105</v>
      </c>
      <c r="H29" t="s">
        <v>102</v>
      </c>
      <c r="I29" t="b">
        <v>0</v>
      </c>
      <c r="L29" t="b">
        <v>0</v>
      </c>
      <c r="M29" t="b">
        <v>1</v>
      </c>
      <c r="N29" t="b">
        <v>0</v>
      </c>
      <c r="O29" t="s">
        <v>125</v>
      </c>
      <c r="P29" t="s">
        <v>130</v>
      </c>
      <c r="Q29">
        <v>6</v>
      </c>
      <c r="R29">
        <v>7.0000000000000007E-2</v>
      </c>
      <c r="S29" t="s">
        <v>91</v>
      </c>
      <c r="T29">
        <v>0.46500000000000002</v>
      </c>
      <c r="U29">
        <v>0</v>
      </c>
      <c r="V29">
        <v>0.15</v>
      </c>
      <c r="W29">
        <v>3</v>
      </c>
      <c r="X29">
        <v>1.4999999999999999E-2</v>
      </c>
      <c r="Y29">
        <v>62</v>
      </c>
      <c r="Z29">
        <v>5</v>
      </c>
      <c r="AA29" t="s">
        <v>162</v>
      </c>
      <c r="AB29">
        <v>0.03</v>
      </c>
      <c r="AD29" t="s">
        <v>47</v>
      </c>
      <c r="AE29" t="s">
        <v>41</v>
      </c>
      <c r="AF29">
        <v>14</v>
      </c>
      <c r="AG29">
        <v>0.03</v>
      </c>
      <c r="AH29">
        <v>6</v>
      </c>
      <c r="AI29">
        <v>1.2</v>
      </c>
      <c r="AJ29">
        <v>0.8</v>
      </c>
      <c r="AK29" t="s">
        <v>81</v>
      </c>
      <c r="AL29" t="b">
        <v>1</v>
      </c>
      <c r="AM29">
        <v>0</v>
      </c>
      <c r="AN29" t="b">
        <v>0</v>
      </c>
      <c r="AO29" t="s">
        <v>123</v>
      </c>
      <c r="AP29" t="s">
        <v>142</v>
      </c>
      <c r="AQ29">
        <v>7.0000000000000007E-2</v>
      </c>
      <c r="AR29">
        <v>7.7200000000000005E-2</v>
      </c>
      <c r="AS29" s="3">
        <v>0.12</v>
      </c>
      <c r="AT29" s="9">
        <v>2.5000000000000001E-2</v>
      </c>
      <c r="AU29" t="s">
        <v>32</v>
      </c>
      <c r="AV29" t="s">
        <v>32</v>
      </c>
      <c r="AW29">
        <v>0.623</v>
      </c>
      <c r="AX29">
        <v>0.57999999999999996</v>
      </c>
      <c r="BA29" t="b">
        <v>1</v>
      </c>
      <c r="BB29" t="b">
        <v>1</v>
      </c>
      <c r="BC29" t="b">
        <v>1</v>
      </c>
      <c r="BD29">
        <v>0</v>
      </c>
      <c r="BE29" t="s">
        <v>4</v>
      </c>
      <c r="BF29" t="b">
        <v>1</v>
      </c>
      <c r="BG29" s="35" t="b">
        <v>1</v>
      </c>
    </row>
    <row r="30" spans="1:59">
      <c r="A30" t="s">
        <v>296</v>
      </c>
      <c r="C30" t="s">
        <v>148</v>
      </c>
      <c r="E30" t="b">
        <v>0</v>
      </c>
      <c r="F30">
        <v>0.3</v>
      </c>
      <c r="G30" t="s">
        <v>105</v>
      </c>
      <c r="H30" t="s">
        <v>102</v>
      </c>
      <c r="I30" t="b">
        <v>0</v>
      </c>
      <c r="L30" t="b">
        <v>0</v>
      </c>
      <c r="M30" t="b">
        <v>1</v>
      </c>
      <c r="N30" t="b">
        <v>1</v>
      </c>
      <c r="O30" t="s">
        <v>125</v>
      </c>
      <c r="P30" t="s">
        <v>149</v>
      </c>
      <c r="Q30">
        <v>6</v>
      </c>
      <c r="R30">
        <v>7.0000000000000007E-2</v>
      </c>
      <c r="S30" t="s">
        <v>91</v>
      </c>
      <c r="T30">
        <v>0.46500000000000002</v>
      </c>
      <c r="U30">
        <v>0</v>
      </c>
      <c r="V30">
        <v>0.15</v>
      </c>
      <c r="W30">
        <v>3</v>
      </c>
      <c r="X30">
        <v>1.4999999999999999E-2</v>
      </c>
      <c r="Y30">
        <v>62</v>
      </c>
      <c r="Z30">
        <v>5</v>
      </c>
      <c r="AA30" t="s">
        <v>162</v>
      </c>
      <c r="AB30">
        <v>0.03</v>
      </c>
      <c r="AD30" t="s">
        <v>47</v>
      </c>
      <c r="AE30" t="s">
        <v>41</v>
      </c>
      <c r="AF30">
        <v>14</v>
      </c>
      <c r="AG30">
        <v>0.03</v>
      </c>
      <c r="AH30">
        <v>6</v>
      </c>
      <c r="AI30">
        <v>1.2</v>
      </c>
      <c r="AJ30">
        <v>0.8</v>
      </c>
      <c r="AK30" t="s">
        <v>81</v>
      </c>
      <c r="AL30" t="b">
        <v>1</v>
      </c>
      <c r="AM30">
        <v>0</v>
      </c>
      <c r="AN30" t="b">
        <v>0</v>
      </c>
      <c r="AO30" t="s">
        <v>123</v>
      </c>
      <c r="AP30" t="s">
        <v>142</v>
      </c>
      <c r="AQ30">
        <v>7.0000000000000007E-2</v>
      </c>
      <c r="AR30">
        <v>7.7200000000000005E-2</v>
      </c>
      <c r="AS30" s="3">
        <v>0.12</v>
      </c>
      <c r="AT30" s="9">
        <v>2.5000000000000001E-2</v>
      </c>
      <c r="AU30" t="s">
        <v>32</v>
      </c>
      <c r="AV30" t="s">
        <v>32</v>
      </c>
      <c r="AW30">
        <v>0.623</v>
      </c>
      <c r="AX30">
        <v>0.57999999999999996</v>
      </c>
      <c r="BA30" t="b">
        <v>1</v>
      </c>
      <c r="BB30" t="b">
        <v>1</v>
      </c>
      <c r="BC30" t="b">
        <v>1</v>
      </c>
      <c r="BD30">
        <v>0</v>
      </c>
      <c r="BE30" t="s">
        <v>4</v>
      </c>
      <c r="BF30" t="b">
        <v>1</v>
      </c>
      <c r="BG30" s="35" t="b">
        <v>1</v>
      </c>
    </row>
    <row r="31" spans="1:59">
      <c r="AS31" s="3"/>
      <c r="AT31" s="9"/>
      <c r="BG31" s="35"/>
    </row>
    <row r="32" spans="1:59">
      <c r="AS32" s="3"/>
      <c r="AT32" s="9"/>
      <c r="BG32" s="35"/>
    </row>
    <row r="33" spans="1:59">
      <c r="A33" s="42" t="s">
        <v>157</v>
      </c>
      <c r="C33" t="s">
        <v>132</v>
      </c>
      <c r="E33" t="b">
        <v>0</v>
      </c>
      <c r="F33">
        <v>0.3</v>
      </c>
      <c r="G33" t="s">
        <v>105</v>
      </c>
      <c r="H33" t="s">
        <v>102</v>
      </c>
      <c r="I33" t="b">
        <v>0</v>
      </c>
      <c r="L33" t="b">
        <v>1</v>
      </c>
      <c r="N33" t="b">
        <v>0</v>
      </c>
      <c r="O33" t="s">
        <v>125</v>
      </c>
      <c r="P33" t="s">
        <v>149</v>
      </c>
      <c r="Q33">
        <v>6</v>
      </c>
      <c r="R33">
        <v>7.1999999999999995E-2</v>
      </c>
      <c r="S33" t="s">
        <v>91</v>
      </c>
      <c r="T33">
        <v>0.45</v>
      </c>
      <c r="U33">
        <v>0</v>
      </c>
      <c r="W33">
        <v>3</v>
      </c>
      <c r="X33">
        <v>1.4999999999999999E-2</v>
      </c>
      <c r="Y33">
        <v>62</v>
      </c>
      <c r="Z33">
        <v>5</v>
      </c>
      <c r="AA33" t="s">
        <v>74</v>
      </c>
      <c r="AB33">
        <v>0.03</v>
      </c>
      <c r="AD33" t="s">
        <v>47</v>
      </c>
      <c r="AE33" t="s">
        <v>41</v>
      </c>
      <c r="AF33">
        <v>14</v>
      </c>
      <c r="AG33">
        <v>0.03</v>
      </c>
      <c r="AH33">
        <v>6</v>
      </c>
      <c r="AI33">
        <v>1.2</v>
      </c>
      <c r="AJ33">
        <v>0.8</v>
      </c>
      <c r="AK33" t="s">
        <v>81</v>
      </c>
      <c r="AM33">
        <v>0</v>
      </c>
      <c r="AN33" t="b">
        <v>0</v>
      </c>
      <c r="AO33" t="s">
        <v>123</v>
      </c>
      <c r="AP33" t="s">
        <v>156</v>
      </c>
      <c r="AQ33">
        <v>7.0000000000000007E-2</v>
      </c>
      <c r="AR33">
        <v>7.7200000000000005E-2</v>
      </c>
      <c r="AS33" s="3">
        <v>0.12</v>
      </c>
      <c r="AT33" s="9">
        <v>2.5000000000000001E-2</v>
      </c>
      <c r="AU33" t="s">
        <v>32</v>
      </c>
      <c r="AV33" t="s">
        <v>32</v>
      </c>
      <c r="AW33">
        <v>0.623</v>
      </c>
      <c r="AX33">
        <v>0.57999999999999996</v>
      </c>
      <c r="BA33" t="b">
        <v>1</v>
      </c>
      <c r="BB33" t="b">
        <v>1</v>
      </c>
      <c r="BC33" t="b">
        <v>1</v>
      </c>
      <c r="BD33">
        <v>0</v>
      </c>
      <c r="BE33" t="s">
        <v>4</v>
      </c>
      <c r="BF33" t="b">
        <v>1</v>
      </c>
      <c r="BG33" s="35" t="b">
        <v>1</v>
      </c>
    </row>
    <row r="34" spans="1:59">
      <c r="A34" s="42" t="s">
        <v>158</v>
      </c>
      <c r="C34" t="s">
        <v>148</v>
      </c>
      <c r="E34" t="b">
        <v>0</v>
      </c>
      <c r="F34">
        <v>0.3</v>
      </c>
      <c r="G34" t="s">
        <v>105</v>
      </c>
      <c r="H34" t="s">
        <v>102</v>
      </c>
      <c r="I34" t="b">
        <v>0</v>
      </c>
      <c r="L34" t="b">
        <v>1</v>
      </c>
      <c r="N34" t="b">
        <v>1</v>
      </c>
      <c r="O34" t="s">
        <v>125</v>
      </c>
      <c r="P34" t="s">
        <v>149</v>
      </c>
      <c r="Q34">
        <v>6</v>
      </c>
      <c r="R34">
        <v>7.1999999999999995E-2</v>
      </c>
      <c r="S34" t="s">
        <v>91</v>
      </c>
      <c r="T34">
        <v>0.45</v>
      </c>
      <c r="U34">
        <v>0</v>
      </c>
      <c r="W34">
        <v>3</v>
      </c>
      <c r="X34">
        <v>1.4999999999999999E-2</v>
      </c>
      <c r="Y34">
        <v>62</v>
      </c>
      <c r="Z34">
        <v>5</v>
      </c>
      <c r="AA34" t="s">
        <v>74</v>
      </c>
      <c r="AB34">
        <v>0.03</v>
      </c>
      <c r="AD34" t="s">
        <v>47</v>
      </c>
      <c r="AE34" t="s">
        <v>41</v>
      </c>
      <c r="AF34">
        <v>14</v>
      </c>
      <c r="AG34">
        <v>0.03</v>
      </c>
      <c r="AH34">
        <v>6</v>
      </c>
      <c r="AI34">
        <v>1.2</v>
      </c>
      <c r="AJ34">
        <v>0.8</v>
      </c>
      <c r="AK34" t="s">
        <v>81</v>
      </c>
      <c r="AM34">
        <v>0</v>
      </c>
      <c r="AN34" t="b">
        <v>0</v>
      </c>
      <c r="AO34" t="s">
        <v>123</v>
      </c>
      <c r="AP34" t="s">
        <v>156</v>
      </c>
      <c r="AQ34">
        <v>7.0000000000000007E-2</v>
      </c>
      <c r="AR34">
        <v>7.7200000000000005E-2</v>
      </c>
      <c r="AS34" s="3">
        <v>0.12</v>
      </c>
      <c r="AT34" s="9">
        <v>2.5000000000000001E-2</v>
      </c>
      <c r="AU34" t="s">
        <v>32</v>
      </c>
      <c r="AV34" t="s">
        <v>32</v>
      </c>
      <c r="AW34">
        <v>0.623</v>
      </c>
      <c r="AX34">
        <v>0.57999999999999996</v>
      </c>
      <c r="BA34" t="b">
        <v>1</v>
      </c>
      <c r="BB34" t="b">
        <v>1</v>
      </c>
      <c r="BC34" t="b">
        <v>1</v>
      </c>
      <c r="BD34">
        <v>0</v>
      </c>
      <c r="BE34" t="s">
        <v>4</v>
      </c>
      <c r="BF34" t="b">
        <v>1</v>
      </c>
      <c r="BG34" s="35" t="b">
        <v>1</v>
      </c>
    </row>
    <row r="35" spans="1:59">
      <c r="AS35" s="3"/>
      <c r="AT35" s="9"/>
      <c r="BG35" s="35"/>
    </row>
    <row r="36" spans="1:59">
      <c r="AS36" s="3"/>
      <c r="AT36" s="3"/>
    </row>
    <row r="37" spans="1:59">
      <c r="A37" s="40" t="s">
        <v>98</v>
      </c>
      <c r="C37" t="s">
        <v>21</v>
      </c>
      <c r="E37" t="b">
        <v>0</v>
      </c>
      <c r="F37">
        <v>0.3</v>
      </c>
      <c r="G37" t="s">
        <v>105</v>
      </c>
      <c r="H37" t="s">
        <v>107</v>
      </c>
      <c r="I37" t="b">
        <v>1</v>
      </c>
      <c r="L37" t="b">
        <v>1</v>
      </c>
      <c r="N37" t="b">
        <v>1</v>
      </c>
      <c r="O37" t="s">
        <v>125</v>
      </c>
      <c r="P37" t="s">
        <v>149</v>
      </c>
      <c r="Q37">
        <v>6</v>
      </c>
      <c r="R37">
        <v>7.1999999999999995E-2</v>
      </c>
      <c r="S37" t="s">
        <v>91</v>
      </c>
      <c r="T37">
        <v>0.45</v>
      </c>
      <c r="U37">
        <v>0</v>
      </c>
      <c r="W37">
        <v>3</v>
      </c>
      <c r="X37">
        <v>1.4999999999999999E-2</v>
      </c>
      <c r="Y37">
        <v>62</v>
      </c>
      <c r="Z37">
        <v>5</v>
      </c>
      <c r="AA37" t="s">
        <v>74</v>
      </c>
      <c r="AB37">
        <v>0.03</v>
      </c>
      <c r="AD37" t="s">
        <v>47</v>
      </c>
      <c r="AE37" t="s">
        <v>41</v>
      </c>
      <c r="AF37">
        <v>14</v>
      </c>
      <c r="AG37">
        <v>0.03</v>
      </c>
      <c r="AH37">
        <v>6</v>
      </c>
      <c r="AI37">
        <v>1.2</v>
      </c>
      <c r="AJ37">
        <v>0.8</v>
      </c>
      <c r="AK37" t="s">
        <v>81</v>
      </c>
      <c r="AM37">
        <v>0</v>
      </c>
      <c r="AN37" t="b">
        <v>0</v>
      </c>
      <c r="AO37" t="s">
        <v>123</v>
      </c>
      <c r="AP37" t="s">
        <v>21</v>
      </c>
      <c r="AQ37">
        <v>7.0000000000000007E-2</v>
      </c>
      <c r="AR37">
        <v>7.7200000000000005E-2</v>
      </c>
      <c r="AS37" s="3">
        <v>0.12</v>
      </c>
      <c r="AT37" s="9">
        <v>2.5000000000000001E-2</v>
      </c>
      <c r="AU37" t="s">
        <v>32</v>
      </c>
      <c r="AV37" t="s">
        <v>32</v>
      </c>
      <c r="AW37">
        <v>0.623</v>
      </c>
      <c r="AX37">
        <v>0.57999999999999996</v>
      </c>
      <c r="BA37" t="b">
        <v>1</v>
      </c>
      <c r="BB37" t="b">
        <v>1</v>
      </c>
      <c r="BC37" t="b">
        <v>1</v>
      </c>
      <c r="BD37">
        <v>0</v>
      </c>
      <c r="BE37" t="s">
        <v>4</v>
      </c>
      <c r="BF37" t="b">
        <v>1</v>
      </c>
      <c r="BG37" s="35" t="b">
        <v>1</v>
      </c>
    </row>
    <row r="38" spans="1:59">
      <c r="A38" s="40" t="s">
        <v>99</v>
      </c>
      <c r="C38" t="s">
        <v>21</v>
      </c>
      <c r="E38" t="b">
        <v>0</v>
      </c>
      <c r="F38">
        <v>0.3</v>
      </c>
      <c r="G38" t="s">
        <v>105</v>
      </c>
      <c r="H38" t="s">
        <v>108</v>
      </c>
      <c r="I38" t="b">
        <v>1</v>
      </c>
      <c r="L38" t="b">
        <v>1</v>
      </c>
      <c r="N38" t="b">
        <v>1</v>
      </c>
      <c r="O38" t="s">
        <v>125</v>
      </c>
      <c r="P38" t="s">
        <v>149</v>
      </c>
      <c r="Q38">
        <v>6</v>
      </c>
      <c r="R38">
        <v>7.1999999999999995E-2</v>
      </c>
      <c r="S38" t="s">
        <v>91</v>
      </c>
      <c r="T38">
        <v>0.45</v>
      </c>
      <c r="U38">
        <v>0</v>
      </c>
      <c r="W38">
        <v>3</v>
      </c>
      <c r="X38">
        <v>1.4999999999999999E-2</v>
      </c>
      <c r="Y38">
        <v>62</v>
      </c>
      <c r="Z38">
        <v>5</v>
      </c>
      <c r="AA38" t="s">
        <v>74</v>
      </c>
      <c r="AB38">
        <v>0.03</v>
      </c>
      <c r="AD38" t="s">
        <v>47</v>
      </c>
      <c r="AE38" t="s">
        <v>41</v>
      </c>
      <c r="AF38">
        <v>14</v>
      </c>
      <c r="AG38">
        <v>0.03</v>
      </c>
      <c r="AH38">
        <v>6</v>
      </c>
      <c r="AI38">
        <v>1.2</v>
      </c>
      <c r="AJ38">
        <v>0.8</v>
      </c>
      <c r="AK38" t="s">
        <v>81</v>
      </c>
      <c r="AM38">
        <v>0</v>
      </c>
      <c r="AN38" t="b">
        <v>0</v>
      </c>
      <c r="AO38" t="s">
        <v>123</v>
      </c>
      <c r="AP38" t="s">
        <v>21</v>
      </c>
      <c r="AQ38">
        <v>7.0000000000000007E-2</v>
      </c>
      <c r="AR38">
        <v>7.7200000000000005E-2</v>
      </c>
      <c r="AS38" s="3">
        <v>0.12</v>
      </c>
      <c r="AT38" s="9">
        <v>2.5000000000000001E-2</v>
      </c>
      <c r="AU38" t="s">
        <v>32</v>
      </c>
      <c r="AV38" t="s">
        <v>32</v>
      </c>
      <c r="AW38">
        <v>0.623</v>
      </c>
      <c r="AX38">
        <v>0.57999999999999996</v>
      </c>
      <c r="BA38" t="b">
        <v>1</v>
      </c>
      <c r="BB38" t="b">
        <v>1</v>
      </c>
      <c r="BC38" t="b">
        <v>1</v>
      </c>
      <c r="BD38">
        <v>0</v>
      </c>
      <c r="BE38" t="s">
        <v>4</v>
      </c>
      <c r="BF38" t="b">
        <v>1</v>
      </c>
      <c r="BG38" s="35" t="b">
        <v>1</v>
      </c>
    </row>
    <row r="39" spans="1:59">
      <c r="A39" s="41"/>
    </row>
    <row r="40" spans="1:59">
      <c r="A40" s="40" t="s">
        <v>100</v>
      </c>
      <c r="C40" t="s">
        <v>21</v>
      </c>
      <c r="E40" t="b">
        <v>0</v>
      </c>
      <c r="F40">
        <v>0.3</v>
      </c>
      <c r="G40" t="s">
        <v>109</v>
      </c>
      <c r="H40" t="s">
        <v>102</v>
      </c>
      <c r="I40" t="b">
        <v>1</v>
      </c>
      <c r="L40" t="b">
        <v>1</v>
      </c>
      <c r="N40" t="b">
        <v>1</v>
      </c>
      <c r="O40" t="s">
        <v>125</v>
      </c>
      <c r="P40" t="s">
        <v>149</v>
      </c>
      <c r="Q40">
        <v>6</v>
      </c>
      <c r="R40">
        <v>7.1999999999999995E-2</v>
      </c>
      <c r="S40" t="s">
        <v>91</v>
      </c>
      <c r="T40">
        <v>0.45</v>
      </c>
      <c r="U40">
        <v>0</v>
      </c>
      <c r="W40">
        <v>3</v>
      </c>
      <c r="X40">
        <v>1.4999999999999999E-2</v>
      </c>
      <c r="Y40">
        <v>62</v>
      </c>
      <c r="Z40">
        <v>5</v>
      </c>
      <c r="AA40" t="s">
        <v>74</v>
      </c>
      <c r="AB40">
        <v>0.03</v>
      </c>
      <c r="AD40" t="s">
        <v>47</v>
      </c>
      <c r="AE40" t="s">
        <v>41</v>
      </c>
      <c r="AF40">
        <v>14</v>
      </c>
      <c r="AG40">
        <v>0.03</v>
      </c>
      <c r="AH40">
        <v>6</v>
      </c>
      <c r="AI40">
        <v>1.2</v>
      </c>
      <c r="AJ40">
        <v>0.8</v>
      </c>
      <c r="AK40" t="s">
        <v>81</v>
      </c>
      <c r="AM40">
        <v>0</v>
      </c>
      <c r="AN40" t="b">
        <v>0</v>
      </c>
      <c r="AO40" t="s">
        <v>123</v>
      </c>
      <c r="AP40" t="s">
        <v>21</v>
      </c>
      <c r="AQ40">
        <v>7.0000000000000007E-2</v>
      </c>
      <c r="AR40">
        <v>7.7200000000000005E-2</v>
      </c>
      <c r="AS40" s="3">
        <v>0.12</v>
      </c>
      <c r="AT40" s="9">
        <v>2.5000000000000001E-2</v>
      </c>
      <c r="AU40" t="s">
        <v>32</v>
      </c>
      <c r="AV40" t="s">
        <v>32</v>
      </c>
      <c r="AW40">
        <v>0.623</v>
      </c>
      <c r="AX40">
        <v>0.57999999999999996</v>
      </c>
      <c r="BA40" t="b">
        <v>1</v>
      </c>
      <c r="BB40" t="b">
        <v>1</v>
      </c>
      <c r="BC40" t="b">
        <v>1</v>
      </c>
      <c r="BD40">
        <v>0</v>
      </c>
      <c r="BE40" t="s">
        <v>4</v>
      </c>
      <c r="BF40" t="b">
        <v>1</v>
      </c>
      <c r="BG40" s="35" t="b">
        <v>1</v>
      </c>
    </row>
    <row r="41" spans="1:59">
      <c r="A41" s="40" t="s">
        <v>101</v>
      </c>
      <c r="C41" t="s">
        <v>21</v>
      </c>
      <c r="E41" t="b">
        <v>0</v>
      </c>
      <c r="F41">
        <v>0.3</v>
      </c>
      <c r="G41" t="s">
        <v>110</v>
      </c>
      <c r="H41" t="s">
        <v>102</v>
      </c>
      <c r="I41" t="b">
        <v>1</v>
      </c>
      <c r="L41" t="b">
        <v>1</v>
      </c>
      <c r="N41" t="b">
        <v>1</v>
      </c>
      <c r="O41" t="s">
        <v>125</v>
      </c>
      <c r="P41" t="s">
        <v>149</v>
      </c>
      <c r="Q41">
        <v>6</v>
      </c>
      <c r="R41">
        <v>7.1999999999999995E-2</v>
      </c>
      <c r="S41" t="s">
        <v>91</v>
      </c>
      <c r="T41">
        <v>0.45</v>
      </c>
      <c r="U41">
        <v>0</v>
      </c>
      <c r="W41">
        <v>3</v>
      </c>
      <c r="X41">
        <v>1.4999999999999999E-2</v>
      </c>
      <c r="Y41">
        <v>62</v>
      </c>
      <c r="Z41">
        <v>5</v>
      </c>
      <c r="AA41" t="s">
        <v>74</v>
      </c>
      <c r="AB41">
        <v>0.03</v>
      </c>
      <c r="AD41" t="s">
        <v>47</v>
      </c>
      <c r="AE41" t="s">
        <v>41</v>
      </c>
      <c r="AF41">
        <v>14</v>
      </c>
      <c r="AG41">
        <v>0.03</v>
      </c>
      <c r="AH41">
        <v>6</v>
      </c>
      <c r="AI41">
        <v>1.2</v>
      </c>
      <c r="AJ41">
        <v>0.8</v>
      </c>
      <c r="AK41" t="s">
        <v>81</v>
      </c>
      <c r="AM41">
        <v>0</v>
      </c>
      <c r="AN41" t="b">
        <v>0</v>
      </c>
      <c r="AO41" t="s">
        <v>123</v>
      </c>
      <c r="AP41" t="s">
        <v>21</v>
      </c>
      <c r="AQ41">
        <v>7.0000000000000007E-2</v>
      </c>
      <c r="AR41">
        <v>7.7200000000000005E-2</v>
      </c>
      <c r="AS41" s="3">
        <v>0.12</v>
      </c>
      <c r="AT41" s="9">
        <v>2.5000000000000001E-2</v>
      </c>
      <c r="AU41" t="s">
        <v>32</v>
      </c>
      <c r="AV41" t="s">
        <v>32</v>
      </c>
      <c r="AW41">
        <v>0.623</v>
      </c>
      <c r="AX41">
        <v>0.57999999999999996</v>
      </c>
      <c r="BA41" t="b">
        <v>1</v>
      </c>
      <c r="BB41" t="b">
        <v>1</v>
      </c>
      <c r="BC41" t="b">
        <v>1</v>
      </c>
      <c r="BD41">
        <v>0</v>
      </c>
      <c r="BE41" t="s">
        <v>4</v>
      </c>
      <c r="BF41" t="b">
        <v>1</v>
      </c>
      <c r="BG41" s="35" t="b">
        <v>1</v>
      </c>
    </row>
    <row r="44" spans="1:59">
      <c r="A44" s="39" t="s">
        <v>129</v>
      </c>
      <c r="C44" t="s">
        <v>133</v>
      </c>
      <c r="E44" t="b">
        <v>0</v>
      </c>
      <c r="F44">
        <v>0.3</v>
      </c>
      <c r="G44" t="s">
        <v>105</v>
      </c>
      <c r="H44" t="s">
        <v>102</v>
      </c>
      <c r="I44" t="b">
        <v>0</v>
      </c>
      <c r="L44" t="b">
        <v>0</v>
      </c>
      <c r="N44" t="b">
        <v>1</v>
      </c>
      <c r="O44" t="s">
        <v>125</v>
      </c>
      <c r="P44" t="s">
        <v>130</v>
      </c>
      <c r="Q44">
        <v>6</v>
      </c>
      <c r="R44">
        <v>7.1999999999999995E-2</v>
      </c>
      <c r="S44" t="s">
        <v>91</v>
      </c>
      <c r="T44">
        <v>0.45</v>
      </c>
      <c r="U44">
        <v>0</v>
      </c>
      <c r="W44">
        <v>3</v>
      </c>
      <c r="X44">
        <v>1.4999999999999999E-2</v>
      </c>
      <c r="Y44">
        <v>62</v>
      </c>
      <c r="Z44">
        <v>5</v>
      </c>
      <c r="AA44" t="s">
        <v>74</v>
      </c>
      <c r="AB44">
        <v>0.03</v>
      </c>
      <c r="AD44" t="s">
        <v>47</v>
      </c>
      <c r="AE44" t="s">
        <v>41</v>
      </c>
      <c r="AF44">
        <v>14</v>
      </c>
      <c r="AG44">
        <v>0.03</v>
      </c>
      <c r="AH44">
        <v>6</v>
      </c>
      <c r="AI44">
        <v>1.2</v>
      </c>
      <c r="AJ44">
        <v>0.8</v>
      </c>
      <c r="AK44" t="s">
        <v>81</v>
      </c>
      <c r="AM44">
        <v>0</v>
      </c>
      <c r="AN44" t="b">
        <v>0</v>
      </c>
      <c r="AO44" t="s">
        <v>123</v>
      </c>
      <c r="AP44" t="s">
        <v>21</v>
      </c>
      <c r="AQ44">
        <v>7.0000000000000007E-2</v>
      </c>
      <c r="AR44">
        <v>7.7200000000000005E-2</v>
      </c>
      <c r="AS44" s="3">
        <v>0.12</v>
      </c>
      <c r="AT44" s="9">
        <v>2.5000000000000001E-2</v>
      </c>
      <c r="AU44" t="s">
        <v>32</v>
      </c>
      <c r="AV44" t="s">
        <v>32</v>
      </c>
      <c r="AW44">
        <v>0.623</v>
      </c>
      <c r="AX44">
        <v>0.57999999999999996</v>
      </c>
      <c r="BA44" t="b">
        <v>1</v>
      </c>
      <c r="BB44" t="b">
        <v>1</v>
      </c>
      <c r="BC44" t="b">
        <v>1</v>
      </c>
      <c r="BD44">
        <v>0</v>
      </c>
      <c r="BE44" t="s">
        <v>4</v>
      </c>
      <c r="BF44" t="b">
        <v>1</v>
      </c>
      <c r="BG44" s="35" t="b">
        <v>1</v>
      </c>
    </row>
    <row r="45" spans="1:59">
      <c r="A45" s="39" t="s">
        <v>150</v>
      </c>
      <c r="C45" t="s">
        <v>133</v>
      </c>
      <c r="E45" t="b">
        <v>0</v>
      </c>
      <c r="F45">
        <v>0.3</v>
      </c>
      <c r="G45" t="s">
        <v>105</v>
      </c>
      <c r="H45" t="s">
        <v>102</v>
      </c>
      <c r="I45" t="b">
        <v>0</v>
      </c>
      <c r="L45" t="b">
        <v>1</v>
      </c>
      <c r="N45" t="b">
        <v>1</v>
      </c>
      <c r="O45" t="s">
        <v>125</v>
      </c>
      <c r="P45" t="s">
        <v>130</v>
      </c>
      <c r="Q45">
        <v>6</v>
      </c>
      <c r="R45">
        <v>7.1999999999999995E-2</v>
      </c>
      <c r="S45" t="s">
        <v>91</v>
      </c>
      <c r="T45">
        <v>0.45</v>
      </c>
      <c r="U45">
        <v>0</v>
      </c>
      <c r="W45">
        <v>3</v>
      </c>
      <c r="X45">
        <v>1.4999999999999999E-2</v>
      </c>
      <c r="Y45">
        <v>62</v>
      </c>
      <c r="Z45">
        <v>5</v>
      </c>
      <c r="AA45" t="s">
        <v>74</v>
      </c>
      <c r="AB45">
        <v>0.03</v>
      </c>
      <c r="AD45" t="s">
        <v>47</v>
      </c>
      <c r="AE45" t="s">
        <v>41</v>
      </c>
      <c r="AF45">
        <v>14</v>
      </c>
      <c r="AG45">
        <v>0.03</v>
      </c>
      <c r="AH45">
        <v>6</v>
      </c>
      <c r="AI45">
        <v>1.2</v>
      </c>
      <c r="AJ45">
        <v>0.8</v>
      </c>
      <c r="AK45" t="s">
        <v>81</v>
      </c>
      <c r="AM45">
        <v>0</v>
      </c>
      <c r="AN45" t="b">
        <v>0</v>
      </c>
      <c r="AO45" t="s">
        <v>123</v>
      </c>
      <c r="AP45" t="s">
        <v>21</v>
      </c>
      <c r="AQ45">
        <v>7.0000000000000007E-2</v>
      </c>
      <c r="AR45">
        <v>7.7200000000000005E-2</v>
      </c>
      <c r="AS45" s="3">
        <v>0.12</v>
      </c>
      <c r="AT45" s="9">
        <v>2.5000000000000001E-2</v>
      </c>
      <c r="AU45" t="s">
        <v>32</v>
      </c>
      <c r="AV45" t="s">
        <v>32</v>
      </c>
      <c r="AW45">
        <v>0.623</v>
      </c>
      <c r="AX45">
        <v>0.57999999999999996</v>
      </c>
      <c r="BA45" t="b">
        <v>1</v>
      </c>
      <c r="BB45" t="b">
        <v>1</v>
      </c>
      <c r="BC45" t="b">
        <v>1</v>
      </c>
      <c r="BD45">
        <v>0</v>
      </c>
      <c r="BE45" t="s">
        <v>4</v>
      </c>
      <c r="BF45" t="b">
        <v>1</v>
      </c>
      <c r="BG45" s="35" t="b">
        <v>1</v>
      </c>
    </row>
    <row r="46" spans="1:59">
      <c r="A46" s="39" t="s">
        <v>128</v>
      </c>
      <c r="C46" t="s">
        <v>134</v>
      </c>
      <c r="E46" t="b">
        <v>0</v>
      </c>
      <c r="F46">
        <v>0.3</v>
      </c>
      <c r="G46" t="s">
        <v>105</v>
      </c>
      <c r="H46" t="s">
        <v>102</v>
      </c>
      <c r="I46" t="b">
        <v>0</v>
      </c>
      <c r="L46" t="b">
        <v>0</v>
      </c>
      <c r="N46" t="b">
        <v>1</v>
      </c>
      <c r="O46" t="s">
        <v>127</v>
      </c>
      <c r="P46" t="s">
        <v>130</v>
      </c>
      <c r="Q46">
        <v>6</v>
      </c>
      <c r="R46">
        <v>7.1999999999999995E-2</v>
      </c>
      <c r="S46" t="s">
        <v>91</v>
      </c>
      <c r="T46">
        <v>0.45</v>
      </c>
      <c r="U46">
        <v>0</v>
      </c>
      <c r="W46">
        <v>3</v>
      </c>
      <c r="X46">
        <v>1.4999999999999999E-2</v>
      </c>
      <c r="Y46">
        <v>62</v>
      </c>
      <c r="Z46">
        <v>5</v>
      </c>
      <c r="AA46" t="s">
        <v>74</v>
      </c>
      <c r="AB46">
        <v>0.03</v>
      </c>
      <c r="AD46" t="s">
        <v>47</v>
      </c>
      <c r="AE46" t="s">
        <v>41</v>
      </c>
      <c r="AF46">
        <v>14</v>
      </c>
      <c r="AG46">
        <v>0.03</v>
      </c>
      <c r="AH46">
        <v>6</v>
      </c>
      <c r="AI46">
        <v>1.2</v>
      </c>
      <c r="AJ46">
        <v>0.8</v>
      </c>
      <c r="AK46" t="s">
        <v>81</v>
      </c>
      <c r="AM46">
        <v>0</v>
      </c>
      <c r="AN46" t="b">
        <v>0</v>
      </c>
      <c r="AO46" t="s">
        <v>123</v>
      </c>
      <c r="AP46" t="s">
        <v>21</v>
      </c>
      <c r="AQ46">
        <v>7.0000000000000007E-2</v>
      </c>
      <c r="AR46">
        <v>7.7200000000000005E-2</v>
      </c>
      <c r="AS46" s="3">
        <v>0.12</v>
      </c>
      <c r="AT46" s="9">
        <v>2.5000000000000001E-2</v>
      </c>
      <c r="AU46" t="s">
        <v>32</v>
      </c>
      <c r="AV46" t="s">
        <v>32</v>
      </c>
      <c r="AW46">
        <v>0.623</v>
      </c>
      <c r="AX46">
        <v>0.57999999999999996</v>
      </c>
      <c r="BA46" t="b">
        <v>1</v>
      </c>
      <c r="BB46" t="b">
        <v>1</v>
      </c>
      <c r="BC46" t="b">
        <v>1</v>
      </c>
      <c r="BD46">
        <v>0</v>
      </c>
      <c r="BE46" t="s">
        <v>4</v>
      </c>
      <c r="BF46" t="b">
        <v>1</v>
      </c>
      <c r="BG46" s="35" t="b">
        <v>1</v>
      </c>
    </row>
  </sheetData>
  <dataValidations count="2">
    <dataValidation type="list" allowBlank="1" showInputMessage="1" showErrorMessage="1" sqref="BB40:BC41 N40:N41 E44:E46 BB44:BC46 L44:N46 L33:M41 N33:N38 BB5:BC38 L5:N35 E5:E41" xr:uid="{00000000-0002-0000-0000-000000000000}">
      <formula1>"TRUE, FALSE"</formula1>
    </dataValidation>
    <dataValidation type="list" allowBlank="1" showInputMessage="1" showErrorMessage="1" sqref="AO40:AO41 AO44:AO46 AO5:AO38" xr:uid="{00000000-0002-0000-0000-000001000000}">
      <formula1>"simple, internal"</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4"/>
  <sheetViews>
    <sheetView workbookViewId="0">
      <selection activeCell="F9" sqref="F9"/>
    </sheetView>
  </sheetViews>
  <sheetFormatPr defaultRowHeight="15"/>
  <cols>
    <col min="2" max="2" width="10.85546875" customWidth="1"/>
    <col min="10" max="10" width="11.7109375" customWidth="1"/>
  </cols>
  <sheetData>
    <row r="3" spans="1:10">
      <c r="A3" t="s">
        <v>60</v>
      </c>
      <c r="B3" s="2" t="s">
        <v>1</v>
      </c>
      <c r="C3" s="2" t="s">
        <v>2</v>
      </c>
      <c r="D3" s="2" t="s">
        <v>3</v>
      </c>
      <c r="E3" s="2" t="s">
        <v>63</v>
      </c>
      <c r="F3" s="2" t="s">
        <v>64</v>
      </c>
      <c r="G3" s="2" t="s">
        <v>61</v>
      </c>
      <c r="H3" s="2" t="s">
        <v>62</v>
      </c>
      <c r="I3" s="2" t="s">
        <v>66</v>
      </c>
      <c r="J3" s="2" t="s">
        <v>65</v>
      </c>
    </row>
    <row r="4" spans="1:10">
      <c r="A4">
        <v>2016</v>
      </c>
      <c r="B4">
        <v>2000</v>
      </c>
      <c r="C4">
        <v>33</v>
      </c>
      <c r="D4">
        <v>6</v>
      </c>
      <c r="E4">
        <v>20</v>
      </c>
      <c r="F4">
        <v>68</v>
      </c>
      <c r="G4">
        <v>20</v>
      </c>
      <c r="H4">
        <v>101</v>
      </c>
      <c r="I4">
        <v>55</v>
      </c>
      <c r="J4">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
  <sheetViews>
    <sheetView workbookViewId="0">
      <selection activeCell="D36" sqref="D36"/>
    </sheetView>
  </sheetViews>
  <sheetFormatPr defaultRowHeight="15"/>
  <cols>
    <col min="1" max="1" width="20.85546875" customWidth="1"/>
    <col min="2" max="2" width="12.5703125" customWidth="1"/>
    <col min="3" max="3" width="8.5703125" customWidth="1"/>
    <col min="5" max="5" width="13.140625" customWidth="1"/>
    <col min="6" max="6" width="14.28515625" customWidth="1"/>
    <col min="7" max="7" width="38" customWidth="1"/>
  </cols>
  <sheetData>
    <row r="1" spans="1:7">
      <c r="A1" s="1" t="s">
        <v>23</v>
      </c>
      <c r="B1" s="1" t="s">
        <v>17</v>
      </c>
      <c r="C1" s="1" t="s">
        <v>18</v>
      </c>
      <c r="D1" s="1" t="s">
        <v>19</v>
      </c>
      <c r="E1" s="1" t="s">
        <v>20</v>
      </c>
      <c r="F1" s="1" t="s">
        <v>25</v>
      </c>
      <c r="G1" s="1" t="s">
        <v>15</v>
      </c>
    </row>
    <row r="2" spans="1:7">
      <c r="A2" s="1" t="s">
        <v>21</v>
      </c>
      <c r="B2" s="4">
        <v>0.13</v>
      </c>
      <c r="C2" s="3">
        <v>0</v>
      </c>
      <c r="D2">
        <v>1</v>
      </c>
      <c r="E2" s="4">
        <f>F2</f>
        <v>0.13</v>
      </c>
      <c r="F2" s="13">
        <f t="shared" ref="F2:F5" si="0">B2 - C2^2/2</f>
        <v>0.13</v>
      </c>
      <c r="G2" t="s">
        <v>120</v>
      </c>
    </row>
    <row r="3" spans="1:7">
      <c r="A3" s="1" t="s">
        <v>21</v>
      </c>
      <c r="B3" s="4">
        <v>0.128</v>
      </c>
      <c r="C3" s="3">
        <v>0</v>
      </c>
      <c r="D3">
        <v>1</v>
      </c>
      <c r="E3" s="4">
        <f t="shared" ref="E3:E5" si="1">F3</f>
        <v>0.128</v>
      </c>
      <c r="F3" s="13">
        <f t="shared" si="0"/>
        <v>0.128</v>
      </c>
      <c r="G3" t="s">
        <v>121</v>
      </c>
    </row>
    <row r="4" spans="1:7">
      <c r="A4" s="1" t="s">
        <v>21</v>
      </c>
      <c r="B4" s="4">
        <v>0.02</v>
      </c>
      <c r="C4" s="3">
        <v>0</v>
      </c>
      <c r="D4">
        <v>1</v>
      </c>
      <c r="E4" s="4">
        <f t="shared" si="1"/>
        <v>0.02</v>
      </c>
      <c r="F4" s="13">
        <f t="shared" si="0"/>
        <v>0.02</v>
      </c>
      <c r="G4" t="s">
        <v>122</v>
      </c>
    </row>
    <row r="5" spans="1:7">
      <c r="A5" s="1" t="s">
        <v>21</v>
      </c>
      <c r="B5" s="4">
        <v>7.7200000000000005E-2</v>
      </c>
      <c r="C5" s="3">
        <v>0.12</v>
      </c>
      <c r="D5">
        <v>30</v>
      </c>
      <c r="E5" s="4">
        <f t="shared" si="1"/>
        <v>7.0000000000000007E-2</v>
      </c>
      <c r="F5" s="13">
        <f t="shared" si="0"/>
        <v>7.0000000000000007E-2</v>
      </c>
      <c r="G5" t="s">
        <v>143</v>
      </c>
    </row>
    <row r="6" spans="1:7">
      <c r="A6" s="1" t="s">
        <v>139</v>
      </c>
      <c r="B6" s="4">
        <v>0.13</v>
      </c>
      <c r="C6" s="3">
        <v>0</v>
      </c>
      <c r="D6">
        <v>1</v>
      </c>
      <c r="E6" s="4">
        <f>F6</f>
        <v>0.13</v>
      </c>
      <c r="F6" s="13">
        <f t="shared" ref="F6:F9" si="2">B6 - C6^2/2</f>
        <v>0.13</v>
      </c>
      <c r="G6" t="s">
        <v>120</v>
      </c>
    </row>
    <row r="7" spans="1:7">
      <c r="A7" s="1" t="s">
        <v>139</v>
      </c>
      <c r="B7" s="4">
        <v>0.128</v>
      </c>
      <c r="C7" s="3">
        <v>0</v>
      </c>
      <c r="D7">
        <v>1</v>
      </c>
      <c r="E7" s="4">
        <f t="shared" ref="E7:E9" si="3">F7</f>
        <v>0.128</v>
      </c>
      <c r="F7" s="13">
        <f t="shared" si="2"/>
        <v>0.128</v>
      </c>
      <c r="G7" t="s">
        <v>121</v>
      </c>
    </row>
    <row r="8" spans="1:7">
      <c r="A8" s="1" t="s">
        <v>139</v>
      </c>
      <c r="B8" s="4">
        <v>0.02</v>
      </c>
      <c r="C8" s="3">
        <v>0</v>
      </c>
      <c r="D8">
        <v>1</v>
      </c>
      <c r="E8" s="4">
        <f t="shared" si="3"/>
        <v>0.02</v>
      </c>
      <c r="F8" s="13">
        <f t="shared" si="2"/>
        <v>0.02</v>
      </c>
      <c r="G8" t="s">
        <v>122</v>
      </c>
    </row>
    <row r="9" spans="1:7">
      <c r="A9" s="1" t="s">
        <v>139</v>
      </c>
      <c r="B9" s="4">
        <v>5.7200000000000001E-2</v>
      </c>
      <c r="C9" s="3">
        <v>0.12</v>
      </c>
      <c r="D9">
        <v>10</v>
      </c>
      <c r="E9" s="4">
        <f t="shared" si="3"/>
        <v>0.05</v>
      </c>
      <c r="F9" s="13">
        <f t="shared" si="2"/>
        <v>0.05</v>
      </c>
      <c r="G9" t="s">
        <v>140</v>
      </c>
    </row>
    <row r="10" spans="1:7">
      <c r="A10" s="1" t="s">
        <v>139</v>
      </c>
      <c r="B10" s="4">
        <v>7.22E-2</v>
      </c>
      <c r="C10" s="3">
        <v>0.12</v>
      </c>
      <c r="D10">
        <v>5</v>
      </c>
      <c r="E10" s="4">
        <f t="shared" ref="E10" si="4">F10</f>
        <v>6.5000000000000002E-2</v>
      </c>
      <c r="F10" s="13">
        <f t="shared" ref="F10" si="5">B10 - C10^2/2</f>
        <v>6.5000000000000002E-2</v>
      </c>
      <c r="G10" t="s">
        <v>141</v>
      </c>
    </row>
    <row r="11" spans="1:7">
      <c r="A11" s="1" t="s">
        <v>139</v>
      </c>
      <c r="B11" s="4">
        <v>7.7200000000000005E-2</v>
      </c>
      <c r="C11" s="3">
        <v>0.12</v>
      </c>
      <c r="D11">
        <v>15</v>
      </c>
      <c r="E11" s="4">
        <f t="shared" ref="E11" si="6">F11</f>
        <v>7.0000000000000007E-2</v>
      </c>
      <c r="F11" s="13">
        <f t="shared" ref="F11:F20" si="7">B11 - C11^2/2</f>
        <v>7.0000000000000007E-2</v>
      </c>
      <c r="G11" t="s">
        <v>144</v>
      </c>
    </row>
    <row r="12" spans="1:7">
      <c r="A12" s="1" t="s">
        <v>142</v>
      </c>
      <c r="B12" s="4">
        <v>0.13</v>
      </c>
      <c r="C12" s="3">
        <v>0</v>
      </c>
      <c r="D12">
        <v>1</v>
      </c>
      <c r="E12" s="4">
        <f>F12</f>
        <v>0.13</v>
      </c>
      <c r="F12" s="13">
        <f t="shared" si="7"/>
        <v>0.13</v>
      </c>
      <c r="G12" t="s">
        <v>120</v>
      </c>
    </row>
    <row r="13" spans="1:7">
      <c r="A13" s="1" t="s">
        <v>142</v>
      </c>
      <c r="B13" s="4">
        <v>0.128</v>
      </c>
      <c r="C13" s="3">
        <v>0</v>
      </c>
      <c r="D13">
        <v>1</v>
      </c>
      <c r="E13" s="4">
        <f t="shared" ref="E13:E16" si="8">F13</f>
        <v>0.128</v>
      </c>
      <c r="F13" s="13">
        <f t="shared" si="7"/>
        <v>0.128</v>
      </c>
      <c r="G13" t="s">
        <v>121</v>
      </c>
    </row>
    <row r="14" spans="1:7">
      <c r="A14" s="1" t="s">
        <v>142</v>
      </c>
      <c r="B14" s="4">
        <v>0.02</v>
      </c>
      <c r="C14" s="3">
        <v>0</v>
      </c>
      <c r="D14">
        <v>1</v>
      </c>
      <c r="E14" s="4">
        <f t="shared" si="8"/>
        <v>0.02</v>
      </c>
      <c r="F14" s="13">
        <f t="shared" si="7"/>
        <v>0.02</v>
      </c>
      <c r="G14" t="s">
        <v>122</v>
      </c>
    </row>
    <row r="15" spans="1:7">
      <c r="A15" s="1" t="s">
        <v>142</v>
      </c>
      <c r="B15" s="4">
        <v>5.7200000000000001E-2</v>
      </c>
      <c r="C15" s="3">
        <v>0.12</v>
      </c>
      <c r="D15">
        <v>10</v>
      </c>
      <c r="E15" s="4">
        <f t="shared" si="8"/>
        <v>0.05</v>
      </c>
      <c r="F15" s="13">
        <f t="shared" si="7"/>
        <v>0.05</v>
      </c>
      <c r="G15" t="s">
        <v>140</v>
      </c>
    </row>
    <row r="16" spans="1:7">
      <c r="A16" s="1" t="s">
        <v>142</v>
      </c>
      <c r="B16" s="4">
        <v>7.22E-2</v>
      </c>
      <c r="C16" s="3">
        <v>0.12</v>
      </c>
      <c r="D16">
        <v>20</v>
      </c>
      <c r="E16" s="4">
        <f t="shared" si="8"/>
        <v>6.5000000000000002E-2</v>
      </c>
      <c r="F16" s="13">
        <f t="shared" si="7"/>
        <v>6.5000000000000002E-2</v>
      </c>
      <c r="G16" t="s">
        <v>145</v>
      </c>
    </row>
    <row r="17" spans="1:7">
      <c r="A17" s="1" t="s">
        <v>155</v>
      </c>
      <c r="B17" s="4">
        <v>0.13</v>
      </c>
      <c r="C17" s="3">
        <v>0</v>
      </c>
      <c r="D17">
        <v>1</v>
      </c>
      <c r="E17" s="4">
        <f>F17</f>
        <v>0.13</v>
      </c>
      <c r="F17" s="13">
        <f t="shared" si="7"/>
        <v>0.13</v>
      </c>
      <c r="G17" t="s">
        <v>120</v>
      </c>
    </row>
    <row r="18" spans="1:7">
      <c r="A18" s="1" t="s">
        <v>155</v>
      </c>
      <c r="B18" s="4">
        <v>0.128</v>
      </c>
      <c r="C18" s="3">
        <v>0</v>
      </c>
      <c r="D18">
        <v>1</v>
      </c>
      <c r="E18" s="4">
        <f t="shared" ref="E18:E20" si="9">F18</f>
        <v>0.128</v>
      </c>
      <c r="F18" s="13">
        <f t="shared" si="7"/>
        <v>0.128</v>
      </c>
      <c r="G18" t="s">
        <v>121</v>
      </c>
    </row>
    <row r="19" spans="1:7">
      <c r="A19" s="1" t="s">
        <v>155</v>
      </c>
      <c r="B19" s="4">
        <v>0.02</v>
      </c>
      <c r="C19" s="3">
        <v>0</v>
      </c>
      <c r="D19">
        <v>1</v>
      </c>
      <c r="E19" s="4">
        <f t="shared" si="9"/>
        <v>0.02</v>
      </c>
      <c r="F19" s="13">
        <f t="shared" si="7"/>
        <v>0.02</v>
      </c>
      <c r="G19" t="s">
        <v>122</v>
      </c>
    </row>
    <row r="20" spans="1:7">
      <c r="A20" s="1" t="s">
        <v>155</v>
      </c>
      <c r="B20" s="4">
        <v>-0.24</v>
      </c>
      <c r="C20" s="3">
        <v>0</v>
      </c>
      <c r="D20">
        <v>1</v>
      </c>
      <c r="E20" s="4">
        <f t="shared" si="9"/>
        <v>-0.24</v>
      </c>
      <c r="F20" s="13">
        <f t="shared" si="7"/>
        <v>-0.24</v>
      </c>
      <c r="G20" t="s">
        <v>151</v>
      </c>
    </row>
    <row r="21" spans="1:7">
      <c r="A21" s="1" t="s">
        <v>155</v>
      </c>
      <c r="B21" s="4">
        <v>0.12</v>
      </c>
      <c r="C21" s="3">
        <v>0</v>
      </c>
      <c r="D21">
        <v>1</v>
      </c>
      <c r="E21" s="4">
        <f t="shared" ref="E21:E24" si="10">F21</f>
        <v>0.12</v>
      </c>
      <c r="F21" s="13">
        <f t="shared" ref="F21:F28" si="11">B21 - C21^2/2</f>
        <v>0.12</v>
      </c>
      <c r="G21" t="s">
        <v>152</v>
      </c>
    </row>
    <row r="22" spans="1:7">
      <c r="A22" s="1" t="s">
        <v>155</v>
      </c>
      <c r="B22" s="4">
        <v>0.13</v>
      </c>
      <c r="C22" s="3">
        <v>0</v>
      </c>
      <c r="D22">
        <v>1</v>
      </c>
      <c r="E22" s="4">
        <f t="shared" si="10"/>
        <v>0.13</v>
      </c>
      <c r="F22" s="13">
        <f t="shared" si="11"/>
        <v>0.13</v>
      </c>
      <c r="G22" t="s">
        <v>153</v>
      </c>
    </row>
    <row r="23" spans="1:7">
      <c r="A23" s="1" t="s">
        <v>155</v>
      </c>
      <c r="B23" s="4">
        <v>0.11</v>
      </c>
      <c r="C23" s="3">
        <v>0</v>
      </c>
      <c r="D23">
        <v>1</v>
      </c>
      <c r="E23" s="4">
        <f t="shared" si="10"/>
        <v>0.11</v>
      </c>
      <c r="F23" s="13">
        <f t="shared" si="11"/>
        <v>0.11</v>
      </c>
      <c r="G23" t="s">
        <v>154</v>
      </c>
    </row>
    <row r="24" spans="1:7">
      <c r="A24" s="1" t="s">
        <v>155</v>
      </c>
      <c r="B24" s="4">
        <v>0.05</v>
      </c>
      <c r="C24" s="3">
        <v>0</v>
      </c>
      <c r="D24">
        <v>26</v>
      </c>
      <c r="E24" s="4">
        <f t="shared" si="10"/>
        <v>0.05</v>
      </c>
      <c r="F24" s="13">
        <f t="shared" si="11"/>
        <v>0.05</v>
      </c>
      <c r="G24" t="s">
        <v>145</v>
      </c>
    </row>
    <row r="25" spans="1:7">
      <c r="A25" s="1" t="s">
        <v>156</v>
      </c>
      <c r="B25" s="4">
        <v>0.13</v>
      </c>
      <c r="C25" s="3">
        <v>0</v>
      </c>
      <c r="D25">
        <v>1</v>
      </c>
      <c r="E25" s="4">
        <f>F25</f>
        <v>0.13</v>
      </c>
      <c r="F25" s="13">
        <f t="shared" si="11"/>
        <v>0.13</v>
      </c>
      <c r="G25" t="s">
        <v>120</v>
      </c>
    </row>
    <row r="26" spans="1:7">
      <c r="A26" s="1" t="s">
        <v>156</v>
      </c>
      <c r="B26" s="4">
        <v>0.128</v>
      </c>
      <c r="C26" s="3">
        <v>0</v>
      </c>
      <c r="D26">
        <v>1</v>
      </c>
      <c r="E26" s="4">
        <f t="shared" ref="E26:E32" si="12">F26</f>
        <v>0.128</v>
      </c>
      <c r="F26" s="13">
        <f t="shared" si="11"/>
        <v>0.128</v>
      </c>
      <c r="G26" t="s">
        <v>121</v>
      </c>
    </row>
    <row r="27" spans="1:7">
      <c r="A27" s="1" t="s">
        <v>156</v>
      </c>
      <c r="B27" s="4">
        <v>0.02</v>
      </c>
      <c r="C27" s="3">
        <v>0</v>
      </c>
      <c r="D27">
        <v>1</v>
      </c>
      <c r="E27" s="4">
        <f t="shared" si="12"/>
        <v>0.02</v>
      </c>
      <c r="F27" s="13">
        <f t="shared" si="11"/>
        <v>0.02</v>
      </c>
      <c r="G27" t="s">
        <v>122</v>
      </c>
    </row>
    <row r="28" spans="1:7">
      <c r="A28" s="1" t="s">
        <v>156</v>
      </c>
      <c r="B28" s="4">
        <v>-0.24</v>
      </c>
      <c r="C28" s="3">
        <v>0</v>
      </c>
      <c r="D28">
        <v>1</v>
      </c>
      <c r="E28" s="4">
        <f t="shared" si="12"/>
        <v>-0.24</v>
      </c>
      <c r="F28" s="13">
        <f t="shared" si="11"/>
        <v>-0.24</v>
      </c>
      <c r="G28" t="s">
        <v>151</v>
      </c>
    </row>
    <row r="29" spans="1:7">
      <c r="A29" s="1" t="s">
        <v>156</v>
      </c>
      <c r="B29" s="4">
        <v>0.12</v>
      </c>
      <c r="C29" s="3">
        <v>0</v>
      </c>
      <c r="D29">
        <v>1</v>
      </c>
      <c r="E29" s="4">
        <f t="shared" si="12"/>
        <v>0.12</v>
      </c>
      <c r="F29" s="13">
        <f t="shared" ref="F29:F32" si="13">B29 - C29^2/2</f>
        <v>0.12</v>
      </c>
      <c r="G29" t="s">
        <v>152</v>
      </c>
    </row>
    <row r="30" spans="1:7">
      <c r="A30" s="1" t="s">
        <v>156</v>
      </c>
      <c r="B30" s="4">
        <v>0.13</v>
      </c>
      <c r="C30" s="3">
        <v>0</v>
      </c>
      <c r="D30">
        <v>1</v>
      </c>
      <c r="E30" s="4">
        <f t="shared" si="12"/>
        <v>0.13</v>
      </c>
      <c r="F30" s="13">
        <f t="shared" si="13"/>
        <v>0.13</v>
      </c>
      <c r="G30" t="s">
        <v>153</v>
      </c>
    </row>
    <row r="31" spans="1:7">
      <c r="A31" s="1" t="s">
        <v>156</v>
      </c>
      <c r="B31" s="4">
        <v>0.11</v>
      </c>
      <c r="C31" s="3">
        <v>0</v>
      </c>
      <c r="D31">
        <v>1</v>
      </c>
      <c r="E31" s="4">
        <f t="shared" si="12"/>
        <v>0.11</v>
      </c>
      <c r="F31" s="13">
        <f t="shared" si="13"/>
        <v>0.11</v>
      </c>
      <c r="G31" t="s">
        <v>154</v>
      </c>
    </row>
    <row r="32" spans="1:7">
      <c r="A32" s="1" t="s">
        <v>156</v>
      </c>
      <c r="B32" s="4">
        <v>7.0000000000000007E-2</v>
      </c>
      <c r="C32" s="3">
        <v>0</v>
      </c>
      <c r="D32">
        <v>26</v>
      </c>
      <c r="E32" s="4">
        <f t="shared" si="12"/>
        <v>7.0000000000000007E-2</v>
      </c>
      <c r="F32" s="13">
        <f t="shared" si="13"/>
        <v>7.0000000000000007E-2</v>
      </c>
      <c r="G32" t="s">
        <v>145</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Q46"/>
  <sheetViews>
    <sheetView topLeftCell="A16" zoomScaleNormal="100" workbookViewId="0">
      <selection activeCell="D36" sqref="D36"/>
    </sheetView>
  </sheetViews>
  <sheetFormatPr defaultRowHeight="15"/>
  <cols>
    <col min="2" max="2" width="25.7109375" style="120" customWidth="1"/>
    <col min="3" max="3" width="22.5703125" style="121" customWidth="1"/>
    <col min="4" max="4" width="12.85546875" style="121" customWidth="1"/>
    <col min="5" max="5" width="6.28515625" style="121" customWidth="1"/>
    <col min="6" max="6" width="36" style="120" customWidth="1"/>
    <col min="7" max="7" width="28.85546875" customWidth="1"/>
    <col min="12" max="12" width="43.140625" customWidth="1"/>
    <col min="13" max="16" width="15.42578125" customWidth="1"/>
    <col min="17" max="17" width="18.28515625" customWidth="1"/>
    <col min="18" max="18" width="12" bestFit="1" customWidth="1"/>
  </cols>
  <sheetData>
    <row r="2" spans="2:17" ht="20.25" customHeight="1" thickBot="1">
      <c r="F2" s="120" t="s">
        <v>174</v>
      </c>
      <c r="L2" s="5"/>
      <c r="M2" s="5"/>
      <c r="N2" s="5"/>
      <c r="O2" s="5"/>
      <c r="P2" s="43" t="s">
        <v>54</v>
      </c>
      <c r="Q2" s="43"/>
    </row>
    <row r="3" spans="2:17" ht="20.25" customHeight="1" thickBot="1">
      <c r="B3" s="120" t="s">
        <v>251</v>
      </c>
      <c r="C3" s="122">
        <v>37667162029</v>
      </c>
      <c r="D3" s="129">
        <f>C3/1000000000</f>
        <v>37.667162029000004</v>
      </c>
      <c r="E3" s="129"/>
      <c r="L3" s="6"/>
      <c r="M3" s="6" t="s">
        <v>58</v>
      </c>
      <c r="N3" s="6" t="s">
        <v>37</v>
      </c>
      <c r="O3" s="6" t="s">
        <v>33</v>
      </c>
      <c r="P3" s="6" t="s">
        <v>37</v>
      </c>
      <c r="Q3" s="6" t="s">
        <v>33</v>
      </c>
    </row>
    <row r="4" spans="2:17" ht="20.25" customHeight="1" thickBot="1">
      <c r="B4" s="120" t="s">
        <v>252</v>
      </c>
      <c r="C4" s="123">
        <v>1062059552</v>
      </c>
      <c r="D4" s="129">
        <f t="shared" ref="D4:D27" si="0">C4/1000000000</f>
        <v>1.062059552</v>
      </c>
      <c r="E4" s="129"/>
      <c r="F4" s="120" t="s">
        <v>178</v>
      </c>
      <c r="L4" s="10" t="s">
        <v>253</v>
      </c>
      <c r="M4" s="11">
        <v>40.130000000000003</v>
      </c>
      <c r="N4">
        <v>34.4</v>
      </c>
      <c r="O4" s="12">
        <f>N4/M4</f>
        <v>0.85721405432344866</v>
      </c>
      <c r="P4" s="11">
        <v>41.59</v>
      </c>
      <c r="Q4" s="12">
        <f>P4/M4</f>
        <v>1.0363817592823323</v>
      </c>
    </row>
    <row r="5" spans="2:17" ht="20.25" customHeight="1" thickBot="1">
      <c r="B5" s="120" t="s">
        <v>254</v>
      </c>
      <c r="C5" s="124">
        <v>405896494</v>
      </c>
      <c r="D5" s="129">
        <f t="shared" si="0"/>
        <v>0.405896494</v>
      </c>
      <c r="E5" s="129"/>
      <c r="L5" s="10" t="s">
        <v>50</v>
      </c>
      <c r="M5" s="11">
        <v>11.58</v>
      </c>
      <c r="N5" s="11">
        <v>8.69</v>
      </c>
      <c r="O5" s="12">
        <f>N5/M5</f>
        <v>0.75043177892918822</v>
      </c>
      <c r="P5" s="11">
        <v>11.47</v>
      </c>
      <c r="Q5" s="12">
        <f>P5/M5</f>
        <v>0.99050086355785838</v>
      </c>
    </row>
    <row r="6" spans="2:17" ht="20.25" customHeight="1" thickBot="1">
      <c r="B6" s="120" t="s">
        <v>255</v>
      </c>
      <c r="C6" s="124">
        <v>2190015114</v>
      </c>
      <c r="D6" s="129">
        <f t="shared" si="0"/>
        <v>2.1900151139999999</v>
      </c>
      <c r="E6" s="129"/>
      <c r="L6" s="10" t="s">
        <v>55</v>
      </c>
      <c r="M6" s="11">
        <v>42.24</v>
      </c>
      <c r="N6" s="11">
        <v>48.16</v>
      </c>
      <c r="O6" s="12">
        <f>N6/M6</f>
        <v>1.1401515151515149</v>
      </c>
      <c r="P6" s="11">
        <v>46.15</v>
      </c>
      <c r="Q6" s="12">
        <f>P6/M6</f>
        <v>1.0925662878787878</v>
      </c>
    </row>
    <row r="7" spans="2:17" ht="20.25" customHeight="1" thickBot="1">
      <c r="B7" s="120" t="s">
        <v>256</v>
      </c>
      <c r="C7" s="124">
        <v>125975786</v>
      </c>
      <c r="D7" s="129">
        <f t="shared" si="0"/>
        <v>0.12597578600000001</v>
      </c>
      <c r="E7" s="129"/>
      <c r="L7" s="10" t="s">
        <v>257</v>
      </c>
      <c r="M7" s="11">
        <f>M4-M5</f>
        <v>28.550000000000004</v>
      </c>
      <c r="N7" s="11">
        <v>25.73</v>
      </c>
      <c r="O7" s="12">
        <f>N7/M7</f>
        <v>0.90122591943957953</v>
      </c>
      <c r="P7" s="11">
        <v>30.12</v>
      </c>
      <c r="Q7" s="12">
        <f>P7/M7</f>
        <v>1.0549912434325743</v>
      </c>
    </row>
    <row r="8" spans="2:17" ht="20.25" customHeight="1" thickBot="1">
      <c r="B8" s="120" t="s">
        <v>258</v>
      </c>
      <c r="C8" s="124">
        <v>2659607405</v>
      </c>
      <c r="D8" s="129">
        <f t="shared" si="0"/>
        <v>2.659607405</v>
      </c>
      <c r="E8" s="129"/>
      <c r="L8" s="10" t="s">
        <v>49</v>
      </c>
      <c r="M8" s="11">
        <v>3.76</v>
      </c>
      <c r="N8" s="11">
        <v>3.8</v>
      </c>
      <c r="O8" s="12">
        <f>N8/M8</f>
        <v>1.0106382978723405</v>
      </c>
      <c r="P8" s="11">
        <v>3.8</v>
      </c>
      <c r="Q8" s="12">
        <f>P8/M8</f>
        <v>1.0106382978723405</v>
      </c>
    </row>
    <row r="9" spans="2:17" ht="20.25" customHeight="1" thickBot="1">
      <c r="D9" s="129"/>
      <c r="E9" s="129"/>
      <c r="L9" s="10"/>
      <c r="M9" s="11"/>
      <c r="N9" s="11"/>
      <c r="O9" s="12"/>
      <c r="P9" s="11"/>
      <c r="Q9" s="12"/>
    </row>
    <row r="10" spans="2:17" ht="20.25" customHeight="1" thickBot="1">
      <c r="B10" s="120" t="s">
        <v>260</v>
      </c>
      <c r="C10" s="121">
        <v>39535995292</v>
      </c>
      <c r="D10" s="129">
        <f t="shared" si="0"/>
        <v>39.535995292000003</v>
      </c>
      <c r="E10" s="129"/>
      <c r="L10" s="10"/>
      <c r="M10" s="11"/>
      <c r="N10" s="11"/>
      <c r="O10" s="12"/>
      <c r="P10" s="11"/>
      <c r="Q10" s="12"/>
    </row>
    <row r="11" spans="2:17" ht="20.25" customHeight="1" thickBot="1">
      <c r="B11" s="120" t="s">
        <v>261</v>
      </c>
      <c r="C11" s="126">
        <v>535870232</v>
      </c>
      <c r="D11" s="129">
        <f t="shared" si="0"/>
        <v>0.53587023199999995</v>
      </c>
      <c r="E11" s="129"/>
      <c r="L11" s="10"/>
      <c r="M11" s="11"/>
      <c r="N11" s="11"/>
      <c r="O11" s="12"/>
      <c r="P11" s="11"/>
      <c r="Q11" s="12"/>
    </row>
    <row r="12" spans="2:17" ht="20.25" customHeight="1" thickBot="1">
      <c r="B12" s="120" t="s">
        <v>262</v>
      </c>
      <c r="C12" s="125">
        <v>972023664</v>
      </c>
      <c r="D12" s="129">
        <f t="shared" si="0"/>
        <v>0.97202366399999995</v>
      </c>
      <c r="E12" s="129"/>
      <c r="L12" s="10"/>
      <c r="M12" s="11"/>
      <c r="N12" s="11"/>
      <c r="O12" s="12"/>
      <c r="P12" s="11"/>
      <c r="Q12" s="12"/>
    </row>
    <row r="13" spans="2:17" ht="20.25" customHeight="1" thickBot="1">
      <c r="B13" s="120" t="s">
        <v>263</v>
      </c>
      <c r="C13" s="125">
        <v>3066827192</v>
      </c>
      <c r="D13" s="129">
        <f t="shared" si="0"/>
        <v>3.0668271919999999</v>
      </c>
      <c r="E13" s="129"/>
      <c r="L13" s="10"/>
      <c r="M13" s="11"/>
      <c r="N13" s="11"/>
      <c r="O13" s="12"/>
      <c r="P13" s="11"/>
      <c r="Q13" s="12"/>
    </row>
    <row r="14" spans="2:17" ht="20.25" customHeight="1" thickBot="1">
      <c r="D14" s="129"/>
      <c r="E14" s="129"/>
      <c r="L14" s="10"/>
      <c r="M14" s="11"/>
      <c r="N14" s="11"/>
      <c r="O14" s="12"/>
      <c r="P14" s="11"/>
      <c r="Q14" s="12"/>
    </row>
    <row r="15" spans="2:17" ht="20.25" customHeight="1" thickBot="1">
      <c r="B15" s="120" t="s">
        <v>175</v>
      </c>
      <c r="C15" s="121">
        <v>37988259515</v>
      </c>
      <c r="D15" s="129">
        <f t="shared" si="0"/>
        <v>37.988259515000003</v>
      </c>
      <c r="E15" s="129"/>
      <c r="F15" s="120" t="s">
        <v>176</v>
      </c>
      <c r="L15" s="5"/>
      <c r="M15" s="5"/>
      <c r="N15" s="11"/>
      <c r="O15" s="5"/>
      <c r="P15" s="5"/>
      <c r="Q15" s="5"/>
    </row>
    <row r="16" spans="2:17" ht="20.25" customHeight="1" thickBot="1">
      <c r="B16" s="120" t="s">
        <v>170</v>
      </c>
      <c r="C16" s="121">
        <v>849689324</v>
      </c>
      <c r="D16" s="129">
        <f t="shared" si="0"/>
        <v>0.84968932399999997</v>
      </c>
      <c r="E16" s="129"/>
      <c r="F16" s="120" t="s">
        <v>178</v>
      </c>
      <c r="L16" s="10" t="s">
        <v>34</v>
      </c>
      <c r="M16" s="11">
        <f>SUM(M7,M6,M8)</f>
        <v>74.550000000000011</v>
      </c>
      <c r="N16" s="11">
        <f>SUM(N7,N6,N8)</f>
        <v>77.69</v>
      </c>
      <c r="O16" s="12">
        <f>N16/M16</f>
        <v>1.0421193829644533</v>
      </c>
      <c r="P16" s="11">
        <v>76.12</v>
      </c>
      <c r="Q16" s="12">
        <f>P16/M16</f>
        <v>1.0210596914822265</v>
      </c>
    </row>
    <row r="17" spans="2:17" ht="20.25" customHeight="1" thickBot="1">
      <c r="B17" s="120" t="s">
        <v>173</v>
      </c>
      <c r="C17" s="121">
        <v>2813575411</v>
      </c>
      <c r="D17" s="129">
        <f t="shared" si="0"/>
        <v>2.813575411</v>
      </c>
      <c r="E17" s="129"/>
      <c r="F17" s="120" t="s">
        <v>177</v>
      </c>
      <c r="L17" s="5"/>
      <c r="M17" s="5"/>
      <c r="N17" s="11"/>
      <c r="O17" s="5"/>
      <c r="P17" s="5"/>
      <c r="Q17" s="5"/>
    </row>
    <row r="18" spans="2:17" ht="20.25" customHeight="1" thickBot="1">
      <c r="D18" s="129"/>
      <c r="E18" s="129"/>
      <c r="L18" s="5"/>
      <c r="M18" s="5"/>
      <c r="N18" s="11"/>
      <c r="O18" s="5"/>
      <c r="P18" s="5"/>
      <c r="Q18" s="5"/>
    </row>
    <row r="19" spans="2:17" ht="20.25" customHeight="1" thickBot="1">
      <c r="B19" s="120" t="s">
        <v>259</v>
      </c>
      <c r="C19" s="121">
        <f>SUM(C10:C13)</f>
        <v>44110716380</v>
      </c>
      <c r="D19" s="129">
        <f t="shared" si="0"/>
        <v>44.11071638</v>
      </c>
      <c r="E19" s="129"/>
      <c r="L19" s="5"/>
      <c r="M19" s="5"/>
      <c r="N19" s="11"/>
      <c r="O19" s="5"/>
      <c r="P19" s="5"/>
      <c r="Q19" s="5"/>
    </row>
    <row r="20" spans="2:17" ht="20.25" customHeight="1" thickBot="1">
      <c r="B20" s="120" t="s">
        <v>179</v>
      </c>
      <c r="C20" s="127">
        <f>SUM(C15:C17)</f>
        <v>41651524250</v>
      </c>
      <c r="D20" s="129">
        <f t="shared" si="0"/>
        <v>41.651524250000001</v>
      </c>
      <c r="E20" s="129"/>
      <c r="L20" s="11" t="s">
        <v>35</v>
      </c>
      <c r="M20" s="11">
        <v>67.38</v>
      </c>
      <c r="N20" s="6"/>
      <c r="O20" s="12">
        <f>N20/M20</f>
        <v>0</v>
      </c>
      <c r="P20" s="11"/>
      <c r="Q20" s="12">
        <f>P20/M20</f>
        <v>0</v>
      </c>
    </row>
    <row r="21" spans="2:17" ht="20.25" customHeight="1" thickBot="1">
      <c r="D21" s="129"/>
      <c r="E21" s="129"/>
      <c r="L21" s="11" t="s">
        <v>36</v>
      </c>
      <c r="M21" s="11">
        <v>64.25</v>
      </c>
      <c r="N21" s="11"/>
      <c r="O21" s="12">
        <f>N21/M21</f>
        <v>0</v>
      </c>
      <c r="P21" s="11"/>
      <c r="Q21" s="12">
        <f>P21/M21</f>
        <v>0</v>
      </c>
    </row>
    <row r="22" spans="2:17" ht="20.25" customHeight="1" thickBot="1">
      <c r="B22" s="120" t="s">
        <v>171</v>
      </c>
      <c r="C22" s="121">
        <f>SUM(C19:C20)</f>
        <v>85762240630</v>
      </c>
      <c r="D22" s="129">
        <f t="shared" si="0"/>
        <v>85.762240629999994</v>
      </c>
      <c r="E22" s="129"/>
      <c r="L22" s="10" t="s">
        <v>46</v>
      </c>
      <c r="M22" s="11">
        <f>M16-M20</f>
        <v>7.1700000000000159</v>
      </c>
      <c r="N22" s="11"/>
      <c r="O22" s="12">
        <f>N22/M22</f>
        <v>0</v>
      </c>
      <c r="P22" s="11"/>
      <c r="Q22" s="12">
        <f>P22/M22</f>
        <v>0</v>
      </c>
    </row>
    <row r="23" spans="2:17" ht="20.25" customHeight="1" thickBot="1">
      <c r="D23" s="129"/>
      <c r="E23" s="129"/>
      <c r="L23" s="10"/>
      <c r="M23" s="11"/>
      <c r="N23" s="11"/>
      <c r="O23" s="12"/>
      <c r="P23" s="11"/>
      <c r="Q23" s="12"/>
    </row>
    <row r="24" spans="2:17" ht="20.25" customHeight="1" thickBot="1">
      <c r="B24" s="120" t="s">
        <v>172</v>
      </c>
      <c r="C24" s="125">
        <v>23738166660</v>
      </c>
      <c r="D24" s="129">
        <f t="shared" si="0"/>
        <v>23.738166660000001</v>
      </c>
      <c r="E24" s="129"/>
      <c r="L24" s="5"/>
      <c r="M24" s="5"/>
      <c r="N24" s="11"/>
      <c r="O24" s="5"/>
      <c r="P24" s="5"/>
      <c r="Q24" s="5"/>
    </row>
    <row r="25" spans="2:17" ht="20.25" customHeight="1" thickBot="1">
      <c r="B25" s="120" t="s">
        <v>264</v>
      </c>
      <c r="C25" s="128">
        <f>SUM(C24,C11,C12,C13,C20)</f>
        <v>69964411998</v>
      </c>
      <c r="D25" s="129">
        <f t="shared" si="0"/>
        <v>69.964411998000003</v>
      </c>
      <c r="E25" s="129"/>
      <c r="F25" s="120" t="s">
        <v>265</v>
      </c>
      <c r="L25" s="8" t="s">
        <v>43</v>
      </c>
      <c r="M25" s="14">
        <f>11.582186/111.581756</f>
        <v>0.10379999755515588</v>
      </c>
      <c r="N25" s="14">
        <v>7.6999999999999999E-2</v>
      </c>
      <c r="O25" s="12">
        <f>N25/M25</f>
        <v>0.74181119280937113</v>
      </c>
      <c r="P25" s="14">
        <v>9.5699999999999993E-2</v>
      </c>
      <c r="Q25" s="12">
        <f>P25/M25</f>
        <v>0.92196533963450411</v>
      </c>
    </row>
    <row r="26" spans="2:17" ht="20.25" customHeight="1" thickBot="1">
      <c r="D26" s="129"/>
      <c r="E26" s="129"/>
      <c r="L26" s="8"/>
      <c r="M26" s="14"/>
      <c r="N26" s="14"/>
      <c r="O26" s="12"/>
      <c r="P26" s="14"/>
      <c r="Q26" s="12"/>
    </row>
    <row r="27" spans="2:17" ht="20.25" customHeight="1" thickBot="1">
      <c r="B27" s="120" t="s">
        <v>270</v>
      </c>
      <c r="C27" s="121">
        <v>3954653723</v>
      </c>
      <c r="D27" s="129">
        <f t="shared" si="0"/>
        <v>3.9546537229999998</v>
      </c>
      <c r="E27" s="129"/>
      <c r="G27" t="s">
        <v>274</v>
      </c>
      <c r="L27" s="8"/>
      <c r="M27" s="14"/>
      <c r="N27" s="14"/>
      <c r="O27" s="12"/>
      <c r="P27" s="14"/>
      <c r="Q27" s="12"/>
    </row>
    <row r="28" spans="2:17" ht="20.25" customHeight="1" thickBot="1">
      <c r="L28" s="8"/>
      <c r="M28" s="14"/>
      <c r="N28" s="14"/>
      <c r="O28" s="12"/>
      <c r="P28" s="14"/>
      <c r="Q28" s="12"/>
    </row>
    <row r="29" spans="2:17" ht="20.25" customHeight="1" thickBot="1">
      <c r="B29" s="120" t="s">
        <v>266</v>
      </c>
      <c r="C29" s="121">
        <v>173696000</v>
      </c>
      <c r="F29" s="120" t="s">
        <v>278</v>
      </c>
      <c r="G29" t="s">
        <v>277</v>
      </c>
      <c r="L29" s="6" t="s">
        <v>45</v>
      </c>
      <c r="M29" s="14">
        <v>7.4999999999999997E-2</v>
      </c>
      <c r="N29" s="15">
        <v>8.5900000000000004E-2</v>
      </c>
      <c r="O29" s="12">
        <f>N29/M29</f>
        <v>1.1453333333333335</v>
      </c>
      <c r="P29" s="6"/>
      <c r="Q29" s="12">
        <f>P29/M29</f>
        <v>0</v>
      </c>
    </row>
    <row r="30" spans="2:17" ht="20.25" customHeight="1" thickBot="1">
      <c r="B30" s="120" t="s">
        <v>267</v>
      </c>
      <c r="C30" s="121">
        <v>1172161054</v>
      </c>
      <c r="G30" t="s">
        <v>274</v>
      </c>
      <c r="L30" s="8" t="s">
        <v>44</v>
      </c>
      <c r="M30" s="6">
        <v>6</v>
      </c>
      <c r="N30" s="6">
        <v>6</v>
      </c>
      <c r="O30" s="12">
        <f>N30/M30</f>
        <v>1</v>
      </c>
      <c r="P30" s="6"/>
      <c r="Q30" s="12">
        <f>P30/M30</f>
        <v>0</v>
      </c>
    </row>
    <row r="31" spans="2:17" ht="20.25" customHeight="1" thickBot="1">
      <c r="B31" s="120" t="s">
        <v>268</v>
      </c>
      <c r="C31" s="121">
        <v>2663071096</v>
      </c>
      <c r="G31" t="s">
        <v>274</v>
      </c>
      <c r="L31" s="8"/>
      <c r="M31" s="6"/>
      <c r="N31" s="6"/>
      <c r="O31" s="7"/>
      <c r="P31" s="6"/>
      <c r="Q31" s="7"/>
    </row>
    <row r="32" spans="2:17" ht="20.25" customHeight="1" thickBot="1">
      <c r="B32" s="120" t="s">
        <v>269</v>
      </c>
      <c r="C32" s="121">
        <v>3889709927</v>
      </c>
      <c r="F32" s="120" t="s">
        <v>273</v>
      </c>
      <c r="G32" t="s">
        <v>274</v>
      </c>
      <c r="L32" s="10" t="s">
        <v>56</v>
      </c>
      <c r="M32" s="11">
        <v>4.343</v>
      </c>
      <c r="N32" s="6">
        <v>4.32</v>
      </c>
      <c r="O32" s="12">
        <f>N32/M32</f>
        <v>0.99470412157494825</v>
      </c>
      <c r="P32" s="11">
        <v>4.34</v>
      </c>
      <c r="Q32" s="12">
        <f>P32/M32</f>
        <v>0.9993092332489063</v>
      </c>
    </row>
    <row r="33" spans="2:17" ht="20.25" customHeight="1" thickBot="1">
      <c r="L33" s="10"/>
      <c r="M33" s="11"/>
      <c r="N33" s="6"/>
      <c r="O33" s="12"/>
      <c r="P33" s="11"/>
      <c r="Q33" s="12"/>
    </row>
    <row r="34" spans="2:17" ht="20.25" customHeight="1" thickBot="1">
      <c r="B34" s="120" t="s">
        <v>272</v>
      </c>
      <c r="C34" s="121">
        <v>9224267647</v>
      </c>
      <c r="G34" t="s">
        <v>274</v>
      </c>
      <c r="L34" s="10"/>
      <c r="M34" s="11"/>
      <c r="N34" s="6"/>
      <c r="O34" s="12"/>
      <c r="P34" s="11"/>
      <c r="Q34" s="12"/>
    </row>
    <row r="35" spans="2:17" ht="20.25" customHeight="1" thickBot="1">
      <c r="L35" s="6" t="s">
        <v>51</v>
      </c>
      <c r="M35" s="6">
        <v>13.5</v>
      </c>
      <c r="N35" s="11"/>
      <c r="O35" s="12">
        <f>N35/M35</f>
        <v>0</v>
      </c>
      <c r="P35" s="6">
        <v>13.49</v>
      </c>
      <c r="Q35" s="12">
        <f>P35/M35</f>
        <v>0.99925925925925929</v>
      </c>
    </row>
    <row r="36" spans="2:17" ht="20.25" customHeight="1" thickBot="1">
      <c r="B36" s="120" t="s">
        <v>36</v>
      </c>
      <c r="C36" s="121">
        <v>43629545000</v>
      </c>
      <c r="L36" s="8"/>
      <c r="M36" s="14"/>
      <c r="N36" s="14"/>
      <c r="O36" s="12"/>
      <c r="P36" s="14"/>
      <c r="Q36" s="12"/>
    </row>
    <row r="37" spans="2:17" ht="20.25" customHeight="1" thickBot="1">
      <c r="B37" s="120" t="s">
        <v>271</v>
      </c>
      <c r="C37" s="121">
        <v>41015087000</v>
      </c>
      <c r="L37" s="8"/>
      <c r="M37" s="14"/>
      <c r="N37" s="14"/>
      <c r="O37" s="12"/>
      <c r="P37" s="14"/>
      <c r="Q37" s="12"/>
    </row>
    <row r="38" spans="2:17" ht="20.25" customHeight="1" thickBot="1">
      <c r="B38" s="120" t="s">
        <v>276</v>
      </c>
      <c r="C38" s="130">
        <f>C36/C25</f>
        <v>0.62359625063735535</v>
      </c>
      <c r="L38" s="6" t="s">
        <v>42</v>
      </c>
      <c r="M38" s="6">
        <v>1.07</v>
      </c>
      <c r="N38" s="6">
        <v>1.1499999999999999</v>
      </c>
      <c r="O38" s="12">
        <f>N38/M38</f>
        <v>1.0747663551401867</v>
      </c>
      <c r="P38" s="6">
        <v>1.135</v>
      </c>
      <c r="Q38" s="12">
        <f>P38/M38</f>
        <v>1.0607476635514017</v>
      </c>
    </row>
    <row r="39" spans="2:17" ht="20.25" customHeight="1" thickBot="1">
      <c r="B39" s="120" t="s">
        <v>275</v>
      </c>
      <c r="C39" s="130">
        <f>C37/C25</f>
        <v>0.58622785254269638</v>
      </c>
      <c r="L39" s="6" t="s">
        <v>52</v>
      </c>
      <c r="M39" s="6">
        <v>14.28</v>
      </c>
      <c r="N39" s="6"/>
      <c r="O39" s="12">
        <f>N39/M39</f>
        <v>0</v>
      </c>
      <c r="P39" s="6"/>
      <c r="Q39" s="12">
        <f>P39/M39</f>
        <v>0</v>
      </c>
    </row>
    <row r="40" spans="2:17" ht="20.25" customHeight="1" thickBot="1">
      <c r="L40" s="5" t="s">
        <v>53</v>
      </c>
      <c r="M40" s="5"/>
      <c r="N40" s="6"/>
      <c r="O40" s="5"/>
      <c r="P40" s="5"/>
      <c r="Q40" s="5"/>
    </row>
    <row r="41" spans="2:17">
      <c r="L41" s="5"/>
      <c r="M41" s="5"/>
      <c r="N41" s="5"/>
      <c r="O41" s="5"/>
    </row>
    <row r="42" spans="2:17">
      <c r="L42" s="5"/>
      <c r="M42" s="5"/>
      <c r="N42" s="5"/>
      <c r="O42" s="5"/>
    </row>
    <row r="43" spans="2:17">
      <c r="M43" s="5"/>
      <c r="N43" s="5"/>
      <c r="O43" s="5"/>
    </row>
    <row r="44" spans="2:17">
      <c r="M44" s="5"/>
      <c r="N44" s="5"/>
      <c r="O44" s="5"/>
    </row>
    <row r="45" spans="2:17">
      <c r="M45" s="5"/>
      <c r="N45" s="5"/>
      <c r="O45" s="5"/>
    </row>
    <row r="46" spans="2:17">
      <c r="M46" s="5"/>
      <c r="N46" s="5"/>
      <c r="O46" s="5"/>
    </row>
  </sheetData>
  <mergeCells count="1">
    <mergeCell ref="P2:Q2"/>
  </mergeCells>
  <dataValidations disablePrompts="1" count="1">
    <dataValidation type="whole" operator="greaterThan" allowBlank="1" showInputMessage="1" showErrorMessage="1" prompt="Present Value of Benefits for prior fiscal year to nearest dollar" sqref="C3" xr:uid="{0C484914-9289-4819-B8E7-1810480011A8}">
      <formula1>-1000000000000</formula1>
    </dataValidation>
  </dataValidations>
  <pageMargins left="0.7" right="0.7" top="0.75" bottom="0.75" header="0.3" footer="0.3"/>
  <ignoredErrors>
    <ignoredError sqref="D3 D4:D27" unlockedFormula="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08DC0-69AE-4068-9149-A87C403CFFD6}">
  <dimension ref="A1:K41"/>
  <sheetViews>
    <sheetView workbookViewId="0">
      <selection activeCell="C45" sqref="C45"/>
    </sheetView>
  </sheetViews>
  <sheetFormatPr defaultRowHeight="12.75"/>
  <cols>
    <col min="1" max="1" width="1.85546875" style="46" customWidth="1"/>
    <col min="2" max="2" width="33.28515625" style="46" customWidth="1"/>
    <col min="3" max="4" width="20.7109375" style="46" customWidth="1"/>
    <col min="5" max="5" width="9" style="46" customWidth="1"/>
    <col min="6" max="6" width="22" style="46" customWidth="1"/>
    <col min="7" max="7" width="16" style="46" bestFit="1" customWidth="1"/>
    <col min="8" max="8" width="16.7109375" style="46" bestFit="1" customWidth="1"/>
    <col min="9" max="256" width="9.140625" style="46"/>
    <col min="257" max="257" width="1.85546875" style="46" customWidth="1"/>
    <col min="258" max="258" width="33.28515625" style="46" customWidth="1"/>
    <col min="259" max="260" width="20.7109375" style="46" customWidth="1"/>
    <col min="261" max="261" width="9" style="46" customWidth="1"/>
    <col min="262" max="262" width="16" style="46" bestFit="1" customWidth="1"/>
    <col min="263" max="263" width="15.5703125" style="46" bestFit="1" customWidth="1"/>
    <col min="264" max="264" width="16.7109375" style="46" bestFit="1" customWidth="1"/>
    <col min="265" max="512" width="9.140625" style="46"/>
    <col min="513" max="513" width="1.85546875" style="46" customWidth="1"/>
    <col min="514" max="514" width="33.28515625" style="46" customWidth="1"/>
    <col min="515" max="516" width="20.7109375" style="46" customWidth="1"/>
    <col min="517" max="517" width="9" style="46" customWidth="1"/>
    <col min="518" max="518" width="16" style="46" bestFit="1" customWidth="1"/>
    <col min="519" max="519" width="15.5703125" style="46" bestFit="1" customWidth="1"/>
    <col min="520" max="520" width="16.7109375" style="46" bestFit="1" customWidth="1"/>
    <col min="521" max="768" width="9.140625" style="46"/>
    <col min="769" max="769" width="1.85546875" style="46" customWidth="1"/>
    <col min="770" max="770" width="33.28515625" style="46" customWidth="1"/>
    <col min="771" max="772" width="20.7109375" style="46" customWidth="1"/>
    <col min="773" max="773" width="9" style="46" customWidth="1"/>
    <col min="774" max="774" width="16" style="46" bestFit="1" customWidth="1"/>
    <col min="775" max="775" width="15.5703125" style="46" bestFit="1" customWidth="1"/>
    <col min="776" max="776" width="16.7109375" style="46" bestFit="1" customWidth="1"/>
    <col min="777" max="1024" width="9.140625" style="46"/>
    <col min="1025" max="1025" width="1.85546875" style="46" customWidth="1"/>
    <col min="1026" max="1026" width="33.28515625" style="46" customWidth="1"/>
    <col min="1027" max="1028" width="20.7109375" style="46" customWidth="1"/>
    <col min="1029" max="1029" width="9" style="46" customWidth="1"/>
    <col min="1030" max="1030" width="16" style="46" bestFit="1" customWidth="1"/>
    <col min="1031" max="1031" width="15.5703125" style="46" bestFit="1" customWidth="1"/>
    <col min="1032" max="1032" width="16.7109375" style="46" bestFit="1" customWidth="1"/>
    <col min="1033" max="1280" width="9.140625" style="46"/>
    <col min="1281" max="1281" width="1.85546875" style="46" customWidth="1"/>
    <col min="1282" max="1282" width="33.28515625" style="46" customWidth="1"/>
    <col min="1283" max="1284" width="20.7109375" style="46" customWidth="1"/>
    <col min="1285" max="1285" width="9" style="46" customWidth="1"/>
    <col min="1286" max="1286" width="16" style="46" bestFit="1" customWidth="1"/>
    <col min="1287" max="1287" width="15.5703125" style="46" bestFit="1" customWidth="1"/>
    <col min="1288" max="1288" width="16.7109375" style="46" bestFit="1" customWidth="1"/>
    <col min="1289" max="1536" width="9.140625" style="46"/>
    <col min="1537" max="1537" width="1.85546875" style="46" customWidth="1"/>
    <col min="1538" max="1538" width="33.28515625" style="46" customWidth="1"/>
    <col min="1539" max="1540" width="20.7109375" style="46" customWidth="1"/>
    <col min="1541" max="1541" width="9" style="46" customWidth="1"/>
    <col min="1542" max="1542" width="16" style="46" bestFit="1" customWidth="1"/>
    <col min="1543" max="1543" width="15.5703125" style="46" bestFit="1" customWidth="1"/>
    <col min="1544" max="1544" width="16.7109375" style="46" bestFit="1" customWidth="1"/>
    <col min="1545" max="1792" width="9.140625" style="46"/>
    <col min="1793" max="1793" width="1.85546875" style="46" customWidth="1"/>
    <col min="1794" max="1794" width="33.28515625" style="46" customWidth="1"/>
    <col min="1795" max="1796" width="20.7109375" style="46" customWidth="1"/>
    <col min="1797" max="1797" width="9" style="46" customWidth="1"/>
    <col min="1798" max="1798" width="16" style="46" bestFit="1" customWidth="1"/>
    <col min="1799" max="1799" width="15.5703125" style="46" bestFit="1" customWidth="1"/>
    <col min="1800" max="1800" width="16.7109375" style="46" bestFit="1" customWidth="1"/>
    <col min="1801" max="2048" width="9.140625" style="46"/>
    <col min="2049" max="2049" width="1.85546875" style="46" customWidth="1"/>
    <col min="2050" max="2050" width="33.28515625" style="46" customWidth="1"/>
    <col min="2051" max="2052" width="20.7109375" style="46" customWidth="1"/>
    <col min="2053" max="2053" width="9" style="46" customWidth="1"/>
    <col min="2054" max="2054" width="16" style="46" bestFit="1" customWidth="1"/>
    <col min="2055" max="2055" width="15.5703125" style="46" bestFit="1" customWidth="1"/>
    <col min="2056" max="2056" width="16.7109375" style="46" bestFit="1" customWidth="1"/>
    <col min="2057" max="2304" width="9.140625" style="46"/>
    <col min="2305" max="2305" width="1.85546875" style="46" customWidth="1"/>
    <col min="2306" max="2306" width="33.28515625" style="46" customWidth="1"/>
    <col min="2307" max="2308" width="20.7109375" style="46" customWidth="1"/>
    <col min="2309" max="2309" width="9" style="46" customWidth="1"/>
    <col min="2310" max="2310" width="16" style="46" bestFit="1" customWidth="1"/>
    <col min="2311" max="2311" width="15.5703125" style="46" bestFit="1" customWidth="1"/>
    <col min="2312" max="2312" width="16.7109375" style="46" bestFit="1" customWidth="1"/>
    <col min="2313" max="2560" width="9.140625" style="46"/>
    <col min="2561" max="2561" width="1.85546875" style="46" customWidth="1"/>
    <col min="2562" max="2562" width="33.28515625" style="46" customWidth="1"/>
    <col min="2563" max="2564" width="20.7109375" style="46" customWidth="1"/>
    <col min="2565" max="2565" width="9" style="46" customWidth="1"/>
    <col min="2566" max="2566" width="16" style="46" bestFit="1" customWidth="1"/>
    <col min="2567" max="2567" width="15.5703125" style="46" bestFit="1" customWidth="1"/>
    <col min="2568" max="2568" width="16.7109375" style="46" bestFit="1" customWidth="1"/>
    <col min="2569" max="2816" width="9.140625" style="46"/>
    <col min="2817" max="2817" width="1.85546875" style="46" customWidth="1"/>
    <col min="2818" max="2818" width="33.28515625" style="46" customWidth="1"/>
    <col min="2819" max="2820" width="20.7109375" style="46" customWidth="1"/>
    <col min="2821" max="2821" width="9" style="46" customWidth="1"/>
    <col min="2822" max="2822" width="16" style="46" bestFit="1" customWidth="1"/>
    <col min="2823" max="2823" width="15.5703125" style="46" bestFit="1" customWidth="1"/>
    <col min="2824" max="2824" width="16.7109375" style="46" bestFit="1" customWidth="1"/>
    <col min="2825" max="3072" width="9.140625" style="46"/>
    <col min="3073" max="3073" width="1.85546875" style="46" customWidth="1"/>
    <col min="3074" max="3074" width="33.28515625" style="46" customWidth="1"/>
    <col min="3075" max="3076" width="20.7109375" style="46" customWidth="1"/>
    <col min="3077" max="3077" width="9" style="46" customWidth="1"/>
    <col min="3078" max="3078" width="16" style="46" bestFit="1" customWidth="1"/>
    <col min="3079" max="3079" width="15.5703125" style="46" bestFit="1" customWidth="1"/>
    <col min="3080" max="3080" width="16.7109375" style="46" bestFit="1" customWidth="1"/>
    <col min="3081" max="3328" width="9.140625" style="46"/>
    <col min="3329" max="3329" width="1.85546875" style="46" customWidth="1"/>
    <col min="3330" max="3330" width="33.28515625" style="46" customWidth="1"/>
    <col min="3331" max="3332" width="20.7109375" style="46" customWidth="1"/>
    <col min="3333" max="3333" width="9" style="46" customWidth="1"/>
    <col min="3334" max="3334" width="16" style="46" bestFit="1" customWidth="1"/>
    <col min="3335" max="3335" width="15.5703125" style="46" bestFit="1" customWidth="1"/>
    <col min="3336" max="3336" width="16.7109375" style="46" bestFit="1" customWidth="1"/>
    <col min="3337" max="3584" width="9.140625" style="46"/>
    <col min="3585" max="3585" width="1.85546875" style="46" customWidth="1"/>
    <col min="3586" max="3586" width="33.28515625" style="46" customWidth="1"/>
    <col min="3587" max="3588" width="20.7109375" style="46" customWidth="1"/>
    <col min="3589" max="3589" width="9" style="46" customWidth="1"/>
    <col min="3590" max="3590" width="16" style="46" bestFit="1" customWidth="1"/>
    <col min="3591" max="3591" width="15.5703125" style="46" bestFit="1" customWidth="1"/>
    <col min="3592" max="3592" width="16.7109375" style="46" bestFit="1" customWidth="1"/>
    <col min="3593" max="3840" width="9.140625" style="46"/>
    <col min="3841" max="3841" width="1.85546875" style="46" customWidth="1"/>
    <col min="3842" max="3842" width="33.28515625" style="46" customWidth="1"/>
    <col min="3843" max="3844" width="20.7109375" style="46" customWidth="1"/>
    <col min="3845" max="3845" width="9" style="46" customWidth="1"/>
    <col min="3846" max="3846" width="16" style="46" bestFit="1" customWidth="1"/>
    <col min="3847" max="3847" width="15.5703125" style="46" bestFit="1" customWidth="1"/>
    <col min="3848" max="3848" width="16.7109375" style="46" bestFit="1" customWidth="1"/>
    <col min="3849" max="4096" width="9.140625" style="46"/>
    <col min="4097" max="4097" width="1.85546875" style="46" customWidth="1"/>
    <col min="4098" max="4098" width="33.28515625" style="46" customWidth="1"/>
    <col min="4099" max="4100" width="20.7109375" style="46" customWidth="1"/>
    <col min="4101" max="4101" width="9" style="46" customWidth="1"/>
    <col min="4102" max="4102" width="16" style="46" bestFit="1" customWidth="1"/>
    <col min="4103" max="4103" width="15.5703125" style="46" bestFit="1" customWidth="1"/>
    <col min="4104" max="4104" width="16.7109375" style="46" bestFit="1" customWidth="1"/>
    <col min="4105" max="4352" width="9.140625" style="46"/>
    <col min="4353" max="4353" width="1.85546875" style="46" customWidth="1"/>
    <col min="4354" max="4354" width="33.28515625" style="46" customWidth="1"/>
    <col min="4355" max="4356" width="20.7109375" style="46" customWidth="1"/>
    <col min="4357" max="4357" width="9" style="46" customWidth="1"/>
    <col min="4358" max="4358" width="16" style="46" bestFit="1" customWidth="1"/>
    <col min="4359" max="4359" width="15.5703125" style="46" bestFit="1" customWidth="1"/>
    <col min="4360" max="4360" width="16.7109375" style="46" bestFit="1" customWidth="1"/>
    <col min="4361" max="4608" width="9.140625" style="46"/>
    <col min="4609" max="4609" width="1.85546875" style="46" customWidth="1"/>
    <col min="4610" max="4610" width="33.28515625" style="46" customWidth="1"/>
    <col min="4611" max="4612" width="20.7109375" style="46" customWidth="1"/>
    <col min="4613" max="4613" width="9" style="46" customWidth="1"/>
    <col min="4614" max="4614" width="16" style="46" bestFit="1" customWidth="1"/>
    <col min="4615" max="4615" width="15.5703125" style="46" bestFit="1" customWidth="1"/>
    <col min="4616" max="4616" width="16.7109375" style="46" bestFit="1" customWidth="1"/>
    <col min="4617" max="4864" width="9.140625" style="46"/>
    <col min="4865" max="4865" width="1.85546875" style="46" customWidth="1"/>
    <col min="4866" max="4866" width="33.28515625" style="46" customWidth="1"/>
    <col min="4867" max="4868" width="20.7109375" style="46" customWidth="1"/>
    <col min="4869" max="4869" width="9" style="46" customWidth="1"/>
    <col min="4870" max="4870" width="16" style="46" bestFit="1" customWidth="1"/>
    <col min="4871" max="4871" width="15.5703125" style="46" bestFit="1" customWidth="1"/>
    <col min="4872" max="4872" width="16.7109375" style="46" bestFit="1" customWidth="1"/>
    <col min="4873" max="5120" width="9.140625" style="46"/>
    <col min="5121" max="5121" width="1.85546875" style="46" customWidth="1"/>
    <col min="5122" max="5122" width="33.28515625" style="46" customWidth="1"/>
    <col min="5123" max="5124" width="20.7109375" style="46" customWidth="1"/>
    <col min="5125" max="5125" width="9" style="46" customWidth="1"/>
    <col min="5126" max="5126" width="16" style="46" bestFit="1" customWidth="1"/>
    <col min="5127" max="5127" width="15.5703125" style="46" bestFit="1" customWidth="1"/>
    <col min="5128" max="5128" width="16.7109375" style="46" bestFit="1" customWidth="1"/>
    <col min="5129" max="5376" width="9.140625" style="46"/>
    <col min="5377" max="5377" width="1.85546875" style="46" customWidth="1"/>
    <col min="5378" max="5378" width="33.28515625" style="46" customWidth="1"/>
    <col min="5379" max="5380" width="20.7109375" style="46" customWidth="1"/>
    <col min="5381" max="5381" width="9" style="46" customWidth="1"/>
    <col min="5382" max="5382" width="16" style="46" bestFit="1" customWidth="1"/>
    <col min="5383" max="5383" width="15.5703125" style="46" bestFit="1" customWidth="1"/>
    <col min="5384" max="5384" width="16.7109375" style="46" bestFit="1" customWidth="1"/>
    <col min="5385" max="5632" width="9.140625" style="46"/>
    <col min="5633" max="5633" width="1.85546875" style="46" customWidth="1"/>
    <col min="5634" max="5634" width="33.28515625" style="46" customWidth="1"/>
    <col min="5635" max="5636" width="20.7109375" style="46" customWidth="1"/>
    <col min="5637" max="5637" width="9" style="46" customWidth="1"/>
    <col min="5638" max="5638" width="16" style="46" bestFit="1" customWidth="1"/>
    <col min="5639" max="5639" width="15.5703125" style="46" bestFit="1" customWidth="1"/>
    <col min="5640" max="5640" width="16.7109375" style="46" bestFit="1" customWidth="1"/>
    <col min="5641" max="5888" width="9.140625" style="46"/>
    <col min="5889" max="5889" width="1.85546875" style="46" customWidth="1"/>
    <col min="5890" max="5890" width="33.28515625" style="46" customWidth="1"/>
    <col min="5891" max="5892" width="20.7109375" style="46" customWidth="1"/>
    <col min="5893" max="5893" width="9" style="46" customWidth="1"/>
    <col min="5894" max="5894" width="16" style="46" bestFit="1" customWidth="1"/>
    <col min="5895" max="5895" width="15.5703125" style="46" bestFit="1" customWidth="1"/>
    <col min="5896" max="5896" width="16.7109375" style="46" bestFit="1" customWidth="1"/>
    <col min="5897" max="6144" width="9.140625" style="46"/>
    <col min="6145" max="6145" width="1.85546875" style="46" customWidth="1"/>
    <col min="6146" max="6146" width="33.28515625" style="46" customWidth="1"/>
    <col min="6147" max="6148" width="20.7109375" style="46" customWidth="1"/>
    <col min="6149" max="6149" width="9" style="46" customWidth="1"/>
    <col min="6150" max="6150" width="16" style="46" bestFit="1" customWidth="1"/>
    <col min="6151" max="6151" width="15.5703125" style="46" bestFit="1" customWidth="1"/>
    <col min="6152" max="6152" width="16.7109375" style="46" bestFit="1" customWidth="1"/>
    <col min="6153" max="6400" width="9.140625" style="46"/>
    <col min="6401" max="6401" width="1.85546875" style="46" customWidth="1"/>
    <col min="6402" max="6402" width="33.28515625" style="46" customWidth="1"/>
    <col min="6403" max="6404" width="20.7109375" style="46" customWidth="1"/>
    <col min="6405" max="6405" width="9" style="46" customWidth="1"/>
    <col min="6406" max="6406" width="16" style="46" bestFit="1" customWidth="1"/>
    <col min="6407" max="6407" width="15.5703125" style="46" bestFit="1" customWidth="1"/>
    <col min="6408" max="6408" width="16.7109375" style="46" bestFit="1" customWidth="1"/>
    <col min="6409" max="6656" width="9.140625" style="46"/>
    <col min="6657" max="6657" width="1.85546875" style="46" customWidth="1"/>
    <col min="6658" max="6658" width="33.28515625" style="46" customWidth="1"/>
    <col min="6659" max="6660" width="20.7109375" style="46" customWidth="1"/>
    <col min="6661" max="6661" width="9" style="46" customWidth="1"/>
    <col min="6662" max="6662" width="16" style="46" bestFit="1" customWidth="1"/>
    <col min="6663" max="6663" width="15.5703125" style="46" bestFit="1" customWidth="1"/>
    <col min="6664" max="6664" width="16.7109375" style="46" bestFit="1" customWidth="1"/>
    <col min="6665" max="6912" width="9.140625" style="46"/>
    <col min="6913" max="6913" width="1.85546875" style="46" customWidth="1"/>
    <col min="6914" max="6914" width="33.28515625" style="46" customWidth="1"/>
    <col min="6915" max="6916" width="20.7109375" style="46" customWidth="1"/>
    <col min="6917" max="6917" width="9" style="46" customWidth="1"/>
    <col min="6918" max="6918" width="16" style="46" bestFit="1" customWidth="1"/>
    <col min="6919" max="6919" width="15.5703125" style="46" bestFit="1" customWidth="1"/>
    <col min="6920" max="6920" width="16.7109375" style="46" bestFit="1" customWidth="1"/>
    <col min="6921" max="7168" width="9.140625" style="46"/>
    <col min="7169" max="7169" width="1.85546875" style="46" customWidth="1"/>
    <col min="7170" max="7170" width="33.28515625" style="46" customWidth="1"/>
    <col min="7171" max="7172" width="20.7109375" style="46" customWidth="1"/>
    <col min="7173" max="7173" width="9" style="46" customWidth="1"/>
    <col min="7174" max="7174" width="16" style="46" bestFit="1" customWidth="1"/>
    <col min="7175" max="7175" width="15.5703125" style="46" bestFit="1" customWidth="1"/>
    <col min="7176" max="7176" width="16.7109375" style="46" bestFit="1" customWidth="1"/>
    <col min="7177" max="7424" width="9.140625" style="46"/>
    <col min="7425" max="7425" width="1.85546875" style="46" customWidth="1"/>
    <col min="7426" max="7426" width="33.28515625" style="46" customWidth="1"/>
    <col min="7427" max="7428" width="20.7109375" style="46" customWidth="1"/>
    <col min="7429" max="7429" width="9" style="46" customWidth="1"/>
    <col min="7430" max="7430" width="16" style="46" bestFit="1" customWidth="1"/>
    <col min="7431" max="7431" width="15.5703125" style="46" bestFit="1" customWidth="1"/>
    <col min="7432" max="7432" width="16.7109375" style="46" bestFit="1" customWidth="1"/>
    <col min="7433" max="7680" width="9.140625" style="46"/>
    <col min="7681" max="7681" width="1.85546875" style="46" customWidth="1"/>
    <col min="7682" max="7682" width="33.28515625" style="46" customWidth="1"/>
    <col min="7683" max="7684" width="20.7109375" style="46" customWidth="1"/>
    <col min="7685" max="7685" width="9" style="46" customWidth="1"/>
    <col min="7686" max="7686" width="16" style="46" bestFit="1" customWidth="1"/>
    <col min="7687" max="7687" width="15.5703125" style="46" bestFit="1" customWidth="1"/>
    <col min="7688" max="7688" width="16.7109375" style="46" bestFit="1" customWidth="1"/>
    <col min="7689" max="7936" width="9.140625" style="46"/>
    <col min="7937" max="7937" width="1.85546875" style="46" customWidth="1"/>
    <col min="7938" max="7938" width="33.28515625" style="46" customWidth="1"/>
    <col min="7939" max="7940" width="20.7109375" style="46" customWidth="1"/>
    <col min="7941" max="7941" width="9" style="46" customWidth="1"/>
    <col min="7942" max="7942" width="16" style="46" bestFit="1" customWidth="1"/>
    <col min="7943" max="7943" width="15.5703125" style="46" bestFit="1" customWidth="1"/>
    <col min="7944" max="7944" width="16.7109375" style="46" bestFit="1" customWidth="1"/>
    <col min="7945" max="8192" width="9.140625" style="46"/>
    <col min="8193" max="8193" width="1.85546875" style="46" customWidth="1"/>
    <col min="8194" max="8194" width="33.28515625" style="46" customWidth="1"/>
    <col min="8195" max="8196" width="20.7109375" style="46" customWidth="1"/>
    <col min="8197" max="8197" width="9" style="46" customWidth="1"/>
    <col min="8198" max="8198" width="16" style="46" bestFit="1" customWidth="1"/>
    <col min="8199" max="8199" width="15.5703125" style="46" bestFit="1" customWidth="1"/>
    <col min="8200" max="8200" width="16.7109375" style="46" bestFit="1" customWidth="1"/>
    <col min="8201" max="8448" width="9.140625" style="46"/>
    <col min="8449" max="8449" width="1.85546875" style="46" customWidth="1"/>
    <col min="8450" max="8450" width="33.28515625" style="46" customWidth="1"/>
    <col min="8451" max="8452" width="20.7109375" style="46" customWidth="1"/>
    <col min="8453" max="8453" width="9" style="46" customWidth="1"/>
    <col min="8454" max="8454" width="16" style="46" bestFit="1" customWidth="1"/>
    <col min="8455" max="8455" width="15.5703125" style="46" bestFit="1" customWidth="1"/>
    <col min="8456" max="8456" width="16.7109375" style="46" bestFit="1" customWidth="1"/>
    <col min="8457" max="8704" width="9.140625" style="46"/>
    <col min="8705" max="8705" width="1.85546875" style="46" customWidth="1"/>
    <col min="8706" max="8706" width="33.28515625" style="46" customWidth="1"/>
    <col min="8707" max="8708" width="20.7109375" style="46" customWidth="1"/>
    <col min="8709" max="8709" width="9" style="46" customWidth="1"/>
    <col min="8710" max="8710" width="16" style="46" bestFit="1" customWidth="1"/>
    <col min="8711" max="8711" width="15.5703125" style="46" bestFit="1" customWidth="1"/>
    <col min="8712" max="8712" width="16.7109375" style="46" bestFit="1" customWidth="1"/>
    <col min="8713" max="8960" width="9.140625" style="46"/>
    <col min="8961" max="8961" width="1.85546875" style="46" customWidth="1"/>
    <col min="8962" max="8962" width="33.28515625" style="46" customWidth="1"/>
    <col min="8963" max="8964" width="20.7109375" style="46" customWidth="1"/>
    <col min="8965" max="8965" width="9" style="46" customWidth="1"/>
    <col min="8966" max="8966" width="16" style="46" bestFit="1" customWidth="1"/>
    <col min="8967" max="8967" width="15.5703125" style="46" bestFit="1" customWidth="1"/>
    <col min="8968" max="8968" width="16.7109375" style="46" bestFit="1" customWidth="1"/>
    <col min="8969" max="9216" width="9.140625" style="46"/>
    <col min="9217" max="9217" width="1.85546875" style="46" customWidth="1"/>
    <col min="9218" max="9218" width="33.28515625" style="46" customWidth="1"/>
    <col min="9219" max="9220" width="20.7109375" style="46" customWidth="1"/>
    <col min="9221" max="9221" width="9" style="46" customWidth="1"/>
    <col min="9222" max="9222" width="16" style="46" bestFit="1" customWidth="1"/>
    <col min="9223" max="9223" width="15.5703125" style="46" bestFit="1" customWidth="1"/>
    <col min="9224" max="9224" width="16.7109375" style="46" bestFit="1" customWidth="1"/>
    <col min="9225" max="9472" width="9.140625" style="46"/>
    <col min="9473" max="9473" width="1.85546875" style="46" customWidth="1"/>
    <col min="9474" max="9474" width="33.28515625" style="46" customWidth="1"/>
    <col min="9475" max="9476" width="20.7109375" style="46" customWidth="1"/>
    <col min="9477" max="9477" width="9" style="46" customWidth="1"/>
    <col min="9478" max="9478" width="16" style="46" bestFit="1" customWidth="1"/>
    <col min="9479" max="9479" width="15.5703125" style="46" bestFit="1" customWidth="1"/>
    <col min="9480" max="9480" width="16.7109375" style="46" bestFit="1" customWidth="1"/>
    <col min="9481" max="9728" width="9.140625" style="46"/>
    <col min="9729" max="9729" width="1.85546875" style="46" customWidth="1"/>
    <col min="9730" max="9730" width="33.28515625" style="46" customWidth="1"/>
    <col min="9731" max="9732" width="20.7109375" style="46" customWidth="1"/>
    <col min="9733" max="9733" width="9" style="46" customWidth="1"/>
    <col min="9734" max="9734" width="16" style="46" bestFit="1" customWidth="1"/>
    <col min="9735" max="9735" width="15.5703125" style="46" bestFit="1" customWidth="1"/>
    <col min="9736" max="9736" width="16.7109375" style="46" bestFit="1" customWidth="1"/>
    <col min="9737" max="9984" width="9.140625" style="46"/>
    <col min="9985" max="9985" width="1.85546875" style="46" customWidth="1"/>
    <col min="9986" max="9986" width="33.28515625" style="46" customWidth="1"/>
    <col min="9987" max="9988" width="20.7109375" style="46" customWidth="1"/>
    <col min="9989" max="9989" width="9" style="46" customWidth="1"/>
    <col min="9990" max="9990" width="16" style="46" bestFit="1" customWidth="1"/>
    <col min="9991" max="9991" width="15.5703125" style="46" bestFit="1" customWidth="1"/>
    <col min="9992" max="9992" width="16.7109375" style="46" bestFit="1" customWidth="1"/>
    <col min="9993" max="10240" width="9.140625" style="46"/>
    <col min="10241" max="10241" width="1.85546875" style="46" customWidth="1"/>
    <col min="10242" max="10242" width="33.28515625" style="46" customWidth="1"/>
    <col min="10243" max="10244" width="20.7109375" style="46" customWidth="1"/>
    <col min="10245" max="10245" width="9" style="46" customWidth="1"/>
    <col min="10246" max="10246" width="16" style="46" bestFit="1" customWidth="1"/>
    <col min="10247" max="10247" width="15.5703125" style="46" bestFit="1" customWidth="1"/>
    <col min="10248" max="10248" width="16.7109375" style="46" bestFit="1" customWidth="1"/>
    <col min="10249" max="10496" width="9.140625" style="46"/>
    <col min="10497" max="10497" width="1.85546875" style="46" customWidth="1"/>
    <col min="10498" max="10498" width="33.28515625" style="46" customWidth="1"/>
    <col min="10499" max="10500" width="20.7109375" style="46" customWidth="1"/>
    <col min="10501" max="10501" width="9" style="46" customWidth="1"/>
    <col min="10502" max="10502" width="16" style="46" bestFit="1" customWidth="1"/>
    <col min="10503" max="10503" width="15.5703125" style="46" bestFit="1" customWidth="1"/>
    <col min="10504" max="10504" width="16.7109375" style="46" bestFit="1" customWidth="1"/>
    <col min="10505" max="10752" width="9.140625" style="46"/>
    <col min="10753" max="10753" width="1.85546875" style="46" customWidth="1"/>
    <col min="10754" max="10754" width="33.28515625" style="46" customWidth="1"/>
    <col min="10755" max="10756" width="20.7109375" style="46" customWidth="1"/>
    <col min="10757" max="10757" width="9" style="46" customWidth="1"/>
    <col min="10758" max="10758" width="16" style="46" bestFit="1" customWidth="1"/>
    <col min="10759" max="10759" width="15.5703125" style="46" bestFit="1" customWidth="1"/>
    <col min="10760" max="10760" width="16.7109375" style="46" bestFit="1" customWidth="1"/>
    <col min="10761" max="11008" width="9.140625" style="46"/>
    <col min="11009" max="11009" width="1.85546875" style="46" customWidth="1"/>
    <col min="11010" max="11010" width="33.28515625" style="46" customWidth="1"/>
    <col min="11011" max="11012" width="20.7109375" style="46" customWidth="1"/>
    <col min="11013" max="11013" width="9" style="46" customWidth="1"/>
    <col min="11014" max="11014" width="16" style="46" bestFit="1" customWidth="1"/>
    <col min="11015" max="11015" width="15.5703125" style="46" bestFit="1" customWidth="1"/>
    <col min="11016" max="11016" width="16.7109375" style="46" bestFit="1" customWidth="1"/>
    <col min="11017" max="11264" width="9.140625" style="46"/>
    <col min="11265" max="11265" width="1.85546875" style="46" customWidth="1"/>
    <col min="11266" max="11266" width="33.28515625" style="46" customWidth="1"/>
    <col min="11267" max="11268" width="20.7109375" style="46" customWidth="1"/>
    <col min="11269" max="11269" width="9" style="46" customWidth="1"/>
    <col min="11270" max="11270" width="16" style="46" bestFit="1" customWidth="1"/>
    <col min="11271" max="11271" width="15.5703125" style="46" bestFit="1" customWidth="1"/>
    <col min="11272" max="11272" width="16.7109375" style="46" bestFit="1" customWidth="1"/>
    <col min="11273" max="11520" width="9.140625" style="46"/>
    <col min="11521" max="11521" width="1.85546875" style="46" customWidth="1"/>
    <col min="11522" max="11522" width="33.28515625" style="46" customWidth="1"/>
    <col min="11523" max="11524" width="20.7109375" style="46" customWidth="1"/>
    <col min="11525" max="11525" width="9" style="46" customWidth="1"/>
    <col min="11526" max="11526" width="16" style="46" bestFit="1" customWidth="1"/>
    <col min="11527" max="11527" width="15.5703125" style="46" bestFit="1" customWidth="1"/>
    <col min="11528" max="11528" width="16.7109375" style="46" bestFit="1" customWidth="1"/>
    <col min="11529" max="11776" width="9.140625" style="46"/>
    <col min="11777" max="11777" width="1.85546875" style="46" customWidth="1"/>
    <col min="11778" max="11778" width="33.28515625" style="46" customWidth="1"/>
    <col min="11779" max="11780" width="20.7109375" style="46" customWidth="1"/>
    <col min="11781" max="11781" width="9" style="46" customWidth="1"/>
    <col min="11782" max="11782" width="16" style="46" bestFit="1" customWidth="1"/>
    <col min="11783" max="11783" width="15.5703125" style="46" bestFit="1" customWidth="1"/>
    <col min="11784" max="11784" width="16.7109375" style="46" bestFit="1" customWidth="1"/>
    <col min="11785" max="12032" width="9.140625" style="46"/>
    <col min="12033" max="12033" width="1.85546875" style="46" customWidth="1"/>
    <col min="12034" max="12034" width="33.28515625" style="46" customWidth="1"/>
    <col min="12035" max="12036" width="20.7109375" style="46" customWidth="1"/>
    <col min="12037" max="12037" width="9" style="46" customWidth="1"/>
    <col min="12038" max="12038" width="16" style="46" bestFit="1" customWidth="1"/>
    <col min="12039" max="12039" width="15.5703125" style="46" bestFit="1" customWidth="1"/>
    <col min="12040" max="12040" width="16.7109375" style="46" bestFit="1" customWidth="1"/>
    <col min="12041" max="12288" width="9.140625" style="46"/>
    <col min="12289" max="12289" width="1.85546875" style="46" customWidth="1"/>
    <col min="12290" max="12290" width="33.28515625" style="46" customWidth="1"/>
    <col min="12291" max="12292" width="20.7109375" style="46" customWidth="1"/>
    <col min="12293" max="12293" width="9" style="46" customWidth="1"/>
    <col min="12294" max="12294" width="16" style="46" bestFit="1" customWidth="1"/>
    <col min="12295" max="12295" width="15.5703125" style="46" bestFit="1" customWidth="1"/>
    <col min="12296" max="12296" width="16.7109375" style="46" bestFit="1" customWidth="1"/>
    <col min="12297" max="12544" width="9.140625" style="46"/>
    <col min="12545" max="12545" width="1.85546875" style="46" customWidth="1"/>
    <col min="12546" max="12546" width="33.28515625" style="46" customWidth="1"/>
    <col min="12547" max="12548" width="20.7109375" style="46" customWidth="1"/>
    <col min="12549" max="12549" width="9" style="46" customWidth="1"/>
    <col min="12550" max="12550" width="16" style="46" bestFit="1" customWidth="1"/>
    <col min="12551" max="12551" width="15.5703125" style="46" bestFit="1" customWidth="1"/>
    <col min="12552" max="12552" width="16.7109375" style="46" bestFit="1" customWidth="1"/>
    <col min="12553" max="12800" width="9.140625" style="46"/>
    <col min="12801" max="12801" width="1.85546875" style="46" customWidth="1"/>
    <col min="12802" max="12802" width="33.28515625" style="46" customWidth="1"/>
    <col min="12803" max="12804" width="20.7109375" style="46" customWidth="1"/>
    <col min="12805" max="12805" width="9" style="46" customWidth="1"/>
    <col min="12806" max="12806" width="16" style="46" bestFit="1" customWidth="1"/>
    <col min="12807" max="12807" width="15.5703125" style="46" bestFit="1" customWidth="1"/>
    <col min="12808" max="12808" width="16.7109375" style="46" bestFit="1" customWidth="1"/>
    <col min="12809" max="13056" width="9.140625" style="46"/>
    <col min="13057" max="13057" width="1.85546875" style="46" customWidth="1"/>
    <col min="13058" max="13058" width="33.28515625" style="46" customWidth="1"/>
    <col min="13059" max="13060" width="20.7109375" style="46" customWidth="1"/>
    <col min="13061" max="13061" width="9" style="46" customWidth="1"/>
    <col min="13062" max="13062" width="16" style="46" bestFit="1" customWidth="1"/>
    <col min="13063" max="13063" width="15.5703125" style="46" bestFit="1" customWidth="1"/>
    <col min="13064" max="13064" width="16.7109375" style="46" bestFit="1" customWidth="1"/>
    <col min="13065" max="13312" width="9.140625" style="46"/>
    <col min="13313" max="13313" width="1.85546875" style="46" customWidth="1"/>
    <col min="13314" max="13314" width="33.28515625" style="46" customWidth="1"/>
    <col min="13315" max="13316" width="20.7109375" style="46" customWidth="1"/>
    <col min="13317" max="13317" width="9" style="46" customWidth="1"/>
    <col min="13318" max="13318" width="16" style="46" bestFit="1" customWidth="1"/>
    <col min="13319" max="13319" width="15.5703125" style="46" bestFit="1" customWidth="1"/>
    <col min="13320" max="13320" width="16.7109375" style="46" bestFit="1" customWidth="1"/>
    <col min="13321" max="13568" width="9.140625" style="46"/>
    <col min="13569" max="13569" width="1.85546875" style="46" customWidth="1"/>
    <col min="13570" max="13570" width="33.28515625" style="46" customWidth="1"/>
    <col min="13571" max="13572" width="20.7109375" style="46" customWidth="1"/>
    <col min="13573" max="13573" width="9" style="46" customWidth="1"/>
    <col min="13574" max="13574" width="16" style="46" bestFit="1" customWidth="1"/>
    <col min="13575" max="13575" width="15.5703125" style="46" bestFit="1" customWidth="1"/>
    <col min="13576" max="13576" width="16.7109375" style="46" bestFit="1" customWidth="1"/>
    <col min="13577" max="13824" width="9.140625" style="46"/>
    <col min="13825" max="13825" width="1.85546875" style="46" customWidth="1"/>
    <col min="13826" max="13826" width="33.28515625" style="46" customWidth="1"/>
    <col min="13827" max="13828" width="20.7109375" style="46" customWidth="1"/>
    <col min="13829" max="13829" width="9" style="46" customWidth="1"/>
    <col min="13830" max="13830" width="16" style="46" bestFit="1" customWidth="1"/>
    <col min="13831" max="13831" width="15.5703125" style="46" bestFit="1" customWidth="1"/>
    <col min="13832" max="13832" width="16.7109375" style="46" bestFit="1" customWidth="1"/>
    <col min="13833" max="14080" width="9.140625" style="46"/>
    <col min="14081" max="14081" width="1.85546875" style="46" customWidth="1"/>
    <col min="14082" max="14082" width="33.28515625" style="46" customWidth="1"/>
    <col min="14083" max="14084" width="20.7109375" style="46" customWidth="1"/>
    <col min="14085" max="14085" width="9" style="46" customWidth="1"/>
    <col min="14086" max="14086" width="16" style="46" bestFit="1" customWidth="1"/>
    <col min="14087" max="14087" width="15.5703125" style="46" bestFit="1" customWidth="1"/>
    <col min="14088" max="14088" width="16.7109375" style="46" bestFit="1" customWidth="1"/>
    <col min="14089" max="14336" width="9.140625" style="46"/>
    <col min="14337" max="14337" width="1.85546875" style="46" customWidth="1"/>
    <col min="14338" max="14338" width="33.28515625" style="46" customWidth="1"/>
    <col min="14339" max="14340" width="20.7109375" style="46" customWidth="1"/>
    <col min="14341" max="14341" width="9" style="46" customWidth="1"/>
    <col min="14342" max="14342" width="16" style="46" bestFit="1" customWidth="1"/>
    <col min="14343" max="14343" width="15.5703125" style="46" bestFit="1" customWidth="1"/>
    <col min="14344" max="14344" width="16.7109375" style="46" bestFit="1" customWidth="1"/>
    <col min="14345" max="14592" width="9.140625" style="46"/>
    <col min="14593" max="14593" width="1.85546875" style="46" customWidth="1"/>
    <col min="14594" max="14594" width="33.28515625" style="46" customWidth="1"/>
    <col min="14595" max="14596" width="20.7109375" style="46" customWidth="1"/>
    <col min="14597" max="14597" width="9" style="46" customWidth="1"/>
    <col min="14598" max="14598" width="16" style="46" bestFit="1" customWidth="1"/>
    <col min="14599" max="14599" width="15.5703125" style="46" bestFit="1" customWidth="1"/>
    <col min="14600" max="14600" width="16.7109375" style="46" bestFit="1" customWidth="1"/>
    <col min="14601" max="14848" width="9.140625" style="46"/>
    <col min="14849" max="14849" width="1.85546875" style="46" customWidth="1"/>
    <col min="14850" max="14850" width="33.28515625" style="46" customWidth="1"/>
    <col min="14851" max="14852" width="20.7109375" style="46" customWidth="1"/>
    <col min="14853" max="14853" width="9" style="46" customWidth="1"/>
    <col min="14854" max="14854" width="16" style="46" bestFit="1" customWidth="1"/>
    <col min="14855" max="14855" width="15.5703125" style="46" bestFit="1" customWidth="1"/>
    <col min="14856" max="14856" width="16.7109375" style="46" bestFit="1" customWidth="1"/>
    <col min="14857" max="15104" width="9.140625" style="46"/>
    <col min="15105" max="15105" width="1.85546875" style="46" customWidth="1"/>
    <col min="15106" max="15106" width="33.28515625" style="46" customWidth="1"/>
    <col min="15107" max="15108" width="20.7109375" style="46" customWidth="1"/>
    <col min="15109" max="15109" width="9" style="46" customWidth="1"/>
    <col min="15110" max="15110" width="16" style="46" bestFit="1" customWidth="1"/>
    <col min="15111" max="15111" width="15.5703125" style="46" bestFit="1" customWidth="1"/>
    <col min="15112" max="15112" width="16.7109375" style="46" bestFit="1" customWidth="1"/>
    <col min="15113" max="15360" width="9.140625" style="46"/>
    <col min="15361" max="15361" width="1.85546875" style="46" customWidth="1"/>
    <col min="15362" max="15362" width="33.28515625" style="46" customWidth="1"/>
    <col min="15363" max="15364" width="20.7109375" style="46" customWidth="1"/>
    <col min="15365" max="15365" width="9" style="46" customWidth="1"/>
    <col min="15366" max="15366" width="16" style="46" bestFit="1" customWidth="1"/>
    <col min="15367" max="15367" width="15.5703125" style="46" bestFit="1" customWidth="1"/>
    <col min="15368" max="15368" width="16.7109375" style="46" bestFit="1" customWidth="1"/>
    <col min="15369" max="15616" width="9.140625" style="46"/>
    <col min="15617" max="15617" width="1.85546875" style="46" customWidth="1"/>
    <col min="15618" max="15618" width="33.28515625" style="46" customWidth="1"/>
    <col min="15619" max="15620" width="20.7109375" style="46" customWidth="1"/>
    <col min="15621" max="15621" width="9" style="46" customWidth="1"/>
    <col min="15622" max="15622" width="16" style="46" bestFit="1" customWidth="1"/>
    <col min="15623" max="15623" width="15.5703125" style="46" bestFit="1" customWidth="1"/>
    <col min="15624" max="15624" width="16.7109375" style="46" bestFit="1" customWidth="1"/>
    <col min="15625" max="15872" width="9.140625" style="46"/>
    <col min="15873" max="15873" width="1.85546875" style="46" customWidth="1"/>
    <col min="15874" max="15874" width="33.28515625" style="46" customWidth="1"/>
    <col min="15875" max="15876" width="20.7109375" style="46" customWidth="1"/>
    <col min="15877" max="15877" width="9" style="46" customWidth="1"/>
    <col min="15878" max="15878" width="16" style="46" bestFit="1" customWidth="1"/>
    <col min="15879" max="15879" width="15.5703125" style="46" bestFit="1" customWidth="1"/>
    <col min="15880" max="15880" width="16.7109375" style="46" bestFit="1" customWidth="1"/>
    <col min="15881" max="16128" width="9.140625" style="46"/>
    <col min="16129" max="16129" width="1.85546875" style="46" customWidth="1"/>
    <col min="16130" max="16130" width="33.28515625" style="46" customWidth="1"/>
    <col min="16131" max="16132" width="20.7109375" style="46" customWidth="1"/>
    <col min="16133" max="16133" width="9" style="46" customWidth="1"/>
    <col min="16134" max="16134" width="16" style="46" bestFit="1" customWidth="1"/>
    <col min="16135" max="16135" width="15.5703125" style="46" bestFit="1" customWidth="1"/>
    <col min="16136" max="16136" width="16.7109375" style="46" bestFit="1" customWidth="1"/>
    <col min="16137" max="16384" width="9.140625" style="46"/>
  </cols>
  <sheetData>
    <row r="1" spans="2:11" ht="14.25">
      <c r="B1" s="45"/>
      <c r="C1" s="45"/>
      <c r="D1" s="45"/>
      <c r="E1" s="45"/>
    </row>
    <row r="2" spans="2:11" ht="14.25">
      <c r="B2" s="47" t="s">
        <v>180</v>
      </c>
      <c r="C2" s="47"/>
      <c r="D2" s="47"/>
      <c r="E2" s="47"/>
    </row>
    <row r="3" spans="2:11" ht="25.5">
      <c r="C3" s="48">
        <v>42185</v>
      </c>
      <c r="D3" s="48">
        <v>42551</v>
      </c>
      <c r="E3" s="49" t="s">
        <v>181</v>
      </c>
    </row>
    <row r="4" spans="2:11" ht="14.25">
      <c r="B4" s="50" t="s">
        <v>182</v>
      </c>
    </row>
    <row r="5" spans="2:11">
      <c r="B5" s="51" t="s">
        <v>183</v>
      </c>
      <c r="C5" s="52">
        <v>36363205000</v>
      </c>
      <c r="D5" s="52">
        <v>37667162029</v>
      </c>
      <c r="E5" s="53">
        <v>3.5859243677778041E-2</v>
      </c>
    </row>
    <row r="6" spans="2:11">
      <c r="B6" s="51" t="s">
        <v>184</v>
      </c>
      <c r="C6" s="54">
        <v>791692212</v>
      </c>
      <c r="D6" s="54">
        <v>828167983</v>
      </c>
      <c r="E6" s="53">
        <v>4.607317142586731E-2</v>
      </c>
      <c r="F6" s="119">
        <f>D6+D7</f>
        <v>1062059552</v>
      </c>
    </row>
    <row r="7" spans="2:11">
      <c r="B7" s="51" t="s">
        <v>185</v>
      </c>
      <c r="C7" s="54">
        <v>222925307</v>
      </c>
      <c r="D7" s="54">
        <v>233891569</v>
      </c>
      <c r="E7" s="53">
        <v>4.9192539633914345E-2</v>
      </c>
    </row>
    <row r="8" spans="2:11">
      <c r="B8" s="51" t="s">
        <v>186</v>
      </c>
      <c r="C8" s="54">
        <v>381834663</v>
      </c>
      <c r="D8" s="54">
        <v>405896494</v>
      </c>
      <c r="E8" s="53">
        <v>6.3016361089249795E-2</v>
      </c>
      <c r="G8" s="50"/>
    </row>
    <row r="9" spans="2:11">
      <c r="B9" s="51" t="s">
        <v>187</v>
      </c>
      <c r="C9" s="54">
        <v>0</v>
      </c>
      <c r="D9" s="54">
        <v>0</v>
      </c>
      <c r="E9" s="53" t="e">
        <v>#DIV/0!</v>
      </c>
    </row>
    <row r="10" spans="2:11" ht="15.75">
      <c r="B10" s="51" t="s">
        <v>188</v>
      </c>
      <c r="C10" s="54">
        <v>101001212</v>
      </c>
      <c r="D10" s="54">
        <v>125975786</v>
      </c>
      <c r="E10" s="53">
        <v>0.24727004266047814</v>
      </c>
      <c r="H10" s="55"/>
      <c r="I10" s="56"/>
      <c r="J10" s="55"/>
      <c r="K10" s="55"/>
    </row>
    <row r="11" spans="2:11">
      <c r="B11" s="51" t="s">
        <v>189</v>
      </c>
      <c r="C11" s="54">
        <v>2084837233</v>
      </c>
      <c r="D11" s="54">
        <v>2190015114</v>
      </c>
      <c r="E11" s="53">
        <v>5.0448965192670281E-2</v>
      </c>
      <c r="H11" s="50"/>
    </row>
    <row r="12" spans="2:11" ht="15.75">
      <c r="B12" s="51" t="s">
        <v>190</v>
      </c>
      <c r="C12" s="54">
        <v>2741017949</v>
      </c>
      <c r="D12" s="54">
        <v>2659607405</v>
      </c>
      <c r="E12" s="53">
        <v>-2.9700843086306938E-2</v>
      </c>
      <c r="H12" s="55"/>
    </row>
    <row r="13" spans="2:11" ht="15.75">
      <c r="B13" s="51"/>
      <c r="C13" s="54"/>
      <c r="D13" s="54"/>
      <c r="E13" s="53" t="e">
        <v>#DIV/0!</v>
      </c>
      <c r="H13" s="55"/>
      <c r="I13" s="56"/>
      <c r="J13" s="55"/>
      <c r="K13" s="55"/>
    </row>
    <row r="14" spans="2:11" ht="15.75">
      <c r="B14" s="51"/>
      <c r="C14" s="54"/>
      <c r="D14" s="54"/>
      <c r="E14" s="53" t="e">
        <v>#DIV/0!</v>
      </c>
      <c r="H14" s="55"/>
    </row>
    <row r="15" spans="2:11" ht="15.75">
      <c r="B15" s="51"/>
      <c r="C15" s="54"/>
      <c r="D15" s="54"/>
      <c r="E15" s="53" t="e">
        <v>#DIV/0!</v>
      </c>
      <c r="H15" s="55"/>
    </row>
    <row r="16" spans="2:11" ht="15.75">
      <c r="B16" s="51"/>
      <c r="C16" s="54"/>
      <c r="D16" s="54"/>
      <c r="E16" s="53" t="e">
        <v>#DIV/0!</v>
      </c>
      <c r="H16" s="55"/>
    </row>
    <row r="17" spans="2:9" ht="15.75">
      <c r="B17" s="51"/>
      <c r="C17" s="54"/>
      <c r="D17" s="54"/>
      <c r="E17" s="53" t="e">
        <v>#DIV/0!</v>
      </c>
      <c r="H17" s="55"/>
    </row>
    <row r="18" spans="2:9" ht="15.75">
      <c r="B18" s="51"/>
      <c r="C18" s="54"/>
      <c r="D18" s="54"/>
      <c r="E18" s="53" t="e">
        <v>#DIV/0!</v>
      </c>
      <c r="G18" s="50"/>
      <c r="H18" s="55"/>
    </row>
    <row r="19" spans="2:9" ht="15.75">
      <c r="B19" s="51"/>
      <c r="C19" s="54"/>
      <c r="D19" s="54"/>
      <c r="E19" s="53" t="e">
        <v>#DIV/0!</v>
      </c>
      <c r="G19" s="50"/>
      <c r="H19" s="55"/>
    </row>
    <row r="20" spans="2:9" ht="15.75">
      <c r="B20" s="51"/>
      <c r="C20" s="54"/>
      <c r="D20" s="54"/>
      <c r="E20" s="53" t="e">
        <v>#DIV/0!</v>
      </c>
      <c r="G20" s="57"/>
      <c r="H20" s="55"/>
    </row>
    <row r="21" spans="2:9" ht="15.75">
      <c r="B21" s="58"/>
      <c r="C21" s="59"/>
      <c r="D21" s="59"/>
      <c r="E21" s="60"/>
      <c r="G21" s="50"/>
      <c r="H21" s="55"/>
    </row>
    <row r="22" spans="2:9">
      <c r="B22" s="61" t="s">
        <v>191</v>
      </c>
      <c r="C22" s="62">
        <v>42686513576</v>
      </c>
      <c r="D22" s="62">
        <v>44110716380</v>
      </c>
      <c r="E22" s="63">
        <v>3.336423344727657E-2</v>
      </c>
      <c r="G22" s="57"/>
    </row>
    <row r="23" spans="2:9" ht="14.25">
      <c r="B23" s="50" t="s">
        <v>192</v>
      </c>
      <c r="G23" s="57"/>
    </row>
    <row r="24" spans="2:9">
      <c r="B24" s="51" t="s">
        <v>193</v>
      </c>
      <c r="C24" s="52">
        <v>37425037260</v>
      </c>
      <c r="D24" s="52">
        <v>36908685919</v>
      </c>
      <c r="E24" s="53">
        <v>-1.3796949283251037E-2</v>
      </c>
      <c r="F24" s="46" t="s">
        <v>248</v>
      </c>
      <c r="G24" s="118">
        <f>D24+D26</f>
        <v>37988259515</v>
      </c>
      <c r="H24" s="64"/>
      <c r="I24" s="65"/>
    </row>
    <row r="25" spans="2:9">
      <c r="B25" s="51" t="s">
        <v>194</v>
      </c>
      <c r="C25" s="54">
        <v>558470005</v>
      </c>
      <c r="D25" s="54">
        <v>562967821</v>
      </c>
      <c r="E25" s="53">
        <v>8.0538183962091114E-3</v>
      </c>
      <c r="F25" s="46" t="s">
        <v>249</v>
      </c>
      <c r="G25" s="119">
        <f>D25+D27</f>
        <v>849689324</v>
      </c>
      <c r="H25" s="57"/>
    </row>
    <row r="26" spans="2:9">
      <c r="B26" s="51" t="s">
        <v>195</v>
      </c>
      <c r="C26" s="54">
        <v>1034456272</v>
      </c>
      <c r="D26" s="54">
        <v>1079573596</v>
      </c>
      <c r="E26" s="53">
        <v>4.3614529894792975E-2</v>
      </c>
      <c r="F26" s="46" t="s">
        <v>250</v>
      </c>
      <c r="G26" s="72">
        <f>SUM(D29:D30)</f>
        <v>2813575411</v>
      </c>
    </row>
    <row r="27" spans="2:9">
      <c r="B27" s="51" t="s">
        <v>196</v>
      </c>
      <c r="C27" s="54">
        <v>288995259</v>
      </c>
      <c r="D27" s="54">
        <v>286721503</v>
      </c>
      <c r="E27" s="53">
        <v>-7.8677968900521256E-3</v>
      </c>
    </row>
    <row r="28" spans="2:9">
      <c r="B28" s="51" t="s">
        <v>197</v>
      </c>
      <c r="C28" s="54">
        <v>0</v>
      </c>
      <c r="D28" s="54">
        <v>0</v>
      </c>
      <c r="E28" s="53" t="e">
        <v>#DIV/0!</v>
      </c>
    </row>
    <row r="29" spans="2:9">
      <c r="B29" s="51" t="s">
        <v>198</v>
      </c>
      <c r="C29" s="54">
        <v>2749677436</v>
      </c>
      <c r="D29" s="54">
        <v>2776517792</v>
      </c>
      <c r="E29" s="53">
        <v>9.7612744129889073E-3</v>
      </c>
    </row>
    <row r="30" spans="2:9" ht="15">
      <c r="B30" s="51" t="s">
        <v>199</v>
      </c>
      <c r="C30" s="54">
        <v>38472799</v>
      </c>
      <c r="D30" s="54">
        <v>37057619</v>
      </c>
      <c r="E30" s="53">
        <v>-3.6783910627349981E-2</v>
      </c>
      <c r="H30" s="66"/>
    </row>
    <row r="31" spans="2:9" ht="15">
      <c r="B31" s="51"/>
      <c r="C31" s="54"/>
      <c r="D31" s="54"/>
      <c r="E31" s="53" t="e">
        <v>#DIV/0!</v>
      </c>
      <c r="H31" s="66"/>
    </row>
    <row r="32" spans="2:9">
      <c r="B32" s="51"/>
      <c r="C32" s="54"/>
      <c r="D32" s="54"/>
      <c r="E32" s="53" t="e">
        <v>#DIV/0!</v>
      </c>
    </row>
    <row r="33" spans="1:8">
      <c r="B33" s="51"/>
      <c r="C33" s="54"/>
      <c r="D33" s="54"/>
      <c r="E33" s="67" t="e">
        <v>#DIV/0!</v>
      </c>
    </row>
    <row r="34" spans="1:8">
      <c r="B34" s="61" t="s">
        <v>200</v>
      </c>
      <c r="C34" s="62">
        <v>42095109031</v>
      </c>
      <c r="D34" s="68">
        <v>41651524250</v>
      </c>
      <c r="E34" s="67">
        <v>-1.0537679821029378E-2</v>
      </c>
    </row>
    <row r="35" spans="1:8">
      <c r="B35" s="69" t="s">
        <v>201</v>
      </c>
      <c r="C35" s="62">
        <v>84781622607</v>
      </c>
      <c r="D35" s="62">
        <v>85762240630</v>
      </c>
      <c r="E35" s="67">
        <v>1.1566398387367505E-2</v>
      </c>
      <c r="F35" s="57"/>
      <c r="G35" s="57"/>
    </row>
    <row r="36" spans="1:8" ht="14.25">
      <c r="B36" s="50" t="s">
        <v>202</v>
      </c>
      <c r="C36" s="70">
        <v>2939042895</v>
      </c>
      <c r="D36" s="70">
        <v>3083988637</v>
      </c>
      <c r="E36" s="71">
        <v>4.9317327843900083E-2</v>
      </c>
      <c r="H36" s="72"/>
    </row>
    <row r="38" spans="1:8">
      <c r="A38" s="73">
        <v>1</v>
      </c>
      <c r="B38" s="74" t="s">
        <v>203</v>
      </c>
      <c r="C38" s="75"/>
      <c r="D38" s="75"/>
      <c r="E38" s="75"/>
    </row>
    <row r="39" spans="1:8">
      <c r="A39" s="73">
        <v>2</v>
      </c>
      <c r="B39" s="74" t="s">
        <v>204</v>
      </c>
      <c r="C39" s="75"/>
      <c r="D39" s="75"/>
      <c r="E39" s="75"/>
    </row>
    <row r="40" spans="1:8">
      <c r="A40" s="73">
        <v>3</v>
      </c>
      <c r="B40" s="74" t="s">
        <v>205</v>
      </c>
      <c r="C40" s="75"/>
      <c r="D40" s="75"/>
      <c r="E40" s="75"/>
    </row>
    <row r="41" spans="1:8" ht="13.5">
      <c r="A41" s="76">
        <v>4</v>
      </c>
      <c r="B41" s="74" t="s">
        <v>206</v>
      </c>
      <c r="C41" s="77"/>
      <c r="D41" s="77"/>
      <c r="E41" s="77"/>
    </row>
  </sheetData>
  <mergeCells count="3">
    <mergeCell ref="B1:E1"/>
    <mergeCell ref="B2:E2"/>
    <mergeCell ref="H24:I24"/>
  </mergeCells>
  <conditionalFormatting sqref="E4:E22 E24:E36">
    <cfRule type="expression" dxfId="0" priority="1" stopIfTrue="1">
      <formula>ISERROR(E4)</formula>
    </cfRule>
  </conditionalFormatting>
  <dataValidations count="2">
    <dataValidation allowBlank="1" showInputMessage="1" showErrorMessage="1" prompt="Benefit type; e.g., Service Retirement, Ordinary Disability"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xr:uid="{411B6AD8-C140-4F7B-9718-373BA02B0C91}"/>
    <dataValidation type="whole" operator="greaterThan" allowBlank="1" showInputMessage="1" showErrorMessage="1" prompt="Present Value of Benefits for prior fiscal year to nearest dollar" sqref="C5:D5 IY5:IZ5 SU5:SV5 ACQ5:ACR5 AMM5:AMN5 AWI5:AWJ5 BGE5:BGF5 BQA5:BQB5 BZW5:BZX5 CJS5:CJT5 CTO5:CTP5 DDK5:DDL5 DNG5:DNH5 DXC5:DXD5 EGY5:EGZ5 EQU5:EQV5 FAQ5:FAR5 FKM5:FKN5 FUI5:FUJ5 GEE5:GEF5 GOA5:GOB5 GXW5:GXX5 HHS5:HHT5 HRO5:HRP5 IBK5:IBL5 ILG5:ILH5 IVC5:IVD5 JEY5:JEZ5 JOU5:JOV5 JYQ5:JYR5 KIM5:KIN5 KSI5:KSJ5 LCE5:LCF5 LMA5:LMB5 LVW5:LVX5 MFS5:MFT5 MPO5:MPP5 MZK5:MZL5 NJG5:NJH5 NTC5:NTD5 OCY5:OCZ5 OMU5:OMV5 OWQ5:OWR5 PGM5:PGN5 PQI5:PQJ5 QAE5:QAF5 QKA5:QKB5 QTW5:QTX5 RDS5:RDT5 RNO5:RNP5 RXK5:RXL5 SHG5:SHH5 SRC5:SRD5 TAY5:TAZ5 TKU5:TKV5 TUQ5:TUR5 UEM5:UEN5 UOI5:UOJ5 UYE5:UYF5 VIA5:VIB5 VRW5:VRX5 WBS5:WBT5 WLO5:WLP5 WVK5:WVL5 C65541:D65541 IY65541:IZ65541 SU65541:SV65541 ACQ65541:ACR65541 AMM65541:AMN65541 AWI65541:AWJ65541 BGE65541:BGF65541 BQA65541:BQB65541 BZW65541:BZX65541 CJS65541:CJT65541 CTO65541:CTP65541 DDK65541:DDL65541 DNG65541:DNH65541 DXC65541:DXD65541 EGY65541:EGZ65541 EQU65541:EQV65541 FAQ65541:FAR65541 FKM65541:FKN65541 FUI65541:FUJ65541 GEE65541:GEF65541 GOA65541:GOB65541 GXW65541:GXX65541 HHS65541:HHT65541 HRO65541:HRP65541 IBK65541:IBL65541 ILG65541:ILH65541 IVC65541:IVD65541 JEY65541:JEZ65541 JOU65541:JOV65541 JYQ65541:JYR65541 KIM65541:KIN65541 KSI65541:KSJ65541 LCE65541:LCF65541 LMA65541:LMB65541 LVW65541:LVX65541 MFS65541:MFT65541 MPO65541:MPP65541 MZK65541:MZL65541 NJG65541:NJH65541 NTC65541:NTD65541 OCY65541:OCZ65541 OMU65541:OMV65541 OWQ65541:OWR65541 PGM65541:PGN65541 PQI65541:PQJ65541 QAE65541:QAF65541 QKA65541:QKB65541 QTW65541:QTX65541 RDS65541:RDT65541 RNO65541:RNP65541 RXK65541:RXL65541 SHG65541:SHH65541 SRC65541:SRD65541 TAY65541:TAZ65541 TKU65541:TKV65541 TUQ65541:TUR65541 UEM65541:UEN65541 UOI65541:UOJ65541 UYE65541:UYF65541 VIA65541:VIB65541 VRW65541:VRX65541 WBS65541:WBT65541 WLO65541:WLP65541 WVK65541:WVL65541 C131077:D131077 IY131077:IZ131077 SU131077:SV131077 ACQ131077:ACR131077 AMM131077:AMN131077 AWI131077:AWJ131077 BGE131077:BGF131077 BQA131077:BQB131077 BZW131077:BZX131077 CJS131077:CJT131077 CTO131077:CTP131077 DDK131077:DDL131077 DNG131077:DNH131077 DXC131077:DXD131077 EGY131077:EGZ131077 EQU131077:EQV131077 FAQ131077:FAR131077 FKM131077:FKN131077 FUI131077:FUJ131077 GEE131077:GEF131077 GOA131077:GOB131077 GXW131077:GXX131077 HHS131077:HHT131077 HRO131077:HRP131077 IBK131077:IBL131077 ILG131077:ILH131077 IVC131077:IVD131077 JEY131077:JEZ131077 JOU131077:JOV131077 JYQ131077:JYR131077 KIM131077:KIN131077 KSI131077:KSJ131077 LCE131077:LCF131077 LMA131077:LMB131077 LVW131077:LVX131077 MFS131077:MFT131077 MPO131077:MPP131077 MZK131077:MZL131077 NJG131077:NJH131077 NTC131077:NTD131077 OCY131077:OCZ131077 OMU131077:OMV131077 OWQ131077:OWR131077 PGM131077:PGN131077 PQI131077:PQJ131077 QAE131077:QAF131077 QKA131077:QKB131077 QTW131077:QTX131077 RDS131077:RDT131077 RNO131077:RNP131077 RXK131077:RXL131077 SHG131077:SHH131077 SRC131077:SRD131077 TAY131077:TAZ131077 TKU131077:TKV131077 TUQ131077:TUR131077 UEM131077:UEN131077 UOI131077:UOJ131077 UYE131077:UYF131077 VIA131077:VIB131077 VRW131077:VRX131077 WBS131077:WBT131077 WLO131077:WLP131077 WVK131077:WVL131077 C196613:D196613 IY196613:IZ196613 SU196613:SV196613 ACQ196613:ACR196613 AMM196613:AMN196613 AWI196613:AWJ196613 BGE196613:BGF196613 BQA196613:BQB196613 BZW196613:BZX196613 CJS196613:CJT196613 CTO196613:CTP196613 DDK196613:DDL196613 DNG196613:DNH196613 DXC196613:DXD196613 EGY196613:EGZ196613 EQU196613:EQV196613 FAQ196613:FAR196613 FKM196613:FKN196613 FUI196613:FUJ196613 GEE196613:GEF196613 GOA196613:GOB196613 GXW196613:GXX196613 HHS196613:HHT196613 HRO196613:HRP196613 IBK196613:IBL196613 ILG196613:ILH196613 IVC196613:IVD196613 JEY196613:JEZ196613 JOU196613:JOV196613 JYQ196613:JYR196613 KIM196613:KIN196613 KSI196613:KSJ196613 LCE196613:LCF196613 LMA196613:LMB196613 LVW196613:LVX196613 MFS196613:MFT196613 MPO196613:MPP196613 MZK196613:MZL196613 NJG196613:NJH196613 NTC196613:NTD196613 OCY196613:OCZ196613 OMU196613:OMV196613 OWQ196613:OWR196613 PGM196613:PGN196613 PQI196613:PQJ196613 QAE196613:QAF196613 QKA196613:QKB196613 QTW196613:QTX196613 RDS196613:RDT196613 RNO196613:RNP196613 RXK196613:RXL196613 SHG196613:SHH196613 SRC196613:SRD196613 TAY196613:TAZ196613 TKU196613:TKV196613 TUQ196613:TUR196613 UEM196613:UEN196613 UOI196613:UOJ196613 UYE196613:UYF196613 VIA196613:VIB196613 VRW196613:VRX196613 WBS196613:WBT196613 WLO196613:WLP196613 WVK196613:WVL196613 C262149:D262149 IY262149:IZ262149 SU262149:SV262149 ACQ262149:ACR262149 AMM262149:AMN262149 AWI262149:AWJ262149 BGE262149:BGF262149 BQA262149:BQB262149 BZW262149:BZX262149 CJS262149:CJT262149 CTO262149:CTP262149 DDK262149:DDL262149 DNG262149:DNH262149 DXC262149:DXD262149 EGY262149:EGZ262149 EQU262149:EQV262149 FAQ262149:FAR262149 FKM262149:FKN262149 FUI262149:FUJ262149 GEE262149:GEF262149 GOA262149:GOB262149 GXW262149:GXX262149 HHS262149:HHT262149 HRO262149:HRP262149 IBK262149:IBL262149 ILG262149:ILH262149 IVC262149:IVD262149 JEY262149:JEZ262149 JOU262149:JOV262149 JYQ262149:JYR262149 KIM262149:KIN262149 KSI262149:KSJ262149 LCE262149:LCF262149 LMA262149:LMB262149 LVW262149:LVX262149 MFS262149:MFT262149 MPO262149:MPP262149 MZK262149:MZL262149 NJG262149:NJH262149 NTC262149:NTD262149 OCY262149:OCZ262149 OMU262149:OMV262149 OWQ262149:OWR262149 PGM262149:PGN262149 PQI262149:PQJ262149 QAE262149:QAF262149 QKA262149:QKB262149 QTW262149:QTX262149 RDS262149:RDT262149 RNO262149:RNP262149 RXK262149:RXL262149 SHG262149:SHH262149 SRC262149:SRD262149 TAY262149:TAZ262149 TKU262149:TKV262149 TUQ262149:TUR262149 UEM262149:UEN262149 UOI262149:UOJ262149 UYE262149:UYF262149 VIA262149:VIB262149 VRW262149:VRX262149 WBS262149:WBT262149 WLO262149:WLP262149 WVK262149:WVL262149 C327685:D327685 IY327685:IZ327685 SU327685:SV327685 ACQ327685:ACR327685 AMM327685:AMN327685 AWI327685:AWJ327685 BGE327685:BGF327685 BQA327685:BQB327685 BZW327685:BZX327685 CJS327685:CJT327685 CTO327685:CTP327685 DDK327685:DDL327685 DNG327685:DNH327685 DXC327685:DXD327685 EGY327685:EGZ327685 EQU327685:EQV327685 FAQ327685:FAR327685 FKM327685:FKN327685 FUI327685:FUJ327685 GEE327685:GEF327685 GOA327685:GOB327685 GXW327685:GXX327685 HHS327685:HHT327685 HRO327685:HRP327685 IBK327685:IBL327685 ILG327685:ILH327685 IVC327685:IVD327685 JEY327685:JEZ327685 JOU327685:JOV327685 JYQ327685:JYR327685 KIM327685:KIN327685 KSI327685:KSJ327685 LCE327685:LCF327685 LMA327685:LMB327685 LVW327685:LVX327685 MFS327685:MFT327685 MPO327685:MPP327685 MZK327685:MZL327685 NJG327685:NJH327685 NTC327685:NTD327685 OCY327685:OCZ327685 OMU327685:OMV327685 OWQ327685:OWR327685 PGM327685:PGN327685 PQI327685:PQJ327685 QAE327685:QAF327685 QKA327685:QKB327685 QTW327685:QTX327685 RDS327685:RDT327685 RNO327685:RNP327685 RXK327685:RXL327685 SHG327685:SHH327685 SRC327685:SRD327685 TAY327685:TAZ327685 TKU327685:TKV327685 TUQ327685:TUR327685 UEM327685:UEN327685 UOI327685:UOJ327685 UYE327685:UYF327685 VIA327685:VIB327685 VRW327685:VRX327685 WBS327685:WBT327685 WLO327685:WLP327685 WVK327685:WVL327685 C393221:D393221 IY393221:IZ393221 SU393221:SV393221 ACQ393221:ACR393221 AMM393221:AMN393221 AWI393221:AWJ393221 BGE393221:BGF393221 BQA393221:BQB393221 BZW393221:BZX393221 CJS393221:CJT393221 CTO393221:CTP393221 DDK393221:DDL393221 DNG393221:DNH393221 DXC393221:DXD393221 EGY393221:EGZ393221 EQU393221:EQV393221 FAQ393221:FAR393221 FKM393221:FKN393221 FUI393221:FUJ393221 GEE393221:GEF393221 GOA393221:GOB393221 GXW393221:GXX393221 HHS393221:HHT393221 HRO393221:HRP393221 IBK393221:IBL393221 ILG393221:ILH393221 IVC393221:IVD393221 JEY393221:JEZ393221 JOU393221:JOV393221 JYQ393221:JYR393221 KIM393221:KIN393221 KSI393221:KSJ393221 LCE393221:LCF393221 LMA393221:LMB393221 LVW393221:LVX393221 MFS393221:MFT393221 MPO393221:MPP393221 MZK393221:MZL393221 NJG393221:NJH393221 NTC393221:NTD393221 OCY393221:OCZ393221 OMU393221:OMV393221 OWQ393221:OWR393221 PGM393221:PGN393221 PQI393221:PQJ393221 QAE393221:QAF393221 QKA393221:QKB393221 QTW393221:QTX393221 RDS393221:RDT393221 RNO393221:RNP393221 RXK393221:RXL393221 SHG393221:SHH393221 SRC393221:SRD393221 TAY393221:TAZ393221 TKU393221:TKV393221 TUQ393221:TUR393221 UEM393221:UEN393221 UOI393221:UOJ393221 UYE393221:UYF393221 VIA393221:VIB393221 VRW393221:VRX393221 WBS393221:WBT393221 WLO393221:WLP393221 WVK393221:WVL393221 C458757:D458757 IY458757:IZ458757 SU458757:SV458757 ACQ458757:ACR458757 AMM458757:AMN458757 AWI458757:AWJ458757 BGE458757:BGF458757 BQA458757:BQB458757 BZW458757:BZX458757 CJS458757:CJT458757 CTO458757:CTP458757 DDK458757:DDL458757 DNG458757:DNH458757 DXC458757:DXD458757 EGY458757:EGZ458757 EQU458757:EQV458757 FAQ458757:FAR458757 FKM458757:FKN458757 FUI458757:FUJ458757 GEE458757:GEF458757 GOA458757:GOB458757 GXW458757:GXX458757 HHS458757:HHT458757 HRO458757:HRP458757 IBK458757:IBL458757 ILG458757:ILH458757 IVC458757:IVD458757 JEY458757:JEZ458757 JOU458757:JOV458757 JYQ458757:JYR458757 KIM458757:KIN458757 KSI458757:KSJ458757 LCE458757:LCF458757 LMA458757:LMB458757 LVW458757:LVX458757 MFS458757:MFT458757 MPO458757:MPP458757 MZK458757:MZL458757 NJG458757:NJH458757 NTC458757:NTD458757 OCY458757:OCZ458757 OMU458757:OMV458757 OWQ458757:OWR458757 PGM458757:PGN458757 PQI458757:PQJ458757 QAE458757:QAF458757 QKA458757:QKB458757 QTW458757:QTX458757 RDS458757:RDT458757 RNO458757:RNP458757 RXK458757:RXL458757 SHG458757:SHH458757 SRC458757:SRD458757 TAY458757:TAZ458757 TKU458757:TKV458757 TUQ458757:TUR458757 UEM458757:UEN458757 UOI458757:UOJ458757 UYE458757:UYF458757 VIA458757:VIB458757 VRW458757:VRX458757 WBS458757:WBT458757 WLO458757:WLP458757 WVK458757:WVL458757 C524293:D524293 IY524293:IZ524293 SU524293:SV524293 ACQ524293:ACR524293 AMM524293:AMN524293 AWI524293:AWJ524293 BGE524293:BGF524293 BQA524293:BQB524293 BZW524293:BZX524293 CJS524293:CJT524293 CTO524293:CTP524293 DDK524293:DDL524293 DNG524293:DNH524293 DXC524293:DXD524293 EGY524293:EGZ524293 EQU524293:EQV524293 FAQ524293:FAR524293 FKM524293:FKN524293 FUI524293:FUJ524293 GEE524293:GEF524293 GOA524293:GOB524293 GXW524293:GXX524293 HHS524293:HHT524293 HRO524293:HRP524293 IBK524293:IBL524293 ILG524293:ILH524293 IVC524293:IVD524293 JEY524293:JEZ524293 JOU524293:JOV524293 JYQ524293:JYR524293 KIM524293:KIN524293 KSI524293:KSJ524293 LCE524293:LCF524293 LMA524293:LMB524293 LVW524293:LVX524293 MFS524293:MFT524293 MPO524293:MPP524293 MZK524293:MZL524293 NJG524293:NJH524293 NTC524293:NTD524293 OCY524293:OCZ524293 OMU524293:OMV524293 OWQ524293:OWR524293 PGM524293:PGN524293 PQI524293:PQJ524293 QAE524293:QAF524293 QKA524293:QKB524293 QTW524293:QTX524293 RDS524293:RDT524293 RNO524293:RNP524293 RXK524293:RXL524293 SHG524293:SHH524293 SRC524293:SRD524293 TAY524293:TAZ524293 TKU524293:TKV524293 TUQ524293:TUR524293 UEM524293:UEN524293 UOI524293:UOJ524293 UYE524293:UYF524293 VIA524293:VIB524293 VRW524293:VRX524293 WBS524293:WBT524293 WLO524293:WLP524293 WVK524293:WVL524293 C589829:D589829 IY589829:IZ589829 SU589829:SV589829 ACQ589829:ACR589829 AMM589829:AMN589829 AWI589829:AWJ589829 BGE589829:BGF589829 BQA589829:BQB589829 BZW589829:BZX589829 CJS589829:CJT589829 CTO589829:CTP589829 DDK589829:DDL589829 DNG589829:DNH589829 DXC589829:DXD589829 EGY589829:EGZ589829 EQU589829:EQV589829 FAQ589829:FAR589829 FKM589829:FKN589829 FUI589829:FUJ589829 GEE589829:GEF589829 GOA589829:GOB589829 GXW589829:GXX589829 HHS589829:HHT589829 HRO589829:HRP589829 IBK589829:IBL589829 ILG589829:ILH589829 IVC589829:IVD589829 JEY589829:JEZ589829 JOU589829:JOV589829 JYQ589829:JYR589829 KIM589829:KIN589829 KSI589829:KSJ589829 LCE589829:LCF589829 LMA589829:LMB589829 LVW589829:LVX589829 MFS589829:MFT589829 MPO589829:MPP589829 MZK589829:MZL589829 NJG589829:NJH589829 NTC589829:NTD589829 OCY589829:OCZ589829 OMU589829:OMV589829 OWQ589829:OWR589829 PGM589829:PGN589829 PQI589829:PQJ589829 QAE589829:QAF589829 QKA589829:QKB589829 QTW589829:QTX589829 RDS589829:RDT589829 RNO589829:RNP589829 RXK589829:RXL589829 SHG589829:SHH589829 SRC589829:SRD589829 TAY589829:TAZ589829 TKU589829:TKV589829 TUQ589829:TUR589829 UEM589829:UEN589829 UOI589829:UOJ589829 UYE589829:UYF589829 VIA589829:VIB589829 VRW589829:VRX589829 WBS589829:WBT589829 WLO589829:WLP589829 WVK589829:WVL589829 C655365:D655365 IY655365:IZ655365 SU655365:SV655365 ACQ655365:ACR655365 AMM655365:AMN655365 AWI655365:AWJ655365 BGE655365:BGF655365 BQA655365:BQB655365 BZW655365:BZX655365 CJS655365:CJT655365 CTO655365:CTP655365 DDK655365:DDL655365 DNG655365:DNH655365 DXC655365:DXD655365 EGY655365:EGZ655365 EQU655365:EQV655365 FAQ655365:FAR655365 FKM655365:FKN655365 FUI655365:FUJ655365 GEE655365:GEF655365 GOA655365:GOB655365 GXW655365:GXX655365 HHS655365:HHT655365 HRO655365:HRP655365 IBK655365:IBL655365 ILG655365:ILH655365 IVC655365:IVD655365 JEY655365:JEZ655365 JOU655365:JOV655365 JYQ655365:JYR655365 KIM655365:KIN655365 KSI655365:KSJ655365 LCE655365:LCF655365 LMA655365:LMB655365 LVW655365:LVX655365 MFS655365:MFT655365 MPO655365:MPP655365 MZK655365:MZL655365 NJG655365:NJH655365 NTC655365:NTD655365 OCY655365:OCZ655365 OMU655365:OMV655365 OWQ655365:OWR655365 PGM655365:PGN655365 PQI655365:PQJ655365 QAE655365:QAF655365 QKA655365:QKB655365 QTW655365:QTX655365 RDS655365:RDT655365 RNO655365:RNP655365 RXK655365:RXL655365 SHG655365:SHH655365 SRC655365:SRD655365 TAY655365:TAZ655365 TKU655365:TKV655365 TUQ655365:TUR655365 UEM655365:UEN655365 UOI655365:UOJ655365 UYE655365:UYF655365 VIA655365:VIB655365 VRW655365:VRX655365 WBS655365:WBT655365 WLO655365:WLP655365 WVK655365:WVL655365 C720901:D720901 IY720901:IZ720901 SU720901:SV720901 ACQ720901:ACR720901 AMM720901:AMN720901 AWI720901:AWJ720901 BGE720901:BGF720901 BQA720901:BQB720901 BZW720901:BZX720901 CJS720901:CJT720901 CTO720901:CTP720901 DDK720901:DDL720901 DNG720901:DNH720901 DXC720901:DXD720901 EGY720901:EGZ720901 EQU720901:EQV720901 FAQ720901:FAR720901 FKM720901:FKN720901 FUI720901:FUJ720901 GEE720901:GEF720901 GOA720901:GOB720901 GXW720901:GXX720901 HHS720901:HHT720901 HRO720901:HRP720901 IBK720901:IBL720901 ILG720901:ILH720901 IVC720901:IVD720901 JEY720901:JEZ720901 JOU720901:JOV720901 JYQ720901:JYR720901 KIM720901:KIN720901 KSI720901:KSJ720901 LCE720901:LCF720901 LMA720901:LMB720901 LVW720901:LVX720901 MFS720901:MFT720901 MPO720901:MPP720901 MZK720901:MZL720901 NJG720901:NJH720901 NTC720901:NTD720901 OCY720901:OCZ720901 OMU720901:OMV720901 OWQ720901:OWR720901 PGM720901:PGN720901 PQI720901:PQJ720901 QAE720901:QAF720901 QKA720901:QKB720901 QTW720901:QTX720901 RDS720901:RDT720901 RNO720901:RNP720901 RXK720901:RXL720901 SHG720901:SHH720901 SRC720901:SRD720901 TAY720901:TAZ720901 TKU720901:TKV720901 TUQ720901:TUR720901 UEM720901:UEN720901 UOI720901:UOJ720901 UYE720901:UYF720901 VIA720901:VIB720901 VRW720901:VRX720901 WBS720901:WBT720901 WLO720901:WLP720901 WVK720901:WVL720901 C786437:D786437 IY786437:IZ786437 SU786437:SV786437 ACQ786437:ACR786437 AMM786437:AMN786437 AWI786437:AWJ786437 BGE786437:BGF786437 BQA786437:BQB786437 BZW786437:BZX786437 CJS786437:CJT786437 CTO786437:CTP786437 DDK786437:DDL786437 DNG786437:DNH786437 DXC786437:DXD786437 EGY786437:EGZ786437 EQU786437:EQV786437 FAQ786437:FAR786437 FKM786437:FKN786437 FUI786437:FUJ786437 GEE786437:GEF786437 GOA786437:GOB786437 GXW786437:GXX786437 HHS786437:HHT786437 HRO786437:HRP786437 IBK786437:IBL786437 ILG786437:ILH786437 IVC786437:IVD786437 JEY786437:JEZ786437 JOU786437:JOV786437 JYQ786437:JYR786437 KIM786437:KIN786437 KSI786437:KSJ786437 LCE786437:LCF786437 LMA786437:LMB786437 LVW786437:LVX786437 MFS786437:MFT786437 MPO786437:MPP786437 MZK786437:MZL786437 NJG786437:NJH786437 NTC786437:NTD786437 OCY786437:OCZ786437 OMU786437:OMV786437 OWQ786437:OWR786437 PGM786437:PGN786437 PQI786437:PQJ786437 QAE786437:QAF786437 QKA786437:QKB786437 QTW786437:QTX786437 RDS786437:RDT786437 RNO786437:RNP786437 RXK786437:RXL786437 SHG786437:SHH786437 SRC786437:SRD786437 TAY786437:TAZ786437 TKU786437:TKV786437 TUQ786437:TUR786437 UEM786437:UEN786437 UOI786437:UOJ786437 UYE786437:UYF786437 VIA786437:VIB786437 VRW786437:VRX786437 WBS786437:WBT786437 WLO786437:WLP786437 WVK786437:WVL786437 C851973:D851973 IY851973:IZ851973 SU851973:SV851973 ACQ851973:ACR851973 AMM851973:AMN851973 AWI851973:AWJ851973 BGE851973:BGF851973 BQA851973:BQB851973 BZW851973:BZX851973 CJS851973:CJT851973 CTO851973:CTP851973 DDK851973:DDL851973 DNG851973:DNH851973 DXC851973:DXD851973 EGY851973:EGZ851973 EQU851973:EQV851973 FAQ851973:FAR851973 FKM851973:FKN851973 FUI851973:FUJ851973 GEE851973:GEF851973 GOA851973:GOB851973 GXW851973:GXX851973 HHS851973:HHT851973 HRO851973:HRP851973 IBK851973:IBL851973 ILG851973:ILH851973 IVC851973:IVD851973 JEY851973:JEZ851973 JOU851973:JOV851973 JYQ851973:JYR851973 KIM851973:KIN851973 KSI851973:KSJ851973 LCE851973:LCF851973 LMA851973:LMB851973 LVW851973:LVX851973 MFS851973:MFT851973 MPO851973:MPP851973 MZK851973:MZL851973 NJG851973:NJH851973 NTC851973:NTD851973 OCY851973:OCZ851973 OMU851973:OMV851973 OWQ851973:OWR851973 PGM851973:PGN851973 PQI851973:PQJ851973 QAE851973:QAF851973 QKA851973:QKB851973 QTW851973:QTX851973 RDS851973:RDT851973 RNO851973:RNP851973 RXK851973:RXL851973 SHG851973:SHH851973 SRC851973:SRD851973 TAY851973:TAZ851973 TKU851973:TKV851973 TUQ851973:TUR851973 UEM851973:UEN851973 UOI851973:UOJ851973 UYE851973:UYF851973 VIA851973:VIB851973 VRW851973:VRX851973 WBS851973:WBT851973 WLO851973:WLP851973 WVK851973:WVL851973 C917509:D917509 IY917509:IZ917509 SU917509:SV917509 ACQ917509:ACR917509 AMM917509:AMN917509 AWI917509:AWJ917509 BGE917509:BGF917509 BQA917509:BQB917509 BZW917509:BZX917509 CJS917509:CJT917509 CTO917509:CTP917509 DDK917509:DDL917509 DNG917509:DNH917509 DXC917509:DXD917509 EGY917509:EGZ917509 EQU917509:EQV917509 FAQ917509:FAR917509 FKM917509:FKN917509 FUI917509:FUJ917509 GEE917509:GEF917509 GOA917509:GOB917509 GXW917509:GXX917509 HHS917509:HHT917509 HRO917509:HRP917509 IBK917509:IBL917509 ILG917509:ILH917509 IVC917509:IVD917509 JEY917509:JEZ917509 JOU917509:JOV917509 JYQ917509:JYR917509 KIM917509:KIN917509 KSI917509:KSJ917509 LCE917509:LCF917509 LMA917509:LMB917509 LVW917509:LVX917509 MFS917509:MFT917509 MPO917509:MPP917509 MZK917509:MZL917509 NJG917509:NJH917509 NTC917509:NTD917509 OCY917509:OCZ917509 OMU917509:OMV917509 OWQ917509:OWR917509 PGM917509:PGN917509 PQI917509:PQJ917509 QAE917509:QAF917509 QKA917509:QKB917509 QTW917509:QTX917509 RDS917509:RDT917509 RNO917509:RNP917509 RXK917509:RXL917509 SHG917509:SHH917509 SRC917509:SRD917509 TAY917509:TAZ917509 TKU917509:TKV917509 TUQ917509:TUR917509 UEM917509:UEN917509 UOI917509:UOJ917509 UYE917509:UYF917509 VIA917509:VIB917509 VRW917509:VRX917509 WBS917509:WBT917509 WLO917509:WLP917509 WVK917509:WVL917509 C983045:D983045 IY983045:IZ983045 SU983045:SV983045 ACQ983045:ACR983045 AMM983045:AMN983045 AWI983045:AWJ983045 BGE983045:BGF983045 BQA983045:BQB983045 BZW983045:BZX983045 CJS983045:CJT983045 CTO983045:CTP983045 DDK983045:DDL983045 DNG983045:DNH983045 DXC983045:DXD983045 EGY983045:EGZ983045 EQU983045:EQV983045 FAQ983045:FAR983045 FKM983045:FKN983045 FUI983045:FUJ983045 GEE983045:GEF983045 GOA983045:GOB983045 GXW983045:GXX983045 HHS983045:HHT983045 HRO983045:HRP983045 IBK983045:IBL983045 ILG983045:ILH983045 IVC983045:IVD983045 JEY983045:JEZ983045 JOU983045:JOV983045 JYQ983045:JYR983045 KIM983045:KIN983045 KSI983045:KSJ983045 LCE983045:LCF983045 LMA983045:LMB983045 LVW983045:LVX983045 MFS983045:MFT983045 MPO983045:MPP983045 MZK983045:MZL983045 NJG983045:NJH983045 NTC983045:NTD983045 OCY983045:OCZ983045 OMU983045:OMV983045 OWQ983045:OWR983045 PGM983045:PGN983045 PQI983045:PQJ983045 QAE983045:QAF983045 QKA983045:QKB983045 QTW983045:QTX983045 RDS983045:RDT983045 RNO983045:RNP983045 RXK983045:RXL983045 SHG983045:SHH983045 SRC983045:SRD983045 TAY983045:TAZ983045 TKU983045:TKV983045 TUQ983045:TUR983045 UEM983045:UEN983045 UOI983045:UOJ983045 UYE983045:UYF983045 VIA983045:VIB983045 VRW983045:VRX983045 WBS983045:WBT983045 WLO983045:WLP983045 WVK983045:WVL983045" xr:uid="{2B34A66B-305E-4FF8-BADB-18EB1025AC7F}">
      <formula1>-1000000000000</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2C8F-5FF9-4994-944A-956040440E81}">
  <dimension ref="A1:K165"/>
  <sheetViews>
    <sheetView topLeftCell="A25" zoomScaleNormal="100" workbookViewId="0">
      <selection activeCell="D42" sqref="D42"/>
    </sheetView>
  </sheetViews>
  <sheetFormatPr defaultRowHeight="15"/>
  <cols>
    <col min="1" max="1" width="6.7109375" style="79" customWidth="1"/>
    <col min="2" max="2" width="10.140625" style="79" customWidth="1"/>
    <col min="3" max="3" width="45.140625" style="79" customWidth="1"/>
    <col min="4" max="4" width="31.5703125" style="79" customWidth="1"/>
    <col min="5" max="5" width="12.85546875" style="79" bestFit="1" customWidth="1"/>
    <col min="6" max="7" width="9.140625" style="79"/>
    <col min="8" max="8" width="22.28515625" style="79" bestFit="1" customWidth="1"/>
    <col min="9" max="9" width="27.7109375" style="79" bestFit="1" customWidth="1"/>
    <col min="10" max="10" width="16.42578125" style="79" bestFit="1" customWidth="1"/>
    <col min="11" max="11" width="16" style="79" bestFit="1" customWidth="1"/>
    <col min="12" max="249" width="9.140625" style="79"/>
    <col min="250" max="250" width="6.7109375" style="79" customWidth="1"/>
    <col min="251" max="251" width="10.140625" style="79" customWidth="1"/>
    <col min="252" max="252" width="45.140625" style="79" customWidth="1"/>
    <col min="253" max="259" width="0" style="79" hidden="1" customWidth="1"/>
    <col min="260" max="260" width="31.5703125" style="79" customWidth="1"/>
    <col min="261" max="261" width="12.85546875" style="79" bestFit="1" customWidth="1"/>
    <col min="262" max="263" width="9.140625" style="79"/>
    <col min="264" max="264" width="22.28515625" style="79" bestFit="1" customWidth="1"/>
    <col min="265" max="505" width="9.140625" style="79"/>
    <col min="506" max="506" width="6.7109375" style="79" customWidth="1"/>
    <col min="507" max="507" width="10.140625" style="79" customWidth="1"/>
    <col min="508" max="508" width="45.140625" style="79" customWidth="1"/>
    <col min="509" max="515" width="0" style="79" hidden="1" customWidth="1"/>
    <col min="516" max="516" width="31.5703125" style="79" customWidth="1"/>
    <col min="517" max="517" width="12.85546875" style="79" bestFit="1" customWidth="1"/>
    <col min="518" max="519" width="9.140625" style="79"/>
    <col min="520" max="520" width="22.28515625" style="79" bestFit="1" customWidth="1"/>
    <col min="521" max="761" width="9.140625" style="79"/>
    <col min="762" max="762" width="6.7109375" style="79" customWidth="1"/>
    <col min="763" max="763" width="10.140625" style="79" customWidth="1"/>
    <col min="764" max="764" width="45.140625" style="79" customWidth="1"/>
    <col min="765" max="771" width="0" style="79" hidden="1" customWidth="1"/>
    <col min="772" max="772" width="31.5703125" style="79" customWidth="1"/>
    <col min="773" max="773" width="12.85546875" style="79" bestFit="1" customWidth="1"/>
    <col min="774" max="775" width="9.140625" style="79"/>
    <col min="776" max="776" width="22.28515625" style="79" bestFit="1" customWidth="1"/>
    <col min="777" max="1017" width="9.140625" style="79"/>
    <col min="1018" max="1018" width="6.7109375" style="79" customWidth="1"/>
    <col min="1019" max="1019" width="10.140625" style="79" customWidth="1"/>
    <col min="1020" max="1020" width="45.140625" style="79" customWidth="1"/>
    <col min="1021" max="1027" width="0" style="79" hidden="1" customWidth="1"/>
    <col min="1028" max="1028" width="31.5703125" style="79" customWidth="1"/>
    <col min="1029" max="1029" width="12.85546875" style="79" bestFit="1" customWidth="1"/>
    <col min="1030" max="1031" width="9.140625" style="79"/>
    <col min="1032" max="1032" width="22.28515625" style="79" bestFit="1" customWidth="1"/>
    <col min="1033" max="1273" width="9.140625" style="79"/>
    <col min="1274" max="1274" width="6.7109375" style="79" customWidth="1"/>
    <col min="1275" max="1275" width="10.140625" style="79" customWidth="1"/>
    <col min="1276" max="1276" width="45.140625" style="79" customWidth="1"/>
    <col min="1277" max="1283" width="0" style="79" hidden="1" customWidth="1"/>
    <col min="1284" max="1284" width="31.5703125" style="79" customWidth="1"/>
    <col min="1285" max="1285" width="12.85546875" style="79" bestFit="1" customWidth="1"/>
    <col min="1286" max="1287" width="9.140625" style="79"/>
    <col min="1288" max="1288" width="22.28515625" style="79" bestFit="1" customWidth="1"/>
    <col min="1289" max="1529" width="9.140625" style="79"/>
    <col min="1530" max="1530" width="6.7109375" style="79" customWidth="1"/>
    <col min="1531" max="1531" width="10.140625" style="79" customWidth="1"/>
    <col min="1532" max="1532" width="45.140625" style="79" customWidth="1"/>
    <col min="1533" max="1539" width="0" style="79" hidden="1" customWidth="1"/>
    <col min="1540" max="1540" width="31.5703125" style="79" customWidth="1"/>
    <col min="1541" max="1541" width="12.85546875" style="79" bestFit="1" customWidth="1"/>
    <col min="1542" max="1543" width="9.140625" style="79"/>
    <col min="1544" max="1544" width="22.28515625" style="79" bestFit="1" customWidth="1"/>
    <col min="1545" max="1785" width="9.140625" style="79"/>
    <col min="1786" max="1786" width="6.7109375" style="79" customWidth="1"/>
    <col min="1787" max="1787" width="10.140625" style="79" customWidth="1"/>
    <col min="1788" max="1788" width="45.140625" style="79" customWidth="1"/>
    <col min="1789" max="1795" width="0" style="79" hidden="1" customWidth="1"/>
    <col min="1796" max="1796" width="31.5703125" style="79" customWidth="1"/>
    <col min="1797" max="1797" width="12.85546875" style="79" bestFit="1" customWidth="1"/>
    <col min="1798" max="1799" width="9.140625" style="79"/>
    <col min="1800" max="1800" width="22.28515625" style="79" bestFit="1" customWidth="1"/>
    <col min="1801" max="2041" width="9.140625" style="79"/>
    <col min="2042" max="2042" width="6.7109375" style="79" customWidth="1"/>
    <col min="2043" max="2043" width="10.140625" style="79" customWidth="1"/>
    <col min="2044" max="2044" width="45.140625" style="79" customWidth="1"/>
    <col min="2045" max="2051" width="0" style="79" hidden="1" customWidth="1"/>
    <col min="2052" max="2052" width="31.5703125" style="79" customWidth="1"/>
    <col min="2053" max="2053" width="12.85546875" style="79" bestFit="1" customWidth="1"/>
    <col min="2054" max="2055" width="9.140625" style="79"/>
    <col min="2056" max="2056" width="22.28515625" style="79" bestFit="1" customWidth="1"/>
    <col min="2057" max="2297" width="9.140625" style="79"/>
    <col min="2298" max="2298" width="6.7109375" style="79" customWidth="1"/>
    <col min="2299" max="2299" width="10.140625" style="79" customWidth="1"/>
    <col min="2300" max="2300" width="45.140625" style="79" customWidth="1"/>
    <col min="2301" max="2307" width="0" style="79" hidden="1" customWidth="1"/>
    <col min="2308" max="2308" width="31.5703125" style="79" customWidth="1"/>
    <col min="2309" max="2309" width="12.85546875" style="79" bestFit="1" customWidth="1"/>
    <col min="2310" max="2311" width="9.140625" style="79"/>
    <col min="2312" max="2312" width="22.28515625" style="79" bestFit="1" customWidth="1"/>
    <col min="2313" max="2553" width="9.140625" style="79"/>
    <col min="2554" max="2554" width="6.7109375" style="79" customWidth="1"/>
    <col min="2555" max="2555" width="10.140625" style="79" customWidth="1"/>
    <col min="2556" max="2556" width="45.140625" style="79" customWidth="1"/>
    <col min="2557" max="2563" width="0" style="79" hidden="1" customWidth="1"/>
    <col min="2564" max="2564" width="31.5703125" style="79" customWidth="1"/>
    <col min="2565" max="2565" width="12.85546875" style="79" bestFit="1" customWidth="1"/>
    <col min="2566" max="2567" width="9.140625" style="79"/>
    <col min="2568" max="2568" width="22.28515625" style="79" bestFit="1" customWidth="1"/>
    <col min="2569" max="2809" width="9.140625" style="79"/>
    <col min="2810" max="2810" width="6.7109375" style="79" customWidth="1"/>
    <col min="2811" max="2811" width="10.140625" style="79" customWidth="1"/>
    <col min="2812" max="2812" width="45.140625" style="79" customWidth="1"/>
    <col min="2813" max="2819" width="0" style="79" hidden="1" customWidth="1"/>
    <col min="2820" max="2820" width="31.5703125" style="79" customWidth="1"/>
    <col min="2821" max="2821" width="12.85546875" style="79" bestFit="1" customWidth="1"/>
    <col min="2822" max="2823" width="9.140625" style="79"/>
    <col min="2824" max="2824" width="22.28515625" style="79" bestFit="1" customWidth="1"/>
    <col min="2825" max="3065" width="9.140625" style="79"/>
    <col min="3066" max="3066" width="6.7109375" style="79" customWidth="1"/>
    <col min="3067" max="3067" width="10.140625" style="79" customWidth="1"/>
    <col min="3068" max="3068" width="45.140625" style="79" customWidth="1"/>
    <col min="3069" max="3075" width="0" style="79" hidden="1" customWidth="1"/>
    <col min="3076" max="3076" width="31.5703125" style="79" customWidth="1"/>
    <col min="3077" max="3077" width="12.85546875" style="79" bestFit="1" customWidth="1"/>
    <col min="3078" max="3079" width="9.140625" style="79"/>
    <col min="3080" max="3080" width="22.28515625" style="79" bestFit="1" customWidth="1"/>
    <col min="3081" max="3321" width="9.140625" style="79"/>
    <col min="3322" max="3322" width="6.7109375" style="79" customWidth="1"/>
    <col min="3323" max="3323" width="10.140625" style="79" customWidth="1"/>
    <col min="3324" max="3324" width="45.140625" style="79" customWidth="1"/>
    <col min="3325" max="3331" width="0" style="79" hidden="1" customWidth="1"/>
    <col min="3332" max="3332" width="31.5703125" style="79" customWidth="1"/>
    <col min="3333" max="3333" width="12.85546875" style="79" bestFit="1" customWidth="1"/>
    <col min="3334" max="3335" width="9.140625" style="79"/>
    <col min="3336" max="3336" width="22.28515625" style="79" bestFit="1" customWidth="1"/>
    <col min="3337" max="3577" width="9.140625" style="79"/>
    <col min="3578" max="3578" width="6.7109375" style="79" customWidth="1"/>
    <col min="3579" max="3579" width="10.140625" style="79" customWidth="1"/>
    <col min="3580" max="3580" width="45.140625" style="79" customWidth="1"/>
    <col min="3581" max="3587" width="0" style="79" hidden="1" customWidth="1"/>
    <col min="3588" max="3588" width="31.5703125" style="79" customWidth="1"/>
    <col min="3589" max="3589" width="12.85546875" style="79" bestFit="1" customWidth="1"/>
    <col min="3590" max="3591" width="9.140625" style="79"/>
    <col min="3592" max="3592" width="22.28515625" style="79" bestFit="1" customWidth="1"/>
    <col min="3593" max="3833" width="9.140625" style="79"/>
    <col min="3834" max="3834" width="6.7109375" style="79" customWidth="1"/>
    <col min="3835" max="3835" width="10.140625" style="79" customWidth="1"/>
    <col min="3836" max="3836" width="45.140625" style="79" customWidth="1"/>
    <col min="3837" max="3843" width="0" style="79" hidden="1" customWidth="1"/>
    <col min="3844" max="3844" width="31.5703125" style="79" customWidth="1"/>
    <col min="3845" max="3845" width="12.85546875" style="79" bestFit="1" customWidth="1"/>
    <col min="3846" max="3847" width="9.140625" style="79"/>
    <col min="3848" max="3848" width="22.28515625" style="79" bestFit="1" customWidth="1"/>
    <col min="3849" max="4089" width="9.140625" style="79"/>
    <col min="4090" max="4090" width="6.7109375" style="79" customWidth="1"/>
    <col min="4091" max="4091" width="10.140625" style="79" customWidth="1"/>
    <col min="4092" max="4092" width="45.140625" style="79" customWidth="1"/>
    <col min="4093" max="4099" width="0" style="79" hidden="1" customWidth="1"/>
    <col min="4100" max="4100" width="31.5703125" style="79" customWidth="1"/>
    <col min="4101" max="4101" width="12.85546875" style="79" bestFit="1" customWidth="1"/>
    <col min="4102" max="4103" width="9.140625" style="79"/>
    <col min="4104" max="4104" width="22.28515625" style="79" bestFit="1" customWidth="1"/>
    <col min="4105" max="4345" width="9.140625" style="79"/>
    <col min="4346" max="4346" width="6.7109375" style="79" customWidth="1"/>
    <col min="4347" max="4347" width="10.140625" style="79" customWidth="1"/>
    <col min="4348" max="4348" width="45.140625" style="79" customWidth="1"/>
    <col min="4349" max="4355" width="0" style="79" hidden="1" customWidth="1"/>
    <col min="4356" max="4356" width="31.5703125" style="79" customWidth="1"/>
    <col min="4357" max="4357" width="12.85546875" style="79" bestFit="1" customWidth="1"/>
    <col min="4358" max="4359" width="9.140625" style="79"/>
    <col min="4360" max="4360" width="22.28515625" style="79" bestFit="1" customWidth="1"/>
    <col min="4361" max="4601" width="9.140625" style="79"/>
    <col min="4602" max="4602" width="6.7109375" style="79" customWidth="1"/>
    <col min="4603" max="4603" width="10.140625" style="79" customWidth="1"/>
    <col min="4604" max="4604" width="45.140625" style="79" customWidth="1"/>
    <col min="4605" max="4611" width="0" style="79" hidden="1" customWidth="1"/>
    <col min="4612" max="4612" width="31.5703125" style="79" customWidth="1"/>
    <col min="4613" max="4613" width="12.85546875" style="79" bestFit="1" customWidth="1"/>
    <col min="4614" max="4615" width="9.140625" style="79"/>
    <col min="4616" max="4616" width="22.28515625" style="79" bestFit="1" customWidth="1"/>
    <col min="4617" max="4857" width="9.140625" style="79"/>
    <col min="4858" max="4858" width="6.7109375" style="79" customWidth="1"/>
    <col min="4859" max="4859" width="10.140625" style="79" customWidth="1"/>
    <col min="4860" max="4860" width="45.140625" style="79" customWidth="1"/>
    <col min="4861" max="4867" width="0" style="79" hidden="1" customWidth="1"/>
    <col min="4868" max="4868" width="31.5703125" style="79" customWidth="1"/>
    <col min="4869" max="4869" width="12.85546875" style="79" bestFit="1" customWidth="1"/>
    <col min="4870" max="4871" width="9.140625" style="79"/>
    <col min="4872" max="4872" width="22.28515625" style="79" bestFit="1" customWidth="1"/>
    <col min="4873" max="5113" width="9.140625" style="79"/>
    <col min="5114" max="5114" width="6.7109375" style="79" customWidth="1"/>
    <col min="5115" max="5115" width="10.140625" style="79" customWidth="1"/>
    <col min="5116" max="5116" width="45.140625" style="79" customWidth="1"/>
    <col min="5117" max="5123" width="0" style="79" hidden="1" customWidth="1"/>
    <col min="5124" max="5124" width="31.5703125" style="79" customWidth="1"/>
    <col min="5125" max="5125" width="12.85546875" style="79" bestFit="1" customWidth="1"/>
    <col min="5126" max="5127" width="9.140625" style="79"/>
    <col min="5128" max="5128" width="22.28515625" style="79" bestFit="1" customWidth="1"/>
    <col min="5129" max="5369" width="9.140625" style="79"/>
    <col min="5370" max="5370" width="6.7109375" style="79" customWidth="1"/>
    <col min="5371" max="5371" width="10.140625" style="79" customWidth="1"/>
    <col min="5372" max="5372" width="45.140625" style="79" customWidth="1"/>
    <col min="5373" max="5379" width="0" style="79" hidden="1" customWidth="1"/>
    <col min="5380" max="5380" width="31.5703125" style="79" customWidth="1"/>
    <col min="5381" max="5381" width="12.85546875" style="79" bestFit="1" customWidth="1"/>
    <col min="5382" max="5383" width="9.140625" style="79"/>
    <col min="5384" max="5384" width="22.28515625" style="79" bestFit="1" customWidth="1"/>
    <col min="5385" max="5625" width="9.140625" style="79"/>
    <col min="5626" max="5626" width="6.7109375" style="79" customWidth="1"/>
    <col min="5627" max="5627" width="10.140625" style="79" customWidth="1"/>
    <col min="5628" max="5628" width="45.140625" style="79" customWidth="1"/>
    <col min="5629" max="5635" width="0" style="79" hidden="1" customWidth="1"/>
    <col min="5636" max="5636" width="31.5703125" style="79" customWidth="1"/>
    <col min="5637" max="5637" width="12.85546875" style="79" bestFit="1" customWidth="1"/>
    <col min="5638" max="5639" width="9.140625" style="79"/>
    <col min="5640" max="5640" width="22.28515625" style="79" bestFit="1" customWidth="1"/>
    <col min="5641" max="5881" width="9.140625" style="79"/>
    <col min="5882" max="5882" width="6.7109375" style="79" customWidth="1"/>
    <col min="5883" max="5883" width="10.140625" style="79" customWidth="1"/>
    <col min="5884" max="5884" width="45.140625" style="79" customWidth="1"/>
    <col min="5885" max="5891" width="0" style="79" hidden="1" customWidth="1"/>
    <col min="5892" max="5892" width="31.5703125" style="79" customWidth="1"/>
    <col min="5893" max="5893" width="12.85546875" style="79" bestFit="1" customWidth="1"/>
    <col min="5894" max="5895" width="9.140625" style="79"/>
    <col min="5896" max="5896" width="22.28515625" style="79" bestFit="1" customWidth="1"/>
    <col min="5897" max="6137" width="9.140625" style="79"/>
    <col min="6138" max="6138" width="6.7109375" style="79" customWidth="1"/>
    <col min="6139" max="6139" width="10.140625" style="79" customWidth="1"/>
    <col min="6140" max="6140" width="45.140625" style="79" customWidth="1"/>
    <col min="6141" max="6147" width="0" style="79" hidden="1" customWidth="1"/>
    <col min="6148" max="6148" width="31.5703125" style="79" customWidth="1"/>
    <col min="6149" max="6149" width="12.85546875" style="79" bestFit="1" customWidth="1"/>
    <col min="6150" max="6151" width="9.140625" style="79"/>
    <col min="6152" max="6152" width="22.28515625" style="79" bestFit="1" customWidth="1"/>
    <col min="6153" max="6393" width="9.140625" style="79"/>
    <col min="6394" max="6394" width="6.7109375" style="79" customWidth="1"/>
    <col min="6395" max="6395" width="10.140625" style="79" customWidth="1"/>
    <col min="6396" max="6396" width="45.140625" style="79" customWidth="1"/>
    <col min="6397" max="6403" width="0" style="79" hidden="1" customWidth="1"/>
    <col min="6404" max="6404" width="31.5703125" style="79" customWidth="1"/>
    <col min="6405" max="6405" width="12.85546875" style="79" bestFit="1" customWidth="1"/>
    <col min="6406" max="6407" width="9.140625" style="79"/>
    <col min="6408" max="6408" width="22.28515625" style="79" bestFit="1" customWidth="1"/>
    <col min="6409" max="6649" width="9.140625" style="79"/>
    <col min="6650" max="6650" width="6.7109375" style="79" customWidth="1"/>
    <col min="6651" max="6651" width="10.140625" style="79" customWidth="1"/>
    <col min="6652" max="6652" width="45.140625" style="79" customWidth="1"/>
    <col min="6653" max="6659" width="0" style="79" hidden="1" customWidth="1"/>
    <col min="6660" max="6660" width="31.5703125" style="79" customWidth="1"/>
    <col min="6661" max="6661" width="12.85546875" style="79" bestFit="1" customWidth="1"/>
    <col min="6662" max="6663" width="9.140625" style="79"/>
    <col min="6664" max="6664" width="22.28515625" style="79" bestFit="1" customWidth="1"/>
    <col min="6665" max="6905" width="9.140625" style="79"/>
    <col min="6906" max="6906" width="6.7109375" style="79" customWidth="1"/>
    <col min="6907" max="6907" width="10.140625" style="79" customWidth="1"/>
    <col min="6908" max="6908" width="45.140625" style="79" customWidth="1"/>
    <col min="6909" max="6915" width="0" style="79" hidden="1" customWidth="1"/>
    <col min="6916" max="6916" width="31.5703125" style="79" customWidth="1"/>
    <col min="6917" max="6917" width="12.85546875" style="79" bestFit="1" customWidth="1"/>
    <col min="6918" max="6919" width="9.140625" style="79"/>
    <col min="6920" max="6920" width="22.28515625" style="79" bestFit="1" customWidth="1"/>
    <col min="6921" max="7161" width="9.140625" style="79"/>
    <col min="7162" max="7162" width="6.7109375" style="79" customWidth="1"/>
    <col min="7163" max="7163" width="10.140625" style="79" customWidth="1"/>
    <col min="7164" max="7164" width="45.140625" style="79" customWidth="1"/>
    <col min="7165" max="7171" width="0" style="79" hidden="1" customWidth="1"/>
    <col min="7172" max="7172" width="31.5703125" style="79" customWidth="1"/>
    <col min="7173" max="7173" width="12.85546875" style="79" bestFit="1" customWidth="1"/>
    <col min="7174" max="7175" width="9.140625" style="79"/>
    <col min="7176" max="7176" width="22.28515625" style="79" bestFit="1" customWidth="1"/>
    <col min="7177" max="7417" width="9.140625" style="79"/>
    <col min="7418" max="7418" width="6.7109375" style="79" customWidth="1"/>
    <col min="7419" max="7419" width="10.140625" style="79" customWidth="1"/>
    <col min="7420" max="7420" width="45.140625" style="79" customWidth="1"/>
    <col min="7421" max="7427" width="0" style="79" hidden="1" customWidth="1"/>
    <col min="7428" max="7428" width="31.5703125" style="79" customWidth="1"/>
    <col min="7429" max="7429" width="12.85546875" style="79" bestFit="1" customWidth="1"/>
    <col min="7430" max="7431" width="9.140625" style="79"/>
    <col min="7432" max="7432" width="22.28515625" style="79" bestFit="1" customWidth="1"/>
    <col min="7433" max="7673" width="9.140625" style="79"/>
    <col min="7674" max="7674" width="6.7109375" style="79" customWidth="1"/>
    <col min="7675" max="7675" width="10.140625" style="79" customWidth="1"/>
    <col min="7676" max="7676" width="45.140625" style="79" customWidth="1"/>
    <col min="7677" max="7683" width="0" style="79" hidden="1" customWidth="1"/>
    <col min="7684" max="7684" width="31.5703125" style="79" customWidth="1"/>
    <col min="7685" max="7685" width="12.85546875" style="79" bestFit="1" customWidth="1"/>
    <col min="7686" max="7687" width="9.140625" style="79"/>
    <col min="7688" max="7688" width="22.28515625" style="79" bestFit="1" customWidth="1"/>
    <col min="7689" max="7929" width="9.140625" style="79"/>
    <col min="7930" max="7930" width="6.7109375" style="79" customWidth="1"/>
    <col min="7931" max="7931" width="10.140625" style="79" customWidth="1"/>
    <col min="7932" max="7932" width="45.140625" style="79" customWidth="1"/>
    <col min="7933" max="7939" width="0" style="79" hidden="1" customWidth="1"/>
    <col min="7940" max="7940" width="31.5703125" style="79" customWidth="1"/>
    <col min="7941" max="7941" width="12.85546875" style="79" bestFit="1" customWidth="1"/>
    <col min="7942" max="7943" width="9.140625" style="79"/>
    <col min="7944" max="7944" width="22.28515625" style="79" bestFit="1" customWidth="1"/>
    <col min="7945" max="8185" width="9.140625" style="79"/>
    <col min="8186" max="8186" width="6.7109375" style="79" customWidth="1"/>
    <col min="8187" max="8187" width="10.140625" style="79" customWidth="1"/>
    <col min="8188" max="8188" width="45.140625" style="79" customWidth="1"/>
    <col min="8189" max="8195" width="0" style="79" hidden="1" customWidth="1"/>
    <col min="8196" max="8196" width="31.5703125" style="79" customWidth="1"/>
    <col min="8197" max="8197" width="12.85546875" style="79" bestFit="1" customWidth="1"/>
    <col min="8198" max="8199" width="9.140625" style="79"/>
    <col min="8200" max="8200" width="22.28515625" style="79" bestFit="1" customWidth="1"/>
    <col min="8201" max="8441" width="9.140625" style="79"/>
    <col min="8442" max="8442" width="6.7109375" style="79" customWidth="1"/>
    <col min="8443" max="8443" width="10.140625" style="79" customWidth="1"/>
    <col min="8444" max="8444" width="45.140625" style="79" customWidth="1"/>
    <col min="8445" max="8451" width="0" style="79" hidden="1" customWidth="1"/>
    <col min="8452" max="8452" width="31.5703125" style="79" customWidth="1"/>
    <col min="8453" max="8453" width="12.85546875" style="79" bestFit="1" customWidth="1"/>
    <col min="8454" max="8455" width="9.140625" style="79"/>
    <col min="8456" max="8456" width="22.28515625" style="79" bestFit="1" customWidth="1"/>
    <col min="8457" max="8697" width="9.140625" style="79"/>
    <col min="8698" max="8698" width="6.7109375" style="79" customWidth="1"/>
    <col min="8699" max="8699" width="10.140625" style="79" customWidth="1"/>
    <col min="8700" max="8700" width="45.140625" style="79" customWidth="1"/>
    <col min="8701" max="8707" width="0" style="79" hidden="1" customWidth="1"/>
    <col min="8708" max="8708" width="31.5703125" style="79" customWidth="1"/>
    <col min="8709" max="8709" width="12.85546875" style="79" bestFit="1" customWidth="1"/>
    <col min="8710" max="8711" width="9.140625" style="79"/>
    <col min="8712" max="8712" width="22.28515625" style="79" bestFit="1" customWidth="1"/>
    <col min="8713" max="8953" width="9.140625" style="79"/>
    <col min="8954" max="8954" width="6.7109375" style="79" customWidth="1"/>
    <col min="8955" max="8955" width="10.140625" style="79" customWidth="1"/>
    <col min="8956" max="8956" width="45.140625" style="79" customWidth="1"/>
    <col min="8957" max="8963" width="0" style="79" hidden="1" customWidth="1"/>
    <col min="8964" max="8964" width="31.5703125" style="79" customWidth="1"/>
    <col min="8965" max="8965" width="12.85546875" style="79" bestFit="1" customWidth="1"/>
    <col min="8966" max="8967" width="9.140625" style="79"/>
    <col min="8968" max="8968" width="22.28515625" style="79" bestFit="1" customWidth="1"/>
    <col min="8969" max="9209" width="9.140625" style="79"/>
    <col min="9210" max="9210" width="6.7109375" style="79" customWidth="1"/>
    <col min="9211" max="9211" width="10.140625" style="79" customWidth="1"/>
    <col min="9212" max="9212" width="45.140625" style="79" customWidth="1"/>
    <col min="9213" max="9219" width="0" style="79" hidden="1" customWidth="1"/>
    <col min="9220" max="9220" width="31.5703125" style="79" customWidth="1"/>
    <col min="9221" max="9221" width="12.85546875" style="79" bestFit="1" customWidth="1"/>
    <col min="9222" max="9223" width="9.140625" style="79"/>
    <col min="9224" max="9224" width="22.28515625" style="79" bestFit="1" customWidth="1"/>
    <col min="9225" max="9465" width="9.140625" style="79"/>
    <col min="9466" max="9466" width="6.7109375" style="79" customWidth="1"/>
    <col min="9467" max="9467" width="10.140625" style="79" customWidth="1"/>
    <col min="9468" max="9468" width="45.140625" style="79" customWidth="1"/>
    <col min="9469" max="9475" width="0" style="79" hidden="1" customWidth="1"/>
    <col min="9476" max="9476" width="31.5703125" style="79" customWidth="1"/>
    <col min="9477" max="9477" width="12.85546875" style="79" bestFit="1" customWidth="1"/>
    <col min="9478" max="9479" width="9.140625" style="79"/>
    <col min="9480" max="9480" width="22.28515625" style="79" bestFit="1" customWidth="1"/>
    <col min="9481" max="9721" width="9.140625" style="79"/>
    <col min="9722" max="9722" width="6.7109375" style="79" customWidth="1"/>
    <col min="9723" max="9723" width="10.140625" style="79" customWidth="1"/>
    <col min="9724" max="9724" width="45.140625" style="79" customWidth="1"/>
    <col min="9725" max="9731" width="0" style="79" hidden="1" customWidth="1"/>
    <col min="9732" max="9732" width="31.5703125" style="79" customWidth="1"/>
    <col min="9733" max="9733" width="12.85546875" style="79" bestFit="1" customWidth="1"/>
    <col min="9734" max="9735" width="9.140625" style="79"/>
    <col min="9736" max="9736" width="22.28515625" style="79" bestFit="1" customWidth="1"/>
    <col min="9737" max="9977" width="9.140625" style="79"/>
    <col min="9978" max="9978" width="6.7109375" style="79" customWidth="1"/>
    <col min="9979" max="9979" width="10.140625" style="79" customWidth="1"/>
    <col min="9980" max="9980" width="45.140625" style="79" customWidth="1"/>
    <col min="9981" max="9987" width="0" style="79" hidden="1" customWidth="1"/>
    <col min="9988" max="9988" width="31.5703125" style="79" customWidth="1"/>
    <col min="9989" max="9989" width="12.85546875" style="79" bestFit="1" customWidth="1"/>
    <col min="9990" max="9991" width="9.140625" style="79"/>
    <col min="9992" max="9992" width="22.28515625" style="79" bestFit="1" customWidth="1"/>
    <col min="9993" max="10233" width="9.140625" style="79"/>
    <col min="10234" max="10234" width="6.7109375" style="79" customWidth="1"/>
    <col min="10235" max="10235" width="10.140625" style="79" customWidth="1"/>
    <col min="10236" max="10236" width="45.140625" style="79" customWidth="1"/>
    <col min="10237" max="10243" width="0" style="79" hidden="1" customWidth="1"/>
    <col min="10244" max="10244" width="31.5703125" style="79" customWidth="1"/>
    <col min="10245" max="10245" width="12.85546875" style="79" bestFit="1" customWidth="1"/>
    <col min="10246" max="10247" width="9.140625" style="79"/>
    <col min="10248" max="10248" width="22.28515625" style="79" bestFit="1" customWidth="1"/>
    <col min="10249" max="10489" width="9.140625" style="79"/>
    <col min="10490" max="10490" width="6.7109375" style="79" customWidth="1"/>
    <col min="10491" max="10491" width="10.140625" style="79" customWidth="1"/>
    <col min="10492" max="10492" width="45.140625" style="79" customWidth="1"/>
    <col min="10493" max="10499" width="0" style="79" hidden="1" customWidth="1"/>
    <col min="10500" max="10500" width="31.5703125" style="79" customWidth="1"/>
    <col min="10501" max="10501" width="12.85546875" style="79" bestFit="1" customWidth="1"/>
    <col min="10502" max="10503" width="9.140625" style="79"/>
    <col min="10504" max="10504" width="22.28515625" style="79" bestFit="1" customWidth="1"/>
    <col min="10505" max="10745" width="9.140625" style="79"/>
    <col min="10746" max="10746" width="6.7109375" style="79" customWidth="1"/>
    <col min="10747" max="10747" width="10.140625" style="79" customWidth="1"/>
    <col min="10748" max="10748" width="45.140625" style="79" customWidth="1"/>
    <col min="10749" max="10755" width="0" style="79" hidden="1" customWidth="1"/>
    <col min="10756" max="10756" width="31.5703125" style="79" customWidth="1"/>
    <col min="10757" max="10757" width="12.85546875" style="79" bestFit="1" customWidth="1"/>
    <col min="10758" max="10759" width="9.140625" style="79"/>
    <col min="10760" max="10760" width="22.28515625" style="79" bestFit="1" customWidth="1"/>
    <col min="10761" max="11001" width="9.140625" style="79"/>
    <col min="11002" max="11002" width="6.7109375" style="79" customWidth="1"/>
    <col min="11003" max="11003" width="10.140625" style="79" customWidth="1"/>
    <col min="11004" max="11004" width="45.140625" style="79" customWidth="1"/>
    <col min="11005" max="11011" width="0" style="79" hidden="1" customWidth="1"/>
    <col min="11012" max="11012" width="31.5703125" style="79" customWidth="1"/>
    <col min="11013" max="11013" width="12.85546875" style="79" bestFit="1" customWidth="1"/>
    <col min="11014" max="11015" width="9.140625" style="79"/>
    <col min="11016" max="11016" width="22.28515625" style="79" bestFit="1" customWidth="1"/>
    <col min="11017" max="11257" width="9.140625" style="79"/>
    <col min="11258" max="11258" width="6.7109375" style="79" customWidth="1"/>
    <col min="11259" max="11259" width="10.140625" style="79" customWidth="1"/>
    <col min="11260" max="11260" width="45.140625" style="79" customWidth="1"/>
    <col min="11261" max="11267" width="0" style="79" hidden="1" customWidth="1"/>
    <col min="11268" max="11268" width="31.5703125" style="79" customWidth="1"/>
    <col min="11269" max="11269" width="12.85546875" style="79" bestFit="1" customWidth="1"/>
    <col min="11270" max="11271" width="9.140625" style="79"/>
    <col min="11272" max="11272" width="22.28515625" style="79" bestFit="1" customWidth="1"/>
    <col min="11273" max="11513" width="9.140625" style="79"/>
    <col min="11514" max="11514" width="6.7109375" style="79" customWidth="1"/>
    <col min="11515" max="11515" width="10.140625" style="79" customWidth="1"/>
    <col min="11516" max="11516" width="45.140625" style="79" customWidth="1"/>
    <col min="11517" max="11523" width="0" style="79" hidden="1" customWidth="1"/>
    <col min="11524" max="11524" width="31.5703125" style="79" customWidth="1"/>
    <col min="11525" max="11525" width="12.85546875" style="79" bestFit="1" customWidth="1"/>
    <col min="11526" max="11527" width="9.140625" style="79"/>
    <col min="11528" max="11528" width="22.28515625" style="79" bestFit="1" customWidth="1"/>
    <col min="11529" max="11769" width="9.140625" style="79"/>
    <col min="11770" max="11770" width="6.7109375" style="79" customWidth="1"/>
    <col min="11771" max="11771" width="10.140625" style="79" customWidth="1"/>
    <col min="11772" max="11772" width="45.140625" style="79" customWidth="1"/>
    <col min="11773" max="11779" width="0" style="79" hidden="1" customWidth="1"/>
    <col min="11780" max="11780" width="31.5703125" style="79" customWidth="1"/>
    <col min="11781" max="11781" width="12.85546875" style="79" bestFit="1" customWidth="1"/>
    <col min="11782" max="11783" width="9.140625" style="79"/>
    <col min="11784" max="11784" width="22.28515625" style="79" bestFit="1" customWidth="1"/>
    <col min="11785" max="12025" width="9.140625" style="79"/>
    <col min="12026" max="12026" width="6.7109375" style="79" customWidth="1"/>
    <col min="12027" max="12027" width="10.140625" style="79" customWidth="1"/>
    <col min="12028" max="12028" width="45.140625" style="79" customWidth="1"/>
    <col min="12029" max="12035" width="0" style="79" hidden="1" customWidth="1"/>
    <col min="12036" max="12036" width="31.5703125" style="79" customWidth="1"/>
    <col min="12037" max="12037" width="12.85546875" style="79" bestFit="1" customWidth="1"/>
    <col min="12038" max="12039" width="9.140625" style="79"/>
    <col min="12040" max="12040" width="22.28515625" style="79" bestFit="1" customWidth="1"/>
    <col min="12041" max="12281" width="9.140625" style="79"/>
    <col min="12282" max="12282" width="6.7109375" style="79" customWidth="1"/>
    <col min="12283" max="12283" width="10.140625" style="79" customWidth="1"/>
    <col min="12284" max="12284" width="45.140625" style="79" customWidth="1"/>
    <col min="12285" max="12291" width="0" style="79" hidden="1" customWidth="1"/>
    <col min="12292" max="12292" width="31.5703125" style="79" customWidth="1"/>
    <col min="12293" max="12293" width="12.85546875" style="79" bestFit="1" customWidth="1"/>
    <col min="12294" max="12295" width="9.140625" style="79"/>
    <col min="12296" max="12296" width="22.28515625" style="79" bestFit="1" customWidth="1"/>
    <col min="12297" max="12537" width="9.140625" style="79"/>
    <col min="12538" max="12538" width="6.7109375" style="79" customWidth="1"/>
    <col min="12539" max="12539" width="10.140625" style="79" customWidth="1"/>
    <col min="12540" max="12540" width="45.140625" style="79" customWidth="1"/>
    <col min="12541" max="12547" width="0" style="79" hidden="1" customWidth="1"/>
    <col min="12548" max="12548" width="31.5703125" style="79" customWidth="1"/>
    <col min="12549" max="12549" width="12.85546875" style="79" bestFit="1" customWidth="1"/>
    <col min="12550" max="12551" width="9.140625" style="79"/>
    <col min="12552" max="12552" width="22.28515625" style="79" bestFit="1" customWidth="1"/>
    <col min="12553" max="12793" width="9.140625" style="79"/>
    <col min="12794" max="12794" width="6.7109375" style="79" customWidth="1"/>
    <col min="12795" max="12795" width="10.140625" style="79" customWidth="1"/>
    <col min="12796" max="12796" width="45.140625" style="79" customWidth="1"/>
    <col min="12797" max="12803" width="0" style="79" hidden="1" customWidth="1"/>
    <col min="12804" max="12804" width="31.5703125" style="79" customWidth="1"/>
    <col min="12805" max="12805" width="12.85546875" style="79" bestFit="1" customWidth="1"/>
    <col min="12806" max="12807" width="9.140625" style="79"/>
    <col min="12808" max="12808" width="22.28515625" style="79" bestFit="1" customWidth="1"/>
    <col min="12809" max="13049" width="9.140625" style="79"/>
    <col min="13050" max="13050" width="6.7109375" style="79" customWidth="1"/>
    <col min="13051" max="13051" width="10.140625" style="79" customWidth="1"/>
    <col min="13052" max="13052" width="45.140625" style="79" customWidth="1"/>
    <col min="13053" max="13059" width="0" style="79" hidden="1" customWidth="1"/>
    <col min="13060" max="13060" width="31.5703125" style="79" customWidth="1"/>
    <col min="13061" max="13061" width="12.85546875" style="79" bestFit="1" customWidth="1"/>
    <col min="13062" max="13063" width="9.140625" style="79"/>
    <col min="13064" max="13064" width="22.28515625" style="79" bestFit="1" customWidth="1"/>
    <col min="13065" max="13305" width="9.140625" style="79"/>
    <col min="13306" max="13306" width="6.7109375" style="79" customWidth="1"/>
    <col min="13307" max="13307" width="10.140625" style="79" customWidth="1"/>
    <col min="13308" max="13308" width="45.140625" style="79" customWidth="1"/>
    <col min="13309" max="13315" width="0" style="79" hidden="1" customWidth="1"/>
    <col min="13316" max="13316" width="31.5703125" style="79" customWidth="1"/>
    <col min="13317" max="13317" width="12.85546875" style="79" bestFit="1" customWidth="1"/>
    <col min="13318" max="13319" width="9.140625" style="79"/>
    <col min="13320" max="13320" width="22.28515625" style="79" bestFit="1" customWidth="1"/>
    <col min="13321" max="13561" width="9.140625" style="79"/>
    <col min="13562" max="13562" width="6.7109375" style="79" customWidth="1"/>
    <col min="13563" max="13563" width="10.140625" style="79" customWidth="1"/>
    <col min="13564" max="13564" width="45.140625" style="79" customWidth="1"/>
    <col min="13565" max="13571" width="0" style="79" hidden="1" customWidth="1"/>
    <col min="13572" max="13572" width="31.5703125" style="79" customWidth="1"/>
    <col min="13573" max="13573" width="12.85546875" style="79" bestFit="1" customWidth="1"/>
    <col min="13574" max="13575" width="9.140625" style="79"/>
    <col min="13576" max="13576" width="22.28515625" style="79" bestFit="1" customWidth="1"/>
    <col min="13577" max="13817" width="9.140625" style="79"/>
    <col min="13818" max="13818" width="6.7109375" style="79" customWidth="1"/>
    <col min="13819" max="13819" width="10.140625" style="79" customWidth="1"/>
    <col min="13820" max="13820" width="45.140625" style="79" customWidth="1"/>
    <col min="13821" max="13827" width="0" style="79" hidden="1" customWidth="1"/>
    <col min="13828" max="13828" width="31.5703125" style="79" customWidth="1"/>
    <col min="13829" max="13829" width="12.85546875" style="79" bestFit="1" customWidth="1"/>
    <col min="13830" max="13831" width="9.140625" style="79"/>
    <col min="13832" max="13832" width="22.28515625" style="79" bestFit="1" customWidth="1"/>
    <col min="13833" max="14073" width="9.140625" style="79"/>
    <col min="14074" max="14074" width="6.7109375" style="79" customWidth="1"/>
    <col min="14075" max="14075" width="10.140625" style="79" customWidth="1"/>
    <col min="14076" max="14076" width="45.140625" style="79" customWidth="1"/>
    <col min="14077" max="14083" width="0" style="79" hidden="1" customWidth="1"/>
    <col min="14084" max="14084" width="31.5703125" style="79" customWidth="1"/>
    <col min="14085" max="14085" width="12.85546875" style="79" bestFit="1" customWidth="1"/>
    <col min="14086" max="14087" width="9.140625" style="79"/>
    <col min="14088" max="14088" width="22.28515625" style="79" bestFit="1" customWidth="1"/>
    <col min="14089" max="14329" width="9.140625" style="79"/>
    <col min="14330" max="14330" width="6.7109375" style="79" customWidth="1"/>
    <col min="14331" max="14331" width="10.140625" style="79" customWidth="1"/>
    <col min="14332" max="14332" width="45.140625" style="79" customWidth="1"/>
    <col min="14333" max="14339" width="0" style="79" hidden="1" customWidth="1"/>
    <col min="14340" max="14340" width="31.5703125" style="79" customWidth="1"/>
    <col min="14341" max="14341" width="12.85546875" style="79" bestFit="1" customWidth="1"/>
    <col min="14342" max="14343" width="9.140625" style="79"/>
    <col min="14344" max="14344" width="22.28515625" style="79" bestFit="1" customWidth="1"/>
    <col min="14345" max="14585" width="9.140625" style="79"/>
    <col min="14586" max="14586" width="6.7109375" style="79" customWidth="1"/>
    <col min="14587" max="14587" width="10.140625" style="79" customWidth="1"/>
    <col min="14588" max="14588" width="45.140625" style="79" customWidth="1"/>
    <col min="14589" max="14595" width="0" style="79" hidden="1" customWidth="1"/>
    <col min="14596" max="14596" width="31.5703125" style="79" customWidth="1"/>
    <col min="14597" max="14597" width="12.85546875" style="79" bestFit="1" customWidth="1"/>
    <col min="14598" max="14599" width="9.140625" style="79"/>
    <col min="14600" max="14600" width="22.28515625" style="79" bestFit="1" customWidth="1"/>
    <col min="14601" max="14841" width="9.140625" style="79"/>
    <col min="14842" max="14842" width="6.7109375" style="79" customWidth="1"/>
    <col min="14843" max="14843" width="10.140625" style="79" customWidth="1"/>
    <col min="14844" max="14844" width="45.140625" style="79" customWidth="1"/>
    <col min="14845" max="14851" width="0" style="79" hidden="1" customWidth="1"/>
    <col min="14852" max="14852" width="31.5703125" style="79" customWidth="1"/>
    <col min="14853" max="14853" width="12.85546875" style="79" bestFit="1" customWidth="1"/>
    <col min="14854" max="14855" width="9.140625" style="79"/>
    <col min="14856" max="14856" width="22.28515625" style="79" bestFit="1" customWidth="1"/>
    <col min="14857" max="15097" width="9.140625" style="79"/>
    <col min="15098" max="15098" width="6.7109375" style="79" customWidth="1"/>
    <col min="15099" max="15099" width="10.140625" style="79" customWidth="1"/>
    <col min="15100" max="15100" width="45.140625" style="79" customWidth="1"/>
    <col min="15101" max="15107" width="0" style="79" hidden="1" customWidth="1"/>
    <col min="15108" max="15108" width="31.5703125" style="79" customWidth="1"/>
    <col min="15109" max="15109" width="12.85546875" style="79" bestFit="1" customWidth="1"/>
    <col min="15110" max="15111" width="9.140625" style="79"/>
    <col min="15112" max="15112" width="22.28515625" style="79" bestFit="1" customWidth="1"/>
    <col min="15113" max="15353" width="9.140625" style="79"/>
    <col min="15354" max="15354" width="6.7109375" style="79" customWidth="1"/>
    <col min="15355" max="15355" width="10.140625" style="79" customWidth="1"/>
    <col min="15356" max="15356" width="45.140625" style="79" customWidth="1"/>
    <col min="15357" max="15363" width="0" style="79" hidden="1" customWidth="1"/>
    <col min="15364" max="15364" width="31.5703125" style="79" customWidth="1"/>
    <col min="15365" max="15365" width="12.85546875" style="79" bestFit="1" customWidth="1"/>
    <col min="15366" max="15367" width="9.140625" style="79"/>
    <col min="15368" max="15368" width="22.28515625" style="79" bestFit="1" customWidth="1"/>
    <col min="15369" max="15609" width="9.140625" style="79"/>
    <col min="15610" max="15610" width="6.7109375" style="79" customWidth="1"/>
    <col min="15611" max="15611" width="10.140625" style="79" customWidth="1"/>
    <col min="15612" max="15612" width="45.140625" style="79" customWidth="1"/>
    <col min="15613" max="15619" width="0" style="79" hidden="1" customWidth="1"/>
    <col min="15620" max="15620" width="31.5703125" style="79" customWidth="1"/>
    <col min="15621" max="15621" width="12.85546875" style="79" bestFit="1" customWidth="1"/>
    <col min="15622" max="15623" width="9.140625" style="79"/>
    <col min="15624" max="15624" width="22.28515625" style="79" bestFit="1" customWidth="1"/>
    <col min="15625" max="15865" width="9.140625" style="79"/>
    <col min="15866" max="15866" width="6.7109375" style="79" customWidth="1"/>
    <col min="15867" max="15867" width="10.140625" style="79" customWidth="1"/>
    <col min="15868" max="15868" width="45.140625" style="79" customWidth="1"/>
    <col min="15869" max="15875" width="0" style="79" hidden="1" customWidth="1"/>
    <col min="15876" max="15876" width="31.5703125" style="79" customWidth="1"/>
    <col min="15877" max="15877" width="12.85546875" style="79" bestFit="1" customWidth="1"/>
    <col min="15878" max="15879" width="9.140625" style="79"/>
    <col min="15880" max="15880" width="22.28515625" style="79" bestFit="1" customWidth="1"/>
    <col min="15881" max="16121" width="9.140625" style="79"/>
    <col min="16122" max="16122" width="6.7109375" style="79" customWidth="1"/>
    <col min="16123" max="16123" width="10.140625" style="79" customWidth="1"/>
    <col min="16124" max="16124" width="45.140625" style="79" customWidth="1"/>
    <col min="16125" max="16131" width="0" style="79" hidden="1" customWidth="1"/>
    <col min="16132" max="16132" width="31.5703125" style="79" customWidth="1"/>
    <col min="16133" max="16133" width="12.85546875" style="79" bestFit="1" customWidth="1"/>
    <col min="16134" max="16135" width="9.140625" style="79"/>
    <col min="16136" max="16136" width="22.28515625" style="79" bestFit="1" customWidth="1"/>
    <col min="16137" max="16384" width="9.140625" style="79"/>
  </cols>
  <sheetData>
    <row r="1" spans="1:11" ht="15.75">
      <c r="A1" s="78" t="s">
        <v>207</v>
      </c>
      <c r="B1" s="78"/>
      <c r="C1" s="78"/>
      <c r="D1" s="78"/>
    </row>
    <row r="2" spans="1:11" ht="15.75">
      <c r="A2" s="78" t="s">
        <v>208</v>
      </c>
      <c r="B2" s="78"/>
      <c r="C2" s="78"/>
      <c r="D2" s="78"/>
    </row>
    <row r="3" spans="1:11" ht="15.75">
      <c r="A3" s="78" t="s">
        <v>209</v>
      </c>
      <c r="B3" s="78"/>
      <c r="C3" s="78"/>
      <c r="D3" s="78"/>
    </row>
    <row r="4" spans="1:11" ht="15.75">
      <c r="A4" s="78" t="s">
        <v>210</v>
      </c>
      <c r="B4" s="78"/>
      <c r="C4" s="78"/>
      <c r="D4" s="78"/>
    </row>
    <row r="5" spans="1:11" ht="15.75">
      <c r="A5" s="80"/>
      <c r="B5" s="80"/>
      <c r="C5" s="80"/>
    </row>
    <row r="6" spans="1:11" ht="15.75">
      <c r="A6" s="80"/>
      <c r="B6" s="80"/>
      <c r="C6" s="80"/>
    </row>
    <row r="7" spans="1:11" ht="15.75">
      <c r="D7" s="81" t="s">
        <v>211</v>
      </c>
    </row>
    <row r="8" spans="1:11" ht="15.75">
      <c r="A8" s="82" t="s">
        <v>212</v>
      </c>
      <c r="B8" s="82"/>
      <c r="C8" s="83"/>
      <c r="D8" s="84">
        <v>42551</v>
      </c>
    </row>
    <row r="9" spans="1:11" ht="15.75">
      <c r="A9" s="82" t="s">
        <v>213</v>
      </c>
      <c r="B9" s="82"/>
      <c r="C9" s="85"/>
      <c r="D9" s="86" t="s">
        <v>214</v>
      </c>
    </row>
    <row r="11" spans="1:11" ht="15.75">
      <c r="A11" s="87" t="s">
        <v>215</v>
      </c>
      <c r="B11" s="87"/>
      <c r="C11" s="87"/>
    </row>
    <row r="13" spans="1:11">
      <c r="A13" s="88" t="s">
        <v>216</v>
      </c>
      <c r="B13" s="79" t="s">
        <v>217</v>
      </c>
    </row>
    <row r="14" spans="1:11" ht="15.75">
      <c r="B14" s="89" t="s">
        <v>218</v>
      </c>
      <c r="C14" s="79" t="s">
        <v>219</v>
      </c>
      <c r="D14" s="90">
        <v>118201</v>
      </c>
      <c r="I14"/>
      <c r="J14" s="48"/>
      <c r="K14" s="48"/>
    </row>
    <row r="15" spans="1:11" ht="15.75">
      <c r="B15" s="89" t="s">
        <v>220</v>
      </c>
      <c r="C15" s="79" t="s">
        <v>221</v>
      </c>
      <c r="D15" s="90">
        <v>9224267647</v>
      </c>
      <c r="I15" s="50"/>
      <c r="J15"/>
      <c r="K15"/>
    </row>
    <row r="16" spans="1:11">
      <c r="B16" s="89" t="s">
        <v>222</v>
      </c>
      <c r="C16" s="79" t="s">
        <v>223</v>
      </c>
      <c r="D16" s="90">
        <v>78038.829172342026</v>
      </c>
      <c r="I16" s="91"/>
      <c r="J16" s="52"/>
      <c r="K16" s="52"/>
    </row>
    <row r="17" spans="1:11" ht="15.75">
      <c r="B17" s="89" t="s">
        <v>224</v>
      </c>
      <c r="C17" s="79" t="s">
        <v>225</v>
      </c>
      <c r="D17" s="92">
        <v>43.99</v>
      </c>
      <c r="I17" s="93"/>
      <c r="J17" s="54"/>
      <c r="K17" s="54"/>
    </row>
    <row r="18" spans="1:11" ht="15.75">
      <c r="B18" s="89" t="s">
        <v>226</v>
      </c>
      <c r="C18" s="79" t="s">
        <v>227</v>
      </c>
      <c r="D18" s="92">
        <v>11.24</v>
      </c>
      <c r="I18" s="93"/>
      <c r="J18" s="54"/>
      <c r="K18" s="54"/>
    </row>
    <row r="19" spans="1:11" ht="15.75">
      <c r="B19" s="89" t="s">
        <v>228</v>
      </c>
      <c r="C19" s="79" t="s">
        <v>229</v>
      </c>
      <c r="D19" s="94">
        <v>9178822199</v>
      </c>
      <c r="I19" s="93"/>
      <c r="J19" s="54"/>
      <c r="K19" s="54"/>
    </row>
    <row r="20" spans="1:11" ht="15.75">
      <c r="B20" s="89" t="s">
        <v>230</v>
      </c>
      <c r="C20" s="79" t="s">
        <v>231</v>
      </c>
      <c r="D20" s="94">
        <v>9200179606</v>
      </c>
      <c r="I20" s="93"/>
      <c r="J20" s="54"/>
      <c r="K20" s="54"/>
    </row>
    <row r="21" spans="1:11" ht="15.75">
      <c r="B21" s="89" t="s">
        <v>232</v>
      </c>
      <c r="C21" s="79" t="s">
        <v>233</v>
      </c>
      <c r="D21" s="94">
        <v>9221537012</v>
      </c>
      <c r="I21" s="93"/>
      <c r="J21" s="54"/>
      <c r="K21" s="54"/>
    </row>
    <row r="22" spans="1:11">
      <c r="D22" s="90"/>
      <c r="I22" s="91"/>
      <c r="J22" s="54"/>
      <c r="K22" s="54"/>
    </row>
    <row r="23" spans="1:11">
      <c r="A23" s="88" t="s">
        <v>234</v>
      </c>
      <c r="B23" s="79" t="s">
        <v>235</v>
      </c>
      <c r="D23" s="90"/>
      <c r="I23" s="91"/>
      <c r="J23" s="54"/>
      <c r="K23" s="54"/>
    </row>
    <row r="24" spans="1:11">
      <c r="B24" s="89" t="s">
        <v>218</v>
      </c>
      <c r="C24" s="79" t="s">
        <v>219</v>
      </c>
      <c r="D24" s="90">
        <v>7401</v>
      </c>
    </row>
    <row r="25" spans="1:11">
      <c r="B25" s="89" t="s">
        <v>220</v>
      </c>
      <c r="C25" s="79" t="s">
        <v>221</v>
      </c>
      <c r="D25" s="94">
        <v>483536463</v>
      </c>
    </row>
    <row r="26" spans="1:11">
      <c r="B26" s="89" t="s">
        <v>222</v>
      </c>
      <c r="C26" s="79" t="s">
        <v>223</v>
      </c>
      <c r="D26" s="90">
        <v>65333.93635995136</v>
      </c>
    </row>
    <row r="27" spans="1:11">
      <c r="B27" s="89" t="s">
        <v>224</v>
      </c>
      <c r="C27" s="79" t="s">
        <v>225</v>
      </c>
      <c r="D27" s="95">
        <v>41.18</v>
      </c>
    </row>
    <row r="28" spans="1:11">
      <c r="B28" s="89" t="s">
        <v>226</v>
      </c>
      <c r="C28" s="79" t="s">
        <v>227</v>
      </c>
      <c r="D28" s="95">
        <v>7.8</v>
      </c>
    </row>
    <row r="29" spans="1:11">
      <c r="D29" s="96"/>
    </row>
    <row r="30" spans="1:11">
      <c r="A30" s="88" t="s">
        <v>236</v>
      </c>
      <c r="B30" s="79" t="s">
        <v>237</v>
      </c>
      <c r="D30" s="96"/>
    </row>
    <row r="31" spans="1:11">
      <c r="B31" s="89" t="s">
        <v>218</v>
      </c>
      <c r="C31" s="79" t="s">
        <v>219</v>
      </c>
      <c r="D31" s="83">
        <v>14393</v>
      </c>
    </row>
    <row r="32" spans="1:11">
      <c r="B32" s="89" t="s">
        <v>220</v>
      </c>
      <c r="C32" s="79" t="s">
        <v>221</v>
      </c>
      <c r="D32" s="83">
        <v>870729599</v>
      </c>
    </row>
    <row r="33" spans="1:4">
      <c r="B33" s="89" t="s">
        <v>222</v>
      </c>
      <c r="C33" s="79" t="s">
        <v>223</v>
      </c>
      <c r="D33" s="90">
        <v>60496.741402070453</v>
      </c>
    </row>
    <row r="34" spans="1:4">
      <c r="B34" s="89" t="s">
        <v>224</v>
      </c>
      <c r="C34" s="79" t="s">
        <v>225</v>
      </c>
      <c r="D34" s="97">
        <v>47.63</v>
      </c>
    </row>
    <row r="35" spans="1:4">
      <c r="B35" s="89" t="s">
        <v>226</v>
      </c>
      <c r="C35" s="79" t="s">
        <v>227</v>
      </c>
      <c r="D35" s="97">
        <v>9.14</v>
      </c>
    </row>
    <row r="36" spans="1:4">
      <c r="D36" s="96"/>
    </row>
    <row r="37" spans="1:4">
      <c r="A37" s="88" t="s">
        <v>238</v>
      </c>
      <c r="B37" s="79" t="s">
        <v>239</v>
      </c>
      <c r="C37" s="98"/>
      <c r="D37" s="96"/>
    </row>
    <row r="38" spans="1:4">
      <c r="B38" s="89" t="s">
        <v>218</v>
      </c>
      <c r="C38" s="79" t="s">
        <v>219</v>
      </c>
      <c r="D38" s="83">
        <v>84093</v>
      </c>
    </row>
    <row r="39" spans="1:4">
      <c r="B39" s="89" t="s">
        <v>220</v>
      </c>
      <c r="C39" s="79" t="s">
        <v>225</v>
      </c>
      <c r="D39" s="97">
        <v>73.38</v>
      </c>
    </row>
    <row r="40" spans="1:4">
      <c r="B40" s="89" t="s">
        <v>222</v>
      </c>
      <c r="C40" s="79" t="s">
        <v>240</v>
      </c>
      <c r="D40" s="83">
        <v>3954653723</v>
      </c>
    </row>
    <row r="41" spans="1:4">
      <c r="B41" s="89"/>
      <c r="D41" s="96"/>
    </row>
    <row r="42" spans="1:4">
      <c r="A42" s="88" t="s">
        <v>241</v>
      </c>
      <c r="B42" s="98" t="s">
        <v>242</v>
      </c>
      <c r="D42" s="96"/>
    </row>
    <row r="43" spans="1:4">
      <c r="B43" s="89" t="s">
        <v>218</v>
      </c>
      <c r="C43" s="79" t="s">
        <v>219</v>
      </c>
      <c r="D43" s="90">
        <v>224088</v>
      </c>
    </row>
    <row r="44" spans="1:4">
      <c r="C44" s="99"/>
      <c r="D44" s="100"/>
    </row>
    <row r="45" spans="1:4" ht="15.75">
      <c r="A45" s="87" t="s">
        <v>243</v>
      </c>
      <c r="B45" s="87"/>
      <c r="C45" s="87"/>
      <c r="D45" s="100"/>
    </row>
    <row r="46" spans="1:4">
      <c r="D46" s="100"/>
    </row>
    <row r="47" spans="1:4">
      <c r="A47" s="88" t="s">
        <v>216</v>
      </c>
      <c r="B47" s="79" t="s">
        <v>180</v>
      </c>
      <c r="D47" s="100"/>
    </row>
    <row r="48" spans="1:4">
      <c r="A48" s="89"/>
      <c r="B48" s="89" t="s">
        <v>218</v>
      </c>
      <c r="C48" s="79" t="s">
        <v>217</v>
      </c>
      <c r="D48" s="94">
        <v>39535995292</v>
      </c>
    </row>
    <row r="49" spans="1:4">
      <c r="A49" s="89"/>
      <c r="B49" s="89" t="s">
        <v>220</v>
      </c>
      <c r="C49" s="79" t="s">
        <v>235</v>
      </c>
      <c r="D49" s="94">
        <v>535870232</v>
      </c>
    </row>
    <row r="50" spans="1:4">
      <c r="A50" s="89"/>
      <c r="B50" s="89" t="s">
        <v>222</v>
      </c>
      <c r="C50" s="79" t="s">
        <v>237</v>
      </c>
      <c r="D50" s="90">
        <v>972023664</v>
      </c>
    </row>
    <row r="51" spans="1:4">
      <c r="A51" s="89"/>
      <c r="B51" s="89" t="s">
        <v>224</v>
      </c>
      <c r="C51" s="79" t="s">
        <v>239</v>
      </c>
      <c r="D51" s="90">
        <v>41614466631</v>
      </c>
    </row>
    <row r="52" spans="1:4">
      <c r="A52" s="89"/>
      <c r="B52" s="89" t="s">
        <v>244</v>
      </c>
      <c r="C52" s="79" t="s">
        <v>245</v>
      </c>
      <c r="D52" s="90">
        <v>37057619</v>
      </c>
    </row>
    <row r="53" spans="1:4">
      <c r="A53" s="89"/>
      <c r="B53" s="89" t="s">
        <v>226</v>
      </c>
      <c r="C53" s="79" t="s">
        <v>246</v>
      </c>
      <c r="D53" s="90">
        <v>3066827192</v>
      </c>
    </row>
    <row r="54" spans="1:4">
      <c r="A54" s="89"/>
      <c r="B54" s="89" t="s">
        <v>228</v>
      </c>
      <c r="C54" s="79" t="s">
        <v>242</v>
      </c>
      <c r="D54" s="90">
        <v>85762240630</v>
      </c>
    </row>
    <row r="55" spans="1:4">
      <c r="A55" s="89"/>
      <c r="B55" s="89"/>
      <c r="C55" s="101"/>
      <c r="D55" s="90"/>
    </row>
    <row r="56" spans="1:4">
      <c r="A56" s="88">
        <v>2</v>
      </c>
      <c r="B56" s="79" t="s">
        <v>247</v>
      </c>
    </row>
    <row r="57" spans="1:4">
      <c r="B57" s="89" t="s">
        <v>218</v>
      </c>
      <c r="C57" s="79" t="s">
        <v>217</v>
      </c>
      <c r="D57" s="44">
        <v>23738166660</v>
      </c>
    </row>
    <row r="58" spans="1:4">
      <c r="A58" s="89"/>
      <c r="B58" s="89"/>
      <c r="C58" s="101"/>
      <c r="D58" s="90"/>
    </row>
    <row r="59" spans="1:4">
      <c r="A59" s="89"/>
      <c r="B59" s="89"/>
      <c r="C59" s="89"/>
    </row>
    <row r="62" spans="1:4">
      <c r="B62" s="89"/>
      <c r="D62" s="44"/>
    </row>
    <row r="63" spans="1:4">
      <c r="B63" s="89"/>
      <c r="D63" s="44"/>
    </row>
    <row r="64" spans="1:4">
      <c r="B64" s="89"/>
      <c r="D64" s="44"/>
    </row>
    <row r="65" spans="1:4" ht="17.25">
      <c r="B65" s="89"/>
      <c r="D65" s="102"/>
    </row>
    <row r="66" spans="1:4">
      <c r="B66" s="89"/>
      <c r="D66" s="44"/>
    </row>
    <row r="67" spans="1:4">
      <c r="B67" s="89"/>
    </row>
    <row r="68" spans="1:4">
      <c r="A68" s="88"/>
      <c r="B68" s="89"/>
    </row>
    <row r="69" spans="1:4">
      <c r="A69" s="88"/>
      <c r="B69" s="89"/>
    </row>
    <row r="70" spans="1:4">
      <c r="A70" s="89"/>
      <c r="B70" s="89"/>
    </row>
    <row r="71" spans="1:4">
      <c r="A71" s="89"/>
      <c r="B71" s="89"/>
      <c r="D71" s="103"/>
    </row>
    <row r="72" spans="1:4">
      <c r="A72" s="89"/>
      <c r="B72" s="89"/>
      <c r="D72" s="44"/>
    </row>
    <row r="73" spans="1:4">
      <c r="A73" s="89"/>
      <c r="B73" s="89"/>
      <c r="D73" s="96"/>
    </row>
    <row r="74" spans="1:4">
      <c r="A74" s="88"/>
      <c r="C74" s="89"/>
      <c r="D74" s="96"/>
    </row>
    <row r="75" spans="1:4">
      <c r="A75" s="88"/>
      <c r="B75" s="89"/>
      <c r="D75" s="96"/>
    </row>
    <row r="76" spans="1:4">
      <c r="A76" s="88"/>
      <c r="B76" s="89"/>
      <c r="C76" s="101"/>
      <c r="D76" s="104"/>
    </row>
    <row r="77" spans="1:4">
      <c r="A77" s="88"/>
      <c r="B77" s="89"/>
      <c r="C77" s="101"/>
      <c r="D77" s="104"/>
    </row>
    <row r="78" spans="1:4">
      <c r="A78" s="88"/>
      <c r="B78" s="89"/>
      <c r="D78" s="83"/>
    </row>
    <row r="79" spans="1:4">
      <c r="A79" s="88"/>
      <c r="B79" s="89"/>
      <c r="D79" s="105"/>
    </row>
    <row r="80" spans="1:4">
      <c r="A80" s="88"/>
      <c r="B80" s="89"/>
      <c r="D80" s="105"/>
    </row>
    <row r="81" spans="1:4">
      <c r="A81" s="89"/>
      <c r="B81" s="89"/>
      <c r="D81" s="105"/>
    </row>
    <row r="82" spans="1:4">
      <c r="A82" s="89"/>
      <c r="B82" s="89"/>
      <c r="D82" s="103"/>
    </row>
    <row r="83" spans="1:4">
      <c r="A83" s="89"/>
      <c r="B83" s="89"/>
      <c r="D83" s="44"/>
    </row>
    <row r="84" spans="1:4">
      <c r="A84" s="89"/>
      <c r="B84" s="89"/>
      <c r="C84" s="89"/>
      <c r="D84" s="96"/>
    </row>
    <row r="85" spans="1:4">
      <c r="A85" s="88"/>
      <c r="D85" s="96"/>
    </row>
    <row r="86" spans="1:4">
      <c r="A86" s="89"/>
      <c r="B86" s="89"/>
      <c r="D86" s="106"/>
    </row>
    <row r="87" spans="1:4">
      <c r="A87" s="89"/>
      <c r="B87" s="89"/>
      <c r="D87" s="105"/>
    </row>
    <row r="88" spans="1:4">
      <c r="A88" s="89"/>
      <c r="B88" s="89"/>
      <c r="D88" s="105"/>
    </row>
    <row r="89" spans="1:4">
      <c r="A89" s="89"/>
      <c r="B89" s="89"/>
      <c r="D89" s="105"/>
    </row>
    <row r="90" spans="1:4">
      <c r="A90" s="89"/>
      <c r="B90" s="89"/>
      <c r="D90" s="103"/>
    </row>
    <row r="91" spans="1:4">
      <c r="A91" s="89"/>
      <c r="B91" s="89"/>
      <c r="D91" s="44"/>
    </row>
    <row r="101" spans="1:4">
      <c r="B101" s="89"/>
    </row>
    <row r="102" spans="1:4">
      <c r="A102" s="88"/>
      <c r="B102" s="98"/>
    </row>
    <row r="103" spans="1:4">
      <c r="B103" s="89"/>
      <c r="D103" s="44"/>
    </row>
    <row r="104" spans="1:4">
      <c r="B104" s="89"/>
      <c r="D104" s="44"/>
    </row>
    <row r="105" spans="1:4">
      <c r="B105" s="89"/>
      <c r="D105" s="44"/>
    </row>
    <row r="106" spans="1:4">
      <c r="B106" s="89"/>
      <c r="D106" s="44"/>
    </row>
    <row r="107" spans="1:4">
      <c r="B107" s="89"/>
      <c r="D107" s="107"/>
    </row>
    <row r="108" spans="1:4">
      <c r="B108" s="89"/>
      <c r="D108" s="44"/>
    </row>
    <row r="109" spans="1:4">
      <c r="B109" s="89"/>
      <c r="D109" s="44"/>
    </row>
    <row r="110" spans="1:4">
      <c r="B110" s="89"/>
      <c r="D110" s="44"/>
    </row>
    <row r="111" spans="1:4">
      <c r="B111" s="89"/>
      <c r="D111" s="44"/>
    </row>
    <row r="112" spans="1:4">
      <c r="B112" s="89"/>
      <c r="D112" s="96"/>
    </row>
    <row r="113" spans="1:4" ht="15.75">
      <c r="A113" s="87"/>
      <c r="B113" s="89"/>
      <c r="D113" s="96"/>
    </row>
    <row r="114" spans="1:4">
      <c r="B114" s="89"/>
      <c r="C114" s="98"/>
      <c r="D114" s="96"/>
    </row>
    <row r="115" spans="1:4">
      <c r="A115" s="88"/>
      <c r="B115" s="98"/>
      <c r="C115" s="89"/>
      <c r="D115" s="96"/>
    </row>
    <row r="116" spans="1:4">
      <c r="A116" s="88"/>
      <c r="B116" s="89"/>
      <c r="C116" s="98"/>
      <c r="D116" s="104"/>
    </row>
    <row r="117" spans="1:4">
      <c r="A117" s="88"/>
      <c r="B117" s="89"/>
      <c r="C117" s="98"/>
      <c r="D117" s="104"/>
    </row>
    <row r="118" spans="1:4">
      <c r="A118" s="88"/>
      <c r="B118" s="89"/>
      <c r="C118" s="98"/>
      <c r="D118" s="90"/>
    </row>
    <row r="119" spans="1:4">
      <c r="A119" s="88"/>
      <c r="B119" s="89"/>
      <c r="C119" s="98"/>
      <c r="D119" s="104"/>
    </row>
    <row r="120" spans="1:4">
      <c r="A120" s="88"/>
      <c r="B120" s="89"/>
      <c r="D120" s="104"/>
    </row>
    <row r="121" spans="1:4">
      <c r="A121" s="88"/>
      <c r="B121" s="89"/>
      <c r="C121" s="98"/>
      <c r="D121" s="90"/>
    </row>
    <row r="122" spans="1:4">
      <c r="A122" s="88"/>
      <c r="B122" s="89"/>
      <c r="C122" s="98"/>
      <c r="D122" s="90"/>
    </row>
    <row r="123" spans="1:4">
      <c r="A123" s="88"/>
      <c r="B123" s="89"/>
      <c r="C123" s="98"/>
      <c r="D123" s="90"/>
    </row>
    <row r="124" spans="1:4">
      <c r="A124" s="88"/>
      <c r="B124" s="89"/>
      <c r="C124" s="98"/>
      <c r="D124" s="104"/>
    </row>
    <row r="125" spans="1:4">
      <c r="A125" s="88"/>
      <c r="B125" s="89"/>
      <c r="C125" s="98"/>
      <c r="D125" s="90"/>
    </row>
    <row r="126" spans="1:4">
      <c r="A126" s="88"/>
      <c r="B126" s="89"/>
      <c r="C126" s="98"/>
      <c r="D126" s="96"/>
    </row>
    <row r="127" spans="1:4">
      <c r="A127" s="108"/>
      <c r="B127" s="109"/>
      <c r="C127" s="110"/>
      <c r="D127" s="96"/>
    </row>
    <row r="128" spans="1:4">
      <c r="A128" s="108"/>
      <c r="B128" s="111"/>
      <c r="C128" s="110"/>
      <c r="D128" s="112"/>
    </row>
    <row r="129" spans="1:4">
      <c r="A129" s="108"/>
      <c r="B129" s="111"/>
      <c r="C129" s="110"/>
      <c r="D129" s="112"/>
    </row>
    <row r="130" spans="1:4">
      <c r="A130" s="108"/>
      <c r="B130" s="111"/>
      <c r="C130" s="110"/>
      <c r="D130" s="112"/>
    </row>
    <row r="131" spans="1:4">
      <c r="A131" s="108"/>
      <c r="B131" s="111"/>
      <c r="C131" s="110"/>
      <c r="D131" s="112"/>
    </row>
    <row r="132" spans="1:4">
      <c r="A132" s="108"/>
      <c r="B132" s="111"/>
      <c r="C132" s="110"/>
      <c r="D132" s="112"/>
    </row>
    <row r="133" spans="1:4">
      <c r="A133" s="108"/>
      <c r="B133" s="111"/>
      <c r="C133" s="110"/>
      <c r="D133" s="112"/>
    </row>
    <row r="134" spans="1:4">
      <c r="A134" s="108"/>
      <c r="B134" s="111"/>
      <c r="C134" s="110"/>
      <c r="D134" s="112"/>
    </row>
    <row r="135" spans="1:4">
      <c r="A135" s="108"/>
      <c r="B135" s="111"/>
      <c r="C135" s="110"/>
      <c r="D135" s="112"/>
    </row>
    <row r="136" spans="1:4">
      <c r="A136" s="108"/>
      <c r="B136" s="111"/>
      <c r="C136" s="110"/>
      <c r="D136" s="112"/>
    </row>
    <row r="137" spans="1:4">
      <c r="A137" s="108"/>
      <c r="B137" s="111"/>
      <c r="C137" s="110"/>
      <c r="D137" s="113"/>
    </row>
    <row r="138" spans="1:4">
      <c r="A138" s="108"/>
      <c r="B138" s="111"/>
      <c r="C138" s="109"/>
      <c r="D138" s="90"/>
    </row>
    <row r="139" spans="1:4">
      <c r="A139" s="108"/>
      <c r="B139" s="111"/>
      <c r="C139" s="110"/>
      <c r="D139" s="96"/>
    </row>
    <row r="140" spans="1:4">
      <c r="A140" s="108"/>
      <c r="B140" s="109"/>
      <c r="C140" s="110"/>
      <c r="D140" s="96"/>
    </row>
    <row r="141" spans="1:4">
      <c r="A141" s="108"/>
      <c r="B141" s="111"/>
      <c r="C141" s="110"/>
      <c r="D141" s="96"/>
    </row>
    <row r="142" spans="1:4">
      <c r="A142" s="108"/>
      <c r="B142" s="111"/>
      <c r="C142" s="110"/>
      <c r="D142" s="96"/>
    </row>
    <row r="143" spans="1:4">
      <c r="A143" s="108"/>
      <c r="B143" s="111"/>
      <c r="C143" s="110"/>
      <c r="D143" s="96"/>
    </row>
    <row r="144" spans="1:4">
      <c r="A144" s="108"/>
      <c r="B144" s="111"/>
      <c r="C144" s="110"/>
      <c r="D144" s="96"/>
    </row>
    <row r="145" spans="1:4">
      <c r="A145" s="108"/>
      <c r="B145" s="111"/>
      <c r="C145" s="110"/>
      <c r="D145" s="96"/>
    </row>
    <row r="146" spans="1:4">
      <c r="A146" s="108"/>
      <c r="B146" s="111"/>
      <c r="C146" s="110"/>
      <c r="D146" s="96"/>
    </row>
    <row r="147" spans="1:4">
      <c r="A147" s="108"/>
      <c r="B147" s="111"/>
      <c r="C147" s="110"/>
      <c r="D147" s="96"/>
    </row>
    <row r="148" spans="1:4">
      <c r="A148" s="108"/>
      <c r="B148" s="111"/>
      <c r="C148" s="110"/>
      <c r="D148" s="90"/>
    </row>
    <row r="149" spans="1:4">
      <c r="A149" s="108"/>
      <c r="B149" s="111"/>
      <c r="C149" s="110"/>
      <c r="D149" s="90"/>
    </row>
    <row r="150" spans="1:4">
      <c r="A150" s="108"/>
      <c r="B150" s="111"/>
      <c r="C150" s="110"/>
      <c r="D150" s="113"/>
    </row>
    <row r="151" spans="1:4">
      <c r="A151" s="108"/>
      <c r="B151" s="111"/>
      <c r="C151" s="109"/>
      <c r="D151" s="114"/>
    </row>
    <row r="152" spans="1:4">
      <c r="A152" s="108"/>
      <c r="B152" s="111"/>
      <c r="C152" s="109"/>
      <c r="D152" s="96"/>
    </row>
    <row r="153" spans="1:4">
      <c r="A153" s="108"/>
      <c r="B153" s="111"/>
      <c r="C153" s="110"/>
      <c r="D153" s="96"/>
    </row>
    <row r="154" spans="1:4" ht="15.75">
      <c r="A154" s="115"/>
      <c r="B154" s="89"/>
      <c r="C154" s="98"/>
      <c r="D154" s="96"/>
    </row>
    <row r="155" spans="1:4">
      <c r="A155" s="88"/>
      <c r="B155" s="98"/>
      <c r="C155" s="98"/>
      <c r="D155" s="96"/>
    </row>
    <row r="156" spans="1:4">
      <c r="A156" s="88"/>
      <c r="B156" s="98"/>
      <c r="C156" s="98"/>
      <c r="D156" s="96"/>
    </row>
    <row r="157" spans="1:4">
      <c r="B157" s="89"/>
      <c r="D157" s="90"/>
    </row>
    <row r="158" spans="1:4">
      <c r="A158" s="89"/>
      <c r="B158" s="89"/>
      <c r="D158" s="90"/>
    </row>
    <row r="159" spans="1:4">
      <c r="A159" s="89"/>
      <c r="B159" s="89"/>
      <c r="D159" s="90"/>
    </row>
    <row r="160" spans="1:4" ht="17.25">
      <c r="A160" s="89"/>
      <c r="B160" s="89"/>
      <c r="D160" s="116"/>
    </row>
    <row r="161" spans="1:4">
      <c r="A161" s="89"/>
      <c r="B161" s="88"/>
      <c r="D161" s="117"/>
    </row>
    <row r="162" spans="1:4">
      <c r="A162" s="89"/>
      <c r="B162" s="89"/>
      <c r="D162" s="96"/>
    </row>
    <row r="163" spans="1:4">
      <c r="A163" s="88"/>
      <c r="D163" s="96"/>
    </row>
    <row r="164" spans="1:4">
      <c r="A164" s="88"/>
      <c r="D164" s="107"/>
    </row>
    <row r="165" spans="1:4">
      <c r="A165" s="88"/>
    </row>
  </sheetData>
  <mergeCells count="4">
    <mergeCell ref="A1:D1"/>
    <mergeCell ref="A2:D2"/>
    <mergeCell ref="A3:D3"/>
    <mergeCell ref="A4:D4"/>
  </mergeCells>
  <dataValidations count="2">
    <dataValidation allowBlank="1" showInputMessage="1" showErrorMessage="1" prompt="Benefit type; e.g., Service Retirement, Ordinary Disability" sqref="I16" xr:uid="{0040780E-CB97-41FF-A91F-D9E8714962C3}"/>
    <dataValidation type="whole" operator="greaterThan" allowBlank="1" showInputMessage="1" showErrorMessage="1" prompt="Present Value of Benefits for prior fiscal year to nearest dollar" sqref="J16:K16" xr:uid="{FF641ED1-57A9-4036-BD14-2DD89613336B}">
      <formula1>-1000000000000</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FDDF8-106A-47EA-BD4C-5B4A1371B873}">
  <dimension ref="B2:I6"/>
  <sheetViews>
    <sheetView workbookViewId="0">
      <selection activeCell="F17" sqref="F17"/>
    </sheetView>
  </sheetViews>
  <sheetFormatPr defaultRowHeight="15"/>
  <cols>
    <col min="2" max="2" width="14.28515625" customWidth="1"/>
    <col min="3" max="3" width="20.28515625" customWidth="1"/>
    <col min="4" max="4" width="21.42578125" customWidth="1"/>
    <col min="5" max="5" width="15.42578125" customWidth="1"/>
    <col min="6" max="6" width="12.85546875" customWidth="1"/>
  </cols>
  <sheetData>
    <row r="2" spans="2:9">
      <c r="B2" t="s">
        <v>112</v>
      </c>
    </row>
    <row r="3" spans="2:9">
      <c r="C3" t="s">
        <v>115</v>
      </c>
      <c r="D3" t="s">
        <v>116</v>
      </c>
      <c r="E3" t="s">
        <v>118</v>
      </c>
      <c r="F3" t="s">
        <v>117</v>
      </c>
      <c r="G3" t="s">
        <v>119</v>
      </c>
    </row>
    <row r="4" spans="2:9">
      <c r="B4" t="s">
        <v>113</v>
      </c>
      <c r="C4" s="36">
        <v>70000777</v>
      </c>
      <c r="D4" s="36">
        <v>43629545</v>
      </c>
      <c r="G4">
        <v>20292733</v>
      </c>
      <c r="I4" s="38">
        <f>G4/D4</f>
        <v>0.46511447689862456</v>
      </c>
    </row>
    <row r="5" spans="2:9">
      <c r="B5" t="s">
        <v>114</v>
      </c>
      <c r="C5" s="36">
        <v>73323430</v>
      </c>
      <c r="D5" s="36">
        <v>50095723</v>
      </c>
      <c r="G5">
        <v>22004183</v>
      </c>
    </row>
    <row r="6" spans="2:9">
      <c r="C6"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GlobalParams</vt:lpstr>
      <vt:lpstr>returns</vt:lpstr>
      <vt:lpstr>Calibration_AV2016lag</vt:lpstr>
      <vt:lpstr>Sheet1</vt:lpstr>
      <vt:lpstr>Sheet2</vt:lpstr>
      <vt:lpstr>DetectiveWork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2019-03-20T19:54:27Z</dcterms:modified>
</cp:coreProperties>
</file>