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A0815F2-033A-4ABA-B34B-127B84A52317}" xr6:coauthVersionLast="40" xr6:coauthVersionMax="40" xr10:uidLastSave="{00000000-0000-0000-0000-000000000000}"/>
  <bookViews>
    <workbookView xWindow="0" yWindow="0" windowWidth="22260" windowHeight="12645" tabRatio="524" activeTab="2" xr2:uid="{00000000-000D-0000-FFFF-FFFF00000000}"/>
  </bookViews>
  <sheets>
    <sheet name="params" sheetId="1" r:id="rId1"/>
    <sheet name="GlobalParams" sheetId="3" r:id="rId2"/>
    <sheet name="returns" sheetId="2" r:id="rId3"/>
    <sheet name="Calibration_2016" sheetId="10" r:id="rId4"/>
    <sheet name="DetectiveWork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3" i="2" l="1"/>
  <c r="E13" i="2" s="1"/>
  <c r="F16" i="2"/>
  <c r="E16" i="2" s="1"/>
  <c r="F15" i="2"/>
  <c r="E15" i="2" s="1"/>
  <c r="F14" i="2"/>
  <c r="E14" i="2" s="1"/>
  <c r="F12" i="2"/>
  <c r="E12" i="2"/>
  <c r="F11" i="2"/>
  <c r="E11" i="2" s="1"/>
  <c r="F10" i="2" l="1"/>
  <c r="E10" i="2" s="1"/>
  <c r="F9" i="2"/>
  <c r="E9" i="2" s="1"/>
  <c r="F8" i="2"/>
  <c r="E8" i="2" s="1"/>
  <c r="F7" i="2"/>
  <c r="E7" i="2" s="1"/>
  <c r="F6" i="2"/>
  <c r="E6" i="2"/>
  <c r="I4" i="11" l="1"/>
  <c r="F4" i="2" l="1"/>
  <c r="E4" i="2" s="1"/>
  <c r="F5" i="2"/>
  <c r="E5" i="2" s="1"/>
  <c r="F3" i="2"/>
  <c r="E3" i="2" s="1"/>
  <c r="C39" i="10" l="1"/>
  <c r="D14" i="10" l="1"/>
  <c r="E28" i="10"/>
  <c r="E27" i="10"/>
  <c r="E26" i="10"/>
  <c r="E24" i="10"/>
  <c r="E23" i="10"/>
  <c r="E22" i="10"/>
  <c r="E17" i="10"/>
  <c r="E16" i="10"/>
  <c r="E8" i="10"/>
  <c r="E10" i="10"/>
  <c r="E11" i="10"/>
  <c r="E7" i="10"/>
  <c r="J40" i="10" l="1"/>
  <c r="J39" i="10"/>
  <c r="B33" i="10" l="1"/>
  <c r="C21" i="10" l="1"/>
  <c r="E21" i="10" s="1"/>
  <c r="G28" i="10"/>
  <c r="G27" i="10"/>
  <c r="G26" i="10"/>
  <c r="G24" i="10"/>
  <c r="G23" i="10"/>
  <c r="G22" i="10"/>
  <c r="G17" i="10"/>
  <c r="G16" i="10"/>
  <c r="G11" i="10"/>
  <c r="G10" i="10"/>
  <c r="C9" i="10"/>
  <c r="G8" i="10"/>
  <c r="G7" i="10"/>
  <c r="G21" i="10" l="1"/>
  <c r="G9" i="10"/>
  <c r="E9" i="10"/>
  <c r="C14" i="10"/>
  <c r="E14" i="10" s="1"/>
  <c r="G14" i="10" l="1"/>
  <c r="C18" i="10"/>
  <c r="E18" i="10" s="1"/>
  <c r="G18" i="10" l="1"/>
  <c r="F2" i="2"/>
  <c r="E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F4" authorId="0" shapeId="0" xr:uid="{D91F68BF-928B-4B3B-9F98-4B2FFAC0BBB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method2 = No smoothing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27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AV2016 n47
</t>
        </r>
      </text>
    </comment>
  </commentList>
</comments>
</file>

<file path=xl/sharedStrings.xml><?xml version="1.0" encoding="utf-8"?>
<sst xmlns="http://schemas.openxmlformats.org/spreadsheetml/2006/main" count="351" uniqueCount="158">
  <si>
    <t>runname</t>
  </si>
  <si>
    <t>nsim</t>
  </si>
  <si>
    <t>nyear</t>
  </si>
  <si>
    <t>ncore</t>
  </si>
  <si>
    <t>ADC</t>
  </si>
  <si>
    <t>nonNegC</t>
  </si>
  <si>
    <t>EEC_fixed</t>
  </si>
  <si>
    <t>i</t>
  </si>
  <si>
    <t>ir.mean</t>
  </si>
  <si>
    <t>ir.sd</t>
  </si>
  <si>
    <t>m</t>
  </si>
  <si>
    <t>salgrowth_amort</t>
  </si>
  <si>
    <t>amort_method</t>
  </si>
  <si>
    <t>s.year</t>
  </si>
  <si>
    <t>include</t>
  </si>
  <si>
    <t>note</t>
  </si>
  <si>
    <t>ConPolicy</t>
  </si>
  <si>
    <t>r.mean</t>
  </si>
  <si>
    <t>r.sd</t>
  </si>
  <si>
    <t>period</t>
  </si>
  <si>
    <t>return_det</t>
  </si>
  <si>
    <t>RS1</t>
  </si>
  <si>
    <t>return_type</t>
  </si>
  <si>
    <t>scenario</t>
  </si>
  <si>
    <t>return_scenario</t>
  </si>
  <si>
    <t>r.geoMean</t>
  </si>
  <si>
    <t>wf_growth</t>
  </si>
  <si>
    <t>nyear.override</t>
  </si>
  <si>
    <t>useAVamort</t>
  </si>
  <si>
    <t>useAVunrecReturn</t>
  </si>
  <si>
    <t>MA_0_pct</t>
  </si>
  <si>
    <t>AA_0_pct</t>
  </si>
  <si>
    <t>AL_pct</t>
  </si>
  <si>
    <t>diff</t>
  </si>
  <si>
    <t>PVFB for actives</t>
  </si>
  <si>
    <t>AL total</t>
  </si>
  <si>
    <t>AL for actives</t>
  </si>
  <si>
    <t>VVA</t>
  </si>
  <si>
    <t>MVA</t>
  </si>
  <si>
    <t>Model</t>
  </si>
  <si>
    <t>MA_0</t>
  </si>
  <si>
    <t>AA_0</t>
  </si>
  <si>
    <t>amort_type</t>
  </si>
  <si>
    <t>closed</t>
  </si>
  <si>
    <t>$billion</t>
  </si>
  <si>
    <t>SC $b</t>
  </si>
  <si>
    <t>NC rate %</t>
  </si>
  <si>
    <t>EEC rate %</t>
  </si>
  <si>
    <t>SC rate %</t>
  </si>
  <si>
    <t>UAAL</t>
  </si>
  <si>
    <t>cd</t>
  </si>
  <si>
    <t>cola</t>
  </si>
  <si>
    <t>PVFB for vested Terms</t>
  </si>
  <si>
    <t>PVFNC</t>
  </si>
  <si>
    <t>payroll  (reported)</t>
  </si>
  <si>
    <t>payroll  (valueation)</t>
  </si>
  <si>
    <t>PV Future salary</t>
  </si>
  <si>
    <t>No calibration</t>
  </si>
  <si>
    <t>Calibrated</t>
  </si>
  <si>
    <t>benefit factor * 1.125; sal.growth + 0.75%; 96% init benefit; post/sur mortality * 1.025</t>
  </si>
  <si>
    <t>PVFB for retirees/bens/disb</t>
  </si>
  <si>
    <t>B(AV2016 e7)</t>
  </si>
  <si>
    <t>notes</t>
  </si>
  <si>
    <t>AV2016</t>
  </si>
  <si>
    <t>calibration</t>
  </si>
  <si>
    <t>init_year</t>
  </si>
  <si>
    <t>min_age</t>
  </si>
  <si>
    <t>max_age</t>
  </si>
  <si>
    <t>min_ea</t>
  </si>
  <si>
    <t>max_ea</t>
  </si>
  <si>
    <t>max_retAge</t>
  </si>
  <si>
    <t>min_retAge</t>
  </si>
  <si>
    <t>fasyears</t>
  </si>
  <si>
    <t>benefit parameters</t>
  </si>
  <si>
    <t>age_vben</t>
  </si>
  <si>
    <t>v.year</t>
  </si>
  <si>
    <t>Return Assumptions</t>
  </si>
  <si>
    <t>infl</t>
  </si>
  <si>
    <t>actuarial_method</t>
  </si>
  <si>
    <t>EAN.CD</t>
  </si>
  <si>
    <t>Actuarial Methods and assumptions</t>
  </si>
  <si>
    <t>Amortization</t>
  </si>
  <si>
    <t>Asset Smoothing</t>
  </si>
  <si>
    <t>s.upper</t>
  </si>
  <si>
    <t>s.lower</t>
  </si>
  <si>
    <t>smooth_method</t>
  </si>
  <si>
    <t>method1</t>
  </si>
  <si>
    <t>Initial Funding</t>
  </si>
  <si>
    <t>init_MA_type</t>
  </si>
  <si>
    <t>init_AA_type</t>
  </si>
  <si>
    <t>workforce</t>
  </si>
  <si>
    <t>estInitTerm</t>
  </si>
  <si>
    <t>TDA</t>
  </si>
  <si>
    <t>TDA_on</t>
  </si>
  <si>
    <t>i.TDAfixed</t>
  </si>
  <si>
    <t>init_MA_TDA_type</t>
  </si>
  <si>
    <t>MA_pct</t>
  </si>
  <si>
    <t>init_MA_TDA_pct</t>
  </si>
  <si>
    <t>init_MA_TDA_preset</t>
  </si>
  <si>
    <t>s.year.TDA</t>
  </si>
  <si>
    <t>Model Assumptions</t>
  </si>
  <si>
    <t>startingSalgrowth</t>
  </si>
  <si>
    <t>no_entrants</t>
  </si>
  <si>
    <t>t4a_LowYos_nUp</t>
  </si>
  <si>
    <t>t4a_HighYos_nUp</t>
  </si>
  <si>
    <t>t4a_LowYos_sUp</t>
  </si>
  <si>
    <t>t4a_HighYos_sUp</t>
  </si>
  <si>
    <t>scale_nact</t>
  </si>
  <si>
    <t>scaleName_nact</t>
  </si>
  <si>
    <t>scaleName_sal</t>
  </si>
  <si>
    <t>scale_sal</t>
  </si>
  <si>
    <t>scale_adj_factor</t>
  </si>
  <si>
    <t>scale_nact_LowYosUp</t>
  </si>
  <si>
    <t>scale_nact_HighYosUp</t>
  </si>
  <si>
    <t>scale_sal_LowYosUp</t>
  </si>
  <si>
    <t>scale_sal_HighYosUp</t>
  </si>
  <si>
    <t>Sensitivity test parameters</t>
  </si>
  <si>
    <t>CAFR2017 p63</t>
  </si>
  <si>
    <t>FY2016 end</t>
  </si>
  <si>
    <t>FY2017 end</t>
  </si>
  <si>
    <t>Pension Liability</t>
  </si>
  <si>
    <t>Fiduciary net position</t>
  </si>
  <si>
    <t>AA</t>
  </si>
  <si>
    <t>MA</t>
  </si>
  <si>
    <t>TDA assets</t>
  </si>
  <si>
    <t>2016-2017</t>
  </si>
  <si>
    <t>2017-2018</t>
  </si>
  <si>
    <t>2018-2019</t>
  </si>
  <si>
    <t>internal</t>
  </si>
  <si>
    <t>TDA_type</t>
  </si>
  <si>
    <t>income</t>
  </si>
  <si>
    <t>TDA_smooth_on</t>
  </si>
  <si>
    <t>t4a_noTDA</t>
  </si>
  <si>
    <t>payout</t>
  </si>
  <si>
    <t>t4a_TDApayout</t>
  </si>
  <si>
    <t>t4a_TDAamort</t>
  </si>
  <si>
    <t>off</t>
  </si>
  <si>
    <t>TDA_policy</t>
  </si>
  <si>
    <t>noTDA</t>
  </si>
  <si>
    <t>TDAamort</t>
  </si>
  <si>
    <t>TDApayout</t>
  </si>
  <si>
    <t>t4a_O30pA6</t>
  </si>
  <si>
    <t>method2</t>
  </si>
  <si>
    <t>cp</t>
  </si>
  <si>
    <t>open</t>
  </si>
  <si>
    <t>t4a_O15dA6</t>
  </si>
  <si>
    <t>t4a_C30dA6</t>
  </si>
  <si>
    <t>t4a_C15pA6</t>
  </si>
  <si>
    <t>t4a_O15pA6</t>
  </si>
  <si>
    <t>t4a_C15dA0</t>
  </si>
  <si>
    <t>sensitivity_on</t>
  </si>
  <si>
    <t>RS_15low</t>
  </si>
  <si>
    <t>2020-2024</t>
  </si>
  <si>
    <t>2025-2034</t>
  </si>
  <si>
    <t>RS_30low</t>
  </si>
  <si>
    <t>2020-2049</t>
  </si>
  <si>
    <t>2034-2049</t>
  </si>
  <si>
    <t>2025-2049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</si>
</sst>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"/>
    <numFmt numFmtId="165" formatCode="0.0000"/>
    <numFmt numFmtId="166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medium">
        <color rgb="FFA3A3A3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1" fillId="2" borderId="0" xfId="0" applyFont="1" applyFill="1"/>
    <xf numFmtId="2" fontId="0" fillId="0" borderId="0" xfId="0" applyNumberFormat="1" applyFont="1" applyFill="1" applyBorder="1" applyAlignment="1">
      <alignment horizontal="right"/>
    </xf>
    <xf numFmtId="165" fontId="0" fillId="0" borderId="0" xfId="0" applyNumberFormat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0" fontId="0" fillId="0" borderId="1" xfId="1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4" fontId="0" fillId="0" borderId="0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10" fontId="0" fillId="3" borderId="1" xfId="1" applyNumberFormat="1" applyFont="1" applyFill="1" applyBorder="1" applyAlignment="1">
      <alignment horizontal="left" vertical="center" wrapText="1"/>
    </xf>
    <xf numFmtId="0" fontId="0" fillId="0" borderId="0" xfId="0" applyFont="1"/>
    <xf numFmtId="10" fontId="0" fillId="0" borderId="0" xfId="1" applyNumberFormat="1" applyFont="1"/>
    <xf numFmtId="10" fontId="0" fillId="0" borderId="1" xfId="0" applyNumberFormat="1" applyBorder="1" applyAlignment="1">
      <alignment horizontal="left" vertical="center" wrapText="1"/>
    </xf>
    <xf numFmtId="9" fontId="0" fillId="0" borderId="1" xfId="1" applyFont="1" applyBorder="1" applyAlignment="1">
      <alignment horizontal="left" vertical="center" wrapText="1"/>
    </xf>
    <xf numFmtId="0" fontId="0" fillId="0" borderId="0" xfId="0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5" fillId="9" borderId="0" xfId="0" applyFont="1" applyFill="1"/>
    <xf numFmtId="0" fontId="5" fillId="12" borderId="0" xfId="0" applyFont="1" applyFill="1"/>
    <xf numFmtId="0" fontId="5" fillId="4" borderId="0" xfId="0" applyFont="1" applyFill="1"/>
    <xf numFmtId="0" fontId="5" fillId="6" borderId="0" xfId="0" applyFont="1" applyFill="1"/>
    <xf numFmtId="0" fontId="5" fillId="8" borderId="0" xfId="0" applyFont="1" applyFill="1"/>
    <xf numFmtId="0" fontId="5" fillId="7" borderId="0" xfId="0" applyFont="1" applyFill="1"/>
    <xf numFmtId="0" fontId="5" fillId="11" borderId="0" xfId="0" applyFont="1" applyFill="1"/>
    <xf numFmtId="0" fontId="5" fillId="5" borderId="0" xfId="0" applyFont="1" applyFill="1"/>
    <xf numFmtId="0" fontId="5" fillId="10" borderId="0" xfId="0" applyFont="1" applyFill="1"/>
    <xf numFmtId="0" fontId="5" fillId="0" borderId="0" xfId="0" applyFont="1"/>
    <xf numFmtId="0" fontId="0" fillId="0" borderId="0" xfId="0" applyFill="1" applyAlignment="1">
      <alignment horizontal="center"/>
    </xf>
    <xf numFmtId="166" fontId="0" fillId="0" borderId="0" xfId="2" applyNumberFormat="1" applyFont="1"/>
    <xf numFmtId="166" fontId="0" fillId="0" borderId="0" xfId="0" applyNumberFormat="1"/>
    <xf numFmtId="43" fontId="0" fillId="0" borderId="0" xfId="0" applyNumberFormat="1"/>
    <xf numFmtId="0" fontId="0" fillId="0" borderId="2" xfId="0" applyBorder="1" applyAlignment="1">
      <alignment horizontal="left" vertical="top" wrapText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114300</xdr:colOff>
      <xdr:row>2</xdr:row>
      <xdr:rowOff>152400</xdr:rowOff>
    </xdr:from>
    <xdr:to>
      <xdr:col>23</xdr:col>
      <xdr:colOff>523214</xdr:colOff>
      <xdr:row>17</xdr:row>
      <xdr:rowOff>18623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FAA3CA-141D-46EC-BDDB-1ACA21066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72900" y="533400"/>
          <a:ext cx="5285714" cy="341904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</xdr:row>
      <xdr:rowOff>190500</xdr:rowOff>
    </xdr:from>
    <xdr:to>
      <xdr:col>25</xdr:col>
      <xdr:colOff>123048</xdr:colOff>
      <xdr:row>84</xdr:row>
      <xdr:rowOff>74532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7E25ED-A5E8-4A9C-BCC8-5399AB61F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58600" y="3924300"/>
          <a:ext cx="6219048" cy="133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476250</xdr:colOff>
      <xdr:row>5</xdr:row>
      <xdr:rowOff>28575</xdr:rowOff>
    </xdr:from>
    <xdr:to>
      <xdr:col>14</xdr:col>
      <xdr:colOff>443987</xdr:colOff>
      <xdr:row>38</xdr:row>
      <xdr:rowOff>75101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C8602B-635B-4C03-A05B-DBD527301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48550" y="990600"/>
          <a:ext cx="4615937" cy="75141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A20"/>
  <sheetViews>
    <sheetView zoomScaleNormal="100" workbookViewId="0">
      <pane xSplit="3" ySplit="4" topLeftCell="D5" activePane="bottomRight" state="frozen"/>
      <selection pane="topRight" activeCell="E1" sqref="E1"/>
      <selection pane="bottomLeft" activeCell="A5" sqref="A5"/>
      <selection pane="bottomRight" activeCell="G29" sqref="G29"/>
    </sheetView>
  </sheetViews>
  <sheetFormatPr defaultRowHeight="15" x14ac:dyDescent="0.25"/>
  <cols>
    <col min="1" max="1" width="18.85546875" customWidth="1"/>
    <col min="2" max="2" width="12.85546875" style="17" customWidth="1"/>
    <col min="3" max="3" width="13.42578125" customWidth="1"/>
    <col min="4" max="4" width="12" customWidth="1"/>
    <col min="5" max="6" width="14.28515625" customWidth="1"/>
    <col min="7" max="7" width="19.140625" customWidth="1"/>
    <col min="8" max="8" width="29.140625" customWidth="1"/>
    <col min="9" max="9" width="18.28515625" customWidth="1"/>
    <col min="10" max="10" width="7.85546875" bestFit="1" customWidth="1"/>
    <col min="11" max="11" width="14.7109375" customWidth="1"/>
    <col min="12" max="12" width="17.28515625" customWidth="1"/>
    <col min="13" max="13" width="10.42578125" bestFit="1" customWidth="1"/>
    <col min="14" max="14" width="10.28515625" bestFit="1" customWidth="1"/>
    <col min="15" max="15" width="18" bestFit="1" customWidth="1"/>
    <col min="16" max="16" width="16.5703125" bestFit="1" customWidth="1"/>
    <col min="17" max="17" width="19.7109375" bestFit="1" customWidth="1"/>
    <col min="18" max="21" width="14.28515625" customWidth="1"/>
    <col min="22" max="24" width="19.7109375" customWidth="1"/>
    <col min="25" max="25" width="14.42578125" bestFit="1" customWidth="1"/>
    <col min="26" max="26" width="11.28515625" bestFit="1" customWidth="1"/>
    <col min="27" max="27" width="7.85546875" customWidth="1"/>
    <col min="28" max="28" width="16.140625" bestFit="1" customWidth="1"/>
    <col min="29" max="29" width="16" bestFit="1" customWidth="1"/>
    <col min="30" max="30" width="7.7109375" bestFit="1" customWidth="1"/>
    <col min="31" max="31" width="7.5703125" bestFit="1" customWidth="1"/>
    <col min="32" max="32" width="15.85546875" bestFit="1" customWidth="1"/>
    <col min="33" max="33" width="14" customWidth="1"/>
    <col min="34" max="34" width="13.42578125" customWidth="1"/>
    <col min="35" max="35" width="12.5703125" customWidth="1"/>
    <col min="36" max="36" width="14.85546875" customWidth="1"/>
    <col min="41" max="41" width="12" customWidth="1"/>
    <col min="42" max="42" width="12.28515625" customWidth="1"/>
    <col min="45" max="45" width="15.140625" customWidth="1"/>
    <col min="46" max="47" width="16.5703125" customWidth="1"/>
    <col min="48" max="48" width="12" bestFit="1" customWidth="1"/>
    <col min="49" max="49" width="18" bestFit="1" customWidth="1"/>
    <col min="50" max="50" width="14.28515625" bestFit="1" customWidth="1"/>
    <col min="51" max="51" width="12.28515625" customWidth="1"/>
    <col min="52" max="52" width="11.42578125" customWidth="1"/>
    <col min="53" max="53" width="14.28515625" customWidth="1"/>
  </cols>
  <sheetData>
    <row r="3" spans="1:53" s="36" customFormat="1" ht="18.75" x14ac:dyDescent="0.3">
      <c r="A3" s="27"/>
      <c r="B3" s="27"/>
      <c r="C3" s="27"/>
      <c r="D3" s="27"/>
      <c r="E3" s="27"/>
      <c r="F3" s="32" t="s">
        <v>116</v>
      </c>
      <c r="G3" s="32"/>
      <c r="H3" s="32"/>
      <c r="I3" s="32"/>
      <c r="J3" s="28" t="s">
        <v>92</v>
      </c>
      <c r="K3" s="28"/>
      <c r="L3" s="28"/>
      <c r="M3" s="28"/>
      <c r="N3" s="28"/>
      <c r="O3" s="28"/>
      <c r="P3" s="28"/>
      <c r="Q3" s="28"/>
      <c r="R3" s="29" t="s">
        <v>73</v>
      </c>
      <c r="S3" s="29"/>
      <c r="T3" s="29"/>
      <c r="U3" s="29"/>
      <c r="V3" s="30" t="s">
        <v>80</v>
      </c>
      <c r="W3" s="30"/>
      <c r="X3" s="30"/>
      <c r="Y3" s="31" t="s">
        <v>81</v>
      </c>
      <c r="Z3" s="31"/>
      <c r="AA3" s="31"/>
      <c r="AB3" s="31"/>
      <c r="AC3" s="32" t="s">
        <v>82</v>
      </c>
      <c r="AD3" s="32"/>
      <c r="AE3" s="32"/>
      <c r="AF3" s="32"/>
      <c r="AG3" s="33" t="s">
        <v>90</v>
      </c>
      <c r="AH3" s="33"/>
      <c r="AI3" s="34" t="s">
        <v>76</v>
      </c>
      <c r="AJ3" s="34"/>
      <c r="AK3" s="34"/>
      <c r="AL3" s="34"/>
      <c r="AM3" s="34"/>
      <c r="AN3" s="34"/>
      <c r="AO3" s="30" t="s">
        <v>87</v>
      </c>
      <c r="AP3" s="30"/>
      <c r="AQ3" s="30"/>
      <c r="AR3" s="30"/>
      <c r="AS3" s="30"/>
      <c r="AT3" s="30"/>
      <c r="AU3" s="35" t="s">
        <v>100</v>
      </c>
      <c r="AV3" s="35"/>
      <c r="AW3" s="35"/>
      <c r="AX3" s="35"/>
      <c r="AY3" s="35"/>
      <c r="AZ3" s="35"/>
      <c r="BA3" s="35"/>
    </row>
    <row r="4" spans="1:53" s="1" customFormat="1" x14ac:dyDescent="0.25">
      <c r="A4" s="23" t="s">
        <v>0</v>
      </c>
      <c r="B4" s="23" t="s">
        <v>62</v>
      </c>
      <c r="C4" s="23" t="s">
        <v>137</v>
      </c>
      <c r="D4" s="23" t="s">
        <v>64</v>
      </c>
      <c r="E4" s="23" t="s">
        <v>14</v>
      </c>
      <c r="F4" s="21" t="s">
        <v>111</v>
      </c>
      <c r="G4" s="21" t="s">
        <v>109</v>
      </c>
      <c r="H4" s="21" t="s">
        <v>108</v>
      </c>
      <c r="I4" s="21" t="s">
        <v>150</v>
      </c>
      <c r="J4" s="26" t="s">
        <v>93</v>
      </c>
      <c r="K4" s="26" t="s">
        <v>129</v>
      </c>
      <c r="L4" s="26" t="s">
        <v>131</v>
      </c>
      <c r="M4" s="26" t="s">
        <v>99</v>
      </c>
      <c r="N4" s="26" t="s">
        <v>94</v>
      </c>
      <c r="O4" s="26" t="s">
        <v>95</v>
      </c>
      <c r="P4" s="26" t="s">
        <v>97</v>
      </c>
      <c r="Q4" s="26" t="s">
        <v>98</v>
      </c>
      <c r="R4" s="18" t="s">
        <v>72</v>
      </c>
      <c r="S4" s="18" t="s">
        <v>51</v>
      </c>
      <c r="T4" s="18" t="s">
        <v>74</v>
      </c>
      <c r="U4" s="18" t="s">
        <v>75</v>
      </c>
      <c r="V4" s="20" t="s">
        <v>78</v>
      </c>
      <c r="W4" s="20" t="s">
        <v>101</v>
      </c>
      <c r="X4" s="20"/>
      <c r="Y4" s="22" t="s">
        <v>12</v>
      </c>
      <c r="Z4" s="22" t="s">
        <v>42</v>
      </c>
      <c r="AA4" s="22" t="s">
        <v>10</v>
      </c>
      <c r="AB4" s="22" t="s">
        <v>11</v>
      </c>
      <c r="AC4" s="21" t="s">
        <v>13</v>
      </c>
      <c r="AD4" s="21" t="s">
        <v>83</v>
      </c>
      <c r="AE4" s="21" t="s">
        <v>84</v>
      </c>
      <c r="AF4" s="21" t="s">
        <v>85</v>
      </c>
      <c r="AG4" s="25" t="s">
        <v>26</v>
      </c>
      <c r="AH4" s="25" t="s">
        <v>102</v>
      </c>
      <c r="AI4" s="19" t="s">
        <v>22</v>
      </c>
      <c r="AJ4" s="19" t="s">
        <v>24</v>
      </c>
      <c r="AK4" s="19" t="s">
        <v>7</v>
      </c>
      <c r="AL4" s="19" t="s">
        <v>8</v>
      </c>
      <c r="AM4" s="19" t="s">
        <v>9</v>
      </c>
      <c r="AN4" s="19" t="s">
        <v>77</v>
      </c>
      <c r="AO4" s="20" t="s">
        <v>88</v>
      </c>
      <c r="AP4" s="20" t="s">
        <v>89</v>
      </c>
      <c r="AQ4" s="20" t="s">
        <v>30</v>
      </c>
      <c r="AR4" s="20" t="s">
        <v>31</v>
      </c>
      <c r="AS4" s="20" t="s">
        <v>40</v>
      </c>
      <c r="AT4" s="20" t="s">
        <v>41</v>
      </c>
      <c r="AU4" s="24" t="s">
        <v>91</v>
      </c>
      <c r="AV4" s="24" t="s">
        <v>28</v>
      </c>
      <c r="AW4" s="24" t="s">
        <v>29</v>
      </c>
      <c r="AX4" s="24" t="s">
        <v>27</v>
      </c>
      <c r="AY4" s="24" t="s">
        <v>16</v>
      </c>
      <c r="AZ4" s="24" t="s">
        <v>5</v>
      </c>
      <c r="BA4" s="24" t="s">
        <v>6</v>
      </c>
    </row>
    <row r="5" spans="1:53" x14ac:dyDescent="0.25">
      <c r="A5" t="s">
        <v>132</v>
      </c>
      <c r="C5" t="s">
        <v>138</v>
      </c>
      <c r="E5" t="b">
        <v>0</v>
      </c>
      <c r="F5">
        <v>0.3</v>
      </c>
      <c r="G5" t="s">
        <v>110</v>
      </c>
      <c r="H5" t="s">
        <v>107</v>
      </c>
      <c r="I5" t="b">
        <v>0</v>
      </c>
      <c r="J5" t="b">
        <v>0</v>
      </c>
      <c r="K5" t="s">
        <v>130</v>
      </c>
      <c r="L5" t="s">
        <v>136</v>
      </c>
      <c r="M5">
        <v>6</v>
      </c>
      <c r="N5">
        <v>7.1999999999999995E-2</v>
      </c>
      <c r="O5" t="s">
        <v>96</v>
      </c>
      <c r="P5">
        <v>0.45</v>
      </c>
      <c r="Q5">
        <v>0</v>
      </c>
      <c r="R5">
        <v>3</v>
      </c>
      <c r="S5">
        <v>1.4999999999999999E-2</v>
      </c>
      <c r="T5">
        <v>62</v>
      </c>
      <c r="U5">
        <v>5</v>
      </c>
      <c r="V5" t="s">
        <v>79</v>
      </c>
      <c r="W5">
        <v>0.03</v>
      </c>
      <c r="Y5" t="s">
        <v>50</v>
      </c>
      <c r="Z5" t="s">
        <v>43</v>
      </c>
      <c r="AA5">
        <v>14</v>
      </c>
      <c r="AB5">
        <v>0.03</v>
      </c>
      <c r="AC5">
        <v>6</v>
      </c>
      <c r="AD5">
        <v>1.2</v>
      </c>
      <c r="AE5">
        <v>0.8</v>
      </c>
      <c r="AF5" t="s">
        <v>86</v>
      </c>
      <c r="AG5">
        <v>0</v>
      </c>
      <c r="AH5" t="b">
        <v>0</v>
      </c>
      <c r="AI5" t="s">
        <v>128</v>
      </c>
      <c r="AJ5" t="s">
        <v>21</v>
      </c>
      <c r="AK5">
        <v>7.0000000000000007E-2</v>
      </c>
      <c r="AL5">
        <v>7.7200000000000005E-2</v>
      </c>
      <c r="AM5" s="3">
        <v>0.12</v>
      </c>
      <c r="AN5" s="9">
        <v>2.5000000000000001E-2</v>
      </c>
      <c r="AO5" t="s">
        <v>32</v>
      </c>
      <c r="AP5" t="s">
        <v>32</v>
      </c>
      <c r="AQ5">
        <v>0.623</v>
      </c>
      <c r="AR5">
        <v>0.57999999999999996</v>
      </c>
      <c r="AU5" s="17" t="b">
        <v>1</v>
      </c>
      <c r="AV5" s="17" t="b">
        <v>1</v>
      </c>
      <c r="AW5" s="17" t="b">
        <v>1</v>
      </c>
      <c r="AX5" s="17">
        <v>0</v>
      </c>
      <c r="AY5" s="17" t="s">
        <v>4</v>
      </c>
      <c r="AZ5" s="17" t="b">
        <v>1</v>
      </c>
      <c r="BA5" s="37" t="b">
        <v>1</v>
      </c>
    </row>
    <row r="6" spans="1:53" x14ac:dyDescent="0.25">
      <c r="A6" t="s">
        <v>135</v>
      </c>
      <c r="C6" t="s">
        <v>139</v>
      </c>
      <c r="E6" t="b">
        <v>1</v>
      </c>
      <c r="F6">
        <v>0.3</v>
      </c>
      <c r="G6" t="s">
        <v>110</v>
      </c>
      <c r="H6" t="s">
        <v>107</v>
      </c>
      <c r="I6" t="b">
        <v>0</v>
      </c>
      <c r="J6" t="b">
        <v>1</v>
      </c>
      <c r="K6" t="s">
        <v>130</v>
      </c>
      <c r="L6" t="s">
        <v>136</v>
      </c>
      <c r="M6">
        <v>6</v>
      </c>
      <c r="N6">
        <v>7.1999999999999995E-2</v>
      </c>
      <c r="O6" t="s">
        <v>96</v>
      </c>
      <c r="P6">
        <v>0.45</v>
      </c>
      <c r="Q6">
        <v>0</v>
      </c>
      <c r="R6">
        <v>3</v>
      </c>
      <c r="S6">
        <v>1.4999999999999999E-2</v>
      </c>
      <c r="T6">
        <v>62</v>
      </c>
      <c r="U6">
        <v>5</v>
      </c>
      <c r="V6" t="s">
        <v>79</v>
      </c>
      <c r="W6">
        <v>0.03</v>
      </c>
      <c r="Y6" t="s">
        <v>50</v>
      </c>
      <c r="Z6" t="s">
        <v>43</v>
      </c>
      <c r="AA6">
        <v>14</v>
      </c>
      <c r="AB6">
        <v>0.03</v>
      </c>
      <c r="AC6">
        <v>6</v>
      </c>
      <c r="AD6">
        <v>1.2</v>
      </c>
      <c r="AE6">
        <v>0.8</v>
      </c>
      <c r="AF6" t="s">
        <v>86</v>
      </c>
      <c r="AG6">
        <v>0</v>
      </c>
      <c r="AH6" t="b">
        <v>0</v>
      </c>
      <c r="AI6" t="s">
        <v>128</v>
      </c>
      <c r="AJ6" t="s">
        <v>21</v>
      </c>
      <c r="AK6">
        <v>7.0000000000000007E-2</v>
      </c>
      <c r="AL6">
        <v>7.7200000000000005E-2</v>
      </c>
      <c r="AM6" s="3">
        <v>0.12</v>
      </c>
      <c r="AN6" s="9">
        <v>2.5000000000000001E-2</v>
      </c>
      <c r="AO6" t="s">
        <v>32</v>
      </c>
      <c r="AP6" t="s">
        <v>32</v>
      </c>
      <c r="AQ6">
        <v>0.623</v>
      </c>
      <c r="AR6">
        <v>0.57999999999999996</v>
      </c>
      <c r="AU6" s="17" t="b">
        <v>1</v>
      </c>
      <c r="AV6" s="17" t="b">
        <v>1</v>
      </c>
      <c r="AW6" s="17" t="b">
        <v>1</v>
      </c>
      <c r="AX6" s="17">
        <v>0</v>
      </c>
      <c r="AY6" s="17" t="s">
        <v>4</v>
      </c>
      <c r="AZ6" s="17" t="b">
        <v>1</v>
      </c>
      <c r="BA6" s="37" t="b">
        <v>1</v>
      </c>
    </row>
    <row r="7" spans="1:53" x14ac:dyDescent="0.25">
      <c r="A7" t="s">
        <v>134</v>
      </c>
      <c r="C7" t="s">
        <v>140</v>
      </c>
      <c r="E7" t="b">
        <v>0</v>
      </c>
      <c r="F7">
        <v>0.3</v>
      </c>
      <c r="G7" t="s">
        <v>110</v>
      </c>
      <c r="H7" t="s">
        <v>107</v>
      </c>
      <c r="I7" t="b">
        <v>0</v>
      </c>
      <c r="J7" t="b">
        <v>1</v>
      </c>
      <c r="K7" t="s">
        <v>133</v>
      </c>
      <c r="L7" t="s">
        <v>136</v>
      </c>
      <c r="M7">
        <v>6</v>
      </c>
      <c r="N7">
        <v>7.1999999999999995E-2</v>
      </c>
      <c r="O7" t="s">
        <v>96</v>
      </c>
      <c r="P7">
        <v>0.45</v>
      </c>
      <c r="Q7">
        <v>0</v>
      </c>
      <c r="R7">
        <v>3</v>
      </c>
      <c r="S7">
        <v>1.4999999999999999E-2</v>
      </c>
      <c r="T7">
        <v>62</v>
      </c>
      <c r="U7">
        <v>5</v>
      </c>
      <c r="V7" t="s">
        <v>79</v>
      </c>
      <c r="W7">
        <v>0.03</v>
      </c>
      <c r="Y7" t="s">
        <v>50</v>
      </c>
      <c r="Z7" t="s">
        <v>43</v>
      </c>
      <c r="AA7">
        <v>14</v>
      </c>
      <c r="AB7">
        <v>0.03</v>
      </c>
      <c r="AC7">
        <v>6</v>
      </c>
      <c r="AD7">
        <v>1.2</v>
      </c>
      <c r="AE7">
        <v>0.8</v>
      </c>
      <c r="AF7" t="s">
        <v>86</v>
      </c>
      <c r="AG7">
        <v>0</v>
      </c>
      <c r="AH7" t="b">
        <v>0</v>
      </c>
      <c r="AI7" t="s">
        <v>128</v>
      </c>
      <c r="AJ7" t="s">
        <v>21</v>
      </c>
      <c r="AK7">
        <v>7.0000000000000007E-2</v>
      </c>
      <c r="AL7">
        <v>7.7200000000000005E-2</v>
      </c>
      <c r="AM7" s="3">
        <v>0.12</v>
      </c>
      <c r="AN7" s="9">
        <v>2.5000000000000001E-2</v>
      </c>
      <c r="AO7" t="s">
        <v>32</v>
      </c>
      <c r="AP7" t="s">
        <v>32</v>
      </c>
      <c r="AQ7">
        <v>0.623</v>
      </c>
      <c r="AR7">
        <v>0.57999999999999996</v>
      </c>
      <c r="AU7" s="17" t="b">
        <v>1</v>
      </c>
      <c r="AV7" s="17" t="b">
        <v>1</v>
      </c>
      <c r="AW7" s="17" t="b">
        <v>1</v>
      </c>
      <c r="AX7" s="17">
        <v>0</v>
      </c>
      <c r="AY7" s="17" t="s">
        <v>4</v>
      </c>
      <c r="AZ7" s="17" t="b">
        <v>1</v>
      </c>
      <c r="BA7" s="37" t="b">
        <v>1</v>
      </c>
    </row>
    <row r="8" spans="1:53" x14ac:dyDescent="0.25">
      <c r="AM8" s="3"/>
      <c r="AN8" s="9"/>
      <c r="AU8" s="17"/>
      <c r="AV8" s="17"/>
      <c r="AW8" s="17"/>
      <c r="AX8" s="17"/>
      <c r="AY8" s="17"/>
      <c r="AZ8" s="17"/>
      <c r="BA8" s="37"/>
    </row>
    <row r="9" spans="1:53" x14ac:dyDescent="0.25">
      <c r="A9" t="s">
        <v>141</v>
      </c>
      <c r="C9" t="s">
        <v>139</v>
      </c>
      <c r="E9" t="b">
        <v>0</v>
      </c>
      <c r="F9">
        <v>0.3</v>
      </c>
      <c r="G9" t="s">
        <v>110</v>
      </c>
      <c r="H9" t="s">
        <v>107</v>
      </c>
      <c r="I9" t="b">
        <v>0</v>
      </c>
      <c r="J9" t="b">
        <v>1</v>
      </c>
      <c r="K9" t="s">
        <v>130</v>
      </c>
      <c r="L9" t="s">
        <v>136</v>
      </c>
      <c r="M9">
        <v>6</v>
      </c>
      <c r="N9">
        <v>7.1999999999999995E-2</v>
      </c>
      <c r="O9" t="s">
        <v>96</v>
      </c>
      <c r="P9">
        <v>0.45</v>
      </c>
      <c r="Q9">
        <v>0</v>
      </c>
      <c r="R9">
        <v>3</v>
      </c>
      <c r="S9">
        <v>1.4999999999999999E-2</v>
      </c>
      <c r="T9">
        <v>62</v>
      </c>
      <c r="U9">
        <v>5</v>
      </c>
      <c r="V9" t="s">
        <v>79</v>
      </c>
      <c r="W9">
        <v>0.03</v>
      </c>
      <c r="Y9" t="s">
        <v>143</v>
      </c>
      <c r="Z9" t="s">
        <v>144</v>
      </c>
      <c r="AA9">
        <v>29</v>
      </c>
      <c r="AB9">
        <v>0.03</v>
      </c>
      <c r="AC9">
        <v>6</v>
      </c>
      <c r="AD9">
        <v>1.2</v>
      </c>
      <c r="AE9">
        <v>0.8</v>
      </c>
      <c r="AF9" t="s">
        <v>86</v>
      </c>
      <c r="AG9">
        <v>0</v>
      </c>
      <c r="AH9" t="b">
        <v>0</v>
      </c>
      <c r="AI9" t="s">
        <v>128</v>
      </c>
      <c r="AJ9" t="s">
        <v>21</v>
      </c>
      <c r="AK9">
        <v>7.0000000000000007E-2</v>
      </c>
      <c r="AL9">
        <v>7.7200000000000005E-2</v>
      </c>
      <c r="AM9" s="3">
        <v>0.12</v>
      </c>
      <c r="AN9" s="9">
        <v>2.5000000000000001E-2</v>
      </c>
      <c r="AO9" t="s">
        <v>32</v>
      </c>
      <c r="AP9" t="s">
        <v>32</v>
      </c>
      <c r="AQ9">
        <v>0.623</v>
      </c>
      <c r="AR9">
        <v>0.57999999999999996</v>
      </c>
      <c r="AU9" s="17" t="b">
        <v>1</v>
      </c>
      <c r="AV9" s="17" t="b">
        <v>1</v>
      </c>
      <c r="AW9" s="17" t="b">
        <v>1</v>
      </c>
      <c r="AX9" s="17">
        <v>0</v>
      </c>
      <c r="AY9" s="17" t="s">
        <v>4</v>
      </c>
      <c r="AZ9" s="17" t="b">
        <v>1</v>
      </c>
      <c r="BA9" s="37" t="b">
        <v>1</v>
      </c>
    </row>
    <row r="10" spans="1:53" x14ac:dyDescent="0.25">
      <c r="A10" t="s">
        <v>149</v>
      </c>
      <c r="C10" t="s">
        <v>139</v>
      </c>
      <c r="E10" t="b">
        <v>0</v>
      </c>
      <c r="F10">
        <v>0.3</v>
      </c>
      <c r="G10" t="s">
        <v>110</v>
      </c>
      <c r="H10" t="s">
        <v>107</v>
      </c>
      <c r="I10" t="b">
        <v>0</v>
      </c>
      <c r="J10" t="b">
        <v>1</v>
      </c>
      <c r="K10" t="s">
        <v>130</v>
      </c>
      <c r="L10" t="s">
        <v>136</v>
      </c>
      <c r="M10">
        <v>6</v>
      </c>
      <c r="N10">
        <v>7.1999999999999995E-2</v>
      </c>
      <c r="O10" t="s">
        <v>96</v>
      </c>
      <c r="P10">
        <v>0.45</v>
      </c>
      <c r="Q10">
        <v>0</v>
      </c>
      <c r="R10">
        <v>3</v>
      </c>
      <c r="S10">
        <v>1.4999999999999999E-2</v>
      </c>
      <c r="T10">
        <v>62</v>
      </c>
      <c r="U10">
        <v>5</v>
      </c>
      <c r="V10" t="s">
        <v>79</v>
      </c>
      <c r="W10">
        <v>0.03</v>
      </c>
      <c r="Y10" t="s">
        <v>50</v>
      </c>
      <c r="Z10" t="s">
        <v>43</v>
      </c>
      <c r="AA10">
        <v>14</v>
      </c>
      <c r="AB10">
        <v>0.03</v>
      </c>
      <c r="AC10">
        <v>6</v>
      </c>
      <c r="AD10">
        <v>1.2</v>
      </c>
      <c r="AE10">
        <v>0.8</v>
      </c>
      <c r="AF10" t="s">
        <v>142</v>
      </c>
      <c r="AG10">
        <v>0</v>
      </c>
      <c r="AH10" t="b">
        <v>0</v>
      </c>
      <c r="AI10" t="s">
        <v>128</v>
      </c>
      <c r="AJ10" t="s">
        <v>21</v>
      </c>
      <c r="AK10">
        <v>7.0000000000000007E-2</v>
      </c>
      <c r="AL10">
        <v>7.7200000000000005E-2</v>
      </c>
      <c r="AM10" s="3">
        <v>0.12</v>
      </c>
      <c r="AN10" s="9">
        <v>2.5000000000000001E-2</v>
      </c>
      <c r="AO10" t="s">
        <v>32</v>
      </c>
      <c r="AP10" t="s">
        <v>32</v>
      </c>
      <c r="AQ10">
        <v>0.623</v>
      </c>
      <c r="AR10">
        <v>0.57999999999999996</v>
      </c>
      <c r="AU10" s="17" t="b">
        <v>1</v>
      </c>
      <c r="AV10" s="17" t="b">
        <v>1</v>
      </c>
      <c r="AW10" s="17" t="b">
        <v>1</v>
      </c>
      <c r="AX10" s="17">
        <v>0</v>
      </c>
      <c r="AY10" s="17" t="s">
        <v>4</v>
      </c>
      <c r="AZ10" s="17" t="b">
        <v>1</v>
      </c>
      <c r="BA10" s="37" t="b">
        <v>1</v>
      </c>
    </row>
    <row r="11" spans="1:53" x14ac:dyDescent="0.25">
      <c r="A11" t="s">
        <v>145</v>
      </c>
      <c r="C11" t="s">
        <v>139</v>
      </c>
      <c r="E11" t="b">
        <v>0</v>
      </c>
      <c r="F11">
        <v>0.3</v>
      </c>
      <c r="G11" t="s">
        <v>110</v>
      </c>
      <c r="H11" t="s">
        <v>107</v>
      </c>
      <c r="I11" t="b">
        <v>0</v>
      </c>
      <c r="J11" t="b">
        <v>1</v>
      </c>
      <c r="K11" t="s">
        <v>130</v>
      </c>
      <c r="L11" t="s">
        <v>136</v>
      </c>
      <c r="M11">
        <v>6</v>
      </c>
      <c r="N11">
        <v>7.1999999999999995E-2</v>
      </c>
      <c r="O11" t="s">
        <v>96</v>
      </c>
      <c r="P11">
        <v>0.45</v>
      </c>
      <c r="Q11">
        <v>0</v>
      </c>
      <c r="R11">
        <v>3</v>
      </c>
      <c r="S11">
        <v>1.4999999999999999E-2</v>
      </c>
      <c r="T11">
        <v>62</v>
      </c>
      <c r="U11">
        <v>5</v>
      </c>
      <c r="V11" t="s">
        <v>79</v>
      </c>
      <c r="W11">
        <v>0.03</v>
      </c>
      <c r="Y11" t="s">
        <v>50</v>
      </c>
      <c r="Z11" t="s">
        <v>144</v>
      </c>
      <c r="AA11">
        <v>14</v>
      </c>
      <c r="AB11">
        <v>0.03</v>
      </c>
      <c r="AC11">
        <v>6</v>
      </c>
      <c r="AD11">
        <v>1.2</v>
      </c>
      <c r="AE11">
        <v>0.8</v>
      </c>
      <c r="AF11" t="s">
        <v>86</v>
      </c>
      <c r="AG11">
        <v>0</v>
      </c>
      <c r="AH11" t="b">
        <v>0</v>
      </c>
      <c r="AI11" t="s">
        <v>128</v>
      </c>
      <c r="AJ11" t="s">
        <v>21</v>
      </c>
      <c r="AK11">
        <v>7.0000000000000007E-2</v>
      </c>
      <c r="AL11">
        <v>7.7200000000000005E-2</v>
      </c>
      <c r="AM11" s="3">
        <v>0.12</v>
      </c>
      <c r="AN11" s="9">
        <v>2.5000000000000001E-2</v>
      </c>
      <c r="AO11" t="s">
        <v>32</v>
      </c>
      <c r="AP11" t="s">
        <v>32</v>
      </c>
      <c r="AQ11">
        <v>0.623</v>
      </c>
      <c r="AR11">
        <v>0.57999999999999996</v>
      </c>
      <c r="AU11" s="17" t="b">
        <v>1</v>
      </c>
      <c r="AV11" s="17" t="b">
        <v>1</v>
      </c>
      <c r="AW11" s="17" t="b">
        <v>1</v>
      </c>
      <c r="AX11" s="17">
        <v>0</v>
      </c>
      <c r="AY11" s="17" t="s">
        <v>4</v>
      </c>
      <c r="AZ11" s="17" t="b">
        <v>1</v>
      </c>
      <c r="BA11" s="37" t="b">
        <v>1</v>
      </c>
    </row>
    <row r="12" spans="1:53" x14ac:dyDescent="0.25">
      <c r="A12" t="s">
        <v>148</v>
      </c>
      <c r="C12" t="s">
        <v>139</v>
      </c>
      <c r="E12" t="b">
        <v>0</v>
      </c>
      <c r="F12">
        <v>0.3</v>
      </c>
      <c r="G12" t="s">
        <v>110</v>
      </c>
      <c r="H12" t="s">
        <v>107</v>
      </c>
      <c r="I12" t="b">
        <v>0</v>
      </c>
      <c r="J12" t="b">
        <v>1</v>
      </c>
      <c r="K12" t="s">
        <v>130</v>
      </c>
      <c r="L12" t="s">
        <v>136</v>
      </c>
      <c r="M12">
        <v>6</v>
      </c>
      <c r="N12">
        <v>7.1999999999999995E-2</v>
      </c>
      <c r="O12" t="s">
        <v>96</v>
      </c>
      <c r="P12">
        <v>0.45</v>
      </c>
      <c r="Q12">
        <v>0</v>
      </c>
      <c r="R12">
        <v>3</v>
      </c>
      <c r="S12">
        <v>1.4999999999999999E-2</v>
      </c>
      <c r="T12">
        <v>62</v>
      </c>
      <c r="U12">
        <v>5</v>
      </c>
      <c r="V12" t="s">
        <v>79</v>
      </c>
      <c r="W12">
        <v>0.03</v>
      </c>
      <c r="Y12" t="s">
        <v>143</v>
      </c>
      <c r="Z12" t="s">
        <v>144</v>
      </c>
      <c r="AA12">
        <v>14</v>
      </c>
      <c r="AB12">
        <v>0.03</v>
      </c>
      <c r="AC12">
        <v>6</v>
      </c>
      <c r="AD12">
        <v>1.2</v>
      </c>
      <c r="AE12">
        <v>0.8</v>
      </c>
      <c r="AF12" t="s">
        <v>86</v>
      </c>
      <c r="AG12">
        <v>0</v>
      </c>
      <c r="AH12" t="b">
        <v>0</v>
      </c>
      <c r="AI12" t="s">
        <v>128</v>
      </c>
      <c r="AJ12" t="s">
        <v>21</v>
      </c>
      <c r="AK12">
        <v>7.0000000000000007E-2</v>
      </c>
      <c r="AL12">
        <v>7.7200000000000005E-2</v>
      </c>
      <c r="AM12" s="3">
        <v>0.12</v>
      </c>
      <c r="AN12" s="9">
        <v>2.5000000000000001E-2</v>
      </c>
      <c r="AO12" t="s">
        <v>32</v>
      </c>
      <c r="AP12" t="s">
        <v>32</v>
      </c>
      <c r="AQ12">
        <v>0.623</v>
      </c>
      <c r="AR12">
        <v>0.57999999999999996</v>
      </c>
      <c r="AU12" s="17" t="b">
        <v>1</v>
      </c>
      <c r="AV12" s="17" t="b">
        <v>1</v>
      </c>
      <c r="AW12" s="17" t="b">
        <v>1</v>
      </c>
      <c r="AX12" s="17">
        <v>0</v>
      </c>
      <c r="AY12" s="17" t="s">
        <v>4</v>
      </c>
      <c r="AZ12" s="17" t="b">
        <v>1</v>
      </c>
      <c r="BA12" s="37" t="b">
        <v>1</v>
      </c>
    </row>
    <row r="13" spans="1:53" x14ac:dyDescent="0.25">
      <c r="A13" t="s">
        <v>146</v>
      </c>
      <c r="C13" t="s">
        <v>139</v>
      </c>
      <c r="E13" t="b">
        <v>0</v>
      </c>
      <c r="F13">
        <v>0.3</v>
      </c>
      <c r="G13" t="s">
        <v>110</v>
      </c>
      <c r="H13" t="s">
        <v>107</v>
      </c>
      <c r="I13" t="b">
        <v>0</v>
      </c>
      <c r="J13" t="b">
        <v>1</v>
      </c>
      <c r="K13" t="s">
        <v>130</v>
      </c>
      <c r="L13" t="s">
        <v>136</v>
      </c>
      <c r="M13">
        <v>6</v>
      </c>
      <c r="N13">
        <v>7.1999999999999995E-2</v>
      </c>
      <c r="O13" t="s">
        <v>96</v>
      </c>
      <c r="P13">
        <v>0.45</v>
      </c>
      <c r="Q13">
        <v>0</v>
      </c>
      <c r="R13">
        <v>3</v>
      </c>
      <c r="S13">
        <v>1.4999999999999999E-2</v>
      </c>
      <c r="T13">
        <v>62</v>
      </c>
      <c r="U13">
        <v>5</v>
      </c>
      <c r="V13" t="s">
        <v>79</v>
      </c>
      <c r="W13">
        <v>0.03</v>
      </c>
      <c r="Y13" t="s">
        <v>50</v>
      </c>
      <c r="Z13" t="s">
        <v>43</v>
      </c>
      <c r="AA13">
        <v>29</v>
      </c>
      <c r="AB13">
        <v>0.03</v>
      </c>
      <c r="AC13">
        <v>6</v>
      </c>
      <c r="AD13">
        <v>1.2</v>
      </c>
      <c r="AE13">
        <v>0.8</v>
      </c>
      <c r="AF13" t="s">
        <v>86</v>
      </c>
      <c r="AG13">
        <v>0</v>
      </c>
      <c r="AH13" t="b">
        <v>0</v>
      </c>
      <c r="AI13" t="s">
        <v>128</v>
      </c>
      <c r="AJ13" t="s">
        <v>21</v>
      </c>
      <c r="AK13">
        <v>7.0000000000000007E-2</v>
      </c>
      <c r="AL13">
        <v>7.7200000000000005E-2</v>
      </c>
      <c r="AM13" s="3">
        <v>0.12</v>
      </c>
      <c r="AN13" s="9">
        <v>2.5000000000000001E-2</v>
      </c>
      <c r="AO13" t="s">
        <v>32</v>
      </c>
      <c r="AP13" t="s">
        <v>32</v>
      </c>
      <c r="AQ13">
        <v>0.623</v>
      </c>
      <c r="AR13">
        <v>0.57999999999999996</v>
      </c>
      <c r="AU13" s="17" t="b">
        <v>1</v>
      </c>
      <c r="AV13" s="17" t="b">
        <v>1</v>
      </c>
      <c r="AW13" s="17" t="b">
        <v>1</v>
      </c>
      <c r="AX13" s="17">
        <v>0</v>
      </c>
      <c r="AY13" s="17" t="s">
        <v>4</v>
      </c>
      <c r="AZ13" s="17" t="b">
        <v>1</v>
      </c>
      <c r="BA13" s="37" t="b">
        <v>1</v>
      </c>
    </row>
    <row r="14" spans="1:53" x14ac:dyDescent="0.25">
      <c r="A14" t="s">
        <v>147</v>
      </c>
      <c r="C14" t="s">
        <v>139</v>
      </c>
      <c r="E14" t="b">
        <v>0</v>
      </c>
      <c r="F14">
        <v>0.3</v>
      </c>
      <c r="G14" t="s">
        <v>110</v>
      </c>
      <c r="H14" t="s">
        <v>107</v>
      </c>
      <c r="I14" t="b">
        <v>0</v>
      </c>
      <c r="J14" t="b">
        <v>1</v>
      </c>
      <c r="K14" t="s">
        <v>130</v>
      </c>
      <c r="L14" t="s">
        <v>136</v>
      </c>
      <c r="M14">
        <v>6</v>
      </c>
      <c r="N14">
        <v>7.1999999999999995E-2</v>
      </c>
      <c r="O14" t="s">
        <v>96</v>
      </c>
      <c r="P14">
        <v>0.45</v>
      </c>
      <c r="Q14">
        <v>0</v>
      </c>
      <c r="R14">
        <v>3</v>
      </c>
      <c r="S14">
        <v>1.4999999999999999E-2</v>
      </c>
      <c r="T14">
        <v>62</v>
      </c>
      <c r="U14">
        <v>5</v>
      </c>
      <c r="V14" t="s">
        <v>79</v>
      </c>
      <c r="W14">
        <v>0.03</v>
      </c>
      <c r="Y14" t="s">
        <v>143</v>
      </c>
      <c r="Z14" t="s">
        <v>43</v>
      </c>
      <c r="AA14">
        <v>14</v>
      </c>
      <c r="AB14">
        <v>0.03</v>
      </c>
      <c r="AC14">
        <v>6</v>
      </c>
      <c r="AD14">
        <v>1.2</v>
      </c>
      <c r="AE14">
        <v>0.8</v>
      </c>
      <c r="AF14" t="s">
        <v>86</v>
      </c>
      <c r="AG14">
        <v>0</v>
      </c>
      <c r="AH14" t="b">
        <v>0</v>
      </c>
      <c r="AI14" t="s">
        <v>128</v>
      </c>
      <c r="AJ14" t="s">
        <v>21</v>
      </c>
      <c r="AK14">
        <v>7.0000000000000007E-2</v>
      </c>
      <c r="AL14">
        <v>7.7200000000000005E-2</v>
      </c>
      <c r="AM14" s="3">
        <v>0.12</v>
      </c>
      <c r="AN14" s="9">
        <v>2.5000000000000001E-2</v>
      </c>
      <c r="AO14" t="s">
        <v>32</v>
      </c>
      <c r="AP14" t="s">
        <v>32</v>
      </c>
      <c r="AQ14">
        <v>0.623</v>
      </c>
      <c r="AR14">
        <v>0.57999999999999996</v>
      </c>
      <c r="AU14" s="17" t="b">
        <v>1</v>
      </c>
      <c r="AV14" s="17" t="b">
        <v>1</v>
      </c>
      <c r="AW14" s="17" t="b">
        <v>1</v>
      </c>
      <c r="AX14" s="17">
        <v>0</v>
      </c>
      <c r="AY14" s="17" t="s">
        <v>4</v>
      </c>
      <c r="AZ14" s="17" t="b">
        <v>1</v>
      </c>
      <c r="BA14" s="37" t="b">
        <v>1</v>
      </c>
    </row>
    <row r="15" spans="1:53" x14ac:dyDescent="0.25">
      <c r="AM15" s="3"/>
      <c r="AN15" s="3"/>
    </row>
    <row r="16" spans="1:53" x14ac:dyDescent="0.25">
      <c r="A16" t="s">
        <v>103</v>
      </c>
      <c r="C16" t="s">
        <v>21</v>
      </c>
      <c r="E16" t="b">
        <v>0</v>
      </c>
      <c r="F16">
        <v>0.3</v>
      </c>
      <c r="G16" t="s">
        <v>110</v>
      </c>
      <c r="H16" t="s">
        <v>112</v>
      </c>
      <c r="I16" t="b">
        <v>1</v>
      </c>
      <c r="J16" t="b">
        <v>1</v>
      </c>
      <c r="K16" t="s">
        <v>130</v>
      </c>
      <c r="L16" t="s">
        <v>136</v>
      </c>
      <c r="M16">
        <v>6</v>
      </c>
      <c r="N16">
        <v>7.1999999999999995E-2</v>
      </c>
      <c r="O16" t="s">
        <v>96</v>
      </c>
      <c r="P16">
        <v>0.45</v>
      </c>
      <c r="Q16">
        <v>0</v>
      </c>
      <c r="R16">
        <v>3</v>
      </c>
      <c r="S16">
        <v>1.4999999999999999E-2</v>
      </c>
      <c r="T16">
        <v>62</v>
      </c>
      <c r="U16">
        <v>5</v>
      </c>
      <c r="V16" t="s">
        <v>79</v>
      </c>
      <c r="W16">
        <v>0.03</v>
      </c>
      <c r="Y16" t="s">
        <v>50</v>
      </c>
      <c r="Z16" t="s">
        <v>43</v>
      </c>
      <c r="AA16">
        <v>14</v>
      </c>
      <c r="AB16">
        <v>0.03</v>
      </c>
      <c r="AC16">
        <v>6</v>
      </c>
      <c r="AD16">
        <v>1.2</v>
      </c>
      <c r="AE16">
        <v>0.8</v>
      </c>
      <c r="AF16" t="s">
        <v>86</v>
      </c>
      <c r="AG16">
        <v>0</v>
      </c>
      <c r="AH16" t="b">
        <v>0</v>
      </c>
      <c r="AI16" t="s">
        <v>128</v>
      </c>
      <c r="AJ16" t="s">
        <v>21</v>
      </c>
      <c r="AK16">
        <v>7.0000000000000007E-2</v>
      </c>
      <c r="AL16">
        <v>7.7200000000000005E-2</v>
      </c>
      <c r="AM16" s="3">
        <v>0.12</v>
      </c>
      <c r="AN16" s="9">
        <v>2.5000000000000001E-2</v>
      </c>
      <c r="AO16" t="s">
        <v>32</v>
      </c>
      <c r="AP16" t="s">
        <v>32</v>
      </c>
      <c r="AQ16">
        <v>0.623</v>
      </c>
      <c r="AR16">
        <v>0.57999999999999996</v>
      </c>
      <c r="AU16" s="17" t="b">
        <v>1</v>
      </c>
      <c r="AV16" s="17" t="b">
        <v>1</v>
      </c>
      <c r="AW16" s="17" t="b">
        <v>1</v>
      </c>
      <c r="AX16" s="17">
        <v>0</v>
      </c>
      <c r="AY16" s="17" t="s">
        <v>4</v>
      </c>
      <c r="AZ16" s="17" t="b">
        <v>1</v>
      </c>
      <c r="BA16" s="37" t="b">
        <v>1</v>
      </c>
    </row>
    <row r="17" spans="1:53" x14ac:dyDescent="0.25">
      <c r="A17" t="s">
        <v>104</v>
      </c>
      <c r="C17" t="s">
        <v>21</v>
      </c>
      <c r="E17" t="b">
        <v>0</v>
      </c>
      <c r="F17">
        <v>0.3</v>
      </c>
      <c r="G17" t="s">
        <v>110</v>
      </c>
      <c r="H17" t="s">
        <v>113</v>
      </c>
      <c r="I17" t="b">
        <v>1</v>
      </c>
      <c r="J17" t="b">
        <v>1</v>
      </c>
      <c r="K17" t="s">
        <v>130</v>
      </c>
      <c r="L17" t="s">
        <v>136</v>
      </c>
      <c r="M17">
        <v>6</v>
      </c>
      <c r="N17">
        <v>7.1999999999999995E-2</v>
      </c>
      <c r="O17" t="s">
        <v>96</v>
      </c>
      <c r="P17">
        <v>0.45</v>
      </c>
      <c r="Q17">
        <v>0</v>
      </c>
      <c r="R17">
        <v>3</v>
      </c>
      <c r="S17">
        <v>1.4999999999999999E-2</v>
      </c>
      <c r="T17">
        <v>62</v>
      </c>
      <c r="U17">
        <v>5</v>
      </c>
      <c r="V17" t="s">
        <v>79</v>
      </c>
      <c r="W17">
        <v>0.03</v>
      </c>
      <c r="Y17" t="s">
        <v>50</v>
      </c>
      <c r="Z17" t="s">
        <v>43</v>
      </c>
      <c r="AA17">
        <v>14</v>
      </c>
      <c r="AB17">
        <v>0.03</v>
      </c>
      <c r="AC17">
        <v>6</v>
      </c>
      <c r="AD17">
        <v>1.2</v>
      </c>
      <c r="AE17">
        <v>0.8</v>
      </c>
      <c r="AF17" t="s">
        <v>86</v>
      </c>
      <c r="AG17">
        <v>0</v>
      </c>
      <c r="AH17" t="b">
        <v>0</v>
      </c>
      <c r="AI17" t="s">
        <v>128</v>
      </c>
      <c r="AJ17" t="s">
        <v>21</v>
      </c>
      <c r="AK17">
        <v>7.0000000000000007E-2</v>
      </c>
      <c r="AL17">
        <v>7.7200000000000005E-2</v>
      </c>
      <c r="AM17" s="3">
        <v>0.12</v>
      </c>
      <c r="AN17" s="9">
        <v>2.5000000000000001E-2</v>
      </c>
      <c r="AO17" t="s">
        <v>32</v>
      </c>
      <c r="AP17" t="s">
        <v>32</v>
      </c>
      <c r="AQ17">
        <v>0.623</v>
      </c>
      <c r="AR17">
        <v>0.57999999999999996</v>
      </c>
      <c r="AU17" s="17" t="b">
        <v>1</v>
      </c>
      <c r="AV17" s="17" t="b">
        <v>1</v>
      </c>
      <c r="AW17" s="17" t="b">
        <v>1</v>
      </c>
      <c r="AX17" s="17">
        <v>0</v>
      </c>
      <c r="AY17" s="17" t="s">
        <v>4</v>
      </c>
      <c r="AZ17" s="17" t="b">
        <v>1</v>
      </c>
      <c r="BA17" s="37" t="b">
        <v>1</v>
      </c>
    </row>
    <row r="19" spans="1:53" x14ac:dyDescent="0.25">
      <c r="A19" t="s">
        <v>105</v>
      </c>
      <c r="C19" t="s">
        <v>21</v>
      </c>
      <c r="E19" t="b">
        <v>0</v>
      </c>
      <c r="F19">
        <v>0.3</v>
      </c>
      <c r="G19" t="s">
        <v>114</v>
      </c>
      <c r="H19" t="s">
        <v>107</v>
      </c>
      <c r="I19" t="b">
        <v>1</v>
      </c>
      <c r="J19" t="b">
        <v>1</v>
      </c>
      <c r="K19" t="s">
        <v>130</v>
      </c>
      <c r="L19" t="s">
        <v>136</v>
      </c>
      <c r="M19">
        <v>6</v>
      </c>
      <c r="N19">
        <v>7.1999999999999995E-2</v>
      </c>
      <c r="O19" t="s">
        <v>96</v>
      </c>
      <c r="P19">
        <v>0.45</v>
      </c>
      <c r="Q19">
        <v>0</v>
      </c>
      <c r="R19">
        <v>3</v>
      </c>
      <c r="S19">
        <v>1.4999999999999999E-2</v>
      </c>
      <c r="T19">
        <v>62</v>
      </c>
      <c r="U19">
        <v>5</v>
      </c>
      <c r="V19" t="s">
        <v>79</v>
      </c>
      <c r="W19">
        <v>0.03</v>
      </c>
      <c r="Y19" t="s">
        <v>50</v>
      </c>
      <c r="Z19" t="s">
        <v>43</v>
      </c>
      <c r="AA19">
        <v>14</v>
      </c>
      <c r="AB19">
        <v>0.03</v>
      </c>
      <c r="AC19">
        <v>6</v>
      </c>
      <c r="AD19">
        <v>1.2</v>
      </c>
      <c r="AE19">
        <v>0.8</v>
      </c>
      <c r="AF19" t="s">
        <v>86</v>
      </c>
      <c r="AG19">
        <v>0</v>
      </c>
      <c r="AH19" t="b">
        <v>0</v>
      </c>
      <c r="AI19" t="s">
        <v>128</v>
      </c>
      <c r="AJ19" t="s">
        <v>21</v>
      </c>
      <c r="AK19">
        <v>7.0000000000000007E-2</v>
      </c>
      <c r="AL19">
        <v>7.7200000000000005E-2</v>
      </c>
      <c r="AM19" s="3">
        <v>0.12</v>
      </c>
      <c r="AN19" s="9">
        <v>2.5000000000000001E-2</v>
      </c>
      <c r="AO19" t="s">
        <v>32</v>
      </c>
      <c r="AP19" t="s">
        <v>32</v>
      </c>
      <c r="AQ19">
        <v>0.623</v>
      </c>
      <c r="AR19">
        <v>0.57999999999999996</v>
      </c>
      <c r="AU19" s="17" t="b">
        <v>1</v>
      </c>
      <c r="AV19" s="17" t="b">
        <v>1</v>
      </c>
      <c r="AW19" s="17" t="b">
        <v>1</v>
      </c>
      <c r="AX19" s="17">
        <v>0</v>
      </c>
      <c r="AY19" s="17" t="s">
        <v>4</v>
      </c>
      <c r="AZ19" s="17" t="b">
        <v>1</v>
      </c>
      <c r="BA19" s="37" t="b">
        <v>1</v>
      </c>
    </row>
    <row r="20" spans="1:53" x14ac:dyDescent="0.25">
      <c r="A20" t="s">
        <v>106</v>
      </c>
      <c r="C20" t="s">
        <v>21</v>
      </c>
      <c r="E20" t="b">
        <v>0</v>
      </c>
      <c r="F20">
        <v>0.3</v>
      </c>
      <c r="G20" t="s">
        <v>115</v>
      </c>
      <c r="H20" t="s">
        <v>107</v>
      </c>
      <c r="I20" t="b">
        <v>1</v>
      </c>
      <c r="J20" t="b">
        <v>1</v>
      </c>
      <c r="K20" t="s">
        <v>130</v>
      </c>
      <c r="L20" t="s">
        <v>136</v>
      </c>
      <c r="M20">
        <v>6</v>
      </c>
      <c r="N20">
        <v>7.1999999999999995E-2</v>
      </c>
      <c r="O20" t="s">
        <v>96</v>
      </c>
      <c r="P20">
        <v>0.45</v>
      </c>
      <c r="Q20">
        <v>0</v>
      </c>
      <c r="R20">
        <v>3</v>
      </c>
      <c r="S20">
        <v>1.4999999999999999E-2</v>
      </c>
      <c r="T20">
        <v>62</v>
      </c>
      <c r="U20">
        <v>5</v>
      </c>
      <c r="V20" t="s">
        <v>79</v>
      </c>
      <c r="W20">
        <v>0.03</v>
      </c>
      <c r="Y20" t="s">
        <v>50</v>
      </c>
      <c r="Z20" t="s">
        <v>43</v>
      </c>
      <c r="AA20">
        <v>14</v>
      </c>
      <c r="AB20">
        <v>0.03</v>
      </c>
      <c r="AC20">
        <v>6</v>
      </c>
      <c r="AD20">
        <v>1.2</v>
      </c>
      <c r="AE20">
        <v>0.8</v>
      </c>
      <c r="AF20" t="s">
        <v>86</v>
      </c>
      <c r="AG20">
        <v>0</v>
      </c>
      <c r="AH20" t="b">
        <v>0</v>
      </c>
      <c r="AI20" t="s">
        <v>128</v>
      </c>
      <c r="AJ20" t="s">
        <v>21</v>
      </c>
      <c r="AK20">
        <v>7.0000000000000007E-2</v>
      </c>
      <c r="AL20">
        <v>7.7200000000000005E-2</v>
      </c>
      <c r="AM20" s="3">
        <v>0.12</v>
      </c>
      <c r="AN20" s="9">
        <v>2.5000000000000001E-2</v>
      </c>
      <c r="AO20" t="s">
        <v>32</v>
      </c>
      <c r="AP20" t="s">
        <v>32</v>
      </c>
      <c r="AQ20">
        <v>0.623</v>
      </c>
      <c r="AR20">
        <v>0.57999999999999996</v>
      </c>
      <c r="AU20" s="17" t="b">
        <v>1</v>
      </c>
      <c r="AV20" s="17" t="b">
        <v>1</v>
      </c>
      <c r="AW20" s="17" t="b">
        <v>1</v>
      </c>
      <c r="AX20" s="17">
        <v>0</v>
      </c>
      <c r="AY20" s="17" t="s">
        <v>4</v>
      </c>
      <c r="AZ20" s="17" t="b">
        <v>1</v>
      </c>
      <c r="BA20" s="37" t="b">
        <v>1</v>
      </c>
    </row>
  </sheetData>
  <dataValidations count="2">
    <dataValidation type="list" allowBlank="1" showInputMessage="1" showErrorMessage="1" sqref="AV19:AW20 J19:J20 E5:E17 AV5:AW17 J5:J17 E19:E20" xr:uid="{00000000-0002-0000-0000-000000000000}">
      <formula1>"TRUE, FALSE"</formula1>
    </dataValidation>
    <dataValidation type="list" allowBlank="1" showInputMessage="1" showErrorMessage="1" sqref="AI5:AI17 AI19:AI20" xr:uid="{00000000-0002-0000-0000-000001000000}">
      <formula1>"simple, internal"</formula1>
    </dataValidation>
  </dataValidations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4"/>
  <sheetViews>
    <sheetView workbookViewId="0">
      <selection activeCell="E15" sqref="E15"/>
    </sheetView>
  </sheetViews>
  <sheetFormatPr defaultRowHeight="15" x14ac:dyDescent="0.25"/>
  <cols>
    <col min="2" max="2" width="10.85546875" customWidth="1"/>
    <col min="10" max="10" width="11.7109375" customWidth="1"/>
  </cols>
  <sheetData>
    <row r="3" spans="1:10" x14ac:dyDescent="0.25">
      <c r="A3" t="s">
        <v>65</v>
      </c>
      <c r="B3" s="2" t="s">
        <v>1</v>
      </c>
      <c r="C3" s="2" t="s">
        <v>2</v>
      </c>
      <c r="D3" s="2" t="s">
        <v>3</v>
      </c>
      <c r="E3" s="2" t="s">
        <v>68</v>
      </c>
      <c r="F3" s="2" t="s">
        <v>69</v>
      </c>
      <c r="G3" s="2" t="s">
        <v>66</v>
      </c>
      <c r="H3" s="2" t="s">
        <v>67</v>
      </c>
      <c r="I3" s="2" t="s">
        <v>71</v>
      </c>
      <c r="J3" s="2" t="s">
        <v>70</v>
      </c>
    </row>
    <row r="4" spans="1:10" x14ac:dyDescent="0.25">
      <c r="A4">
        <v>2016</v>
      </c>
      <c r="B4">
        <v>2000</v>
      </c>
      <c r="C4">
        <v>33</v>
      </c>
      <c r="D4">
        <v>6</v>
      </c>
      <c r="E4">
        <v>20</v>
      </c>
      <c r="F4">
        <v>68</v>
      </c>
      <c r="G4">
        <v>20</v>
      </c>
      <c r="H4">
        <v>101</v>
      </c>
      <c r="I4">
        <v>55</v>
      </c>
      <c r="J4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tabSelected="1" workbookViewId="0">
      <selection activeCell="F27" sqref="F27"/>
    </sheetView>
  </sheetViews>
  <sheetFormatPr defaultRowHeight="15" x14ac:dyDescent="0.25"/>
  <cols>
    <col min="1" max="1" width="20.85546875" customWidth="1"/>
    <col min="2" max="2" width="12.5703125" customWidth="1"/>
    <col min="3" max="3" width="8.5703125" customWidth="1"/>
    <col min="5" max="5" width="13.140625" customWidth="1"/>
    <col min="6" max="6" width="14.28515625" customWidth="1"/>
    <col min="7" max="7" width="38" customWidth="1"/>
  </cols>
  <sheetData>
    <row r="1" spans="1:7" x14ac:dyDescent="0.25">
      <c r="A1" s="1" t="s">
        <v>23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25</v>
      </c>
      <c r="G1" s="1" t="s">
        <v>15</v>
      </c>
    </row>
    <row r="2" spans="1:7" x14ac:dyDescent="0.25">
      <c r="A2" s="1" t="s">
        <v>21</v>
      </c>
      <c r="B2" s="4">
        <v>0.13</v>
      </c>
      <c r="C2" s="3">
        <v>0</v>
      </c>
      <c r="D2">
        <v>1</v>
      </c>
      <c r="E2" s="4">
        <f>F2</f>
        <v>0.13</v>
      </c>
      <c r="F2" s="14">
        <f t="shared" ref="F2:F5" si="0">B2 - C2^2/2</f>
        <v>0.13</v>
      </c>
      <c r="G2" s="13" t="s">
        <v>125</v>
      </c>
    </row>
    <row r="3" spans="1:7" x14ac:dyDescent="0.25">
      <c r="A3" s="1" t="s">
        <v>21</v>
      </c>
      <c r="B3" s="4">
        <v>0.128</v>
      </c>
      <c r="C3" s="3">
        <v>0</v>
      </c>
      <c r="D3">
        <v>1</v>
      </c>
      <c r="E3" s="4">
        <f t="shared" ref="E3:E5" si="1">F3</f>
        <v>0.128</v>
      </c>
      <c r="F3" s="14">
        <f t="shared" si="0"/>
        <v>0.128</v>
      </c>
      <c r="G3" s="13" t="s">
        <v>126</v>
      </c>
    </row>
    <row r="4" spans="1:7" x14ac:dyDescent="0.25">
      <c r="A4" s="1" t="s">
        <v>21</v>
      </c>
      <c r="B4" s="4">
        <v>0.02</v>
      </c>
      <c r="C4" s="3">
        <v>0</v>
      </c>
      <c r="D4">
        <v>1</v>
      </c>
      <c r="E4" s="4">
        <f t="shared" si="1"/>
        <v>0.02</v>
      </c>
      <c r="F4" s="14">
        <f t="shared" si="0"/>
        <v>0.02</v>
      </c>
      <c r="G4" s="13" t="s">
        <v>127</v>
      </c>
    </row>
    <row r="5" spans="1:7" x14ac:dyDescent="0.25">
      <c r="A5" s="1" t="s">
        <v>21</v>
      </c>
      <c r="B5" s="4">
        <v>7.7200000000000005E-2</v>
      </c>
      <c r="C5" s="3">
        <v>0.12</v>
      </c>
      <c r="D5">
        <v>30</v>
      </c>
      <c r="E5" s="4">
        <f t="shared" si="1"/>
        <v>7.0000000000000007E-2</v>
      </c>
      <c r="F5" s="14">
        <f t="shared" si="0"/>
        <v>7.0000000000000007E-2</v>
      </c>
      <c r="G5" s="13" t="s">
        <v>155</v>
      </c>
    </row>
    <row r="6" spans="1:7" x14ac:dyDescent="0.25">
      <c r="A6" s="1" t="s">
        <v>151</v>
      </c>
      <c r="B6" s="4">
        <v>0.13</v>
      </c>
      <c r="C6" s="3">
        <v>0</v>
      </c>
      <c r="D6">
        <v>1</v>
      </c>
      <c r="E6" s="4">
        <f>F6</f>
        <v>0.13</v>
      </c>
      <c r="F6" s="14">
        <f t="shared" ref="F6:F9" si="2">B6 - C6^2/2</f>
        <v>0.13</v>
      </c>
      <c r="G6" s="13" t="s">
        <v>125</v>
      </c>
    </row>
    <row r="7" spans="1:7" x14ac:dyDescent="0.25">
      <c r="A7" s="1" t="s">
        <v>151</v>
      </c>
      <c r="B7" s="4">
        <v>0.128</v>
      </c>
      <c r="C7" s="3">
        <v>0</v>
      </c>
      <c r="D7">
        <v>1</v>
      </c>
      <c r="E7" s="4">
        <f t="shared" ref="E7:E9" si="3">F7</f>
        <v>0.128</v>
      </c>
      <c r="F7" s="14">
        <f t="shared" si="2"/>
        <v>0.128</v>
      </c>
      <c r="G7" s="13" t="s">
        <v>126</v>
      </c>
    </row>
    <row r="8" spans="1:7" x14ac:dyDescent="0.25">
      <c r="A8" s="1" t="s">
        <v>151</v>
      </c>
      <c r="B8" s="4">
        <v>0.02</v>
      </c>
      <c r="C8" s="3">
        <v>0</v>
      </c>
      <c r="D8">
        <v>1</v>
      </c>
      <c r="E8" s="4">
        <f t="shared" si="3"/>
        <v>0.02</v>
      </c>
      <c r="F8" s="14">
        <f t="shared" si="2"/>
        <v>0.02</v>
      </c>
      <c r="G8" s="13" t="s">
        <v>127</v>
      </c>
    </row>
    <row r="9" spans="1:7" x14ac:dyDescent="0.25">
      <c r="A9" s="1" t="s">
        <v>151</v>
      </c>
      <c r="B9" s="4">
        <v>5.7200000000000001E-2</v>
      </c>
      <c r="C9" s="3">
        <v>0.12</v>
      </c>
      <c r="D9">
        <v>10</v>
      </c>
      <c r="E9" s="4">
        <f t="shared" si="3"/>
        <v>0.05</v>
      </c>
      <c r="F9" s="14">
        <f t="shared" si="2"/>
        <v>0.05</v>
      </c>
      <c r="G9" s="13" t="s">
        <v>152</v>
      </c>
    </row>
    <row r="10" spans="1:7" x14ac:dyDescent="0.25">
      <c r="A10" s="1" t="s">
        <v>151</v>
      </c>
      <c r="B10" s="4">
        <v>7.22E-2</v>
      </c>
      <c r="C10" s="3">
        <v>0.12</v>
      </c>
      <c r="D10">
        <v>5</v>
      </c>
      <c r="E10" s="4">
        <f t="shared" ref="E10" si="4">F10</f>
        <v>6.5000000000000002E-2</v>
      </c>
      <c r="F10" s="14">
        <f t="shared" ref="F10" si="5">B10 - C10^2/2</f>
        <v>6.5000000000000002E-2</v>
      </c>
      <c r="G10" s="13" t="s">
        <v>153</v>
      </c>
    </row>
    <row r="11" spans="1:7" x14ac:dyDescent="0.25">
      <c r="A11" s="1" t="s">
        <v>151</v>
      </c>
      <c r="B11" s="4">
        <v>7.7200000000000005E-2</v>
      </c>
      <c r="C11" s="3">
        <v>0.12</v>
      </c>
      <c r="D11">
        <v>15</v>
      </c>
      <c r="E11" s="4">
        <f t="shared" ref="E11" si="6">F11</f>
        <v>7.0000000000000007E-2</v>
      </c>
      <c r="F11" s="14">
        <f t="shared" ref="F11:F16" si="7">B11 - C11^2/2</f>
        <v>7.0000000000000007E-2</v>
      </c>
      <c r="G11" s="13" t="s">
        <v>156</v>
      </c>
    </row>
    <row r="12" spans="1:7" x14ac:dyDescent="0.25">
      <c r="A12" s="1" t="s">
        <v>154</v>
      </c>
      <c r="B12" s="4">
        <v>0.13</v>
      </c>
      <c r="C12" s="3">
        <v>0</v>
      </c>
      <c r="D12">
        <v>1</v>
      </c>
      <c r="E12" s="4">
        <f>F12</f>
        <v>0.13</v>
      </c>
      <c r="F12" s="14">
        <f t="shared" si="7"/>
        <v>0.13</v>
      </c>
      <c r="G12" s="13" t="s">
        <v>125</v>
      </c>
    </row>
    <row r="13" spans="1:7" x14ac:dyDescent="0.25">
      <c r="A13" s="1" t="s">
        <v>154</v>
      </c>
      <c r="B13" s="4">
        <v>0.128</v>
      </c>
      <c r="C13" s="3">
        <v>0</v>
      </c>
      <c r="D13">
        <v>1</v>
      </c>
      <c r="E13" s="4">
        <f t="shared" ref="E13:E16" si="8">F13</f>
        <v>0.128</v>
      </c>
      <c r="F13" s="14">
        <f t="shared" si="7"/>
        <v>0.128</v>
      </c>
      <c r="G13" s="13" t="s">
        <v>126</v>
      </c>
    </row>
    <row r="14" spans="1:7" x14ac:dyDescent="0.25">
      <c r="A14" s="1" t="s">
        <v>154</v>
      </c>
      <c r="B14" s="4">
        <v>0.02</v>
      </c>
      <c r="C14" s="3">
        <v>0</v>
      </c>
      <c r="D14">
        <v>1</v>
      </c>
      <c r="E14" s="4">
        <f t="shared" si="8"/>
        <v>0.02</v>
      </c>
      <c r="F14" s="14">
        <f t="shared" si="7"/>
        <v>0.02</v>
      </c>
      <c r="G14" s="13" t="s">
        <v>127</v>
      </c>
    </row>
    <row r="15" spans="1:7" x14ac:dyDescent="0.25">
      <c r="A15" s="1" t="s">
        <v>154</v>
      </c>
      <c r="B15" s="4">
        <v>5.7200000000000001E-2</v>
      </c>
      <c r="C15" s="3">
        <v>0.12</v>
      </c>
      <c r="D15">
        <v>10</v>
      </c>
      <c r="E15" s="4">
        <f t="shared" si="8"/>
        <v>0.05</v>
      </c>
      <c r="F15" s="14">
        <f t="shared" si="7"/>
        <v>0.05</v>
      </c>
      <c r="G15" s="13" t="s">
        <v>152</v>
      </c>
    </row>
    <row r="16" spans="1:7" x14ac:dyDescent="0.25">
      <c r="A16" s="1" t="s">
        <v>154</v>
      </c>
      <c r="B16" s="4">
        <v>7.22E-2</v>
      </c>
      <c r="C16" s="3">
        <v>0.12</v>
      </c>
      <c r="D16">
        <v>20</v>
      </c>
      <c r="E16" s="4">
        <f t="shared" si="8"/>
        <v>6.5000000000000002E-2</v>
      </c>
      <c r="F16" s="14">
        <f t="shared" si="7"/>
        <v>6.5000000000000002E-2</v>
      </c>
      <c r="G16" s="13" t="s">
        <v>157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J40"/>
  <sheetViews>
    <sheetView topLeftCell="B7" workbookViewId="0">
      <selection activeCell="M41" sqref="M41"/>
    </sheetView>
  </sheetViews>
  <sheetFormatPr defaultRowHeight="15" x14ac:dyDescent="0.25"/>
  <cols>
    <col min="2" max="6" width="15.42578125" customWidth="1"/>
    <col min="7" max="7" width="18.28515625" customWidth="1"/>
    <col min="8" max="9" width="12" bestFit="1" customWidth="1"/>
  </cols>
  <sheetData>
    <row r="4" spans="2:7" x14ac:dyDescent="0.25">
      <c r="B4" s="5" t="s">
        <v>44</v>
      </c>
      <c r="C4" s="5"/>
      <c r="D4" s="5" t="s">
        <v>57</v>
      </c>
      <c r="E4" s="5"/>
      <c r="F4" t="s">
        <v>58</v>
      </c>
    </row>
    <row r="5" spans="2:7" ht="15.75" thickBot="1" x14ac:dyDescent="0.3">
      <c r="B5" s="5"/>
      <c r="C5" s="5"/>
      <c r="D5" s="5"/>
      <c r="E5" s="5"/>
      <c r="F5" s="41" t="s">
        <v>59</v>
      </c>
      <c r="G5" s="41"/>
    </row>
    <row r="6" spans="2:7" ht="15.75" thickBot="1" x14ac:dyDescent="0.3">
      <c r="B6" s="6"/>
      <c r="C6" s="6" t="s">
        <v>63</v>
      </c>
      <c r="D6" s="6" t="s">
        <v>39</v>
      </c>
      <c r="E6" s="6" t="s">
        <v>33</v>
      </c>
      <c r="F6" s="6" t="s">
        <v>39</v>
      </c>
      <c r="G6" s="6" t="s">
        <v>33</v>
      </c>
    </row>
    <row r="7" spans="2:7" ht="15.75" thickBot="1" x14ac:dyDescent="0.3">
      <c r="B7" s="10" t="s">
        <v>34</v>
      </c>
      <c r="C7" s="11">
        <v>40.130000000000003</v>
      </c>
      <c r="D7">
        <v>34.4</v>
      </c>
      <c r="E7" s="12">
        <f>D7/C7</f>
        <v>0.85721405432344866</v>
      </c>
      <c r="F7" s="11">
        <v>41.59</v>
      </c>
      <c r="G7" s="12">
        <f>F7/C7</f>
        <v>1.0363817592823323</v>
      </c>
    </row>
    <row r="8" spans="2:7" ht="15.75" thickBot="1" x14ac:dyDescent="0.3">
      <c r="B8" s="10" t="s">
        <v>53</v>
      </c>
      <c r="C8" s="11">
        <v>11.58</v>
      </c>
      <c r="D8" s="11">
        <v>8.69</v>
      </c>
      <c r="E8" s="12">
        <f>D8/C8</f>
        <v>0.75043177892918822</v>
      </c>
      <c r="F8" s="11">
        <v>11.47</v>
      </c>
      <c r="G8" s="12">
        <f>F8/C8</f>
        <v>0.99050086355785838</v>
      </c>
    </row>
    <row r="9" spans="2:7" ht="15.75" thickBot="1" x14ac:dyDescent="0.3">
      <c r="B9" s="10" t="s">
        <v>36</v>
      </c>
      <c r="C9" s="11">
        <f>C7-C8</f>
        <v>28.550000000000004</v>
      </c>
      <c r="D9" s="11">
        <v>25.73</v>
      </c>
      <c r="E9" s="12">
        <f>D9/C9</f>
        <v>0.90122591943957953</v>
      </c>
      <c r="F9" s="11">
        <v>30.12</v>
      </c>
      <c r="G9" s="12">
        <f>F9/C9</f>
        <v>1.0549912434325743</v>
      </c>
    </row>
    <row r="10" spans="2:7" ht="45.75" thickBot="1" x14ac:dyDescent="0.3">
      <c r="B10" s="10" t="s">
        <v>60</v>
      </c>
      <c r="C10" s="11">
        <v>42.24</v>
      </c>
      <c r="D10" s="11">
        <v>48.16</v>
      </c>
      <c r="E10" s="12">
        <f>D10/C10</f>
        <v>1.1401515151515149</v>
      </c>
      <c r="F10" s="11">
        <v>46.15</v>
      </c>
      <c r="G10" s="12">
        <f>F10/C10</f>
        <v>1.0925662878787878</v>
      </c>
    </row>
    <row r="11" spans="2:7" ht="30.75" thickBot="1" x14ac:dyDescent="0.3">
      <c r="B11" s="10" t="s">
        <v>52</v>
      </c>
      <c r="C11" s="11">
        <v>3.76</v>
      </c>
      <c r="D11" s="11">
        <v>3.8</v>
      </c>
      <c r="E11" s="12">
        <f>D11/C11</f>
        <v>1.0106382978723405</v>
      </c>
      <c r="F11" s="11">
        <v>3.8</v>
      </c>
      <c r="G11" s="12">
        <f>F11/C11</f>
        <v>1.0106382978723405</v>
      </c>
    </row>
    <row r="12" spans="2:7" ht="15.75" thickBot="1" x14ac:dyDescent="0.3">
      <c r="B12" s="10"/>
      <c r="C12" s="11"/>
      <c r="D12" s="11"/>
      <c r="E12" s="12"/>
      <c r="F12" s="11"/>
      <c r="G12" s="12"/>
    </row>
    <row r="13" spans="2:7" ht="15.75" thickBot="1" x14ac:dyDescent="0.3">
      <c r="B13" s="5"/>
      <c r="C13" s="5"/>
      <c r="D13" s="11"/>
      <c r="E13" s="5"/>
      <c r="F13" s="5"/>
      <c r="G13" s="5"/>
    </row>
    <row r="14" spans="2:7" ht="15.75" thickBot="1" x14ac:dyDescent="0.3">
      <c r="B14" s="10" t="s">
        <v>35</v>
      </c>
      <c r="C14" s="11">
        <f>SUM(C9,C10,C11)</f>
        <v>74.550000000000011</v>
      </c>
      <c r="D14" s="11">
        <f>SUM(D9,D10,D11)</f>
        <v>77.69</v>
      </c>
      <c r="E14" s="12">
        <f>D14/C14</f>
        <v>1.0421193829644533</v>
      </c>
      <c r="F14" s="11">
        <v>76.12</v>
      </c>
      <c r="G14" s="12">
        <f>F14/C14</f>
        <v>1.0210596914822265</v>
      </c>
    </row>
    <row r="15" spans="2:7" ht="15.75" thickBot="1" x14ac:dyDescent="0.3">
      <c r="B15" s="6"/>
      <c r="C15" s="6"/>
      <c r="D15" s="11"/>
      <c r="E15" s="7"/>
      <c r="F15" s="6"/>
      <c r="G15" s="7"/>
    </row>
    <row r="16" spans="2:7" ht="15.75" thickBot="1" x14ac:dyDescent="0.3">
      <c r="B16" s="11" t="s">
        <v>37</v>
      </c>
      <c r="C16" s="11">
        <v>67.38</v>
      </c>
      <c r="D16" s="6"/>
      <c r="E16" s="12">
        <f>D16/C16</f>
        <v>0</v>
      </c>
      <c r="F16" s="11"/>
      <c r="G16" s="12">
        <f>F16/C16</f>
        <v>0</v>
      </c>
    </row>
    <row r="17" spans="2:7" ht="15.75" thickBot="1" x14ac:dyDescent="0.3">
      <c r="B17" s="11" t="s">
        <v>38</v>
      </c>
      <c r="C17" s="11">
        <v>64.25</v>
      </c>
      <c r="D17" s="11"/>
      <c r="E17" s="12">
        <f>D17/C17</f>
        <v>0</v>
      </c>
      <c r="F17" s="11"/>
      <c r="G17" s="12">
        <f>F17/C17</f>
        <v>0</v>
      </c>
    </row>
    <row r="18" spans="2:7" ht="15.75" thickBot="1" x14ac:dyDescent="0.3">
      <c r="B18" s="10" t="s">
        <v>49</v>
      </c>
      <c r="C18" s="11">
        <f>C14-C16</f>
        <v>7.1700000000000159</v>
      </c>
      <c r="D18" s="11"/>
      <c r="E18" s="12">
        <f>D18/C18</f>
        <v>0</v>
      </c>
      <c r="F18" s="11"/>
      <c r="G18" s="12">
        <f>F18/C18</f>
        <v>0</v>
      </c>
    </row>
    <row r="19" spans="2:7" ht="15.75" thickBot="1" x14ac:dyDescent="0.3">
      <c r="B19" s="10"/>
      <c r="C19" s="11"/>
      <c r="D19" s="11"/>
      <c r="E19" s="12"/>
      <c r="F19" s="11"/>
      <c r="G19" s="12"/>
    </row>
    <row r="20" spans="2:7" ht="15.75" thickBot="1" x14ac:dyDescent="0.3">
      <c r="B20" s="5"/>
      <c r="C20" s="5"/>
      <c r="D20" s="11"/>
      <c r="E20" s="5"/>
      <c r="F20" s="5"/>
      <c r="G20" s="5"/>
    </row>
    <row r="21" spans="2:7" ht="15.75" thickBot="1" x14ac:dyDescent="0.3">
      <c r="B21" s="8" t="s">
        <v>46</v>
      </c>
      <c r="C21" s="15">
        <f>11.582186/111.581756</f>
        <v>0.10379999755515588</v>
      </c>
      <c r="D21" s="15">
        <v>7.6999999999999999E-2</v>
      </c>
      <c r="E21" s="12">
        <f>D21/C21</f>
        <v>0.74181119280937113</v>
      </c>
      <c r="F21" s="15">
        <v>9.5699999999999993E-2</v>
      </c>
      <c r="G21" s="12">
        <f>F21/C21</f>
        <v>0.92196533963450411</v>
      </c>
    </row>
    <row r="22" spans="2:7" ht="15.75" thickBot="1" x14ac:dyDescent="0.3">
      <c r="B22" s="6" t="s">
        <v>45</v>
      </c>
      <c r="C22" s="6">
        <v>1.07</v>
      </c>
      <c r="D22" s="6">
        <v>1.1499999999999999</v>
      </c>
      <c r="E22" s="12">
        <f>D22/C22</f>
        <v>1.0747663551401867</v>
      </c>
      <c r="F22" s="6">
        <v>1.135</v>
      </c>
      <c r="G22" s="12">
        <f>F22/C22</f>
        <v>1.0607476635514017</v>
      </c>
    </row>
    <row r="23" spans="2:7" ht="15.75" thickBot="1" x14ac:dyDescent="0.3">
      <c r="B23" s="6" t="s">
        <v>48</v>
      </c>
      <c r="C23" s="15">
        <v>7.4999999999999997E-2</v>
      </c>
      <c r="D23" s="16">
        <v>8.5900000000000004E-2</v>
      </c>
      <c r="E23" s="12">
        <f>D23/C23</f>
        <v>1.1453333333333335</v>
      </c>
      <c r="F23" s="6"/>
      <c r="G23" s="12">
        <f>F23/C23</f>
        <v>0</v>
      </c>
    </row>
    <row r="24" spans="2:7" ht="15.75" thickBot="1" x14ac:dyDescent="0.3">
      <c r="B24" s="8" t="s">
        <v>47</v>
      </c>
      <c r="C24" s="6">
        <v>6</v>
      </c>
      <c r="D24" s="6">
        <v>6</v>
      </c>
      <c r="E24" s="12">
        <f>D24/C24</f>
        <v>1</v>
      </c>
      <c r="F24" s="6"/>
      <c r="G24" s="12">
        <f>F24/C24</f>
        <v>0</v>
      </c>
    </row>
    <row r="25" spans="2:7" ht="15.75" thickBot="1" x14ac:dyDescent="0.3">
      <c r="B25" s="8"/>
      <c r="C25" s="6"/>
      <c r="D25" s="6"/>
      <c r="E25" s="7"/>
      <c r="F25" s="6"/>
      <c r="G25" s="7"/>
    </row>
    <row r="26" spans="2:7" ht="15.75" thickBot="1" x14ac:dyDescent="0.3">
      <c r="B26" s="10" t="s">
        <v>61</v>
      </c>
      <c r="C26" s="11">
        <v>4.343</v>
      </c>
      <c r="D26" s="6">
        <v>4.32</v>
      </c>
      <c r="E26" s="12">
        <f>D26/C26</f>
        <v>0.99470412157494825</v>
      </c>
      <c r="F26" s="11">
        <v>4.34</v>
      </c>
      <c r="G26" s="12">
        <f>F26/C26</f>
        <v>0.9993092332489063</v>
      </c>
    </row>
    <row r="27" spans="2:7" ht="30.75" thickBot="1" x14ac:dyDescent="0.3">
      <c r="B27" s="6" t="s">
        <v>54</v>
      </c>
      <c r="C27" s="6">
        <v>13.5</v>
      </c>
      <c r="D27" s="11"/>
      <c r="E27" s="12">
        <f>D27/C27</f>
        <v>0</v>
      </c>
      <c r="F27" s="6">
        <v>13.49</v>
      </c>
      <c r="G27" s="12">
        <f>F27/C27</f>
        <v>0.99925925925925929</v>
      </c>
    </row>
    <row r="28" spans="2:7" ht="30.75" thickBot="1" x14ac:dyDescent="0.3">
      <c r="B28" s="6" t="s">
        <v>55</v>
      </c>
      <c r="C28" s="6">
        <v>14.28</v>
      </c>
      <c r="D28" s="6"/>
      <c r="E28" s="12">
        <f>D28/C28</f>
        <v>0</v>
      </c>
      <c r="F28" s="6"/>
      <c r="G28" s="12">
        <f>F28/C28</f>
        <v>0</v>
      </c>
    </row>
    <row r="29" spans="2:7" ht="15.75" thickBot="1" x14ac:dyDescent="0.3">
      <c r="B29" s="5" t="s">
        <v>56</v>
      </c>
      <c r="C29" s="5"/>
      <c r="D29" s="6"/>
      <c r="E29" s="5"/>
      <c r="F29" s="5"/>
      <c r="G29" s="5"/>
    </row>
    <row r="30" spans="2:7" x14ac:dyDescent="0.25">
      <c r="B30" s="5"/>
      <c r="C30" s="5"/>
      <c r="D30" s="5"/>
      <c r="E30" s="5"/>
    </row>
    <row r="31" spans="2:7" x14ac:dyDescent="0.25">
      <c r="B31" s="5"/>
      <c r="C31" s="5"/>
      <c r="D31" s="5"/>
      <c r="E31" s="5"/>
    </row>
    <row r="32" spans="2:7" x14ac:dyDescent="0.25">
      <c r="C32" s="5"/>
      <c r="D32" s="5"/>
      <c r="E32" s="5"/>
    </row>
    <row r="33" spans="2:10" x14ac:dyDescent="0.25">
      <c r="B33">
        <f>C16-C17</f>
        <v>3.1299999999999955</v>
      </c>
      <c r="C33" s="5"/>
      <c r="D33" s="5"/>
      <c r="E33" s="5"/>
    </row>
    <row r="34" spans="2:10" x14ac:dyDescent="0.25">
      <c r="C34" s="5"/>
      <c r="D34" s="5"/>
      <c r="E34" s="5"/>
    </row>
    <row r="35" spans="2:10" x14ac:dyDescent="0.25">
      <c r="C35" s="5"/>
      <c r="D35" s="5"/>
      <c r="E35" s="5"/>
    </row>
    <row r="39" spans="2:10" x14ac:dyDescent="0.25">
      <c r="C39">
        <f>303/579</f>
        <v>0.52331606217616577</v>
      </c>
      <c r="H39">
        <v>67376892466</v>
      </c>
      <c r="I39">
        <v>74547855025</v>
      </c>
      <c r="J39">
        <f>H39/I39</f>
        <v>0.90380725834975151</v>
      </c>
    </row>
    <row r="40" spans="2:10" x14ac:dyDescent="0.25">
      <c r="H40">
        <v>64246523614</v>
      </c>
      <c r="I40">
        <v>74547855025</v>
      </c>
      <c r="J40">
        <f>H40/I40</f>
        <v>0.86181585764546287</v>
      </c>
    </row>
  </sheetData>
  <mergeCells count="1">
    <mergeCell ref="F5:G5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DDF8-106A-47EA-BD4C-5B4A1371B873}">
  <dimension ref="B2:I6"/>
  <sheetViews>
    <sheetView workbookViewId="0">
      <selection activeCell="F17" sqref="F17"/>
    </sheetView>
  </sheetViews>
  <sheetFormatPr defaultRowHeight="15" x14ac:dyDescent="0.25"/>
  <cols>
    <col min="2" max="2" width="14.28515625" customWidth="1"/>
    <col min="3" max="3" width="20.28515625" customWidth="1"/>
    <col min="4" max="4" width="21.42578125" customWidth="1"/>
    <col min="5" max="5" width="15.42578125" customWidth="1"/>
    <col min="6" max="6" width="12.85546875" customWidth="1"/>
  </cols>
  <sheetData>
    <row r="2" spans="2:9" x14ac:dyDescent="0.25">
      <c r="B2" t="s">
        <v>117</v>
      </c>
    </row>
    <row r="3" spans="2:9" x14ac:dyDescent="0.25">
      <c r="C3" t="s">
        <v>120</v>
      </c>
      <c r="D3" t="s">
        <v>121</v>
      </c>
      <c r="E3" t="s">
        <v>123</v>
      </c>
      <c r="F3" t="s">
        <v>122</v>
      </c>
      <c r="G3" t="s">
        <v>124</v>
      </c>
    </row>
    <row r="4" spans="2:9" x14ac:dyDescent="0.25">
      <c r="B4" t="s">
        <v>118</v>
      </c>
      <c r="C4" s="38">
        <v>70000777</v>
      </c>
      <c r="D4" s="38">
        <v>43629545</v>
      </c>
      <c r="G4">
        <v>20292733</v>
      </c>
      <c r="I4" s="40">
        <f>G4/D4</f>
        <v>0.46511447689862456</v>
      </c>
    </row>
    <row r="5" spans="2:9" x14ac:dyDescent="0.25">
      <c r="B5" t="s">
        <v>119</v>
      </c>
      <c r="C5" s="38">
        <v>73323430</v>
      </c>
      <c r="D5" s="38">
        <v>50095723</v>
      </c>
      <c r="G5">
        <v>22004183</v>
      </c>
    </row>
    <row r="6" spans="2:9" x14ac:dyDescent="0.25">
      <c r="C6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params</vt:lpstr>
      <vt:lpstr>GlobalParams</vt:lpstr>
      <vt:lpstr>returns</vt:lpstr>
      <vt:lpstr>Calibration_2016</vt:lpstr>
      <vt:lpstr>DetectiveWork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2019-01-27T14:47:48Z</dcterms:modified>
</cp:coreProperties>
</file>