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D0276A6B-4338-463A-A634-ADBF588A7746}" xr6:coauthVersionLast="38" xr6:coauthVersionMax="38" xr10:uidLastSave="{00000000-0000-0000-0000-000000000000}"/>
  <bookViews>
    <workbookView xWindow="0" yWindow="0" windowWidth="28800" windowHeight="14010" tabRatio="853" activeTab="5" xr2:uid="{00000000-000D-0000-FFFF-FFFF00000000}"/>
  </bookViews>
  <sheets>
    <sheet name="TOC" sheetId="44" r:id="rId1"/>
    <sheet name="Tier.param" sheetId="24" r:id="rId2"/>
    <sheet name="Tiers" sheetId="7" r:id="rId3"/>
    <sheet name="FundingPolicy" sheetId="6" r:id="rId4"/>
    <sheet name="Assumptions" sheetId="3" r:id="rId5"/>
    <sheet name="Init_amort" sheetId="18" r:id="rId6"/>
    <sheet name="Init_amort_old" sheetId="45" r:id="rId7"/>
    <sheet name="Init_unrecReturn" sheetId="27" r:id="rId8"/>
    <sheet name="External_Fund" sheetId="19" r:id="rId9"/>
    <sheet name="GASBcashflow" sheetId="39" r:id="rId10"/>
    <sheet name="detective" sheetId="4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39" l="1"/>
  <c r="L13" i="39"/>
  <c r="L8" i="39"/>
  <c r="J9" i="27" l="1"/>
  <c r="J8" i="27"/>
  <c r="J7" i="27"/>
  <c r="I7" i="27" s="1"/>
  <c r="K10" i="27"/>
  <c r="I10" i="27" s="1"/>
  <c r="K9" i="27"/>
  <c r="K8" i="27"/>
  <c r="K7" i="27"/>
  <c r="I8" i="27" l="1"/>
  <c r="I9" i="27"/>
  <c r="C19" i="6"/>
  <c r="B19" i="6"/>
</calcChain>
</file>

<file path=xl/sharedStrings.xml><?xml version="1.0" encoding="utf-8"?>
<sst xmlns="http://schemas.openxmlformats.org/spreadsheetml/2006/main" count="143" uniqueCount="100">
  <si>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</si>
  <si>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</si>
  <si>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</si>
  <si>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</si>
  <si>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</si>
  <si>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</si>
  <si>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</si>
  <si>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</si>
  <si>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</si>
  <si>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</si>
  <si>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</si>
  <si>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</si>
  <si>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2</t>
  </si>
  <si>
    <t>FundingPolicy</t>
  </si>
  <si>
    <t>3</t>
  </si>
  <si>
    <t>Assumptions</t>
  </si>
  <si>
    <t>4</t>
  </si>
  <si>
    <t>5</t>
  </si>
  <si>
    <t>Init_amort</t>
  </si>
  <si>
    <t>6</t>
  </si>
  <si>
    <t>External_Fund</t>
  </si>
  <si>
    <t>7</t>
  </si>
  <si>
    <t>8</t>
  </si>
  <si>
    <t>9</t>
  </si>
  <si>
    <t>EAN</t>
  </si>
  <si>
    <t>COLA and CPI</t>
  </si>
  <si>
    <t xml:space="preserve">Question: </t>
  </si>
  <si>
    <t>startcell</t>
  </si>
  <si>
    <t>endcell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</si>
  <si>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</si>
  <si>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</si>
  <si>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</si>
  <si>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</si>
  <si>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</si>
  <si>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</si>
  <si>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</si>
  <si>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</si>
  <si>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factor.ca.disb</t>
  </si>
  <si>
    <t>source</t>
  </si>
  <si>
    <t>Tier</t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</si>
  <si>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</si>
  <si>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</si>
  <si>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</si>
  <si>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</si>
  <si>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</si>
  <si>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</si>
  <si>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</si>
  <si>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</si>
  <si>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</si>
  <si>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DeferredReturn</t>
  </si>
  <si>
    <t>year</t>
  </si>
  <si>
    <t>Tier.param</t>
  </si>
  <si>
    <t>Init_unrecReturn</t>
  </si>
  <si>
    <t>AV2015 pdf p8; member data pdf p37-38</t>
  </si>
  <si>
    <t>CAFR pdf p97</t>
  </si>
  <si>
    <t>C6</t>
  </si>
  <si>
    <t>sumTier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</si>
  <si>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</si>
  <si>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</si>
  <si>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</si>
  <si>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</si>
  <si>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</si>
  <si>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</si>
  <si>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</si>
  <si>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</si>
  <si>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t>cd</t>
  </si>
  <si>
    <t>t1</t>
  </si>
  <si>
    <t>K7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</si>
  <si>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</si>
  <si>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</si>
  <si>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</si>
  <si>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</si>
  <si>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</si>
  <si>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</si>
  <si>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</si>
  <si>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</si>
  <si>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</si>
  <si>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</si>
  <si>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</si>
  <si>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</si>
  <si>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</si>
  <si>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</si>
  <si>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</si>
  <si>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</si>
  <si>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</si>
  <si>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Tiers</t>
  </si>
  <si>
    <t>GASBcashflow</t>
  </si>
  <si>
    <t>detective</t>
  </si>
  <si>
    <t>Type</t>
  </si>
  <si>
    <t>Date
Established</t>
  </si>
  <si>
    <t>Initial Amount</t>
  </si>
  <si>
    <t>Initial
Period</t>
  </si>
  <si>
    <t>Outstanding Balance</t>
  </si>
  <si>
    <t>Years
Remaining</t>
  </si>
  <si>
    <t>Annual Payment</t>
  </si>
  <si>
    <t>C7</t>
  </si>
  <si>
    <t>K8</t>
  </si>
  <si>
    <t>D10</t>
  </si>
  <si>
    <t>cp</t>
  </si>
  <si>
    <t>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</si>
</sst>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_(&quot;$&quot;* #,##0_);_(&quot;$&quot;* \(#,##0\);_(&quot;$&quot;* &quot;-&quot;??_);_(@_)"/>
    <numFmt numFmtId="165" formatCode="0.0"/>
    <numFmt numFmtId="166" formatCode="0.00000"/>
    <numFmt numFmtId="167" formatCode="mmmm\ d\,\ yyyy"/>
    <numFmt numFmtId="168" formatCode="0.0%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165" fontId="0" fillId="0" borderId="0" xfId="0" applyNumberFormat="1"/>
    <xf numFmtId="0" fontId="2" fillId="2" borderId="0" xfId="0" applyFont="1" applyFill="1"/>
    <xf numFmtId="166" fontId="0" fillId="0" borderId="0" xfId="0" applyNumberFormat="1"/>
    <xf numFmtId="9" fontId="0" fillId="0" borderId="0" xfId="0" applyNumberFormat="1" applyAlignment="1">
      <alignment horizontal="left"/>
    </xf>
    <xf numFmtId="0" fontId="5" fillId="0" borderId="3" xfId="0" applyFont="1" applyBorder="1" applyAlignment="1">
      <alignment horizontal="left" wrapText="1" indent="15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167" fontId="7" fillId="0" borderId="0" xfId="0" applyNumberFormat="1" applyFont="1" applyAlignment="1">
      <alignment horizontal="left" vertical="center" wrapText="1" indent="15"/>
    </xf>
    <xf numFmtId="0" fontId="7" fillId="0" borderId="0" xfId="0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1"/>
    </xf>
    <xf numFmtId="3" fontId="7" fillId="0" borderId="0" xfId="0" applyNumberFormat="1" applyFont="1" applyAlignment="1">
      <alignment horizontal="right" vertical="center" wrapText="1" indent="2"/>
    </xf>
    <xf numFmtId="37" fontId="7" fillId="0" borderId="0" xfId="0" applyNumberFormat="1" applyFont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2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68" fontId="0" fillId="0" borderId="0" xfId="0" applyNumberFormat="1" applyAlignment="1">
      <alignment horizontal="left"/>
    </xf>
    <xf numFmtId="1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8" fontId="0" fillId="0" borderId="0" xfId="0" applyNumberFormat="1"/>
    <xf numFmtId="0" fontId="10" fillId="0" borderId="0" xfId="0" applyFont="1" applyFill="1" applyBorder="1" applyAlignment="1">
      <alignment horizontal="left" wrapText="1" indent="1"/>
    </xf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wrapText="1" indent="1"/>
    </xf>
    <xf numFmtId="0" fontId="10" fillId="2" borderId="0" xfId="0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vertical="center"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10" fillId="2" borderId="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 applyBorder="1" applyAlignment="1">
      <alignment horizontal="center" vertical="top" wrapText="1"/>
    </xf>
    <xf numFmtId="0" fontId="0" fillId="2" borderId="0" xfId="0" applyFont="1" applyFill="1"/>
    <xf numFmtId="0" fontId="0" fillId="2" borderId="0" xfId="0" applyFont="1" applyFill="1" applyBorder="1"/>
    <xf numFmtId="1" fontId="11" fillId="2" borderId="0" xfId="0" applyNumberFormat="1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right" vertical="center" wrapText="1"/>
    </xf>
    <xf numFmtId="1" fontId="11" fillId="2" borderId="0" xfId="0" applyNumberFormat="1" applyFont="1" applyFill="1" applyBorder="1" applyAlignment="1">
      <alignment vertical="top" wrapText="1"/>
    </xf>
    <xf numFmtId="1" fontId="11" fillId="2" borderId="0" xfId="0" applyNumberFormat="1" applyFont="1" applyFill="1" applyBorder="1" applyAlignment="1">
      <alignment horizontal="right" vertical="top" wrapText="1"/>
    </xf>
    <xf numFmtId="169" fontId="11" fillId="2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133350</xdr:rowOff>
    </xdr:from>
    <xdr:to>
      <xdr:col>5</xdr:col>
      <xdr:colOff>246988</xdr:colOff>
      <xdr:row>23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15</xdr:row>
      <xdr:rowOff>57150</xdr:rowOff>
    </xdr:from>
    <xdr:to>
      <xdr:col>9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171450</xdr:colOff>
      <xdr:row>23</xdr:row>
      <xdr:rowOff>76200</xdr:rowOff>
    </xdr:from>
    <xdr:to>
      <xdr:col>6</xdr:col>
      <xdr:colOff>75564</xdr:colOff>
      <xdr:row>45</xdr:row>
      <xdr:rowOff>170914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445770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1076</xdr:colOff>
      <xdr:row>21</xdr:row>
      <xdr:rowOff>171450</xdr:rowOff>
    </xdr:from>
    <xdr:to>
      <xdr:col>9</xdr:col>
      <xdr:colOff>700049</xdr:colOff>
      <xdr:row>47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7426" y="4171950"/>
          <a:ext cx="4813773" cy="4876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4E1-6B81-4306-A4B0-82F517A8F913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5" t="s">
        <v>9</v>
      </c>
      <c r="B1" s="5" t="s">
        <v>10</v>
      </c>
    </row>
    <row r="2" spans="1:2" x14ac:dyDescent="0.25">
      <c r="A2" s="17" t="s">
        <v>11</v>
      </c>
      <c r="B2" s="16" t="s">
        <v>51</v>
      </c>
    </row>
    <row r="3" spans="1:2" x14ac:dyDescent="0.25">
      <c r="A3" s="17" t="s">
        <v>12</v>
      </c>
      <c r="B3" s="16" t="s">
        <v>85</v>
      </c>
    </row>
    <row r="4" spans="1:2" x14ac:dyDescent="0.25">
      <c r="A4" s="17" t="s">
        <v>14</v>
      </c>
      <c r="B4" s="16" t="s">
        <v>13</v>
      </c>
    </row>
    <row r="5" spans="1:2" x14ac:dyDescent="0.25">
      <c r="A5" s="17" t="s">
        <v>16</v>
      </c>
      <c r="B5" s="16" t="s">
        <v>15</v>
      </c>
    </row>
    <row r="6" spans="1:2" x14ac:dyDescent="0.25">
      <c r="A6" s="17" t="s">
        <v>17</v>
      </c>
      <c r="B6" s="16" t="s">
        <v>18</v>
      </c>
    </row>
    <row r="7" spans="1:2" x14ac:dyDescent="0.25">
      <c r="A7" s="17" t="s">
        <v>19</v>
      </c>
      <c r="B7" s="16" t="s">
        <v>52</v>
      </c>
    </row>
    <row r="8" spans="1:2" x14ac:dyDescent="0.25">
      <c r="A8" s="17" t="s">
        <v>21</v>
      </c>
      <c r="B8" s="16" t="s">
        <v>20</v>
      </c>
    </row>
    <row r="9" spans="1:2" x14ac:dyDescent="0.25">
      <c r="A9" s="17" t="s">
        <v>22</v>
      </c>
      <c r="B9" s="16" t="s">
        <v>86</v>
      </c>
    </row>
    <row r="10" spans="1:2" x14ac:dyDescent="0.25">
      <c r="A10" s="17" t="s">
        <v>23</v>
      </c>
      <c r="B10" s="16" t="s">
        <v>87</v>
      </c>
    </row>
  </sheetData>
  <hyperlinks>
    <hyperlink ref="B2" location="'Tier.param'!A1" display="Tier.param" xr:uid="{DE58F871-AE91-46D1-8B9D-5FBB96CB380E}"/>
    <hyperlink ref="B3" location="'Tiers'!A1" display="Tiers" xr:uid="{E5DD4D6C-17C1-49B0-AF10-02806BD557CF}"/>
    <hyperlink ref="B4" location="'FundingPolicy'!A1" display="FundingPolicy" xr:uid="{97398024-26A3-4D9D-A9DB-D604212E9A03}"/>
    <hyperlink ref="B5" location="'Assumptions'!A1" display="Assumptions" xr:uid="{00768387-D134-4092-8438-E9B934A78F8E}"/>
    <hyperlink ref="B6" location="'Init_amort'!A1" display="Init_amort" xr:uid="{C0D93DA6-3850-4060-80DD-5779D18DD2E3}"/>
    <hyperlink ref="B7" location="'Init_unrecReturn'!A1" display="Init_unrecReturn" xr:uid="{EEF131E7-6F52-4913-8D5D-F25E7ACE9DD2}"/>
    <hyperlink ref="B8" location="'External_Fund'!A1" display="External_Fund" xr:uid="{DEE77EE8-C2B8-4B95-BFB4-DD8CA5B65F0A}"/>
    <hyperlink ref="B9" location="'GASBcashflow'!A1" display="GASBcashflow" xr:uid="{CC4789E4-F933-4F04-AA5B-8B5E3CD5D53F}"/>
    <hyperlink ref="B10" location="'detective'!A1" display="detective" xr:uid="{35EBB806-B041-4F94-A2F5-6DED4FD000E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M107"/>
  <sheetViews>
    <sheetView workbookViewId="0">
      <selection activeCell="B7" sqref="B7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27</v>
      </c>
      <c r="B2" t="s">
        <v>68</v>
      </c>
    </row>
    <row r="3" spans="1:13" x14ac:dyDescent="0.25">
      <c r="A3" t="s">
        <v>28</v>
      </c>
      <c r="B3" t="s">
        <v>69</v>
      </c>
    </row>
    <row r="6" spans="1:13" x14ac:dyDescent="0.25">
      <c r="B6" t="s">
        <v>70</v>
      </c>
      <c r="C6" s="61" t="s">
        <v>71</v>
      </c>
      <c r="D6" t="s">
        <v>72</v>
      </c>
      <c r="E6" t="s">
        <v>73</v>
      </c>
      <c r="F6" s="61" t="s">
        <v>74</v>
      </c>
      <c r="G6" t="s">
        <v>75</v>
      </c>
      <c r="H6" s="61" t="s">
        <v>76</v>
      </c>
      <c r="I6" s="61" t="s">
        <v>77</v>
      </c>
    </row>
    <row r="7" spans="1:13" x14ac:dyDescent="0.25">
      <c r="B7" t="s">
        <v>50</v>
      </c>
      <c r="C7" t="s">
        <v>78</v>
      </c>
      <c r="D7" t="s">
        <v>79</v>
      </c>
      <c r="E7" t="s">
        <v>80</v>
      </c>
      <c r="F7" t="s">
        <v>81</v>
      </c>
      <c r="G7" t="s">
        <v>82</v>
      </c>
      <c r="H7" t="s">
        <v>83</v>
      </c>
      <c r="I7" t="s">
        <v>84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62">
        <f>NPV(0.072, F8:F107)</f>
        <v>83139485.788558051</v>
      </c>
      <c r="M8" s="62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62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B7" sqref="B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6" t="s">
        <v>8</v>
      </c>
    </row>
    <row r="2" spans="1:10" x14ac:dyDescent="0.25">
      <c r="A2" s="22" t="s">
        <v>27</v>
      </c>
      <c r="B2" s="22" t="s">
        <v>55</v>
      </c>
    </row>
    <row r="3" spans="1:10" x14ac:dyDescent="0.25">
      <c r="A3" s="22" t="s">
        <v>28</v>
      </c>
      <c r="B3" s="22" t="s">
        <v>67</v>
      </c>
    </row>
    <row r="6" spans="1:10" x14ac:dyDescent="0.25">
      <c r="C6" s="23" t="s">
        <v>30</v>
      </c>
      <c r="D6" s="24" t="s">
        <v>31</v>
      </c>
      <c r="E6" s="24" t="s">
        <v>32</v>
      </c>
      <c r="F6" s="24" t="s">
        <v>33</v>
      </c>
      <c r="G6" s="24" t="s">
        <v>36</v>
      </c>
      <c r="H6" s="24" t="s">
        <v>37</v>
      </c>
      <c r="I6" s="24" t="s">
        <v>35</v>
      </c>
      <c r="J6" s="24" t="s">
        <v>34</v>
      </c>
    </row>
    <row r="7" spans="1:10" x14ac:dyDescent="0.25">
      <c r="C7" s="23" t="s">
        <v>66</v>
      </c>
      <c r="D7" s="24">
        <v>20</v>
      </c>
      <c r="E7" s="24">
        <v>0</v>
      </c>
      <c r="F7" s="28">
        <v>4</v>
      </c>
      <c r="G7" s="24">
        <v>1</v>
      </c>
      <c r="H7" s="24">
        <v>1</v>
      </c>
      <c r="I7" s="24">
        <v>60</v>
      </c>
      <c r="J7" s="2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4"/>
  <sheetViews>
    <sheetView workbookViewId="0">
      <selection activeCell="B36" sqref="B3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x14ac:dyDescent="0.25">
      <c r="A1" s="16" t="s">
        <v>8</v>
      </c>
    </row>
    <row r="2" spans="1:2" ht="34.5" customHeight="1" x14ac:dyDescent="0.25">
      <c r="A2" s="1" t="s">
        <v>29</v>
      </c>
      <c r="B2" s="2" t="s">
        <v>53</v>
      </c>
    </row>
    <row r="3" spans="1:2" x14ac:dyDescent="0.25">
      <c r="A3" s="1"/>
      <c r="B3" s="4"/>
    </row>
    <row r="72" spans="3:5" x14ac:dyDescent="0.25">
      <c r="C72" s="27"/>
      <c r="D72" s="36"/>
      <c r="E72" s="36"/>
    </row>
    <row r="73" spans="3:5" x14ac:dyDescent="0.25">
      <c r="C73" s="27"/>
    </row>
    <row r="74" spans="3:5" x14ac:dyDescent="0.25">
      <c r="C74" s="27"/>
    </row>
  </sheetData>
  <hyperlinks>
    <hyperlink ref="A1" location="TOC!A1" display="TOC" xr:uid="{61ADAD91-5374-49F8-8EDB-4514C68A1D1F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6" t="s">
        <v>8</v>
      </c>
    </row>
    <row r="3" spans="1:3" x14ac:dyDescent="0.25">
      <c r="A3" t="s">
        <v>54</v>
      </c>
      <c r="C3" s="5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8" t="s">
        <v>5</v>
      </c>
      <c r="B5" t="s">
        <v>24</v>
      </c>
    </row>
    <row r="6" spans="1:3" ht="61.5" customHeight="1" x14ac:dyDescent="0.25">
      <c r="A6" s="8" t="s">
        <v>3</v>
      </c>
      <c r="B6" s="2" t="s">
        <v>58</v>
      </c>
    </row>
    <row r="7" spans="1:3" ht="171" customHeight="1" x14ac:dyDescent="0.25">
      <c r="A7" s="18" t="s">
        <v>4</v>
      </c>
      <c r="B7" s="2" t="s">
        <v>59</v>
      </c>
      <c r="C7" s="3"/>
    </row>
    <row r="8" spans="1:3" ht="156" customHeight="1" x14ac:dyDescent="0.25">
      <c r="A8" s="1" t="s">
        <v>2</v>
      </c>
      <c r="B8" s="20" t="s">
        <v>61</v>
      </c>
      <c r="C8" s="11"/>
    </row>
    <row r="9" spans="1:3" ht="139.5" customHeight="1" x14ac:dyDescent="0.25">
      <c r="A9" s="34" t="s">
        <v>60</v>
      </c>
      <c r="B9" s="20"/>
    </row>
    <row r="17" spans="2:3" x14ac:dyDescent="0.25">
      <c r="B17" s="29">
        <v>6497465689</v>
      </c>
      <c r="C17" s="29">
        <v>6862370246</v>
      </c>
    </row>
    <row r="18" spans="2:3" x14ac:dyDescent="0.25">
      <c r="B18" s="29">
        <v>108291094820</v>
      </c>
      <c r="C18" s="29">
        <v>114372837433</v>
      </c>
    </row>
    <row r="19" spans="2:3" x14ac:dyDescent="0.25">
      <c r="B19" s="38">
        <f>B17/B18</f>
        <v>5.9999999998153128E-2</v>
      </c>
      <c r="C19" s="38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topLeftCell="A4" workbookViewId="0">
      <selection activeCell="B31" sqref="B31:B32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6" t="s">
        <v>8</v>
      </c>
    </row>
    <row r="2" spans="1:3" x14ac:dyDescent="0.25">
      <c r="A2" s="16"/>
      <c r="C2" t="s">
        <v>57</v>
      </c>
    </row>
    <row r="3" spans="1:3" x14ac:dyDescent="0.25">
      <c r="A3" s="16"/>
    </row>
    <row r="4" spans="1:3" x14ac:dyDescent="0.25">
      <c r="C4" s="5" t="s">
        <v>7</v>
      </c>
    </row>
    <row r="5" spans="1:3" ht="25.5" customHeight="1" x14ac:dyDescent="0.25">
      <c r="A5" s="7" t="s">
        <v>6</v>
      </c>
      <c r="B5" s="12">
        <v>7.2499999999999995E-2</v>
      </c>
    </row>
    <row r="6" spans="1:3" x14ac:dyDescent="0.25">
      <c r="A6" s="5" t="s">
        <v>63</v>
      </c>
      <c r="B6" s="39">
        <v>0.03</v>
      </c>
    </row>
    <row r="7" spans="1:3" x14ac:dyDescent="0.25">
      <c r="A7" s="5" t="s">
        <v>64</v>
      </c>
      <c r="B7" s="58">
        <v>5.0000000000000001E-3</v>
      </c>
    </row>
    <row r="8" spans="1:3" ht="105" customHeight="1" x14ac:dyDescent="0.25">
      <c r="A8" s="9" t="s">
        <v>25</v>
      </c>
      <c r="B8" s="2" t="s">
        <v>62</v>
      </c>
    </row>
    <row r="11" spans="1:3" ht="124.5" customHeight="1" x14ac:dyDescent="0.25">
      <c r="A11" s="10"/>
      <c r="B11" s="2"/>
    </row>
    <row r="13" spans="1:3" x14ac:dyDescent="0.25">
      <c r="A13" s="21" t="s">
        <v>26</v>
      </c>
      <c r="B13" s="21"/>
    </row>
    <row r="14" spans="1:3" x14ac:dyDescent="0.25">
      <c r="A14" s="5"/>
      <c r="C14" s="6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2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0" max="10" width="10.855468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99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</row>
    <row r="8" spans="1:15" x14ac:dyDescent="0.25">
      <c r="C8" s="75" t="s">
        <v>56</v>
      </c>
      <c r="D8" s="76"/>
      <c r="E8" s="77">
        <v>2012</v>
      </c>
      <c r="F8" s="81">
        <v>0.75</v>
      </c>
      <c r="G8" s="59">
        <v>21</v>
      </c>
      <c r="H8" s="81">
        <v>0.75</v>
      </c>
      <c r="I8" s="59">
        <v>18</v>
      </c>
      <c r="J8" s="80">
        <v>0</v>
      </c>
      <c r="K8" s="60" t="s">
        <v>98</v>
      </c>
    </row>
    <row r="9" spans="1:15" x14ac:dyDescent="0.25">
      <c r="B9" s="52"/>
      <c r="C9" s="56"/>
      <c r="D9" s="57"/>
      <c r="E9" s="77">
        <v>2013</v>
      </c>
      <c r="F9" s="81">
        <v>0.125</v>
      </c>
      <c r="G9" s="59">
        <v>14</v>
      </c>
      <c r="H9" s="81">
        <v>0.125</v>
      </c>
      <c r="I9" s="59">
        <v>12</v>
      </c>
      <c r="J9" s="80">
        <v>0</v>
      </c>
      <c r="K9" s="60" t="s">
        <v>65</v>
      </c>
    </row>
    <row r="10" spans="1:15" x14ac:dyDescent="0.25">
      <c r="B10" s="52"/>
      <c r="C10" s="56"/>
      <c r="D10" s="57"/>
      <c r="E10" s="77">
        <v>2014</v>
      </c>
      <c r="F10" s="81">
        <v>0.125</v>
      </c>
      <c r="G10" s="59">
        <v>14</v>
      </c>
      <c r="H10" s="81">
        <v>0.125</v>
      </c>
      <c r="I10" s="59">
        <v>13</v>
      </c>
      <c r="J10" s="80">
        <v>0</v>
      </c>
      <c r="K10" s="60" t="s">
        <v>65</v>
      </c>
    </row>
    <row r="11" spans="1:15" x14ac:dyDescent="0.25">
      <c r="B11" s="52"/>
      <c r="C11" s="56"/>
      <c r="D11" s="57"/>
      <c r="E11" s="53"/>
      <c r="F11" s="54"/>
      <c r="G11" s="53"/>
      <c r="H11" s="55"/>
      <c r="I11" s="51"/>
      <c r="J11" s="51"/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761C-2B4D-4952-B770-B1A990EAC888}">
  <dimension ref="A1:O22"/>
  <sheetViews>
    <sheetView zoomScale="85" zoomScaleNormal="85" workbookViewId="0">
      <selection activeCell="D17" sqref="D17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19" bestFit="1" customWidth="1"/>
    <col min="4" max="4" width="32.28515625" style="31" customWidth="1"/>
    <col min="5" max="5" width="32.28515625" style="29" customWidth="1"/>
    <col min="6" max="6" width="32.28515625" style="32" customWidth="1"/>
    <col min="7" max="7" width="32.28515625" style="29" customWidth="1"/>
    <col min="8" max="8" width="32.28515625" style="33" customWidth="1"/>
    <col min="9" max="9" width="15.7109375" customWidth="1"/>
    <col min="12" max="15" width="27.28515625" customWidth="1"/>
    <col min="16" max="19" width="14.5703125" customWidth="1"/>
  </cols>
  <sheetData>
    <row r="1" spans="1:15" x14ac:dyDescent="0.25">
      <c r="A1" s="16" t="s">
        <v>8</v>
      </c>
    </row>
    <row r="2" spans="1:15" x14ac:dyDescent="0.25">
      <c r="A2" s="22" t="s">
        <v>27</v>
      </c>
      <c r="B2" s="22" t="s">
        <v>95</v>
      </c>
    </row>
    <row r="3" spans="1:15" x14ac:dyDescent="0.25">
      <c r="A3" s="22" t="s">
        <v>28</v>
      </c>
      <c r="B3" s="22" t="s">
        <v>96</v>
      </c>
      <c r="F3" s="30"/>
    </row>
    <row r="4" spans="1:15" x14ac:dyDescent="0.25">
      <c r="A4" t="s">
        <v>38</v>
      </c>
      <c r="B4" t="s">
        <v>40</v>
      </c>
    </row>
    <row r="5" spans="1:15" x14ac:dyDescent="0.25">
      <c r="B5" s="14"/>
    </row>
    <row r="6" spans="1:15" ht="30.75" customHeight="1" x14ac:dyDescent="0.25">
      <c r="C6" s="26" t="s">
        <v>39</v>
      </c>
      <c r="D6" s="63" t="s">
        <v>88</v>
      </c>
      <c r="E6" s="64" t="s">
        <v>89</v>
      </c>
      <c r="F6" s="65" t="s">
        <v>90</v>
      </c>
      <c r="G6" s="66" t="s">
        <v>91</v>
      </c>
      <c r="H6" s="67" t="s">
        <v>92</v>
      </c>
      <c r="I6" s="66" t="s">
        <v>93</v>
      </c>
      <c r="J6" s="68" t="s">
        <v>94</v>
      </c>
      <c r="K6" s="13"/>
    </row>
    <row r="7" spans="1:15" ht="30.75" customHeight="1" x14ac:dyDescent="0.25">
      <c r="C7" s="37" t="s">
        <v>30</v>
      </c>
      <c r="D7" s="69" t="s">
        <v>41</v>
      </c>
      <c r="E7" s="70" t="s">
        <v>42</v>
      </c>
      <c r="F7" s="71" t="s">
        <v>43</v>
      </c>
      <c r="G7" s="72" t="s">
        <v>44</v>
      </c>
      <c r="H7" s="73" t="s">
        <v>45</v>
      </c>
      <c r="I7" s="72" t="s">
        <v>46</v>
      </c>
      <c r="J7" s="74" t="s">
        <v>47</v>
      </c>
      <c r="K7" s="72" t="s">
        <v>48</v>
      </c>
    </row>
    <row r="8" spans="1:15" x14ac:dyDescent="0.25">
      <c r="C8" s="75" t="s">
        <v>56</v>
      </c>
      <c r="D8" s="76"/>
      <c r="E8" s="77">
        <v>2014</v>
      </c>
      <c r="F8" s="78">
        <v>20000000000</v>
      </c>
      <c r="G8" s="59">
        <v>15</v>
      </c>
      <c r="H8" s="79">
        <v>1983860720</v>
      </c>
      <c r="I8" s="59">
        <v>15</v>
      </c>
      <c r="J8" s="80">
        <v>0</v>
      </c>
      <c r="K8" s="60" t="s">
        <v>65</v>
      </c>
    </row>
    <row r="9" spans="1:15" x14ac:dyDescent="0.25">
      <c r="B9" s="52"/>
      <c r="C9" s="56"/>
      <c r="D9" s="57"/>
      <c r="E9" s="53"/>
      <c r="F9" s="54"/>
      <c r="G9" s="53"/>
      <c r="H9" s="55"/>
      <c r="I9" s="51"/>
      <c r="J9" s="51"/>
    </row>
    <row r="10" spans="1:15" x14ac:dyDescent="0.25">
      <c r="B10" s="52"/>
      <c r="C10" s="56"/>
      <c r="D10" s="57"/>
      <c r="E10" s="53"/>
      <c r="F10" s="54"/>
      <c r="G10" s="53"/>
      <c r="H10" s="55"/>
      <c r="I10" s="51"/>
      <c r="J10" s="51"/>
    </row>
    <row r="11" spans="1:15" x14ac:dyDescent="0.25">
      <c r="B11" s="52"/>
      <c r="C11" s="56"/>
      <c r="D11" s="57"/>
      <c r="E11" s="53"/>
      <c r="F11" s="54"/>
      <c r="G11" s="53"/>
      <c r="H11" s="55"/>
      <c r="I11" s="51"/>
      <c r="J11" s="51"/>
    </row>
    <row r="12" spans="1:15" x14ac:dyDescent="0.25">
      <c r="B12" s="52"/>
      <c r="C12" s="56"/>
      <c r="D12" s="57"/>
    </row>
    <row r="15" spans="1:15" x14ac:dyDescent="0.25">
      <c r="L15" s="40"/>
      <c r="M15" s="41"/>
      <c r="N15" s="42"/>
      <c r="O15" s="43"/>
    </row>
    <row r="16" spans="1:15" x14ac:dyDescent="0.25">
      <c r="L16" s="44"/>
      <c r="M16" s="45"/>
      <c r="N16" s="45"/>
      <c r="O16" s="45"/>
    </row>
    <row r="17" spans="12:15" x14ac:dyDescent="0.25">
      <c r="L17" s="44"/>
      <c r="M17" s="46"/>
      <c r="N17" s="46"/>
      <c r="O17" s="46"/>
    </row>
    <row r="18" spans="12:15" x14ac:dyDescent="0.25">
      <c r="L18" s="44"/>
      <c r="M18" s="46"/>
      <c r="N18" s="46"/>
      <c r="O18" s="46"/>
    </row>
    <row r="19" spans="12:15" x14ac:dyDescent="0.25">
      <c r="L19" s="44"/>
      <c r="M19" s="46"/>
      <c r="N19" s="46"/>
      <c r="O19" s="47"/>
    </row>
    <row r="20" spans="12:15" x14ac:dyDescent="0.25">
      <c r="L20" s="44"/>
      <c r="M20" s="48"/>
      <c r="N20" s="48"/>
      <c r="O20" s="48"/>
    </row>
    <row r="21" spans="12:15" x14ac:dyDescent="0.25">
      <c r="L21" s="44"/>
      <c r="M21" s="48"/>
      <c r="N21" s="48"/>
      <c r="O21" s="48"/>
    </row>
    <row r="22" spans="12:15" x14ac:dyDescent="0.25">
      <c r="L22" s="44"/>
      <c r="M22" s="46"/>
      <c r="N22" s="49"/>
      <c r="O22" s="50"/>
    </row>
  </sheetData>
  <hyperlinks>
    <hyperlink ref="A1" location="TOC!A1" display="TOC" xr:uid="{C0763C61-078C-4527-9398-F1D812256B58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6"/>
  <sheetViews>
    <sheetView workbookViewId="0">
      <selection activeCell="D14" sqref="D14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  <col min="8" max="11" width="30.85546875" customWidth="1"/>
  </cols>
  <sheetData>
    <row r="1" spans="1:11" x14ac:dyDescent="0.25">
      <c r="A1" s="16" t="s">
        <v>8</v>
      </c>
    </row>
    <row r="2" spans="1:11" x14ac:dyDescent="0.25">
      <c r="A2" s="22" t="s">
        <v>27</v>
      </c>
      <c r="B2" s="22" t="s">
        <v>55</v>
      </c>
      <c r="C2" s="22"/>
      <c r="D2" s="22"/>
    </row>
    <row r="3" spans="1:11" x14ac:dyDescent="0.25">
      <c r="A3" s="22" t="s">
        <v>28</v>
      </c>
      <c r="B3" s="22" t="s">
        <v>97</v>
      </c>
      <c r="C3" s="22"/>
      <c r="D3" s="22"/>
    </row>
    <row r="4" spans="1:11" x14ac:dyDescent="0.25">
      <c r="A4" t="s">
        <v>38</v>
      </c>
    </row>
    <row r="6" spans="1:11" x14ac:dyDescent="0.25">
      <c r="C6" t="s">
        <v>50</v>
      </c>
      <c r="D6" t="s">
        <v>49</v>
      </c>
      <c r="H6" t="s">
        <v>50</v>
      </c>
      <c r="I6" t="s">
        <v>49</v>
      </c>
      <c r="J6">
        <v>2015</v>
      </c>
      <c r="K6">
        <v>2016</v>
      </c>
    </row>
    <row r="7" spans="1:11" x14ac:dyDescent="0.25">
      <c r="C7">
        <v>2016</v>
      </c>
      <c r="D7">
        <v>1</v>
      </c>
      <c r="H7">
        <v>2018</v>
      </c>
      <c r="I7">
        <f>SUM(J7:K7)</f>
        <v>-1001342868.6000001</v>
      </c>
      <c r="J7">
        <f>-4375013109*0.2</f>
        <v>-875002621.80000007</v>
      </c>
      <c r="K7">
        <f>-631701234*0.2</f>
        <v>-126340246.80000001</v>
      </c>
    </row>
    <row r="8" spans="1:11" x14ac:dyDescent="0.25">
      <c r="C8">
        <v>2017</v>
      </c>
      <c r="D8">
        <v>1</v>
      </c>
      <c r="H8">
        <v>2019</v>
      </c>
      <c r="I8">
        <f t="shared" ref="I8:I10" si="0">SUM(J8:K8)</f>
        <v>-1001342868.6000001</v>
      </c>
      <c r="J8">
        <f>-4375013109*0.2</f>
        <v>-875002621.80000007</v>
      </c>
      <c r="K8">
        <f>-631701234*0.2</f>
        <v>-126340246.80000001</v>
      </c>
    </row>
    <row r="9" spans="1:11" x14ac:dyDescent="0.25">
      <c r="C9">
        <v>2018</v>
      </c>
      <c r="D9">
        <v>1</v>
      </c>
      <c r="H9">
        <v>2020</v>
      </c>
      <c r="I9">
        <f t="shared" si="0"/>
        <v>-1001342868.6000001</v>
      </c>
      <c r="J9">
        <f>-4375013109*0.2</f>
        <v>-875002621.80000007</v>
      </c>
      <c r="K9">
        <f>-631701234*0.2</f>
        <v>-126340246.80000001</v>
      </c>
    </row>
    <row r="10" spans="1:11" x14ac:dyDescent="0.25">
      <c r="C10">
        <v>2019</v>
      </c>
      <c r="D10">
        <v>1</v>
      </c>
      <c r="H10">
        <v>2021</v>
      </c>
      <c r="I10" s="27">
        <f t="shared" si="0"/>
        <v>-126340246.80000001</v>
      </c>
      <c r="K10">
        <f>-631701234*0.2</f>
        <v>-126340246.80000001</v>
      </c>
    </row>
    <row r="11" spans="1:11" x14ac:dyDescent="0.25">
      <c r="I11" s="35"/>
    </row>
    <row r="12" spans="1:11" x14ac:dyDescent="0.25">
      <c r="I12" s="35"/>
    </row>
    <row r="13" spans="1:11" x14ac:dyDescent="0.25">
      <c r="I13" s="35"/>
    </row>
    <row r="14" spans="1:11" x14ac:dyDescent="0.25">
      <c r="I14" s="35"/>
    </row>
    <row r="15" spans="1:11" x14ac:dyDescent="0.25">
      <c r="I15" s="35"/>
      <c r="J15" s="25"/>
    </row>
    <row r="16" spans="1:11" x14ac:dyDescent="0.25">
      <c r="I16" s="35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B1"/>
  <sheetViews>
    <sheetView workbookViewId="0">
      <selection activeCell="B7" sqref="B7"/>
    </sheetView>
  </sheetViews>
  <sheetFormatPr defaultRowHeight="15" x14ac:dyDescent="0.25"/>
  <cols>
    <col min="2" max="2" width="16.28515625" style="15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Tier.param</vt:lpstr>
      <vt:lpstr>Tiers</vt:lpstr>
      <vt:lpstr>FundingPolicy</vt:lpstr>
      <vt:lpstr>Assumptions</vt:lpstr>
      <vt:lpstr>Init_amort</vt:lpstr>
      <vt:lpstr>Init_amort_old</vt:lpstr>
      <vt:lpstr>Init_unrecReturn</vt:lpstr>
      <vt:lpstr>External_Fund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2018-12-06T16:46:56Z</dcterms:modified>
</cp:coreProperties>
</file>