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CE1749E4-FDE8-4B1D-A196-D0D46595BBEA}" xr6:coauthVersionLast="41" xr6:coauthVersionMax="41" xr10:uidLastSave="{00000000-0000-0000-0000-000000000000}"/>
  <bookViews>
    <workbookView xWindow="-120" yWindow="-120" windowWidth="29040" windowHeight="17640" tabRatio="524" activeTab="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First3Years" sheetId="14" r:id="rId8"/>
    <sheet name="DetectiveWork"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 i="12" l="1"/>
  <c r="D31" i="15"/>
  <c r="F31" i="15" s="1"/>
  <c r="C22" i="15"/>
  <c r="C27" i="15" s="1"/>
  <c r="C21" i="15"/>
  <c r="C13" i="15"/>
  <c r="F18" i="15"/>
  <c r="D32" i="15"/>
  <c r="D33" i="15"/>
  <c r="D34" i="15"/>
  <c r="F34" i="15" s="1"/>
  <c r="D36" i="15"/>
  <c r="F36" i="15" s="1"/>
  <c r="D38" i="15"/>
  <c r="F38" i="15" s="1"/>
  <c r="D39" i="15"/>
  <c r="F39" i="15" s="1"/>
  <c r="D19" i="15"/>
  <c r="F19" i="15"/>
  <c r="F29" i="15"/>
  <c r="F32" i="15"/>
  <c r="F33" i="15"/>
  <c r="F3" i="15"/>
  <c r="C19" i="15"/>
  <c r="C43" i="15"/>
  <c r="D29" i="15"/>
  <c r="D26" i="15"/>
  <c r="F26" i="15" s="1"/>
  <c r="D17" i="15"/>
  <c r="D18" i="15"/>
  <c r="D16" i="15"/>
  <c r="D14" i="15"/>
  <c r="D12" i="15"/>
  <c r="D11" i="15"/>
  <c r="D10" i="15"/>
  <c r="F10" i="15" s="1"/>
  <c r="D8" i="15"/>
  <c r="D7" i="15"/>
  <c r="H6" i="15"/>
  <c r="D6" i="15"/>
  <c r="D5" i="15"/>
  <c r="F5" i="15" s="1"/>
  <c r="D4" i="15"/>
  <c r="F4" i="15" s="1"/>
  <c r="D3" i="15"/>
  <c r="C41" i="10"/>
  <c r="G11" i="10"/>
  <c r="G6" i="10"/>
  <c r="C24" i="15" l="1"/>
  <c r="D24" i="15" s="1"/>
  <c r="F24" i="15" s="1"/>
  <c r="D21" i="15"/>
  <c r="F21" i="15" s="1"/>
  <c r="D27" i="15"/>
  <c r="F27" i="15" s="1"/>
  <c r="C41" i="15"/>
  <c r="C40" i="15"/>
  <c r="D22" i="15"/>
  <c r="F22" i="15" s="1"/>
  <c r="C22" i="10"/>
  <c r="D22" i="10" s="1"/>
  <c r="D4" i="10"/>
  <c r="D5" i="10"/>
  <c r="D6" i="10"/>
  <c r="D7" i="10"/>
  <c r="D8" i="10"/>
  <c r="D10" i="10"/>
  <c r="D11" i="10"/>
  <c r="D12" i="10"/>
  <c r="D13" i="10"/>
  <c r="D15" i="10"/>
  <c r="D16" i="10"/>
  <c r="D17" i="10"/>
  <c r="D20" i="10"/>
  <c r="D24" i="10"/>
  <c r="D27" i="10"/>
  <c r="D3" i="10"/>
  <c r="F6" i="12"/>
  <c r="C19" i="10"/>
  <c r="D19" i="10" s="1"/>
  <c r="C20" i="10"/>
  <c r="C25" i="10" s="1"/>
  <c r="C38" i="10" s="1"/>
  <c r="G26" i="12"/>
  <c r="G25" i="12"/>
  <c r="G24" i="12"/>
  <c r="C39" i="10" l="1"/>
  <c r="D25" i="10"/>
  <c r="F32" i="2"/>
  <c r="E32" i="2" s="1"/>
  <c r="F31" i="2"/>
  <c r="E31" i="2"/>
  <c r="F30" i="2"/>
  <c r="E30" i="2" s="1"/>
  <c r="F29" i="2"/>
  <c r="E29" i="2" s="1"/>
  <c r="F28" i="2"/>
  <c r="E28" i="2"/>
  <c r="F27" i="2"/>
  <c r="E27" i="2" s="1"/>
  <c r="F26" i="2"/>
  <c r="E26" i="2" s="1"/>
  <c r="F25" i="2"/>
  <c r="E25" i="2" s="1"/>
  <c r="F24" i="2"/>
  <c r="E24" i="2" s="1"/>
  <c r="F23" i="2"/>
  <c r="E23" i="2" s="1"/>
  <c r="F22" i="2"/>
  <c r="E22" i="2" s="1"/>
  <c r="F21" i="2"/>
  <c r="E21" i="2" s="1"/>
  <c r="F20" i="2"/>
  <c r="E20" i="2" s="1"/>
  <c r="F19" i="2"/>
  <c r="E19" i="2"/>
  <c r="F18" i="2"/>
  <c r="E18" i="2" s="1"/>
  <c r="F17" i="2"/>
  <c r="E17" i="2" s="1"/>
  <c r="F13" i="2" l="1"/>
  <c r="E13" i="2" s="1"/>
  <c r="F16" i="2"/>
  <c r="E16" i="2" s="1"/>
  <c r="F15" i="2"/>
  <c r="E15" i="2" s="1"/>
  <c r="F14" i="2"/>
  <c r="E14" i="2" s="1"/>
  <c r="F12" i="2"/>
  <c r="E12" i="2"/>
  <c r="F11" i="2"/>
  <c r="E11" i="2" s="1"/>
  <c r="F10" i="2" l="1"/>
  <c r="E10" i="2" s="1"/>
  <c r="F9" i="2"/>
  <c r="E9" i="2" s="1"/>
  <c r="F8" i="2"/>
  <c r="E8" i="2" s="1"/>
  <c r="F7" i="2"/>
  <c r="E7" i="2" s="1"/>
  <c r="F6" i="2"/>
  <c r="E6" i="2"/>
  <c r="I4" i="11" l="1"/>
  <c r="F4" i="2" l="1"/>
  <c r="E4" i="2" s="1"/>
  <c r="F5" i="2"/>
  <c r="E5" i="2" s="1"/>
  <c r="F3" i="2"/>
  <c r="E3" i="2" s="1"/>
  <c r="F2" i="2" l="1"/>
  <c r="E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K4" authorId="0" shapeId="0" xr:uid="{D91F68BF-928B-4B3B-9F98-4B2FFAC0BBBC}">
      <text>
        <r>
          <rPr>
            <b/>
            <sz val="9"/>
            <color indexed="81"/>
            <rFont val="Tahoma"/>
            <family val="2"/>
          </rPr>
          <t>Author:</t>
        </r>
        <r>
          <rPr>
            <sz val="9"/>
            <color indexed="81"/>
            <rFont val="Tahoma"/>
            <family val="2"/>
          </rPr>
          <t xml:space="preserve">
method2 = No smoothing
</t>
        </r>
      </text>
    </comment>
    <comment ref="AV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sharedStrings.xml><?xml version="1.0" encoding="utf-8"?>
<sst xmlns="http://schemas.openxmlformats.org/spreadsheetml/2006/main" count="839" uniqueCount="284">
  <si>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</si>
  <si>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</si>
  <si>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</si>
  <si>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</si>
  <si>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</si>
  <si>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</si>
  <si>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</si>
  <si>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</si>
  <si>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</si>
  <si>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</si>
  <si>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</si>
  <si>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</si>
  <si>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</si>
  <si>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</si>
  <si>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</si>
  <si>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</si>
  <si>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</si>
  <si>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</si>
  <si>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</si>
  <si>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</si>
  <si>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</si>
  <si>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</si>
  <si>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</si>
  <si>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</si>
  <si>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</si>
  <si>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</si>
  <si>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</si>
  <si>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</si>
  <si>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</si>
  <si>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</si>
  <si>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</si>
  <si>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</si>
  <si>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</si>
  <si>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</si>
  <si>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</si>
  <si>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</si>
  <si>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</si>
  <si>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</si>
  <si>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</si>
  <si>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</si>
  <si>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</si>
  <si>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</si>
  <si>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</si>
  <si>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</si>
  <si>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</si>
  <si>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</si>
  <si>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</si>
  <si>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</si>
  <si>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</si>
  <si>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</si>
  <si>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</si>
  <si>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</si>
  <si>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</si>
  <si>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</si>
  <si>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</si>
  <si>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</si>
  <si>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</si>
  <si>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</si>
  <si>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</si>
  <si>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</si>
  <si>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</si>
  <si>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</si>
  <si>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</si>
  <si>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</si>
  <si>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</si>
  <si>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</si>
  <si>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</si>
  <si>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</si>
  <si>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</si>
  <si>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</si>
  <si>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</si>
  <si>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</si>
  <si>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</si>
  <si>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</si>
  <si>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</si>
  <si>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</si>
  <si>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</si>
  <si>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</si>
  <si>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</si>
  <si>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</si>
  <si>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</si>
  <si>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</si>
  <si>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</si>
  <si>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</si>
  <si>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</si>
  <si>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</si>
  <si>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</si>
  <si>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</si>
  <si>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</si>
  <si>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</si>
  <si>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</si>
  <si>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</si>
  <si>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</si>
  <si>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</si>
  <si>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</si>
  <si>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</si>
  <si>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</si>
  <si>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</si>
  <si>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</si>
  <si>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</si>
  <si>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</si>
  <si>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</si>
  <si>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</si>
  <si>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</si>
  <si>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</si>
  <si>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</si>
  <si>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</si>
  <si>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</si>
  <si>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</si>
  <si>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</si>
  <si>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</si>
  <si>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</si>
  <si>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</si>
  <si>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</si>
  <si>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</si>
  <si>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</si>
  <si>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</si>
  <si>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</si>
  <si>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</si>
  <si>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</si>
  <si>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</si>
  <si>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</si>
  <si>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</si>
  <si>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</si>
  <si>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</si>
  <si>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</si>
  <si>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</si>
  <si>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</si>
  <si>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</si>
  <si>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</si>
  <si>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</si>
  <si>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</si>
  <si>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</si>
  <si>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</si>
  <si>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</si>
  <si>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</si>
  <si>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</si>
  <si>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</si>
  <si>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</si>
  <si>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</si>
  <si>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</si>
  <si>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</si>
  <si>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</si>
  <si>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</si>
  <si>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</si>
  <si>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</si>
  <si>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</si>
  <si>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</si>
  <si>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</si>
  <si>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</si>
  <si>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</si>
  <si>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simple</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</si>
  <si>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</si>
  <si>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</si>
  <si>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</si>
  <si>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</si>
  <si>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</si>
  <si>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</si>
  <si>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</si>
  <si>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</si>
  <si>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</si>
  <si>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</si>
  <si>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</si>
  <si>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</si>
  <si>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</si>
  <si>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</si>
  <si>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</si>
  <si>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</si>
  <si>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</si>
  <si>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</si>
  <si>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</si>
  <si>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</si>
  <si>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</si>
  <si>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</si>
  <si>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</si>
  <si>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</si>
  <si>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</si>
  <si>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</si>
  <si>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</si>
  <si>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</si>
  <si>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</si>
  <si>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</si>
  <si>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</si>
  <si>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</si>
  <si>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</si>
  <si>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</si>
  <si>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</si>
  <si>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</si>
  <si>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</si>
  <si>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</si>
  <si>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</si>
  <si>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</si>
  <si>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</si>
  <si>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</si>
  <si>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</si>
  <si>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</si>
  <si>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</si>
  <si>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</si>
  <si>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</si>
  <si>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</si>
  <si>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</si>
  <si>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</si>
  <si>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</si>
  <si>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</si>
  <si>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</si>
  <si>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</si>
  <si>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</si>
  <si>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</si>
  <si>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</si>
  <si>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</si>
  <si>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</si>
  <si>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</si>
  <si>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</si>
  <si>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</si>
  <si>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</si>
  <si>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</si>
  <si>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</si>
  <si>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</si>
  <si>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</si>
  <si>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</si>
  <si>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</si>
  <si>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</si>
  <si>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</si>
  <si>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</si>
  <si>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</si>
  <si>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</si>
  <si>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</si>
  <si>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</si>
  <si>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</si>
  <si>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</si>
  <si>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</si>
  <si>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</si>
  <si>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</si>
  <si>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</si>
  <si>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</si>
  <si>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</si>
  <si>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</si>
  <si>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</si>
  <si>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</si>
  <si>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</si>
  <si>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</si>
  <si>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</si>
  <si>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</si>
  <si>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</si>
  <si>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</si>
  <si>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</si>
  <si>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</si>
  <si>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</si>
  <si>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</si>
  <si>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</si>
  <si>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</si>
  <si>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</si>
  <si>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</si>
  <si>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</si>
  <si>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</si>
  <si>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</si>
  <si>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</si>
  <si>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</si>
  <si>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</si>
  <si>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</si>
  <si>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</si>
  <si>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</si>
  <si>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</si>
  <si>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</si>
  <si>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</si>
  <si>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</si>
  <si>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</si>
  <si>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</si>
  <si>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</si>
  <si>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</si>
  <si>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</si>
  <si>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</si>
  <si>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</si>
  <si>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</si>
  <si>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</si>
  <si>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</si>
  <si>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</si>
  <si>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</si>
  <si>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</si>
  <si>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</si>
  <si>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</si>
  <si>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</si>
  <si>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PVFB_inactives+terminated</t>
  </si>
  <si>
    <t>EEC (received in FY2016)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</si>
</sst>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6">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s>
  <fills count="18">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29">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G46"/>
  <sheetViews>
    <sheetView zoomScaleNormal="100" workbookViewId="0">
      <pane xSplit="3" ySplit="4" topLeftCell="D11" activePane="bottomRight" state="frozen"/>
      <selection pane="topRight" activeCell="E1" sqref="E1"/>
      <selection pane="bottomLeft" activeCell="A5" sqref="A5"/>
      <selection pane="bottomRight" activeCell="AY16" sqref="AY16"/>
    </sheetView>
  </sheetViews>
  <sheetFormatPr defaultRowHeight="15"/>
  <cols>
    <col min="1" max="1" width="30.85546875" customWidth="1"/>
    <col min="2" max="2" width="6.28515625" customWidth="1"/>
    <col min="3" max="3" width="13.42578125" customWidth="1"/>
    <col min="4" max="4" width="11.7109375" customWidth="1"/>
    <col min="5" max="5" width="14.2851562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6" width="14.28515625" customWidth="1"/>
    <col min="27" max="29" width="19.7109375" customWidth="1"/>
    <col min="30" max="30" width="14.42578125" bestFit="1" customWidth="1"/>
    <col min="31" max="31" width="11.28515625" bestFit="1" customWidth="1"/>
    <col min="32" max="32" width="7.85546875" customWidth="1"/>
    <col min="33" max="33" width="16.140625" bestFit="1" customWidth="1"/>
    <col min="34" max="34" width="16" bestFit="1" customWidth="1"/>
    <col min="35" max="35" width="7.7109375" bestFit="1" customWidth="1"/>
    <col min="36" max="36" width="7.5703125" bestFit="1" customWidth="1"/>
    <col min="37" max="37" width="15.85546875" bestFit="1" customWidth="1"/>
    <col min="38" max="38" width="8.7109375" customWidth="1"/>
    <col min="39" max="39" width="14" customWidth="1"/>
    <col min="40" max="40" width="13.42578125" customWidth="1"/>
    <col min="41" max="41" width="12.5703125" customWidth="1"/>
    <col min="42" max="42" width="14.85546875" customWidth="1"/>
    <col min="47" max="47" width="12" customWidth="1"/>
    <col min="48" max="48" width="13.7109375" customWidth="1"/>
    <col min="51" max="51" width="15.140625" customWidth="1"/>
    <col min="52" max="53" width="16.5703125" customWidth="1"/>
    <col min="54" max="54" width="12" bestFit="1" customWidth="1"/>
    <col min="55" max="55" width="18" bestFit="1" customWidth="1"/>
    <col min="56" max="56" width="14.28515625" bestFit="1" customWidth="1"/>
    <col min="57" max="57" width="12.28515625" customWidth="1"/>
    <col min="58" max="58" width="11.42578125" customWidth="1"/>
    <col min="59" max="59" width="14.28515625" customWidth="1"/>
  </cols>
  <sheetData>
    <row r="3" spans="1:59"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8" t="s">
        <v>50</v>
      </c>
      <c r="X3" s="18"/>
      <c r="Y3" s="18"/>
      <c r="Z3" s="18"/>
      <c r="AA3" s="19" t="s">
        <v>57</v>
      </c>
      <c r="AB3" s="19"/>
      <c r="AC3" s="19"/>
      <c r="AD3" s="20" t="s">
        <v>58</v>
      </c>
      <c r="AE3" s="20"/>
      <c r="AF3" s="20"/>
      <c r="AG3" s="20"/>
      <c r="AH3" s="21" t="s">
        <v>59</v>
      </c>
      <c r="AI3" s="21"/>
      <c r="AJ3" s="21"/>
      <c r="AK3" s="21"/>
      <c r="AL3" s="21"/>
      <c r="AM3" s="22" t="s">
        <v>67</v>
      </c>
      <c r="AN3" s="22"/>
      <c r="AO3" s="23" t="s">
        <v>53</v>
      </c>
      <c r="AP3" s="23"/>
      <c r="AQ3" s="23"/>
      <c r="AR3" s="23"/>
      <c r="AS3" s="23"/>
      <c r="AT3" s="23"/>
      <c r="AU3" s="19" t="s">
        <v>64</v>
      </c>
      <c r="AV3" s="19"/>
      <c r="AW3" s="19"/>
      <c r="AX3" s="19"/>
      <c r="AY3" s="19"/>
      <c r="AZ3" s="19"/>
      <c r="BA3" s="24" t="s">
        <v>77</v>
      </c>
      <c r="BB3" s="24"/>
      <c r="BC3" s="24"/>
      <c r="BD3" s="24"/>
      <c r="BE3" s="24"/>
      <c r="BF3" s="24"/>
      <c r="BG3" s="24"/>
    </row>
    <row r="4" spans="1:59" s="1" customFormat="1">
      <c r="A4" s="12" t="s">
        <v>0</v>
      </c>
      <c r="B4" s="12" t="s">
        <v>40</v>
      </c>
      <c r="C4" s="12" t="s">
        <v>113</v>
      </c>
      <c r="D4" s="12" t="s">
        <v>41</v>
      </c>
      <c r="E4" s="12" t="s">
        <v>14</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7" t="s">
        <v>49</v>
      </c>
      <c r="X4" s="7" t="s">
        <v>39</v>
      </c>
      <c r="Y4" s="7" t="s">
        <v>51</v>
      </c>
      <c r="Z4" s="7" t="s">
        <v>52</v>
      </c>
      <c r="AA4" s="9" t="s">
        <v>55</v>
      </c>
      <c r="AB4" s="9" t="s">
        <v>78</v>
      </c>
      <c r="AC4" s="9"/>
      <c r="AD4" s="11" t="s">
        <v>12</v>
      </c>
      <c r="AE4" s="11" t="s">
        <v>36</v>
      </c>
      <c r="AF4" s="11" t="s">
        <v>10</v>
      </c>
      <c r="AG4" s="11" t="s">
        <v>11</v>
      </c>
      <c r="AH4" s="10" t="s">
        <v>13</v>
      </c>
      <c r="AI4" s="10" t="s">
        <v>60</v>
      </c>
      <c r="AJ4" s="10" t="s">
        <v>61</v>
      </c>
      <c r="AK4" s="10" t="s">
        <v>62</v>
      </c>
      <c r="AL4" s="10" t="s">
        <v>141</v>
      </c>
      <c r="AM4" s="14" t="s">
        <v>26</v>
      </c>
      <c r="AN4" s="14" t="s">
        <v>79</v>
      </c>
      <c r="AO4" s="8" t="s">
        <v>22</v>
      </c>
      <c r="AP4" s="8" t="s">
        <v>24</v>
      </c>
      <c r="AQ4" s="8" t="s">
        <v>7</v>
      </c>
      <c r="AR4" s="8" t="s">
        <v>8</v>
      </c>
      <c r="AS4" s="8" t="s">
        <v>9</v>
      </c>
      <c r="AT4" s="8" t="s">
        <v>54</v>
      </c>
      <c r="AU4" s="9" t="s">
        <v>65</v>
      </c>
      <c r="AV4" s="9" t="s">
        <v>66</v>
      </c>
      <c r="AW4" s="9" t="s">
        <v>30</v>
      </c>
      <c r="AX4" s="9" t="s">
        <v>31</v>
      </c>
      <c r="AY4" s="9" t="s">
        <v>34</v>
      </c>
      <c r="AZ4" s="9" t="s">
        <v>35</v>
      </c>
      <c r="BA4" s="13" t="s">
        <v>68</v>
      </c>
      <c r="BB4" s="13" t="s">
        <v>28</v>
      </c>
      <c r="BC4" s="13" t="s">
        <v>29</v>
      </c>
      <c r="BD4" s="13" t="s">
        <v>27</v>
      </c>
      <c r="BE4" s="13" t="s">
        <v>16</v>
      </c>
      <c r="BF4" s="13" t="s">
        <v>5</v>
      </c>
      <c r="BG4" s="13" t="s">
        <v>6</v>
      </c>
    </row>
    <row r="5" spans="1:59">
      <c r="A5" t="s">
        <v>258</v>
      </c>
      <c r="C5" t="s">
        <v>130</v>
      </c>
      <c r="E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3</v>
      </c>
      <c r="X5">
        <v>1.4999999999999999E-2</v>
      </c>
      <c r="Y5">
        <v>62</v>
      </c>
      <c r="Z5">
        <v>5</v>
      </c>
      <c r="AA5" t="s">
        <v>144</v>
      </c>
      <c r="AB5">
        <v>0.03</v>
      </c>
      <c r="AD5" t="s">
        <v>38</v>
      </c>
      <c r="AE5" t="s">
        <v>37</v>
      </c>
      <c r="AF5">
        <v>15</v>
      </c>
      <c r="AG5">
        <v>0.03</v>
      </c>
      <c r="AH5">
        <v>6</v>
      </c>
      <c r="AI5">
        <v>1.2</v>
      </c>
      <c r="AJ5">
        <v>0.8</v>
      </c>
      <c r="AK5" t="s">
        <v>63</v>
      </c>
      <c r="AL5" t="b">
        <v>1</v>
      </c>
      <c r="AM5">
        <v>0</v>
      </c>
      <c r="AN5" t="b">
        <v>0</v>
      </c>
      <c r="AO5" t="s">
        <v>151</v>
      </c>
      <c r="AP5" t="s">
        <v>21</v>
      </c>
      <c r="AQ5">
        <v>7.0000000000000007E-2</v>
      </c>
      <c r="AR5">
        <v>7.7200000000000005E-2</v>
      </c>
      <c r="AS5" s="3">
        <v>0.12</v>
      </c>
      <c r="AT5" s="5">
        <v>2.5000000000000001E-2</v>
      </c>
      <c r="AU5" t="s">
        <v>32</v>
      </c>
      <c r="AV5" t="s">
        <v>32</v>
      </c>
      <c r="AW5">
        <v>0.624</v>
      </c>
      <c r="AX5">
        <v>0.58599999999999997</v>
      </c>
      <c r="BA5" t="b">
        <v>1</v>
      </c>
      <c r="BB5" t="b">
        <v>1</v>
      </c>
      <c r="BC5" t="b">
        <v>1</v>
      </c>
      <c r="BD5">
        <v>0</v>
      </c>
      <c r="BE5" t="s">
        <v>4</v>
      </c>
      <c r="BF5" t="b">
        <v>1</v>
      </c>
      <c r="BG5" s="26" t="b">
        <v>1</v>
      </c>
    </row>
    <row r="6" spans="1:59">
      <c r="AS6" s="3"/>
      <c r="AT6" s="5"/>
      <c r="BG6" s="26"/>
    </row>
    <row r="7" spans="1:59">
      <c r="A7" t="s">
        <v>259</v>
      </c>
      <c r="C7" t="s">
        <v>114</v>
      </c>
      <c r="E7" t="b">
        <v>0</v>
      </c>
      <c r="F7">
        <v>0.3</v>
      </c>
      <c r="G7" t="s">
        <v>87</v>
      </c>
      <c r="H7" t="s">
        <v>84</v>
      </c>
      <c r="I7" t="b">
        <v>0</v>
      </c>
      <c r="J7" t="s">
        <v>150</v>
      </c>
      <c r="K7" t="s">
        <v>149</v>
      </c>
      <c r="L7" t="b">
        <v>0</v>
      </c>
      <c r="M7" t="b">
        <v>0</v>
      </c>
      <c r="N7" t="b">
        <v>0</v>
      </c>
      <c r="O7" t="s">
        <v>107</v>
      </c>
      <c r="P7" t="s">
        <v>112</v>
      </c>
      <c r="Q7">
        <v>6</v>
      </c>
      <c r="R7">
        <v>7.0000000000000007E-2</v>
      </c>
      <c r="S7" t="s">
        <v>73</v>
      </c>
      <c r="T7">
        <v>0.46500000000000002</v>
      </c>
      <c r="U7">
        <v>0</v>
      </c>
      <c r="V7">
        <v>0.15</v>
      </c>
      <c r="W7">
        <v>3</v>
      </c>
      <c r="X7">
        <v>1.4999999999999999E-2</v>
      </c>
      <c r="Y7">
        <v>62</v>
      </c>
      <c r="Z7">
        <v>5</v>
      </c>
      <c r="AA7" t="s">
        <v>144</v>
      </c>
      <c r="AB7">
        <v>0.03</v>
      </c>
      <c r="AD7" t="s">
        <v>38</v>
      </c>
      <c r="AE7" t="s">
        <v>37</v>
      </c>
      <c r="AF7">
        <v>15</v>
      </c>
      <c r="AG7">
        <v>0.03</v>
      </c>
      <c r="AH7">
        <v>6</v>
      </c>
      <c r="AI7">
        <v>1.2</v>
      </c>
      <c r="AJ7">
        <v>0.8</v>
      </c>
      <c r="AK7" t="s">
        <v>63</v>
      </c>
      <c r="AL7" t="b">
        <v>1</v>
      </c>
      <c r="AM7">
        <v>0</v>
      </c>
      <c r="AN7" t="b">
        <v>0</v>
      </c>
      <c r="AO7" t="s">
        <v>105</v>
      </c>
      <c r="AP7" t="s">
        <v>21</v>
      </c>
      <c r="AQ7">
        <v>7.0000000000000007E-2</v>
      </c>
      <c r="AR7">
        <v>7.7200000000000005E-2</v>
      </c>
      <c r="AS7" s="3">
        <v>0.12</v>
      </c>
      <c r="AT7" s="5">
        <v>2.5000000000000001E-2</v>
      </c>
      <c r="AU7" t="s">
        <v>32</v>
      </c>
      <c r="AV7" t="s">
        <v>32</v>
      </c>
      <c r="AW7">
        <v>0.624</v>
      </c>
      <c r="AX7">
        <v>0.58599999999999997</v>
      </c>
      <c r="BA7" t="b">
        <v>1</v>
      </c>
      <c r="BB7" t="b">
        <v>1</v>
      </c>
      <c r="BC7" t="b">
        <v>1</v>
      </c>
      <c r="BD7">
        <v>0</v>
      </c>
      <c r="BE7" t="s">
        <v>4</v>
      </c>
      <c r="BF7" t="b">
        <v>1</v>
      </c>
      <c r="BG7" s="26" t="b">
        <v>1</v>
      </c>
    </row>
    <row r="8" spans="1:59">
      <c r="A8" t="s">
        <v>260</v>
      </c>
      <c r="C8" t="s">
        <v>114</v>
      </c>
      <c r="E8" t="b">
        <v>0</v>
      </c>
      <c r="F8">
        <v>0.3</v>
      </c>
      <c r="G8" t="s">
        <v>87</v>
      </c>
      <c r="H8" t="s">
        <v>84</v>
      </c>
      <c r="I8" t="b">
        <v>0</v>
      </c>
      <c r="J8" t="s">
        <v>150</v>
      </c>
      <c r="K8" t="s">
        <v>149</v>
      </c>
      <c r="L8" t="b">
        <v>0</v>
      </c>
      <c r="M8" t="b">
        <v>1</v>
      </c>
      <c r="N8" t="b">
        <v>0</v>
      </c>
      <c r="O8" t="s">
        <v>107</v>
      </c>
      <c r="P8" t="s">
        <v>112</v>
      </c>
      <c r="Q8">
        <v>6</v>
      </c>
      <c r="R8">
        <v>7.0000000000000007E-2</v>
      </c>
      <c r="S8" t="s">
        <v>73</v>
      </c>
      <c r="T8">
        <v>0.46500000000000002</v>
      </c>
      <c r="U8">
        <v>0</v>
      </c>
      <c r="V8">
        <v>0.15</v>
      </c>
      <c r="W8">
        <v>3</v>
      </c>
      <c r="X8">
        <v>1.4999999999999999E-2</v>
      </c>
      <c r="Y8">
        <v>62</v>
      </c>
      <c r="Z8">
        <v>5</v>
      </c>
      <c r="AA8" t="s">
        <v>144</v>
      </c>
      <c r="AB8">
        <v>0.03</v>
      </c>
      <c r="AD8" t="s">
        <v>38</v>
      </c>
      <c r="AE8" t="s">
        <v>37</v>
      </c>
      <c r="AF8">
        <v>15</v>
      </c>
      <c r="AG8">
        <v>0.03</v>
      </c>
      <c r="AH8">
        <v>6</v>
      </c>
      <c r="AI8">
        <v>1.2</v>
      </c>
      <c r="AJ8">
        <v>0.8</v>
      </c>
      <c r="AK8" t="s">
        <v>63</v>
      </c>
      <c r="AL8" t="b">
        <v>1</v>
      </c>
      <c r="AM8">
        <v>0</v>
      </c>
      <c r="AN8" t="b">
        <v>0</v>
      </c>
      <c r="AO8" t="s">
        <v>105</v>
      </c>
      <c r="AP8" t="s">
        <v>21</v>
      </c>
      <c r="AQ8">
        <v>7.0000000000000007E-2</v>
      </c>
      <c r="AR8">
        <v>7.7200000000000005E-2</v>
      </c>
      <c r="AS8" s="3">
        <v>0.12</v>
      </c>
      <c r="AT8" s="5">
        <v>2.5000000000000001E-2</v>
      </c>
      <c r="AU8" t="s">
        <v>32</v>
      </c>
      <c r="AV8" t="s">
        <v>32</v>
      </c>
      <c r="AW8">
        <v>0.624</v>
      </c>
      <c r="AX8">
        <v>0.58599999999999997</v>
      </c>
      <c r="BA8" t="b">
        <v>1</v>
      </c>
      <c r="BB8" t="b">
        <v>1</v>
      </c>
      <c r="BC8" t="b">
        <v>1</v>
      </c>
      <c r="BD8">
        <v>0</v>
      </c>
      <c r="BE8" t="s">
        <v>4</v>
      </c>
      <c r="BF8" t="b">
        <v>1</v>
      </c>
      <c r="BG8" s="26" t="b">
        <v>1</v>
      </c>
    </row>
    <row r="9" spans="1:59">
      <c r="AS9" s="3"/>
      <c r="AT9" s="5"/>
      <c r="BG9" s="26"/>
    </row>
    <row r="10" spans="1:59">
      <c r="A10" t="s">
        <v>261</v>
      </c>
      <c r="C10" t="s">
        <v>130</v>
      </c>
      <c r="E10" t="b">
        <v>0</v>
      </c>
      <c r="F10">
        <v>0.3</v>
      </c>
      <c r="G10" t="s">
        <v>87</v>
      </c>
      <c r="H10" t="s">
        <v>84</v>
      </c>
      <c r="I10" t="b">
        <v>0</v>
      </c>
      <c r="J10" t="s">
        <v>150</v>
      </c>
      <c r="K10" t="s">
        <v>149</v>
      </c>
      <c r="L10" t="b">
        <v>0</v>
      </c>
      <c r="M10" t="b">
        <v>0</v>
      </c>
      <c r="N10" t="b">
        <v>1</v>
      </c>
      <c r="O10" t="s">
        <v>107</v>
      </c>
      <c r="P10" t="s">
        <v>131</v>
      </c>
      <c r="Q10">
        <v>6</v>
      </c>
      <c r="R10">
        <v>7.0000000000000007E-2</v>
      </c>
      <c r="S10" t="s">
        <v>73</v>
      </c>
      <c r="T10">
        <v>0.46500000000000002</v>
      </c>
      <c r="U10">
        <v>0</v>
      </c>
      <c r="V10">
        <v>0.15</v>
      </c>
      <c r="W10">
        <v>3</v>
      </c>
      <c r="X10">
        <v>1.4999999999999999E-2</v>
      </c>
      <c r="Y10">
        <v>62</v>
      </c>
      <c r="Z10">
        <v>5</v>
      </c>
      <c r="AA10" t="s">
        <v>144</v>
      </c>
      <c r="AB10">
        <v>0.03</v>
      </c>
      <c r="AD10" t="s">
        <v>38</v>
      </c>
      <c r="AE10" t="s">
        <v>37</v>
      </c>
      <c r="AF10">
        <v>15</v>
      </c>
      <c r="AG10">
        <v>0.03</v>
      </c>
      <c r="AH10">
        <v>6</v>
      </c>
      <c r="AI10">
        <v>1.2</v>
      </c>
      <c r="AJ10">
        <v>0.8</v>
      </c>
      <c r="AK10" t="s">
        <v>63</v>
      </c>
      <c r="AL10" t="b">
        <v>1</v>
      </c>
      <c r="AM10">
        <v>0</v>
      </c>
      <c r="AN10" t="b">
        <v>0</v>
      </c>
      <c r="AO10" t="s">
        <v>105</v>
      </c>
      <c r="AP10" t="s">
        <v>21</v>
      </c>
      <c r="AQ10">
        <v>7.0000000000000007E-2</v>
      </c>
      <c r="AR10">
        <v>7.7200000000000005E-2</v>
      </c>
      <c r="AS10" s="3">
        <v>0.12</v>
      </c>
      <c r="AT10" s="5">
        <v>2.5000000000000001E-2</v>
      </c>
      <c r="AU10" t="s">
        <v>32</v>
      </c>
      <c r="AV10" t="s">
        <v>32</v>
      </c>
      <c r="AW10">
        <v>0.624</v>
      </c>
      <c r="AX10">
        <v>0.58599999999999997</v>
      </c>
      <c r="BA10" t="b">
        <v>1</v>
      </c>
      <c r="BB10" t="b">
        <v>1</v>
      </c>
      <c r="BC10" t="b">
        <v>1</v>
      </c>
      <c r="BD10">
        <v>0</v>
      </c>
      <c r="BE10" t="s">
        <v>4</v>
      </c>
      <c r="BF10" t="b">
        <v>1</v>
      </c>
      <c r="BG10" s="26" t="b">
        <v>1</v>
      </c>
    </row>
    <row r="11" spans="1:59">
      <c r="A11" t="s">
        <v>258</v>
      </c>
      <c r="C11" t="s">
        <v>130</v>
      </c>
      <c r="E11" t="b">
        <v>0</v>
      </c>
      <c r="F11">
        <v>0.3</v>
      </c>
      <c r="G11" t="s">
        <v>87</v>
      </c>
      <c r="H11" t="s">
        <v>84</v>
      </c>
      <c r="I11" t="b">
        <v>0</v>
      </c>
      <c r="J11" t="s">
        <v>150</v>
      </c>
      <c r="K11" t="s">
        <v>149</v>
      </c>
      <c r="L11" t="b">
        <v>0</v>
      </c>
      <c r="M11" t="b">
        <v>1</v>
      </c>
      <c r="N11" t="b">
        <v>1</v>
      </c>
      <c r="O11" t="s">
        <v>107</v>
      </c>
      <c r="P11" t="s">
        <v>131</v>
      </c>
      <c r="Q11">
        <v>6</v>
      </c>
      <c r="R11">
        <v>7.0000000000000007E-2</v>
      </c>
      <c r="S11" t="s">
        <v>73</v>
      </c>
      <c r="T11">
        <v>0.46500000000000002</v>
      </c>
      <c r="U11">
        <v>0</v>
      </c>
      <c r="V11">
        <v>0.15</v>
      </c>
      <c r="W11">
        <v>3</v>
      </c>
      <c r="X11">
        <v>1.4999999999999999E-2</v>
      </c>
      <c r="Y11">
        <v>62</v>
      </c>
      <c r="Z11">
        <v>5</v>
      </c>
      <c r="AA11" t="s">
        <v>144</v>
      </c>
      <c r="AB11">
        <v>0.03</v>
      </c>
      <c r="AD11" t="s">
        <v>38</v>
      </c>
      <c r="AE11" t="s">
        <v>37</v>
      </c>
      <c r="AF11">
        <v>15</v>
      </c>
      <c r="AG11">
        <v>0.03</v>
      </c>
      <c r="AH11">
        <v>6</v>
      </c>
      <c r="AI11">
        <v>1.2</v>
      </c>
      <c r="AJ11">
        <v>0.8</v>
      </c>
      <c r="AK11" t="s">
        <v>63</v>
      </c>
      <c r="AL11" t="b">
        <v>1</v>
      </c>
      <c r="AM11">
        <v>0</v>
      </c>
      <c r="AN11" t="b">
        <v>0</v>
      </c>
      <c r="AO11" t="s">
        <v>105</v>
      </c>
      <c r="AP11" t="s">
        <v>21</v>
      </c>
      <c r="AQ11">
        <v>7.0000000000000007E-2</v>
      </c>
      <c r="AR11">
        <v>7.7200000000000005E-2</v>
      </c>
      <c r="AS11" s="3">
        <v>0.12</v>
      </c>
      <c r="AT11" s="5">
        <v>2.5000000000000001E-2</v>
      </c>
      <c r="AU11" t="s">
        <v>32</v>
      </c>
      <c r="AV11" t="s">
        <v>32</v>
      </c>
      <c r="AW11">
        <v>0.624</v>
      </c>
      <c r="AX11">
        <v>0.58599999999999997</v>
      </c>
      <c r="BA11" t="b">
        <v>1</v>
      </c>
      <c r="BB11" t="b">
        <v>1</v>
      </c>
      <c r="BC11" t="b">
        <v>1</v>
      </c>
      <c r="BD11">
        <v>0</v>
      </c>
      <c r="BE11" t="s">
        <v>4</v>
      </c>
      <c r="BF11" t="b">
        <v>1</v>
      </c>
      <c r="BG11" s="26" t="b">
        <v>1</v>
      </c>
    </row>
    <row r="12" spans="1:59">
      <c r="AS12" s="3"/>
      <c r="AT12" s="5"/>
      <c r="BG12" s="26"/>
    </row>
    <row r="13" spans="1:59">
      <c r="A13" t="s">
        <v>262</v>
      </c>
      <c r="C13" t="s">
        <v>114</v>
      </c>
      <c r="E13" t="b">
        <v>0</v>
      </c>
      <c r="F13">
        <v>0.3</v>
      </c>
      <c r="G13" t="s">
        <v>87</v>
      </c>
      <c r="H13" t="s">
        <v>84</v>
      </c>
      <c r="I13" t="b">
        <v>0</v>
      </c>
      <c r="J13" t="s">
        <v>150</v>
      </c>
      <c r="K13" t="s">
        <v>149</v>
      </c>
      <c r="L13" t="b">
        <v>0</v>
      </c>
      <c r="M13" t="b">
        <v>1</v>
      </c>
      <c r="N13" t="b">
        <v>0</v>
      </c>
      <c r="O13" t="s">
        <v>107</v>
      </c>
      <c r="P13" t="s">
        <v>112</v>
      </c>
      <c r="Q13">
        <v>6</v>
      </c>
      <c r="R13">
        <v>7.0000000000000007E-2</v>
      </c>
      <c r="S13" t="s">
        <v>73</v>
      </c>
      <c r="T13">
        <v>0.46500000000000002</v>
      </c>
      <c r="U13">
        <v>0</v>
      </c>
      <c r="V13">
        <v>0.15</v>
      </c>
      <c r="W13">
        <v>3</v>
      </c>
      <c r="X13">
        <v>1.4999999999999999E-2</v>
      </c>
      <c r="Y13">
        <v>62</v>
      </c>
      <c r="Z13">
        <v>5</v>
      </c>
      <c r="AA13" t="s">
        <v>144</v>
      </c>
      <c r="AB13">
        <v>0.03</v>
      </c>
      <c r="AD13" t="s">
        <v>38</v>
      </c>
      <c r="AE13" t="s">
        <v>37</v>
      </c>
      <c r="AF13">
        <v>14</v>
      </c>
      <c r="AG13">
        <v>0.03</v>
      </c>
      <c r="AH13">
        <v>6</v>
      </c>
      <c r="AI13">
        <v>1.2</v>
      </c>
      <c r="AJ13">
        <v>0.8</v>
      </c>
      <c r="AK13" t="s">
        <v>63</v>
      </c>
      <c r="AL13" t="b">
        <v>1</v>
      </c>
      <c r="AM13">
        <v>0</v>
      </c>
      <c r="AN13" t="b">
        <v>0</v>
      </c>
      <c r="AO13" t="s">
        <v>105</v>
      </c>
      <c r="AP13" t="s">
        <v>121</v>
      </c>
      <c r="AQ13">
        <v>7.0000000000000007E-2</v>
      </c>
      <c r="AR13">
        <v>7.7200000000000005E-2</v>
      </c>
      <c r="AS13" s="3">
        <v>0.12</v>
      </c>
      <c r="AT13" s="5">
        <v>2.5000000000000001E-2</v>
      </c>
      <c r="AU13" t="s">
        <v>32</v>
      </c>
      <c r="AV13" t="s">
        <v>32</v>
      </c>
      <c r="AW13">
        <v>0.624</v>
      </c>
      <c r="AX13">
        <v>0.58599999999999997</v>
      </c>
      <c r="BA13" t="b">
        <v>1</v>
      </c>
      <c r="BB13" t="b">
        <v>1</v>
      </c>
      <c r="BC13" t="b">
        <v>1</v>
      </c>
      <c r="BD13">
        <v>0</v>
      </c>
      <c r="BE13" t="s">
        <v>4</v>
      </c>
      <c r="BF13" t="b">
        <v>1</v>
      </c>
      <c r="BG13" s="26" t="b">
        <v>1</v>
      </c>
    </row>
    <row r="14" spans="1:59">
      <c r="A14" t="s">
        <v>263</v>
      </c>
      <c r="C14" t="s">
        <v>130</v>
      </c>
      <c r="E14" t="b">
        <v>0</v>
      </c>
      <c r="F14">
        <v>0.3</v>
      </c>
      <c r="G14" t="s">
        <v>87</v>
      </c>
      <c r="H14" t="s">
        <v>84</v>
      </c>
      <c r="I14" t="b">
        <v>0</v>
      </c>
      <c r="J14" t="s">
        <v>150</v>
      </c>
      <c r="K14" t="s">
        <v>149</v>
      </c>
      <c r="L14" t="b">
        <v>0</v>
      </c>
      <c r="M14" t="b">
        <v>1</v>
      </c>
      <c r="N14" t="b">
        <v>1</v>
      </c>
      <c r="O14" t="s">
        <v>107</v>
      </c>
      <c r="P14" t="s">
        <v>131</v>
      </c>
      <c r="Q14">
        <v>6</v>
      </c>
      <c r="R14">
        <v>7.0000000000000007E-2</v>
      </c>
      <c r="S14" t="s">
        <v>73</v>
      </c>
      <c r="T14">
        <v>0.46500000000000002</v>
      </c>
      <c r="U14">
        <v>0</v>
      </c>
      <c r="V14">
        <v>0.15</v>
      </c>
      <c r="W14">
        <v>3</v>
      </c>
      <c r="X14">
        <v>1.4999999999999999E-2</v>
      </c>
      <c r="Y14">
        <v>62</v>
      </c>
      <c r="Z14">
        <v>5</v>
      </c>
      <c r="AA14" t="s">
        <v>144</v>
      </c>
      <c r="AB14">
        <v>0.03</v>
      </c>
      <c r="AD14" t="s">
        <v>38</v>
      </c>
      <c r="AE14" t="s">
        <v>37</v>
      </c>
      <c r="AF14">
        <v>14</v>
      </c>
      <c r="AG14">
        <v>0.03</v>
      </c>
      <c r="AH14">
        <v>6</v>
      </c>
      <c r="AI14">
        <v>1.2</v>
      </c>
      <c r="AJ14">
        <v>0.8</v>
      </c>
      <c r="AK14" t="s">
        <v>63</v>
      </c>
      <c r="AL14" t="b">
        <v>1</v>
      </c>
      <c r="AM14">
        <v>0</v>
      </c>
      <c r="AN14" t="b">
        <v>0</v>
      </c>
      <c r="AO14" t="s">
        <v>105</v>
      </c>
      <c r="AP14" t="s">
        <v>121</v>
      </c>
      <c r="AQ14">
        <v>7.0000000000000007E-2</v>
      </c>
      <c r="AR14">
        <v>7.7200000000000005E-2</v>
      </c>
      <c r="AS14" s="3">
        <v>0.12</v>
      </c>
      <c r="AT14" s="5">
        <v>2.5000000000000001E-2</v>
      </c>
      <c r="AU14" t="s">
        <v>32</v>
      </c>
      <c r="AV14" t="s">
        <v>32</v>
      </c>
      <c r="AW14">
        <v>0.624</v>
      </c>
      <c r="AX14">
        <v>0.58599999999999997</v>
      </c>
      <c r="BA14" t="b">
        <v>1</v>
      </c>
      <c r="BB14" t="b">
        <v>1</v>
      </c>
      <c r="BC14" t="b">
        <v>1</v>
      </c>
      <c r="BD14">
        <v>0</v>
      </c>
      <c r="BE14" t="s">
        <v>4</v>
      </c>
      <c r="BF14" t="b">
        <v>1</v>
      </c>
      <c r="BG14" s="26" t="b">
        <v>1</v>
      </c>
    </row>
    <row r="15" spans="1:59">
      <c r="AS15" s="3"/>
      <c r="AT15" s="5"/>
      <c r="BG15" s="26"/>
    </row>
    <row r="16" spans="1:59">
      <c r="A16" t="s">
        <v>264</v>
      </c>
      <c r="C16" t="s">
        <v>115</v>
      </c>
      <c r="E16" t="b">
        <v>1</v>
      </c>
      <c r="F16">
        <v>0.3</v>
      </c>
      <c r="G16" t="s">
        <v>87</v>
      </c>
      <c r="H16" t="s">
        <v>84</v>
      </c>
      <c r="I16" t="b">
        <v>0</v>
      </c>
      <c r="J16" t="s">
        <v>150</v>
      </c>
      <c r="K16" t="s">
        <v>149</v>
      </c>
      <c r="L16" t="b">
        <v>0</v>
      </c>
      <c r="M16" t="b">
        <v>1</v>
      </c>
      <c r="N16" t="b">
        <v>1</v>
      </c>
      <c r="O16" t="s">
        <v>107</v>
      </c>
      <c r="P16" t="s">
        <v>131</v>
      </c>
      <c r="Q16">
        <v>6</v>
      </c>
      <c r="R16">
        <v>7.0000000000000007E-2</v>
      </c>
      <c r="S16" t="s">
        <v>73</v>
      </c>
      <c r="T16">
        <v>0.46500000000000002</v>
      </c>
      <c r="U16">
        <v>0</v>
      </c>
      <c r="V16">
        <v>0.15</v>
      </c>
      <c r="W16">
        <v>3</v>
      </c>
      <c r="X16">
        <v>1.4999999999999999E-2</v>
      </c>
      <c r="Y16">
        <v>62</v>
      </c>
      <c r="Z16">
        <v>5</v>
      </c>
      <c r="AA16" t="s">
        <v>144</v>
      </c>
      <c r="AB16">
        <v>0.03</v>
      </c>
      <c r="AD16" t="s">
        <v>38</v>
      </c>
      <c r="AE16" t="s">
        <v>37</v>
      </c>
      <c r="AF16">
        <v>15</v>
      </c>
      <c r="AG16">
        <v>0.03</v>
      </c>
      <c r="AH16">
        <v>6</v>
      </c>
      <c r="AI16">
        <v>1.2</v>
      </c>
      <c r="AJ16">
        <v>0.8</v>
      </c>
      <c r="AK16" t="s">
        <v>117</v>
      </c>
      <c r="AL16" t="b">
        <v>1</v>
      </c>
      <c r="AM16">
        <v>0</v>
      </c>
      <c r="AN16" t="b">
        <v>0</v>
      </c>
      <c r="AO16" t="s">
        <v>105</v>
      </c>
      <c r="AP16" t="s">
        <v>21</v>
      </c>
      <c r="AQ16">
        <v>7.0000000000000007E-2</v>
      </c>
      <c r="AR16">
        <v>7.7200000000000005E-2</v>
      </c>
      <c r="AS16" s="3">
        <v>0.12</v>
      </c>
      <c r="AT16" s="5">
        <v>2.5000000000000001E-2</v>
      </c>
      <c r="AU16" t="s">
        <v>32</v>
      </c>
      <c r="AV16" t="s">
        <v>145</v>
      </c>
      <c r="AW16">
        <v>0.624</v>
      </c>
      <c r="AX16">
        <v>0.58599999999999997</v>
      </c>
      <c r="BA16" t="b">
        <v>1</v>
      </c>
      <c r="BB16" t="b">
        <v>1</v>
      </c>
      <c r="BC16" t="b">
        <v>1</v>
      </c>
      <c r="BD16">
        <v>0</v>
      </c>
      <c r="BE16" t="s">
        <v>4</v>
      </c>
      <c r="BF16" t="b">
        <v>1</v>
      </c>
      <c r="BG16" s="26" t="b">
        <v>1</v>
      </c>
    </row>
    <row r="17" spans="1:59" ht="13.5" customHeight="1">
      <c r="A17" t="s">
        <v>265</v>
      </c>
      <c r="C17" t="s">
        <v>115</v>
      </c>
      <c r="E17" t="b">
        <v>1</v>
      </c>
      <c r="F17">
        <v>0.3</v>
      </c>
      <c r="G17" t="s">
        <v>87</v>
      </c>
      <c r="H17" t="s">
        <v>84</v>
      </c>
      <c r="I17" t="b">
        <v>0</v>
      </c>
      <c r="J17" t="s">
        <v>150</v>
      </c>
      <c r="K17" t="s">
        <v>149</v>
      </c>
      <c r="L17" t="b">
        <v>0</v>
      </c>
      <c r="M17" t="b">
        <v>1</v>
      </c>
      <c r="N17" t="b">
        <v>1</v>
      </c>
      <c r="O17" t="s">
        <v>107</v>
      </c>
      <c r="P17" t="s">
        <v>131</v>
      </c>
      <c r="Q17">
        <v>6</v>
      </c>
      <c r="R17">
        <v>7.0000000000000007E-2</v>
      </c>
      <c r="S17" t="s">
        <v>73</v>
      </c>
      <c r="T17">
        <v>0.46500000000000002</v>
      </c>
      <c r="U17">
        <v>0</v>
      </c>
      <c r="V17">
        <v>0.15</v>
      </c>
      <c r="W17">
        <v>3</v>
      </c>
      <c r="X17">
        <v>1.4999999999999999E-2</v>
      </c>
      <c r="Y17">
        <v>62</v>
      </c>
      <c r="Z17">
        <v>5</v>
      </c>
      <c r="AA17" t="s">
        <v>144</v>
      </c>
      <c r="AB17">
        <v>0.03</v>
      </c>
      <c r="AD17" t="s">
        <v>38</v>
      </c>
      <c r="AE17" t="s">
        <v>37</v>
      </c>
      <c r="AF17">
        <v>15</v>
      </c>
      <c r="AG17">
        <v>0.03</v>
      </c>
      <c r="AH17">
        <v>6</v>
      </c>
      <c r="AI17">
        <v>1.2</v>
      </c>
      <c r="AJ17">
        <v>0.8</v>
      </c>
      <c r="AK17" t="s">
        <v>63</v>
      </c>
      <c r="AL17" t="b">
        <v>0</v>
      </c>
      <c r="AM17">
        <v>0</v>
      </c>
      <c r="AN17" t="b">
        <v>0</v>
      </c>
      <c r="AO17" t="s">
        <v>105</v>
      </c>
      <c r="AP17" t="s">
        <v>21</v>
      </c>
      <c r="AQ17">
        <v>7.0000000000000007E-2</v>
      </c>
      <c r="AR17">
        <v>7.7200000000000005E-2</v>
      </c>
      <c r="AS17" s="3">
        <v>0.12</v>
      </c>
      <c r="AT17" s="5">
        <v>2.5000000000000001E-2</v>
      </c>
      <c r="AU17" t="s">
        <v>32</v>
      </c>
      <c r="AV17" t="s">
        <v>32</v>
      </c>
      <c r="AW17">
        <v>0.624</v>
      </c>
      <c r="AX17">
        <v>0.58599999999999997</v>
      </c>
      <c r="BA17" t="b">
        <v>1</v>
      </c>
      <c r="BB17" t="b">
        <v>1</v>
      </c>
      <c r="BC17" t="b">
        <v>1</v>
      </c>
      <c r="BD17">
        <v>0</v>
      </c>
      <c r="BE17" t="s">
        <v>4</v>
      </c>
      <c r="BF17" t="b">
        <v>1</v>
      </c>
      <c r="BG17" s="26" t="b">
        <v>1</v>
      </c>
    </row>
    <row r="18" spans="1:59">
      <c r="A18" t="s">
        <v>266</v>
      </c>
      <c r="C18" t="s">
        <v>115</v>
      </c>
      <c r="E18" t="b">
        <v>1</v>
      </c>
      <c r="F18">
        <v>0.3</v>
      </c>
      <c r="G18" t="s">
        <v>87</v>
      </c>
      <c r="H18" t="s">
        <v>84</v>
      </c>
      <c r="I18" t="b">
        <v>0</v>
      </c>
      <c r="J18" t="s">
        <v>150</v>
      </c>
      <c r="K18" t="s">
        <v>149</v>
      </c>
      <c r="L18" t="b">
        <v>0</v>
      </c>
      <c r="M18" t="b">
        <v>1</v>
      </c>
      <c r="N18" t="b">
        <v>1</v>
      </c>
      <c r="O18" t="s">
        <v>107</v>
      </c>
      <c r="P18" t="s">
        <v>131</v>
      </c>
      <c r="Q18">
        <v>6</v>
      </c>
      <c r="R18">
        <v>7.0000000000000007E-2</v>
      </c>
      <c r="S18" t="s">
        <v>73</v>
      </c>
      <c r="T18">
        <v>0.46500000000000002</v>
      </c>
      <c r="U18">
        <v>0</v>
      </c>
      <c r="V18">
        <v>0.15</v>
      </c>
      <c r="W18">
        <v>3</v>
      </c>
      <c r="X18">
        <v>1.4999999999999999E-2</v>
      </c>
      <c r="Y18">
        <v>62</v>
      </c>
      <c r="Z18">
        <v>5</v>
      </c>
      <c r="AA18" t="s">
        <v>144</v>
      </c>
      <c r="AB18">
        <v>0.03</v>
      </c>
      <c r="AD18" t="s">
        <v>38</v>
      </c>
      <c r="AE18" t="s">
        <v>119</v>
      </c>
      <c r="AF18">
        <v>15</v>
      </c>
      <c r="AG18">
        <v>0.03</v>
      </c>
      <c r="AH18">
        <v>6</v>
      </c>
      <c r="AI18">
        <v>1.2</v>
      </c>
      <c r="AJ18">
        <v>0.8</v>
      </c>
      <c r="AK18" t="s">
        <v>63</v>
      </c>
      <c r="AL18" t="b">
        <v>1</v>
      </c>
      <c r="AM18">
        <v>0</v>
      </c>
      <c r="AN18" t="b">
        <v>0</v>
      </c>
      <c r="AO18" t="s">
        <v>105</v>
      </c>
      <c r="AP18" t="s">
        <v>21</v>
      </c>
      <c r="AQ18">
        <v>7.0000000000000007E-2</v>
      </c>
      <c r="AR18">
        <v>7.7200000000000005E-2</v>
      </c>
      <c r="AS18" s="3">
        <v>0.12</v>
      </c>
      <c r="AT18" s="5">
        <v>2.5000000000000001E-2</v>
      </c>
      <c r="AU18" t="s">
        <v>32</v>
      </c>
      <c r="AV18" t="s">
        <v>32</v>
      </c>
      <c r="AW18">
        <v>0.624</v>
      </c>
      <c r="AX18">
        <v>0.58599999999999997</v>
      </c>
      <c r="BA18" t="b">
        <v>1</v>
      </c>
      <c r="BB18" t="b">
        <v>1</v>
      </c>
      <c r="BC18" t="b">
        <v>1</v>
      </c>
      <c r="BD18">
        <v>0</v>
      </c>
      <c r="BE18" t="s">
        <v>4</v>
      </c>
      <c r="BF18" t="b">
        <v>1</v>
      </c>
      <c r="BG18" s="26" t="b">
        <v>1</v>
      </c>
    </row>
    <row r="19" spans="1:59">
      <c r="A19" t="s">
        <v>267</v>
      </c>
      <c r="C19" t="s">
        <v>115</v>
      </c>
      <c r="E19" t="b">
        <v>1</v>
      </c>
      <c r="F19">
        <v>0.3</v>
      </c>
      <c r="G19" t="s">
        <v>87</v>
      </c>
      <c r="H19" t="s">
        <v>84</v>
      </c>
      <c r="I19" t="b">
        <v>0</v>
      </c>
      <c r="J19" t="s">
        <v>150</v>
      </c>
      <c r="K19" t="s">
        <v>149</v>
      </c>
      <c r="L19" t="b">
        <v>0</v>
      </c>
      <c r="M19" t="b">
        <v>1</v>
      </c>
      <c r="N19" t="b">
        <v>1</v>
      </c>
      <c r="O19" t="s">
        <v>107</v>
      </c>
      <c r="P19" t="s">
        <v>131</v>
      </c>
      <c r="Q19">
        <v>6</v>
      </c>
      <c r="R19">
        <v>7.0000000000000007E-2</v>
      </c>
      <c r="S19" t="s">
        <v>73</v>
      </c>
      <c r="T19">
        <v>0.46500000000000002</v>
      </c>
      <c r="U19">
        <v>0</v>
      </c>
      <c r="V19">
        <v>0.15</v>
      </c>
      <c r="W19">
        <v>3</v>
      </c>
      <c r="X19">
        <v>1.4999999999999999E-2</v>
      </c>
      <c r="Y19">
        <v>62</v>
      </c>
      <c r="Z19">
        <v>5</v>
      </c>
      <c r="AA19" t="s">
        <v>144</v>
      </c>
      <c r="AB19">
        <v>0.03</v>
      </c>
      <c r="AD19" t="s">
        <v>118</v>
      </c>
      <c r="AE19" t="s">
        <v>119</v>
      </c>
      <c r="AF19">
        <v>15</v>
      </c>
      <c r="AG19">
        <v>0.03</v>
      </c>
      <c r="AH19">
        <v>6</v>
      </c>
      <c r="AI19">
        <v>1.2</v>
      </c>
      <c r="AJ19">
        <v>0.8</v>
      </c>
      <c r="AK19" t="s">
        <v>63</v>
      </c>
      <c r="AL19" t="b">
        <v>1</v>
      </c>
      <c r="AM19">
        <v>0</v>
      </c>
      <c r="AN19" t="b">
        <v>0</v>
      </c>
      <c r="AO19" t="s">
        <v>105</v>
      </c>
      <c r="AP19" t="s">
        <v>21</v>
      </c>
      <c r="AQ19">
        <v>7.0000000000000007E-2</v>
      </c>
      <c r="AR19">
        <v>7.7200000000000005E-2</v>
      </c>
      <c r="AS19" s="3">
        <v>0.12</v>
      </c>
      <c r="AT19" s="5">
        <v>2.5000000000000001E-2</v>
      </c>
      <c r="AU19" t="s">
        <v>32</v>
      </c>
      <c r="AV19" t="s">
        <v>32</v>
      </c>
      <c r="AW19">
        <v>0.624</v>
      </c>
      <c r="AX19">
        <v>0.58599999999999997</v>
      </c>
      <c r="BA19" t="b">
        <v>1</v>
      </c>
      <c r="BB19" t="b">
        <v>1</v>
      </c>
      <c r="BC19" t="b">
        <v>1</v>
      </c>
      <c r="BD19">
        <v>0</v>
      </c>
      <c r="BE19" t="s">
        <v>4</v>
      </c>
      <c r="BF19" t="b">
        <v>1</v>
      </c>
      <c r="BG19" s="26" t="b">
        <v>1</v>
      </c>
    </row>
    <row r="20" spans="1:59">
      <c r="A20" t="s">
        <v>268</v>
      </c>
      <c r="C20" t="s">
        <v>115</v>
      </c>
      <c r="E20" t="b">
        <v>1</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3</v>
      </c>
      <c r="X20">
        <v>1.4999999999999999E-2</v>
      </c>
      <c r="Y20">
        <v>62</v>
      </c>
      <c r="Z20">
        <v>5</v>
      </c>
      <c r="AA20" t="s">
        <v>144</v>
      </c>
      <c r="AB20">
        <v>0.03</v>
      </c>
      <c r="AD20" t="s">
        <v>118</v>
      </c>
      <c r="AE20" t="s">
        <v>119</v>
      </c>
      <c r="AF20">
        <v>30</v>
      </c>
      <c r="AG20">
        <v>0.03</v>
      </c>
      <c r="AH20">
        <v>6</v>
      </c>
      <c r="AI20">
        <v>1.2</v>
      </c>
      <c r="AJ20">
        <v>0.8</v>
      </c>
      <c r="AK20" t="s">
        <v>63</v>
      </c>
      <c r="AL20" t="b">
        <v>1</v>
      </c>
      <c r="AM20">
        <v>0</v>
      </c>
      <c r="AN20" t="b">
        <v>0</v>
      </c>
      <c r="AO20" t="s">
        <v>105</v>
      </c>
      <c r="AP20" t="s">
        <v>21</v>
      </c>
      <c r="AQ20">
        <v>7.0000000000000007E-2</v>
      </c>
      <c r="AR20">
        <v>7.7200000000000005E-2</v>
      </c>
      <c r="AS20" s="3">
        <v>0.12</v>
      </c>
      <c r="AT20" s="5">
        <v>2.5000000000000001E-2</v>
      </c>
      <c r="AU20" t="s">
        <v>32</v>
      </c>
      <c r="AV20" t="s">
        <v>32</v>
      </c>
      <c r="AW20">
        <v>0.624</v>
      </c>
      <c r="AX20">
        <v>0.58599999999999997</v>
      </c>
      <c r="BA20" t="b">
        <v>1</v>
      </c>
      <c r="BB20" t="b">
        <v>1</v>
      </c>
      <c r="BC20" t="b">
        <v>1</v>
      </c>
      <c r="BD20">
        <v>0</v>
      </c>
      <c r="BE20" t="s">
        <v>4</v>
      </c>
      <c r="BF20" t="b">
        <v>1</v>
      </c>
      <c r="BG20" s="26" t="b">
        <v>1</v>
      </c>
    </row>
    <row r="21" spans="1:59">
      <c r="A21" t="s">
        <v>269</v>
      </c>
      <c r="C21" t="s">
        <v>114</v>
      </c>
      <c r="E21" t="b">
        <v>1</v>
      </c>
      <c r="F21">
        <v>0.3</v>
      </c>
      <c r="G21" t="s">
        <v>87</v>
      </c>
      <c r="H21" t="s">
        <v>84</v>
      </c>
      <c r="I21" t="b">
        <v>0</v>
      </c>
      <c r="J21" t="s">
        <v>150</v>
      </c>
      <c r="K21" t="s">
        <v>149</v>
      </c>
      <c r="L21" t="b">
        <v>0</v>
      </c>
      <c r="M21" t="b">
        <v>1</v>
      </c>
      <c r="N21" t="b">
        <v>0</v>
      </c>
      <c r="O21" t="s">
        <v>107</v>
      </c>
      <c r="P21" t="s">
        <v>112</v>
      </c>
      <c r="Q21">
        <v>6</v>
      </c>
      <c r="R21">
        <v>7.0000000000000007E-2</v>
      </c>
      <c r="S21" t="s">
        <v>73</v>
      </c>
      <c r="T21">
        <v>0.46500000000000002</v>
      </c>
      <c r="U21">
        <v>0</v>
      </c>
      <c r="V21">
        <v>0.15</v>
      </c>
      <c r="W21">
        <v>3</v>
      </c>
      <c r="X21">
        <v>1.4999999999999999E-2</v>
      </c>
      <c r="Y21">
        <v>62</v>
      </c>
      <c r="Z21">
        <v>5</v>
      </c>
      <c r="AA21" t="s">
        <v>144</v>
      </c>
      <c r="AB21">
        <v>0.03</v>
      </c>
      <c r="AD21" t="s">
        <v>118</v>
      </c>
      <c r="AE21" t="s">
        <v>119</v>
      </c>
      <c r="AF21">
        <v>30</v>
      </c>
      <c r="AG21">
        <v>0.03</v>
      </c>
      <c r="AH21">
        <v>6</v>
      </c>
      <c r="AI21">
        <v>1.2</v>
      </c>
      <c r="AJ21">
        <v>0.8</v>
      </c>
      <c r="AK21" t="s">
        <v>63</v>
      </c>
      <c r="AL21" t="b">
        <v>1</v>
      </c>
      <c r="AM21">
        <v>0</v>
      </c>
      <c r="AN21" t="b">
        <v>0</v>
      </c>
      <c r="AO21" t="s">
        <v>105</v>
      </c>
      <c r="AP21" t="s">
        <v>21</v>
      </c>
      <c r="AQ21">
        <v>7.0000000000000007E-2</v>
      </c>
      <c r="AR21">
        <v>7.7200000000000005E-2</v>
      </c>
      <c r="AS21" s="3">
        <v>0.12</v>
      </c>
      <c r="AT21" s="5">
        <v>2.5000000000000001E-2</v>
      </c>
      <c r="AU21" t="s">
        <v>32</v>
      </c>
      <c r="AV21" t="s">
        <v>32</v>
      </c>
      <c r="AW21">
        <v>0.624</v>
      </c>
      <c r="AX21">
        <v>0.58599999999999997</v>
      </c>
      <c r="BA21" t="b">
        <v>1</v>
      </c>
      <c r="BB21" t="b">
        <v>1</v>
      </c>
      <c r="BC21" t="b">
        <v>1</v>
      </c>
      <c r="BD21">
        <v>0</v>
      </c>
      <c r="BE21" t="s">
        <v>4</v>
      </c>
      <c r="BF21" t="b">
        <v>1</v>
      </c>
      <c r="BG21" s="26" t="b">
        <v>1</v>
      </c>
    </row>
    <row r="22" spans="1:59">
      <c r="AS22" s="3"/>
      <c r="AT22" s="3"/>
    </row>
    <row r="23" spans="1:59">
      <c r="A23" t="s">
        <v>270</v>
      </c>
      <c r="C23" t="s">
        <v>114</v>
      </c>
      <c r="E23" t="b">
        <v>1</v>
      </c>
      <c r="F23">
        <v>0.3</v>
      </c>
      <c r="G23" t="s">
        <v>87</v>
      </c>
      <c r="H23" t="s">
        <v>84</v>
      </c>
      <c r="I23" t="b">
        <v>0</v>
      </c>
      <c r="J23" t="s">
        <v>150</v>
      </c>
      <c r="K23" t="s">
        <v>149</v>
      </c>
      <c r="L23" t="b">
        <v>0</v>
      </c>
      <c r="M23" t="b">
        <v>1</v>
      </c>
      <c r="N23" t="b">
        <v>0</v>
      </c>
      <c r="O23" t="s">
        <v>107</v>
      </c>
      <c r="P23" t="s">
        <v>131</v>
      </c>
      <c r="Q23">
        <v>6</v>
      </c>
      <c r="R23">
        <v>7.0000000000000007E-2</v>
      </c>
      <c r="S23" t="s">
        <v>73</v>
      </c>
      <c r="T23">
        <v>0.46500000000000002</v>
      </c>
      <c r="U23">
        <v>0</v>
      </c>
      <c r="V23">
        <v>0.15</v>
      </c>
      <c r="W23">
        <v>3</v>
      </c>
      <c r="X23">
        <v>1.4999999999999999E-2</v>
      </c>
      <c r="Y23">
        <v>62</v>
      </c>
      <c r="Z23">
        <v>5</v>
      </c>
      <c r="AA23" t="s">
        <v>144</v>
      </c>
      <c r="AB23">
        <v>0.03</v>
      </c>
      <c r="AD23" t="s">
        <v>38</v>
      </c>
      <c r="AE23" t="s">
        <v>37</v>
      </c>
      <c r="AF23">
        <v>14</v>
      </c>
      <c r="AG23">
        <v>0.03</v>
      </c>
      <c r="AH23">
        <v>6</v>
      </c>
      <c r="AI23">
        <v>1.2</v>
      </c>
      <c r="AJ23">
        <v>0.8</v>
      </c>
      <c r="AK23" t="s">
        <v>63</v>
      </c>
      <c r="AL23" t="b">
        <v>1</v>
      </c>
      <c r="AM23">
        <v>0</v>
      </c>
      <c r="AN23" t="b">
        <v>0</v>
      </c>
      <c r="AO23" t="s">
        <v>105</v>
      </c>
      <c r="AP23" t="s">
        <v>137</v>
      </c>
      <c r="AQ23">
        <v>7.0000000000000007E-2</v>
      </c>
      <c r="AR23">
        <v>7.7200000000000005E-2</v>
      </c>
      <c r="AS23" s="3">
        <v>0.12</v>
      </c>
      <c r="AT23" s="5">
        <v>2.5000000000000001E-2</v>
      </c>
      <c r="AU23" t="s">
        <v>32</v>
      </c>
      <c r="AV23" t="s">
        <v>32</v>
      </c>
      <c r="AW23">
        <v>0.624</v>
      </c>
      <c r="AX23">
        <v>0.58599999999999997</v>
      </c>
      <c r="BA23" t="b">
        <v>1</v>
      </c>
      <c r="BB23" t="b">
        <v>1</v>
      </c>
      <c r="BC23" t="b">
        <v>1</v>
      </c>
      <c r="BD23">
        <v>0</v>
      </c>
      <c r="BE23" t="s">
        <v>4</v>
      </c>
      <c r="BF23" t="b">
        <v>1</v>
      </c>
      <c r="BG23" s="26" t="b">
        <v>1</v>
      </c>
    </row>
    <row r="24" spans="1:59">
      <c r="A24" t="s">
        <v>271</v>
      </c>
      <c r="C24" t="s">
        <v>130</v>
      </c>
      <c r="E24" t="b">
        <v>1</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3</v>
      </c>
      <c r="X24">
        <v>1.4999999999999999E-2</v>
      </c>
      <c r="Y24">
        <v>62</v>
      </c>
      <c r="Z24">
        <v>5</v>
      </c>
      <c r="AA24" t="s">
        <v>144</v>
      </c>
      <c r="AB24">
        <v>0.03</v>
      </c>
      <c r="AD24" t="s">
        <v>38</v>
      </c>
      <c r="AE24" t="s">
        <v>37</v>
      </c>
      <c r="AF24">
        <v>14</v>
      </c>
      <c r="AG24">
        <v>0.03</v>
      </c>
      <c r="AH24">
        <v>6</v>
      </c>
      <c r="AI24">
        <v>1.2</v>
      </c>
      <c r="AJ24">
        <v>0.8</v>
      </c>
      <c r="AK24" t="s">
        <v>63</v>
      </c>
      <c r="AL24" t="b">
        <v>1</v>
      </c>
      <c r="AM24">
        <v>0</v>
      </c>
      <c r="AN24" t="b">
        <v>0</v>
      </c>
      <c r="AO24" t="s">
        <v>105</v>
      </c>
      <c r="AP24" t="s">
        <v>137</v>
      </c>
      <c r="AQ24">
        <v>7.0000000000000007E-2</v>
      </c>
      <c r="AR24">
        <v>7.7200000000000005E-2</v>
      </c>
      <c r="AS24" s="3">
        <v>0.12</v>
      </c>
      <c r="AT24" s="5">
        <v>2.5000000000000001E-2</v>
      </c>
      <c r="AU24" t="s">
        <v>32</v>
      </c>
      <c r="AV24" t="s">
        <v>32</v>
      </c>
      <c r="AW24">
        <v>0.624</v>
      </c>
      <c r="AX24">
        <v>0.58599999999999997</v>
      </c>
      <c r="BA24" t="b">
        <v>1</v>
      </c>
      <c r="BB24" t="b">
        <v>1</v>
      </c>
      <c r="BC24" t="b">
        <v>1</v>
      </c>
      <c r="BD24">
        <v>0</v>
      </c>
      <c r="BE24" t="s">
        <v>4</v>
      </c>
      <c r="BF24" t="b">
        <v>1</v>
      </c>
      <c r="BG24" s="26" t="b">
        <v>1</v>
      </c>
    </row>
    <row r="25" spans="1:59">
      <c r="AS25" s="3"/>
      <c r="AT25" s="5"/>
      <c r="BG25" s="26"/>
    </row>
    <row r="26" spans="1:59">
      <c r="A26" t="s">
        <v>272</v>
      </c>
      <c r="C26" t="s">
        <v>115</v>
      </c>
      <c r="E26" t="b">
        <v>0</v>
      </c>
      <c r="F26">
        <v>0.3</v>
      </c>
      <c r="G26" t="s">
        <v>87</v>
      </c>
      <c r="H26" t="s">
        <v>84</v>
      </c>
      <c r="I26" t="b">
        <v>0</v>
      </c>
      <c r="L26" t="b">
        <v>0</v>
      </c>
      <c r="M26" t="b">
        <v>1</v>
      </c>
      <c r="N26" t="b">
        <v>1</v>
      </c>
      <c r="O26" t="s">
        <v>107</v>
      </c>
      <c r="P26" t="s">
        <v>131</v>
      </c>
      <c r="Q26">
        <v>6</v>
      </c>
      <c r="R26">
        <v>7.0000000000000007E-2</v>
      </c>
      <c r="S26" t="s">
        <v>73</v>
      </c>
      <c r="T26">
        <v>0.46500000000000002</v>
      </c>
      <c r="U26">
        <v>0</v>
      </c>
      <c r="V26">
        <v>0.15</v>
      </c>
      <c r="W26">
        <v>3</v>
      </c>
      <c r="X26">
        <v>1.4999999999999999E-2</v>
      </c>
      <c r="Y26">
        <v>62</v>
      </c>
      <c r="Z26">
        <v>5</v>
      </c>
      <c r="AA26" t="s">
        <v>144</v>
      </c>
      <c r="AB26">
        <v>0.03</v>
      </c>
      <c r="AD26" t="s">
        <v>38</v>
      </c>
      <c r="AE26" t="s">
        <v>37</v>
      </c>
      <c r="AF26">
        <v>30</v>
      </c>
      <c r="AG26">
        <v>0.03</v>
      </c>
      <c r="AH26">
        <v>6</v>
      </c>
      <c r="AI26">
        <v>1.2</v>
      </c>
      <c r="AJ26">
        <v>0.8</v>
      </c>
      <c r="AK26" t="s">
        <v>63</v>
      </c>
      <c r="AL26" t="b">
        <v>1</v>
      </c>
      <c r="AM26">
        <v>0</v>
      </c>
      <c r="AN26" t="b">
        <v>0</v>
      </c>
      <c r="AO26" t="s">
        <v>105</v>
      </c>
      <c r="AP26" t="s">
        <v>21</v>
      </c>
      <c r="AQ26">
        <v>7.0000000000000007E-2</v>
      </c>
      <c r="AR26">
        <v>7.7200000000000005E-2</v>
      </c>
      <c r="AS26" s="3">
        <v>0.12</v>
      </c>
      <c r="AT26" s="5">
        <v>2.5000000000000001E-2</v>
      </c>
      <c r="AU26" t="s">
        <v>32</v>
      </c>
      <c r="AV26" t="s">
        <v>32</v>
      </c>
      <c r="AW26">
        <v>0.624</v>
      </c>
      <c r="AX26">
        <v>0.58599999999999997</v>
      </c>
      <c r="BA26" t="b">
        <v>1</v>
      </c>
      <c r="BB26" t="b">
        <v>1</v>
      </c>
      <c r="BC26" t="b">
        <v>1</v>
      </c>
      <c r="BD26">
        <v>0</v>
      </c>
      <c r="BE26" t="s">
        <v>4</v>
      </c>
      <c r="BF26" t="b">
        <v>1</v>
      </c>
      <c r="BG26" s="26" t="b">
        <v>1</v>
      </c>
    </row>
    <row r="27" spans="1:59">
      <c r="A27" t="s">
        <v>273</v>
      </c>
      <c r="C27" t="s">
        <v>115</v>
      </c>
      <c r="E27" t="b">
        <v>0</v>
      </c>
      <c r="F27">
        <v>0.3</v>
      </c>
      <c r="G27" t="s">
        <v>87</v>
      </c>
      <c r="H27" t="s">
        <v>84</v>
      </c>
      <c r="I27" t="b">
        <v>0</v>
      </c>
      <c r="L27" t="b">
        <v>0</v>
      </c>
      <c r="M27" t="b">
        <v>1</v>
      </c>
      <c r="N27" t="b">
        <v>1</v>
      </c>
      <c r="O27" t="s">
        <v>107</v>
      </c>
      <c r="P27" t="s">
        <v>131</v>
      </c>
      <c r="Q27">
        <v>6</v>
      </c>
      <c r="R27">
        <v>7.0000000000000007E-2</v>
      </c>
      <c r="S27" t="s">
        <v>73</v>
      </c>
      <c r="T27">
        <v>0.46500000000000002</v>
      </c>
      <c r="U27">
        <v>0</v>
      </c>
      <c r="V27">
        <v>0.15</v>
      </c>
      <c r="W27">
        <v>3</v>
      </c>
      <c r="X27">
        <v>1.4999999999999999E-2</v>
      </c>
      <c r="Y27">
        <v>62</v>
      </c>
      <c r="Z27">
        <v>5</v>
      </c>
      <c r="AA27" t="s">
        <v>144</v>
      </c>
      <c r="AB27">
        <v>0.03</v>
      </c>
      <c r="AD27" t="s">
        <v>118</v>
      </c>
      <c r="AE27" t="s">
        <v>37</v>
      </c>
      <c r="AF27">
        <v>15</v>
      </c>
      <c r="AG27">
        <v>0.03</v>
      </c>
      <c r="AH27">
        <v>6</v>
      </c>
      <c r="AI27">
        <v>1.2</v>
      </c>
      <c r="AJ27">
        <v>0.8</v>
      </c>
      <c r="AK27" t="s">
        <v>63</v>
      </c>
      <c r="AL27" t="b">
        <v>1</v>
      </c>
      <c r="AM27">
        <v>0</v>
      </c>
      <c r="AN27" t="b">
        <v>0</v>
      </c>
      <c r="AO27" t="s">
        <v>105</v>
      </c>
      <c r="AP27" t="s">
        <v>21</v>
      </c>
      <c r="AQ27">
        <v>7.0000000000000007E-2</v>
      </c>
      <c r="AR27">
        <v>7.7200000000000005E-2</v>
      </c>
      <c r="AS27" s="3">
        <v>0.12</v>
      </c>
      <c r="AT27" s="5">
        <v>2.5000000000000001E-2</v>
      </c>
      <c r="AU27" t="s">
        <v>32</v>
      </c>
      <c r="AV27" t="s">
        <v>32</v>
      </c>
      <c r="AW27">
        <v>0.624</v>
      </c>
      <c r="AX27">
        <v>0.58599999999999997</v>
      </c>
      <c r="BA27" t="b">
        <v>1</v>
      </c>
      <c r="BB27" t="b">
        <v>1</v>
      </c>
      <c r="BC27" t="b">
        <v>1</v>
      </c>
      <c r="BD27">
        <v>0</v>
      </c>
      <c r="BE27" t="s">
        <v>4</v>
      </c>
      <c r="BF27" t="b">
        <v>1</v>
      </c>
      <c r="BG27" s="26" t="b">
        <v>1</v>
      </c>
    </row>
    <row r="28" spans="1:59">
      <c r="AS28" s="3"/>
      <c r="AT28" s="5"/>
      <c r="BG28" s="26"/>
    </row>
    <row r="29" spans="1:59">
      <c r="A29" t="s">
        <v>274</v>
      </c>
      <c r="C29" t="s">
        <v>114</v>
      </c>
      <c r="E29" t="b">
        <v>0</v>
      </c>
      <c r="F29">
        <v>0.3</v>
      </c>
      <c r="G29" t="s">
        <v>87</v>
      </c>
      <c r="H29" t="s">
        <v>84</v>
      </c>
      <c r="I29" t="b">
        <v>0</v>
      </c>
      <c r="L29" t="b">
        <v>0</v>
      </c>
      <c r="M29" t="b">
        <v>1</v>
      </c>
      <c r="N29" t="b">
        <v>0</v>
      </c>
      <c r="O29" t="s">
        <v>107</v>
      </c>
      <c r="P29" t="s">
        <v>112</v>
      </c>
      <c r="Q29">
        <v>6</v>
      </c>
      <c r="R29">
        <v>7.0000000000000007E-2</v>
      </c>
      <c r="S29" t="s">
        <v>73</v>
      </c>
      <c r="T29">
        <v>0.46500000000000002</v>
      </c>
      <c r="U29">
        <v>0</v>
      </c>
      <c r="V29">
        <v>0.15</v>
      </c>
      <c r="W29">
        <v>3</v>
      </c>
      <c r="X29">
        <v>1.4999999999999999E-2</v>
      </c>
      <c r="Y29">
        <v>62</v>
      </c>
      <c r="Z29">
        <v>5</v>
      </c>
      <c r="AA29" t="s">
        <v>144</v>
      </c>
      <c r="AB29">
        <v>0.03</v>
      </c>
      <c r="AD29" t="s">
        <v>38</v>
      </c>
      <c r="AE29" t="s">
        <v>37</v>
      </c>
      <c r="AF29">
        <v>14</v>
      </c>
      <c r="AG29">
        <v>0.03</v>
      </c>
      <c r="AH29">
        <v>6</v>
      </c>
      <c r="AI29">
        <v>1.2</v>
      </c>
      <c r="AJ29">
        <v>0.8</v>
      </c>
      <c r="AK29" t="s">
        <v>63</v>
      </c>
      <c r="AL29" t="b">
        <v>1</v>
      </c>
      <c r="AM29">
        <v>0</v>
      </c>
      <c r="AN29" t="b">
        <v>0</v>
      </c>
      <c r="AO29" t="s">
        <v>105</v>
      </c>
      <c r="AP29" t="s">
        <v>124</v>
      </c>
      <c r="AQ29">
        <v>7.0000000000000007E-2</v>
      </c>
      <c r="AR29">
        <v>7.7200000000000005E-2</v>
      </c>
      <c r="AS29" s="3">
        <v>0.12</v>
      </c>
      <c r="AT29" s="5">
        <v>2.5000000000000001E-2</v>
      </c>
      <c r="AU29" t="s">
        <v>32</v>
      </c>
      <c r="AV29" t="s">
        <v>32</v>
      </c>
      <c r="AW29">
        <v>0.624</v>
      </c>
      <c r="AX29">
        <v>0.58599999999999997</v>
      </c>
      <c r="BA29" t="b">
        <v>1</v>
      </c>
      <c r="BB29" t="b">
        <v>1</v>
      </c>
      <c r="BC29" t="b">
        <v>1</v>
      </c>
      <c r="BD29">
        <v>0</v>
      </c>
      <c r="BE29" t="s">
        <v>4</v>
      </c>
      <c r="BF29" t="b">
        <v>1</v>
      </c>
      <c r="BG29" s="26" t="b">
        <v>1</v>
      </c>
    </row>
    <row r="30" spans="1:59">
      <c r="A30" t="s">
        <v>275</v>
      </c>
      <c r="C30" t="s">
        <v>130</v>
      </c>
      <c r="E30" t="b">
        <v>0</v>
      </c>
      <c r="F30">
        <v>0.3</v>
      </c>
      <c r="G30" t="s">
        <v>87</v>
      </c>
      <c r="H30" t="s">
        <v>84</v>
      </c>
      <c r="I30" t="b">
        <v>0</v>
      </c>
      <c r="L30" t="b">
        <v>0</v>
      </c>
      <c r="M30" t="b">
        <v>1</v>
      </c>
      <c r="N30" t="b">
        <v>1</v>
      </c>
      <c r="O30" t="s">
        <v>107</v>
      </c>
      <c r="P30" t="s">
        <v>131</v>
      </c>
      <c r="Q30">
        <v>6</v>
      </c>
      <c r="R30">
        <v>7.0000000000000007E-2</v>
      </c>
      <c r="S30" t="s">
        <v>73</v>
      </c>
      <c r="T30">
        <v>0.46500000000000002</v>
      </c>
      <c r="U30">
        <v>0</v>
      </c>
      <c r="V30">
        <v>0.15</v>
      </c>
      <c r="W30">
        <v>3</v>
      </c>
      <c r="X30">
        <v>1.4999999999999999E-2</v>
      </c>
      <c r="Y30">
        <v>62</v>
      </c>
      <c r="Z30">
        <v>5</v>
      </c>
      <c r="AA30" t="s">
        <v>144</v>
      </c>
      <c r="AB30">
        <v>0.03</v>
      </c>
      <c r="AD30" t="s">
        <v>38</v>
      </c>
      <c r="AE30" t="s">
        <v>37</v>
      </c>
      <c r="AF30">
        <v>14</v>
      </c>
      <c r="AG30">
        <v>0.03</v>
      </c>
      <c r="AH30">
        <v>6</v>
      </c>
      <c r="AI30">
        <v>1.2</v>
      </c>
      <c r="AJ30">
        <v>0.8</v>
      </c>
      <c r="AK30" t="s">
        <v>63</v>
      </c>
      <c r="AL30" t="b">
        <v>1</v>
      </c>
      <c r="AM30">
        <v>0</v>
      </c>
      <c r="AN30" t="b">
        <v>0</v>
      </c>
      <c r="AO30" t="s">
        <v>105</v>
      </c>
      <c r="AP30" t="s">
        <v>124</v>
      </c>
      <c r="AQ30">
        <v>7.0000000000000007E-2</v>
      </c>
      <c r="AR30">
        <v>7.7200000000000005E-2</v>
      </c>
      <c r="AS30" s="3">
        <v>0.12</v>
      </c>
      <c r="AT30" s="5">
        <v>2.5000000000000001E-2</v>
      </c>
      <c r="AU30" t="s">
        <v>32</v>
      </c>
      <c r="AV30" t="s">
        <v>32</v>
      </c>
      <c r="AW30">
        <v>0.624</v>
      </c>
      <c r="AX30">
        <v>0.58599999999999997</v>
      </c>
      <c r="BA30" t="b">
        <v>1</v>
      </c>
      <c r="BB30" t="b">
        <v>1</v>
      </c>
      <c r="BC30" t="b">
        <v>1</v>
      </c>
      <c r="BD30">
        <v>0</v>
      </c>
      <c r="BE30" t="s">
        <v>4</v>
      </c>
      <c r="BF30" t="b">
        <v>1</v>
      </c>
      <c r="BG30" s="26" t="b">
        <v>1</v>
      </c>
    </row>
    <row r="31" spans="1:59">
      <c r="AS31" s="3"/>
      <c r="AT31" s="5"/>
      <c r="BG31" s="26"/>
    </row>
    <row r="32" spans="1:59">
      <c r="AS32" s="3"/>
      <c r="AT32" s="5"/>
      <c r="BG32" s="26"/>
    </row>
    <row r="33" spans="1:59">
      <c r="A33" s="33" t="s">
        <v>139</v>
      </c>
      <c r="C33" t="s">
        <v>114</v>
      </c>
      <c r="E33" t="b">
        <v>0</v>
      </c>
      <c r="F33">
        <v>0.3</v>
      </c>
      <c r="G33" t="s">
        <v>87</v>
      </c>
      <c r="H33" t="s">
        <v>84</v>
      </c>
      <c r="I33" t="b">
        <v>0</v>
      </c>
      <c r="L33" t="b">
        <v>1</v>
      </c>
      <c r="N33" t="b">
        <v>0</v>
      </c>
      <c r="O33" t="s">
        <v>107</v>
      </c>
      <c r="P33" t="s">
        <v>131</v>
      </c>
      <c r="Q33">
        <v>6</v>
      </c>
      <c r="R33">
        <v>7.1999999999999995E-2</v>
      </c>
      <c r="S33" t="s">
        <v>73</v>
      </c>
      <c r="T33">
        <v>0.45</v>
      </c>
      <c r="U33">
        <v>0</v>
      </c>
      <c r="W33">
        <v>3</v>
      </c>
      <c r="X33">
        <v>1.4999999999999999E-2</v>
      </c>
      <c r="Y33">
        <v>62</v>
      </c>
      <c r="Z33">
        <v>5</v>
      </c>
      <c r="AA33" t="s">
        <v>56</v>
      </c>
      <c r="AB33">
        <v>0.03</v>
      </c>
      <c r="AD33" t="s">
        <v>38</v>
      </c>
      <c r="AE33" t="s">
        <v>37</v>
      </c>
      <c r="AF33">
        <v>14</v>
      </c>
      <c r="AG33">
        <v>0.03</v>
      </c>
      <c r="AH33">
        <v>6</v>
      </c>
      <c r="AI33">
        <v>1.2</v>
      </c>
      <c r="AJ33">
        <v>0.8</v>
      </c>
      <c r="AK33" t="s">
        <v>63</v>
      </c>
      <c r="AM33">
        <v>0</v>
      </c>
      <c r="AN33" t="b">
        <v>0</v>
      </c>
      <c r="AO33" t="s">
        <v>105</v>
      </c>
      <c r="AP33" t="s">
        <v>138</v>
      </c>
      <c r="AQ33">
        <v>7.0000000000000007E-2</v>
      </c>
      <c r="AR33">
        <v>7.7200000000000005E-2</v>
      </c>
      <c r="AS33" s="3">
        <v>0.12</v>
      </c>
      <c r="AT33" s="5">
        <v>2.5000000000000001E-2</v>
      </c>
      <c r="AU33" t="s">
        <v>32</v>
      </c>
      <c r="AV33" t="s">
        <v>32</v>
      </c>
      <c r="AW33">
        <v>0.623</v>
      </c>
      <c r="AX33">
        <v>0.57999999999999996</v>
      </c>
      <c r="BA33" t="b">
        <v>1</v>
      </c>
      <c r="BB33" t="b">
        <v>1</v>
      </c>
      <c r="BC33" t="b">
        <v>1</v>
      </c>
      <c r="BD33">
        <v>0</v>
      </c>
      <c r="BE33" t="s">
        <v>4</v>
      </c>
      <c r="BF33" t="b">
        <v>1</v>
      </c>
      <c r="BG33" s="26" t="b">
        <v>1</v>
      </c>
    </row>
    <row r="34" spans="1:59">
      <c r="A34" s="33" t="s">
        <v>140</v>
      </c>
      <c r="C34" t="s">
        <v>130</v>
      </c>
      <c r="E34" t="b">
        <v>0</v>
      </c>
      <c r="F34">
        <v>0.3</v>
      </c>
      <c r="G34" t="s">
        <v>87</v>
      </c>
      <c r="H34" t="s">
        <v>84</v>
      </c>
      <c r="I34" t="b">
        <v>0</v>
      </c>
      <c r="L34" t="b">
        <v>1</v>
      </c>
      <c r="N34" t="b">
        <v>1</v>
      </c>
      <c r="O34" t="s">
        <v>107</v>
      </c>
      <c r="P34" t="s">
        <v>131</v>
      </c>
      <c r="Q34">
        <v>6</v>
      </c>
      <c r="R34">
        <v>7.1999999999999995E-2</v>
      </c>
      <c r="S34" t="s">
        <v>73</v>
      </c>
      <c r="T34">
        <v>0.45</v>
      </c>
      <c r="U34">
        <v>0</v>
      </c>
      <c r="W34">
        <v>3</v>
      </c>
      <c r="X34">
        <v>1.4999999999999999E-2</v>
      </c>
      <c r="Y34">
        <v>62</v>
      </c>
      <c r="Z34">
        <v>5</v>
      </c>
      <c r="AA34" t="s">
        <v>56</v>
      </c>
      <c r="AB34">
        <v>0.03</v>
      </c>
      <c r="AD34" t="s">
        <v>38</v>
      </c>
      <c r="AE34" t="s">
        <v>37</v>
      </c>
      <c r="AF34">
        <v>14</v>
      </c>
      <c r="AG34">
        <v>0.03</v>
      </c>
      <c r="AH34">
        <v>6</v>
      </c>
      <c r="AI34">
        <v>1.2</v>
      </c>
      <c r="AJ34">
        <v>0.8</v>
      </c>
      <c r="AK34" t="s">
        <v>63</v>
      </c>
      <c r="AM34">
        <v>0</v>
      </c>
      <c r="AN34" t="b">
        <v>0</v>
      </c>
      <c r="AO34" t="s">
        <v>105</v>
      </c>
      <c r="AP34" t="s">
        <v>138</v>
      </c>
      <c r="AQ34">
        <v>7.0000000000000007E-2</v>
      </c>
      <c r="AR34">
        <v>7.7200000000000005E-2</v>
      </c>
      <c r="AS34" s="3">
        <v>0.12</v>
      </c>
      <c r="AT34" s="5">
        <v>2.5000000000000001E-2</v>
      </c>
      <c r="AU34" t="s">
        <v>32</v>
      </c>
      <c r="AV34" t="s">
        <v>32</v>
      </c>
      <c r="AW34">
        <v>0.623</v>
      </c>
      <c r="AX34">
        <v>0.57999999999999996</v>
      </c>
      <c r="BA34" t="b">
        <v>1</v>
      </c>
      <c r="BB34" t="b">
        <v>1</v>
      </c>
      <c r="BC34" t="b">
        <v>1</v>
      </c>
      <c r="BD34">
        <v>0</v>
      </c>
      <c r="BE34" t="s">
        <v>4</v>
      </c>
      <c r="BF34" t="b">
        <v>1</v>
      </c>
      <c r="BG34" s="26" t="b">
        <v>1</v>
      </c>
    </row>
    <row r="35" spans="1:59">
      <c r="AS35" s="3"/>
      <c r="AT35" s="5"/>
      <c r="BG35" s="26"/>
    </row>
    <row r="36" spans="1:59">
      <c r="AS36" s="3"/>
      <c r="AT36" s="3"/>
    </row>
    <row r="37" spans="1:59">
      <c r="A37" s="31" t="s">
        <v>80</v>
      </c>
      <c r="C37" t="s">
        <v>21</v>
      </c>
      <c r="E37" t="b">
        <v>0</v>
      </c>
      <c r="F37">
        <v>0.3</v>
      </c>
      <c r="G37" t="s">
        <v>87</v>
      </c>
      <c r="H37" t="s">
        <v>89</v>
      </c>
      <c r="I37" t="b">
        <v>1</v>
      </c>
      <c r="L37" t="b">
        <v>1</v>
      </c>
      <c r="N37" t="b">
        <v>1</v>
      </c>
      <c r="O37" t="s">
        <v>107</v>
      </c>
      <c r="P37" t="s">
        <v>131</v>
      </c>
      <c r="Q37">
        <v>6</v>
      </c>
      <c r="R37">
        <v>7.1999999999999995E-2</v>
      </c>
      <c r="S37" t="s">
        <v>73</v>
      </c>
      <c r="T37">
        <v>0.45</v>
      </c>
      <c r="U37">
        <v>0</v>
      </c>
      <c r="W37">
        <v>3</v>
      </c>
      <c r="X37">
        <v>1.4999999999999999E-2</v>
      </c>
      <c r="Y37">
        <v>62</v>
      </c>
      <c r="Z37">
        <v>5</v>
      </c>
      <c r="AA37" t="s">
        <v>56</v>
      </c>
      <c r="AB37">
        <v>0.03</v>
      </c>
      <c r="AD37" t="s">
        <v>38</v>
      </c>
      <c r="AE37" t="s">
        <v>37</v>
      </c>
      <c r="AF37">
        <v>14</v>
      </c>
      <c r="AG37">
        <v>0.03</v>
      </c>
      <c r="AH37">
        <v>6</v>
      </c>
      <c r="AI37">
        <v>1.2</v>
      </c>
      <c r="AJ37">
        <v>0.8</v>
      </c>
      <c r="AK37" t="s">
        <v>63</v>
      </c>
      <c r="AM37">
        <v>0</v>
      </c>
      <c r="AN37" t="b">
        <v>0</v>
      </c>
      <c r="AO37" t="s">
        <v>105</v>
      </c>
      <c r="AP37" t="s">
        <v>21</v>
      </c>
      <c r="AQ37">
        <v>7.0000000000000007E-2</v>
      </c>
      <c r="AR37">
        <v>7.7200000000000005E-2</v>
      </c>
      <c r="AS37" s="3">
        <v>0.12</v>
      </c>
      <c r="AT37" s="5">
        <v>2.5000000000000001E-2</v>
      </c>
      <c r="AU37" t="s">
        <v>32</v>
      </c>
      <c r="AV37" t="s">
        <v>32</v>
      </c>
      <c r="AW37">
        <v>0.623</v>
      </c>
      <c r="AX37">
        <v>0.57999999999999996</v>
      </c>
      <c r="BA37" t="b">
        <v>1</v>
      </c>
      <c r="BB37" t="b">
        <v>1</v>
      </c>
      <c r="BC37" t="b">
        <v>1</v>
      </c>
      <c r="BD37">
        <v>0</v>
      </c>
      <c r="BE37" t="s">
        <v>4</v>
      </c>
      <c r="BF37" t="b">
        <v>1</v>
      </c>
      <c r="BG37" s="26" t="b">
        <v>1</v>
      </c>
    </row>
    <row r="38" spans="1:59">
      <c r="A38" s="31" t="s">
        <v>81</v>
      </c>
      <c r="C38" t="s">
        <v>21</v>
      </c>
      <c r="E38" t="b">
        <v>0</v>
      </c>
      <c r="F38">
        <v>0.3</v>
      </c>
      <c r="G38" t="s">
        <v>87</v>
      </c>
      <c r="H38" t="s">
        <v>90</v>
      </c>
      <c r="I38" t="b">
        <v>1</v>
      </c>
      <c r="L38" t="b">
        <v>1</v>
      </c>
      <c r="N38" t="b">
        <v>1</v>
      </c>
      <c r="O38" t="s">
        <v>107</v>
      </c>
      <c r="P38" t="s">
        <v>131</v>
      </c>
      <c r="Q38">
        <v>6</v>
      </c>
      <c r="R38">
        <v>7.1999999999999995E-2</v>
      </c>
      <c r="S38" t="s">
        <v>73</v>
      </c>
      <c r="T38">
        <v>0.45</v>
      </c>
      <c r="U38">
        <v>0</v>
      </c>
      <c r="W38">
        <v>3</v>
      </c>
      <c r="X38">
        <v>1.4999999999999999E-2</v>
      </c>
      <c r="Y38">
        <v>62</v>
      </c>
      <c r="Z38">
        <v>5</v>
      </c>
      <c r="AA38" t="s">
        <v>56</v>
      </c>
      <c r="AB38">
        <v>0.03</v>
      </c>
      <c r="AD38" t="s">
        <v>38</v>
      </c>
      <c r="AE38" t="s">
        <v>37</v>
      </c>
      <c r="AF38">
        <v>14</v>
      </c>
      <c r="AG38">
        <v>0.03</v>
      </c>
      <c r="AH38">
        <v>6</v>
      </c>
      <c r="AI38">
        <v>1.2</v>
      </c>
      <c r="AJ38">
        <v>0.8</v>
      </c>
      <c r="AK38" t="s">
        <v>63</v>
      </c>
      <c r="AM38">
        <v>0</v>
      </c>
      <c r="AN38" t="b">
        <v>0</v>
      </c>
      <c r="AO38" t="s">
        <v>105</v>
      </c>
      <c r="AP38" t="s">
        <v>21</v>
      </c>
      <c r="AQ38">
        <v>7.0000000000000007E-2</v>
      </c>
      <c r="AR38">
        <v>7.7200000000000005E-2</v>
      </c>
      <c r="AS38" s="3">
        <v>0.12</v>
      </c>
      <c r="AT38" s="5">
        <v>2.5000000000000001E-2</v>
      </c>
      <c r="AU38" t="s">
        <v>32</v>
      </c>
      <c r="AV38" t="s">
        <v>32</v>
      </c>
      <c r="AW38">
        <v>0.623</v>
      </c>
      <c r="AX38">
        <v>0.57999999999999996</v>
      </c>
      <c r="BA38" t="b">
        <v>1</v>
      </c>
      <c r="BB38" t="b">
        <v>1</v>
      </c>
      <c r="BC38" t="b">
        <v>1</v>
      </c>
      <c r="BD38">
        <v>0</v>
      </c>
      <c r="BE38" t="s">
        <v>4</v>
      </c>
      <c r="BF38" t="b">
        <v>1</v>
      </c>
      <c r="BG38" s="26" t="b">
        <v>1</v>
      </c>
    </row>
    <row r="39" spans="1:59">
      <c r="A39" s="32"/>
    </row>
    <row r="40" spans="1:59">
      <c r="A40" s="31" t="s">
        <v>82</v>
      </c>
      <c r="C40" t="s">
        <v>21</v>
      </c>
      <c r="E40" t="b">
        <v>0</v>
      </c>
      <c r="F40">
        <v>0.3</v>
      </c>
      <c r="G40" t="s">
        <v>91</v>
      </c>
      <c r="H40" t="s">
        <v>84</v>
      </c>
      <c r="I40" t="b">
        <v>1</v>
      </c>
      <c r="L40" t="b">
        <v>1</v>
      </c>
      <c r="N40" t="b">
        <v>1</v>
      </c>
      <c r="O40" t="s">
        <v>107</v>
      </c>
      <c r="P40" t="s">
        <v>131</v>
      </c>
      <c r="Q40">
        <v>6</v>
      </c>
      <c r="R40">
        <v>7.1999999999999995E-2</v>
      </c>
      <c r="S40" t="s">
        <v>73</v>
      </c>
      <c r="T40">
        <v>0.45</v>
      </c>
      <c r="U40">
        <v>0</v>
      </c>
      <c r="W40">
        <v>3</v>
      </c>
      <c r="X40">
        <v>1.4999999999999999E-2</v>
      </c>
      <c r="Y40">
        <v>62</v>
      </c>
      <c r="Z40">
        <v>5</v>
      </c>
      <c r="AA40" t="s">
        <v>56</v>
      </c>
      <c r="AB40">
        <v>0.03</v>
      </c>
      <c r="AD40" t="s">
        <v>38</v>
      </c>
      <c r="AE40" t="s">
        <v>37</v>
      </c>
      <c r="AF40">
        <v>14</v>
      </c>
      <c r="AG40">
        <v>0.03</v>
      </c>
      <c r="AH40">
        <v>6</v>
      </c>
      <c r="AI40">
        <v>1.2</v>
      </c>
      <c r="AJ40">
        <v>0.8</v>
      </c>
      <c r="AK40" t="s">
        <v>63</v>
      </c>
      <c r="AM40">
        <v>0</v>
      </c>
      <c r="AN40" t="b">
        <v>0</v>
      </c>
      <c r="AO40" t="s">
        <v>105</v>
      </c>
      <c r="AP40" t="s">
        <v>21</v>
      </c>
      <c r="AQ40">
        <v>7.0000000000000007E-2</v>
      </c>
      <c r="AR40">
        <v>7.7200000000000005E-2</v>
      </c>
      <c r="AS40" s="3">
        <v>0.12</v>
      </c>
      <c r="AT40" s="5">
        <v>2.5000000000000001E-2</v>
      </c>
      <c r="AU40" t="s">
        <v>32</v>
      </c>
      <c r="AV40" t="s">
        <v>32</v>
      </c>
      <c r="AW40">
        <v>0.623</v>
      </c>
      <c r="AX40">
        <v>0.57999999999999996</v>
      </c>
      <c r="BA40" t="b">
        <v>1</v>
      </c>
      <c r="BB40" t="b">
        <v>1</v>
      </c>
      <c r="BC40" t="b">
        <v>1</v>
      </c>
      <c r="BD40">
        <v>0</v>
      </c>
      <c r="BE40" t="s">
        <v>4</v>
      </c>
      <c r="BF40" t="b">
        <v>1</v>
      </c>
      <c r="BG40" s="26" t="b">
        <v>1</v>
      </c>
    </row>
    <row r="41" spans="1:59">
      <c r="A41" s="31" t="s">
        <v>83</v>
      </c>
      <c r="C41" t="s">
        <v>21</v>
      </c>
      <c r="E41" t="b">
        <v>0</v>
      </c>
      <c r="F41">
        <v>0.3</v>
      </c>
      <c r="G41" t="s">
        <v>92</v>
      </c>
      <c r="H41" t="s">
        <v>84</v>
      </c>
      <c r="I41" t="b">
        <v>1</v>
      </c>
      <c r="L41" t="b">
        <v>1</v>
      </c>
      <c r="N41" t="b">
        <v>1</v>
      </c>
      <c r="O41" t="s">
        <v>107</v>
      </c>
      <c r="P41" t="s">
        <v>131</v>
      </c>
      <c r="Q41">
        <v>6</v>
      </c>
      <c r="R41">
        <v>7.1999999999999995E-2</v>
      </c>
      <c r="S41" t="s">
        <v>73</v>
      </c>
      <c r="T41">
        <v>0.45</v>
      </c>
      <c r="U41">
        <v>0</v>
      </c>
      <c r="W41">
        <v>3</v>
      </c>
      <c r="X41">
        <v>1.4999999999999999E-2</v>
      </c>
      <c r="Y41">
        <v>62</v>
      </c>
      <c r="Z41">
        <v>5</v>
      </c>
      <c r="AA41" t="s">
        <v>56</v>
      </c>
      <c r="AB41">
        <v>0.03</v>
      </c>
      <c r="AD41" t="s">
        <v>38</v>
      </c>
      <c r="AE41" t="s">
        <v>37</v>
      </c>
      <c r="AF41">
        <v>14</v>
      </c>
      <c r="AG41">
        <v>0.03</v>
      </c>
      <c r="AH41">
        <v>6</v>
      </c>
      <c r="AI41">
        <v>1.2</v>
      </c>
      <c r="AJ41">
        <v>0.8</v>
      </c>
      <c r="AK41" t="s">
        <v>63</v>
      </c>
      <c r="AM41">
        <v>0</v>
      </c>
      <c r="AN41" t="b">
        <v>0</v>
      </c>
      <c r="AO41" t="s">
        <v>105</v>
      </c>
      <c r="AP41" t="s">
        <v>21</v>
      </c>
      <c r="AQ41">
        <v>7.0000000000000007E-2</v>
      </c>
      <c r="AR41">
        <v>7.7200000000000005E-2</v>
      </c>
      <c r="AS41" s="3">
        <v>0.12</v>
      </c>
      <c r="AT41" s="5">
        <v>2.5000000000000001E-2</v>
      </c>
      <c r="AU41" t="s">
        <v>32</v>
      </c>
      <c r="AV41" t="s">
        <v>32</v>
      </c>
      <c r="AW41">
        <v>0.623</v>
      </c>
      <c r="AX41">
        <v>0.57999999999999996</v>
      </c>
      <c r="BA41" t="b">
        <v>1</v>
      </c>
      <c r="BB41" t="b">
        <v>1</v>
      </c>
      <c r="BC41" t="b">
        <v>1</v>
      </c>
      <c r="BD41">
        <v>0</v>
      </c>
      <c r="BE41" t="s">
        <v>4</v>
      </c>
      <c r="BF41" t="b">
        <v>1</v>
      </c>
      <c r="BG41" s="26" t="b">
        <v>1</v>
      </c>
    </row>
    <row r="44" spans="1:59">
      <c r="A44" s="30" t="s">
        <v>111</v>
      </c>
      <c r="C44" t="s">
        <v>115</v>
      </c>
      <c r="E44" t="b">
        <v>0</v>
      </c>
      <c r="F44">
        <v>0.3</v>
      </c>
      <c r="G44" t="s">
        <v>87</v>
      </c>
      <c r="H44" t="s">
        <v>84</v>
      </c>
      <c r="I44" t="b">
        <v>0</v>
      </c>
      <c r="L44" t="b">
        <v>0</v>
      </c>
      <c r="N44" t="b">
        <v>1</v>
      </c>
      <c r="O44" t="s">
        <v>107</v>
      </c>
      <c r="P44" t="s">
        <v>112</v>
      </c>
      <c r="Q44">
        <v>6</v>
      </c>
      <c r="R44">
        <v>7.1999999999999995E-2</v>
      </c>
      <c r="S44" t="s">
        <v>73</v>
      </c>
      <c r="T44">
        <v>0.45</v>
      </c>
      <c r="U44">
        <v>0</v>
      </c>
      <c r="W44">
        <v>3</v>
      </c>
      <c r="X44">
        <v>1.4999999999999999E-2</v>
      </c>
      <c r="Y44">
        <v>62</v>
      </c>
      <c r="Z44">
        <v>5</v>
      </c>
      <c r="AA44" t="s">
        <v>56</v>
      </c>
      <c r="AB44">
        <v>0.03</v>
      </c>
      <c r="AD44" t="s">
        <v>38</v>
      </c>
      <c r="AE44" t="s">
        <v>37</v>
      </c>
      <c r="AF44">
        <v>14</v>
      </c>
      <c r="AG44">
        <v>0.03</v>
      </c>
      <c r="AH44">
        <v>6</v>
      </c>
      <c r="AI44">
        <v>1.2</v>
      </c>
      <c r="AJ44">
        <v>0.8</v>
      </c>
      <c r="AK44" t="s">
        <v>63</v>
      </c>
      <c r="AM44">
        <v>0</v>
      </c>
      <c r="AN44" t="b">
        <v>0</v>
      </c>
      <c r="AO44" t="s">
        <v>105</v>
      </c>
      <c r="AP44" t="s">
        <v>21</v>
      </c>
      <c r="AQ44">
        <v>7.0000000000000007E-2</v>
      </c>
      <c r="AR44">
        <v>7.7200000000000005E-2</v>
      </c>
      <c r="AS44" s="3">
        <v>0.12</v>
      </c>
      <c r="AT44" s="5">
        <v>2.5000000000000001E-2</v>
      </c>
      <c r="AU44" t="s">
        <v>32</v>
      </c>
      <c r="AV44" t="s">
        <v>32</v>
      </c>
      <c r="AW44">
        <v>0.623</v>
      </c>
      <c r="AX44">
        <v>0.57999999999999996</v>
      </c>
      <c r="BA44" t="b">
        <v>1</v>
      </c>
      <c r="BB44" t="b">
        <v>1</v>
      </c>
      <c r="BC44" t="b">
        <v>1</v>
      </c>
      <c r="BD44">
        <v>0</v>
      </c>
      <c r="BE44" t="s">
        <v>4</v>
      </c>
      <c r="BF44" t="b">
        <v>1</v>
      </c>
      <c r="BG44" s="26" t="b">
        <v>1</v>
      </c>
    </row>
    <row r="45" spans="1:59">
      <c r="A45" s="30" t="s">
        <v>132</v>
      </c>
      <c r="C45" t="s">
        <v>115</v>
      </c>
      <c r="E45" t="b">
        <v>0</v>
      </c>
      <c r="F45">
        <v>0.3</v>
      </c>
      <c r="G45" t="s">
        <v>87</v>
      </c>
      <c r="H45" t="s">
        <v>84</v>
      </c>
      <c r="I45" t="b">
        <v>0</v>
      </c>
      <c r="L45" t="b">
        <v>1</v>
      </c>
      <c r="N45" t="b">
        <v>1</v>
      </c>
      <c r="O45" t="s">
        <v>107</v>
      </c>
      <c r="P45" t="s">
        <v>112</v>
      </c>
      <c r="Q45">
        <v>6</v>
      </c>
      <c r="R45">
        <v>7.1999999999999995E-2</v>
      </c>
      <c r="S45" t="s">
        <v>73</v>
      </c>
      <c r="T45">
        <v>0.45</v>
      </c>
      <c r="U45">
        <v>0</v>
      </c>
      <c r="W45">
        <v>3</v>
      </c>
      <c r="X45">
        <v>1.4999999999999999E-2</v>
      </c>
      <c r="Y45">
        <v>62</v>
      </c>
      <c r="Z45">
        <v>5</v>
      </c>
      <c r="AA45" t="s">
        <v>56</v>
      </c>
      <c r="AB45">
        <v>0.03</v>
      </c>
      <c r="AD45" t="s">
        <v>38</v>
      </c>
      <c r="AE45" t="s">
        <v>37</v>
      </c>
      <c r="AF45">
        <v>14</v>
      </c>
      <c r="AG45">
        <v>0.03</v>
      </c>
      <c r="AH45">
        <v>6</v>
      </c>
      <c r="AI45">
        <v>1.2</v>
      </c>
      <c r="AJ45">
        <v>0.8</v>
      </c>
      <c r="AK45" t="s">
        <v>63</v>
      </c>
      <c r="AM45">
        <v>0</v>
      </c>
      <c r="AN45" t="b">
        <v>0</v>
      </c>
      <c r="AO45" t="s">
        <v>105</v>
      </c>
      <c r="AP45" t="s">
        <v>21</v>
      </c>
      <c r="AQ45">
        <v>7.0000000000000007E-2</v>
      </c>
      <c r="AR45">
        <v>7.7200000000000005E-2</v>
      </c>
      <c r="AS45" s="3">
        <v>0.12</v>
      </c>
      <c r="AT45" s="5">
        <v>2.5000000000000001E-2</v>
      </c>
      <c r="AU45" t="s">
        <v>32</v>
      </c>
      <c r="AV45" t="s">
        <v>32</v>
      </c>
      <c r="AW45">
        <v>0.623</v>
      </c>
      <c r="AX45">
        <v>0.57999999999999996</v>
      </c>
      <c r="BA45" t="b">
        <v>1</v>
      </c>
      <c r="BB45" t="b">
        <v>1</v>
      </c>
      <c r="BC45" t="b">
        <v>1</v>
      </c>
      <c r="BD45">
        <v>0</v>
      </c>
      <c r="BE45" t="s">
        <v>4</v>
      </c>
      <c r="BF45" t="b">
        <v>1</v>
      </c>
      <c r="BG45" s="26" t="b">
        <v>1</v>
      </c>
    </row>
    <row r="46" spans="1:59">
      <c r="A46" s="30" t="s">
        <v>110</v>
      </c>
      <c r="C46" t="s">
        <v>116</v>
      </c>
      <c r="E46" t="b">
        <v>0</v>
      </c>
      <c r="F46">
        <v>0.3</v>
      </c>
      <c r="G46" t="s">
        <v>87</v>
      </c>
      <c r="H46" t="s">
        <v>84</v>
      </c>
      <c r="I46" t="b">
        <v>0</v>
      </c>
      <c r="L46" t="b">
        <v>0</v>
      </c>
      <c r="N46" t="b">
        <v>1</v>
      </c>
      <c r="O46" t="s">
        <v>109</v>
      </c>
      <c r="P46" t="s">
        <v>112</v>
      </c>
      <c r="Q46">
        <v>6</v>
      </c>
      <c r="R46">
        <v>7.1999999999999995E-2</v>
      </c>
      <c r="S46" t="s">
        <v>73</v>
      </c>
      <c r="T46">
        <v>0.45</v>
      </c>
      <c r="U46">
        <v>0</v>
      </c>
      <c r="W46">
        <v>3</v>
      </c>
      <c r="X46">
        <v>1.4999999999999999E-2</v>
      </c>
      <c r="Y46">
        <v>62</v>
      </c>
      <c r="Z46">
        <v>5</v>
      </c>
      <c r="AA46" t="s">
        <v>56</v>
      </c>
      <c r="AB46">
        <v>0.03</v>
      </c>
      <c r="AD46" t="s">
        <v>38</v>
      </c>
      <c r="AE46" t="s">
        <v>37</v>
      </c>
      <c r="AF46">
        <v>14</v>
      </c>
      <c r="AG46">
        <v>0.03</v>
      </c>
      <c r="AH46">
        <v>6</v>
      </c>
      <c r="AI46">
        <v>1.2</v>
      </c>
      <c r="AJ46">
        <v>0.8</v>
      </c>
      <c r="AK46" t="s">
        <v>63</v>
      </c>
      <c r="AM46">
        <v>0</v>
      </c>
      <c r="AN46" t="b">
        <v>0</v>
      </c>
      <c r="AO46" t="s">
        <v>105</v>
      </c>
      <c r="AP46" t="s">
        <v>21</v>
      </c>
      <c r="AQ46">
        <v>7.0000000000000007E-2</v>
      </c>
      <c r="AR46">
        <v>7.7200000000000005E-2</v>
      </c>
      <c r="AS46" s="3">
        <v>0.12</v>
      </c>
      <c r="AT46" s="5">
        <v>2.5000000000000001E-2</v>
      </c>
      <c r="AU46" t="s">
        <v>32</v>
      </c>
      <c r="AV46" t="s">
        <v>32</v>
      </c>
      <c r="AW46">
        <v>0.623</v>
      </c>
      <c r="AX46">
        <v>0.57999999999999996</v>
      </c>
      <c r="BA46" t="b">
        <v>1</v>
      </c>
      <c r="BB46" t="b">
        <v>1</v>
      </c>
      <c r="BC46" t="b">
        <v>1</v>
      </c>
      <c r="BD46">
        <v>0</v>
      </c>
      <c r="BE46" t="s">
        <v>4</v>
      </c>
      <c r="BF46" t="b">
        <v>1</v>
      </c>
      <c r="BG46" s="26" t="b">
        <v>1</v>
      </c>
    </row>
  </sheetData>
  <dataValidations count="2">
    <dataValidation type="list" allowBlank="1" showInputMessage="1" showErrorMessage="1" sqref="BB40:BC41 N40:N41 E44:E46 BB44:BC46 L44:N46 L33:M41 N33:N38 BB5:BC38 L5:N35 E5:E41" xr:uid="{00000000-0002-0000-0000-000000000000}">
      <formula1>"TRUE, FALSE"</formula1>
    </dataValidation>
    <dataValidation type="list" allowBlank="1" showInputMessage="1" showErrorMessage="1" sqref="AO40:AO41 AO44:AO46 AO5:AO38" xr:uid="{00000000-0002-0000-0000-000001000000}">
      <formula1>"simple, internal"</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F9" sqref="F9"/>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D36" sqref="D36"/>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F2</f>
        <v>0.13</v>
      </c>
      <c r="F2" s="6">
        <f t="shared" ref="F2:F5" si="0">B2 - C2^2/2</f>
        <v>0.13</v>
      </c>
      <c r="G2" t="s">
        <v>102</v>
      </c>
    </row>
    <row r="3" spans="1:7">
      <c r="A3" s="1" t="s">
        <v>21</v>
      </c>
      <c r="B3" s="4">
        <v>0.128</v>
      </c>
      <c r="C3" s="3">
        <v>0</v>
      </c>
      <c r="D3">
        <v>1</v>
      </c>
      <c r="E3" s="4">
        <f t="shared" ref="E3:E5" si="1">F3</f>
        <v>0.128</v>
      </c>
      <c r="F3" s="6">
        <f t="shared" si="0"/>
        <v>0.128</v>
      </c>
      <c r="G3" t="s">
        <v>103</v>
      </c>
    </row>
    <row r="4" spans="1:7">
      <c r="A4" s="1" t="s">
        <v>21</v>
      </c>
      <c r="B4" s="4">
        <v>0.02</v>
      </c>
      <c r="C4" s="3">
        <v>0</v>
      </c>
      <c r="D4">
        <v>1</v>
      </c>
      <c r="E4" s="4">
        <f t="shared" si="1"/>
        <v>0.02</v>
      </c>
      <c r="F4" s="6">
        <f t="shared" si="0"/>
        <v>0.02</v>
      </c>
      <c r="G4" t="s">
        <v>104</v>
      </c>
    </row>
    <row r="5" spans="1:7">
      <c r="A5" s="1" t="s">
        <v>21</v>
      </c>
      <c r="B5" s="4">
        <v>7.7200000000000005E-2</v>
      </c>
      <c r="C5" s="3">
        <v>0.12</v>
      </c>
      <c r="D5">
        <v>30</v>
      </c>
      <c r="E5" s="4">
        <f t="shared" si="1"/>
        <v>7.0000000000000007E-2</v>
      </c>
      <c r="F5" s="6">
        <f t="shared" si="0"/>
        <v>7.0000000000000007E-2</v>
      </c>
      <c r="G5" t="s">
        <v>125</v>
      </c>
    </row>
    <row r="6" spans="1:7">
      <c r="A6" s="1" t="s">
        <v>121</v>
      </c>
      <c r="B6" s="4">
        <v>0.13</v>
      </c>
      <c r="C6" s="3">
        <v>0</v>
      </c>
      <c r="D6">
        <v>1</v>
      </c>
      <c r="E6" s="4">
        <f>F6</f>
        <v>0.13</v>
      </c>
      <c r="F6" s="6">
        <f t="shared" ref="F6:F9" si="2">B6 - C6^2/2</f>
        <v>0.13</v>
      </c>
      <c r="G6" t="s">
        <v>102</v>
      </c>
    </row>
    <row r="7" spans="1:7">
      <c r="A7" s="1" t="s">
        <v>121</v>
      </c>
      <c r="B7" s="4">
        <v>0.128</v>
      </c>
      <c r="C7" s="3">
        <v>0</v>
      </c>
      <c r="D7">
        <v>1</v>
      </c>
      <c r="E7" s="4">
        <f t="shared" ref="E7:E9" si="3">F7</f>
        <v>0.128</v>
      </c>
      <c r="F7" s="6">
        <f t="shared" si="2"/>
        <v>0.128</v>
      </c>
      <c r="G7" t="s">
        <v>103</v>
      </c>
    </row>
    <row r="8" spans="1:7">
      <c r="A8" s="1" t="s">
        <v>121</v>
      </c>
      <c r="B8" s="4">
        <v>0.02</v>
      </c>
      <c r="C8" s="3">
        <v>0</v>
      </c>
      <c r="D8">
        <v>1</v>
      </c>
      <c r="E8" s="4">
        <f t="shared" si="3"/>
        <v>0.02</v>
      </c>
      <c r="F8" s="6">
        <f t="shared" si="2"/>
        <v>0.02</v>
      </c>
      <c r="G8" t="s">
        <v>104</v>
      </c>
    </row>
    <row r="9" spans="1:7">
      <c r="A9" s="1" t="s">
        <v>121</v>
      </c>
      <c r="B9" s="4">
        <v>5.7200000000000001E-2</v>
      </c>
      <c r="C9" s="3">
        <v>0.12</v>
      </c>
      <c r="D9">
        <v>10</v>
      </c>
      <c r="E9" s="4">
        <f t="shared" si="3"/>
        <v>0.05</v>
      </c>
      <c r="F9" s="6">
        <f t="shared" si="2"/>
        <v>0.05</v>
      </c>
      <c r="G9" t="s">
        <v>122</v>
      </c>
    </row>
    <row r="10" spans="1:7">
      <c r="A10" s="1" t="s">
        <v>121</v>
      </c>
      <c r="B10" s="4">
        <v>7.22E-2</v>
      </c>
      <c r="C10" s="3">
        <v>0.12</v>
      </c>
      <c r="D10">
        <v>5</v>
      </c>
      <c r="E10" s="4">
        <f t="shared" ref="E10" si="4">F10</f>
        <v>6.5000000000000002E-2</v>
      </c>
      <c r="F10" s="6">
        <f t="shared" ref="F10" si="5">B10 - C10^2/2</f>
        <v>6.5000000000000002E-2</v>
      </c>
      <c r="G10" t="s">
        <v>123</v>
      </c>
    </row>
    <row r="11" spans="1:7">
      <c r="A11" s="1" t="s">
        <v>121</v>
      </c>
      <c r="B11" s="4">
        <v>7.7200000000000005E-2</v>
      </c>
      <c r="C11" s="3">
        <v>0.12</v>
      </c>
      <c r="D11">
        <v>15</v>
      </c>
      <c r="E11" s="4">
        <f t="shared" ref="E11" si="6">F11</f>
        <v>7.0000000000000007E-2</v>
      </c>
      <c r="F11" s="6">
        <f t="shared" ref="F11:F20" si="7">B11 - C11^2/2</f>
        <v>7.0000000000000007E-2</v>
      </c>
      <c r="G11" t="s">
        <v>126</v>
      </c>
    </row>
    <row r="12" spans="1:7">
      <c r="A12" s="1" t="s">
        <v>124</v>
      </c>
      <c r="B12" s="4">
        <v>0.13</v>
      </c>
      <c r="C12" s="3">
        <v>0</v>
      </c>
      <c r="D12">
        <v>1</v>
      </c>
      <c r="E12" s="4">
        <f>F12</f>
        <v>0.13</v>
      </c>
      <c r="F12" s="6">
        <f t="shared" si="7"/>
        <v>0.13</v>
      </c>
      <c r="G12" t="s">
        <v>102</v>
      </c>
    </row>
    <row r="13" spans="1:7">
      <c r="A13" s="1" t="s">
        <v>124</v>
      </c>
      <c r="B13" s="4">
        <v>0.128</v>
      </c>
      <c r="C13" s="3">
        <v>0</v>
      </c>
      <c r="D13">
        <v>1</v>
      </c>
      <c r="E13" s="4">
        <f t="shared" ref="E13:E16" si="8">F13</f>
        <v>0.128</v>
      </c>
      <c r="F13" s="6">
        <f t="shared" si="7"/>
        <v>0.128</v>
      </c>
      <c r="G13" t="s">
        <v>103</v>
      </c>
    </row>
    <row r="14" spans="1:7">
      <c r="A14" s="1" t="s">
        <v>124</v>
      </c>
      <c r="B14" s="4">
        <v>0.02</v>
      </c>
      <c r="C14" s="3">
        <v>0</v>
      </c>
      <c r="D14">
        <v>1</v>
      </c>
      <c r="E14" s="4">
        <f t="shared" si="8"/>
        <v>0.02</v>
      </c>
      <c r="F14" s="6">
        <f t="shared" si="7"/>
        <v>0.02</v>
      </c>
      <c r="G14" t="s">
        <v>104</v>
      </c>
    </row>
    <row r="15" spans="1:7">
      <c r="A15" s="1" t="s">
        <v>124</v>
      </c>
      <c r="B15" s="4">
        <v>5.7200000000000001E-2</v>
      </c>
      <c r="C15" s="3">
        <v>0.12</v>
      </c>
      <c r="D15">
        <v>10</v>
      </c>
      <c r="E15" s="4">
        <f t="shared" si="8"/>
        <v>0.05</v>
      </c>
      <c r="F15" s="6">
        <f t="shared" si="7"/>
        <v>0.05</v>
      </c>
      <c r="G15" t="s">
        <v>122</v>
      </c>
    </row>
    <row r="16" spans="1:7">
      <c r="A16" s="1" t="s">
        <v>124</v>
      </c>
      <c r="B16" s="4">
        <v>7.22E-2</v>
      </c>
      <c r="C16" s="3">
        <v>0.12</v>
      </c>
      <c r="D16">
        <v>20</v>
      </c>
      <c r="E16" s="4">
        <f t="shared" si="8"/>
        <v>6.5000000000000002E-2</v>
      </c>
      <c r="F16" s="6">
        <f t="shared" si="7"/>
        <v>6.5000000000000002E-2</v>
      </c>
      <c r="G16" t="s">
        <v>127</v>
      </c>
    </row>
    <row r="17" spans="1:7">
      <c r="A17" s="1" t="s">
        <v>137</v>
      </c>
      <c r="B17" s="4">
        <v>0.13</v>
      </c>
      <c r="C17" s="3">
        <v>0</v>
      </c>
      <c r="D17">
        <v>1</v>
      </c>
      <c r="E17" s="4">
        <f>F17</f>
        <v>0.13</v>
      </c>
      <c r="F17" s="6">
        <f t="shared" si="7"/>
        <v>0.13</v>
      </c>
      <c r="G17" t="s">
        <v>102</v>
      </c>
    </row>
    <row r="18" spans="1:7">
      <c r="A18" s="1" t="s">
        <v>137</v>
      </c>
      <c r="B18" s="4">
        <v>0.128</v>
      </c>
      <c r="C18" s="3">
        <v>0</v>
      </c>
      <c r="D18">
        <v>1</v>
      </c>
      <c r="E18" s="4">
        <f t="shared" ref="E18:E20" si="9">F18</f>
        <v>0.128</v>
      </c>
      <c r="F18" s="6">
        <f t="shared" si="7"/>
        <v>0.128</v>
      </c>
      <c r="G18" t="s">
        <v>103</v>
      </c>
    </row>
    <row r="19" spans="1:7">
      <c r="A19" s="1" t="s">
        <v>137</v>
      </c>
      <c r="B19" s="4">
        <v>0.02</v>
      </c>
      <c r="C19" s="3">
        <v>0</v>
      </c>
      <c r="D19">
        <v>1</v>
      </c>
      <c r="E19" s="4">
        <f t="shared" si="9"/>
        <v>0.02</v>
      </c>
      <c r="F19" s="6">
        <f t="shared" si="7"/>
        <v>0.02</v>
      </c>
      <c r="G19" t="s">
        <v>104</v>
      </c>
    </row>
    <row r="20" spans="1:7">
      <c r="A20" s="1" t="s">
        <v>137</v>
      </c>
      <c r="B20" s="4">
        <v>-0.24</v>
      </c>
      <c r="C20" s="3">
        <v>0</v>
      </c>
      <c r="D20">
        <v>1</v>
      </c>
      <c r="E20" s="4">
        <f t="shared" si="9"/>
        <v>-0.24</v>
      </c>
      <c r="F20" s="6">
        <f t="shared" si="7"/>
        <v>-0.24</v>
      </c>
      <c r="G20" t="s">
        <v>133</v>
      </c>
    </row>
    <row r="21" spans="1:7">
      <c r="A21" s="1" t="s">
        <v>137</v>
      </c>
      <c r="B21" s="4">
        <v>0.12</v>
      </c>
      <c r="C21" s="3">
        <v>0</v>
      </c>
      <c r="D21">
        <v>1</v>
      </c>
      <c r="E21" s="4">
        <f t="shared" ref="E21:E24" si="10">F21</f>
        <v>0.12</v>
      </c>
      <c r="F21" s="6">
        <f t="shared" ref="F21:F28" si="11">B21 - C21^2/2</f>
        <v>0.12</v>
      </c>
      <c r="G21" t="s">
        <v>134</v>
      </c>
    </row>
    <row r="22" spans="1:7">
      <c r="A22" s="1" t="s">
        <v>137</v>
      </c>
      <c r="B22" s="4">
        <v>0.13</v>
      </c>
      <c r="C22" s="3">
        <v>0</v>
      </c>
      <c r="D22">
        <v>1</v>
      </c>
      <c r="E22" s="4">
        <f t="shared" si="10"/>
        <v>0.13</v>
      </c>
      <c r="F22" s="6">
        <f t="shared" si="11"/>
        <v>0.13</v>
      </c>
      <c r="G22" t="s">
        <v>135</v>
      </c>
    </row>
    <row r="23" spans="1:7">
      <c r="A23" s="1" t="s">
        <v>137</v>
      </c>
      <c r="B23" s="4">
        <v>0.11</v>
      </c>
      <c r="C23" s="3">
        <v>0</v>
      </c>
      <c r="D23">
        <v>1</v>
      </c>
      <c r="E23" s="4">
        <f t="shared" si="10"/>
        <v>0.11</v>
      </c>
      <c r="F23" s="6">
        <f t="shared" si="11"/>
        <v>0.11</v>
      </c>
      <c r="G23" t="s">
        <v>136</v>
      </c>
    </row>
    <row r="24" spans="1:7">
      <c r="A24" s="1" t="s">
        <v>137</v>
      </c>
      <c r="B24" s="4">
        <v>0.05</v>
      </c>
      <c r="C24" s="3">
        <v>0</v>
      </c>
      <c r="D24">
        <v>26</v>
      </c>
      <c r="E24" s="4">
        <f t="shared" si="10"/>
        <v>0.05</v>
      </c>
      <c r="F24" s="6">
        <f t="shared" si="11"/>
        <v>0.05</v>
      </c>
      <c r="G24" t="s">
        <v>127</v>
      </c>
    </row>
    <row r="25" spans="1:7">
      <c r="A25" s="1" t="s">
        <v>138</v>
      </c>
      <c r="B25" s="4">
        <v>0.13</v>
      </c>
      <c r="C25" s="3">
        <v>0</v>
      </c>
      <c r="D25">
        <v>1</v>
      </c>
      <c r="E25" s="4">
        <f>F25</f>
        <v>0.13</v>
      </c>
      <c r="F25" s="6">
        <f t="shared" si="11"/>
        <v>0.13</v>
      </c>
      <c r="G25" t="s">
        <v>102</v>
      </c>
    </row>
    <row r="26" spans="1:7">
      <c r="A26" s="1" t="s">
        <v>138</v>
      </c>
      <c r="B26" s="4">
        <v>0.128</v>
      </c>
      <c r="C26" s="3">
        <v>0</v>
      </c>
      <c r="D26">
        <v>1</v>
      </c>
      <c r="E26" s="4">
        <f t="shared" ref="E26:E32" si="12">F26</f>
        <v>0.128</v>
      </c>
      <c r="F26" s="6">
        <f t="shared" si="11"/>
        <v>0.128</v>
      </c>
      <c r="G26" t="s">
        <v>103</v>
      </c>
    </row>
    <row r="27" spans="1:7">
      <c r="A27" s="1" t="s">
        <v>138</v>
      </c>
      <c r="B27" s="4">
        <v>0.02</v>
      </c>
      <c r="C27" s="3">
        <v>0</v>
      </c>
      <c r="D27">
        <v>1</v>
      </c>
      <c r="E27" s="4">
        <f t="shared" si="12"/>
        <v>0.02</v>
      </c>
      <c r="F27" s="6">
        <f t="shared" si="11"/>
        <v>0.02</v>
      </c>
      <c r="G27" t="s">
        <v>104</v>
      </c>
    </row>
    <row r="28" spans="1:7">
      <c r="A28" s="1" t="s">
        <v>138</v>
      </c>
      <c r="B28" s="4">
        <v>-0.24</v>
      </c>
      <c r="C28" s="3">
        <v>0</v>
      </c>
      <c r="D28">
        <v>1</v>
      </c>
      <c r="E28" s="4">
        <f t="shared" si="12"/>
        <v>-0.24</v>
      </c>
      <c r="F28" s="6">
        <f t="shared" si="11"/>
        <v>-0.24</v>
      </c>
      <c r="G28" t="s">
        <v>133</v>
      </c>
    </row>
    <row r="29" spans="1:7">
      <c r="A29" s="1" t="s">
        <v>138</v>
      </c>
      <c r="B29" s="4">
        <v>0.12</v>
      </c>
      <c r="C29" s="3">
        <v>0</v>
      </c>
      <c r="D29">
        <v>1</v>
      </c>
      <c r="E29" s="4">
        <f t="shared" si="12"/>
        <v>0.12</v>
      </c>
      <c r="F29" s="6">
        <f t="shared" ref="F29:F32" si="13">B29 - C29^2/2</f>
        <v>0.12</v>
      </c>
      <c r="G29" t="s">
        <v>134</v>
      </c>
    </row>
    <row r="30" spans="1:7">
      <c r="A30" s="1" t="s">
        <v>138</v>
      </c>
      <c r="B30" s="4">
        <v>0.13</v>
      </c>
      <c r="C30" s="3">
        <v>0</v>
      </c>
      <c r="D30">
        <v>1</v>
      </c>
      <c r="E30" s="4">
        <f t="shared" si="12"/>
        <v>0.13</v>
      </c>
      <c r="F30" s="6">
        <f t="shared" si="13"/>
        <v>0.13</v>
      </c>
      <c r="G30" t="s">
        <v>135</v>
      </c>
    </row>
    <row r="31" spans="1:7">
      <c r="A31" s="1" t="s">
        <v>138</v>
      </c>
      <c r="B31" s="4">
        <v>0.11</v>
      </c>
      <c r="C31" s="3">
        <v>0</v>
      </c>
      <c r="D31">
        <v>1</v>
      </c>
      <c r="E31" s="4">
        <f t="shared" si="12"/>
        <v>0.11</v>
      </c>
      <c r="F31" s="6">
        <f t="shared" si="13"/>
        <v>0.11</v>
      </c>
      <c r="G31" t="s">
        <v>136</v>
      </c>
    </row>
    <row r="32" spans="1:7">
      <c r="A32" s="1" t="s">
        <v>138</v>
      </c>
      <c r="B32" s="4">
        <v>7.0000000000000007E-2</v>
      </c>
      <c r="C32" s="3">
        <v>0</v>
      </c>
      <c r="D32">
        <v>26</v>
      </c>
      <c r="E32" s="4">
        <f t="shared" si="12"/>
        <v>7.0000000000000007E-2</v>
      </c>
      <c r="F32" s="6">
        <f t="shared" si="13"/>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156</v>
      </c>
    </row>
    <row r="3" spans="2:7" ht="20.25" customHeight="1">
      <c r="B3" s="105" t="s">
        <v>233</v>
      </c>
      <c r="C3" s="107">
        <v>37667162029</v>
      </c>
      <c r="D3" s="114">
        <f>C3/1000000000</f>
        <v>37.667162029000004</v>
      </c>
      <c r="E3" s="114"/>
    </row>
    <row r="4" spans="2:7" ht="20.25" customHeight="1">
      <c r="B4" s="105" t="s">
        <v>234</v>
      </c>
      <c r="C4" s="108">
        <v>1062059552</v>
      </c>
      <c r="D4" s="114">
        <f t="shared" ref="D4:D27" si="0">C4/1000000000</f>
        <v>1.062059552</v>
      </c>
      <c r="E4" s="114"/>
      <c r="F4" s="105" t="s">
        <v>160</v>
      </c>
    </row>
    <row r="5" spans="2:7" ht="20.25" customHeight="1">
      <c r="B5" s="105" t="s">
        <v>235</v>
      </c>
      <c r="C5" s="109">
        <v>405896494</v>
      </c>
      <c r="D5" s="114">
        <f t="shared" si="0"/>
        <v>0.405896494</v>
      </c>
      <c r="E5" s="114"/>
    </row>
    <row r="6" spans="2:7" ht="20.25" customHeight="1">
      <c r="B6" s="105" t="s">
        <v>236</v>
      </c>
      <c r="C6" s="109">
        <v>2190015114</v>
      </c>
      <c r="D6" s="114">
        <f t="shared" si="0"/>
        <v>2.1900151139999999</v>
      </c>
      <c r="E6" s="114"/>
      <c r="G6" s="28">
        <f>C6+C7-C11-C12</f>
        <v>808097004</v>
      </c>
    </row>
    <row r="7" spans="2:7" ht="20.25" customHeight="1">
      <c r="B7" s="105" t="s">
        <v>237</v>
      </c>
      <c r="C7" s="109">
        <v>125975786</v>
      </c>
      <c r="D7" s="114">
        <f t="shared" si="0"/>
        <v>0.12597578600000001</v>
      </c>
      <c r="E7" s="114"/>
    </row>
    <row r="8" spans="2:7" ht="20.25" customHeight="1">
      <c r="B8" s="105" t="s">
        <v>238</v>
      </c>
      <c r="C8" s="109">
        <v>2659607405</v>
      </c>
      <c r="D8" s="114">
        <f t="shared" si="0"/>
        <v>2.659607405</v>
      </c>
      <c r="E8" s="114"/>
    </row>
    <row r="9" spans="2:7" ht="20.25" customHeight="1">
      <c r="D9" s="114"/>
      <c r="E9" s="114"/>
    </row>
    <row r="10" spans="2:7" ht="20.25" customHeight="1">
      <c r="B10" s="105" t="s">
        <v>240</v>
      </c>
      <c r="C10" s="106">
        <v>39535995292</v>
      </c>
      <c r="D10" s="114">
        <f t="shared" si="0"/>
        <v>39.535995292000003</v>
      </c>
      <c r="E10" s="114"/>
    </row>
    <row r="11" spans="2:7" ht="20.25" customHeight="1">
      <c r="B11" s="105" t="s">
        <v>241</v>
      </c>
      <c r="C11" s="111">
        <v>535870232</v>
      </c>
      <c r="D11" s="114">
        <f t="shared" si="0"/>
        <v>0.53587023199999995</v>
      </c>
      <c r="E11" s="114"/>
      <c r="G11" s="28">
        <f>C11+C12</f>
        <v>1507893896</v>
      </c>
    </row>
    <row r="12" spans="2:7" ht="20.25" customHeight="1">
      <c r="B12" s="105" t="s">
        <v>242</v>
      </c>
      <c r="C12" s="110">
        <v>972023664</v>
      </c>
      <c r="D12" s="114">
        <f t="shared" si="0"/>
        <v>0.97202366399999995</v>
      </c>
      <c r="E12" s="114"/>
    </row>
    <row r="13" spans="2:7" ht="20.25" customHeight="1">
      <c r="B13" s="105" t="s">
        <v>243</v>
      </c>
      <c r="C13" s="110">
        <v>3066827192</v>
      </c>
      <c r="D13" s="114">
        <f t="shared" si="0"/>
        <v>3.0668271919999999</v>
      </c>
      <c r="E13" s="114"/>
    </row>
    <row r="14" spans="2:7" ht="20.25" customHeight="1">
      <c r="D14" s="114"/>
      <c r="E14" s="114"/>
    </row>
    <row r="15" spans="2:7" ht="20.25" customHeight="1">
      <c r="B15" s="105" t="s">
        <v>157</v>
      </c>
      <c r="C15" s="106">
        <v>37988259515</v>
      </c>
      <c r="D15" s="114">
        <f t="shared" si="0"/>
        <v>37.988259515000003</v>
      </c>
      <c r="E15" s="114"/>
      <c r="F15" s="105" t="s">
        <v>158</v>
      </c>
    </row>
    <row r="16" spans="2:7" ht="20.25" customHeight="1">
      <c r="B16" s="105" t="s">
        <v>152</v>
      </c>
      <c r="C16" s="106">
        <v>849689324</v>
      </c>
      <c r="D16" s="114">
        <f t="shared" si="0"/>
        <v>0.84968932399999997</v>
      </c>
      <c r="E16" s="114"/>
      <c r="F16" s="105" t="s">
        <v>160</v>
      </c>
    </row>
    <row r="17" spans="2:7" ht="20.25" customHeight="1">
      <c r="B17" s="105" t="s">
        <v>155</v>
      </c>
      <c r="C17" s="106">
        <v>2813575411</v>
      </c>
      <c r="D17" s="114">
        <f t="shared" si="0"/>
        <v>2.813575411</v>
      </c>
      <c r="E17" s="114"/>
      <c r="F17" s="105" t="s">
        <v>159</v>
      </c>
    </row>
    <row r="18" spans="2:7" ht="20.25" customHeight="1">
      <c r="D18" s="114"/>
      <c r="E18" s="114"/>
    </row>
    <row r="19" spans="2:7" ht="20.25" customHeight="1">
      <c r="B19" s="105" t="s">
        <v>239</v>
      </c>
      <c r="C19" s="106">
        <f>SUM(C10:C13)</f>
        <v>44110716380</v>
      </c>
      <c r="D19" s="114">
        <f t="shared" si="0"/>
        <v>44.11071638</v>
      </c>
      <c r="E19" s="114"/>
    </row>
    <row r="20" spans="2:7" ht="20.25" customHeight="1">
      <c r="B20" s="105" t="s">
        <v>161</v>
      </c>
      <c r="C20" s="112">
        <f>SUM(C15:C17)</f>
        <v>41651524250</v>
      </c>
      <c r="D20" s="114">
        <f t="shared" si="0"/>
        <v>41.651524250000001</v>
      </c>
      <c r="E20" s="114"/>
    </row>
    <row r="21" spans="2:7" ht="20.25" customHeight="1">
      <c r="D21" s="114"/>
      <c r="E21" s="114"/>
    </row>
    <row r="22" spans="2:7" ht="20.25" customHeight="1">
      <c r="B22" s="105" t="s">
        <v>153</v>
      </c>
      <c r="C22" s="106">
        <f>SUM(C19:C20)</f>
        <v>85762240630</v>
      </c>
      <c r="D22" s="114">
        <f t="shared" si="0"/>
        <v>85.762240629999994</v>
      </c>
      <c r="E22" s="114"/>
    </row>
    <row r="23" spans="2:7" ht="20.25" customHeight="1">
      <c r="D23" s="114"/>
      <c r="E23" s="114"/>
    </row>
    <row r="24" spans="2:7" ht="20.25" customHeight="1">
      <c r="B24" s="105" t="s">
        <v>154</v>
      </c>
      <c r="C24" s="110">
        <v>23738166660</v>
      </c>
      <c r="D24" s="114">
        <f t="shared" si="0"/>
        <v>23.738166660000001</v>
      </c>
      <c r="E24" s="114"/>
    </row>
    <row r="25" spans="2:7" ht="20.25" customHeight="1">
      <c r="B25" s="105" t="s">
        <v>244</v>
      </c>
      <c r="C25" s="113">
        <f>SUM(C24,C11,C12,C13,C20)</f>
        <v>69964411998</v>
      </c>
      <c r="D25" s="114">
        <f t="shared" si="0"/>
        <v>69.964411998000003</v>
      </c>
      <c r="E25" s="114"/>
      <c r="F25" s="105" t="s">
        <v>245</v>
      </c>
    </row>
    <row r="26" spans="2:7" ht="20.25" customHeight="1">
      <c r="D26" s="114"/>
      <c r="E26" s="114"/>
    </row>
    <row r="27" spans="2:7" ht="20.25" customHeight="1">
      <c r="B27" s="105" t="s">
        <v>249</v>
      </c>
      <c r="C27" s="106">
        <v>3954653723</v>
      </c>
      <c r="D27" s="114">
        <f t="shared" si="0"/>
        <v>3.9546537229999998</v>
      </c>
      <c r="E27" s="114"/>
      <c r="G27" t="s">
        <v>253</v>
      </c>
    </row>
    <row r="28" spans="2:7" ht="20.25" customHeight="1"/>
    <row r="29" spans="2:7" ht="20.25" customHeight="1">
      <c r="B29" s="105" t="s">
        <v>246</v>
      </c>
      <c r="C29" s="106">
        <v>173696000</v>
      </c>
      <c r="F29" s="105" t="s">
        <v>257</v>
      </c>
      <c r="G29" t="s">
        <v>256</v>
      </c>
    </row>
    <row r="30" spans="2:7" ht="20.25" customHeight="1">
      <c r="B30" s="105" t="s">
        <v>247</v>
      </c>
      <c r="C30" s="106">
        <v>1172161054</v>
      </c>
      <c r="G30" t="s">
        <v>253</v>
      </c>
    </row>
    <row r="31" spans="2:7" ht="20.25" customHeight="1">
      <c r="B31" s="105" t="s">
        <v>248</v>
      </c>
      <c r="C31" s="106">
        <v>2663071096</v>
      </c>
      <c r="G31" t="s">
        <v>253</v>
      </c>
    </row>
    <row r="32" spans="2:7" ht="20.25" customHeight="1">
      <c r="B32" s="105" t="s">
        <v>276</v>
      </c>
      <c r="C32" s="106">
        <v>3889709927</v>
      </c>
      <c r="F32" s="105" t="s">
        <v>252</v>
      </c>
      <c r="G32" t="s">
        <v>253</v>
      </c>
    </row>
    <row r="33" spans="2:7" ht="20.25" customHeight="1"/>
    <row r="34" spans="2:7" ht="20.25" customHeight="1">
      <c r="B34" s="105" t="s">
        <v>251</v>
      </c>
      <c r="C34" s="106">
        <v>9224267647</v>
      </c>
      <c r="G34" t="s">
        <v>253</v>
      </c>
    </row>
    <row r="35" spans="2:7" ht="20.25" customHeight="1"/>
    <row r="36" spans="2:7" ht="20.25" customHeight="1">
      <c r="B36" s="105" t="s">
        <v>33</v>
      </c>
      <c r="C36" s="106">
        <v>43629545000</v>
      </c>
    </row>
    <row r="37" spans="2:7" ht="20.25" customHeight="1">
      <c r="B37" s="105" t="s">
        <v>250</v>
      </c>
      <c r="C37" s="106">
        <v>41015087000</v>
      </c>
    </row>
    <row r="38" spans="2:7" ht="20.25" customHeight="1">
      <c r="B38" s="105" t="s">
        <v>255</v>
      </c>
      <c r="C38" s="115">
        <f>C36/C25</f>
        <v>0.62359625063735535</v>
      </c>
    </row>
    <row r="39" spans="2:7" ht="20.25" customHeight="1">
      <c r="B39" s="105" t="s">
        <v>254</v>
      </c>
      <c r="C39" s="115">
        <f>C37/C25</f>
        <v>0.58622785254269638</v>
      </c>
    </row>
    <row r="40" spans="2:7" ht="20.25" customHeight="1"/>
    <row r="41" spans="2:7">
      <c r="B41" s="105" t="s">
        <v>277</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H43"/>
  <sheetViews>
    <sheetView tabSelected="1" topLeftCell="A16" zoomScaleNormal="100" workbookViewId="0">
      <selection activeCell="D43" sqref="D43"/>
    </sheetView>
  </sheetViews>
  <sheetFormatPr defaultRowHeight="15"/>
  <cols>
    <col min="2" max="2" width="28.28515625" style="105" customWidth="1"/>
    <col min="3" max="3" width="22.5703125" style="106" customWidth="1"/>
    <col min="4" max="4" width="16.85546875" style="106" customWidth="1"/>
    <col min="5" max="5" width="22.5703125" style="106" customWidth="1"/>
    <col min="6" max="6" width="26.5703125" style="106" customWidth="1"/>
    <col min="7" max="7" width="36" style="105" customWidth="1"/>
    <col min="8" max="8" width="28.85546875" customWidth="1"/>
    <col min="13" max="13" width="12" bestFit="1" customWidth="1"/>
  </cols>
  <sheetData>
    <row r="2" spans="2:8" ht="20.25" customHeight="1">
      <c r="D2" s="106" t="s">
        <v>280</v>
      </c>
      <c r="E2" s="106" t="s">
        <v>281</v>
      </c>
      <c r="F2" s="106" t="s">
        <v>278</v>
      </c>
      <c r="G2" s="105" t="s">
        <v>156</v>
      </c>
    </row>
    <row r="3" spans="2:8" ht="20.25" customHeight="1">
      <c r="B3" s="121" t="s">
        <v>233</v>
      </c>
      <c r="C3" s="107">
        <v>37667162029</v>
      </c>
      <c r="D3" s="114">
        <f>C3/1000000000</f>
        <v>37.667162029000004</v>
      </c>
      <c r="E3" s="114">
        <v>37.090000000000003</v>
      </c>
      <c r="F3" s="122">
        <f>E3/D3 -1</f>
        <v>-1.5322684213789239E-2</v>
      </c>
    </row>
    <row r="4" spans="2:8" ht="20.25" customHeight="1">
      <c r="B4" s="121" t="s">
        <v>234</v>
      </c>
      <c r="C4" s="108">
        <v>1062059552</v>
      </c>
      <c r="D4" s="114">
        <f t="shared" ref="D4:D39" si="0">C4/1000000000</f>
        <v>1.062059552</v>
      </c>
      <c r="E4" s="126">
        <v>0.98</v>
      </c>
      <c r="F4" s="127">
        <f t="shared" ref="F4:F39" si="1">E4/D4 -1</f>
        <v>-7.7264548720898829E-2</v>
      </c>
      <c r="G4" s="105" t="s">
        <v>160</v>
      </c>
    </row>
    <row r="5" spans="2:8" ht="20.25" customHeight="1">
      <c r="B5" s="121" t="s">
        <v>235</v>
      </c>
      <c r="C5" s="109">
        <v>405896494</v>
      </c>
      <c r="D5" s="114">
        <f t="shared" si="0"/>
        <v>0.405896494</v>
      </c>
      <c r="E5" s="114">
        <v>0.41</v>
      </c>
      <c r="F5" s="122">
        <f t="shared" si="1"/>
        <v>1.0109735020278343E-2</v>
      </c>
    </row>
    <row r="6" spans="2:8" ht="20.25" customHeight="1">
      <c r="B6" s="105" t="s">
        <v>236</v>
      </c>
      <c r="C6" s="109">
        <v>2190015114</v>
      </c>
      <c r="D6" s="114">
        <f t="shared" si="0"/>
        <v>2.1900151139999999</v>
      </c>
      <c r="E6" s="114"/>
      <c r="F6" s="122"/>
      <c r="H6" s="28">
        <f>C6+C7-C11-C12</f>
        <v>808097004</v>
      </c>
    </row>
    <row r="7" spans="2:8" ht="20.25" customHeight="1">
      <c r="B7" s="105" t="s">
        <v>237</v>
      </c>
      <c r="C7" s="109">
        <v>125975786</v>
      </c>
      <c r="D7" s="114">
        <f t="shared" si="0"/>
        <v>0.12597578600000001</v>
      </c>
      <c r="E7" s="114"/>
      <c r="F7" s="122"/>
    </row>
    <row r="8" spans="2:8" ht="20.25" customHeight="1">
      <c r="B8" s="105" t="s">
        <v>238</v>
      </c>
      <c r="C8" s="109">
        <v>2659607405</v>
      </c>
      <c r="D8" s="114">
        <f t="shared" si="0"/>
        <v>2.659607405</v>
      </c>
      <c r="E8" s="114"/>
      <c r="F8" s="122"/>
    </row>
    <row r="9" spans="2:8" ht="20.25" customHeight="1">
      <c r="D9" s="114"/>
      <c r="E9" s="114"/>
      <c r="F9" s="122"/>
    </row>
    <row r="10" spans="2:8" ht="20.25" customHeight="1">
      <c r="B10" s="121" t="s">
        <v>240</v>
      </c>
      <c r="C10" s="106">
        <v>39535995292</v>
      </c>
      <c r="D10" s="114">
        <f t="shared" si="0"/>
        <v>39.535995292000003</v>
      </c>
      <c r="E10" s="114">
        <v>39.200000000000003</v>
      </c>
      <c r="F10" s="122">
        <f t="shared" si="1"/>
        <v>-8.4984655000701625E-3</v>
      </c>
    </row>
    <row r="11" spans="2:8" ht="20.25" customHeight="1">
      <c r="B11" s="105" t="s">
        <v>241</v>
      </c>
      <c r="C11" s="111">
        <v>535870232</v>
      </c>
      <c r="D11" s="114">
        <f t="shared" si="0"/>
        <v>0.53587023199999995</v>
      </c>
      <c r="E11" s="114"/>
      <c r="F11" s="122"/>
      <c r="H11" s="28"/>
    </row>
    <row r="12" spans="2:8" ht="20.25" customHeight="1">
      <c r="B12" s="105" t="s">
        <v>242</v>
      </c>
      <c r="C12" s="110">
        <v>972023664</v>
      </c>
      <c r="D12" s="114">
        <f t="shared" si="0"/>
        <v>0.97202366399999995</v>
      </c>
      <c r="E12" s="114"/>
      <c r="F12" s="122"/>
    </row>
    <row r="13" spans="2:8" ht="20.25" customHeight="1">
      <c r="B13" s="121" t="s">
        <v>282</v>
      </c>
      <c r="C13" s="110">
        <f>SUM(C11:C12)</f>
        <v>1507893896</v>
      </c>
      <c r="D13" s="114"/>
      <c r="E13" s="114"/>
      <c r="F13" s="122"/>
    </row>
    <row r="14" spans="2:8" ht="20.25" customHeight="1">
      <c r="B14" s="125" t="s">
        <v>243</v>
      </c>
      <c r="C14" s="110">
        <v>3066827192</v>
      </c>
      <c r="D14" s="114">
        <f t="shared" si="0"/>
        <v>3.0668271919999999</v>
      </c>
      <c r="E14" s="114"/>
      <c r="F14" s="122"/>
    </row>
    <row r="15" spans="2:8" ht="20.25" customHeight="1">
      <c r="D15" s="114"/>
      <c r="E15" s="114"/>
      <c r="F15" s="122"/>
    </row>
    <row r="16" spans="2:8" ht="20.25" customHeight="1">
      <c r="B16" s="105" t="s">
        <v>157</v>
      </c>
      <c r="C16" s="106">
        <v>37988259515</v>
      </c>
      <c r="D16" s="114">
        <f t="shared" si="0"/>
        <v>37.988259515000003</v>
      </c>
      <c r="E16" s="114"/>
      <c r="F16" s="122"/>
      <c r="G16" s="105" t="s">
        <v>158</v>
      </c>
    </row>
    <row r="17" spans="2:8" ht="20.25" customHeight="1">
      <c r="B17" s="105" t="s">
        <v>155</v>
      </c>
      <c r="C17" s="106">
        <v>2813575411</v>
      </c>
      <c r="D17" s="114">
        <f t="shared" si="0"/>
        <v>2.813575411</v>
      </c>
      <c r="E17" s="114"/>
      <c r="F17" s="122"/>
      <c r="G17" s="105" t="s">
        <v>159</v>
      </c>
    </row>
    <row r="18" spans="2:8" ht="20.25" customHeight="1">
      <c r="B18" s="121" t="s">
        <v>152</v>
      </c>
      <c r="C18" s="106">
        <v>849689324</v>
      </c>
      <c r="D18" s="114">
        <f>C18/1000000000</f>
        <v>0.84968932399999997</v>
      </c>
      <c r="E18" s="114">
        <v>1.03</v>
      </c>
      <c r="F18" s="127">
        <f t="shared" si="1"/>
        <v>0.21220776924814011</v>
      </c>
      <c r="G18" s="105" t="s">
        <v>160</v>
      </c>
    </row>
    <row r="19" spans="2:8" ht="20.25" customHeight="1">
      <c r="B19" s="121" t="s">
        <v>279</v>
      </c>
      <c r="C19" s="106">
        <f>C17+C16</f>
        <v>40801834926</v>
      </c>
      <c r="D19" s="114">
        <f>C19/1000000000</f>
        <v>40.801834925999998</v>
      </c>
      <c r="E19" s="114">
        <v>41.6</v>
      </c>
      <c r="F19" s="122">
        <f t="shared" si="1"/>
        <v>1.9561989686189163E-2</v>
      </c>
    </row>
    <row r="20" spans="2:8" ht="20.25" customHeight="1">
      <c r="D20" s="114"/>
      <c r="E20" s="114"/>
      <c r="F20" s="122"/>
    </row>
    <row r="21" spans="2:8" ht="20.25" customHeight="1">
      <c r="B21" s="121" t="s">
        <v>239</v>
      </c>
      <c r="C21" s="106">
        <f>SUM(C10,C11,C12,C14)</f>
        <v>44110716380</v>
      </c>
      <c r="D21" s="114">
        <f t="shared" si="0"/>
        <v>44.11071638</v>
      </c>
      <c r="E21" s="114">
        <v>43.86</v>
      </c>
      <c r="F21" s="122">
        <f t="shared" si="1"/>
        <v>-5.6837975117011164E-3</v>
      </c>
    </row>
    <row r="22" spans="2:8" ht="20.25" customHeight="1">
      <c r="B22" s="121" t="s">
        <v>161</v>
      </c>
      <c r="C22" s="112">
        <f>SUM(C16,C17,C18)</f>
        <v>41651524250</v>
      </c>
      <c r="D22" s="114">
        <f t="shared" si="0"/>
        <v>41.651524250000001</v>
      </c>
      <c r="E22" s="114">
        <v>42.6</v>
      </c>
      <c r="F22" s="122">
        <f t="shared" si="1"/>
        <v>2.2771693643360402E-2</v>
      </c>
    </row>
    <row r="23" spans="2:8" ht="20.25" customHeight="1">
      <c r="D23" s="114"/>
      <c r="E23" s="114"/>
      <c r="F23" s="122"/>
    </row>
    <row r="24" spans="2:8" ht="20.25" customHeight="1">
      <c r="B24" s="121" t="s">
        <v>153</v>
      </c>
      <c r="C24" s="106">
        <f>SUM(C21:C22)</f>
        <v>85762240630</v>
      </c>
      <c r="D24" s="114">
        <f t="shared" si="0"/>
        <v>85.762240629999994</v>
      </c>
      <c r="E24" s="114">
        <v>86.5</v>
      </c>
      <c r="F24" s="122">
        <f t="shared" si="1"/>
        <v>8.6023798419969655E-3</v>
      </c>
    </row>
    <row r="25" spans="2:8" ht="20.25" customHeight="1">
      <c r="D25" s="114"/>
      <c r="E25" s="114"/>
      <c r="F25" s="122"/>
    </row>
    <row r="26" spans="2:8" ht="20.25" customHeight="1">
      <c r="B26" s="125" t="s">
        <v>154</v>
      </c>
      <c r="C26" s="110">
        <v>23738166660</v>
      </c>
      <c r="D26" s="114">
        <f t="shared" si="0"/>
        <v>23.738166660000001</v>
      </c>
      <c r="E26" s="114">
        <v>21.5</v>
      </c>
      <c r="F26" s="127">
        <f t="shared" si="1"/>
        <v>-9.4285573610510709E-2</v>
      </c>
    </row>
    <row r="27" spans="2:8" ht="20.25" customHeight="1">
      <c r="B27" s="121" t="s">
        <v>244</v>
      </c>
      <c r="C27" s="113">
        <f>SUM(C26,C11,C12,C14,C22)</f>
        <v>69964411998</v>
      </c>
      <c r="D27" s="114">
        <f t="shared" si="0"/>
        <v>69.964411998000003</v>
      </c>
      <c r="E27" s="114">
        <v>68.7</v>
      </c>
      <c r="F27" s="122">
        <f t="shared" si="1"/>
        <v>-1.807221645822088E-2</v>
      </c>
      <c r="G27" s="105" t="s">
        <v>245</v>
      </c>
    </row>
    <row r="28" spans="2:8" ht="20.25" customHeight="1">
      <c r="D28" s="114"/>
      <c r="E28" s="114"/>
      <c r="F28" s="122"/>
    </row>
    <row r="29" spans="2:8" ht="20.25" customHeight="1">
      <c r="B29" s="121" t="s">
        <v>249</v>
      </c>
      <c r="C29" s="106">
        <v>3954653723</v>
      </c>
      <c r="D29" s="114">
        <f t="shared" si="0"/>
        <v>3.9546537229999998</v>
      </c>
      <c r="E29" s="114">
        <v>3.95</v>
      </c>
      <c r="F29" s="122">
        <f t="shared" si="1"/>
        <v>-1.1767712993261403E-3</v>
      </c>
      <c r="H29" t="s">
        <v>253</v>
      </c>
    </row>
    <row r="30" spans="2:8" ht="20.25" customHeight="1">
      <c r="D30" s="114"/>
      <c r="F30" s="122"/>
    </row>
    <row r="31" spans="2:8" ht="20.25" customHeight="1">
      <c r="B31" s="121" t="s">
        <v>283</v>
      </c>
      <c r="C31" s="106">
        <v>173696000</v>
      </c>
      <c r="D31" s="128">
        <f>C31/1000000000</f>
        <v>0.17369599999999999</v>
      </c>
      <c r="E31" s="124">
        <v>0.19</v>
      </c>
      <c r="F31" s="122">
        <f t="shared" si="1"/>
        <v>9.3865143699336961E-2</v>
      </c>
      <c r="G31" s="105" t="s">
        <v>257</v>
      </c>
      <c r="H31" t="s">
        <v>256</v>
      </c>
    </row>
    <row r="32" spans="2:8" ht="20.25" customHeight="1">
      <c r="B32" s="121" t="s">
        <v>247</v>
      </c>
      <c r="C32" s="106">
        <v>1172161054</v>
      </c>
      <c r="D32" s="114">
        <f t="shared" si="0"/>
        <v>1.172161054</v>
      </c>
      <c r="E32" s="124">
        <v>1.1499999999999999</v>
      </c>
      <c r="F32" s="122">
        <f t="shared" si="1"/>
        <v>-1.8906151099608248E-2</v>
      </c>
      <c r="H32" t="s">
        <v>253</v>
      </c>
    </row>
    <row r="33" spans="2:8" ht="20.25" customHeight="1">
      <c r="B33" s="121" t="s">
        <v>248</v>
      </c>
      <c r="C33" s="106">
        <v>2663071096</v>
      </c>
      <c r="D33" s="114">
        <f t="shared" si="0"/>
        <v>2.6630710959999999</v>
      </c>
      <c r="E33" s="106">
        <v>2.67</v>
      </c>
      <c r="F33" s="122">
        <f t="shared" si="1"/>
        <v>2.6018471720141712E-3</v>
      </c>
      <c r="H33" t="s">
        <v>253</v>
      </c>
    </row>
    <row r="34" spans="2:8" ht="20.25" customHeight="1">
      <c r="B34" s="121" t="s">
        <v>276</v>
      </c>
      <c r="C34" s="106">
        <v>3889709927</v>
      </c>
      <c r="D34" s="114">
        <f t="shared" si="0"/>
        <v>3.8897099270000002</v>
      </c>
      <c r="E34" s="123">
        <v>3.82</v>
      </c>
      <c r="F34" s="122">
        <f t="shared" si="1"/>
        <v>-1.7921626113072464E-2</v>
      </c>
      <c r="G34" s="105" t="s">
        <v>252</v>
      </c>
      <c r="H34" t="s">
        <v>253</v>
      </c>
    </row>
    <row r="35" spans="2:8" ht="20.25" customHeight="1">
      <c r="D35" s="114"/>
      <c r="F35" s="122"/>
    </row>
    <row r="36" spans="2:8" ht="20.25" customHeight="1">
      <c r="B36" s="121" t="s">
        <v>251</v>
      </c>
      <c r="C36" s="106">
        <v>9224267647</v>
      </c>
      <c r="D36" s="114">
        <f t="shared" si="0"/>
        <v>9.2242676469999996</v>
      </c>
      <c r="E36" s="123">
        <v>9.14</v>
      </c>
      <c r="F36" s="122">
        <f t="shared" si="1"/>
        <v>-9.1354295240343442E-3</v>
      </c>
      <c r="H36" t="s">
        <v>253</v>
      </c>
    </row>
    <row r="37" spans="2:8" ht="20.25" customHeight="1">
      <c r="D37" s="114"/>
      <c r="F37" s="122"/>
    </row>
    <row r="38" spans="2:8" ht="20.25" customHeight="1">
      <c r="B38" s="121" t="s">
        <v>33</v>
      </c>
      <c r="C38" s="106">
        <v>43629545000</v>
      </c>
      <c r="D38" s="114">
        <f t="shared" si="0"/>
        <v>43.629545</v>
      </c>
      <c r="E38" s="106">
        <v>42.8</v>
      </c>
      <c r="F38" s="122">
        <f t="shared" si="1"/>
        <v>-1.901337728825736E-2</v>
      </c>
    </row>
    <row r="39" spans="2:8" ht="20.25" customHeight="1">
      <c r="B39" s="121" t="s">
        <v>250</v>
      </c>
      <c r="C39" s="106">
        <v>41015087000</v>
      </c>
      <c r="D39" s="114">
        <f t="shared" si="0"/>
        <v>41.015087000000001</v>
      </c>
      <c r="E39" s="106">
        <v>39.799999999999997</v>
      </c>
      <c r="F39" s="122">
        <f t="shared" si="1"/>
        <v>-2.9625366880240978E-2</v>
      </c>
    </row>
    <row r="40" spans="2:8" ht="20.25" customHeight="1">
      <c r="B40" s="105" t="s">
        <v>255</v>
      </c>
      <c r="C40" s="115">
        <f>C38/C27</f>
        <v>0.62359625063735535</v>
      </c>
      <c r="F40" s="122"/>
    </row>
    <row r="41" spans="2:8" ht="20.25" customHeight="1">
      <c r="B41" s="105" t="s">
        <v>254</v>
      </c>
      <c r="C41" s="115">
        <f>C39/C27</f>
        <v>0.58622785254269638</v>
      </c>
      <c r="F41" s="122"/>
    </row>
    <row r="42" spans="2:8" ht="20.25" customHeight="1">
      <c r="F42" s="122"/>
    </row>
    <row r="43" spans="2:8">
      <c r="B43" s="121" t="s">
        <v>277</v>
      </c>
      <c r="C43" s="115">
        <f>C34/C36</f>
        <v>0.42168224902548734</v>
      </c>
      <c r="F43" s="122"/>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4" sqref="D14"/>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16"/>
      <c r="C1" s="116"/>
      <c r="D1" s="116"/>
      <c r="E1" s="116"/>
    </row>
    <row r="2" spans="2:11" ht="14.25">
      <c r="B2" s="117" t="s">
        <v>162</v>
      </c>
      <c r="C2" s="117"/>
      <c r="D2" s="117"/>
      <c r="E2" s="117"/>
    </row>
    <row r="3" spans="2:11" ht="25.5">
      <c r="C3" s="36">
        <v>42185</v>
      </c>
      <c r="D3" s="36">
        <v>42551</v>
      </c>
      <c r="E3" s="37" t="s">
        <v>163</v>
      </c>
    </row>
    <row r="4" spans="2:11" ht="14.25">
      <c r="B4" s="38" t="s">
        <v>164</v>
      </c>
    </row>
    <row r="5" spans="2:11">
      <c r="B5" s="39" t="s">
        <v>165</v>
      </c>
      <c r="C5" s="40">
        <v>36363205000</v>
      </c>
      <c r="D5" s="40">
        <v>37667162029</v>
      </c>
      <c r="E5" s="41">
        <v>3.5859243677778041E-2</v>
      </c>
    </row>
    <row r="6" spans="2:11">
      <c r="B6" s="39" t="s">
        <v>166</v>
      </c>
      <c r="C6" s="42">
        <v>791692212</v>
      </c>
      <c r="D6" s="42">
        <v>828167983</v>
      </c>
      <c r="E6" s="41">
        <v>4.607317142586731E-2</v>
      </c>
      <c r="F6" s="104">
        <f>D6+D7</f>
        <v>1062059552</v>
      </c>
    </row>
    <row r="7" spans="2:11">
      <c r="B7" s="39" t="s">
        <v>167</v>
      </c>
      <c r="C7" s="42">
        <v>222925307</v>
      </c>
      <c r="D7" s="42">
        <v>233891569</v>
      </c>
      <c r="E7" s="41">
        <v>4.9192539633914345E-2</v>
      </c>
    </row>
    <row r="8" spans="2:11">
      <c r="B8" s="39" t="s">
        <v>168</v>
      </c>
      <c r="C8" s="42">
        <v>381834663</v>
      </c>
      <c r="D8" s="42">
        <v>405896494</v>
      </c>
      <c r="E8" s="41">
        <v>6.3016361089249795E-2</v>
      </c>
      <c r="G8" s="38"/>
    </row>
    <row r="9" spans="2:11">
      <c r="B9" s="39" t="s">
        <v>169</v>
      </c>
      <c r="C9" s="42">
        <v>0</v>
      </c>
      <c r="D9" s="42">
        <v>0</v>
      </c>
      <c r="E9" s="41" t="e">
        <v>#DIV/0!</v>
      </c>
    </row>
    <row r="10" spans="2:11" ht="15.75">
      <c r="B10" s="39" t="s">
        <v>170</v>
      </c>
      <c r="C10" s="42">
        <v>101001212</v>
      </c>
      <c r="D10" s="42">
        <v>125975786</v>
      </c>
      <c r="E10" s="41">
        <v>0.24727004266047814</v>
      </c>
      <c r="H10" s="43"/>
      <c r="I10" s="44"/>
      <c r="J10" s="43"/>
      <c r="K10" s="43"/>
    </row>
    <row r="11" spans="2:11">
      <c r="B11" s="39" t="s">
        <v>171</v>
      </c>
      <c r="C11" s="42">
        <v>2084837233</v>
      </c>
      <c r="D11" s="42">
        <v>2190015114</v>
      </c>
      <c r="E11" s="41">
        <v>5.0448965192670281E-2</v>
      </c>
      <c r="H11" s="38"/>
    </row>
    <row r="12" spans="2:11" ht="15.75">
      <c r="B12" s="39" t="s">
        <v>172</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173</v>
      </c>
      <c r="C22" s="50">
        <v>42686513576</v>
      </c>
      <c r="D22" s="50">
        <v>44110716380</v>
      </c>
      <c r="E22" s="51">
        <v>3.336423344727657E-2</v>
      </c>
      <c r="G22" s="45"/>
    </row>
    <row r="23" spans="2:9" ht="14.25">
      <c r="B23" s="38" t="s">
        <v>174</v>
      </c>
      <c r="G23" s="45"/>
    </row>
    <row r="24" spans="2:9">
      <c r="B24" s="39" t="s">
        <v>175</v>
      </c>
      <c r="C24" s="40">
        <v>37425037260</v>
      </c>
      <c r="D24" s="40">
        <v>36908685919</v>
      </c>
      <c r="E24" s="41">
        <v>-1.3796949283251037E-2</v>
      </c>
      <c r="F24" s="35" t="s">
        <v>230</v>
      </c>
      <c r="G24" s="103">
        <f>D24+D26</f>
        <v>37988259515</v>
      </c>
      <c r="H24" s="118"/>
      <c r="I24" s="119"/>
    </row>
    <row r="25" spans="2:9">
      <c r="B25" s="39" t="s">
        <v>176</v>
      </c>
      <c r="C25" s="42">
        <v>558470005</v>
      </c>
      <c r="D25" s="42">
        <v>562967821</v>
      </c>
      <c r="E25" s="41">
        <v>8.0538183962091114E-3</v>
      </c>
      <c r="F25" s="35" t="s">
        <v>231</v>
      </c>
      <c r="G25" s="104">
        <f>D25+D27</f>
        <v>849689324</v>
      </c>
      <c r="H25" s="45"/>
    </row>
    <row r="26" spans="2:9">
      <c r="B26" s="39" t="s">
        <v>177</v>
      </c>
      <c r="C26" s="42">
        <v>1034456272</v>
      </c>
      <c r="D26" s="42">
        <v>1079573596</v>
      </c>
      <c r="E26" s="41">
        <v>4.3614529894792975E-2</v>
      </c>
      <c r="F26" s="35" t="s">
        <v>232</v>
      </c>
      <c r="G26" s="58">
        <f>SUM(D29:D30)</f>
        <v>2813575411</v>
      </c>
    </row>
    <row r="27" spans="2:9">
      <c r="B27" s="39" t="s">
        <v>178</v>
      </c>
      <c r="C27" s="42">
        <v>288995259</v>
      </c>
      <c r="D27" s="42">
        <v>286721503</v>
      </c>
      <c r="E27" s="41">
        <v>-7.8677968900521256E-3</v>
      </c>
    </row>
    <row r="28" spans="2:9">
      <c r="B28" s="39" t="s">
        <v>179</v>
      </c>
      <c r="C28" s="42">
        <v>0</v>
      </c>
      <c r="D28" s="42">
        <v>0</v>
      </c>
      <c r="E28" s="41" t="e">
        <v>#DIV/0!</v>
      </c>
    </row>
    <row r="29" spans="2:9">
      <c r="B29" s="39" t="s">
        <v>180</v>
      </c>
      <c r="C29" s="42">
        <v>2749677436</v>
      </c>
      <c r="D29" s="42">
        <v>2776517792</v>
      </c>
      <c r="E29" s="41">
        <v>9.7612744129889073E-3</v>
      </c>
    </row>
    <row r="30" spans="2:9" ht="15">
      <c r="B30" s="39" t="s">
        <v>181</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182</v>
      </c>
      <c r="C34" s="50">
        <v>42095109031</v>
      </c>
      <c r="D34" s="54">
        <v>41651524250</v>
      </c>
      <c r="E34" s="53">
        <v>-1.0537679821029378E-2</v>
      </c>
    </row>
    <row r="35" spans="1:8">
      <c r="B35" s="55" t="s">
        <v>183</v>
      </c>
      <c r="C35" s="50">
        <v>84781622607</v>
      </c>
      <c r="D35" s="50">
        <v>85762240630</v>
      </c>
      <c r="E35" s="53">
        <v>1.1566398387367505E-2</v>
      </c>
      <c r="F35" s="45"/>
      <c r="G35" s="45"/>
    </row>
    <row r="36" spans="1:8" ht="14.25">
      <c r="B36" s="38" t="s">
        <v>184</v>
      </c>
      <c r="C36" s="56">
        <v>2939042895</v>
      </c>
      <c r="D36" s="56">
        <v>3083988637</v>
      </c>
      <c r="E36" s="57">
        <v>4.9317327843900083E-2</v>
      </c>
      <c r="H36" s="58"/>
    </row>
    <row r="38" spans="1:8">
      <c r="A38" s="59">
        <v>1</v>
      </c>
      <c r="B38" s="60" t="s">
        <v>185</v>
      </c>
      <c r="C38" s="61"/>
      <c r="D38" s="61"/>
      <c r="E38" s="61"/>
    </row>
    <row r="39" spans="1:8">
      <c r="A39" s="59">
        <v>2</v>
      </c>
      <c r="B39" s="60" t="s">
        <v>186</v>
      </c>
      <c r="C39" s="61"/>
      <c r="D39" s="61"/>
      <c r="E39" s="61"/>
    </row>
    <row r="40" spans="1:8">
      <c r="A40" s="59">
        <v>3</v>
      </c>
      <c r="B40" s="60" t="s">
        <v>187</v>
      </c>
      <c r="C40" s="61"/>
      <c r="D40" s="61"/>
      <c r="E40" s="61"/>
    </row>
    <row r="41" spans="1:8" ht="13.5">
      <c r="A41" s="62">
        <v>4</v>
      </c>
      <c r="B41" s="60" t="s">
        <v>188</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D48" sqref="D48:D50"/>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20" t="s">
        <v>189</v>
      </c>
      <c r="B1" s="120"/>
      <c r="C1" s="120"/>
      <c r="D1" s="120"/>
    </row>
    <row r="2" spans="1:11" ht="15.75">
      <c r="A2" s="120" t="s">
        <v>190</v>
      </c>
      <c r="B2" s="120"/>
      <c r="C2" s="120"/>
      <c r="D2" s="120"/>
    </row>
    <row r="3" spans="1:11" ht="15.75">
      <c r="A3" s="120" t="s">
        <v>191</v>
      </c>
      <c r="B3" s="120"/>
      <c r="C3" s="120"/>
      <c r="D3" s="120"/>
    </row>
    <row r="4" spans="1:11" ht="15.75">
      <c r="A4" s="120" t="s">
        <v>192</v>
      </c>
      <c r="B4" s="120"/>
      <c r="C4" s="120"/>
      <c r="D4" s="120"/>
    </row>
    <row r="5" spans="1:11" ht="15.75">
      <c r="A5" s="64"/>
      <c r="B5" s="64"/>
      <c r="C5" s="64"/>
    </row>
    <row r="6" spans="1:11" ht="15.75">
      <c r="A6" s="64"/>
      <c r="B6" s="64"/>
      <c r="C6" s="64"/>
    </row>
    <row r="7" spans="1:11" ht="15.75">
      <c r="D7" s="66" t="s">
        <v>193</v>
      </c>
    </row>
    <row r="8" spans="1:11" ht="15.75">
      <c r="A8" s="67" t="s">
        <v>194</v>
      </c>
      <c r="B8" s="67"/>
      <c r="C8" s="68"/>
      <c r="D8" s="69">
        <v>42551</v>
      </c>
    </row>
    <row r="9" spans="1:11" ht="15.75">
      <c r="A9" s="67" t="s">
        <v>195</v>
      </c>
      <c r="B9" s="67"/>
      <c r="C9" s="70"/>
      <c r="D9" s="71" t="s">
        <v>196</v>
      </c>
    </row>
    <row r="11" spans="1:11" ht="15.75">
      <c r="A11" s="72" t="s">
        <v>197</v>
      </c>
      <c r="B11" s="72"/>
      <c r="C11" s="72"/>
    </row>
    <row r="13" spans="1:11">
      <c r="A13" s="73" t="s">
        <v>198</v>
      </c>
      <c r="B13" s="65" t="s">
        <v>199</v>
      </c>
    </row>
    <row r="14" spans="1:11" ht="15.75">
      <c r="B14" s="74" t="s">
        <v>200</v>
      </c>
      <c r="C14" s="65" t="s">
        <v>201</v>
      </c>
      <c r="D14" s="75">
        <v>118201</v>
      </c>
      <c r="I14"/>
      <c r="J14" s="36"/>
      <c r="K14" s="36"/>
    </row>
    <row r="15" spans="1:11" ht="15.75">
      <c r="B15" s="74" t="s">
        <v>202</v>
      </c>
      <c r="C15" s="65" t="s">
        <v>203</v>
      </c>
      <c r="D15" s="75">
        <v>9224267647</v>
      </c>
      <c r="I15" s="38"/>
      <c r="J15"/>
      <c r="K15"/>
    </row>
    <row r="16" spans="1:11">
      <c r="B16" s="74" t="s">
        <v>204</v>
      </c>
      <c r="C16" s="65" t="s">
        <v>205</v>
      </c>
      <c r="D16" s="75">
        <v>78038.829172342026</v>
      </c>
      <c r="I16" s="76"/>
      <c r="J16" s="40"/>
      <c r="K16" s="40"/>
    </row>
    <row r="17" spans="1:11" ht="15.75">
      <c r="B17" s="74" t="s">
        <v>206</v>
      </c>
      <c r="C17" s="65" t="s">
        <v>207</v>
      </c>
      <c r="D17" s="77">
        <v>43.99</v>
      </c>
      <c r="I17" s="78"/>
      <c r="J17" s="42"/>
      <c r="K17" s="42"/>
    </row>
    <row r="18" spans="1:11" ht="15.75">
      <c r="B18" s="74" t="s">
        <v>208</v>
      </c>
      <c r="C18" s="65" t="s">
        <v>209</v>
      </c>
      <c r="D18" s="77">
        <v>11.24</v>
      </c>
      <c r="I18" s="78"/>
      <c r="J18" s="42"/>
      <c r="K18" s="42"/>
    </row>
    <row r="19" spans="1:11" ht="15.75">
      <c r="B19" s="74" t="s">
        <v>210</v>
      </c>
      <c r="C19" s="65" t="s">
        <v>211</v>
      </c>
      <c r="D19" s="79">
        <v>9178822199</v>
      </c>
      <c r="I19" s="78"/>
      <c r="J19" s="42"/>
      <c r="K19" s="42"/>
    </row>
    <row r="20" spans="1:11" ht="15.75">
      <c r="B20" s="74" t="s">
        <v>212</v>
      </c>
      <c r="C20" s="65" t="s">
        <v>213</v>
      </c>
      <c r="D20" s="79">
        <v>9200179606</v>
      </c>
      <c r="I20" s="78"/>
      <c r="J20" s="42"/>
      <c r="K20" s="42"/>
    </row>
    <row r="21" spans="1:11" ht="15.75">
      <c r="B21" s="74" t="s">
        <v>214</v>
      </c>
      <c r="C21" s="65" t="s">
        <v>215</v>
      </c>
      <c r="D21" s="79">
        <v>9221537012</v>
      </c>
      <c r="I21" s="78"/>
      <c r="J21" s="42"/>
      <c r="K21" s="42"/>
    </row>
    <row r="22" spans="1:11">
      <c r="D22" s="75"/>
      <c r="I22" s="76"/>
      <c r="J22" s="42"/>
      <c r="K22" s="42"/>
    </row>
    <row r="23" spans="1:11">
      <c r="A23" s="73" t="s">
        <v>216</v>
      </c>
      <c r="B23" s="65" t="s">
        <v>217</v>
      </c>
      <c r="D23" s="75"/>
      <c r="I23" s="76"/>
      <c r="J23" s="42"/>
      <c r="K23" s="42"/>
    </row>
    <row r="24" spans="1:11">
      <c r="B24" s="74" t="s">
        <v>200</v>
      </c>
      <c r="C24" s="65" t="s">
        <v>201</v>
      </c>
      <c r="D24" s="75">
        <v>7401</v>
      </c>
    </row>
    <row r="25" spans="1:11">
      <c r="B25" s="74" t="s">
        <v>202</v>
      </c>
      <c r="C25" s="65" t="s">
        <v>203</v>
      </c>
      <c r="D25" s="79">
        <v>483536463</v>
      </c>
    </row>
    <row r="26" spans="1:11">
      <c r="B26" s="74" t="s">
        <v>204</v>
      </c>
      <c r="C26" s="65" t="s">
        <v>205</v>
      </c>
      <c r="D26" s="75">
        <v>65333.93635995136</v>
      </c>
    </row>
    <row r="27" spans="1:11">
      <c r="B27" s="74" t="s">
        <v>206</v>
      </c>
      <c r="C27" s="65" t="s">
        <v>207</v>
      </c>
      <c r="D27" s="80">
        <v>41.18</v>
      </c>
    </row>
    <row r="28" spans="1:11">
      <c r="B28" s="74" t="s">
        <v>208</v>
      </c>
      <c r="C28" s="65" t="s">
        <v>209</v>
      </c>
      <c r="D28" s="80">
        <v>7.8</v>
      </c>
    </row>
    <row r="29" spans="1:11">
      <c r="D29" s="81"/>
    </row>
    <row r="30" spans="1:11">
      <c r="A30" s="73" t="s">
        <v>218</v>
      </c>
      <c r="B30" s="65" t="s">
        <v>219</v>
      </c>
      <c r="D30" s="81"/>
    </row>
    <row r="31" spans="1:11">
      <c r="B31" s="74" t="s">
        <v>200</v>
      </c>
      <c r="C31" s="65" t="s">
        <v>201</v>
      </c>
      <c r="D31" s="68">
        <v>14393</v>
      </c>
    </row>
    <row r="32" spans="1:11">
      <c r="B32" s="74" t="s">
        <v>202</v>
      </c>
      <c r="C32" s="65" t="s">
        <v>203</v>
      </c>
      <c r="D32" s="68">
        <v>870729599</v>
      </c>
    </row>
    <row r="33" spans="1:4">
      <c r="B33" s="74" t="s">
        <v>204</v>
      </c>
      <c r="C33" s="65" t="s">
        <v>205</v>
      </c>
      <c r="D33" s="75">
        <v>60496.741402070453</v>
      </c>
    </row>
    <row r="34" spans="1:4">
      <c r="B34" s="74" t="s">
        <v>206</v>
      </c>
      <c r="C34" s="65" t="s">
        <v>207</v>
      </c>
      <c r="D34" s="82">
        <v>47.63</v>
      </c>
    </row>
    <row r="35" spans="1:4">
      <c r="B35" s="74" t="s">
        <v>208</v>
      </c>
      <c r="C35" s="65" t="s">
        <v>209</v>
      </c>
      <c r="D35" s="82">
        <v>9.14</v>
      </c>
    </row>
    <row r="36" spans="1:4">
      <c r="D36" s="81"/>
    </row>
    <row r="37" spans="1:4">
      <c r="A37" s="73" t="s">
        <v>220</v>
      </c>
      <c r="B37" s="65" t="s">
        <v>221</v>
      </c>
      <c r="C37" s="83"/>
      <c r="D37" s="81"/>
    </row>
    <row r="38" spans="1:4">
      <c r="B38" s="74" t="s">
        <v>200</v>
      </c>
      <c r="C38" s="65" t="s">
        <v>201</v>
      </c>
      <c r="D38" s="68">
        <v>84093</v>
      </c>
    </row>
    <row r="39" spans="1:4">
      <c r="B39" s="74" t="s">
        <v>202</v>
      </c>
      <c r="C39" s="65" t="s">
        <v>207</v>
      </c>
      <c r="D39" s="82">
        <v>73.38</v>
      </c>
    </row>
    <row r="40" spans="1:4">
      <c r="B40" s="74" t="s">
        <v>204</v>
      </c>
      <c r="C40" s="65" t="s">
        <v>222</v>
      </c>
      <c r="D40" s="68">
        <v>3954653723</v>
      </c>
    </row>
    <row r="41" spans="1:4">
      <c r="B41" s="74"/>
      <c r="D41" s="81"/>
    </row>
    <row r="42" spans="1:4">
      <c r="A42" s="73" t="s">
        <v>223</v>
      </c>
      <c r="B42" s="83" t="s">
        <v>224</v>
      </c>
      <c r="D42" s="81"/>
    </row>
    <row r="43" spans="1:4">
      <c r="B43" s="74" t="s">
        <v>200</v>
      </c>
      <c r="C43" s="65" t="s">
        <v>201</v>
      </c>
      <c r="D43" s="75">
        <v>224088</v>
      </c>
    </row>
    <row r="44" spans="1:4">
      <c r="C44" s="84"/>
      <c r="D44" s="85"/>
    </row>
    <row r="45" spans="1:4" ht="15.75">
      <c r="A45" s="72" t="s">
        <v>225</v>
      </c>
      <c r="B45" s="72"/>
      <c r="C45" s="72"/>
      <c r="D45" s="85"/>
    </row>
    <row r="46" spans="1:4">
      <c r="D46" s="85"/>
    </row>
    <row r="47" spans="1:4">
      <c r="A47" s="73" t="s">
        <v>198</v>
      </c>
      <c r="B47" s="65" t="s">
        <v>162</v>
      </c>
      <c r="D47" s="85"/>
    </row>
    <row r="48" spans="1:4">
      <c r="A48" s="74"/>
      <c r="B48" s="74" t="s">
        <v>200</v>
      </c>
      <c r="C48" s="65" t="s">
        <v>199</v>
      </c>
      <c r="D48" s="79">
        <v>39535995292</v>
      </c>
    </row>
    <row r="49" spans="1:4">
      <c r="A49" s="74"/>
      <c r="B49" s="74" t="s">
        <v>202</v>
      </c>
      <c r="C49" s="65" t="s">
        <v>217</v>
      </c>
      <c r="D49" s="79">
        <v>535870232</v>
      </c>
    </row>
    <row r="50" spans="1:4">
      <c r="A50" s="74"/>
      <c r="B50" s="74" t="s">
        <v>204</v>
      </c>
      <c r="C50" s="65" t="s">
        <v>219</v>
      </c>
      <c r="D50" s="75">
        <v>972023664</v>
      </c>
    </row>
    <row r="51" spans="1:4">
      <c r="A51" s="74"/>
      <c r="B51" s="74" t="s">
        <v>206</v>
      </c>
      <c r="C51" s="65" t="s">
        <v>221</v>
      </c>
      <c r="D51" s="75">
        <v>41614466631</v>
      </c>
    </row>
    <row r="52" spans="1:4">
      <c r="A52" s="74"/>
      <c r="B52" s="74" t="s">
        <v>226</v>
      </c>
      <c r="C52" s="65" t="s">
        <v>227</v>
      </c>
      <c r="D52" s="75">
        <v>37057619</v>
      </c>
    </row>
    <row r="53" spans="1:4">
      <c r="A53" s="74"/>
      <c r="B53" s="74" t="s">
        <v>208</v>
      </c>
      <c r="C53" s="65" t="s">
        <v>228</v>
      </c>
      <c r="D53" s="75">
        <v>3066827192</v>
      </c>
    </row>
    <row r="54" spans="1:4">
      <c r="A54" s="74"/>
      <c r="B54" s="74" t="s">
        <v>210</v>
      </c>
      <c r="C54" s="65" t="s">
        <v>224</v>
      </c>
      <c r="D54" s="75">
        <v>85762240630</v>
      </c>
    </row>
    <row r="55" spans="1:4">
      <c r="A55" s="74"/>
      <c r="B55" s="74"/>
      <c r="C55" s="86"/>
      <c r="D55" s="75"/>
    </row>
    <row r="56" spans="1:4">
      <c r="A56" s="73">
        <v>2</v>
      </c>
      <c r="B56" s="65" t="s">
        <v>229</v>
      </c>
    </row>
    <row r="57" spans="1:4">
      <c r="B57" s="74" t="s">
        <v>200</v>
      </c>
      <c r="C57" s="65" t="s">
        <v>199</v>
      </c>
      <c r="D57" s="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E31" sqref="E31"/>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params</vt:lpstr>
      <vt:lpstr>GlobalParams</vt:lpstr>
      <vt:lpstr>returns</vt:lpstr>
      <vt:lpstr>Calibration_AV2016lag</vt:lpstr>
      <vt:lpstr>Calibration_AV2016lag (2)</vt:lpstr>
      <vt:lpstr>PVB 1</vt:lpstr>
      <vt:lpstr>PVB 2</vt:lpstr>
      <vt:lpstr>First3Years</vt:lpstr>
      <vt:lpstr>DetectiveWork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2019-03-22T23:50:23Z</dcterms:modified>
</cp:coreProperties>
</file>