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300226 财务数据" sheetId="2" r:id="rId2"/>
    <sheet name="600221" sheetId="5" r:id="rId3"/>
    <sheet name="600867" sheetId="3" r:id="rId4"/>
    <sheet name="sz002310" sheetId="4" r:id="rId5"/>
  </sheets>
  <calcPr calcId="152511"/>
</workbook>
</file>

<file path=xl/calcChain.xml><?xml version="1.0" encoding="utf-8"?>
<calcChain xmlns="http://schemas.openxmlformats.org/spreadsheetml/2006/main">
  <c r="H11" i="5" l="1"/>
  <c r="E11" i="5"/>
  <c r="F11" i="5" s="1"/>
  <c r="I11" i="5" s="1"/>
  <c r="H10" i="5"/>
  <c r="E10" i="5"/>
  <c r="F10" i="5" s="1"/>
  <c r="I10" i="5" s="1"/>
  <c r="H9" i="5"/>
  <c r="F9" i="5"/>
  <c r="I9" i="5" s="1"/>
  <c r="E9" i="5"/>
  <c r="H8" i="5"/>
  <c r="E8" i="5"/>
  <c r="F8" i="5" s="1"/>
  <c r="I8" i="5" s="1"/>
  <c r="H7" i="5"/>
  <c r="E7" i="5"/>
  <c r="F7" i="5" s="1"/>
  <c r="I7" i="5" s="1"/>
  <c r="H6" i="5"/>
  <c r="E6" i="5"/>
  <c r="F6" i="5" s="1"/>
  <c r="I6" i="5" s="1"/>
  <c r="H5" i="5"/>
  <c r="F5" i="5"/>
  <c r="I5" i="5" s="1"/>
  <c r="J5" i="5" s="1"/>
  <c r="E5" i="5"/>
  <c r="H4" i="5"/>
  <c r="E4" i="5"/>
  <c r="F4" i="5" s="1"/>
  <c r="I4" i="5" s="1"/>
  <c r="H3" i="5"/>
  <c r="E3" i="5"/>
  <c r="F3" i="5" s="1"/>
  <c r="I3" i="5" s="1"/>
  <c r="J3" i="5" s="1"/>
  <c r="P2" i="5"/>
  <c r="M2" i="5"/>
  <c r="H2" i="5"/>
  <c r="I2" i="5" s="1"/>
  <c r="E2" i="5"/>
  <c r="J2" i="5" l="1"/>
  <c r="N2" i="5" s="1"/>
  <c r="K2" i="5"/>
  <c r="O2" i="5" s="1"/>
  <c r="J7" i="5"/>
  <c r="J4" i="5"/>
  <c r="J9" i="5"/>
  <c r="J6" i="5"/>
  <c r="J8" i="5"/>
  <c r="I4" i="4"/>
  <c r="F2" i="4"/>
  <c r="E3" i="4"/>
  <c r="F3" i="4" s="1"/>
  <c r="E4" i="4"/>
  <c r="E5" i="4"/>
  <c r="E6" i="4"/>
  <c r="F6" i="4" s="1"/>
  <c r="I6" i="4" s="1"/>
  <c r="E7" i="4"/>
  <c r="E8" i="4"/>
  <c r="E9" i="4"/>
  <c r="E10" i="4"/>
  <c r="E11" i="4"/>
  <c r="F11" i="4" s="1"/>
  <c r="E12" i="4"/>
  <c r="E13" i="4"/>
  <c r="F13" i="4" s="1"/>
  <c r="E2" i="4"/>
  <c r="H13" i="4"/>
  <c r="H12" i="4"/>
  <c r="F12" i="4"/>
  <c r="I12" i="4" s="1"/>
  <c r="H11" i="4"/>
  <c r="H10" i="4"/>
  <c r="H9" i="4"/>
  <c r="H8" i="4"/>
  <c r="H7" i="4"/>
  <c r="F7" i="4"/>
  <c r="H6" i="4"/>
  <c r="H5" i="4"/>
  <c r="H4" i="4"/>
  <c r="H3" i="4"/>
  <c r="P2" i="4"/>
  <c r="M2" i="4"/>
  <c r="H2" i="4"/>
  <c r="I2" i="4" s="1"/>
  <c r="I13" i="4" l="1"/>
  <c r="I11" i="4"/>
  <c r="I7" i="4"/>
  <c r="J4" i="4" s="1"/>
  <c r="I3" i="4"/>
  <c r="F10" i="4"/>
  <c r="I10" i="4" s="1"/>
  <c r="F9" i="4"/>
  <c r="I9" i="4" s="1"/>
  <c r="F8" i="4"/>
  <c r="I8" i="4" s="1"/>
  <c r="J6" i="4" s="1"/>
  <c r="F5" i="4"/>
  <c r="I5" i="4" s="1"/>
  <c r="F4" i="4"/>
  <c r="K2" i="4"/>
  <c r="O2" i="4" s="1"/>
  <c r="I10" i="3"/>
  <c r="I11" i="3"/>
  <c r="I12" i="3"/>
  <c r="I13" i="3"/>
  <c r="H10" i="3"/>
  <c r="H11" i="3"/>
  <c r="H12" i="3"/>
  <c r="H13" i="3"/>
  <c r="F10" i="3"/>
  <c r="F11" i="3"/>
  <c r="F12" i="3"/>
  <c r="F13" i="3"/>
  <c r="E10" i="3"/>
  <c r="F9" i="3" s="1"/>
  <c r="E11" i="3"/>
  <c r="E12" i="3"/>
  <c r="E13" i="3"/>
  <c r="E3" i="3"/>
  <c r="E4" i="3"/>
  <c r="E5" i="3"/>
  <c r="E6" i="3"/>
  <c r="F6" i="3" s="1"/>
  <c r="E7" i="3"/>
  <c r="E8" i="3"/>
  <c r="E9" i="3"/>
  <c r="E2" i="3"/>
  <c r="H9" i="3"/>
  <c r="H8" i="3"/>
  <c r="H7" i="3"/>
  <c r="H6" i="3"/>
  <c r="H5" i="3"/>
  <c r="H4" i="3"/>
  <c r="H3" i="3"/>
  <c r="P2" i="3"/>
  <c r="M2" i="3"/>
  <c r="H2" i="3"/>
  <c r="I2" i="3" s="1"/>
  <c r="J9" i="4" l="1"/>
  <c r="J3" i="4"/>
  <c r="J2" i="4"/>
  <c r="N2" i="4" s="1"/>
  <c r="J5" i="4"/>
  <c r="J7" i="4"/>
  <c r="J8" i="4"/>
  <c r="I9" i="3"/>
  <c r="I6" i="3"/>
  <c r="F8" i="3"/>
  <c r="I8" i="3" s="1"/>
  <c r="F7" i="3"/>
  <c r="I7" i="3" s="1"/>
  <c r="F5" i="3"/>
  <c r="I5" i="3" s="1"/>
  <c r="F4" i="3"/>
  <c r="I4" i="3" s="1"/>
  <c r="F3" i="3"/>
  <c r="I3" i="3" s="1"/>
  <c r="K2" i="3"/>
  <c r="O2" i="3" s="1"/>
  <c r="J9" i="3"/>
  <c r="J7" i="3" l="1"/>
  <c r="J6" i="3"/>
  <c r="J8" i="3"/>
  <c r="J4" i="3"/>
  <c r="J3" i="3"/>
  <c r="J5" i="3"/>
  <c r="J2" i="3"/>
  <c r="N2" i="3" s="1"/>
  <c r="P2" i="2"/>
  <c r="M2" i="2"/>
  <c r="H3" i="2"/>
  <c r="H4" i="2"/>
  <c r="H5" i="2"/>
  <c r="H6" i="2"/>
  <c r="H7" i="2"/>
  <c r="H8" i="2"/>
  <c r="H9" i="2"/>
  <c r="H10" i="2"/>
  <c r="H11" i="2"/>
  <c r="H2" i="2"/>
  <c r="I2" i="2" s="1"/>
  <c r="K2" i="2" s="1"/>
  <c r="O2" i="2" s="1"/>
  <c r="E3" i="2"/>
  <c r="E4" i="2"/>
  <c r="E5" i="2"/>
  <c r="E6" i="2"/>
  <c r="F6" i="2" s="1"/>
  <c r="E7" i="2"/>
  <c r="E8" i="2"/>
  <c r="E9" i="2"/>
  <c r="E10" i="2"/>
  <c r="F10" i="2" s="1"/>
  <c r="E11" i="2"/>
  <c r="E2" i="2"/>
  <c r="F9" i="2" l="1"/>
  <c r="I9" i="2" s="1"/>
  <c r="F7" i="2"/>
  <c r="I7" i="2" s="1"/>
  <c r="F5" i="2"/>
  <c r="I5" i="2" s="1"/>
  <c r="I6" i="2"/>
  <c r="I10" i="2"/>
  <c r="F4" i="2"/>
  <c r="I4" i="2" s="1"/>
  <c r="F11" i="2"/>
  <c r="I11" i="2" s="1"/>
  <c r="F3" i="2"/>
  <c r="I3" i="2" s="1"/>
  <c r="F8" i="2"/>
  <c r="I8" i="2" s="1"/>
  <c r="J6" i="2" l="1"/>
  <c r="J7" i="2"/>
  <c r="J4" i="2"/>
  <c r="J3" i="2"/>
  <c r="J9" i="2"/>
  <c r="J8" i="2"/>
  <c r="J2" i="2"/>
  <c r="N2" i="2" s="1"/>
  <c r="J5" i="2"/>
</calcChain>
</file>

<file path=xl/sharedStrings.xml><?xml version="1.0" encoding="utf-8"?>
<sst xmlns="http://schemas.openxmlformats.org/spreadsheetml/2006/main" count="186" uniqueCount="122">
  <si>
    <t>n+1d</t>
    <phoneticPr fontId="1" type="noConversion"/>
  </si>
  <si>
    <t>n+2d</t>
    <phoneticPr fontId="1" type="noConversion"/>
  </si>
  <si>
    <t>n+3d</t>
    <phoneticPr fontId="1" type="noConversion"/>
  </si>
  <si>
    <t>n+5d</t>
    <phoneticPr fontId="1" type="noConversion"/>
  </si>
  <si>
    <t>n+1h</t>
    <phoneticPr fontId="1" type="noConversion"/>
  </si>
  <si>
    <t>n+2h</t>
    <phoneticPr fontId="1" type="noConversion"/>
  </si>
  <si>
    <t>n+3h</t>
    <phoneticPr fontId="1" type="noConversion"/>
  </si>
  <si>
    <t>n+4h</t>
    <phoneticPr fontId="1" type="noConversion"/>
  </si>
  <si>
    <t xml:space="preserve">n+4d </t>
    <phoneticPr fontId="1" type="noConversion"/>
  </si>
  <si>
    <t>10:30AM</t>
    <phoneticPr fontId="1" type="noConversion"/>
  </si>
  <si>
    <t>11:30AM</t>
    <phoneticPr fontId="1" type="noConversion"/>
  </si>
  <si>
    <t>2:00PM</t>
    <phoneticPr fontId="1" type="noConversion"/>
  </si>
  <si>
    <t>3:00PM</t>
    <phoneticPr fontId="1" type="noConversion"/>
  </si>
  <si>
    <t>使用SVM分类器，分析某股票指标，以判断该股的的涨跌变化</t>
    <phoneticPr fontId="1" type="noConversion"/>
  </si>
  <si>
    <t>多日变化预测</t>
    <phoneticPr fontId="1" type="noConversion"/>
  </si>
  <si>
    <t>n+1Q</t>
    <phoneticPr fontId="1" type="noConversion"/>
  </si>
  <si>
    <t>n+2Q</t>
    <phoneticPr fontId="1" type="noConversion"/>
  </si>
  <si>
    <t>n+3Q</t>
    <phoneticPr fontId="1" type="noConversion"/>
  </si>
  <si>
    <t>n+4Q</t>
    <phoneticPr fontId="1" type="noConversion"/>
  </si>
  <si>
    <t>长期变化分析</t>
    <phoneticPr fontId="1" type="noConversion"/>
  </si>
  <si>
    <t>分析工具</t>
    <phoneticPr fontId="1" type="noConversion"/>
  </si>
  <si>
    <t xml:space="preserve">Python SVM </t>
    <phoneticPr fontId="1" type="noConversion"/>
  </si>
  <si>
    <t>Gaussin Kernal</t>
    <phoneticPr fontId="1" type="noConversion"/>
  </si>
  <si>
    <t>训练集样本数量</t>
    <phoneticPr fontId="1" type="noConversion"/>
  </si>
  <si>
    <t>分析指标</t>
    <phoneticPr fontId="1" type="noConversion"/>
  </si>
  <si>
    <t>当日变化</t>
    <phoneticPr fontId="1" type="noConversion"/>
  </si>
  <si>
    <t>多日变化</t>
    <phoneticPr fontId="1" type="noConversion"/>
  </si>
  <si>
    <t>n+0h</t>
    <phoneticPr fontId="1" type="noConversion"/>
  </si>
  <si>
    <t>9:30AM</t>
    <phoneticPr fontId="1" type="noConversion"/>
  </si>
  <si>
    <t>当日开盘</t>
    <phoneticPr fontId="1" type="noConversion"/>
  </si>
  <si>
    <t>当日中盘</t>
    <phoneticPr fontId="1" type="noConversion"/>
  </si>
  <si>
    <t>当日收盘</t>
    <phoneticPr fontId="1" type="noConversion"/>
  </si>
  <si>
    <t>当日变化预测， 集中预测某股票在下一小时的变化，为超短线操作做出参考，</t>
    <phoneticPr fontId="1" type="noConversion"/>
  </si>
  <si>
    <t>多日变化预测，集中预测某股票在下几日的变化，为短线操作做出参考</t>
    <phoneticPr fontId="1" type="noConversion"/>
  </si>
  <si>
    <t>长期变化分析，利用公司财务季报，预测股票价格在下几个季度的变化。</t>
    <phoneticPr fontId="1" type="noConversion"/>
  </si>
  <si>
    <t>行情指标</t>
    <phoneticPr fontId="1" type="noConversion"/>
  </si>
  <si>
    <t>Open_price</t>
    <phoneticPr fontId="1" type="noConversion"/>
  </si>
  <si>
    <t>close_price</t>
    <phoneticPr fontId="1" type="noConversion"/>
  </si>
  <si>
    <t>high_price</t>
    <phoneticPr fontId="1" type="noConversion"/>
  </si>
  <si>
    <t>low_price</t>
    <phoneticPr fontId="1" type="noConversion"/>
  </si>
  <si>
    <t>成交量</t>
    <phoneticPr fontId="1" type="noConversion"/>
  </si>
  <si>
    <t>成交额</t>
    <phoneticPr fontId="1" type="noConversion"/>
  </si>
  <si>
    <t>换手率</t>
    <phoneticPr fontId="1" type="noConversion"/>
  </si>
  <si>
    <t>振幅</t>
    <phoneticPr fontId="1" type="noConversion"/>
  </si>
  <si>
    <t>市盈率</t>
    <phoneticPr fontId="1" type="noConversion"/>
  </si>
  <si>
    <t>市净率</t>
    <phoneticPr fontId="1" type="noConversion"/>
  </si>
  <si>
    <t>累计涨幅</t>
    <phoneticPr fontId="1" type="noConversion"/>
  </si>
  <si>
    <t>量增价涨</t>
    <phoneticPr fontId="1" type="noConversion"/>
  </si>
  <si>
    <t>资金</t>
    <phoneticPr fontId="1" type="noConversion"/>
  </si>
  <si>
    <t>本日资金主力流出</t>
    <phoneticPr fontId="1" type="noConversion"/>
  </si>
  <si>
    <t>本日资金主力流入</t>
    <phoneticPr fontId="1" type="noConversion"/>
  </si>
  <si>
    <t>本日资金散户流出</t>
    <phoneticPr fontId="1" type="noConversion"/>
  </si>
  <si>
    <t>本日资金散户流入</t>
    <phoneticPr fontId="1" type="noConversion"/>
  </si>
  <si>
    <t>短线分析以行情及技术指标为主</t>
    <phoneticPr fontId="1" type="noConversion"/>
  </si>
  <si>
    <t>技术</t>
    <phoneticPr fontId="1" type="noConversion"/>
  </si>
  <si>
    <t>SAR</t>
    <phoneticPr fontId="1" type="noConversion"/>
  </si>
  <si>
    <t>WACD</t>
    <phoneticPr fontId="1" type="noConversion"/>
  </si>
  <si>
    <t>日线数据</t>
    <phoneticPr fontId="1" type="noConversion"/>
  </si>
  <si>
    <t>时线数据</t>
    <phoneticPr fontId="1" type="noConversion"/>
  </si>
  <si>
    <t>其它市场</t>
    <phoneticPr fontId="1" type="noConversion"/>
  </si>
  <si>
    <t>上证指数</t>
    <phoneticPr fontId="1" type="noConversion"/>
  </si>
  <si>
    <t>深证指数</t>
    <phoneticPr fontId="1" type="noConversion"/>
  </si>
  <si>
    <t>沪深300</t>
    <phoneticPr fontId="1" type="noConversion"/>
  </si>
  <si>
    <r>
      <t>v_r_hkHSI="100~</t>
    </r>
    <r>
      <rPr>
        <sz val="11"/>
        <color rgb="FF000000"/>
        <rFont val="SimSun"/>
        <charset val="134"/>
      </rPr>
      <t>恒生指数</t>
    </r>
  </si>
  <si>
    <r>
      <t>v_usDJI="real~</t>
    </r>
    <r>
      <rPr>
        <sz val="11"/>
        <color rgb="FF000000"/>
        <rFont val="SimSun"/>
        <charset val="134"/>
      </rPr>
      <t>道琼斯</t>
    </r>
    <r>
      <rPr>
        <sz val="11"/>
        <color rgb="FF000000"/>
        <rFont val="Calibri"/>
        <family val="2"/>
      </rPr>
      <t>~</t>
    </r>
  </si>
  <si>
    <r>
      <t>v_usIXIC="real~</t>
    </r>
    <r>
      <rPr>
        <sz val="11"/>
        <color rgb="FF000000"/>
        <rFont val="SimSun"/>
        <charset val="134"/>
      </rPr>
      <t>纳斯达克</t>
    </r>
    <r>
      <rPr>
        <sz val="11"/>
        <color rgb="FF000000"/>
        <rFont val="Calibri"/>
        <family val="2"/>
      </rPr>
      <t>~.</t>
    </r>
  </si>
  <si>
    <r>
      <t>v_gzFCHI="FCHI~</t>
    </r>
    <r>
      <rPr>
        <sz val="11"/>
        <color rgb="FF000000"/>
        <rFont val="SimSun"/>
        <charset val="134"/>
      </rPr>
      <t>法国</t>
    </r>
    <r>
      <rPr>
        <sz val="11"/>
        <color rgb="FF000000"/>
        <rFont val="Calibri"/>
        <family val="2"/>
      </rPr>
      <t>CAC40</t>
    </r>
    <r>
      <rPr>
        <sz val="11"/>
        <color rgb="FF000000"/>
        <rFont val="SimSun"/>
        <charset val="134"/>
      </rPr>
      <t>指数</t>
    </r>
  </si>
  <si>
    <r>
      <t>v_gzGDAXI="GDAXI~</t>
    </r>
    <r>
      <rPr>
        <sz val="11"/>
        <color rgb="FF000000"/>
        <rFont val="SimSun"/>
        <charset val="134"/>
      </rPr>
      <t>德国</t>
    </r>
    <r>
      <rPr>
        <sz val="11"/>
        <color rgb="FF000000"/>
        <rFont val="Calibri"/>
        <family val="2"/>
      </rPr>
      <t>DAX 30</t>
    </r>
    <r>
      <rPr>
        <sz val="11"/>
        <color rgb="FF000000"/>
        <rFont val="SimSun"/>
        <charset val="134"/>
      </rPr>
      <t>种股价指数</t>
    </r>
  </si>
  <si>
    <r>
      <t>v_gzN225="N225~</t>
    </r>
    <r>
      <rPr>
        <sz val="11"/>
        <color rgb="FF000000"/>
        <rFont val="SimSun"/>
        <charset val="134"/>
      </rPr>
      <t>日经</t>
    </r>
    <r>
      <rPr>
        <sz val="11"/>
        <color rgb="FF000000"/>
        <rFont val="Calibri"/>
        <family val="2"/>
      </rPr>
      <t>225</t>
    </r>
    <r>
      <rPr>
        <sz val="11"/>
        <color rgb="FF000000"/>
        <rFont val="SimSun"/>
        <charset val="134"/>
      </rPr>
      <t>指数</t>
    </r>
  </si>
  <si>
    <r>
      <t>v_gzFTSTI="FTSTI~</t>
    </r>
    <r>
      <rPr>
        <sz val="11"/>
        <color rgb="FF000000"/>
        <rFont val="SimSun"/>
        <charset val="134"/>
      </rPr>
      <t>富时新加坡海峡时报指数</t>
    </r>
    <r>
      <rPr>
        <sz val="11"/>
        <color rgb="FF000000"/>
        <rFont val="Calibri"/>
        <family val="2"/>
      </rPr>
      <t>~</t>
    </r>
  </si>
  <si>
    <r>
      <t>v_gzTWII="TWII~</t>
    </r>
    <r>
      <rPr>
        <sz val="11"/>
        <color rgb="FF000000"/>
        <rFont val="SimSun"/>
        <charset val="134"/>
      </rPr>
      <t>台湾加权指数</t>
    </r>
    <r>
      <rPr>
        <sz val="11"/>
        <color rgb="FF000000"/>
        <rFont val="Calibri"/>
        <family val="2"/>
      </rPr>
      <t>~</t>
    </r>
  </si>
  <si>
    <t>v_fqUS_GC_1="US_GC_1~100 OZ GOLD MAR4Mar15~CMX~USD~</t>
  </si>
  <si>
    <r>
      <t>1,171.60~1,171.60~1,162.80~11~0319 16:25~</t>
    </r>
    <r>
      <rPr>
        <sz val="11"/>
        <color rgb="FF000000"/>
        <rFont val="SimSun"/>
        <charset val="134"/>
      </rPr>
      <t>金属期货</t>
    </r>
    <r>
      <rPr>
        <sz val="11"/>
        <color rgb="FF000000"/>
        <rFont val="Calibri"/>
        <family val="2"/>
      </rPr>
      <t>~</t>
    </r>
    <r>
      <rPr>
        <sz val="11"/>
        <color rgb="FF000000"/>
        <rFont val="SimSun"/>
        <charset val="134"/>
      </rPr>
      <t>贵金属</t>
    </r>
    <r>
      <rPr>
        <sz val="11"/>
        <color rgb="FF000000"/>
        <rFont val="Calibri"/>
        <family val="2"/>
      </rPr>
      <t>~";</t>
    </r>
  </si>
  <si>
    <r>
      <t>v_fqUS_CL_1="US_CL_1~LIGHT CRUDE CON1Mar15~NYM~USD~03/20~43.34~-1.32~44.60~44.71~42.91~00~0319 17:03~</t>
    </r>
    <r>
      <rPr>
        <sz val="11"/>
        <color rgb="FF000000"/>
        <rFont val="SimSun"/>
        <charset val="134"/>
      </rPr>
      <t>能源期货</t>
    </r>
    <r>
      <rPr>
        <sz val="11"/>
        <color rgb="FF000000"/>
        <rFont val="Calibri"/>
        <family val="2"/>
      </rPr>
      <t>~</t>
    </r>
    <r>
      <rPr>
        <sz val="11"/>
        <color rgb="FF000000"/>
        <rFont val="SimSun"/>
        <charset val="134"/>
      </rPr>
      <t>石油</t>
    </r>
    <r>
      <rPr>
        <sz val="11"/>
        <color rgb="FF000000"/>
        <rFont val="Calibri"/>
        <family val="2"/>
      </rPr>
      <t>~";</t>
    </r>
  </si>
  <si>
    <t>长期数据</t>
    <phoneticPr fontId="1" type="noConversion"/>
  </si>
  <si>
    <t>市盈率变化</t>
    <phoneticPr fontId="1" type="noConversion"/>
  </si>
  <si>
    <t>市净率变化</t>
    <phoneticPr fontId="1" type="noConversion"/>
  </si>
  <si>
    <t>累计成交量</t>
    <phoneticPr fontId="1" type="noConversion"/>
  </si>
  <si>
    <t>累计资金流出</t>
    <phoneticPr fontId="1" type="noConversion"/>
  </si>
  <si>
    <t>累计资金流入</t>
    <phoneticPr fontId="1" type="noConversion"/>
  </si>
  <si>
    <t>上证指数累计变化</t>
    <phoneticPr fontId="1" type="noConversion"/>
  </si>
  <si>
    <t>股票交易费率</t>
    <phoneticPr fontId="1" type="noConversion"/>
  </si>
  <si>
    <t>3年期国债回报率</t>
    <phoneticPr fontId="1" type="noConversion"/>
  </si>
  <si>
    <t>3年定期存款收益率</t>
    <phoneticPr fontId="1" type="noConversion"/>
  </si>
  <si>
    <t>活期存款收益率</t>
    <phoneticPr fontId="1" type="noConversion"/>
  </si>
  <si>
    <t>人民币兑美元汇率</t>
    <phoneticPr fontId="1" type="noConversion"/>
  </si>
  <si>
    <t>美元利息</t>
    <phoneticPr fontId="1" type="noConversion"/>
  </si>
  <si>
    <t>国内生产总值（季度）</t>
    <phoneticPr fontId="1" type="noConversion"/>
  </si>
  <si>
    <t>个股财务分析指标</t>
    <phoneticPr fontId="1" type="noConversion"/>
  </si>
  <si>
    <t>工业增加值</t>
    <phoneticPr fontId="1" type="noConversion"/>
  </si>
  <si>
    <t>社会消费品零售总额</t>
    <phoneticPr fontId="1" type="noConversion"/>
  </si>
  <si>
    <t xml:space="preserve"> 商品零售价格指数
</t>
    <phoneticPr fontId="1" type="noConversion"/>
  </si>
  <si>
    <t xml:space="preserve"> 居民收入与物价信心
</t>
    <phoneticPr fontId="1" type="noConversion"/>
  </si>
  <si>
    <t xml:space="preserve"> 全社会固定资产投资</t>
  </si>
  <si>
    <t>各地区行业资产投资</t>
  </si>
  <si>
    <t>贷款利率</t>
  </si>
  <si>
    <t xml:space="preserve"> 存款准备金率</t>
  </si>
  <si>
    <t xml:space="preserve">  存款利率</t>
    <phoneticPr fontId="1" type="noConversion"/>
  </si>
  <si>
    <t xml:space="preserve"> 央行汇率
</t>
    <phoneticPr fontId="1" type="noConversion"/>
  </si>
  <si>
    <t>行业信息</t>
    <phoneticPr fontId="1" type="noConversion"/>
  </si>
  <si>
    <t>宏观经济景气指数</t>
    <phoneticPr fontId="1" type="noConversion"/>
  </si>
  <si>
    <t xml:space="preserve"> 消费者信心指数</t>
    <phoneticPr fontId="1" type="noConversion"/>
  </si>
  <si>
    <t xml:space="preserve"> 货物进出口总额</t>
    <phoneticPr fontId="1" type="noConversion"/>
  </si>
  <si>
    <r>
      <rPr>
        <sz val="11"/>
        <color rgb="FF000000"/>
        <rFont val="宋体"/>
        <family val="2"/>
      </rPr>
      <t>黄金美元价格</t>
    </r>
    <phoneticPr fontId="1" type="noConversion"/>
  </si>
  <si>
    <t>量比</t>
    <phoneticPr fontId="1" type="noConversion"/>
  </si>
  <si>
    <t>报告期</t>
    <phoneticPr fontId="1" type="noConversion"/>
  </si>
  <si>
    <t>稀释每股收益</t>
    <phoneticPr fontId="1" type="noConversion"/>
  </si>
  <si>
    <t>比上期变化</t>
    <phoneticPr fontId="1" type="noConversion"/>
  </si>
  <si>
    <t>净利润</t>
    <phoneticPr fontId="1" type="noConversion"/>
  </si>
  <si>
    <t>流通A股， 信息来自于雪球网</t>
    <phoneticPr fontId="1" type="noConversion"/>
  </si>
  <si>
    <t>净利润(展开)</t>
    <phoneticPr fontId="1" type="noConversion"/>
  </si>
  <si>
    <t>流通A股（展开）</t>
    <phoneticPr fontId="1" type="noConversion"/>
  </si>
  <si>
    <t>EPS(每股净收益/季度)</t>
    <phoneticPr fontId="1" type="noConversion"/>
  </si>
  <si>
    <t>EPS(TTM)</t>
    <phoneticPr fontId="1" type="noConversion"/>
  </si>
  <si>
    <t>每股净资产</t>
    <phoneticPr fontId="1" type="noConversion"/>
  </si>
  <si>
    <t>股价</t>
    <phoneticPr fontId="1" type="noConversion"/>
  </si>
  <si>
    <t>静态PE</t>
    <phoneticPr fontId="1" type="noConversion"/>
  </si>
  <si>
    <t>动态PE</t>
    <phoneticPr fontId="1" type="noConversion"/>
  </si>
  <si>
    <t>EPS(日期)</t>
    <phoneticPr fontId="1" type="noConversion"/>
  </si>
  <si>
    <t>动态日期PE</t>
    <phoneticPr fontId="1" type="noConversion"/>
  </si>
  <si>
    <t>市净PB</t>
    <phoneticPr fontId="1" type="noConversion"/>
  </si>
  <si>
    <t>每股净资产 ， 雪球信息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</si>
</sst>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.0000"/>
    <numFmt numFmtId="177" formatCode="_ * #,##0.0000_ ;_ * \-#,##0.0000_ ;_ * &quot;-&quot;????_ ;_ @_ 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charset val="134"/>
    </font>
    <font>
      <u/>
      <sz val="11"/>
      <color theme="10"/>
      <name val="宋体"/>
      <family val="2"/>
      <scheme val="minor"/>
    </font>
    <font>
      <sz val="11"/>
      <color rgb="FF000000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D7E3F1"/>
      </left>
      <right/>
      <top style="medium">
        <color rgb="FFD7E3F1"/>
      </top>
      <bottom/>
      <diagonal/>
    </border>
    <border>
      <left/>
      <right/>
      <top style="medium">
        <color rgb="FFD7E3F1"/>
      </top>
      <bottom/>
      <diagonal/>
    </border>
    <border>
      <left style="medium">
        <color rgb="FFD7E3F1"/>
      </left>
      <right/>
      <top/>
      <bottom/>
      <diagonal/>
    </border>
    <border>
      <left style="medium">
        <color rgb="FFD7E3F1"/>
      </left>
      <right/>
      <top/>
      <bottom style="medium">
        <color rgb="FFD7E3F1"/>
      </bottom>
      <diagonal/>
    </border>
    <border>
      <left/>
      <right/>
      <top/>
      <bottom style="medium">
        <color rgb="FFD7E3F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5" fillId="0" borderId="0" xfId="1" applyAlignment="1">
      <alignment horizontal="left" vertical="center" indent="1"/>
    </xf>
    <xf numFmtId="14" fontId="0" fillId="0" borderId="3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5" xfId="0" applyNumberFormat="1" applyBorder="1" applyAlignment="1">
      <alignment vertical="center" wrapText="1"/>
    </xf>
    <xf numFmtId="4" fontId="0" fillId="0" borderId="0" xfId="0" applyNumberFormat="1" applyAlignment="1">
      <alignment vertical="center" wrapText="1"/>
    </xf>
    <xf numFmtId="177" fontId="0" fillId="0" borderId="2" xfId="0" applyNumberFormat="1" applyBorder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0" borderId="5" xfId="0" applyNumberFormat="1" applyBorder="1" applyAlignment="1">
      <alignment vertical="center" wrapText="1"/>
    </xf>
    <xf numFmtId="4" fontId="0" fillId="0" borderId="0" xfId="0" applyNumberFormat="1"/>
    <xf numFmtId="177" fontId="0" fillId="0" borderId="0" xfId="0" applyNumberFormat="1"/>
    <xf numFmtId="43" fontId="0" fillId="0" borderId="0" xfId="0" applyNumberFormat="1"/>
    <xf numFmtId="14" fontId="0" fillId="2" borderId="1" xfId="0" applyNumberFormat="1" applyFill="1" applyBorder="1" applyAlignment="1">
      <alignment vertical="center" wrapText="1"/>
    </xf>
    <xf numFmtId="176" fontId="0" fillId="2" borderId="2" xfId="0" applyNumberFormat="1" applyFill="1" applyBorder="1" applyAlignment="1">
      <alignment vertical="center" wrapText="1"/>
    </xf>
    <xf numFmtId="14" fontId="0" fillId="2" borderId="3" xfId="0" applyNumberFormat="1" applyFill="1" applyBorder="1" applyAlignment="1">
      <alignment vertical="center" wrapText="1"/>
    </xf>
    <xf numFmtId="176" fontId="0" fillId="2" borderId="0" xfId="0" applyNumberFormat="1" applyFill="1" applyAlignment="1">
      <alignment vertical="center" wrapText="1"/>
    </xf>
    <xf numFmtId="177" fontId="0" fillId="2" borderId="0" xfId="0" applyNumberFormat="1" applyFill="1"/>
    <xf numFmtId="14" fontId="0" fillId="3" borderId="3" xfId="0" applyNumberFormat="1" applyFill="1" applyBorder="1" applyAlignment="1">
      <alignment vertical="center" wrapText="1"/>
    </xf>
    <xf numFmtId="176" fontId="0" fillId="3" borderId="0" xfId="0" applyNumberFormat="1" applyFill="1" applyAlignment="1">
      <alignment vertical="center" wrapText="1"/>
    </xf>
    <xf numFmtId="177" fontId="0" fillId="3" borderId="0" xfId="0" applyNumberFormat="1" applyFill="1" applyAlignment="1">
      <alignment vertical="center" wrapText="1"/>
    </xf>
    <xf numFmtId="177" fontId="0" fillId="3" borderId="2" xfId="0" applyNumberFormat="1" applyFill="1" applyBorder="1" applyAlignment="1">
      <alignment vertical="center" wrapText="1"/>
    </xf>
    <xf numFmtId="0" fontId="0" fillId="3" borderId="0" xfId="0" applyFill="1"/>
    <xf numFmtId="177" fontId="0" fillId="3" borderId="0" xfId="0" applyNumberFormat="1" applyFill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28" workbookViewId="0">
      <selection activeCell="C44" sqref="C44"/>
    </sheetView>
  </sheetViews>
  <sheetFormatPr defaultRowHeight="13.5"/>
  <cols>
    <col min="2" max="2" width="12.125" customWidth="1"/>
    <col min="3" max="3" width="42.5" customWidth="1"/>
    <col min="4" max="4" width="16.375" customWidth="1"/>
    <col min="5" max="5" width="15.125" bestFit="1" customWidth="1"/>
    <col min="7" max="7" width="13.375" customWidth="1"/>
  </cols>
  <sheetData>
    <row r="1" spans="1:6">
      <c r="A1" t="s">
        <v>13</v>
      </c>
    </row>
    <row r="3" spans="1:6">
      <c r="A3" t="s">
        <v>32</v>
      </c>
    </row>
    <row r="5" spans="1:6">
      <c r="A5" s="28" t="s">
        <v>25</v>
      </c>
      <c r="B5" t="s">
        <v>27</v>
      </c>
      <c r="C5" t="s">
        <v>28</v>
      </c>
      <c r="D5" t="s">
        <v>29</v>
      </c>
      <c r="E5" t="s">
        <v>23</v>
      </c>
      <c r="F5">
        <v>500</v>
      </c>
    </row>
    <row r="6" spans="1:6">
      <c r="A6" s="28"/>
      <c r="B6" t="s">
        <v>4</v>
      </c>
      <c r="C6" t="s">
        <v>9</v>
      </c>
    </row>
    <row r="7" spans="1:6">
      <c r="A7" s="28"/>
      <c r="B7" t="s">
        <v>5</v>
      </c>
      <c r="C7" t="s">
        <v>10</v>
      </c>
      <c r="D7" t="s">
        <v>30</v>
      </c>
    </row>
    <row r="8" spans="1:6">
      <c r="A8" s="28"/>
      <c r="B8" t="s">
        <v>6</v>
      </c>
      <c r="C8" t="s">
        <v>11</v>
      </c>
    </row>
    <row r="9" spans="1:6">
      <c r="A9" s="28"/>
      <c r="B9" t="s">
        <v>7</v>
      </c>
      <c r="C9" t="s">
        <v>12</v>
      </c>
      <c r="D9" t="s">
        <v>31</v>
      </c>
    </row>
    <row r="10" spans="1:6">
      <c r="A10" s="1"/>
    </row>
    <row r="11" spans="1:6">
      <c r="A11" t="s">
        <v>33</v>
      </c>
    </row>
    <row r="12" spans="1:6">
      <c r="A12" s="28" t="s">
        <v>14</v>
      </c>
      <c r="B12" t="s">
        <v>0</v>
      </c>
      <c r="E12" t="s">
        <v>23</v>
      </c>
      <c r="F12">
        <v>300</v>
      </c>
    </row>
    <row r="13" spans="1:6">
      <c r="A13" s="28"/>
      <c r="B13" t="s">
        <v>1</v>
      </c>
    </row>
    <row r="14" spans="1:6">
      <c r="A14" s="28"/>
      <c r="B14" t="s">
        <v>2</v>
      </c>
    </row>
    <row r="15" spans="1:6">
      <c r="A15" s="28"/>
      <c r="B15" t="s">
        <v>8</v>
      </c>
    </row>
    <row r="16" spans="1:6">
      <c r="A16" s="28"/>
      <c r="B16" t="s">
        <v>3</v>
      </c>
    </row>
    <row r="18" spans="1:7">
      <c r="A18" t="s">
        <v>34</v>
      </c>
    </row>
    <row r="19" spans="1:7">
      <c r="A19" s="28" t="s">
        <v>19</v>
      </c>
      <c r="B19" t="s">
        <v>15</v>
      </c>
      <c r="E19" t="s">
        <v>23</v>
      </c>
      <c r="F19">
        <v>30</v>
      </c>
    </row>
    <row r="20" spans="1:7">
      <c r="A20" s="28"/>
      <c r="B20" t="s">
        <v>16</v>
      </c>
    </row>
    <row r="21" spans="1:7">
      <c r="A21" s="28"/>
      <c r="B21" t="s">
        <v>17</v>
      </c>
    </row>
    <row r="22" spans="1:7">
      <c r="A22" s="28"/>
      <c r="B22" t="s">
        <v>18</v>
      </c>
    </row>
    <row r="25" spans="1:7">
      <c r="A25" t="s">
        <v>20</v>
      </c>
      <c r="B25" t="s">
        <v>21</v>
      </c>
      <c r="C25" t="s">
        <v>22</v>
      </c>
    </row>
    <row r="28" spans="1:7">
      <c r="A28" t="s">
        <v>24</v>
      </c>
    </row>
    <row r="29" spans="1:7">
      <c r="B29" t="s">
        <v>53</v>
      </c>
    </row>
    <row r="30" spans="1:7">
      <c r="A30" t="s">
        <v>25</v>
      </c>
      <c r="B30" t="s">
        <v>35</v>
      </c>
      <c r="C30" s="2" t="s">
        <v>57</v>
      </c>
      <c r="D30" s="2" t="s">
        <v>58</v>
      </c>
      <c r="G30" t="s">
        <v>74</v>
      </c>
    </row>
    <row r="31" spans="1:7">
      <c r="A31" t="s">
        <v>26</v>
      </c>
      <c r="C31" s="2" t="s">
        <v>36</v>
      </c>
      <c r="D31" s="2" t="s">
        <v>36</v>
      </c>
    </row>
    <row r="32" spans="1:7">
      <c r="C32" s="2" t="s">
        <v>37</v>
      </c>
      <c r="D32" s="2" t="s">
        <v>37</v>
      </c>
    </row>
    <row r="33" spans="2:7">
      <c r="C33" s="2" t="s">
        <v>38</v>
      </c>
      <c r="D33" s="2" t="s">
        <v>38</v>
      </c>
    </row>
    <row r="34" spans="2:7">
      <c r="C34" s="2" t="s">
        <v>39</v>
      </c>
      <c r="D34" s="2" t="s">
        <v>39</v>
      </c>
    </row>
    <row r="35" spans="2:7">
      <c r="C35" s="2" t="s">
        <v>40</v>
      </c>
      <c r="D35" s="2" t="s">
        <v>40</v>
      </c>
      <c r="G35" t="s">
        <v>77</v>
      </c>
    </row>
    <row r="36" spans="2:7">
      <c r="C36" s="2" t="s">
        <v>41</v>
      </c>
    </row>
    <row r="37" spans="2:7">
      <c r="C37" s="2" t="s">
        <v>42</v>
      </c>
    </row>
    <row r="38" spans="2:7">
      <c r="C38" s="2" t="s">
        <v>43</v>
      </c>
    </row>
    <row r="39" spans="2:7">
      <c r="C39" s="2" t="s">
        <v>44</v>
      </c>
      <c r="G39" s="2" t="s">
        <v>75</v>
      </c>
    </row>
    <row r="40" spans="2:7">
      <c r="C40" s="2" t="s">
        <v>45</v>
      </c>
      <c r="G40" s="2" t="s">
        <v>76</v>
      </c>
    </row>
    <row r="41" spans="2:7">
      <c r="C41" s="2" t="s">
        <v>46</v>
      </c>
      <c r="D41" s="2" t="s">
        <v>46</v>
      </c>
      <c r="G41" s="2" t="s">
        <v>46</v>
      </c>
    </row>
    <row r="42" spans="2:7">
      <c r="C42" s="2" t="s">
        <v>47</v>
      </c>
    </row>
    <row r="43" spans="2:7">
      <c r="D43" s="2" t="s">
        <v>104</v>
      </c>
    </row>
    <row r="44" spans="2:7">
      <c r="C44" s="2"/>
    </row>
    <row r="45" spans="2:7">
      <c r="B45" t="s">
        <v>48</v>
      </c>
      <c r="C45" s="2"/>
    </row>
    <row r="46" spans="2:7">
      <c r="C46" s="2" t="s">
        <v>49</v>
      </c>
      <c r="D46" s="2" t="s">
        <v>49</v>
      </c>
      <c r="G46" t="s">
        <v>78</v>
      </c>
    </row>
    <row r="47" spans="2:7">
      <c r="C47" s="2" t="s">
        <v>50</v>
      </c>
      <c r="D47" s="2" t="s">
        <v>50</v>
      </c>
      <c r="G47" t="s">
        <v>79</v>
      </c>
    </row>
    <row r="48" spans="2:7">
      <c r="C48" s="2" t="s">
        <v>51</v>
      </c>
      <c r="D48" s="2" t="s">
        <v>51</v>
      </c>
    </row>
    <row r="49" spans="2:7">
      <c r="C49" s="2" t="s">
        <v>52</v>
      </c>
      <c r="D49" s="2" t="s">
        <v>52</v>
      </c>
    </row>
    <row r="51" spans="2:7">
      <c r="B51" t="s">
        <v>54</v>
      </c>
      <c r="C51" t="s">
        <v>55</v>
      </c>
      <c r="D51" t="s">
        <v>55</v>
      </c>
    </row>
    <row r="52" spans="2:7">
      <c r="C52" t="s">
        <v>56</v>
      </c>
      <c r="D52" t="s">
        <v>56</v>
      </c>
    </row>
    <row r="54" spans="2:7">
      <c r="B54" t="s">
        <v>59</v>
      </c>
      <c r="C54" s="2" t="s">
        <v>60</v>
      </c>
      <c r="G54" t="s">
        <v>80</v>
      </c>
    </row>
    <row r="55" spans="2:7">
      <c r="C55" s="2" t="s">
        <v>61</v>
      </c>
    </row>
    <row r="56" spans="2:7">
      <c r="C56" s="2" t="s">
        <v>62</v>
      </c>
      <c r="G56" s="2" t="s">
        <v>81</v>
      </c>
    </row>
    <row r="57" spans="2:7" ht="15">
      <c r="C57" s="3" t="s">
        <v>63</v>
      </c>
      <c r="G57" s="2" t="s">
        <v>82</v>
      </c>
    </row>
    <row r="58" spans="2:7" ht="15">
      <c r="C58" s="3" t="s">
        <v>64</v>
      </c>
      <c r="G58" s="2" t="s">
        <v>83</v>
      </c>
    </row>
    <row r="59" spans="2:7" ht="15">
      <c r="C59" s="3" t="s">
        <v>65</v>
      </c>
      <c r="G59" s="2" t="s">
        <v>84</v>
      </c>
    </row>
    <row r="60" spans="2:7" ht="15">
      <c r="C60" s="3" t="s">
        <v>66</v>
      </c>
      <c r="G60" s="2" t="s">
        <v>85</v>
      </c>
    </row>
    <row r="61" spans="2:7" ht="15">
      <c r="C61" s="3" t="s">
        <v>67</v>
      </c>
      <c r="G61" s="2" t="s">
        <v>86</v>
      </c>
    </row>
    <row r="62" spans="2:7" ht="15">
      <c r="C62" s="3" t="s">
        <v>68</v>
      </c>
      <c r="G62" s="2" t="s">
        <v>87</v>
      </c>
    </row>
    <row r="63" spans="2:7" ht="15">
      <c r="C63" s="3" t="s">
        <v>69</v>
      </c>
      <c r="G63" s="2" t="s">
        <v>89</v>
      </c>
    </row>
    <row r="64" spans="2:7" ht="15">
      <c r="C64" s="3" t="s">
        <v>70</v>
      </c>
      <c r="G64" s="2" t="s">
        <v>90</v>
      </c>
    </row>
    <row r="65" spans="3:7" ht="40.5">
      <c r="C65" s="3" t="s">
        <v>71</v>
      </c>
      <c r="G65" s="4" t="s">
        <v>91</v>
      </c>
    </row>
    <row r="66" spans="3:7" ht="54">
      <c r="C66" s="3" t="s">
        <v>72</v>
      </c>
      <c r="G66" s="4" t="s">
        <v>92</v>
      </c>
    </row>
    <row r="67" spans="3:7" ht="15">
      <c r="C67" s="3" t="s">
        <v>73</v>
      </c>
      <c r="G67" t="s">
        <v>93</v>
      </c>
    </row>
    <row r="68" spans="3:7">
      <c r="C68" s="2" t="s">
        <v>85</v>
      </c>
      <c r="G68" s="5" t="s">
        <v>94</v>
      </c>
    </row>
    <row r="69" spans="3:7" ht="27">
      <c r="C69" s="3" t="s">
        <v>103</v>
      </c>
      <c r="G69" s="4" t="s">
        <v>100</v>
      </c>
    </row>
    <row r="70" spans="3:7" ht="27">
      <c r="G70" s="4" t="s">
        <v>101</v>
      </c>
    </row>
    <row r="71" spans="3:7" ht="27">
      <c r="G71" s="4" t="s">
        <v>102</v>
      </c>
    </row>
    <row r="72" spans="3:7" ht="18.75" customHeight="1">
      <c r="G72" s="4" t="s">
        <v>97</v>
      </c>
    </row>
    <row r="73" spans="3:7">
      <c r="G73" t="s">
        <v>95</v>
      </c>
    </row>
    <row r="74" spans="3:7">
      <c r="G74" t="s">
        <v>96</v>
      </c>
    </row>
    <row r="75" spans="3:7" ht="27">
      <c r="G75" s="4" t="s">
        <v>98</v>
      </c>
    </row>
    <row r="76" spans="3:7">
      <c r="G76" s="4" t="s">
        <v>99</v>
      </c>
    </row>
    <row r="80" spans="3:7">
      <c r="G80" t="s">
        <v>88</v>
      </c>
    </row>
  </sheetData>
  <mergeCells count="3">
    <mergeCell ref="A5:A9"/>
    <mergeCell ref="A12:A16"/>
    <mergeCell ref="A19:A22"/>
  </mergeCells>
  <phoneticPr fontId="1" type="noConversion"/>
  <hyperlinks>
    <hyperlink ref="G68" r:id="rId1" display="javascript:void(0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C1" workbookViewId="0">
      <selection sqref="A1:S11"/>
    </sheetView>
  </sheetViews>
  <sheetFormatPr defaultRowHeight="13.5"/>
  <cols>
    <col min="1" max="1" width="11.625" bestFit="1" customWidth="1"/>
    <col min="2" max="2" width="13" bestFit="1" customWidth="1"/>
    <col min="3" max="3" width="13" customWidth="1"/>
    <col min="4" max="4" width="16.125" bestFit="1" customWidth="1"/>
    <col min="5" max="5" width="5.125" customWidth="1"/>
    <col min="6" max="6" width="4.875" customWidth="1"/>
    <col min="7" max="7" width="27.75" bestFit="1" customWidth="1"/>
    <col min="8" max="8" width="14.375" customWidth="1"/>
    <col min="9" max="9" width="21" customWidth="1"/>
    <col min="10" max="10" width="10.5" bestFit="1" customWidth="1"/>
    <col min="14" max="15" width="9.5" bestFit="1" customWidth="1"/>
  </cols>
  <sheetData>
    <row r="1" spans="1:16" ht="14.25" thickBot="1">
      <c r="A1" t="s">
        <v>105</v>
      </c>
      <c r="B1" t="s">
        <v>106</v>
      </c>
      <c r="C1" t="s">
        <v>121</v>
      </c>
      <c r="D1" t="s">
        <v>108</v>
      </c>
      <c r="E1" t="s">
        <v>110</v>
      </c>
      <c r="F1" t="s">
        <v>107</v>
      </c>
      <c r="G1" t="s">
        <v>109</v>
      </c>
      <c r="H1" t="s">
        <v>111</v>
      </c>
      <c r="I1" t="s">
        <v>112</v>
      </c>
      <c r="J1" t="s">
        <v>113</v>
      </c>
      <c r="K1" t="s">
        <v>118</v>
      </c>
      <c r="L1" t="s">
        <v>115</v>
      </c>
      <c r="M1" t="s">
        <v>116</v>
      </c>
      <c r="N1" t="s">
        <v>117</v>
      </c>
      <c r="O1" t="s">
        <v>119</v>
      </c>
      <c r="P1" t="s">
        <v>120</v>
      </c>
    </row>
    <row r="2" spans="1:16" ht="14.25" thickBot="1">
      <c r="A2" s="17">
        <v>42825</v>
      </c>
      <c r="B2" s="18">
        <v>4.9700000000000001E-2</v>
      </c>
      <c r="C2" s="18">
        <v>3.08</v>
      </c>
      <c r="D2" s="11">
        <v>83514</v>
      </c>
      <c r="E2" s="11">
        <f>D2*10000</f>
        <v>835140000</v>
      </c>
      <c r="F2" s="11">
        <v>5878200.0000000009</v>
      </c>
      <c r="G2" s="14">
        <v>1181206.42</v>
      </c>
      <c r="H2">
        <f>G2*10000</f>
        <v>11812064200</v>
      </c>
      <c r="I2" s="15">
        <f>F2/H2</f>
        <v>4.9764375645706374E-4</v>
      </c>
      <c r="J2" s="21">
        <f>I2+I3+I4+I5</f>
        <v>0.14418125157159237</v>
      </c>
      <c r="K2" s="16">
        <f>I2*4</f>
        <v>1.990575025828255E-3</v>
      </c>
      <c r="L2">
        <v>34.770000000000003</v>
      </c>
      <c r="M2">
        <f>L2/B2</f>
        <v>699.59758551307857</v>
      </c>
      <c r="N2" s="16">
        <f>L2/J2</f>
        <v>241.1547938515096</v>
      </c>
      <c r="O2" s="16">
        <f>L2/K2</f>
        <v>17467.314493977745</v>
      </c>
      <c r="P2">
        <f>L2/C2</f>
        <v>11.288961038961039</v>
      </c>
    </row>
    <row r="3" spans="1:16" ht="14.25" thickBot="1">
      <c r="A3" s="19">
        <v>42735</v>
      </c>
      <c r="B3" s="20">
        <v>21</v>
      </c>
      <c r="C3" s="20">
        <v>3.03</v>
      </c>
      <c r="D3" s="12">
        <v>313826</v>
      </c>
      <c r="E3" s="11">
        <f t="shared" ref="E3:E33" si="0">D3*10000</f>
        <v>3138260000</v>
      </c>
      <c r="F3" s="12">
        <f>E3-E4</f>
        <v>-265030000</v>
      </c>
      <c r="G3" s="14">
        <v>1181206.42</v>
      </c>
      <c r="H3">
        <f t="shared" ref="H3:H14" si="1">G3*10000</f>
        <v>11812064200</v>
      </c>
      <c r="I3" s="15">
        <f t="shared" ref="I3:I14" si="2">F3/H3</f>
        <v>-2.2437229895855122E-2</v>
      </c>
      <c r="J3" s="21">
        <f t="shared" ref="J3:J9" si="3">I3+I4+I5+I6</f>
        <v>0.26568260609352257</v>
      </c>
    </row>
    <row r="4" spans="1:16" ht="14.25" thickBot="1">
      <c r="A4" s="19">
        <v>42643</v>
      </c>
      <c r="B4" s="20">
        <v>0.27</v>
      </c>
      <c r="C4" s="20">
        <v>3.03</v>
      </c>
      <c r="D4" s="12">
        <v>340329</v>
      </c>
      <c r="E4" s="11">
        <f t="shared" si="0"/>
        <v>3403290000</v>
      </c>
      <c r="F4" s="12">
        <f t="shared" ref="F4:F9" si="4">E4-E5</f>
        <v>1729950000</v>
      </c>
      <c r="G4" s="14">
        <v>1181206.42</v>
      </c>
      <c r="H4">
        <f t="shared" si="1"/>
        <v>11812064200</v>
      </c>
      <c r="I4" s="15">
        <f t="shared" si="2"/>
        <v>0.14645619687708775</v>
      </c>
      <c r="J4" s="21">
        <f t="shared" si="3"/>
        <v>0.33154069717975293</v>
      </c>
    </row>
    <row r="5" spans="1:16" ht="14.25" thickBot="1">
      <c r="A5" s="19">
        <v>42551</v>
      </c>
      <c r="B5" s="20">
        <v>0.13700000000000001</v>
      </c>
      <c r="C5" s="20">
        <v>2.68</v>
      </c>
      <c r="D5" s="12">
        <v>167334</v>
      </c>
      <c r="E5" s="11">
        <f t="shared" si="0"/>
        <v>1673340000</v>
      </c>
      <c r="F5" s="12">
        <f t="shared" si="4"/>
        <v>232280000</v>
      </c>
      <c r="G5" s="14">
        <v>1181206.42</v>
      </c>
      <c r="H5">
        <f t="shared" si="1"/>
        <v>11812064200</v>
      </c>
      <c r="I5" s="15">
        <f t="shared" si="2"/>
        <v>1.966464083390268E-2</v>
      </c>
      <c r="J5" s="21">
        <f t="shared" si="3"/>
        <v>0.26020515533601657</v>
      </c>
    </row>
    <row r="6" spans="1:16" ht="14.25" thickBot="1">
      <c r="A6" s="6">
        <v>42460</v>
      </c>
      <c r="B6" s="8">
        <v>0.1183</v>
      </c>
      <c r="C6" s="8">
        <v>2.65</v>
      </c>
      <c r="D6" s="12">
        <v>144106</v>
      </c>
      <c r="E6" s="11">
        <f t="shared" si="0"/>
        <v>1441060000</v>
      </c>
      <c r="F6" s="11">
        <f>E6</f>
        <v>1441060000</v>
      </c>
      <c r="G6" s="14">
        <v>1181206.42</v>
      </c>
      <c r="H6">
        <f t="shared" si="1"/>
        <v>11812064200</v>
      </c>
      <c r="I6" s="15">
        <f t="shared" si="2"/>
        <v>0.12199899827838728</v>
      </c>
      <c r="J6" s="21">
        <f t="shared" si="3"/>
        <v>0.2982316164519323</v>
      </c>
    </row>
    <row r="7" spans="1:16" ht="14.25" thickBot="1">
      <c r="A7" s="6">
        <v>42369</v>
      </c>
      <c r="B7" s="8">
        <v>0.246</v>
      </c>
      <c r="C7" s="8">
        <v>2.54</v>
      </c>
      <c r="D7" s="12">
        <v>300269</v>
      </c>
      <c r="E7" s="11">
        <f t="shared" si="0"/>
        <v>3002690000</v>
      </c>
      <c r="F7" s="12">
        <f>E7-E8</f>
        <v>512890000</v>
      </c>
      <c r="G7" s="14">
        <v>1181206.42</v>
      </c>
      <c r="H7">
        <f t="shared" si="1"/>
        <v>11812064200</v>
      </c>
      <c r="I7" s="15">
        <f t="shared" si="2"/>
        <v>4.3420861190375179E-2</v>
      </c>
      <c r="J7" s="21">
        <f t="shared" si="3"/>
        <v>0.25420535726515947</v>
      </c>
    </row>
    <row r="8" spans="1:16" ht="14.25" thickBot="1">
      <c r="A8" s="6">
        <v>42277</v>
      </c>
      <c r="B8" s="8">
        <v>0.20399999999999999</v>
      </c>
      <c r="C8" s="8">
        <v>2.46</v>
      </c>
      <c r="D8" s="12">
        <v>248980</v>
      </c>
      <c r="E8" s="11">
        <f t="shared" si="0"/>
        <v>2489800000</v>
      </c>
      <c r="F8" s="12">
        <f t="shared" si="4"/>
        <v>887330000</v>
      </c>
      <c r="G8" s="14">
        <v>1181206.42</v>
      </c>
      <c r="H8">
        <f t="shared" si="1"/>
        <v>11812064200</v>
      </c>
      <c r="I8" s="15">
        <f t="shared" si="2"/>
        <v>7.5120655033351413E-2</v>
      </c>
      <c r="J8" s="21">
        <f t="shared" si="3"/>
        <v>0.43015089606438139</v>
      </c>
    </row>
    <row r="9" spans="1:16" ht="14.25" thickBot="1">
      <c r="A9" s="22">
        <v>42185</v>
      </c>
      <c r="B9" s="23">
        <v>0.13150000000000001</v>
      </c>
      <c r="C9" s="23">
        <v>2.4300000000000002</v>
      </c>
      <c r="D9" s="24">
        <v>160247</v>
      </c>
      <c r="E9" s="25">
        <f t="shared" si="0"/>
        <v>1602470000</v>
      </c>
      <c r="F9" s="24">
        <f t="shared" si="4"/>
        <v>681451000</v>
      </c>
      <c r="G9" s="14">
        <v>1181206.42</v>
      </c>
      <c r="H9" s="26">
        <f t="shared" si="1"/>
        <v>11812064200</v>
      </c>
      <c r="I9" s="27">
        <f t="shared" si="2"/>
        <v>5.7691101949818392E-2</v>
      </c>
      <c r="J9" s="27">
        <f t="shared" si="3"/>
        <v>0.35503024103102998</v>
      </c>
    </row>
    <row r="10" spans="1:16" ht="14.25" thickBot="1">
      <c r="A10" s="6">
        <v>42094</v>
      </c>
      <c r="B10" s="8">
        <v>7.5600000000000001E-2</v>
      </c>
      <c r="C10" s="8">
        <v>2.44</v>
      </c>
      <c r="D10" s="12">
        <v>92101.9</v>
      </c>
      <c r="E10" s="11">
        <f t="shared" si="0"/>
        <v>921019000</v>
      </c>
      <c r="F10" s="11">
        <f>E10</f>
        <v>921019000</v>
      </c>
      <c r="G10" s="14">
        <v>1181206.42</v>
      </c>
      <c r="H10">
        <f t="shared" si="1"/>
        <v>11812064200</v>
      </c>
      <c r="I10" s="15">
        <f t="shared" si="2"/>
        <v>7.7972739091614493E-2</v>
      </c>
    </row>
    <row r="11" spans="1:16" ht="14.25" thickBot="1">
      <c r="A11" s="6">
        <v>42004</v>
      </c>
      <c r="B11" s="8">
        <v>0.21299999999999999</v>
      </c>
      <c r="C11" s="8">
        <v>2.35</v>
      </c>
      <c r="D11" s="12">
        <v>259117</v>
      </c>
      <c r="E11" s="11">
        <f t="shared" si="0"/>
        <v>2591170000</v>
      </c>
      <c r="F11" s="12">
        <f>E11-E12</f>
        <v>2591170000</v>
      </c>
      <c r="G11" s="14">
        <v>1181206.42</v>
      </c>
      <c r="H11">
        <f t="shared" si="1"/>
        <v>11812064200</v>
      </c>
      <c r="I11" s="15">
        <f t="shared" si="2"/>
        <v>0.21936639998959709</v>
      </c>
    </row>
    <row r="12" spans="1:16" ht="14.25" thickBot="1">
      <c r="A12" s="6"/>
      <c r="B12" s="8"/>
      <c r="C12" s="8"/>
      <c r="D12" s="12"/>
      <c r="E12" s="11"/>
      <c r="F12" s="12"/>
      <c r="G12" s="10"/>
      <c r="I12" s="15"/>
    </row>
    <row r="13" spans="1:16" ht="14.25" thickBot="1">
      <c r="A13" s="6"/>
      <c r="B13" s="8"/>
      <c r="C13" s="8"/>
      <c r="D13" s="12"/>
      <c r="E13" s="11"/>
      <c r="F13" s="12"/>
      <c r="G13" s="14"/>
      <c r="I13" s="15"/>
    </row>
    <row r="14" spans="1:16" ht="14.25" thickBot="1">
      <c r="A14" s="6"/>
      <c r="B14" s="8"/>
      <c r="C14" s="8"/>
      <c r="D14" s="12"/>
      <c r="E14" s="11"/>
      <c r="F14" s="11"/>
      <c r="G14" s="10"/>
      <c r="I14" s="15"/>
    </row>
    <row r="15" spans="1:16" ht="14.25" thickBot="1">
      <c r="A15" s="6"/>
      <c r="B15" s="8"/>
      <c r="C15" s="8"/>
      <c r="D15" s="12"/>
      <c r="E15" s="11"/>
      <c r="F15" s="12"/>
    </row>
    <row r="16" spans="1:16" ht="14.25" thickBot="1">
      <c r="A16" s="6"/>
      <c r="B16" s="8"/>
      <c r="C16" s="8"/>
      <c r="D16" s="12"/>
      <c r="E16" s="11"/>
      <c r="F16" s="12"/>
    </row>
    <row r="17" spans="1:6" ht="14.25" thickBot="1">
      <c r="A17" s="6"/>
      <c r="B17" s="8"/>
      <c r="C17" s="8"/>
      <c r="D17" s="12"/>
      <c r="E17" s="11"/>
      <c r="F17" s="12"/>
    </row>
    <row r="18" spans="1:6" ht="14.25" thickBot="1">
      <c r="A18" s="6"/>
      <c r="B18" s="8"/>
      <c r="C18" s="8"/>
      <c r="D18" s="12"/>
      <c r="E18" s="11"/>
      <c r="F18" s="11"/>
    </row>
    <row r="19" spans="1:6" ht="14.25" thickBot="1">
      <c r="A19" s="6"/>
      <c r="B19" s="8"/>
      <c r="C19" s="8"/>
      <c r="D19" s="12"/>
      <c r="E19" s="11"/>
      <c r="F19" s="12"/>
    </row>
    <row r="20" spans="1:6" ht="14.25" thickBot="1">
      <c r="A20" s="6"/>
      <c r="B20" s="8"/>
      <c r="C20" s="8"/>
      <c r="D20" s="12"/>
      <c r="E20" s="11"/>
      <c r="F20" s="12"/>
    </row>
    <row r="21" spans="1:6" ht="14.25" thickBot="1">
      <c r="A21" s="6"/>
      <c r="B21" s="8"/>
      <c r="C21" s="8"/>
      <c r="D21" s="12"/>
      <c r="E21" s="11"/>
      <c r="F21" s="12"/>
    </row>
    <row r="22" spans="1:6" ht="14.25" thickBot="1">
      <c r="A22" s="6"/>
      <c r="B22" s="8"/>
      <c r="C22" s="8"/>
      <c r="D22" s="12"/>
      <c r="E22" s="11"/>
      <c r="F22" s="12"/>
    </row>
    <row r="23" spans="1:6" ht="14.25" thickBot="1">
      <c r="A23" s="6"/>
      <c r="B23" s="8"/>
      <c r="C23" s="8"/>
      <c r="D23" s="12"/>
      <c r="E23" s="11"/>
      <c r="F23" s="12"/>
    </row>
    <row r="24" spans="1:6" ht="14.25" thickBot="1">
      <c r="A24" s="6"/>
      <c r="B24" s="8"/>
      <c r="C24" s="8"/>
      <c r="D24" s="12"/>
      <c r="E24" s="11"/>
      <c r="F24" s="12"/>
    </row>
    <row r="25" spans="1:6" ht="14.25" thickBot="1">
      <c r="A25" s="6"/>
      <c r="B25" s="8"/>
      <c r="C25" s="8"/>
      <c r="D25" s="12"/>
      <c r="E25" s="11"/>
      <c r="F25" s="12"/>
    </row>
    <row r="26" spans="1:6" ht="14.25" thickBot="1">
      <c r="A26" s="6"/>
      <c r="B26" s="8"/>
      <c r="C26" s="8"/>
      <c r="D26" s="12"/>
      <c r="E26" s="11"/>
      <c r="F26" s="12"/>
    </row>
    <row r="27" spans="1:6" ht="14.25" thickBot="1">
      <c r="A27" s="6"/>
      <c r="B27" s="8"/>
      <c r="C27" s="8"/>
      <c r="D27" s="12"/>
      <c r="E27" s="11"/>
      <c r="F27" s="12"/>
    </row>
    <row r="28" spans="1:6" ht="14.25" thickBot="1">
      <c r="A28" s="6"/>
      <c r="B28" s="8"/>
      <c r="C28" s="8"/>
      <c r="D28" s="12"/>
      <c r="E28" s="11"/>
      <c r="F28" s="12"/>
    </row>
    <row r="29" spans="1:6" ht="14.25" thickBot="1">
      <c r="A29" s="6"/>
      <c r="B29" s="8"/>
      <c r="C29" s="8"/>
      <c r="D29" s="12"/>
      <c r="E29" s="11"/>
      <c r="F29" s="12"/>
    </row>
    <row r="30" spans="1:6" ht="14.25" thickBot="1">
      <c r="A30" s="6"/>
      <c r="B30" s="8"/>
      <c r="C30" s="8"/>
      <c r="D30" s="12"/>
      <c r="E30" s="11"/>
      <c r="F30" s="12"/>
    </row>
    <row r="31" spans="1:6" ht="14.25" thickBot="1">
      <c r="A31" s="6"/>
      <c r="B31" s="8"/>
      <c r="C31" s="8"/>
      <c r="D31" s="12"/>
      <c r="E31" s="11"/>
      <c r="F31" s="12"/>
    </row>
    <row r="32" spans="1:6" ht="14.25" thickBot="1">
      <c r="A32" s="6"/>
      <c r="B32" s="8"/>
      <c r="C32" s="8"/>
      <c r="D32" s="12"/>
      <c r="E32" s="11"/>
      <c r="F32" s="12"/>
    </row>
    <row r="33" spans="1:6" ht="14.25" thickBot="1">
      <c r="A33" s="7"/>
      <c r="B33" s="9"/>
      <c r="C33" s="9"/>
      <c r="D33" s="13"/>
      <c r="E33" s="11"/>
      <c r="F33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I3" sqref="I3"/>
    </sheetView>
  </sheetViews>
  <sheetFormatPr defaultRowHeight="13.5"/>
  <cols>
    <col min="1" max="1" width="11.625" bestFit="1" customWidth="1"/>
    <col min="2" max="2" width="13" bestFit="1" customWidth="1"/>
    <col min="4" max="4" width="6.125" customWidth="1"/>
    <col min="5" max="5" width="6.25" customWidth="1"/>
    <col min="6" max="7" width="5.75" customWidth="1"/>
    <col min="8" max="8" width="16.25" bestFit="1" customWidth="1"/>
    <col min="9" max="9" width="21.75" bestFit="1" customWidth="1"/>
  </cols>
  <sheetData>
    <row r="1" spans="1:16" ht="14.25" thickBot="1">
      <c r="A1" t="s">
        <v>105</v>
      </c>
      <c r="B1" t="s">
        <v>106</v>
      </c>
      <c r="C1" t="s">
        <v>121</v>
      </c>
      <c r="D1" t="s">
        <v>108</v>
      </c>
      <c r="E1" t="s">
        <v>110</v>
      </c>
      <c r="F1" t="s">
        <v>107</v>
      </c>
      <c r="G1" t="s">
        <v>109</v>
      </c>
      <c r="H1" t="s">
        <v>111</v>
      </c>
      <c r="I1" t="s">
        <v>112</v>
      </c>
      <c r="J1" t="s">
        <v>113</v>
      </c>
      <c r="K1" t="s">
        <v>118</v>
      </c>
      <c r="L1" t="s">
        <v>115</v>
      </c>
      <c r="M1" t="s">
        <v>116</v>
      </c>
      <c r="N1" t="s">
        <v>117</v>
      </c>
      <c r="O1" t="s">
        <v>119</v>
      </c>
      <c r="P1" t="s">
        <v>120</v>
      </c>
    </row>
    <row r="2" spans="1:16" ht="14.25" thickBot="1">
      <c r="A2" s="17">
        <v>42825</v>
      </c>
      <c r="B2" s="18">
        <v>4.9700000000000001E-2</v>
      </c>
      <c r="C2" s="18">
        <v>3.08</v>
      </c>
      <c r="D2" s="11">
        <v>83514</v>
      </c>
      <c r="E2" s="11">
        <f>D2*10000</f>
        <v>835140000</v>
      </c>
      <c r="F2" s="11">
        <v>5878200.0000000009</v>
      </c>
      <c r="G2" s="14">
        <v>1181206.42</v>
      </c>
      <c r="H2">
        <f>G2*10000</f>
        <v>11812064200</v>
      </c>
      <c r="I2" s="15">
        <f>F2/H2</f>
        <v>4.9764375645706374E-4</v>
      </c>
      <c r="J2" s="21">
        <f>I2+I3+I4+I5</f>
        <v>0.14418125157159237</v>
      </c>
      <c r="K2" s="16">
        <f>I2*4</f>
        <v>1.990575025828255E-3</v>
      </c>
      <c r="L2">
        <v>34.770000000000003</v>
      </c>
      <c r="M2">
        <f>L2/B2</f>
        <v>699.59758551307857</v>
      </c>
      <c r="N2" s="16">
        <f>L2/J2</f>
        <v>241.1547938515096</v>
      </c>
      <c r="O2" s="16">
        <f>L2/K2</f>
        <v>17467.314493977745</v>
      </c>
      <c r="P2">
        <f>L2/C2</f>
        <v>11.288961038961039</v>
      </c>
    </row>
    <row r="3" spans="1:16" ht="14.25" thickBot="1">
      <c r="A3" s="19">
        <v>42735</v>
      </c>
      <c r="B3" s="20">
        <v>0.21</v>
      </c>
      <c r="C3" s="20">
        <v>3.03</v>
      </c>
      <c r="D3" s="12">
        <v>313826</v>
      </c>
      <c r="E3" s="11">
        <f t="shared" ref="E3:E11" si="0">D3*10000</f>
        <v>3138260000</v>
      </c>
      <c r="F3" s="12">
        <f>E3-E4</f>
        <v>-265030000</v>
      </c>
      <c r="G3" s="14">
        <v>1181206.42</v>
      </c>
      <c r="H3">
        <f t="shared" ref="H3:H11" si="1">G3*10000</f>
        <v>11812064200</v>
      </c>
      <c r="I3" s="15">
        <f t="shared" ref="I3:I11" si="2">F3/H3</f>
        <v>-2.2437229895855122E-2</v>
      </c>
      <c r="J3" s="21">
        <f t="shared" ref="J3:J9" si="3">I3+I4+I5+I6</f>
        <v>0.26568260609352257</v>
      </c>
    </row>
    <row r="4" spans="1:16" ht="14.25" thickBot="1">
      <c r="A4" s="19">
        <v>42643</v>
      </c>
      <c r="B4" s="20">
        <v>0.27</v>
      </c>
      <c r="C4" s="20">
        <v>3.03</v>
      </c>
      <c r="D4" s="12">
        <v>340329</v>
      </c>
      <c r="E4" s="11">
        <f t="shared" si="0"/>
        <v>3403290000</v>
      </c>
      <c r="F4" s="12">
        <f t="shared" ref="F4:F9" si="4">E4-E5</f>
        <v>1729950000</v>
      </c>
      <c r="G4" s="14">
        <v>1181206.42</v>
      </c>
      <c r="H4">
        <f t="shared" si="1"/>
        <v>11812064200</v>
      </c>
      <c r="I4" s="15">
        <f t="shared" si="2"/>
        <v>0.14645619687708775</v>
      </c>
      <c r="J4" s="21">
        <f t="shared" si="3"/>
        <v>0.33154069717975293</v>
      </c>
    </row>
    <row r="5" spans="1:16" ht="14.25" thickBot="1">
      <c r="A5" s="19">
        <v>42551</v>
      </c>
      <c r="B5" s="20">
        <v>0.13700000000000001</v>
      </c>
      <c r="C5" s="20">
        <v>2.68</v>
      </c>
      <c r="D5" s="12">
        <v>167334</v>
      </c>
      <c r="E5" s="11">
        <f t="shared" si="0"/>
        <v>1673340000</v>
      </c>
      <c r="F5" s="12">
        <f t="shared" si="4"/>
        <v>232280000</v>
      </c>
      <c r="G5" s="14">
        <v>1181206.42</v>
      </c>
      <c r="H5">
        <f t="shared" si="1"/>
        <v>11812064200</v>
      </c>
      <c r="I5" s="15">
        <f t="shared" si="2"/>
        <v>1.966464083390268E-2</v>
      </c>
      <c r="J5" s="21">
        <f t="shared" si="3"/>
        <v>0.26020515533601657</v>
      </c>
    </row>
    <row r="6" spans="1:16" ht="14.25" thickBot="1">
      <c r="A6" s="6">
        <v>42460</v>
      </c>
      <c r="B6" s="8">
        <v>0.1183</v>
      </c>
      <c r="C6" s="8">
        <v>2.65</v>
      </c>
      <c r="D6" s="12">
        <v>144106</v>
      </c>
      <c r="E6" s="11">
        <f t="shared" si="0"/>
        <v>1441060000</v>
      </c>
      <c r="F6" s="11">
        <f>E6</f>
        <v>1441060000</v>
      </c>
      <c r="G6" s="14">
        <v>1181206.42</v>
      </c>
      <c r="H6">
        <f t="shared" si="1"/>
        <v>11812064200</v>
      </c>
      <c r="I6" s="15">
        <f t="shared" si="2"/>
        <v>0.12199899827838728</v>
      </c>
      <c r="J6" s="21">
        <f t="shared" si="3"/>
        <v>0.2982316164519323</v>
      </c>
    </row>
    <row r="7" spans="1:16" ht="14.25" thickBot="1">
      <c r="A7" s="6">
        <v>42369</v>
      </c>
      <c r="B7" s="8">
        <v>0.246</v>
      </c>
      <c r="C7" s="8">
        <v>2.54</v>
      </c>
      <c r="D7" s="12">
        <v>300269</v>
      </c>
      <c r="E7" s="11">
        <f t="shared" si="0"/>
        <v>3002690000</v>
      </c>
      <c r="F7" s="12">
        <f>E7-E8</f>
        <v>512890000</v>
      </c>
      <c r="G7" s="14">
        <v>1181206.42</v>
      </c>
      <c r="H7">
        <f t="shared" si="1"/>
        <v>11812064200</v>
      </c>
      <c r="I7" s="15">
        <f t="shared" si="2"/>
        <v>4.3420861190375179E-2</v>
      </c>
      <c r="J7" s="21">
        <f t="shared" si="3"/>
        <v>0.25420535726515947</v>
      </c>
    </row>
    <row r="8" spans="1:16" ht="14.25" thickBot="1">
      <c r="A8" s="6">
        <v>42277</v>
      </c>
      <c r="B8" s="8">
        <v>0.20399999999999999</v>
      </c>
      <c r="C8" s="8">
        <v>2.46</v>
      </c>
      <c r="D8" s="12">
        <v>248980</v>
      </c>
      <c r="E8" s="11">
        <f t="shared" si="0"/>
        <v>2489800000</v>
      </c>
      <c r="F8" s="12">
        <f t="shared" si="4"/>
        <v>887330000</v>
      </c>
      <c r="G8" s="14">
        <v>1181206.42</v>
      </c>
      <c r="H8">
        <f t="shared" si="1"/>
        <v>11812064200</v>
      </c>
      <c r="I8" s="15">
        <f t="shared" si="2"/>
        <v>7.5120655033351413E-2</v>
      </c>
      <c r="J8" s="21">
        <f t="shared" si="3"/>
        <v>0.43015089606438139</v>
      </c>
    </row>
    <row r="9" spans="1:16" ht="14.25" thickBot="1">
      <c r="A9" s="22">
        <v>42185</v>
      </c>
      <c r="B9" s="23">
        <v>0.13150000000000001</v>
      </c>
      <c r="C9" s="23">
        <v>2.4300000000000002</v>
      </c>
      <c r="D9" s="24">
        <v>160247</v>
      </c>
      <c r="E9" s="25">
        <f t="shared" si="0"/>
        <v>1602470000</v>
      </c>
      <c r="F9" s="24">
        <f t="shared" si="4"/>
        <v>681451000</v>
      </c>
      <c r="G9" s="14">
        <v>1181206.42</v>
      </c>
      <c r="H9" s="26">
        <f t="shared" si="1"/>
        <v>11812064200</v>
      </c>
      <c r="I9" s="27">
        <f t="shared" si="2"/>
        <v>5.7691101949818392E-2</v>
      </c>
      <c r="J9" s="27">
        <f t="shared" si="3"/>
        <v>0.35503024103102998</v>
      </c>
    </row>
    <row r="10" spans="1:16" ht="14.25" thickBot="1">
      <c r="A10" s="6">
        <v>42094</v>
      </c>
      <c r="B10" s="8">
        <v>7.5600000000000001E-2</v>
      </c>
      <c r="C10" s="8">
        <v>2.44</v>
      </c>
      <c r="D10" s="12">
        <v>92101.9</v>
      </c>
      <c r="E10" s="11">
        <f t="shared" si="0"/>
        <v>921019000</v>
      </c>
      <c r="F10" s="11">
        <f>E10</f>
        <v>921019000</v>
      </c>
      <c r="G10" s="14">
        <v>1181206.42</v>
      </c>
      <c r="H10">
        <f t="shared" si="1"/>
        <v>11812064200</v>
      </c>
      <c r="I10" s="15">
        <f t="shared" si="2"/>
        <v>7.7972739091614493E-2</v>
      </c>
    </row>
    <row r="11" spans="1:16">
      <c r="A11" s="6">
        <v>42004</v>
      </c>
      <c r="B11" s="8">
        <v>0.21299999999999999</v>
      </c>
      <c r="C11" s="8">
        <v>2.35</v>
      </c>
      <c r="D11" s="12">
        <v>259117</v>
      </c>
      <c r="E11" s="11">
        <f t="shared" si="0"/>
        <v>2591170000</v>
      </c>
      <c r="F11" s="12">
        <f>E11-E12</f>
        <v>2591170000</v>
      </c>
      <c r="G11" s="14">
        <v>1181206.42</v>
      </c>
      <c r="H11">
        <f t="shared" si="1"/>
        <v>11812064200</v>
      </c>
      <c r="I11" s="15">
        <f t="shared" si="2"/>
        <v>0.21936639998959709</v>
      </c>
    </row>
    <row r="22" spans="8:8">
      <c r="H22">
        <v>11812064200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2" sqref="A1:P14"/>
    </sheetView>
  </sheetViews>
  <sheetFormatPr defaultRowHeight="13.5"/>
  <cols>
    <col min="1" max="1" width="11.625" bestFit="1" customWidth="1"/>
    <col min="2" max="2" width="13" bestFit="1" customWidth="1"/>
    <col min="3" max="3" width="13" customWidth="1"/>
    <col min="4" max="4" width="2.25" customWidth="1"/>
    <col min="5" max="5" width="4.5" customWidth="1"/>
    <col min="6" max="6" width="3.625" customWidth="1"/>
    <col min="7" max="7" width="5.875" customWidth="1"/>
    <col min="8" max="8" width="16.25" bestFit="1" customWidth="1"/>
    <col min="9" max="9" width="4.5" customWidth="1"/>
    <col min="10" max="10" width="13.875" bestFit="1" customWidth="1"/>
    <col min="14" max="14" width="9.5" bestFit="1" customWidth="1"/>
    <col min="15" max="15" width="11.625" bestFit="1" customWidth="1"/>
  </cols>
  <sheetData>
    <row r="1" spans="1:16" ht="14.25" thickBot="1">
      <c r="A1" t="s">
        <v>105</v>
      </c>
      <c r="B1" t="s">
        <v>106</v>
      </c>
      <c r="C1" t="s">
        <v>114</v>
      </c>
      <c r="D1" t="s">
        <v>108</v>
      </c>
      <c r="E1" t="s">
        <v>110</v>
      </c>
      <c r="F1" t="s">
        <v>107</v>
      </c>
      <c r="G1" t="s">
        <v>109</v>
      </c>
      <c r="H1" t="s">
        <v>111</v>
      </c>
      <c r="I1" t="s">
        <v>112</v>
      </c>
      <c r="J1" t="s">
        <v>113</v>
      </c>
      <c r="K1" t="s">
        <v>118</v>
      </c>
      <c r="L1" t="s">
        <v>115</v>
      </c>
      <c r="M1" t="s">
        <v>116</v>
      </c>
      <c r="N1" t="s">
        <v>117</v>
      </c>
      <c r="O1" t="s">
        <v>119</v>
      </c>
      <c r="P1" t="s">
        <v>120</v>
      </c>
    </row>
    <row r="2" spans="1:16" ht="14.25" thickBot="1">
      <c r="A2" s="17">
        <v>42825</v>
      </c>
      <c r="B2" s="18">
        <v>0.15</v>
      </c>
      <c r="C2" s="18">
        <v>2.91</v>
      </c>
      <c r="D2" s="14">
        <v>210294626.66</v>
      </c>
      <c r="E2" s="11">
        <f>D2</f>
        <v>210294626.66</v>
      </c>
      <c r="F2" s="11">
        <v>5878200.0000000009</v>
      </c>
      <c r="G2" s="14">
        <v>136330.25</v>
      </c>
      <c r="H2">
        <f>G2*10000</f>
        <v>1363302500</v>
      </c>
      <c r="I2" s="15">
        <f>F2/H2</f>
        <v>4.3117356566132617E-3</v>
      </c>
      <c r="J2" s="21">
        <f>I2+I3+I4+I5</f>
        <v>0.35669641815080172</v>
      </c>
      <c r="K2" s="16">
        <f>I2*4</f>
        <v>1.7246942626453047E-2</v>
      </c>
      <c r="L2">
        <v>21.25</v>
      </c>
      <c r="M2">
        <f>L2/B2</f>
        <v>141.66666666666669</v>
      </c>
      <c r="N2" s="16">
        <f>L2/J2</f>
        <v>59.57446982553121</v>
      </c>
      <c r="O2" s="16">
        <f>L2/K2</f>
        <v>1232.1024346313495</v>
      </c>
      <c r="P2">
        <f>L2/C2</f>
        <v>7.3024054982817868</v>
      </c>
    </row>
    <row r="3" spans="1:16" ht="14.25" thickBot="1">
      <c r="A3" s="19">
        <v>42735</v>
      </c>
      <c r="B3" s="20">
        <v>0.46</v>
      </c>
      <c r="C3" s="20">
        <v>2.77</v>
      </c>
      <c r="D3" s="14">
        <v>640923429.97000003</v>
      </c>
      <c r="E3" s="11">
        <f t="shared" ref="E3:E13" si="0">D3</f>
        <v>640923429.97000003</v>
      </c>
      <c r="F3" s="12">
        <f>E3-E4</f>
        <v>140453882.94000006</v>
      </c>
      <c r="G3" s="14">
        <v>136330.25</v>
      </c>
      <c r="H3">
        <f t="shared" ref="H3:H13" si="1">G3*10000</f>
        <v>1363302500</v>
      </c>
      <c r="I3" s="15">
        <f t="shared" ref="I3:I13" si="2">F3/H3</f>
        <v>0.10302473804603164</v>
      </c>
      <c r="J3" s="21">
        <f t="shared" ref="J3:J9" si="3">I3+I4+I5+I6</f>
        <v>0.47136348590703753</v>
      </c>
    </row>
    <row r="4" spans="1:16" ht="14.25" thickBot="1">
      <c r="A4" s="19">
        <v>42643</v>
      </c>
      <c r="B4" s="20">
        <v>0.36</v>
      </c>
      <c r="C4" s="20">
        <v>2.64</v>
      </c>
      <c r="D4" s="14">
        <v>500469547.02999997</v>
      </c>
      <c r="E4" s="11">
        <f t="shared" si="0"/>
        <v>500469547.02999997</v>
      </c>
      <c r="F4" s="12">
        <f t="shared" ref="F4:F13" si="4">E4-E5</f>
        <v>185295993.02999997</v>
      </c>
      <c r="G4" s="14">
        <v>136009.32999999999</v>
      </c>
      <c r="H4">
        <f t="shared" si="1"/>
        <v>1360093299.9999998</v>
      </c>
      <c r="I4" s="15">
        <f t="shared" si="2"/>
        <v>0.13623770739110325</v>
      </c>
      <c r="J4" s="21">
        <f t="shared" si="3"/>
        <v>0.46012918975100536</v>
      </c>
    </row>
    <row r="5" spans="1:16" ht="14.25" thickBot="1">
      <c r="A5" s="19">
        <v>42551</v>
      </c>
      <c r="B5" s="20">
        <v>0.23</v>
      </c>
      <c r="C5" s="20">
        <v>1.86</v>
      </c>
      <c r="D5" s="14">
        <v>315173554</v>
      </c>
      <c r="E5" s="11">
        <f t="shared" si="0"/>
        <v>315173554</v>
      </c>
      <c r="F5" s="12">
        <f t="shared" si="4"/>
        <v>153610416.47</v>
      </c>
      <c r="G5" s="14">
        <v>135791.53</v>
      </c>
      <c r="H5">
        <f t="shared" si="1"/>
        <v>1357915300</v>
      </c>
      <c r="I5" s="15">
        <f t="shared" si="2"/>
        <v>0.11312223705705356</v>
      </c>
      <c r="J5" s="21">
        <f t="shared" si="3"/>
        <v>0.43575664416100768</v>
      </c>
    </row>
    <row r="6" spans="1:16" ht="14.25" thickBot="1">
      <c r="A6" s="6">
        <v>42460</v>
      </c>
      <c r="B6" s="8">
        <v>0.14000000000000001</v>
      </c>
      <c r="C6" s="8">
        <v>2.31</v>
      </c>
      <c r="D6" s="14">
        <v>161563137.53</v>
      </c>
      <c r="E6" s="11">
        <f t="shared" si="0"/>
        <v>161563137.53</v>
      </c>
      <c r="F6" s="11">
        <f>E6</f>
        <v>161563137.53</v>
      </c>
      <c r="G6" s="14">
        <v>135791.53</v>
      </c>
      <c r="H6">
        <f t="shared" si="1"/>
        <v>1357915300</v>
      </c>
      <c r="I6" s="15">
        <f t="shared" si="2"/>
        <v>0.1189788034128491</v>
      </c>
      <c r="J6" s="21">
        <f t="shared" si="3"/>
        <v>0.44732176344486424</v>
      </c>
    </row>
    <row r="7" spans="1:16" ht="14.25" thickBot="1">
      <c r="A7" s="6">
        <v>42369</v>
      </c>
      <c r="B7" s="8">
        <v>0.43</v>
      </c>
      <c r="C7" s="8">
        <v>2.17</v>
      </c>
      <c r="D7" s="14">
        <v>492958977.12</v>
      </c>
      <c r="E7" s="11">
        <f t="shared" si="0"/>
        <v>492958977.12</v>
      </c>
      <c r="F7" s="12">
        <f>E7-E8</f>
        <v>103869706.06</v>
      </c>
      <c r="G7" s="14">
        <v>113159.61</v>
      </c>
      <c r="H7">
        <f t="shared" si="1"/>
        <v>1131596100</v>
      </c>
      <c r="I7" s="15">
        <f t="shared" si="2"/>
        <v>9.179044188999945E-2</v>
      </c>
      <c r="J7" s="21">
        <f t="shared" si="3"/>
        <v>0.17432387522774265</v>
      </c>
    </row>
    <row r="8" spans="1:16" ht="14.25" thickBot="1">
      <c r="A8" s="6">
        <v>42277</v>
      </c>
      <c r="B8" s="8">
        <v>0.34</v>
      </c>
      <c r="C8" s="8">
        <v>2.0499999999999998</v>
      </c>
      <c r="D8" s="14">
        <v>389089271.06</v>
      </c>
      <c r="E8" s="11">
        <f t="shared" si="0"/>
        <v>389089271.06</v>
      </c>
      <c r="F8" s="12">
        <f t="shared" si="4"/>
        <v>126586180.81999999</v>
      </c>
      <c r="G8" s="14">
        <v>113159.61</v>
      </c>
      <c r="H8">
        <f t="shared" si="1"/>
        <v>1131596100</v>
      </c>
      <c r="I8" s="15">
        <f t="shared" si="2"/>
        <v>0.11186516180110553</v>
      </c>
      <c r="J8" s="21">
        <f t="shared" si="3"/>
        <v>0.14153419393663025</v>
      </c>
    </row>
    <row r="9" spans="1:16" ht="14.25" thickBot="1">
      <c r="A9" s="22">
        <v>42185</v>
      </c>
      <c r="B9" s="23">
        <v>0.23</v>
      </c>
      <c r="C9" s="23">
        <v>1.92</v>
      </c>
      <c r="D9" s="14">
        <v>262503090.24000001</v>
      </c>
      <c r="E9" s="11">
        <f t="shared" si="0"/>
        <v>262503090.24000001</v>
      </c>
      <c r="F9" s="24">
        <f t="shared" si="4"/>
        <v>140530206.65000001</v>
      </c>
      <c r="G9" s="14">
        <v>112706.06</v>
      </c>
      <c r="H9" s="26">
        <f t="shared" si="1"/>
        <v>1127060600</v>
      </c>
      <c r="I9" s="27">
        <f t="shared" si="2"/>
        <v>0.12468735634091016</v>
      </c>
      <c r="J9" s="27">
        <f t="shared" si="3"/>
        <v>9.819620212031395E-2</v>
      </c>
    </row>
    <row r="10" spans="1:16" ht="14.25" thickBot="1">
      <c r="A10" s="6">
        <v>42094</v>
      </c>
      <c r="B10" s="8">
        <v>0.12</v>
      </c>
      <c r="C10" s="8">
        <v>2.2000000000000002</v>
      </c>
      <c r="D10" s="14">
        <v>121972883.59</v>
      </c>
      <c r="E10" s="11">
        <f t="shared" si="0"/>
        <v>121972883.59</v>
      </c>
      <c r="F10" s="24">
        <f t="shared" si="4"/>
        <v>-157808031.29999998</v>
      </c>
      <c r="G10" s="10">
        <v>102460.05</v>
      </c>
      <c r="H10" s="26">
        <f t="shared" si="1"/>
        <v>1024600500</v>
      </c>
      <c r="I10" s="27">
        <f t="shared" si="2"/>
        <v>-0.15401908480427248</v>
      </c>
    </row>
    <row r="11" spans="1:16" ht="14.25" thickBot="1">
      <c r="A11" s="6">
        <v>42004</v>
      </c>
      <c r="B11" s="8">
        <v>0.27</v>
      </c>
      <c r="C11" s="8">
        <v>2.08</v>
      </c>
      <c r="D11" s="14">
        <v>279780914.88999999</v>
      </c>
      <c r="E11" s="11">
        <f t="shared" si="0"/>
        <v>279780914.88999999</v>
      </c>
      <c r="F11" s="24">
        <f t="shared" si="4"/>
        <v>60452208.809999973</v>
      </c>
      <c r="G11" s="10">
        <v>102460.05</v>
      </c>
      <c r="H11" s="26">
        <f t="shared" si="1"/>
        <v>1024600500</v>
      </c>
      <c r="I11" s="27">
        <f t="shared" si="2"/>
        <v>5.900076059888705E-2</v>
      </c>
    </row>
    <row r="12" spans="1:16" ht="14.25" thickBot="1">
      <c r="A12" s="6">
        <v>41912</v>
      </c>
      <c r="B12" s="8">
        <v>0.21</v>
      </c>
      <c r="C12" s="8">
        <v>2.0099999999999998</v>
      </c>
      <c r="D12" s="14">
        <v>219328706.08000001</v>
      </c>
      <c r="E12" s="11">
        <f t="shared" si="0"/>
        <v>219328706.08000001</v>
      </c>
      <c r="F12" s="24">
        <f t="shared" si="4"/>
        <v>70212972.630000025</v>
      </c>
      <c r="G12" s="10">
        <v>102460.05</v>
      </c>
      <c r="H12" s="26">
        <f t="shared" si="1"/>
        <v>1024600500</v>
      </c>
      <c r="I12" s="27">
        <f t="shared" si="2"/>
        <v>6.8527169984789221E-2</v>
      </c>
    </row>
    <row r="13" spans="1:16" ht="14.25" thickBot="1">
      <c r="A13" s="6">
        <v>41820</v>
      </c>
      <c r="B13" s="8">
        <v>0.15</v>
      </c>
      <c r="C13" s="8">
        <v>1.91</v>
      </c>
      <c r="D13" s="14">
        <v>149115733.44999999</v>
      </c>
      <c r="E13" s="11">
        <f t="shared" si="0"/>
        <v>149115733.44999999</v>
      </c>
      <c r="F13" s="24">
        <f t="shared" si="4"/>
        <v>149115733.44999999</v>
      </c>
      <c r="G13" s="14">
        <v>102460.05</v>
      </c>
      <c r="H13" s="26">
        <f t="shared" si="1"/>
        <v>1024600500</v>
      </c>
      <c r="I13" s="27">
        <f t="shared" si="2"/>
        <v>0.14553548768520022</v>
      </c>
    </row>
    <row r="14" spans="1:16" ht="14.25" thickBot="1">
      <c r="A14" s="6">
        <v>41729</v>
      </c>
      <c r="B14" s="8"/>
      <c r="C14" s="8"/>
      <c r="D14" s="12"/>
      <c r="E14" s="11"/>
      <c r="F14" s="11"/>
      <c r="G14" s="10"/>
      <c r="I14" s="15"/>
    </row>
    <row r="15" spans="1:16" ht="14.25" thickBot="1">
      <c r="A15" s="6"/>
      <c r="B15" s="8"/>
      <c r="C15" s="8"/>
      <c r="D15" s="12"/>
      <c r="E15" s="11"/>
      <c r="F15" s="12"/>
    </row>
    <row r="16" spans="1:16" ht="14.25" thickBot="1">
      <c r="A16" s="6"/>
      <c r="B16" s="8"/>
      <c r="C16" s="8"/>
      <c r="D16" s="12"/>
      <c r="E16" s="11"/>
      <c r="F16" s="12"/>
    </row>
    <row r="17" spans="1:6" ht="14.25" thickBot="1">
      <c r="A17" s="6"/>
      <c r="B17" s="8"/>
      <c r="C17" s="8"/>
      <c r="D17" s="12"/>
      <c r="E17" s="11"/>
      <c r="F17" s="12"/>
    </row>
    <row r="18" spans="1:6" ht="14.25" thickBot="1">
      <c r="A18" s="6"/>
      <c r="B18" s="8"/>
      <c r="C18" s="8"/>
      <c r="D18" s="12"/>
      <c r="E18" s="11"/>
      <c r="F18" s="11"/>
    </row>
    <row r="19" spans="1:6" ht="14.25" thickBot="1">
      <c r="A19" s="6"/>
      <c r="B19" s="8"/>
      <c r="C19" s="8"/>
      <c r="D19" s="12"/>
      <c r="E19" s="11"/>
      <c r="F19" s="12"/>
    </row>
    <row r="20" spans="1:6" ht="14.25" thickBot="1">
      <c r="A20" s="6"/>
      <c r="B20" s="8"/>
      <c r="C20" s="8"/>
      <c r="D20" s="12"/>
      <c r="E20" s="11"/>
      <c r="F20" s="12"/>
    </row>
    <row r="21" spans="1:6" ht="14.25" thickBot="1">
      <c r="A21" s="6"/>
      <c r="B21" s="8"/>
      <c r="C21" s="8"/>
      <c r="D21" s="12"/>
      <c r="E21" s="11"/>
      <c r="F21" s="12"/>
    </row>
    <row r="22" spans="1:6" ht="14.25" thickBot="1">
      <c r="A22" s="6"/>
      <c r="B22" s="8"/>
      <c r="C22" s="8"/>
      <c r="D22" s="12"/>
      <c r="E22" s="11"/>
      <c r="F22" s="12"/>
    </row>
    <row r="23" spans="1:6" ht="14.25" thickBot="1">
      <c r="A23" s="6"/>
      <c r="B23" s="8"/>
      <c r="C23" s="8"/>
      <c r="D23" s="12"/>
      <c r="E23" s="11"/>
      <c r="F23" s="12"/>
    </row>
    <row r="24" spans="1:6" ht="14.25" thickBot="1">
      <c r="A24" s="6"/>
      <c r="B24" s="8"/>
      <c r="C24" s="8"/>
      <c r="D24" s="12"/>
      <c r="E24" s="11"/>
      <c r="F24" s="12"/>
    </row>
    <row r="25" spans="1:6" ht="14.25" thickBot="1">
      <c r="A25" s="6"/>
      <c r="B25" s="8"/>
      <c r="C25" s="8"/>
      <c r="D25" s="12"/>
      <c r="E25" s="11"/>
      <c r="F25" s="12"/>
    </row>
    <row r="26" spans="1:6" ht="14.25" thickBot="1">
      <c r="A26" s="6"/>
      <c r="B26" s="8"/>
      <c r="C26" s="8"/>
      <c r="D26" s="12"/>
      <c r="E26" s="11"/>
      <c r="F26" s="12"/>
    </row>
    <row r="27" spans="1:6" ht="14.25" thickBot="1">
      <c r="A27" s="6"/>
      <c r="B27" s="8"/>
      <c r="C27" s="8"/>
      <c r="D27" s="12"/>
      <c r="E27" s="11"/>
      <c r="F27" s="12"/>
    </row>
    <row r="28" spans="1:6" ht="14.25" thickBot="1">
      <c r="A28" s="6"/>
      <c r="B28" s="8"/>
      <c r="C28" s="8"/>
      <c r="D28" s="12"/>
      <c r="E28" s="11"/>
      <c r="F28" s="12"/>
    </row>
    <row r="29" spans="1:6" ht="14.25" thickBot="1">
      <c r="A29" s="6"/>
      <c r="B29" s="8"/>
      <c r="C29" s="8"/>
      <c r="D29" s="12"/>
      <c r="E29" s="11"/>
      <c r="F29" s="12"/>
    </row>
    <row r="30" spans="1:6" ht="14.25" thickBot="1">
      <c r="A30" s="6"/>
      <c r="B30" s="8"/>
      <c r="C30" s="8"/>
      <c r="D30" s="12"/>
      <c r="E30" s="11"/>
      <c r="F30" s="12"/>
    </row>
    <row r="31" spans="1:6" ht="14.25" thickBot="1">
      <c r="A31" s="6"/>
      <c r="B31" s="8"/>
      <c r="C31" s="8"/>
      <c r="D31" s="12"/>
      <c r="E31" s="11"/>
      <c r="F31" s="12"/>
    </row>
    <row r="32" spans="1:6" ht="14.25" thickBot="1">
      <c r="A32" s="6"/>
      <c r="B32" s="8"/>
      <c r="C32" s="8"/>
      <c r="D32" s="12"/>
      <c r="E32" s="11"/>
      <c r="F32" s="12"/>
    </row>
    <row r="33" spans="1:6" ht="14.25" thickBot="1">
      <c r="A33" s="7"/>
      <c r="B33" s="9"/>
      <c r="C33" s="9"/>
      <c r="D33" s="13"/>
      <c r="E33" s="11"/>
      <c r="F33" s="1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D35" sqref="D35"/>
    </sheetView>
  </sheetViews>
  <sheetFormatPr defaultRowHeight="13.5"/>
  <cols>
    <col min="1" max="1" width="11.625" bestFit="1" customWidth="1"/>
    <col min="2" max="2" width="13" bestFit="1" customWidth="1"/>
    <col min="3" max="3" width="11" bestFit="1" customWidth="1"/>
    <col min="4" max="4" width="5.375" customWidth="1"/>
    <col min="5" max="5" width="2.625" customWidth="1"/>
    <col min="6" max="6" width="3.875" customWidth="1"/>
    <col min="7" max="7" width="5.5" customWidth="1"/>
    <col min="8" max="8" width="16.25" bestFit="1" customWidth="1"/>
    <col min="9" max="9" width="21.75" bestFit="1" customWidth="1"/>
    <col min="10" max="10" width="10.5" bestFit="1" customWidth="1"/>
  </cols>
  <sheetData>
    <row r="1" spans="1:16" ht="14.25" thickBot="1">
      <c r="A1" t="s">
        <v>105</v>
      </c>
      <c r="B1" t="s">
        <v>106</v>
      </c>
      <c r="C1" t="s">
        <v>114</v>
      </c>
      <c r="D1" t="s">
        <v>108</v>
      </c>
      <c r="E1" t="s">
        <v>110</v>
      </c>
      <c r="F1" t="s">
        <v>107</v>
      </c>
      <c r="G1" t="s">
        <v>109</v>
      </c>
      <c r="H1" t="s">
        <v>111</v>
      </c>
      <c r="I1" t="s">
        <v>112</v>
      </c>
      <c r="J1" t="s">
        <v>113</v>
      </c>
      <c r="K1" t="s">
        <v>118</v>
      </c>
      <c r="L1" t="s">
        <v>115</v>
      </c>
      <c r="M1" t="s">
        <v>116</v>
      </c>
      <c r="N1" t="s">
        <v>117</v>
      </c>
      <c r="O1" t="s">
        <v>119</v>
      </c>
      <c r="P1" t="s">
        <v>120</v>
      </c>
    </row>
    <row r="2" spans="1:16" ht="14.25" thickBot="1">
      <c r="A2" s="17">
        <v>42825</v>
      </c>
      <c r="B2" s="18">
        <v>-0.01</v>
      </c>
      <c r="C2" s="18">
        <v>3.42</v>
      </c>
      <c r="D2" s="14">
        <v>-3510.95</v>
      </c>
      <c r="E2" s="11">
        <f>D2*10000</f>
        <v>-35109500</v>
      </c>
      <c r="F2" s="12">
        <f>E2-E3</f>
        <v>-1330719500</v>
      </c>
      <c r="G2" s="14">
        <v>141975.81</v>
      </c>
      <c r="H2">
        <f>G2*10000</f>
        <v>1419758100</v>
      </c>
      <c r="I2" s="15">
        <f>F2/H2</f>
        <v>-0.93728607711412248</v>
      </c>
      <c r="J2" s="21">
        <f>I2+I3+I4+I5</f>
        <v>0.4088097860424792</v>
      </c>
      <c r="K2" s="16">
        <f>I2*4</f>
        <v>-3.7491443084564899</v>
      </c>
      <c r="L2">
        <v>21.25</v>
      </c>
      <c r="M2">
        <f>L2/B2</f>
        <v>-2125</v>
      </c>
      <c r="N2" s="16">
        <f>L2/J2</f>
        <v>51.98016467686007</v>
      </c>
      <c r="O2" s="16">
        <f>L2/K2</f>
        <v>-5.6679600067858029</v>
      </c>
      <c r="P2">
        <f>L2/C2</f>
        <v>6.2134502923976607</v>
      </c>
    </row>
    <row r="3" spans="1:16" ht="14.25" thickBot="1">
      <c r="A3" s="19">
        <v>42735</v>
      </c>
      <c r="B3" s="20">
        <v>0.51</v>
      </c>
      <c r="C3" s="20">
        <v>3.43</v>
      </c>
      <c r="D3" s="14">
        <v>129561</v>
      </c>
      <c r="E3" s="11">
        <f t="shared" ref="E3:E13" si="0">D3*10000</f>
        <v>1295610000</v>
      </c>
      <c r="F3" s="12">
        <f>E3-E4</f>
        <v>778526000</v>
      </c>
      <c r="G3" s="14">
        <v>141975.81</v>
      </c>
      <c r="H3">
        <f t="shared" ref="H3:H13" si="1">G3*10000</f>
        <v>1419758100</v>
      </c>
      <c r="I3" s="15">
        <f t="shared" ref="I3:I13" si="2">F3/H3</f>
        <v>0.54835115925734113</v>
      </c>
      <c r="J3" s="21">
        <f t="shared" ref="J3:J9" si="3">I3+I4+I5+I6</f>
        <v>1.2242304014567316</v>
      </c>
    </row>
    <row r="4" spans="1:16" ht="14.25" thickBot="1">
      <c r="A4" s="19">
        <v>42643</v>
      </c>
      <c r="B4" s="20">
        <v>0.2</v>
      </c>
      <c r="C4" s="20">
        <v>2.66</v>
      </c>
      <c r="D4" s="14">
        <v>51708.4</v>
      </c>
      <c r="E4" s="11">
        <f t="shared" si="0"/>
        <v>517084000</v>
      </c>
      <c r="F4" s="12">
        <f t="shared" ref="F4:F13" si="4">E4-E5</f>
        <v>219830000</v>
      </c>
      <c r="G4" s="14">
        <v>141608.9</v>
      </c>
      <c r="H4">
        <f t="shared" si="1"/>
        <v>1416089000</v>
      </c>
      <c r="I4" s="15">
        <f>F4/H4</f>
        <v>0.1552374179871463</v>
      </c>
      <c r="J4" s="21">
        <f t="shared" si="3"/>
        <v>1.2841575895398265</v>
      </c>
    </row>
    <row r="5" spans="1:16" ht="14.25" thickBot="1">
      <c r="A5" s="19">
        <v>42551</v>
      </c>
      <c r="B5" s="20">
        <v>0.28999999999999998</v>
      </c>
      <c r="C5" s="20">
        <v>6.43</v>
      </c>
      <c r="D5" s="14">
        <v>29725.4</v>
      </c>
      <c r="E5" s="11">
        <f t="shared" si="0"/>
        <v>297254000</v>
      </c>
      <c r="F5" s="12">
        <f t="shared" si="4"/>
        <v>363939000</v>
      </c>
      <c r="G5" s="14">
        <v>56643.56</v>
      </c>
      <c r="H5">
        <f t="shared" si="1"/>
        <v>566435600</v>
      </c>
      <c r="I5" s="15">
        <f t="shared" si="2"/>
        <v>0.64250728591211426</v>
      </c>
      <c r="J5" s="21">
        <f t="shared" si="3"/>
        <v>1.3184277150069805</v>
      </c>
    </row>
    <row r="6" spans="1:16" ht="14.25" thickBot="1">
      <c r="A6" s="6">
        <v>42460</v>
      </c>
      <c r="B6" s="8">
        <v>-7.0000000000000007E-2</v>
      </c>
      <c r="C6" s="8">
        <v>6.13</v>
      </c>
      <c r="D6" s="14">
        <v>-6668.5</v>
      </c>
      <c r="E6" s="11">
        <f t="shared" si="0"/>
        <v>-66685000</v>
      </c>
      <c r="F6" s="11">
        <f>E6</f>
        <v>-66685000</v>
      </c>
      <c r="G6" s="14">
        <v>54720.18</v>
      </c>
      <c r="H6">
        <f t="shared" si="1"/>
        <v>547201800</v>
      </c>
      <c r="I6" s="15">
        <f t="shared" si="2"/>
        <v>-0.12186546169987014</v>
      </c>
      <c r="J6" s="21">
        <f t="shared" si="3"/>
        <v>1.1022571757562092</v>
      </c>
    </row>
    <row r="7" spans="1:16" ht="14.25" thickBot="1">
      <c r="A7" s="6">
        <v>42369</v>
      </c>
      <c r="B7" s="8">
        <v>0.6</v>
      </c>
      <c r="C7" s="8">
        <v>6.2</v>
      </c>
      <c r="D7" s="14">
        <v>60196.7</v>
      </c>
      <c r="E7" s="11">
        <f t="shared" si="0"/>
        <v>601967000</v>
      </c>
      <c r="F7" s="12">
        <f>E7-E8</f>
        <v>339515000</v>
      </c>
      <c r="G7" s="14">
        <v>55815.73</v>
      </c>
      <c r="H7">
        <f t="shared" si="1"/>
        <v>558157300</v>
      </c>
      <c r="I7" s="15">
        <f t="shared" si="2"/>
        <v>0.60827834734043607</v>
      </c>
      <c r="J7" s="21">
        <f t="shared" si="3"/>
        <v>-8.9544783861573274E-2</v>
      </c>
    </row>
    <row r="8" spans="1:16" ht="14.25" thickBot="1">
      <c r="A8" s="6">
        <v>42277</v>
      </c>
      <c r="B8" s="8">
        <v>0.26</v>
      </c>
      <c r="C8" s="8">
        <v>5.84</v>
      </c>
      <c r="D8" s="14">
        <v>26245.200000000001</v>
      </c>
      <c r="E8" s="11">
        <f t="shared" si="0"/>
        <v>262452000</v>
      </c>
      <c r="F8" s="12">
        <f t="shared" si="4"/>
        <v>105175000</v>
      </c>
      <c r="G8" s="14">
        <v>55499.11</v>
      </c>
      <c r="H8">
        <f t="shared" si="1"/>
        <v>554991100</v>
      </c>
      <c r="I8" s="15">
        <f t="shared" si="2"/>
        <v>0.18950754345430043</v>
      </c>
      <c r="J8" s="21">
        <f t="shared" si="3"/>
        <v>-0.27290783296130189</v>
      </c>
    </row>
    <row r="9" spans="1:16" ht="14.25" thickBot="1">
      <c r="A9" s="22">
        <v>42185</v>
      </c>
      <c r="B9" s="23">
        <v>0.16</v>
      </c>
      <c r="C9" s="23">
        <v>5.74</v>
      </c>
      <c r="D9" s="14">
        <v>15727.7</v>
      </c>
      <c r="E9" s="11">
        <f t="shared" si="0"/>
        <v>157277000</v>
      </c>
      <c r="F9" s="24">
        <f t="shared" si="4"/>
        <v>236613100</v>
      </c>
      <c r="G9" s="14">
        <v>55499.11</v>
      </c>
      <c r="H9" s="26">
        <f t="shared" si="1"/>
        <v>554991100</v>
      </c>
      <c r="I9" s="27">
        <f t="shared" si="2"/>
        <v>0.42633674666134286</v>
      </c>
      <c r="J9" s="27">
        <f t="shared" si="3"/>
        <v>-0.34058732161319005</v>
      </c>
    </row>
    <row r="10" spans="1:16" ht="14.25" thickBot="1">
      <c r="A10" s="6">
        <v>42094</v>
      </c>
      <c r="B10" s="8">
        <v>-0.08</v>
      </c>
      <c r="C10" s="8">
        <v>5.57</v>
      </c>
      <c r="D10" s="14">
        <v>-7933.61</v>
      </c>
      <c r="E10" s="11">
        <f t="shared" si="0"/>
        <v>-79336100</v>
      </c>
      <c r="F10" s="24">
        <f t="shared" si="4"/>
        <v>-727116100</v>
      </c>
      <c r="G10" s="14">
        <v>55350.09</v>
      </c>
      <c r="H10" s="26">
        <f t="shared" si="1"/>
        <v>553500900</v>
      </c>
      <c r="I10" s="27">
        <f t="shared" si="2"/>
        <v>-1.3136674213176527</v>
      </c>
    </row>
    <row r="11" spans="1:16" ht="14.25" thickBot="1">
      <c r="A11" s="6">
        <v>42004</v>
      </c>
      <c r="B11" s="8">
        <v>0.64</v>
      </c>
      <c r="C11" s="8">
        <v>5.65</v>
      </c>
      <c r="D11" s="14">
        <v>64778</v>
      </c>
      <c r="E11" s="11">
        <f t="shared" si="0"/>
        <v>647780000</v>
      </c>
      <c r="F11" s="24">
        <f t="shared" si="4"/>
        <v>235191000</v>
      </c>
      <c r="G11" s="14">
        <v>55350.09</v>
      </c>
      <c r="H11" s="26">
        <f t="shared" si="1"/>
        <v>553500900</v>
      </c>
      <c r="I11" s="27">
        <f t="shared" si="2"/>
        <v>0.42491529824070745</v>
      </c>
    </row>
    <row r="12" spans="1:16" ht="14.25" thickBot="1">
      <c r="A12" s="6">
        <v>41912</v>
      </c>
      <c r="B12" s="8">
        <v>0.41</v>
      </c>
      <c r="C12" s="8">
        <v>5.46</v>
      </c>
      <c r="D12" s="14">
        <v>41258.9</v>
      </c>
      <c r="E12" s="11">
        <f t="shared" si="0"/>
        <v>412589000</v>
      </c>
      <c r="F12" s="24">
        <f t="shared" si="4"/>
        <v>55151000</v>
      </c>
      <c r="G12" s="14">
        <v>45269.54</v>
      </c>
      <c r="H12" s="26">
        <f t="shared" si="1"/>
        <v>452695400</v>
      </c>
      <c r="I12" s="27">
        <f t="shared" si="2"/>
        <v>0.12182805480241239</v>
      </c>
    </row>
    <row r="13" spans="1:16" ht="14.25" thickBot="1">
      <c r="A13" s="6">
        <v>41820</v>
      </c>
      <c r="B13" s="8">
        <v>0.36</v>
      </c>
      <c r="C13" s="8">
        <v>5.39</v>
      </c>
      <c r="D13" s="14">
        <v>35743.800000000003</v>
      </c>
      <c r="E13" s="11">
        <f t="shared" si="0"/>
        <v>357438000</v>
      </c>
      <c r="F13" s="24">
        <f t="shared" si="4"/>
        <v>357438000</v>
      </c>
      <c r="G13" s="14">
        <v>45269.54</v>
      </c>
      <c r="H13" s="26">
        <f t="shared" si="1"/>
        <v>452695400</v>
      </c>
      <c r="I13" s="27">
        <f t="shared" si="2"/>
        <v>0.78957727425549273</v>
      </c>
    </row>
    <row r="14" spans="1:16">
      <c r="A14" s="6">
        <v>41729</v>
      </c>
      <c r="B14" s="8"/>
      <c r="C14" s="8"/>
      <c r="D14" s="12"/>
      <c r="E14" s="11"/>
      <c r="F14" s="11"/>
      <c r="G14" s="10"/>
      <c r="I14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300226 财务数据</vt:lpstr>
      <vt:lpstr>600221</vt:lpstr>
      <vt:lpstr>600867</vt:lpstr>
      <vt:lpstr>sz002310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2017-06-05T05:48:27Z</dcterms:modified>
</cp:coreProperties>
</file>