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style27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Override PartName="/xl/charts/colors24.xml" ContentType="application/vnd.ms-office.chartcolorstyle+xml"/>
  <Override PartName="/xl/charts/style25.xml" ContentType="application/vnd.ms-office.chartstyle+xml"/>
  <Default Extension="rels" ContentType="application/vnd.openxmlformats-package.relationships+xml"/>
  <Default Extension="xml" ContentType="application/xml"/>
  <Override PartName="/xl/charts/chart29.xml" ContentType="application/vnd.openxmlformats-officedocument.drawingml.chart+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charts/colors27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695" windowHeight="11565"/>
  </bookViews>
  <sheets>
    <sheet name="AR5" sheetId="1" r:id="rId1"/>
    <sheet name="SSP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2" i="1"/>
  <c r="E213"/>
  <c r="E214"/>
  <c r="E215"/>
  <c r="E216"/>
  <c r="E211"/>
  <c r="F223"/>
  <c r="F222"/>
  <c r="F221"/>
  <c r="D221"/>
  <c r="C221"/>
  <c r="F220"/>
  <c r="D219"/>
  <c r="F219" s="1"/>
  <c r="F215"/>
  <c r="F214"/>
  <c r="F213"/>
  <c r="F212"/>
  <c r="F211"/>
  <c r="F224" l="1"/>
  <c r="F175"/>
  <c r="F176"/>
  <c r="F177"/>
  <c r="F178"/>
  <c r="F179"/>
  <c r="F180"/>
  <c r="F184"/>
  <c r="F186"/>
  <c r="F187"/>
  <c r="F188"/>
  <c r="F183"/>
  <c r="D185"/>
  <c r="D183"/>
  <c r="C185"/>
  <c r="C141"/>
  <c r="B141"/>
  <c r="F185" l="1"/>
  <c r="F189" s="1"/>
  <c r="D139"/>
  <c r="C143"/>
  <c r="D142"/>
  <c r="D141"/>
  <c r="D135"/>
  <c r="B135"/>
  <c r="B43" l="1"/>
  <c r="D43"/>
  <c r="D42"/>
  <c r="D40"/>
  <c r="B42"/>
  <c r="C44"/>
  <c r="C42"/>
  <c r="D13" i="2"/>
  <c r="C13"/>
  <c r="B13"/>
  <c r="D13" i="1" l="1"/>
  <c r="C13"/>
  <c r="B13"/>
</calcChain>
</file>

<file path=xl/sharedStrings.xml><?xml version="1.0" encoding="utf-8"?>
<sst xmlns="http://schemas.openxmlformats.org/spreadsheetml/2006/main" count="59" uniqueCount="14">
  <si>
    <t>deltaCO2</t>
  </si>
  <si>
    <t>mediaan</t>
  </si>
  <si>
    <t>min</t>
  </si>
  <si>
    <t>max</t>
  </si>
  <si>
    <t>SSP:</t>
  </si>
  <si>
    <t>Deze?</t>
  </si>
  <si>
    <t>Deze!</t>
  </si>
  <si>
    <t>y = 2.3819*exp(-0.895*x)</t>
  </si>
  <si>
    <t>y = 2.3149*exp(-1.825*x)</t>
  </si>
  <si>
    <t>y = 36.598*exp(-1.054*x)</t>
  </si>
  <si>
    <t>Nieuwe index voor SSP:</t>
  </si>
  <si>
    <t>ratio</t>
  </si>
  <si>
    <t>10-90%:</t>
  </si>
  <si>
    <t>10-90%, 5 bakjes</t>
  </si>
</sst>
</file>

<file path=xl/styles.xml><?xml version="1.0" encoding="utf-8"?>
<styleSheet xmlns="http://schemas.openxmlformats.org/spreadsheetml/2006/main">
  <numFmts count="2">
    <numFmt numFmtId="164" formatCode="0.0000000"/>
    <numFmt numFmtId="165" formatCode="0.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Eq val="1"/>
            <c:trendlineLbl>
              <c:layout>
                <c:manualLayout>
                  <c:x val="-3.5135608048993882E-3"/>
                  <c:y val="-0.331495333916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'AR5'!$B$2:$B$5</c:f>
              <c:numCache>
                <c:formatCode>General</c:formatCode>
                <c:ptCount val="4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706-4DA1-A1F0-0F4346F70FDB}"/>
            </c:ext>
          </c:extLst>
        </c:ser>
        <c:dLbls/>
        <c:axId val="77447552"/>
        <c:axId val="77449088"/>
      </c:scatterChart>
      <c:valAx>
        <c:axId val="774475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49088"/>
        <c:crosses val="autoZero"/>
        <c:crossBetween val="midCat"/>
      </c:valAx>
      <c:valAx>
        <c:axId val="77449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3.5665135608049001E-2"/>
                  <c:y val="-0.38804024496937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2.3149e</a:t>
                    </a:r>
                    <a:r>
                      <a:rPr lang="en-US" sz="1200" baseline="30000"/>
                      <a:t>-1.825x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('AR5'!$A$23:$A$24,'AR5'!$A$26,'AR5'!$A$28)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('AR5'!$C$23:$C$24,'AR5'!$C$26,'AR5'!$C$28)</c:f>
              <c:numCache>
                <c:formatCode>General</c:formatCode>
                <c:ptCount val="4"/>
                <c:pt idx="0">
                  <c:v>0.46450000000000002</c:v>
                </c:pt>
                <c:pt idx="1">
                  <c:v>0.22270000000000001</c:v>
                </c:pt>
                <c:pt idx="2">
                  <c:v>6.0299999999999999E-2</c:v>
                </c:pt>
                <c:pt idx="3">
                  <c:v>8.9999999999999998E-4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54B-4A3C-AB74-84B965C8A614}"/>
            </c:ext>
          </c:extLst>
        </c:ser>
        <c:dLbls/>
        <c:axId val="80447744"/>
        <c:axId val="80461824"/>
      </c:scatterChart>
      <c:valAx>
        <c:axId val="804477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61824"/>
        <c:crosses val="autoZero"/>
        <c:crossBetween val="midCat"/>
      </c:valAx>
      <c:valAx>
        <c:axId val="80461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4.122069116360455E-2"/>
                  <c:y val="-0.37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('AR5'!$A$23:$A$24,'AR5'!$A$27:$A$28)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('AR5'!$B$23:$B$24,'AR5'!$B$27:$B$28)</c:f>
              <c:numCache>
                <c:formatCode>General</c:formatCode>
                <c:ptCount val="4"/>
                <c:pt idx="0">
                  <c:v>1.2323</c:v>
                </c:pt>
                <c:pt idx="1">
                  <c:v>0.76870000000000005</c:v>
                </c:pt>
                <c:pt idx="2">
                  <c:v>0.1633</c:v>
                </c:pt>
                <c:pt idx="3">
                  <c:v>5.7799999999999997E-2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4D9-4527-BFA6-8FE86685140E}"/>
            </c:ext>
          </c:extLst>
        </c:ser>
        <c:dLbls/>
        <c:axId val="80573184"/>
        <c:axId val="80574720"/>
      </c:scatterChart>
      <c:valAx>
        <c:axId val="80573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574720"/>
        <c:crosses val="autoZero"/>
        <c:crossBetween val="midCat"/>
      </c:valAx>
      <c:valAx>
        <c:axId val="80574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5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1.5891076115485566E-2"/>
                  <c:y val="-0.2630402449693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'AR5'!$A$25:$A$28</c:f>
              <c:numCache>
                <c:formatCode>General</c:formatCode>
                <c:ptCount val="4"/>
                <c:pt idx="0">
                  <c:v>1.9323999999999999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'AR5'!$D$25:$D$28</c:f>
              <c:numCache>
                <c:formatCode>General</c:formatCode>
                <c:ptCount val="4"/>
                <c:pt idx="0">
                  <c:v>10.49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441-4365-964D-69BA21EE84ED}"/>
            </c:ext>
          </c:extLst>
        </c:ser>
        <c:dLbls/>
        <c:axId val="80608256"/>
        <c:axId val="80614144"/>
      </c:scatterChart>
      <c:valAx>
        <c:axId val="806082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614144"/>
        <c:crosses val="autoZero"/>
        <c:crossBetween val="midCat"/>
      </c:valAx>
      <c:valAx>
        <c:axId val="80614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6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.5"/>
            <c:dispEq val="1"/>
            <c:trendlineLbl>
              <c:layout>
                <c:manualLayout>
                  <c:x val="2.5886701662292209E-2"/>
                  <c:y val="-0.290818022747156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143.02e</a:t>
                    </a:r>
                    <a:r>
                      <a:rPr lang="en-US" sz="1200" baseline="30000"/>
                      <a:t>-1.415x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('AR5'!$A$25,'AR5'!$A$27,'AR5'!$A$28)</c:f>
              <c:numCache>
                <c:formatCode>General</c:formatCode>
                <c:ptCount val="3"/>
                <c:pt idx="0">
                  <c:v>1.9323999999999999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('AR5'!$D$25,'AR5'!$D$27,'AR5'!$D$28)</c:f>
              <c:numCache>
                <c:formatCode>General</c:formatCode>
                <c:ptCount val="3"/>
                <c:pt idx="0">
                  <c:v>10.49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DAD-4E28-9745-E48C34D0442F}"/>
            </c:ext>
          </c:extLst>
        </c:ser>
        <c:dLbls/>
        <c:axId val="80672256"/>
        <c:axId val="80673792"/>
      </c:scatterChart>
      <c:valAx>
        <c:axId val="806722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673792"/>
        <c:crosses val="autoZero"/>
        <c:crossBetween val="midCat"/>
      </c:valAx>
      <c:valAx>
        <c:axId val="80673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6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5.1004811898512699E-2"/>
                  <c:y val="-0.392588218139399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13.373e</a:t>
                    </a:r>
                    <a:r>
                      <a:rPr lang="en-US" sz="1200" baseline="30000"/>
                      <a:t>-0.804x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('AR5'!$A$23,'AR5'!$A$26,'AR5'!$A$27,'AR5'!$A$28)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('AR5'!$D$23,'AR5'!$D$26,'AR5'!$D$27,'AR5'!$D$28)</c:f>
              <c:numCache>
                <c:formatCode>General</c:formatCode>
                <c:ptCount val="4"/>
                <c:pt idx="0">
                  <c:v>8.0022000000000002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78E-46A0-BB08-93A1499A41B1}"/>
            </c:ext>
          </c:extLst>
        </c:ser>
        <c:dLbls/>
        <c:axId val="80707584"/>
        <c:axId val="80709120"/>
      </c:scatterChart>
      <c:valAx>
        <c:axId val="807075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709120"/>
        <c:crosses val="autoZero"/>
        <c:crossBetween val="midCat"/>
      </c:valAx>
      <c:valAx>
        <c:axId val="80709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7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2.6004811898512691E-2"/>
                  <c:y val="-0.34110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('AR5'!$A$24,'AR5'!$A$26,'AR5'!$A$27,'AR5'!$A$28)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('AR5'!$D$24,'AR5'!$D$26,'AR5'!$D$27,'AR5'!$D$28)</c:f>
              <c:numCache>
                <c:formatCode>General</c:formatCode>
                <c:ptCount val="4"/>
                <c:pt idx="0">
                  <c:v>8.4623000000000008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81C-414E-BAF1-B9D3CD33D092}"/>
            </c:ext>
          </c:extLst>
        </c:ser>
        <c:dLbls/>
        <c:axId val="80828672"/>
        <c:axId val="80830464"/>
      </c:scatterChart>
      <c:valAx>
        <c:axId val="808286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30464"/>
        <c:crosses val="autoZero"/>
        <c:crossBetween val="midCat"/>
      </c:valAx>
      <c:valAx>
        <c:axId val="80830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4.6688538932633424E-3"/>
                  <c:y val="-0.34637357830271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('AR5'!$A$24,'AR5'!$A$27,'AR5'!$A$28)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('AR5'!$D$24,'AR5'!$D$27,'AR5'!$D$28)</c:f>
              <c:numCache>
                <c:formatCode>General</c:formatCode>
                <c:ptCount val="3"/>
                <c:pt idx="0">
                  <c:v>8.4623000000000008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779-4588-B915-BFEECBB31522}"/>
            </c:ext>
          </c:extLst>
        </c:ser>
        <c:dLbls/>
        <c:axId val="80745600"/>
        <c:axId val="80845824"/>
      </c:scatterChart>
      <c:valAx>
        <c:axId val="807456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45824"/>
        <c:crosses val="autoZero"/>
        <c:crossBetween val="midCat"/>
      </c:valAx>
      <c:valAx>
        <c:axId val="80845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7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2.4554024496937877E-2"/>
                  <c:y val="-0.249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'AR5'!$B$127:$B$132</c:f>
              <c:numCache>
                <c:formatCode>General</c:formatCode>
                <c:ptCount val="6"/>
                <c:pt idx="0">
                  <c:v>1.7387779999999999</c:v>
                </c:pt>
                <c:pt idx="1">
                  <c:v>1</c:v>
                </c:pt>
                <c:pt idx="2">
                  <c:v>1.1164050000000001</c:v>
                </c:pt>
                <c:pt idx="3" formatCode="0.0000000">
                  <c:v>0.2418014</c:v>
                </c:pt>
                <c:pt idx="4">
                  <c:v>0.1883726</c:v>
                </c:pt>
                <c:pt idx="5">
                  <c:v>7.0477849999999995E-2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58C-41F3-B962-A2FAB8A8062F}"/>
            </c:ext>
          </c:extLst>
        </c:ser>
        <c:dLbls/>
        <c:axId val="80641024"/>
        <c:axId val="80773888"/>
      </c:scatterChart>
      <c:valAx>
        <c:axId val="806410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773888"/>
        <c:crosses val="autoZero"/>
        <c:crossBetween val="midCat"/>
      </c:valAx>
      <c:valAx>
        <c:axId val="80773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64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'AR5'!$C$127:$C$132</c:f>
              <c:numCache>
                <c:formatCode>General</c:formatCode>
                <c:ptCount val="6"/>
                <c:pt idx="0">
                  <c:v>0.53590020000000005</c:v>
                </c:pt>
                <c:pt idx="1">
                  <c:v>0.25178410000000001</c:v>
                </c:pt>
                <c:pt idx="2">
                  <c:v>0.3575238</c:v>
                </c:pt>
                <c:pt idx="3">
                  <c:v>5.9455960000000002E-2</c:v>
                </c:pt>
                <c:pt idx="4">
                  <c:v>-4.2166339999999997E-2</c:v>
                </c:pt>
                <c:pt idx="5">
                  <c:v>8.5210259999999997E-4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B4-4EBD-80ED-B5838724301C}"/>
            </c:ext>
          </c:extLst>
        </c:ser>
        <c:dLbls/>
        <c:axId val="80950784"/>
        <c:axId val="80952320"/>
      </c:scatterChart>
      <c:valAx>
        <c:axId val="809507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52320"/>
        <c:crosses val="autoZero"/>
        <c:crossBetween val="midCat"/>
      </c:valAx>
      <c:valAx>
        <c:axId val="80952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'AR5'!$D$127:$D$132</c:f>
              <c:numCache>
                <c:formatCode>General</c:formatCode>
                <c:ptCount val="6"/>
                <c:pt idx="0">
                  <c:v>7.8924479999999999</c:v>
                </c:pt>
                <c:pt idx="1">
                  <c:v>8.3461730000000003</c:v>
                </c:pt>
                <c:pt idx="2">
                  <c:v>10.34642</c:v>
                </c:pt>
                <c:pt idx="3">
                  <c:v>1.591512</c:v>
                </c:pt>
                <c:pt idx="4">
                  <c:v>1.820619</c:v>
                </c:pt>
                <c:pt idx="5">
                  <c:v>0.50863190000000003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8F2-4F88-9CDA-41D463208B32}"/>
            </c:ext>
          </c:extLst>
        </c:ser>
        <c:dLbls/>
        <c:axId val="80997376"/>
        <c:axId val="80888576"/>
      </c:scatterChart>
      <c:valAx>
        <c:axId val="809973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88576"/>
        <c:crosses val="autoZero"/>
        <c:crossBetween val="midCat"/>
      </c:valAx>
      <c:valAx>
        <c:axId val="80888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9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Eq val="1"/>
            <c:trendlineLbl>
              <c:layout>
                <c:manualLayout>
                  <c:x val="3.5375328083989507E-2"/>
                  <c:y val="-0.2666947360746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'AR5'!$C$2:$C$5</c:f>
              <c:numCache>
                <c:formatCode>General</c:formatCode>
                <c:ptCount val="4"/>
                <c:pt idx="0">
                  <c:v>0.53790000000000004</c:v>
                </c:pt>
                <c:pt idx="1">
                  <c:v>0.38279999999999997</c:v>
                </c:pt>
                <c:pt idx="2">
                  <c:v>0.26900000000000002</c:v>
                </c:pt>
                <c:pt idx="3">
                  <c:v>0.14130000000000001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8B8-497C-9FF2-EA9681184DF8}"/>
            </c:ext>
          </c:extLst>
        </c:ser>
        <c:dLbls/>
        <c:axId val="75315840"/>
        <c:axId val="75329920"/>
      </c:scatterChart>
      <c:valAx>
        <c:axId val="753158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329920"/>
        <c:crosses val="autoZero"/>
        <c:crossBetween val="midCat"/>
      </c:valAx>
      <c:valAx>
        <c:axId val="75329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3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</c:trendline>
          <c:xVal>
            <c:numRef>
              <c:f>('AR5'!$A$127:$A$128,'AR5'!$A$130:$A$132)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('AR5'!$B$127:$B$128,'AR5'!$B$130:$B$132)</c:f>
              <c:numCache>
                <c:formatCode>General</c:formatCode>
                <c:ptCount val="5"/>
                <c:pt idx="0">
                  <c:v>1.7387779999999999</c:v>
                </c:pt>
                <c:pt idx="1">
                  <c:v>1</c:v>
                </c:pt>
                <c:pt idx="2" formatCode="0.0000000">
                  <c:v>0.2418014</c:v>
                </c:pt>
                <c:pt idx="3">
                  <c:v>0.1883726</c:v>
                </c:pt>
                <c:pt idx="4">
                  <c:v>7.0477849999999995E-2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2E6-43CF-96C8-912A13AC7496}"/>
            </c:ext>
          </c:extLst>
        </c:ser>
        <c:dLbls/>
        <c:axId val="80913920"/>
        <c:axId val="80915456"/>
      </c:scatterChart>
      <c:valAx>
        <c:axId val="809139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15456"/>
        <c:crosses val="autoZero"/>
        <c:crossBetween val="midCat"/>
      </c:valAx>
      <c:valAx>
        <c:axId val="80915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9.1220691163604567E-2"/>
                  <c:y val="-0.1982254301545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('AR5'!$A$127:$A$128,'AR5'!$A$130,'AR5'!$A$132)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('AR5'!$C$127:$C$128,'AR5'!$C$130,'AR5'!$C$132)</c:f>
              <c:numCache>
                <c:formatCode>General</c:formatCode>
                <c:ptCount val="4"/>
                <c:pt idx="0">
                  <c:v>0.53590020000000005</c:v>
                </c:pt>
                <c:pt idx="1">
                  <c:v>0.25178410000000001</c:v>
                </c:pt>
                <c:pt idx="2">
                  <c:v>5.9455960000000002E-2</c:v>
                </c:pt>
                <c:pt idx="3">
                  <c:v>8.5210259999999997E-4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B2E-4AF0-BD4B-AD04A12C9337}"/>
            </c:ext>
          </c:extLst>
        </c:ser>
        <c:dLbls/>
        <c:axId val="81043840"/>
        <c:axId val="81045376"/>
      </c:scatterChart>
      <c:valAx>
        <c:axId val="810438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045376"/>
        <c:crosses val="autoZero"/>
        <c:crossBetween val="midCat"/>
      </c:valAx>
      <c:valAx>
        <c:axId val="81045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0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backward val="1"/>
            <c:dispEq val="1"/>
            <c:trendlineLbl>
              <c:layout>
                <c:manualLayout>
                  <c:x val="4.3439632545931778E-2"/>
                  <c:y val="-0.29894757946923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('AR5'!$A$128,'AR5'!$A$130:$A$132)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('AR5'!$D$128,'AR5'!$D$130:$D$132)</c:f>
              <c:numCache>
                <c:formatCode>General</c:formatCode>
                <c:ptCount val="4"/>
                <c:pt idx="0">
                  <c:v>8.3461730000000003</c:v>
                </c:pt>
                <c:pt idx="1">
                  <c:v>1.591512</c:v>
                </c:pt>
                <c:pt idx="2">
                  <c:v>1.820619</c:v>
                </c:pt>
                <c:pt idx="3">
                  <c:v>0.50863190000000003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602-475D-BBCE-F52D7524B399}"/>
            </c:ext>
          </c:extLst>
        </c:ser>
        <c:dLbls/>
        <c:axId val="81140352"/>
        <c:axId val="81162624"/>
      </c:scatterChart>
      <c:valAx>
        <c:axId val="811403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62624"/>
        <c:crosses val="autoZero"/>
        <c:crossBetween val="midCat"/>
      </c:valAx>
      <c:valAx>
        <c:axId val="81162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6.089370078740159E-2"/>
                  <c:y val="-0.34685367454068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('AR5'!$A$128,'AR5'!$A$131,'AR5'!$A$132)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('AR5'!$D$128,'AR5'!$D$131,'AR5'!$D$132)</c:f>
              <c:numCache>
                <c:formatCode>General</c:formatCode>
                <c:ptCount val="3"/>
                <c:pt idx="0">
                  <c:v>8.3461730000000003</c:v>
                </c:pt>
                <c:pt idx="1">
                  <c:v>1.820619</c:v>
                </c:pt>
                <c:pt idx="2">
                  <c:v>0.50863190000000003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995-4BD9-963B-4B9E0AC72891}"/>
            </c:ext>
          </c:extLst>
        </c:ser>
        <c:dLbls/>
        <c:axId val="81179776"/>
        <c:axId val="81181312"/>
      </c:scatterChart>
      <c:valAx>
        <c:axId val="811797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81312"/>
        <c:crosses val="autoZero"/>
        <c:crossBetween val="midCat"/>
      </c:valAx>
      <c:valAx>
        <c:axId val="81181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'AR5'!$C$174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0.1078873578302712"/>
                  <c:y val="-0.351003207932341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2.1434e</a:t>
                    </a:r>
                    <a:r>
                      <a:rPr lang="en-US" sz="1100" baseline="30000"/>
                      <a:t>-1.378x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'AR5'!$C$175:$C$180</c:f>
              <c:numCache>
                <c:formatCode>General</c:formatCode>
                <c:ptCount val="6"/>
                <c:pt idx="0">
                  <c:v>0.69276470000000001</c:v>
                </c:pt>
                <c:pt idx="1">
                  <c:v>0.30195050000000001</c:v>
                </c:pt>
                <c:pt idx="2">
                  <c:v>0.52324910000000002</c:v>
                </c:pt>
                <c:pt idx="3">
                  <c:v>7.4589890000000006E-2</c:v>
                </c:pt>
                <c:pt idx="4">
                  <c:v>1.2652679999999999E-2</c:v>
                </c:pt>
                <c:pt idx="5">
                  <c:v>0.01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098-4650-97B6-0656E7961552}"/>
            </c:ext>
          </c:extLst>
        </c:ser>
        <c:dLbls/>
        <c:axId val="81120640"/>
        <c:axId val="81204352"/>
      </c:scatterChart>
      <c:valAx>
        <c:axId val="811206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04352"/>
        <c:crosses val="autoZero"/>
        <c:crossBetween val="midCat"/>
      </c:valAx>
      <c:valAx>
        <c:axId val="81204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'AR5'!$D$174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0.10933814523184604"/>
                  <c:y val="-0.32507035578885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9.1525e</a:t>
                    </a:r>
                    <a:r>
                      <a:rPr lang="en-US" sz="1200" baseline="30000"/>
                      <a:t>-0.823x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'AR5'!$D$175:$D$180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2.9232469999999999</c:v>
                </c:pt>
                <c:pt idx="3">
                  <c:v>1.116473</c:v>
                </c:pt>
                <c:pt idx="4">
                  <c:v>0.67469699999999999</c:v>
                </c:pt>
                <c:pt idx="5">
                  <c:v>0.31051279999999998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929-45C1-9EB3-2B94B8C93499}"/>
            </c:ext>
          </c:extLst>
        </c:ser>
        <c:dLbls/>
        <c:axId val="81237504"/>
        <c:axId val="81239040"/>
      </c:scatterChart>
      <c:valAx>
        <c:axId val="812375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39040"/>
        <c:crosses val="autoZero"/>
        <c:crossBetween val="midCat"/>
      </c:valAx>
      <c:valAx>
        <c:axId val="81239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</c:trendline>
          <c:xVal>
            <c:numRef>
              <c:f>('AR5'!$A$175:$A$176,'AR5'!$A$178:$A$180)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('AR5'!$C$175:$C$176,'AR5'!$C$178:$C$180)</c:f>
              <c:numCache>
                <c:formatCode>General</c:formatCode>
                <c:ptCount val="5"/>
                <c:pt idx="0">
                  <c:v>0.69276470000000001</c:v>
                </c:pt>
                <c:pt idx="1">
                  <c:v>0.30195050000000001</c:v>
                </c:pt>
                <c:pt idx="2">
                  <c:v>7.4589890000000006E-2</c:v>
                </c:pt>
                <c:pt idx="3">
                  <c:v>1.2652679999999999E-2</c:v>
                </c:pt>
                <c:pt idx="4">
                  <c:v>0.01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6BB-4BD2-B077-ECBE2310DF62}"/>
            </c:ext>
          </c:extLst>
        </c:ser>
        <c:dLbls/>
        <c:axId val="81297408"/>
        <c:axId val="81298944"/>
      </c:scatterChart>
      <c:valAx>
        <c:axId val="812974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98944"/>
        <c:crosses val="autoZero"/>
        <c:crossBetween val="midCat"/>
      </c:valAx>
      <c:valAx>
        <c:axId val="81298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'AR5'!$C$174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'AR5'!$C$175:$C$180</c:f>
              <c:numCache>
                <c:formatCode>General</c:formatCode>
                <c:ptCount val="6"/>
                <c:pt idx="0">
                  <c:v>0.69276470000000001</c:v>
                </c:pt>
                <c:pt idx="1">
                  <c:v>0.30195050000000001</c:v>
                </c:pt>
                <c:pt idx="2">
                  <c:v>0.52324910000000002</c:v>
                </c:pt>
                <c:pt idx="3">
                  <c:v>7.4589890000000006E-2</c:v>
                </c:pt>
                <c:pt idx="4">
                  <c:v>1.2652679999999999E-2</c:v>
                </c:pt>
                <c:pt idx="5">
                  <c:v>0.01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B6D-40FE-A64E-7E7D24C49093}"/>
            </c:ext>
          </c:extLst>
        </c:ser>
        <c:ser>
          <c:idx val="1"/>
          <c:order val="1"/>
          <c:tx>
            <c:strRef>
              <c:f>'AR5'!$D$174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'AR5'!$D$175:$D$180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2.9232469999999999</c:v>
                </c:pt>
                <c:pt idx="3">
                  <c:v>1.116473</c:v>
                </c:pt>
                <c:pt idx="4">
                  <c:v>0.67469699999999999</c:v>
                </c:pt>
                <c:pt idx="5">
                  <c:v>0.31051279999999998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B6D-40FE-A64E-7E7D24C49093}"/>
            </c:ext>
          </c:extLst>
        </c:ser>
        <c:dLbls/>
        <c:axId val="81231232"/>
        <c:axId val="81339520"/>
      </c:scatterChart>
      <c:valAx>
        <c:axId val="812312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339520"/>
        <c:crosses val="autoZero"/>
        <c:crossBetween val="midCat"/>
      </c:valAx>
      <c:valAx>
        <c:axId val="81339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3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'AR5'!$C$210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1.3450568678915135E-2"/>
                  <c:y val="-0.39695975503062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1,4577e</a:t>
                    </a:r>
                    <a:r>
                      <a:rPr lang="en-US" sz="1400" baseline="30000"/>
                      <a:t>-1,32x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'AR5'!$C$211:$C$215</c:f>
              <c:numCache>
                <c:formatCode>General</c:formatCode>
                <c:ptCount val="5"/>
                <c:pt idx="0">
                  <c:v>0.69276470000000001</c:v>
                </c:pt>
                <c:pt idx="1">
                  <c:v>0.30195050000000001</c:v>
                </c:pt>
                <c:pt idx="2">
                  <c:v>8.7265999999999996E-2</c:v>
                </c:pt>
                <c:pt idx="3">
                  <c:v>1.2652679999999999E-2</c:v>
                </c:pt>
                <c:pt idx="4">
                  <c:v>0.01</c:v>
                </c:pt>
              </c:numCache>
            </c:numRef>
          </c:yVal>
        </c:ser>
        <c:axId val="86209280"/>
        <c:axId val="85052416"/>
      </c:scatterChart>
      <c:valAx>
        <c:axId val="86209280"/>
        <c:scaling>
          <c:orientation val="minMax"/>
        </c:scaling>
        <c:axPos val="b"/>
        <c:numFmt formatCode="General" sourceLinked="1"/>
        <c:tickLblPos val="nextTo"/>
        <c:crossAx val="85052416"/>
        <c:crosses val="autoZero"/>
        <c:crossBetween val="midCat"/>
      </c:valAx>
      <c:valAx>
        <c:axId val="85052416"/>
        <c:scaling>
          <c:orientation val="minMax"/>
        </c:scaling>
        <c:axPos val="l"/>
        <c:majorGridlines/>
        <c:numFmt formatCode="General" sourceLinked="1"/>
        <c:tickLblPos val="nextTo"/>
        <c:crossAx val="8620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'AR5'!$D$210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1.6378390201224845E-2"/>
                  <c:y val="-0.4062190142898804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8,5055e</a:t>
                    </a:r>
                    <a:r>
                      <a:rPr lang="en-US" sz="1400" baseline="30000"/>
                      <a:t>-0,804x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'AR5'!$D$211:$D$215</c:f>
              <c:numCache>
                <c:formatCode>General</c:formatCode>
                <c:ptCount val="5"/>
                <c:pt idx="0">
                  <c:v>4.2740799999999997</c:v>
                </c:pt>
                <c:pt idx="1">
                  <c:v>3.5077959999999999</c:v>
                </c:pt>
                <c:pt idx="2">
                  <c:v>1.658685</c:v>
                </c:pt>
                <c:pt idx="3">
                  <c:v>0.67469699999999999</c:v>
                </c:pt>
                <c:pt idx="4">
                  <c:v>0.31051279999999998</c:v>
                </c:pt>
              </c:numCache>
            </c:numRef>
          </c:yVal>
        </c:ser>
        <c:axId val="101949824"/>
        <c:axId val="101939840"/>
      </c:scatterChart>
      <c:valAx>
        <c:axId val="101949824"/>
        <c:scaling>
          <c:orientation val="minMax"/>
        </c:scaling>
        <c:axPos val="b"/>
        <c:numFmt formatCode="General" sourceLinked="1"/>
        <c:tickLblPos val="nextTo"/>
        <c:crossAx val="101939840"/>
        <c:crosses val="autoZero"/>
        <c:crossBetween val="midCat"/>
      </c:valAx>
      <c:valAx>
        <c:axId val="101939840"/>
        <c:scaling>
          <c:orientation val="minMax"/>
        </c:scaling>
        <c:axPos val="l"/>
        <c:majorGridlines/>
        <c:numFmt formatCode="General" sourceLinked="1"/>
        <c:tickLblPos val="nextTo"/>
        <c:crossAx val="10194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</c:trendline>
          <c:xVal>
            <c:numRef>
              <c:f>('AR5'!$A$2:$A$5,'AR5'!$A$7)</c:f>
              <c:numCache>
                <c:formatCode>General</c:formatCode>
                <c:ptCount val="5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  <c:pt idx="4">
                  <c:v>4</c:v>
                </c:pt>
              </c:numCache>
            </c:numRef>
          </c:xVal>
          <c:yVal>
            <c:numRef>
              <c:f>('AR5'!$B$2:$B$5,'AR5'!$B$7)</c:f>
              <c:numCache>
                <c:formatCode>General</c:formatCode>
                <c:ptCount val="5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  <c:pt idx="4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C3F-4BBA-8304-CD874185C193}"/>
            </c:ext>
          </c:extLst>
        </c:ser>
        <c:dLbls/>
        <c:axId val="77403264"/>
        <c:axId val="77404800"/>
      </c:scatterChart>
      <c:valAx>
        <c:axId val="774032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04800"/>
        <c:crosses val="autoZero"/>
        <c:crossBetween val="midCat"/>
      </c:valAx>
      <c:valAx>
        <c:axId val="77404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'AR5'!$B$210</c:f>
              <c:strCache>
                <c:ptCount val="1"/>
                <c:pt idx="0">
                  <c:v>mediaan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5.7895888013998246E-4"/>
                  <c:y val="-0.390825678040244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4,2656e</a:t>
                    </a:r>
                    <a:r>
                      <a:rPr lang="en-US" sz="1600" baseline="30000"/>
                      <a:t>-1,089x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'AR5'!$B$211:$B$215</c:f>
              <c:numCache>
                <c:formatCode>General</c:formatCode>
                <c:ptCount val="5"/>
                <c:pt idx="0">
                  <c:v>1.7387779999999999</c:v>
                </c:pt>
                <c:pt idx="1">
                  <c:v>1</c:v>
                </c:pt>
                <c:pt idx="2">
                  <c:v>0.515459</c:v>
                </c:pt>
                <c:pt idx="3">
                  <c:v>0.1883726</c:v>
                </c:pt>
                <c:pt idx="4">
                  <c:v>3.9502240000000001E-2</c:v>
                </c:pt>
              </c:numCache>
            </c:numRef>
          </c:yVal>
        </c:ser>
        <c:axId val="69255552"/>
        <c:axId val="69253760"/>
      </c:scatterChart>
      <c:valAx>
        <c:axId val="69255552"/>
        <c:scaling>
          <c:orientation val="minMax"/>
        </c:scaling>
        <c:axPos val="b"/>
        <c:numFmt formatCode="General" sourceLinked="1"/>
        <c:tickLblPos val="nextTo"/>
        <c:crossAx val="69253760"/>
        <c:crosses val="autoZero"/>
        <c:crossBetween val="midCat"/>
      </c:valAx>
      <c:valAx>
        <c:axId val="69253760"/>
        <c:scaling>
          <c:orientation val="minMax"/>
        </c:scaling>
        <c:axPos val="l"/>
        <c:majorGridlines/>
        <c:numFmt formatCode="General" sourceLinked="1"/>
        <c:tickLblPos val="nextTo"/>
        <c:crossAx val="69255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'AR5'!$D$210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4.0630139982502186E-2"/>
                  <c:y val="-0.332144940215806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68,609e</a:t>
                    </a:r>
                    <a:r>
                      <a:rPr lang="en-US" sz="1600" baseline="30000"/>
                      <a:t>-2,026x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'AR5'!$A$211:$A$216</c:f>
              <c:numCache>
                <c:formatCode>General</c:formatCode>
                <c:ptCount val="6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  <c:pt idx="5">
                  <c:v>5</c:v>
                </c:pt>
              </c:numCache>
            </c:numRef>
          </c:xVal>
          <c:yVal>
            <c:numRef>
              <c:f>'AR5'!$D$211:$D$216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1.658685</c:v>
                </c:pt>
                <c:pt idx="3">
                  <c:v>0.67469699999999999</c:v>
                </c:pt>
                <c:pt idx="4">
                  <c:v>0.31051279999999998</c:v>
                </c:pt>
                <c:pt idx="5">
                  <c:v>0</c:v>
                </c:pt>
              </c:numCache>
            </c:numRef>
          </c:yVal>
        </c:ser>
        <c:axId val="83576320"/>
        <c:axId val="83574784"/>
      </c:scatterChart>
      <c:valAx>
        <c:axId val="83576320"/>
        <c:scaling>
          <c:orientation val="minMax"/>
        </c:scaling>
        <c:axPos val="b"/>
        <c:numFmt formatCode="General" sourceLinked="1"/>
        <c:tickLblPos val="nextTo"/>
        <c:crossAx val="83574784"/>
        <c:crosses val="autoZero"/>
        <c:crossBetween val="midCat"/>
      </c:valAx>
      <c:valAx>
        <c:axId val="83574784"/>
        <c:scaling>
          <c:orientation val="minMax"/>
        </c:scaling>
        <c:axPos val="l"/>
        <c:majorGridlines/>
        <c:numFmt formatCode="General" sourceLinked="1"/>
        <c:tickLblPos val="nextTo"/>
        <c:crossAx val="8357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'AR5'!$E$210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1.1716972878390202E-2"/>
                  <c:y val="-0.40152012248468943"/>
                </c:manualLayout>
              </c:layout>
              <c:numFmt formatCode="General" sourceLinked="0"/>
            </c:trendlineLbl>
          </c:trendline>
          <c:xVal>
            <c:numRef>
              <c:f>'AR5'!$A$211:$A$216</c:f>
              <c:numCache>
                <c:formatCode>General</c:formatCode>
                <c:ptCount val="6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  <c:pt idx="5">
                  <c:v>5</c:v>
                </c:pt>
              </c:numCache>
            </c:numRef>
          </c:xVal>
          <c:yVal>
            <c:numRef>
              <c:f>'AR5'!$E$211:$E$216</c:f>
              <c:numCache>
                <c:formatCode>General</c:formatCode>
                <c:ptCount val="6"/>
                <c:pt idx="0">
                  <c:v>4.3740799999999993</c:v>
                </c:pt>
                <c:pt idx="1">
                  <c:v>3.607796</c:v>
                </c:pt>
                <c:pt idx="2">
                  <c:v>1.7586850000000001</c:v>
                </c:pt>
                <c:pt idx="3">
                  <c:v>0.77469699999999997</c:v>
                </c:pt>
                <c:pt idx="4">
                  <c:v>0.41051280000000001</c:v>
                </c:pt>
                <c:pt idx="5">
                  <c:v>0.1</c:v>
                </c:pt>
              </c:numCache>
            </c:numRef>
          </c:yVal>
        </c:ser>
        <c:axId val="90362624"/>
        <c:axId val="89039616"/>
      </c:scatterChart>
      <c:valAx>
        <c:axId val="90362624"/>
        <c:scaling>
          <c:orientation val="minMax"/>
        </c:scaling>
        <c:axPos val="b"/>
        <c:numFmt formatCode="General" sourceLinked="1"/>
        <c:tickLblPos val="nextTo"/>
        <c:crossAx val="89039616"/>
        <c:crosses val="autoZero"/>
        <c:crossBetween val="midCat"/>
      </c:valAx>
      <c:valAx>
        <c:axId val="89039616"/>
        <c:scaling>
          <c:orientation val="minMax"/>
        </c:scaling>
        <c:axPos val="l"/>
        <c:majorGridlines/>
        <c:numFmt formatCode="General" sourceLinked="1"/>
        <c:tickLblPos val="nextTo"/>
        <c:crossAx val="9036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'AR5'!$D$2:$D$5</c:f>
              <c:numCache>
                <c:formatCode>General</c:formatCode>
                <c:ptCount val="4"/>
                <c:pt idx="0">
                  <c:v>6.1582100000000004</c:v>
                </c:pt>
                <c:pt idx="1">
                  <c:v>3.6345000000000001</c:v>
                </c:pt>
                <c:pt idx="2">
                  <c:v>1.3241000000000001</c:v>
                </c:pt>
                <c:pt idx="3">
                  <c:v>0.81379999999999997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2D8-4BE4-A347-3B472F9049CD}"/>
            </c:ext>
          </c:extLst>
        </c:ser>
        <c:dLbls/>
        <c:axId val="77917568"/>
        <c:axId val="80159872"/>
      </c:scatterChart>
      <c:valAx>
        <c:axId val="779175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159872"/>
        <c:crosses val="autoZero"/>
        <c:crossBetween val="midCat"/>
      </c:valAx>
      <c:valAx>
        <c:axId val="80159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3.3486439195100614E-4"/>
                  <c:y val="-0.29544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'AR5'!$B$23:$B$28</c:f>
              <c:numCache>
                <c:formatCode>General</c:formatCode>
                <c:ptCount val="6"/>
                <c:pt idx="0">
                  <c:v>1.2323</c:v>
                </c:pt>
                <c:pt idx="1">
                  <c:v>0.76870000000000005</c:v>
                </c:pt>
                <c:pt idx="2">
                  <c:v>1</c:v>
                </c:pt>
                <c:pt idx="3">
                  <c:v>0.1449</c:v>
                </c:pt>
                <c:pt idx="4">
                  <c:v>0.1633</c:v>
                </c:pt>
                <c:pt idx="5">
                  <c:v>5.7799999999999997E-2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63B-46DE-8314-160053671FCC}"/>
            </c:ext>
          </c:extLst>
        </c:ser>
        <c:dLbls/>
        <c:axId val="80193408"/>
        <c:axId val="80194944"/>
      </c:scatterChart>
      <c:valAx>
        <c:axId val="801934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194944"/>
        <c:crosses val="autoZero"/>
        <c:crossBetween val="midCat"/>
      </c:valAx>
      <c:valAx>
        <c:axId val="80194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1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'AR5'!$C$23:$C$28</c:f>
              <c:numCache>
                <c:formatCode>General</c:formatCode>
                <c:ptCount val="6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-3.6600000000000001E-2</c:v>
                </c:pt>
                <c:pt idx="5">
                  <c:v>8.9999999999999998E-4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082-4811-A1D4-045668695BE6}"/>
            </c:ext>
          </c:extLst>
        </c:ser>
        <c:dLbls/>
        <c:axId val="80286848"/>
        <c:axId val="80288384"/>
      </c:scatterChart>
      <c:valAx>
        <c:axId val="802868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288384"/>
        <c:crosses val="autoZero"/>
        <c:crossBetween val="midCat"/>
      </c:valAx>
      <c:valAx>
        <c:axId val="80288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2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1.7553368328958881E-2"/>
                  <c:y val="-0.290818022747156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24.242e</a:t>
                    </a:r>
                    <a:r>
                      <a:rPr lang="en-US" sz="1200" baseline="30000"/>
                      <a:t>-0.926x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'AR5'!$D$23:$D$28</c:f>
              <c:numCache>
                <c:formatCode>General</c:formatCode>
                <c:ptCount val="6"/>
                <c:pt idx="0">
                  <c:v>8.0022000000000002</c:v>
                </c:pt>
                <c:pt idx="1">
                  <c:v>8.4623000000000008</c:v>
                </c:pt>
                <c:pt idx="2">
                  <c:v>10.49</c:v>
                </c:pt>
                <c:pt idx="3">
                  <c:v>1.6136999999999999</c:v>
                </c:pt>
                <c:pt idx="4">
                  <c:v>1.8459000000000001</c:v>
                </c:pt>
                <c:pt idx="5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AB2-4F30-8DF7-8411ABB07F61}"/>
            </c:ext>
          </c:extLst>
        </c:ser>
        <c:dLbls/>
        <c:axId val="80371072"/>
        <c:axId val="80376960"/>
      </c:scatterChart>
      <c:valAx>
        <c:axId val="80371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376960"/>
        <c:crosses val="autoZero"/>
        <c:crossBetween val="midCat"/>
      </c:valAx>
      <c:valAx>
        <c:axId val="80376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3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1.8829177602799653E-2"/>
                  <c:y val="-0.34637357830271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('AR5'!$A$23:$A$26,'AR5'!$A$28)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4.1852</c:v>
                </c:pt>
              </c:numCache>
            </c:numRef>
          </c:xVal>
          <c:yVal>
            <c:numRef>
              <c:f>('AR5'!$C$23:$C$26,'AR5'!$C$28)</c:f>
              <c:numCache>
                <c:formatCode>General</c:formatCode>
                <c:ptCount val="5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8.9999999999999998E-4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D8D-4025-8DB2-6A1FCBDD40D8}"/>
            </c:ext>
          </c:extLst>
        </c:ser>
        <c:dLbls/>
        <c:axId val="80406400"/>
        <c:axId val="80407936"/>
      </c:scatterChart>
      <c:valAx>
        <c:axId val="804064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07936"/>
        <c:crosses val="autoZero"/>
        <c:crossBetween val="midCat"/>
      </c:valAx>
      <c:valAx>
        <c:axId val="80407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6.224409448818898E-3"/>
                  <c:y val="-0.44359580052493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18.12e</a:t>
                    </a:r>
                    <a:r>
                      <a:rPr lang="en-US" sz="1200" baseline="30000"/>
                      <a:t>-0.882x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('AR5'!$A$23:$A$24,'AR5'!$A$26:$A$28)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('AR5'!$D$23:$D$24,'AR5'!$D$26:$D$28)</c:f>
              <c:numCache>
                <c:formatCode>General</c:formatCode>
                <c:ptCount val="5"/>
                <c:pt idx="0">
                  <c:v>8.0022000000000002</c:v>
                </c:pt>
                <c:pt idx="1">
                  <c:v>8.4623000000000008</c:v>
                </c:pt>
                <c:pt idx="2">
                  <c:v>1.6136999999999999</c:v>
                </c:pt>
                <c:pt idx="3">
                  <c:v>1.8459000000000001</c:v>
                </c:pt>
                <c:pt idx="4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304-4DD1-84DB-86D459A35153}"/>
            </c:ext>
          </c:extLst>
        </c:ser>
        <c:dLbls/>
        <c:axId val="80277504"/>
        <c:axId val="80279040"/>
      </c:scatterChart>
      <c:valAx>
        <c:axId val="802775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279040"/>
        <c:crosses val="autoZero"/>
        <c:crossBetween val="midCat"/>
      </c:valAx>
      <c:valAx>
        <c:axId val="80279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2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185737</xdr:rowOff>
    </xdr:from>
    <xdr:to>
      <xdr:col>12</xdr:col>
      <xdr:colOff>95250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</xdr:row>
      <xdr:rowOff>71437</xdr:rowOff>
    </xdr:from>
    <xdr:to>
      <xdr:col>27</xdr:col>
      <xdr:colOff>328612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</xdr:row>
      <xdr:rowOff>47625</xdr:rowOff>
    </xdr:from>
    <xdr:to>
      <xdr:col>19</xdr:col>
      <xdr:colOff>523875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1</xdr:row>
      <xdr:rowOff>38100</xdr:rowOff>
    </xdr:from>
    <xdr:to>
      <xdr:col>35</xdr:col>
      <xdr:colOff>66675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271462</xdr:colOff>
      <xdr:row>18</xdr:row>
      <xdr:rowOff>171450</xdr:rowOff>
    </xdr:from>
    <xdr:to>
      <xdr:col>11</xdr:col>
      <xdr:colOff>576262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138112</xdr:colOff>
      <xdr:row>18</xdr:row>
      <xdr:rowOff>171450</xdr:rowOff>
    </xdr:from>
    <xdr:to>
      <xdr:col>19</xdr:col>
      <xdr:colOff>442912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157162</xdr:colOff>
      <xdr:row>18</xdr:row>
      <xdr:rowOff>171450</xdr:rowOff>
    </xdr:from>
    <xdr:to>
      <xdr:col>27</xdr:col>
      <xdr:colOff>461962</xdr:colOff>
      <xdr:row>33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</xdr:colOff>
      <xdr:row>33</xdr:row>
      <xdr:rowOff>114300</xdr:rowOff>
    </xdr:from>
    <xdr:to>
      <xdr:col>19</xdr:col>
      <xdr:colOff>371475</xdr:colOff>
      <xdr:row>48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209550</xdr:colOff>
      <xdr:row>33</xdr:row>
      <xdr:rowOff>95250</xdr:rowOff>
    </xdr:from>
    <xdr:to>
      <xdr:col>27</xdr:col>
      <xdr:colOff>514350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47625</xdr:colOff>
      <xdr:row>48</xdr:row>
      <xdr:rowOff>57150</xdr:rowOff>
    </xdr:from>
    <xdr:to>
      <xdr:col>19</xdr:col>
      <xdr:colOff>352425</xdr:colOff>
      <xdr:row>62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35</xdr:row>
      <xdr:rowOff>38100</xdr:rowOff>
    </xdr:from>
    <xdr:to>
      <xdr:col>11</xdr:col>
      <xdr:colOff>581025</xdr:colOff>
      <xdr:row>49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48</xdr:row>
      <xdr:rowOff>142875</xdr:rowOff>
    </xdr:from>
    <xdr:to>
      <xdr:col>27</xdr:col>
      <xdr:colOff>542925</xdr:colOff>
      <xdr:row>63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228600</xdr:colOff>
      <xdr:row>63</xdr:row>
      <xdr:rowOff>57150</xdr:rowOff>
    </xdr:from>
    <xdr:to>
      <xdr:col>27</xdr:col>
      <xdr:colOff>533400</xdr:colOff>
      <xdr:row>77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123825</xdr:colOff>
      <xdr:row>77</xdr:row>
      <xdr:rowOff>171450</xdr:rowOff>
    </xdr:from>
    <xdr:to>
      <xdr:col>27</xdr:col>
      <xdr:colOff>428625</xdr:colOff>
      <xdr:row>92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161925</xdr:colOff>
      <xdr:row>92</xdr:row>
      <xdr:rowOff>133350</xdr:rowOff>
    </xdr:from>
    <xdr:to>
      <xdr:col>27</xdr:col>
      <xdr:colOff>466725</xdr:colOff>
      <xdr:row>107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238125</xdr:colOff>
      <xdr:row>107</xdr:row>
      <xdr:rowOff>123825</xdr:rowOff>
    </xdr:from>
    <xdr:to>
      <xdr:col>27</xdr:col>
      <xdr:colOff>542925</xdr:colOff>
      <xdr:row>122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209550</xdr:colOff>
      <xdr:row>124</xdr:row>
      <xdr:rowOff>33337</xdr:rowOff>
    </xdr:from>
    <xdr:to>
      <xdr:col>11</xdr:col>
      <xdr:colOff>514350</xdr:colOff>
      <xdr:row>138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33337</xdr:colOff>
      <xdr:row>124</xdr:row>
      <xdr:rowOff>23812</xdr:rowOff>
    </xdr:from>
    <xdr:to>
      <xdr:col>19</xdr:col>
      <xdr:colOff>338137</xdr:colOff>
      <xdr:row>138</xdr:row>
      <xdr:rowOff>100012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442912</xdr:colOff>
      <xdr:row>124</xdr:row>
      <xdr:rowOff>23812</xdr:rowOff>
    </xdr:from>
    <xdr:to>
      <xdr:col>27</xdr:col>
      <xdr:colOff>138112</xdr:colOff>
      <xdr:row>138</xdr:row>
      <xdr:rowOff>100012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152400</xdr:colOff>
      <xdr:row>138</xdr:row>
      <xdr:rowOff>147637</xdr:rowOff>
    </xdr:from>
    <xdr:to>
      <xdr:col>11</xdr:col>
      <xdr:colOff>457200</xdr:colOff>
      <xdr:row>153</xdr:row>
      <xdr:rowOff>33337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47625</xdr:colOff>
      <xdr:row>139</xdr:row>
      <xdr:rowOff>33337</xdr:rowOff>
    </xdr:from>
    <xdr:to>
      <xdr:col>19</xdr:col>
      <xdr:colOff>352425</xdr:colOff>
      <xdr:row>153</xdr:row>
      <xdr:rowOff>109537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504825</xdr:colOff>
      <xdr:row>139</xdr:row>
      <xdr:rowOff>52387</xdr:rowOff>
    </xdr:from>
    <xdr:to>
      <xdr:col>27</xdr:col>
      <xdr:colOff>200025</xdr:colOff>
      <xdr:row>153</xdr:row>
      <xdr:rowOff>128587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485775</xdr:colOff>
      <xdr:row>153</xdr:row>
      <xdr:rowOff>147637</xdr:rowOff>
    </xdr:from>
    <xdr:to>
      <xdr:col>27</xdr:col>
      <xdr:colOff>180975</xdr:colOff>
      <xdr:row>168</xdr:row>
      <xdr:rowOff>33337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428625</xdr:colOff>
      <xdr:row>173</xdr:row>
      <xdr:rowOff>80962</xdr:rowOff>
    </xdr:from>
    <xdr:to>
      <xdr:col>15</xdr:col>
      <xdr:colOff>123825</xdr:colOff>
      <xdr:row>187</xdr:row>
      <xdr:rowOff>157162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504825</xdr:colOff>
      <xdr:row>173</xdr:row>
      <xdr:rowOff>71437</xdr:rowOff>
    </xdr:from>
    <xdr:to>
      <xdr:col>23</xdr:col>
      <xdr:colOff>200025</xdr:colOff>
      <xdr:row>187</xdr:row>
      <xdr:rowOff>147637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519112</xdr:colOff>
      <xdr:row>188</xdr:row>
      <xdr:rowOff>100012</xdr:rowOff>
    </xdr:from>
    <xdr:to>
      <xdr:col>15</xdr:col>
      <xdr:colOff>214312</xdr:colOff>
      <xdr:row>202</xdr:row>
      <xdr:rowOff>176212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500062</xdr:colOff>
      <xdr:row>189</xdr:row>
      <xdr:rowOff>128587</xdr:rowOff>
    </xdr:from>
    <xdr:to>
      <xdr:col>23</xdr:col>
      <xdr:colOff>195262</xdr:colOff>
      <xdr:row>204</xdr:row>
      <xdr:rowOff>14287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533400</xdr:colOff>
      <xdr:row>208</xdr:row>
      <xdr:rowOff>152400</xdr:rowOff>
    </xdr:from>
    <xdr:to>
      <xdr:col>14</xdr:col>
      <xdr:colOff>228600</xdr:colOff>
      <xdr:row>223</xdr:row>
      <xdr:rowOff>38100</xdr:rowOff>
    </xdr:to>
    <xdr:graphicFrame macro="">
      <xdr:nvGraphicFramePr>
        <xdr:cNvPr id="29" name="Grafiek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38100</xdr:colOff>
      <xdr:row>208</xdr:row>
      <xdr:rowOff>171450</xdr:rowOff>
    </xdr:from>
    <xdr:to>
      <xdr:col>22</xdr:col>
      <xdr:colOff>342900</xdr:colOff>
      <xdr:row>223</xdr:row>
      <xdr:rowOff>57150</xdr:rowOff>
    </xdr:to>
    <xdr:graphicFrame macro="">
      <xdr:nvGraphicFramePr>
        <xdr:cNvPr id="32" name="Grafiek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571500</xdr:colOff>
      <xdr:row>223</xdr:row>
      <xdr:rowOff>180975</xdr:rowOff>
    </xdr:from>
    <xdr:to>
      <xdr:col>14</xdr:col>
      <xdr:colOff>266700</xdr:colOff>
      <xdr:row>238</xdr:row>
      <xdr:rowOff>66675</xdr:rowOff>
    </xdr:to>
    <xdr:graphicFrame macro="">
      <xdr:nvGraphicFramePr>
        <xdr:cNvPr id="33" name="Grafiek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409575</xdr:colOff>
      <xdr:row>224</xdr:row>
      <xdr:rowOff>76200</xdr:rowOff>
    </xdr:from>
    <xdr:to>
      <xdr:col>22</xdr:col>
      <xdr:colOff>104775</xdr:colOff>
      <xdr:row>238</xdr:row>
      <xdr:rowOff>152400</xdr:rowOff>
    </xdr:to>
    <xdr:graphicFrame macro="">
      <xdr:nvGraphicFramePr>
        <xdr:cNvPr id="34" name="Grafiek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219075</xdr:colOff>
      <xdr:row>209</xdr:row>
      <xdr:rowOff>76200</xdr:rowOff>
    </xdr:from>
    <xdr:to>
      <xdr:col>29</xdr:col>
      <xdr:colOff>523875</xdr:colOff>
      <xdr:row>223</xdr:row>
      <xdr:rowOff>152400</xdr:rowOff>
    </xdr:to>
    <xdr:graphicFrame macro="">
      <xdr:nvGraphicFramePr>
        <xdr:cNvPr id="35" name="Grafiek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24"/>
  <sheetViews>
    <sheetView tabSelected="1" topLeftCell="A208" workbookViewId="0">
      <selection activeCell="W227" sqref="W227"/>
    </sheetView>
  </sheetViews>
  <sheetFormatPr defaultRowHeight="15"/>
  <cols>
    <col min="2" max="2" width="12.42578125" customWidth="1"/>
    <col min="3" max="3" width="12" bestFit="1" customWidth="1"/>
    <col min="4" max="4" width="11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>
      <c r="A6">
        <v>2.9550000000000001</v>
      </c>
      <c r="B6">
        <v>0.1862</v>
      </c>
      <c r="C6">
        <v>0.1862</v>
      </c>
      <c r="D6">
        <v>0.1862</v>
      </c>
    </row>
    <row r="7" spans="1:4">
      <c r="A7">
        <v>4</v>
      </c>
      <c r="B7">
        <v>0</v>
      </c>
      <c r="C7">
        <v>0</v>
      </c>
      <c r="D7">
        <v>0</v>
      </c>
    </row>
    <row r="13" spans="1:4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  <row r="19" spans="1:6">
      <c r="F19" t="s">
        <v>5</v>
      </c>
    </row>
    <row r="21" spans="1:6">
      <c r="A21" t="s">
        <v>4</v>
      </c>
    </row>
    <row r="22" spans="1:6">
      <c r="A22" t="s">
        <v>0</v>
      </c>
      <c r="B22" t="s">
        <v>1</v>
      </c>
      <c r="C22" t="s">
        <v>2</v>
      </c>
      <c r="D22" t="s">
        <v>3</v>
      </c>
    </row>
    <row r="23" spans="1:6">
      <c r="A23">
        <v>0.69289999999999996</v>
      </c>
      <c r="B23">
        <v>1.2323</v>
      </c>
      <c r="C23">
        <v>0.46450000000000002</v>
      </c>
      <c r="D23">
        <v>8.0022000000000002</v>
      </c>
    </row>
    <row r="24" spans="1:6">
      <c r="A24">
        <v>1.3496999999999999</v>
      </c>
      <c r="B24">
        <v>0.76870000000000005</v>
      </c>
      <c r="C24">
        <v>0.22270000000000001</v>
      </c>
      <c r="D24">
        <v>8.4623000000000008</v>
      </c>
    </row>
    <row r="25" spans="1:6">
      <c r="A25">
        <v>1.9323999999999999</v>
      </c>
      <c r="B25">
        <v>1</v>
      </c>
      <c r="C25">
        <v>0.36249999999999999</v>
      </c>
      <c r="D25">
        <v>10.49</v>
      </c>
    </row>
    <row r="26" spans="1:6">
      <c r="A26">
        <v>2.2383000000000002</v>
      </c>
      <c r="B26">
        <v>0.1449</v>
      </c>
      <c r="C26">
        <v>6.0299999999999999E-2</v>
      </c>
      <c r="D26">
        <v>1.6136999999999999</v>
      </c>
    </row>
    <row r="27" spans="1:6">
      <c r="A27">
        <v>2.9205000000000001</v>
      </c>
      <c r="B27">
        <v>0.1633</v>
      </c>
      <c r="C27">
        <v>-3.6600000000000001E-2</v>
      </c>
      <c r="D27">
        <v>1.8459000000000001</v>
      </c>
    </row>
    <row r="28" spans="1:6">
      <c r="A28">
        <v>4.1852</v>
      </c>
      <c r="B28">
        <v>5.7799999999999997E-2</v>
      </c>
      <c r="C28">
        <v>8.9999999999999998E-4</v>
      </c>
      <c r="D28">
        <v>0.4214</v>
      </c>
    </row>
    <row r="31" spans="1:6">
      <c r="B31" t="s">
        <v>7</v>
      </c>
    </row>
    <row r="33" spans="1:4">
      <c r="C33" t="s">
        <v>8</v>
      </c>
    </row>
    <row r="35" spans="1:4">
      <c r="D35" t="s">
        <v>9</v>
      </c>
    </row>
    <row r="39" spans="1:4">
      <c r="A39" t="s">
        <v>0</v>
      </c>
      <c r="B39" t="s">
        <v>1</v>
      </c>
      <c r="C39" t="s">
        <v>2</v>
      </c>
      <c r="D39" t="s">
        <v>3</v>
      </c>
    </row>
    <row r="40" spans="1:4">
      <c r="A40">
        <v>0.69289999999999996</v>
      </c>
      <c r="B40">
        <v>1.2323</v>
      </c>
      <c r="C40">
        <v>0.46450000000000002</v>
      </c>
      <c r="D40">
        <f>36.598*EXP(-1.054*A40)</f>
        <v>17.63132225895805</v>
      </c>
    </row>
    <row r="41" spans="1:4">
      <c r="A41">
        <v>1.3496999999999999</v>
      </c>
      <c r="B41">
        <v>0.76870000000000005</v>
      </c>
      <c r="C41">
        <v>0.22270000000000001</v>
      </c>
      <c r="D41">
        <v>8.4623000000000008</v>
      </c>
    </row>
    <row r="42" spans="1:4">
      <c r="A42">
        <v>1.9323999999999999</v>
      </c>
      <c r="B42">
        <f>2.3819*EXP(-0.895*A42)</f>
        <v>0.42248577073901755</v>
      </c>
      <c r="C42">
        <f>2.3149*EXP(-1.825*A42)</f>
        <v>6.8066949278733219E-2</v>
      </c>
      <c r="D42">
        <f>36.598*EXP(-1.054*A42)</f>
        <v>4.774283900026747</v>
      </c>
    </row>
    <row r="43" spans="1:4">
      <c r="A43">
        <v>2.2383000000000002</v>
      </c>
      <c r="B43" s="2">
        <f>2.3819*EXP(-0.895*A43)</f>
        <v>0.32130000044469703</v>
      </c>
      <c r="C43">
        <v>6.0299999999999999E-2</v>
      </c>
      <c r="D43">
        <f>36.598*EXP(-1.054*A43)</f>
        <v>3.4584668851835607</v>
      </c>
    </row>
    <row r="44" spans="1:4">
      <c r="A44">
        <v>2.9205000000000001</v>
      </c>
      <c r="B44">
        <v>0.1633</v>
      </c>
      <c r="C44">
        <f>2.3149*EXP(-1.825*A44)</f>
        <v>1.1214518898829457E-2</v>
      </c>
      <c r="D44">
        <v>1.8459000000000001</v>
      </c>
    </row>
    <row r="45" spans="1:4">
      <c r="A45">
        <v>4.1852</v>
      </c>
      <c r="B45">
        <v>5.7799999999999997E-2</v>
      </c>
      <c r="C45">
        <v>8.9999999999999998E-4</v>
      </c>
      <c r="D45">
        <v>0.4214</v>
      </c>
    </row>
    <row r="50" spans="6:14">
      <c r="F50" t="s">
        <v>6</v>
      </c>
    </row>
    <row r="64" spans="6:14">
      <c r="N64" t="s">
        <v>5</v>
      </c>
    </row>
    <row r="65" spans="29:29">
      <c r="AC65" t="s">
        <v>5</v>
      </c>
    </row>
    <row r="80" spans="29:29">
      <c r="AC80" t="s">
        <v>5</v>
      </c>
    </row>
    <row r="125" spans="1:4">
      <c r="A125" t="s">
        <v>10</v>
      </c>
    </row>
    <row r="126" spans="1:4">
      <c r="A126" t="s">
        <v>0</v>
      </c>
      <c r="B126" t="s">
        <v>1</v>
      </c>
      <c r="C126" t="s">
        <v>2</v>
      </c>
      <c r="D126" t="s">
        <v>3</v>
      </c>
    </row>
    <row r="127" spans="1:4">
      <c r="A127">
        <v>0.69289999999999996</v>
      </c>
      <c r="B127">
        <v>1.7387779999999999</v>
      </c>
      <c r="C127">
        <v>0.53590020000000005</v>
      </c>
      <c r="D127">
        <v>7.8924479999999999</v>
      </c>
    </row>
    <row r="128" spans="1:4">
      <c r="A128">
        <v>1.3496999999999999</v>
      </c>
      <c r="B128">
        <v>1</v>
      </c>
      <c r="C128">
        <v>0.25178410000000001</v>
      </c>
      <c r="D128">
        <v>8.3461730000000003</v>
      </c>
    </row>
    <row r="129" spans="1:4">
      <c r="A129">
        <v>1.9323999999999999</v>
      </c>
      <c r="B129">
        <v>1.1164050000000001</v>
      </c>
      <c r="C129">
        <v>0.3575238</v>
      </c>
      <c r="D129">
        <v>10.34642</v>
      </c>
    </row>
    <row r="130" spans="1:4">
      <c r="A130">
        <v>2.2383000000000002</v>
      </c>
      <c r="B130" s="1">
        <v>0.2418014</v>
      </c>
      <c r="C130">
        <v>5.9455960000000002E-2</v>
      </c>
      <c r="D130">
        <v>1.591512</v>
      </c>
    </row>
    <row r="131" spans="1:4">
      <c r="A131">
        <v>2.9205000000000001</v>
      </c>
      <c r="B131">
        <v>0.1883726</v>
      </c>
      <c r="C131">
        <v>-4.2166339999999997E-2</v>
      </c>
      <c r="D131">
        <v>1.820619</v>
      </c>
    </row>
    <row r="132" spans="1:4">
      <c r="A132">
        <v>4.1852</v>
      </c>
      <c r="B132">
        <v>7.0477849999999995E-2</v>
      </c>
      <c r="C132">
        <v>8.5210259999999997E-4</v>
      </c>
      <c r="D132">
        <v>0.50863190000000003</v>
      </c>
    </row>
    <row r="135" spans="1:4">
      <c r="A135">
        <v>1.9323999999999999</v>
      </c>
      <c r="B135">
        <f>3.6792*EXP(-0.968*A129)</f>
        <v>0.5667325029055762</v>
      </c>
      <c r="D135" s="3">
        <f>31.84*EXP(-0.986*A127)</f>
        <v>16.079158993377504</v>
      </c>
    </row>
    <row r="138" spans="1:4">
      <c r="A138" t="s">
        <v>0</v>
      </c>
      <c r="B138" t="s">
        <v>1</v>
      </c>
      <c r="C138" t="s">
        <v>2</v>
      </c>
      <c r="D138" t="s">
        <v>3</v>
      </c>
    </row>
    <row r="139" spans="1:4">
      <c r="A139">
        <v>0.69289999999999996</v>
      </c>
      <c r="B139">
        <v>1.7387779999999999</v>
      </c>
      <c r="C139">
        <v>0.53590020000000005</v>
      </c>
      <c r="D139" s="3">
        <f>28.84*EXP(-0.986*A127)</f>
        <v>14.56416285706681</v>
      </c>
    </row>
    <row r="140" spans="1:4">
      <c r="A140">
        <v>1.3496999999999999</v>
      </c>
      <c r="B140">
        <v>1</v>
      </c>
      <c r="C140">
        <v>0.25178410000000001</v>
      </c>
      <c r="D140">
        <v>8.3461730000000003</v>
      </c>
    </row>
    <row r="141" spans="1:4">
      <c r="A141">
        <v>1.9323999999999999</v>
      </c>
      <c r="B141">
        <f>3.6792*EXP(-0.968*A135)</f>
        <v>0.5667325029055762</v>
      </c>
      <c r="C141">
        <f>2.7593*EXP(-1.884*A141)</f>
        <v>7.2391631330646175E-2</v>
      </c>
      <c r="D141" s="3">
        <f>28.84*EXP(-0.986*A129)</f>
        <v>4.2905585063078115</v>
      </c>
    </row>
    <row r="142" spans="1:4">
      <c r="A142">
        <v>2.2383000000000002</v>
      </c>
      <c r="B142" s="1">
        <v>0.2418014</v>
      </c>
      <c r="C142">
        <v>5.9455960000000002E-2</v>
      </c>
      <c r="D142">
        <f>28.84*EXP(-0.986*A130)</f>
        <v>3.1733871290295386</v>
      </c>
    </row>
    <row r="143" spans="1:4">
      <c r="A143">
        <v>2.9205000000000001</v>
      </c>
      <c r="B143">
        <v>0.1883726</v>
      </c>
      <c r="C143">
        <f>2.7593*EXP(-1.884*A143)</f>
        <v>1.1251599579133463E-2</v>
      </c>
      <c r="D143">
        <v>1.820619</v>
      </c>
    </row>
    <row r="144" spans="1:4">
      <c r="A144">
        <v>4.1852</v>
      </c>
      <c r="B144">
        <v>7.0477849999999995E-2</v>
      </c>
      <c r="C144">
        <v>8.5210259999999997E-4</v>
      </c>
      <c r="D144">
        <v>0.50863190000000003</v>
      </c>
    </row>
    <row r="172" spans="1:6">
      <c r="A172" t="s">
        <v>12</v>
      </c>
    </row>
    <row r="173" spans="1:6">
      <c r="A173" t="s">
        <v>10</v>
      </c>
    </row>
    <row r="174" spans="1:6">
      <c r="A174" t="s">
        <v>0</v>
      </c>
      <c r="B174" t="s">
        <v>1</v>
      </c>
      <c r="C174" t="s">
        <v>2</v>
      </c>
      <c r="D174" t="s">
        <v>3</v>
      </c>
      <c r="F174" t="s">
        <v>11</v>
      </c>
    </row>
    <row r="175" spans="1:6">
      <c r="A175">
        <v>0.69289999999999996</v>
      </c>
      <c r="B175">
        <v>1.7387779999999999</v>
      </c>
      <c r="C175">
        <v>0.69276470000000001</v>
      </c>
      <c r="D175">
        <v>4.2740799999999997</v>
      </c>
      <c r="F175">
        <f t="shared" ref="F175:F180" si="0">(B175-C175)/(D175-C175)</f>
        <v>0.29207517696082219</v>
      </c>
    </row>
    <row r="176" spans="1:6">
      <c r="A176">
        <v>1.3496999999999999</v>
      </c>
      <c r="B176">
        <v>1</v>
      </c>
      <c r="C176">
        <v>0.30195050000000001</v>
      </c>
      <c r="D176">
        <v>3.5077959999999999</v>
      </c>
      <c r="F176">
        <f t="shared" si="0"/>
        <v>0.21774271405156614</v>
      </c>
    </row>
    <row r="177" spans="1:6">
      <c r="A177">
        <v>1.9323999999999999</v>
      </c>
      <c r="B177">
        <v>0.5667325029055762</v>
      </c>
      <c r="C177">
        <v>0.52324910000000002</v>
      </c>
      <c r="D177">
        <v>2.9232469999999999</v>
      </c>
      <c r="F177">
        <f t="shared" si="0"/>
        <v>1.8118100397327922E-2</v>
      </c>
    </row>
    <row r="178" spans="1:6">
      <c r="A178">
        <v>2.2383000000000002</v>
      </c>
      <c r="B178" s="1">
        <v>0.2418014</v>
      </c>
      <c r="C178">
        <v>7.4589890000000006E-2</v>
      </c>
      <c r="D178">
        <v>1.116473</v>
      </c>
      <c r="F178">
        <f t="shared" si="0"/>
        <v>0.16048970215094474</v>
      </c>
    </row>
    <row r="179" spans="1:6">
      <c r="A179">
        <v>2.9205000000000001</v>
      </c>
      <c r="B179">
        <v>0.1883726</v>
      </c>
      <c r="C179">
        <v>1.2652679999999999E-2</v>
      </c>
      <c r="D179">
        <v>0.67469699999999999</v>
      </c>
      <c r="F179">
        <f t="shared" si="0"/>
        <v>0.26542017609938862</v>
      </c>
    </row>
    <row r="180" spans="1:6">
      <c r="A180">
        <v>4.1852</v>
      </c>
      <c r="B180">
        <v>3.9502240000000001E-2</v>
      </c>
      <c r="C180">
        <v>0.01</v>
      </c>
      <c r="D180">
        <v>0.31051279999999998</v>
      </c>
      <c r="F180">
        <f t="shared" si="0"/>
        <v>9.8172989636381547E-2</v>
      </c>
    </row>
    <row r="182" spans="1:6">
      <c r="A182" t="s">
        <v>0</v>
      </c>
      <c r="B182" t="s">
        <v>1</v>
      </c>
      <c r="C182" t="s">
        <v>2</v>
      </c>
      <c r="D182" t="s">
        <v>3</v>
      </c>
      <c r="F182" t="s">
        <v>11</v>
      </c>
    </row>
    <row r="183" spans="1:6">
      <c r="A183">
        <v>0.69289999999999996</v>
      </c>
      <c r="B183">
        <v>1.7387779999999999</v>
      </c>
      <c r="C183">
        <v>0.69276470000000001</v>
      </c>
      <c r="D183" s="4">
        <f>9.1525*EXP(-0.823*A183)</f>
        <v>5.1746430763139664</v>
      </c>
      <c r="F183">
        <f>(B183-C183)/(D183-C183)</f>
        <v>0.23338725689836168</v>
      </c>
    </row>
    <row r="184" spans="1:6">
      <c r="A184">
        <v>1.3496999999999999</v>
      </c>
      <c r="B184">
        <v>1</v>
      </c>
      <c r="C184">
        <v>0.30195050000000001</v>
      </c>
      <c r="D184">
        <v>3.5077959999999999</v>
      </c>
      <c r="F184">
        <f t="shared" ref="F184:F188" si="1">(B184-C184)/(D184-C184)</f>
        <v>0.21774271405156614</v>
      </c>
    </row>
    <row r="185" spans="1:6">
      <c r="A185">
        <v>1.9323999999999999</v>
      </c>
      <c r="B185" s="4">
        <v>0.5667325029055762</v>
      </c>
      <c r="C185" s="4">
        <f>2.1434*EXP(-1.378*A185)</f>
        <v>0.14950075339939764</v>
      </c>
      <c r="D185" s="4">
        <f>9.1525*EXP(-0.823*A185)</f>
        <v>1.8657476659162955</v>
      </c>
      <c r="F185">
        <f t="shared" si="1"/>
        <v>0.2431070648769896</v>
      </c>
    </row>
    <row r="186" spans="1:6">
      <c r="A186">
        <v>2.2383000000000002</v>
      </c>
      <c r="B186">
        <v>0.2418014</v>
      </c>
      <c r="C186">
        <v>7.4589890000000006E-2</v>
      </c>
      <c r="D186">
        <v>1.116473</v>
      </c>
      <c r="F186">
        <f t="shared" si="1"/>
        <v>0.16048970215094474</v>
      </c>
    </row>
    <row r="187" spans="1:6">
      <c r="A187">
        <v>2.9205000000000001</v>
      </c>
      <c r="B187">
        <v>0.1883726</v>
      </c>
      <c r="C187">
        <v>1.2652679999999999E-2</v>
      </c>
      <c r="D187">
        <v>0.67469699999999999</v>
      </c>
      <c r="F187">
        <f t="shared" si="1"/>
        <v>0.26542017609938862</v>
      </c>
    </row>
    <row r="188" spans="1:6">
      <c r="A188">
        <v>4.1852</v>
      </c>
      <c r="B188">
        <v>3.9502240000000001E-2</v>
      </c>
      <c r="C188">
        <v>0</v>
      </c>
      <c r="D188">
        <v>0.31051279999999998</v>
      </c>
      <c r="F188">
        <f t="shared" si="1"/>
        <v>0.12721614052625208</v>
      </c>
    </row>
    <row r="189" spans="1:6">
      <c r="F189">
        <f>AVERAGE(F183:F188)</f>
        <v>0.20789384243391718</v>
      </c>
    </row>
    <row r="208" spans="1:1">
      <c r="A208" t="s">
        <v>13</v>
      </c>
    </row>
    <row r="209" spans="1:6">
      <c r="A209" t="s">
        <v>10</v>
      </c>
    </row>
    <row r="210" spans="1:6">
      <c r="A210" t="s">
        <v>0</v>
      </c>
      <c r="B210" t="s">
        <v>1</v>
      </c>
      <c r="C210" t="s">
        <v>2</v>
      </c>
      <c r="D210" t="s">
        <v>3</v>
      </c>
      <c r="E210" t="s">
        <v>3</v>
      </c>
      <c r="F210" t="s">
        <v>11</v>
      </c>
    </row>
    <row r="211" spans="1:6">
      <c r="A211">
        <v>0.686164</v>
      </c>
      <c r="B211">
        <v>1.7387779999999999</v>
      </c>
      <c r="C211">
        <v>0.69276470000000001</v>
      </c>
      <c r="D211">
        <v>4.2740799999999997</v>
      </c>
      <c r="E211">
        <f>D211+0.1</f>
        <v>4.3740799999999993</v>
      </c>
      <c r="F211">
        <f t="shared" ref="F211:F215" si="2">(B211-C211)/(D211-C211)</f>
        <v>0.29207517696082219</v>
      </c>
    </row>
    <row r="212" spans="1:6">
      <c r="A212">
        <v>1.313366</v>
      </c>
      <c r="B212">
        <v>1</v>
      </c>
      <c r="C212">
        <v>0.30195050000000001</v>
      </c>
      <c r="D212">
        <v>3.5077959999999999</v>
      </c>
      <c r="E212">
        <f t="shared" ref="E212:E216" si="3">D212+0.1</f>
        <v>3.607796</v>
      </c>
      <c r="F212">
        <f t="shared" si="2"/>
        <v>0.21774271405156614</v>
      </c>
    </row>
    <row r="213" spans="1:6">
      <c r="A213">
        <v>2.1761309999999998</v>
      </c>
      <c r="B213">
        <v>0.515459</v>
      </c>
      <c r="C213">
        <v>8.7265999999999996E-2</v>
      </c>
      <c r="D213">
        <v>1.658685</v>
      </c>
      <c r="E213">
        <f t="shared" si="3"/>
        <v>1.7586850000000001</v>
      </c>
      <c r="F213">
        <f t="shared" si="2"/>
        <v>0.27248811424578678</v>
      </c>
    </row>
    <row r="214" spans="1:6">
      <c r="A214">
        <v>2.9109790000000002</v>
      </c>
      <c r="B214">
        <v>0.1883726</v>
      </c>
      <c r="C214">
        <v>1.2652679999999999E-2</v>
      </c>
      <c r="D214">
        <v>0.67469699999999999</v>
      </c>
      <c r="E214">
        <f t="shared" si="3"/>
        <v>0.77469699999999997</v>
      </c>
      <c r="F214">
        <f t="shared" si="2"/>
        <v>0.26542017609938862</v>
      </c>
    </row>
    <row r="215" spans="1:6">
      <c r="A215">
        <v>4.1693759999999997</v>
      </c>
      <c r="B215">
        <v>3.9502240000000001E-2</v>
      </c>
      <c r="C215">
        <v>0.01</v>
      </c>
      <c r="D215">
        <v>0.31051279999999998</v>
      </c>
      <c r="E215">
        <f t="shared" si="3"/>
        <v>0.41051280000000001</v>
      </c>
      <c r="F215">
        <f t="shared" si="2"/>
        <v>9.8172989636381547E-2</v>
      </c>
    </row>
    <row r="216" spans="1:6">
      <c r="A216">
        <v>5</v>
      </c>
      <c r="D216">
        <v>0</v>
      </c>
      <c r="E216">
        <f t="shared" si="3"/>
        <v>0.1</v>
      </c>
    </row>
    <row r="218" spans="1:6">
      <c r="A218" t="s">
        <v>0</v>
      </c>
      <c r="B218" t="s">
        <v>1</v>
      </c>
      <c r="C218" t="s">
        <v>2</v>
      </c>
      <c r="D218" t="s">
        <v>3</v>
      </c>
      <c r="F218" t="s">
        <v>11</v>
      </c>
    </row>
    <row r="219" spans="1:6">
      <c r="A219">
        <v>0.686164</v>
      </c>
      <c r="B219">
        <v>1.7387779999999999</v>
      </c>
      <c r="C219">
        <v>0.69276470000000001</v>
      </c>
      <c r="D219" s="4">
        <f>9.1525*EXP(-0.823*A219)</f>
        <v>5.2034095531144695</v>
      </c>
      <c r="F219">
        <f>(B219-C219)/(D219-C219)</f>
        <v>0.23189883798494088</v>
      </c>
    </row>
    <row r="220" spans="1:6">
      <c r="A220">
        <v>1.313366</v>
      </c>
      <c r="B220">
        <v>1</v>
      </c>
      <c r="C220">
        <v>0.30195050000000001</v>
      </c>
      <c r="D220">
        <v>3.5077959999999999</v>
      </c>
      <c r="F220">
        <f t="shared" ref="F220:F223" si="4">(B220-C220)/(D220-C220)</f>
        <v>0.21774271405156614</v>
      </c>
    </row>
    <row r="221" spans="1:6">
      <c r="A221">
        <v>2.1761309999999998</v>
      </c>
      <c r="B221" s="4">
        <v>0.5667325029055762</v>
      </c>
      <c r="C221" s="4">
        <f>2.1434*EXP(-1.378*A221)</f>
        <v>0.10685151006976371</v>
      </c>
      <c r="D221" s="4">
        <f>9.1525*EXP(-0.823*A221)</f>
        <v>1.5266430700085469</v>
      </c>
      <c r="F221">
        <f t="shared" si="4"/>
        <v>0.3239074000803619</v>
      </c>
    </row>
    <row r="222" spans="1:6">
      <c r="A222">
        <v>2.9109790000000002</v>
      </c>
      <c r="B222">
        <v>0.2418014</v>
      </c>
      <c r="C222">
        <v>7.4589890000000006E-2</v>
      </c>
      <c r="D222">
        <v>1.116473</v>
      </c>
      <c r="F222">
        <f t="shared" si="4"/>
        <v>0.16048970215094474</v>
      </c>
    </row>
    <row r="223" spans="1:6">
      <c r="A223">
        <v>4.1693759999999997</v>
      </c>
      <c r="B223">
        <v>0.1883726</v>
      </c>
      <c r="C223">
        <v>1.2652679999999999E-2</v>
      </c>
      <c r="D223">
        <v>0.67469699999999999</v>
      </c>
      <c r="F223">
        <f t="shared" si="4"/>
        <v>0.26542017609938862</v>
      </c>
    </row>
    <row r="224" spans="1:6">
      <c r="F224">
        <f>AVERAGE(F219:F223)</f>
        <v>0.23989176607344045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>
      <c r="A6">
        <v>2.9550000000000001</v>
      </c>
      <c r="B6">
        <v>0.1862</v>
      </c>
      <c r="C6">
        <v>0.1862</v>
      </c>
      <c r="D6">
        <v>0.1862</v>
      </c>
    </row>
    <row r="7" spans="1:4">
      <c r="A7">
        <v>4</v>
      </c>
      <c r="B7">
        <v>0</v>
      </c>
      <c r="C7">
        <v>0</v>
      </c>
      <c r="D7">
        <v>0</v>
      </c>
    </row>
    <row r="13" spans="1:4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AR5</vt:lpstr>
      <vt:lpstr>SSP</vt:lpstr>
    </vt:vector>
  </TitlesOfParts>
  <Company>PBL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Marsman, Stijn</dc:creator>
  <cp:lastModifiedBy>Stijn</cp:lastModifiedBy>
  <dcterms:created xsi:type="dcterms:W3CDTF">2017-08-31T09:32:59Z</dcterms:created>
  <dcterms:modified xsi:type="dcterms:W3CDTF">2017-12-19T14:36:27Z</dcterms:modified>
</cp:coreProperties>
</file>