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style6.xml" ContentType="application/vnd.ms-office.chartstyle+xml"/>
  <Override PartName="/xl/charts/colors17.xml" ContentType="application/vnd.ms-office.chartcolorstyle+xml"/>
  <Override PartName="/xl/charts/style18.xml" ContentType="application/vnd.ms-office.chartstyle+xml"/>
  <Override PartName="/xl/charts/style27.xml" ContentType="application/vnd.ms-office.chartstyle+xml"/>
  <Override PartName="/xl/charts/chart2.xml" ContentType="application/vnd.openxmlformats-officedocument.drawingml.chart+xml"/>
  <Override PartName="/xl/charts/style4.xml" ContentType="application/vnd.ms-office.chartstyle+xml"/>
  <Override PartName="/xl/charts/colors26.xml" ContentType="application/vnd.ms-office.chartcolorstyle+xml"/>
  <Override PartName="/xl/charts/colors15.xml" ContentType="application/vnd.ms-office.chartcolorstyle+xml"/>
  <Override PartName="/xl/charts/style16.xml" ContentType="application/vnd.ms-office.chartstyle+xml"/>
  <Override PartName="/xl/charts/colors24.xml" ContentType="application/vnd.ms-office.chartcolorstyle+xml"/>
  <Override PartName="/xl/charts/style25.xml" ContentType="application/vnd.ms-office.chartstyle+xml"/>
  <Default Extension="rels" ContentType="application/vnd.openxmlformats-package.relationships+xml"/>
  <Default Extension="xml" ContentType="application/xml"/>
  <Override PartName="/xl/charts/chart29.xml" ContentType="application/vnd.openxmlformats-officedocument.drawingml.chart+xml"/>
  <Override PartName="/xl/charts/colors9.xml" ContentType="application/vnd.ms-office.chartcolorstyle+xml"/>
  <Override PartName="/xl/charts/style2.xml" ContentType="application/vnd.ms-office.chartstyle+xml"/>
  <Override PartName="/xl/charts/style14.xml" ContentType="application/vnd.ms-office.chartstyle+xml"/>
  <Override PartName="/xl/charts/colors13.xml" ContentType="application/vnd.ms-office.chartcolorstyle+xml"/>
  <Override PartName="/xl/charts/colors22.xml" ContentType="application/vnd.ms-office.chartcolorstyle+xml"/>
  <Override PartName="/xl/charts/style23.xml" ContentType="application/vnd.ms-office.chartstyle+xml"/>
  <Override PartName="/xl/charts/chart18.xml" ContentType="application/vnd.openxmlformats-officedocument.drawingml.chart+xml"/>
  <Override PartName="/xl/charts/chart27.xml" ContentType="application/vnd.openxmlformats-officedocument.drawingml.chart+xml"/>
  <Override PartName="/xl/charts/colors7.xml" ContentType="application/vnd.ms-office.chartcolorstyle+xml"/>
  <Override PartName="/xl/charts/style12.xml" ContentType="application/vnd.ms-office.chartstyle+xml"/>
  <Override PartName="/xl/charts/colors11.xml" ContentType="application/vnd.ms-office.chartcolorstyle+xml"/>
  <Override PartName="/xl/charts/colors20.xml" ContentType="application/vnd.ms-office.chartcolorstyle+xml"/>
  <Override PartName="/xl/charts/style21.xml" ContentType="application/vnd.ms-office.chartstyle+xml"/>
  <Override PartName="/xl/worksheets/sheet1.xml" ContentType="application/vnd.openxmlformats-officedocument.spreadsheetml.worksheet+xml"/>
  <Override PartName="/xl/charts/chart16.xml" ContentType="application/vnd.openxmlformats-officedocument.drawingml.chart+xml"/>
  <Override PartName="/xl/charts/chart25.xml" ContentType="application/vnd.openxmlformats-officedocument.drawingml.chart+xml"/>
  <Override PartName="/xl/charts/colors5.xml" ContentType="application/vnd.ms-office.chartcolorstyle+xml"/>
  <Override PartName="/xl/charts/style10.xml" ContentType="application/vnd.ms-office.chartstyle+xml"/>
  <Override PartName="/xl/sharedStrings.xml" ContentType="application/vnd.openxmlformats-officedocument.spreadsheetml.sharedStrings+xml"/>
  <Override PartName="/xl/charts/chart14.xml" ContentType="application/vnd.openxmlformats-officedocument.drawingml.chart+xml"/>
  <Override PartName="/xl/charts/chart23.xml" ContentType="application/vnd.openxmlformats-officedocument.drawingml.chart+xml"/>
  <Override PartName="/xl/charts/chart32.xml" ContentType="application/vnd.openxmlformats-officedocument.drawingml.chart+xml"/>
  <Override PartName="/xl/charts/colors3.xml" ContentType="application/vnd.ms-office.chartcolorstyle+xml"/>
  <Override PartName="/xl/charts/chart9.xml" ContentType="application/vnd.openxmlformats-officedocument.drawingml.chart+xml"/>
  <Override PartName="/xl/charts/chart12.xml" ContentType="application/vnd.openxmlformats-officedocument.drawingml.chart+xml"/>
  <Override PartName="/xl/charts/chart21.xml" ContentType="application/vnd.openxmlformats-officedocument.drawingml.chart+xml"/>
  <Override PartName="/xl/charts/chart30.xml" ContentType="application/vnd.openxmlformats-officedocument.drawingml.chart+xml"/>
  <Override PartName="/xl/charts/colors1.xml" ContentType="application/vnd.ms-office.chartcolorstyle+xml"/>
  <Default Extension="bin" ContentType="application/vnd.openxmlformats-officedocument.spreadsheetml.printerSettings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charts/style9.xml" ContentType="application/vnd.ms-office.chartstyle+xml"/>
  <Override PartName="/xl/charts/chart5.xml" ContentType="application/vnd.openxmlformats-officedocument.drawingml.chart+xml"/>
  <Override PartName="/xl/charts/style7.xml" ContentType="application/vnd.ms-office.chartstyle+xml"/>
  <Override PartName="/xl/charts/style19.xml" ContentType="application/vnd.ms-office.chartstyle+xml"/>
  <Override PartName="/xl/charts/colors18.xml" ContentType="application/vnd.ms-office.chartcolorstyle+xml"/>
  <Override PartName="/xl/charts/colors27.xml" ContentType="application/vnd.ms-office.chartcolorstyle+xml"/>
  <Override PartName="/xl/charts/chart3.xml" ContentType="application/vnd.openxmlformats-officedocument.drawingml.chart+xml"/>
  <Override PartName="/xl/charts/style5.xml" ContentType="application/vnd.ms-office.chartstyle+xml"/>
  <Override PartName="/xl/charts/style17.xml" ContentType="application/vnd.ms-office.chartstyle+xml"/>
  <Override PartName="/xl/charts/style26.xml" ContentType="application/vnd.ms-office.chartstyle+xml"/>
  <Override PartName="/xl/charts/colors16.xml" ContentType="application/vnd.ms-office.chartcolorstyle+xml"/>
  <Override PartName="/xl/charts/colors25.xml" ContentType="application/vnd.ms-office.chartcolorstyle+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charts/colors8.xml" ContentType="application/vnd.ms-office.chartcolorstyle+xml"/>
  <Override PartName="/xl/charts/style3.xml" ContentType="application/vnd.ms-office.chartstyle+xml"/>
  <Override PartName="/xl/charts/style1.xml" ContentType="application/vnd.ms-office.chartstyle+xml"/>
  <Override PartName="/xl/charts/colors14.xml" ContentType="application/vnd.ms-office.chartcolorstyle+xml"/>
  <Override PartName="/xl/charts/style15.xml" ContentType="application/vnd.ms-office.chartstyle+xml"/>
  <Override PartName="/xl/charts/style24.xml" ContentType="application/vnd.ms-office.chartstyle+xml"/>
  <Override PartName="/xl/charts/colors23.xml" ContentType="application/vnd.ms-office.chartcolor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9.xml" ContentType="application/vnd.openxmlformats-officedocument.drawingml.chart+xml"/>
  <Override PartName="/xl/charts/chart28.xml" ContentType="application/vnd.openxmlformats-officedocument.drawingml.chart+xml"/>
  <Override PartName="/xl/charts/colors6.xml" ContentType="application/vnd.ms-office.chartcolorstyle+xml"/>
  <Override PartName="/xl/charts/colors12.xml" ContentType="application/vnd.ms-office.chartcolorstyle+xml"/>
  <Override PartName="/xl/charts/style13.xml" ContentType="application/vnd.ms-office.chartstyle+xml"/>
  <Override PartName="/xl/charts/style22.xml" ContentType="application/vnd.ms-office.chartstyle+xml"/>
  <Override PartName="/xl/charts/colors21.xml" ContentType="application/vnd.ms-office.chartcolorstyle+xml"/>
  <Override PartName="/xl/charts/chart17.xml" ContentType="application/vnd.openxmlformats-officedocument.drawingml.chart+xml"/>
  <Override PartName="/xl/charts/chart26.xml" ContentType="application/vnd.openxmlformats-officedocument.drawingml.chart+xml"/>
  <Override PartName="/xl/calcChain.xml" ContentType="application/vnd.openxmlformats-officedocument.spreadsheetml.calcChain+xml"/>
  <Override PartName="/xl/charts/colors4.xml" ContentType="application/vnd.ms-office.chartcolorstyle+xml"/>
  <Override PartName="/xl/charts/colors10.xml" ContentType="application/vnd.ms-office.chartcolorstyle+xml"/>
  <Override PartName="/xl/charts/style11.xml" ContentType="application/vnd.ms-office.chartstyle+xml"/>
  <Override PartName="/xl/charts/style20.xml" ContentType="application/vnd.ms-office.chartstyle+xml"/>
  <Override PartName="/xl/charts/chart13.xml" ContentType="application/vnd.openxmlformats-officedocument.drawingml.chart+xml"/>
  <Override PartName="/xl/charts/chart15.xml" ContentType="application/vnd.openxmlformats-officedocument.drawingml.chart+xml"/>
  <Override PartName="/xl/charts/chart24.xml" ContentType="application/vnd.openxmlformats-officedocument.drawingml.chart+xml"/>
  <Override PartName="/xl/charts/colors2.xml" ContentType="application/vnd.ms-office.chartcolorstyle+xml"/>
  <Override PartName="/xl/charts/chart8.xml" ContentType="application/vnd.openxmlformats-officedocument.drawingml.chart+xml"/>
  <Override PartName="/xl/charts/chart11.xml" ContentType="application/vnd.openxmlformats-officedocument.drawingml.chart+xml"/>
  <Override PartName="/xl/charts/chart22.xml" ContentType="application/vnd.openxmlformats-officedocument.drawingml.chart+xml"/>
  <Override PartName="/xl/charts/chart31.xml" ContentType="application/vnd.openxmlformats-officedocument.drawingml.chart+xml"/>
  <Override PartName="/docProps/core.xml" ContentType="application/vnd.openxmlformats-package.core-properties+xml"/>
  <Override PartName="/xl/charts/chart6.xml" ContentType="application/vnd.openxmlformats-officedocument.drawingml.chart+xml"/>
  <Override PartName="/xl/charts/chart20.xml" ContentType="application/vnd.openxmlformats-officedocument.drawingml.chart+xml"/>
  <Override PartName="/xl/charts/style8.xml" ContentType="application/vnd.ms-office.chartstyle+xml"/>
  <Override PartName="/xl/charts/colors19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6695" windowHeight="11565"/>
  </bookViews>
  <sheets>
    <sheet name="AR5" sheetId="1" r:id="rId1"/>
    <sheet name="SSP" sheetId="2" r:id="rId2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12" i="1"/>
  <c r="E213"/>
  <c r="E214"/>
  <c r="E215"/>
  <c r="E216"/>
  <c r="E211"/>
  <c r="F215"/>
  <c r="F214"/>
  <c r="F213"/>
  <c r="F212"/>
  <c r="F211"/>
  <c r="F175" l="1"/>
  <c r="F176"/>
  <c r="F177"/>
  <c r="F178"/>
  <c r="F179"/>
  <c r="F180"/>
  <c r="F184"/>
  <c r="F186"/>
  <c r="F187"/>
  <c r="F188"/>
  <c r="F183"/>
  <c r="D185"/>
  <c r="D183"/>
  <c r="C185"/>
  <c r="C141"/>
  <c r="B141"/>
  <c r="F185" l="1"/>
  <c r="F189" s="1"/>
  <c r="D139"/>
  <c r="C143"/>
  <c r="D142"/>
  <c r="D141"/>
  <c r="D135"/>
  <c r="B135"/>
  <c r="B43" l="1"/>
  <c r="D43"/>
  <c r="D42"/>
  <c r="D40"/>
  <c r="B42"/>
  <c r="C44"/>
  <c r="C42"/>
  <c r="D13" i="2"/>
  <c r="C13"/>
  <c r="B13"/>
  <c r="D13" i="1" l="1"/>
  <c r="C13"/>
  <c r="B13"/>
</calcChain>
</file>

<file path=xl/sharedStrings.xml><?xml version="1.0" encoding="utf-8"?>
<sst xmlns="http://schemas.openxmlformats.org/spreadsheetml/2006/main" count="54" uniqueCount="14">
  <si>
    <t>deltaCO2</t>
  </si>
  <si>
    <t>mediaan</t>
  </si>
  <si>
    <t>min</t>
  </si>
  <si>
    <t>max</t>
  </si>
  <si>
    <t>SSP:</t>
  </si>
  <si>
    <t>Deze?</t>
  </si>
  <si>
    <t>Deze!</t>
  </si>
  <si>
    <t>y = 2.3819*exp(-0.895*x)</t>
  </si>
  <si>
    <t>y = 2.3149*exp(-1.825*x)</t>
  </si>
  <si>
    <t>y = 36.598*exp(-1.054*x)</t>
  </si>
  <si>
    <t>Nieuwe index voor SSP:</t>
  </si>
  <si>
    <t>ratio</t>
  </si>
  <si>
    <t>10-90%:</t>
  </si>
  <si>
    <t>10-90%, 5 bakjes</t>
  </si>
</sst>
</file>

<file path=xl/styles.xml><?xml version="1.0" encoding="utf-8"?>
<styleSheet xmlns="http://schemas.openxmlformats.org/spreadsheetml/2006/main">
  <numFmts count="2">
    <numFmt numFmtId="164" formatCode="0.0000000"/>
    <numFmt numFmtId="165" formatCode="0.0000000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wrapText="1"/>
    </xf>
    <xf numFmtId="0" fontId="1" fillId="0" borderId="0" xfId="0" applyFo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NL"/>
  <c:chart>
    <c:title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plotArea>
      <c:layout/>
      <c:scatterChart>
        <c:scatterStyle val="lineMarker"/>
        <c:ser>
          <c:idx val="0"/>
          <c:order val="0"/>
          <c:tx>
            <c:strRef>
              <c:f>'AR5'!$B$1</c:f>
              <c:strCache>
                <c:ptCount val="1"/>
                <c:pt idx="0">
                  <c:v>mediaan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forward val="3"/>
            <c:dispEq val="1"/>
            <c:trendlineLbl>
              <c:layout>
                <c:manualLayout>
                  <c:x val="-3.5135608048993887E-3"/>
                  <c:y val="-0.331495333916593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NL"/>
                </a:p>
              </c:txPr>
            </c:trendlineLbl>
          </c:trendline>
          <c:xVal>
            <c:numRef>
              <c:f>'AR5'!$A$2:$A$5</c:f>
              <c:numCache>
                <c:formatCode>General</c:formatCode>
                <c:ptCount val="4"/>
                <c:pt idx="0">
                  <c:v>0.90500000000000003</c:v>
                </c:pt>
                <c:pt idx="1">
                  <c:v>1.2549999999999999</c:v>
                </c:pt>
                <c:pt idx="2">
                  <c:v>1.7050000000000001</c:v>
                </c:pt>
                <c:pt idx="3">
                  <c:v>2.1549999999999998</c:v>
                </c:pt>
              </c:numCache>
            </c:numRef>
          </c:xVal>
          <c:yVal>
            <c:numRef>
              <c:f>'AR5'!$B$2:$B$5</c:f>
              <c:numCache>
                <c:formatCode>General</c:formatCode>
                <c:ptCount val="4"/>
                <c:pt idx="0">
                  <c:v>1.3948700000000001</c:v>
                </c:pt>
                <c:pt idx="1">
                  <c:v>1.1516999999999999</c:v>
                </c:pt>
                <c:pt idx="2">
                  <c:v>0.49309999999999998</c:v>
                </c:pt>
                <c:pt idx="3">
                  <c:v>0.40689999999999998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0-4706-4DA1-A1F0-0F4346F70FDB}"/>
            </c:ext>
          </c:extLst>
        </c:ser>
        <c:axId val="64356352"/>
        <c:axId val="64357888"/>
      </c:scatterChart>
      <c:valAx>
        <c:axId val="64356352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4357888"/>
        <c:crosses val="autoZero"/>
        <c:crossBetween val="midCat"/>
      </c:valAx>
      <c:valAx>
        <c:axId val="6435788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4356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NL"/>
  <c:chart>
    <c:title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plotArea>
      <c:layout/>
      <c:scatterChart>
        <c:scatterStyle val="lineMarker"/>
        <c:ser>
          <c:idx val="0"/>
          <c:order val="0"/>
          <c:tx>
            <c:strRef>
              <c:f>'AR5'!$C$22</c:f>
              <c:strCache>
                <c:ptCount val="1"/>
                <c:pt idx="0">
                  <c:v>min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Eq val="1"/>
            <c:trendlineLbl>
              <c:layout>
                <c:manualLayout>
                  <c:x val="-3.5665135608049008E-2"/>
                  <c:y val="-0.3880402449693789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2.3149e</a:t>
                    </a:r>
                    <a:r>
                      <a:rPr lang="en-US" sz="1200" baseline="30000"/>
                      <a:t>-1.825x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('AR5'!$A$23:$A$24,'AR5'!$A$26,'AR5'!$A$28)</c:f>
              <c:numCache>
                <c:formatCode>General</c:formatCode>
                <c:ptCount val="4"/>
                <c:pt idx="0">
                  <c:v>0.69289999999999996</c:v>
                </c:pt>
                <c:pt idx="1">
                  <c:v>1.3496999999999999</c:v>
                </c:pt>
                <c:pt idx="2">
                  <c:v>2.2383000000000002</c:v>
                </c:pt>
                <c:pt idx="3">
                  <c:v>4.1852</c:v>
                </c:pt>
              </c:numCache>
            </c:numRef>
          </c:xVal>
          <c:yVal>
            <c:numRef>
              <c:f>('AR5'!$C$23:$C$24,'AR5'!$C$26,'AR5'!$C$28)</c:f>
              <c:numCache>
                <c:formatCode>General</c:formatCode>
                <c:ptCount val="4"/>
                <c:pt idx="0">
                  <c:v>0.46450000000000002</c:v>
                </c:pt>
                <c:pt idx="1">
                  <c:v>0.22270000000000001</c:v>
                </c:pt>
                <c:pt idx="2">
                  <c:v>6.0299999999999999E-2</c:v>
                </c:pt>
                <c:pt idx="3">
                  <c:v>8.9999999999999998E-4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0-D54B-4A3C-AB74-84B965C8A614}"/>
            </c:ext>
          </c:extLst>
        </c:ser>
        <c:axId val="66619264"/>
        <c:axId val="66620800"/>
      </c:scatterChart>
      <c:valAx>
        <c:axId val="66619264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6620800"/>
        <c:crosses val="autoZero"/>
        <c:crossBetween val="midCat"/>
      </c:valAx>
      <c:valAx>
        <c:axId val="6662080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6619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NL"/>
  <c:chart>
    <c:title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plotArea>
      <c:layout/>
      <c:scatterChart>
        <c:scatterStyle val="lineMarker"/>
        <c:ser>
          <c:idx val="0"/>
          <c:order val="0"/>
          <c:tx>
            <c:strRef>
              <c:f>'AR5'!$B$22</c:f>
              <c:strCache>
                <c:ptCount val="1"/>
                <c:pt idx="0">
                  <c:v>mediaan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Eq val="1"/>
            <c:trendlineLbl>
              <c:layout>
                <c:manualLayout>
                  <c:x val="-4.122069116360455E-2"/>
                  <c:y val="-0.3741513560804899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NL"/>
                </a:p>
              </c:txPr>
            </c:trendlineLbl>
          </c:trendline>
          <c:xVal>
            <c:numRef>
              <c:f>('AR5'!$A$23:$A$24,'AR5'!$A$27:$A$28)</c:f>
              <c:numCache>
                <c:formatCode>General</c:formatCode>
                <c:ptCount val="4"/>
                <c:pt idx="0">
                  <c:v>0.69289999999999996</c:v>
                </c:pt>
                <c:pt idx="1">
                  <c:v>1.3496999999999999</c:v>
                </c:pt>
                <c:pt idx="2">
                  <c:v>2.9205000000000001</c:v>
                </c:pt>
                <c:pt idx="3">
                  <c:v>4.1852</c:v>
                </c:pt>
              </c:numCache>
            </c:numRef>
          </c:xVal>
          <c:yVal>
            <c:numRef>
              <c:f>('AR5'!$B$23:$B$24,'AR5'!$B$27:$B$28)</c:f>
              <c:numCache>
                <c:formatCode>General</c:formatCode>
                <c:ptCount val="4"/>
                <c:pt idx="0">
                  <c:v>1.2323</c:v>
                </c:pt>
                <c:pt idx="1">
                  <c:v>0.76870000000000005</c:v>
                </c:pt>
                <c:pt idx="2">
                  <c:v>0.1633</c:v>
                </c:pt>
                <c:pt idx="3">
                  <c:v>5.7799999999999997E-2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0-04D9-4527-BFA6-8FE86685140E}"/>
            </c:ext>
          </c:extLst>
        </c:ser>
        <c:axId val="66675072"/>
        <c:axId val="66676608"/>
      </c:scatterChart>
      <c:valAx>
        <c:axId val="66675072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6676608"/>
        <c:crosses val="autoZero"/>
        <c:crossBetween val="midCat"/>
      </c:valAx>
      <c:valAx>
        <c:axId val="6667660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6675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NL"/>
  <c:chart>
    <c:title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plotArea>
      <c:layout/>
      <c:scatterChart>
        <c:scatterStyle val="lineMarker"/>
        <c:ser>
          <c:idx val="0"/>
          <c:order val="0"/>
          <c:tx>
            <c:strRef>
              <c:f>'AR5'!$D$22</c:f>
              <c:strCache>
                <c:ptCount val="1"/>
                <c:pt idx="0">
                  <c:v>max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Eq val="1"/>
            <c:trendlineLbl>
              <c:layout>
                <c:manualLayout>
                  <c:x val="-1.589107611548557E-2"/>
                  <c:y val="-0.2630402449693788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NL"/>
                </a:p>
              </c:txPr>
            </c:trendlineLbl>
          </c:trendline>
          <c:xVal>
            <c:numRef>
              <c:f>'AR5'!$A$25:$A$28</c:f>
              <c:numCache>
                <c:formatCode>General</c:formatCode>
                <c:ptCount val="4"/>
                <c:pt idx="0">
                  <c:v>1.9323999999999999</c:v>
                </c:pt>
                <c:pt idx="1">
                  <c:v>2.2383000000000002</c:v>
                </c:pt>
                <c:pt idx="2">
                  <c:v>2.9205000000000001</c:v>
                </c:pt>
                <c:pt idx="3">
                  <c:v>4.1852</c:v>
                </c:pt>
              </c:numCache>
            </c:numRef>
          </c:xVal>
          <c:yVal>
            <c:numRef>
              <c:f>'AR5'!$D$25:$D$28</c:f>
              <c:numCache>
                <c:formatCode>General</c:formatCode>
                <c:ptCount val="4"/>
                <c:pt idx="0">
                  <c:v>10.49</c:v>
                </c:pt>
                <c:pt idx="1">
                  <c:v>1.6136999999999999</c:v>
                </c:pt>
                <c:pt idx="2">
                  <c:v>1.8459000000000001</c:v>
                </c:pt>
                <c:pt idx="3">
                  <c:v>0.4214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0-8441-4365-964D-69BA21EE84ED}"/>
            </c:ext>
          </c:extLst>
        </c:ser>
        <c:axId val="66701952"/>
        <c:axId val="66707840"/>
      </c:scatterChart>
      <c:valAx>
        <c:axId val="66701952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6707840"/>
        <c:crosses val="autoZero"/>
        <c:crossBetween val="midCat"/>
      </c:valAx>
      <c:valAx>
        <c:axId val="6670784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6701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NL"/>
  <c:chart>
    <c:title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plotArea>
      <c:layout/>
      <c:scatterChart>
        <c:scatterStyle val="lineMarker"/>
        <c:ser>
          <c:idx val="0"/>
          <c:order val="0"/>
          <c:tx>
            <c:strRef>
              <c:f>'AR5'!$D$22</c:f>
              <c:strCache>
                <c:ptCount val="1"/>
                <c:pt idx="0">
                  <c:v>max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backward val="1.5"/>
            <c:dispEq val="1"/>
            <c:trendlineLbl>
              <c:layout>
                <c:manualLayout>
                  <c:x val="2.5886701662292209E-2"/>
                  <c:y val="-0.2908180227471567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143.02e</a:t>
                    </a:r>
                    <a:r>
                      <a:rPr lang="en-US" sz="1200" baseline="30000"/>
                      <a:t>-1.415x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('AR5'!$A$25,'AR5'!$A$27,'AR5'!$A$28)</c:f>
              <c:numCache>
                <c:formatCode>General</c:formatCode>
                <c:ptCount val="3"/>
                <c:pt idx="0">
                  <c:v>1.9323999999999999</c:v>
                </c:pt>
                <c:pt idx="1">
                  <c:v>2.9205000000000001</c:v>
                </c:pt>
                <c:pt idx="2">
                  <c:v>4.1852</c:v>
                </c:pt>
              </c:numCache>
            </c:numRef>
          </c:xVal>
          <c:yVal>
            <c:numRef>
              <c:f>('AR5'!$D$25,'AR5'!$D$27,'AR5'!$D$28)</c:f>
              <c:numCache>
                <c:formatCode>General</c:formatCode>
                <c:ptCount val="3"/>
                <c:pt idx="0">
                  <c:v>10.49</c:v>
                </c:pt>
                <c:pt idx="1">
                  <c:v>1.8459000000000001</c:v>
                </c:pt>
                <c:pt idx="2">
                  <c:v>0.4214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0-6DAD-4E28-9745-E48C34D0442F}"/>
            </c:ext>
          </c:extLst>
        </c:ser>
        <c:axId val="66823296"/>
        <c:axId val="66824832"/>
      </c:scatterChart>
      <c:valAx>
        <c:axId val="66823296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6824832"/>
        <c:crosses val="autoZero"/>
        <c:crossBetween val="midCat"/>
      </c:valAx>
      <c:valAx>
        <c:axId val="6682483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6823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NL"/>
  <c:chart>
    <c:title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plotArea>
      <c:layout/>
      <c:scatterChart>
        <c:scatterStyle val="lineMarker"/>
        <c:ser>
          <c:idx val="0"/>
          <c:order val="0"/>
          <c:tx>
            <c:strRef>
              <c:f>'AR5'!$D$22</c:f>
              <c:strCache>
                <c:ptCount val="1"/>
                <c:pt idx="0">
                  <c:v>max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Eq val="1"/>
            <c:trendlineLbl>
              <c:layout>
                <c:manualLayout>
                  <c:x val="-5.1004811898512706E-2"/>
                  <c:y val="-0.3925882181393994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13.373e</a:t>
                    </a:r>
                    <a:r>
                      <a:rPr lang="en-US" sz="1200" baseline="30000"/>
                      <a:t>-0.804x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('AR5'!$A$23,'AR5'!$A$26,'AR5'!$A$27,'AR5'!$A$28)</c:f>
              <c:numCache>
                <c:formatCode>General</c:formatCode>
                <c:ptCount val="4"/>
                <c:pt idx="0">
                  <c:v>0.69289999999999996</c:v>
                </c:pt>
                <c:pt idx="1">
                  <c:v>2.2383000000000002</c:v>
                </c:pt>
                <c:pt idx="2">
                  <c:v>2.9205000000000001</c:v>
                </c:pt>
                <c:pt idx="3">
                  <c:v>4.1852</c:v>
                </c:pt>
              </c:numCache>
            </c:numRef>
          </c:xVal>
          <c:yVal>
            <c:numRef>
              <c:f>('AR5'!$D$23,'AR5'!$D$26,'AR5'!$D$27,'AR5'!$D$28)</c:f>
              <c:numCache>
                <c:formatCode>General</c:formatCode>
                <c:ptCount val="4"/>
                <c:pt idx="0">
                  <c:v>8.0022000000000002</c:v>
                </c:pt>
                <c:pt idx="1">
                  <c:v>1.6136999999999999</c:v>
                </c:pt>
                <c:pt idx="2">
                  <c:v>1.8459000000000001</c:v>
                </c:pt>
                <c:pt idx="3">
                  <c:v>0.4214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0-378E-46A0-BB08-93A1499A41B1}"/>
            </c:ext>
          </c:extLst>
        </c:ser>
        <c:axId val="68173184"/>
        <c:axId val="68203648"/>
      </c:scatterChart>
      <c:valAx>
        <c:axId val="68173184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8203648"/>
        <c:crosses val="autoZero"/>
        <c:crossBetween val="midCat"/>
      </c:valAx>
      <c:valAx>
        <c:axId val="6820364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8173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NL"/>
  <c:chart>
    <c:title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plotArea>
      <c:layout/>
      <c:scatterChart>
        <c:scatterStyle val="lineMarker"/>
        <c:ser>
          <c:idx val="0"/>
          <c:order val="0"/>
          <c:tx>
            <c:strRef>
              <c:f>'AR5'!$D$22</c:f>
              <c:strCache>
                <c:ptCount val="1"/>
                <c:pt idx="0">
                  <c:v>max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Eq val="1"/>
            <c:trendlineLbl>
              <c:layout>
                <c:manualLayout>
                  <c:x val="-2.6004811898512691E-2"/>
                  <c:y val="-0.3411092884222805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NL"/>
                </a:p>
              </c:txPr>
            </c:trendlineLbl>
          </c:trendline>
          <c:xVal>
            <c:numRef>
              <c:f>('AR5'!$A$24,'AR5'!$A$26,'AR5'!$A$27,'AR5'!$A$28)</c:f>
              <c:numCache>
                <c:formatCode>General</c:formatCode>
                <c:ptCount val="4"/>
                <c:pt idx="0">
                  <c:v>1.3496999999999999</c:v>
                </c:pt>
                <c:pt idx="1">
                  <c:v>2.2383000000000002</c:v>
                </c:pt>
                <c:pt idx="2">
                  <c:v>2.9205000000000001</c:v>
                </c:pt>
                <c:pt idx="3">
                  <c:v>4.1852</c:v>
                </c:pt>
              </c:numCache>
            </c:numRef>
          </c:xVal>
          <c:yVal>
            <c:numRef>
              <c:f>('AR5'!$D$24,'AR5'!$D$26,'AR5'!$D$27,'AR5'!$D$28)</c:f>
              <c:numCache>
                <c:formatCode>General</c:formatCode>
                <c:ptCount val="4"/>
                <c:pt idx="0">
                  <c:v>8.4623000000000008</c:v>
                </c:pt>
                <c:pt idx="1">
                  <c:v>1.6136999999999999</c:v>
                </c:pt>
                <c:pt idx="2">
                  <c:v>1.8459000000000001</c:v>
                </c:pt>
                <c:pt idx="3">
                  <c:v>0.4214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0-681C-414E-BAF1-B9D3CD33D092}"/>
            </c:ext>
          </c:extLst>
        </c:ser>
        <c:axId val="68310912"/>
        <c:axId val="68312448"/>
      </c:scatterChart>
      <c:valAx>
        <c:axId val="68310912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8312448"/>
        <c:crosses val="autoZero"/>
        <c:crossBetween val="midCat"/>
      </c:valAx>
      <c:valAx>
        <c:axId val="6831244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8310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NL"/>
  <c:chart>
    <c:title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plotArea>
      <c:layout/>
      <c:scatterChart>
        <c:scatterStyle val="lineMarker"/>
        <c:ser>
          <c:idx val="0"/>
          <c:order val="0"/>
          <c:tx>
            <c:strRef>
              <c:f>'AR5'!$D$22</c:f>
              <c:strCache>
                <c:ptCount val="1"/>
                <c:pt idx="0">
                  <c:v>max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Eq val="1"/>
            <c:trendlineLbl>
              <c:layout>
                <c:manualLayout>
                  <c:x val="-4.6688538932633424E-3"/>
                  <c:y val="-0.3463735783027123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NL"/>
                </a:p>
              </c:txPr>
            </c:trendlineLbl>
          </c:trendline>
          <c:xVal>
            <c:numRef>
              <c:f>('AR5'!$A$24,'AR5'!$A$27,'AR5'!$A$28)</c:f>
              <c:numCache>
                <c:formatCode>General</c:formatCode>
                <c:ptCount val="3"/>
                <c:pt idx="0">
                  <c:v>1.3496999999999999</c:v>
                </c:pt>
                <c:pt idx="1">
                  <c:v>2.9205000000000001</c:v>
                </c:pt>
                <c:pt idx="2">
                  <c:v>4.1852</c:v>
                </c:pt>
              </c:numCache>
            </c:numRef>
          </c:xVal>
          <c:yVal>
            <c:numRef>
              <c:f>('AR5'!$D$24,'AR5'!$D$27,'AR5'!$D$28)</c:f>
              <c:numCache>
                <c:formatCode>General</c:formatCode>
                <c:ptCount val="3"/>
                <c:pt idx="0">
                  <c:v>8.4623000000000008</c:v>
                </c:pt>
                <c:pt idx="1">
                  <c:v>1.8459000000000001</c:v>
                </c:pt>
                <c:pt idx="2">
                  <c:v>0.4214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0-7779-4588-B915-BFEECBB31522}"/>
            </c:ext>
          </c:extLst>
        </c:ser>
        <c:axId val="68231552"/>
        <c:axId val="68233088"/>
      </c:scatterChart>
      <c:valAx>
        <c:axId val="68231552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8233088"/>
        <c:crosses val="autoZero"/>
        <c:crossBetween val="midCat"/>
      </c:valAx>
      <c:valAx>
        <c:axId val="6823308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8231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NL"/>
  <c:chart>
    <c:title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plotArea>
      <c:layout/>
      <c:scatterChart>
        <c:scatterStyle val="lineMarker"/>
        <c:ser>
          <c:idx val="0"/>
          <c:order val="0"/>
          <c:tx>
            <c:strRef>
              <c:f>'AR5'!$B$126</c:f>
              <c:strCache>
                <c:ptCount val="1"/>
                <c:pt idx="0">
                  <c:v>mediaan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Eq val="1"/>
            <c:trendlineLbl>
              <c:layout>
                <c:manualLayout>
                  <c:x val="-2.4554024496937873E-2"/>
                  <c:y val="-0.2491513560804899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NL"/>
                </a:p>
              </c:txPr>
            </c:trendlineLbl>
          </c:trendline>
          <c:xVal>
            <c:numRef>
              <c:f>'AR5'!$A$127:$A$132</c:f>
              <c:numCache>
                <c:formatCode>General</c:formatCode>
                <c:ptCount val="6"/>
                <c:pt idx="0">
                  <c:v>0.69289999999999996</c:v>
                </c:pt>
                <c:pt idx="1">
                  <c:v>1.3496999999999999</c:v>
                </c:pt>
                <c:pt idx="2">
                  <c:v>1.9323999999999999</c:v>
                </c:pt>
                <c:pt idx="3">
                  <c:v>2.2383000000000002</c:v>
                </c:pt>
                <c:pt idx="4">
                  <c:v>2.9205000000000001</c:v>
                </c:pt>
                <c:pt idx="5">
                  <c:v>4.1852</c:v>
                </c:pt>
              </c:numCache>
            </c:numRef>
          </c:xVal>
          <c:yVal>
            <c:numRef>
              <c:f>'AR5'!$B$127:$B$132</c:f>
              <c:numCache>
                <c:formatCode>General</c:formatCode>
                <c:ptCount val="6"/>
                <c:pt idx="0">
                  <c:v>1.7387779999999999</c:v>
                </c:pt>
                <c:pt idx="1">
                  <c:v>1</c:v>
                </c:pt>
                <c:pt idx="2">
                  <c:v>1.1164050000000001</c:v>
                </c:pt>
                <c:pt idx="3" formatCode="0.0000000">
                  <c:v>0.2418014</c:v>
                </c:pt>
                <c:pt idx="4">
                  <c:v>0.1883726</c:v>
                </c:pt>
                <c:pt idx="5">
                  <c:v>7.0477849999999995E-2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0-058C-41F3-B962-A2FAB8A8062F}"/>
            </c:ext>
          </c:extLst>
        </c:ser>
        <c:axId val="68258432"/>
        <c:axId val="68260224"/>
      </c:scatterChart>
      <c:valAx>
        <c:axId val="68258432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8260224"/>
        <c:crosses val="autoZero"/>
        <c:crossBetween val="midCat"/>
      </c:valAx>
      <c:valAx>
        <c:axId val="6826022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8258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NL"/>
  <c:chart>
    <c:title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plotArea>
      <c:layout/>
      <c:scatterChart>
        <c:scatterStyle val="lineMarker"/>
        <c:ser>
          <c:idx val="0"/>
          <c:order val="0"/>
          <c:tx>
            <c:strRef>
              <c:f>'AR5'!$C$126</c:f>
              <c:strCache>
                <c:ptCount val="1"/>
                <c:pt idx="0">
                  <c:v>min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</c:trendline>
          <c:xVal>
            <c:numRef>
              <c:f>'AR5'!$A$127:$A$132</c:f>
              <c:numCache>
                <c:formatCode>General</c:formatCode>
                <c:ptCount val="6"/>
                <c:pt idx="0">
                  <c:v>0.69289999999999996</c:v>
                </c:pt>
                <c:pt idx="1">
                  <c:v>1.3496999999999999</c:v>
                </c:pt>
                <c:pt idx="2">
                  <c:v>1.9323999999999999</c:v>
                </c:pt>
                <c:pt idx="3">
                  <c:v>2.2383000000000002</c:v>
                </c:pt>
                <c:pt idx="4">
                  <c:v>2.9205000000000001</c:v>
                </c:pt>
                <c:pt idx="5">
                  <c:v>4.1852</c:v>
                </c:pt>
              </c:numCache>
            </c:numRef>
          </c:xVal>
          <c:yVal>
            <c:numRef>
              <c:f>'AR5'!$C$127:$C$132</c:f>
              <c:numCache>
                <c:formatCode>General</c:formatCode>
                <c:ptCount val="6"/>
                <c:pt idx="0">
                  <c:v>0.53590020000000005</c:v>
                </c:pt>
                <c:pt idx="1">
                  <c:v>0.25178410000000001</c:v>
                </c:pt>
                <c:pt idx="2">
                  <c:v>0.3575238</c:v>
                </c:pt>
                <c:pt idx="3">
                  <c:v>5.9455960000000002E-2</c:v>
                </c:pt>
                <c:pt idx="4">
                  <c:v>-4.2166339999999997E-2</c:v>
                </c:pt>
                <c:pt idx="5">
                  <c:v>8.5210259999999997E-4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0-E9B4-4EBD-80ED-B5838724301C}"/>
            </c:ext>
          </c:extLst>
        </c:ser>
        <c:axId val="68703360"/>
        <c:axId val="68704896"/>
      </c:scatterChart>
      <c:valAx>
        <c:axId val="68703360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8704896"/>
        <c:crosses val="autoZero"/>
        <c:crossBetween val="midCat"/>
      </c:valAx>
      <c:valAx>
        <c:axId val="6870489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8703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NL"/>
  <c:chart>
    <c:title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plotArea>
      <c:layout/>
      <c:scatterChart>
        <c:scatterStyle val="lineMarker"/>
        <c:ser>
          <c:idx val="0"/>
          <c:order val="0"/>
          <c:tx>
            <c:strRef>
              <c:f>'AR5'!$D$126</c:f>
              <c:strCache>
                <c:ptCount val="1"/>
                <c:pt idx="0">
                  <c:v>max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'AR5'!$A$127:$A$132</c:f>
              <c:numCache>
                <c:formatCode>General</c:formatCode>
                <c:ptCount val="6"/>
                <c:pt idx="0">
                  <c:v>0.69289999999999996</c:v>
                </c:pt>
                <c:pt idx="1">
                  <c:v>1.3496999999999999</c:v>
                </c:pt>
                <c:pt idx="2">
                  <c:v>1.9323999999999999</c:v>
                </c:pt>
                <c:pt idx="3">
                  <c:v>2.2383000000000002</c:v>
                </c:pt>
                <c:pt idx="4">
                  <c:v>2.9205000000000001</c:v>
                </c:pt>
                <c:pt idx="5">
                  <c:v>4.1852</c:v>
                </c:pt>
              </c:numCache>
            </c:numRef>
          </c:xVal>
          <c:yVal>
            <c:numRef>
              <c:f>'AR5'!$D$127:$D$132</c:f>
              <c:numCache>
                <c:formatCode>General</c:formatCode>
                <c:ptCount val="6"/>
                <c:pt idx="0">
                  <c:v>7.8924479999999999</c:v>
                </c:pt>
                <c:pt idx="1">
                  <c:v>8.3461730000000003</c:v>
                </c:pt>
                <c:pt idx="2">
                  <c:v>10.34642</c:v>
                </c:pt>
                <c:pt idx="3">
                  <c:v>1.591512</c:v>
                </c:pt>
                <c:pt idx="4">
                  <c:v>1.820619</c:v>
                </c:pt>
                <c:pt idx="5">
                  <c:v>0.50863190000000003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0-18F2-4F88-9CDA-41D463208B32}"/>
            </c:ext>
          </c:extLst>
        </c:ser>
        <c:axId val="68733568"/>
        <c:axId val="68362624"/>
      </c:scatterChart>
      <c:valAx>
        <c:axId val="68733568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8362624"/>
        <c:crosses val="autoZero"/>
        <c:crossBetween val="midCat"/>
      </c:valAx>
      <c:valAx>
        <c:axId val="6836262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8733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NL"/>
  <c:chart>
    <c:title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plotArea>
      <c:layout/>
      <c:scatterChart>
        <c:scatterStyle val="lineMarker"/>
        <c:ser>
          <c:idx val="0"/>
          <c:order val="0"/>
          <c:tx>
            <c:strRef>
              <c:f>'AR5'!$C$1</c:f>
              <c:strCache>
                <c:ptCount val="1"/>
                <c:pt idx="0">
                  <c:v>min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forward val="3"/>
            <c:dispEq val="1"/>
            <c:trendlineLbl>
              <c:layout>
                <c:manualLayout>
                  <c:x val="3.5375328083989521E-2"/>
                  <c:y val="-0.2666947360746573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NL"/>
                </a:p>
              </c:txPr>
            </c:trendlineLbl>
          </c:trendline>
          <c:xVal>
            <c:numRef>
              <c:f>'AR5'!$A$2:$A$5</c:f>
              <c:numCache>
                <c:formatCode>General</c:formatCode>
                <c:ptCount val="4"/>
                <c:pt idx="0">
                  <c:v>0.90500000000000003</c:v>
                </c:pt>
                <c:pt idx="1">
                  <c:v>1.2549999999999999</c:v>
                </c:pt>
                <c:pt idx="2">
                  <c:v>1.7050000000000001</c:v>
                </c:pt>
                <c:pt idx="3">
                  <c:v>2.1549999999999998</c:v>
                </c:pt>
              </c:numCache>
            </c:numRef>
          </c:xVal>
          <c:yVal>
            <c:numRef>
              <c:f>'AR5'!$C$2:$C$5</c:f>
              <c:numCache>
                <c:formatCode>General</c:formatCode>
                <c:ptCount val="4"/>
                <c:pt idx="0">
                  <c:v>0.53790000000000004</c:v>
                </c:pt>
                <c:pt idx="1">
                  <c:v>0.38279999999999997</c:v>
                </c:pt>
                <c:pt idx="2">
                  <c:v>0.26900000000000002</c:v>
                </c:pt>
                <c:pt idx="3">
                  <c:v>0.14130000000000001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0-98B8-497C-9FF2-EA9681184DF8}"/>
            </c:ext>
          </c:extLst>
        </c:ser>
        <c:axId val="64375040"/>
        <c:axId val="64380928"/>
      </c:scatterChart>
      <c:valAx>
        <c:axId val="64375040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4380928"/>
        <c:crosses val="autoZero"/>
        <c:crossBetween val="midCat"/>
      </c:valAx>
      <c:valAx>
        <c:axId val="6438092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4375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NL"/>
  <c:chart>
    <c:title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plotArea>
      <c:layout/>
      <c:scatterChart>
        <c:scatterStyle val="lineMarker"/>
        <c:ser>
          <c:idx val="0"/>
          <c:order val="0"/>
          <c:tx>
            <c:strRef>
              <c:f>'AR5'!$B$126</c:f>
              <c:strCache>
                <c:ptCount val="1"/>
                <c:pt idx="0">
                  <c:v>mediaan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</c:trendline>
          <c:xVal>
            <c:numRef>
              <c:f>('AR5'!$A$127:$A$128,'AR5'!$A$130:$A$132)</c:f>
              <c:numCache>
                <c:formatCode>General</c:formatCode>
                <c:ptCount val="5"/>
                <c:pt idx="0">
                  <c:v>0.69289999999999996</c:v>
                </c:pt>
                <c:pt idx="1">
                  <c:v>1.3496999999999999</c:v>
                </c:pt>
                <c:pt idx="2">
                  <c:v>2.2383000000000002</c:v>
                </c:pt>
                <c:pt idx="3">
                  <c:v>2.9205000000000001</c:v>
                </c:pt>
                <c:pt idx="4">
                  <c:v>4.1852</c:v>
                </c:pt>
              </c:numCache>
            </c:numRef>
          </c:xVal>
          <c:yVal>
            <c:numRef>
              <c:f>('AR5'!$B$127:$B$128,'AR5'!$B$130:$B$132)</c:f>
              <c:numCache>
                <c:formatCode>General</c:formatCode>
                <c:ptCount val="5"/>
                <c:pt idx="0">
                  <c:v>1.7387779999999999</c:v>
                </c:pt>
                <c:pt idx="1">
                  <c:v>1</c:v>
                </c:pt>
                <c:pt idx="2" formatCode="0.0000000">
                  <c:v>0.2418014</c:v>
                </c:pt>
                <c:pt idx="3">
                  <c:v>0.1883726</c:v>
                </c:pt>
                <c:pt idx="4">
                  <c:v>7.0477849999999995E-2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0-22E6-43CF-96C8-912A13AC7496}"/>
            </c:ext>
          </c:extLst>
        </c:ser>
        <c:axId val="68404352"/>
        <c:axId val="68405888"/>
      </c:scatterChart>
      <c:valAx>
        <c:axId val="68404352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8405888"/>
        <c:crosses val="autoZero"/>
        <c:crossBetween val="midCat"/>
      </c:valAx>
      <c:valAx>
        <c:axId val="6840588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8404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NL"/>
  <c:chart>
    <c:title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plotArea>
      <c:layout/>
      <c:scatterChart>
        <c:scatterStyle val="lineMarker"/>
        <c:ser>
          <c:idx val="0"/>
          <c:order val="0"/>
          <c:tx>
            <c:strRef>
              <c:f>'AR5'!$C$126</c:f>
              <c:strCache>
                <c:ptCount val="1"/>
                <c:pt idx="0">
                  <c:v>min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Eq val="1"/>
            <c:trendlineLbl>
              <c:layout>
                <c:manualLayout>
                  <c:x val="-9.1220691163604567E-2"/>
                  <c:y val="-0.198225430154564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NL"/>
                </a:p>
              </c:txPr>
            </c:trendlineLbl>
          </c:trendline>
          <c:xVal>
            <c:numRef>
              <c:f>('AR5'!$A$127:$A$128,'AR5'!$A$130,'AR5'!$A$132)</c:f>
              <c:numCache>
                <c:formatCode>General</c:formatCode>
                <c:ptCount val="4"/>
                <c:pt idx="0">
                  <c:v>0.69289999999999996</c:v>
                </c:pt>
                <c:pt idx="1">
                  <c:v>1.3496999999999999</c:v>
                </c:pt>
                <c:pt idx="2">
                  <c:v>2.2383000000000002</c:v>
                </c:pt>
                <c:pt idx="3">
                  <c:v>4.1852</c:v>
                </c:pt>
              </c:numCache>
            </c:numRef>
          </c:xVal>
          <c:yVal>
            <c:numRef>
              <c:f>('AR5'!$C$127:$C$128,'AR5'!$C$130,'AR5'!$C$132)</c:f>
              <c:numCache>
                <c:formatCode>General</c:formatCode>
                <c:ptCount val="4"/>
                <c:pt idx="0">
                  <c:v>0.53590020000000005</c:v>
                </c:pt>
                <c:pt idx="1">
                  <c:v>0.25178410000000001</c:v>
                </c:pt>
                <c:pt idx="2">
                  <c:v>5.9455960000000002E-2</c:v>
                </c:pt>
                <c:pt idx="3">
                  <c:v>8.5210259999999997E-4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0-3B2E-4AF0-BD4B-AD04A12C9337}"/>
            </c:ext>
          </c:extLst>
        </c:ser>
        <c:axId val="68792320"/>
        <c:axId val="68793856"/>
      </c:scatterChart>
      <c:valAx>
        <c:axId val="68792320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8793856"/>
        <c:crosses val="autoZero"/>
        <c:crossBetween val="midCat"/>
      </c:valAx>
      <c:valAx>
        <c:axId val="6879385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8792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NL"/>
  <c:chart>
    <c:title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plotArea>
      <c:layout/>
      <c:scatterChart>
        <c:scatterStyle val="lineMarker"/>
        <c:ser>
          <c:idx val="0"/>
          <c:order val="0"/>
          <c:tx>
            <c:strRef>
              <c:f>'AR5'!$D$126</c:f>
              <c:strCache>
                <c:ptCount val="1"/>
                <c:pt idx="0">
                  <c:v>max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forward val="1"/>
            <c:backward val="1"/>
            <c:dispEq val="1"/>
            <c:trendlineLbl>
              <c:layout>
                <c:manualLayout>
                  <c:x val="4.3439632545931792E-2"/>
                  <c:y val="-0.2989475794692331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NL"/>
                </a:p>
              </c:txPr>
            </c:trendlineLbl>
          </c:trendline>
          <c:xVal>
            <c:numRef>
              <c:f>('AR5'!$A$128,'AR5'!$A$130:$A$132)</c:f>
              <c:numCache>
                <c:formatCode>General</c:formatCode>
                <c:ptCount val="4"/>
                <c:pt idx="0">
                  <c:v>1.3496999999999999</c:v>
                </c:pt>
                <c:pt idx="1">
                  <c:v>2.2383000000000002</c:v>
                </c:pt>
                <c:pt idx="2">
                  <c:v>2.9205000000000001</c:v>
                </c:pt>
                <c:pt idx="3">
                  <c:v>4.1852</c:v>
                </c:pt>
              </c:numCache>
            </c:numRef>
          </c:xVal>
          <c:yVal>
            <c:numRef>
              <c:f>('AR5'!$D$128,'AR5'!$D$130:$D$132)</c:f>
              <c:numCache>
                <c:formatCode>General</c:formatCode>
                <c:ptCount val="4"/>
                <c:pt idx="0">
                  <c:v>8.3461730000000003</c:v>
                </c:pt>
                <c:pt idx="1">
                  <c:v>1.591512</c:v>
                </c:pt>
                <c:pt idx="2">
                  <c:v>1.820619</c:v>
                </c:pt>
                <c:pt idx="3">
                  <c:v>0.50863190000000003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0-4602-475D-BBCE-F52D7524B399}"/>
            </c:ext>
          </c:extLst>
        </c:ser>
        <c:axId val="68888832"/>
        <c:axId val="68898816"/>
      </c:scatterChart>
      <c:valAx>
        <c:axId val="68888832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8898816"/>
        <c:crosses val="autoZero"/>
        <c:crossBetween val="midCat"/>
      </c:valAx>
      <c:valAx>
        <c:axId val="6889881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8888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NL"/>
  <c:chart>
    <c:title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plotArea>
      <c:layout/>
      <c:scatterChart>
        <c:scatterStyle val="lineMarker"/>
        <c:ser>
          <c:idx val="0"/>
          <c:order val="0"/>
          <c:tx>
            <c:strRef>
              <c:f>'AR5'!$D$126</c:f>
              <c:strCache>
                <c:ptCount val="1"/>
                <c:pt idx="0">
                  <c:v>max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Eq val="1"/>
            <c:trendlineLbl>
              <c:layout>
                <c:manualLayout>
                  <c:x val="-6.0893700787401597E-2"/>
                  <c:y val="-0.346853674540682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NL"/>
                </a:p>
              </c:txPr>
            </c:trendlineLbl>
          </c:trendline>
          <c:xVal>
            <c:numRef>
              <c:f>('AR5'!$A$128,'AR5'!$A$131,'AR5'!$A$132)</c:f>
              <c:numCache>
                <c:formatCode>General</c:formatCode>
                <c:ptCount val="3"/>
                <c:pt idx="0">
                  <c:v>1.3496999999999999</c:v>
                </c:pt>
                <c:pt idx="1">
                  <c:v>2.9205000000000001</c:v>
                </c:pt>
                <c:pt idx="2">
                  <c:v>4.1852</c:v>
                </c:pt>
              </c:numCache>
            </c:numRef>
          </c:xVal>
          <c:yVal>
            <c:numRef>
              <c:f>('AR5'!$D$128,'AR5'!$D$131,'AR5'!$D$132)</c:f>
              <c:numCache>
                <c:formatCode>General</c:formatCode>
                <c:ptCount val="3"/>
                <c:pt idx="0">
                  <c:v>8.3461730000000003</c:v>
                </c:pt>
                <c:pt idx="1">
                  <c:v>1.820619</c:v>
                </c:pt>
                <c:pt idx="2">
                  <c:v>0.50863190000000003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0-1995-4BD9-963B-4B9E0AC72891}"/>
            </c:ext>
          </c:extLst>
        </c:ser>
        <c:axId val="68928256"/>
        <c:axId val="68929792"/>
      </c:scatterChart>
      <c:valAx>
        <c:axId val="68928256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8929792"/>
        <c:crosses val="autoZero"/>
        <c:crossBetween val="midCat"/>
      </c:valAx>
      <c:valAx>
        <c:axId val="6892979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8928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NL"/>
  <c:chart>
    <c:title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plotArea>
      <c:layout/>
      <c:scatterChart>
        <c:scatterStyle val="lineMarker"/>
        <c:ser>
          <c:idx val="0"/>
          <c:order val="0"/>
          <c:tx>
            <c:strRef>
              <c:f>'AR5'!$C$174</c:f>
              <c:strCache>
                <c:ptCount val="1"/>
                <c:pt idx="0">
                  <c:v>min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Eq val="1"/>
            <c:trendlineLbl>
              <c:layout>
                <c:manualLayout>
                  <c:x val="-0.10788735783027119"/>
                  <c:y val="-0.3510032079323419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100" baseline="0"/>
                      <a:t>y = 2.1434e</a:t>
                    </a:r>
                    <a:r>
                      <a:rPr lang="en-US" sz="1100" baseline="30000"/>
                      <a:t>-1.378x</a:t>
                    </a:r>
                    <a:endParaRPr lang="en-US" sz="11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'AR5'!$A$175:$A$180</c:f>
              <c:numCache>
                <c:formatCode>General</c:formatCode>
                <c:ptCount val="6"/>
                <c:pt idx="0">
                  <c:v>0.69289999999999996</c:v>
                </c:pt>
                <c:pt idx="1">
                  <c:v>1.3496999999999999</c:v>
                </c:pt>
                <c:pt idx="2">
                  <c:v>1.9323999999999999</c:v>
                </c:pt>
                <c:pt idx="3">
                  <c:v>2.2383000000000002</c:v>
                </c:pt>
                <c:pt idx="4">
                  <c:v>2.9205000000000001</c:v>
                </c:pt>
                <c:pt idx="5">
                  <c:v>4.1852</c:v>
                </c:pt>
              </c:numCache>
            </c:numRef>
          </c:xVal>
          <c:yVal>
            <c:numRef>
              <c:f>'AR5'!$C$175:$C$180</c:f>
              <c:numCache>
                <c:formatCode>General</c:formatCode>
                <c:ptCount val="6"/>
                <c:pt idx="0">
                  <c:v>0.69276470000000001</c:v>
                </c:pt>
                <c:pt idx="1">
                  <c:v>0.30195050000000001</c:v>
                </c:pt>
                <c:pt idx="2">
                  <c:v>0.52324910000000002</c:v>
                </c:pt>
                <c:pt idx="3">
                  <c:v>7.4589890000000006E-2</c:v>
                </c:pt>
                <c:pt idx="4">
                  <c:v>1.2652679999999999E-2</c:v>
                </c:pt>
                <c:pt idx="5">
                  <c:v>0.01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0-7098-4650-97B6-0656E7961552}"/>
            </c:ext>
          </c:extLst>
        </c:ser>
        <c:axId val="68844544"/>
        <c:axId val="68948736"/>
      </c:scatterChart>
      <c:valAx>
        <c:axId val="68844544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8948736"/>
        <c:crosses val="autoZero"/>
        <c:crossBetween val="midCat"/>
      </c:valAx>
      <c:valAx>
        <c:axId val="6894873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8844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NL"/>
  <c:chart>
    <c:title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plotArea>
      <c:layout/>
      <c:scatterChart>
        <c:scatterStyle val="lineMarker"/>
        <c:ser>
          <c:idx val="0"/>
          <c:order val="0"/>
          <c:tx>
            <c:strRef>
              <c:f>'AR5'!$D$174</c:f>
              <c:strCache>
                <c:ptCount val="1"/>
                <c:pt idx="0">
                  <c:v>max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Eq val="1"/>
            <c:trendlineLbl>
              <c:layout>
                <c:manualLayout>
                  <c:x val="-0.10933814523184605"/>
                  <c:y val="-0.3250703557888600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9.1525e</a:t>
                    </a:r>
                    <a:r>
                      <a:rPr lang="en-US" sz="1200" baseline="30000"/>
                      <a:t>-0.823x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'AR5'!$A$175:$A$180</c:f>
              <c:numCache>
                <c:formatCode>General</c:formatCode>
                <c:ptCount val="6"/>
                <c:pt idx="0">
                  <c:v>0.69289999999999996</c:v>
                </c:pt>
                <c:pt idx="1">
                  <c:v>1.3496999999999999</c:v>
                </c:pt>
                <c:pt idx="2">
                  <c:v>1.9323999999999999</c:v>
                </c:pt>
                <c:pt idx="3">
                  <c:v>2.2383000000000002</c:v>
                </c:pt>
                <c:pt idx="4">
                  <c:v>2.9205000000000001</c:v>
                </c:pt>
                <c:pt idx="5">
                  <c:v>4.1852</c:v>
                </c:pt>
              </c:numCache>
            </c:numRef>
          </c:xVal>
          <c:yVal>
            <c:numRef>
              <c:f>'AR5'!$D$175:$D$180</c:f>
              <c:numCache>
                <c:formatCode>General</c:formatCode>
                <c:ptCount val="6"/>
                <c:pt idx="0">
                  <c:v>4.2740799999999997</c:v>
                </c:pt>
                <c:pt idx="1">
                  <c:v>3.5077959999999999</c:v>
                </c:pt>
                <c:pt idx="2">
                  <c:v>2.9232469999999999</c:v>
                </c:pt>
                <c:pt idx="3">
                  <c:v>1.116473</c:v>
                </c:pt>
                <c:pt idx="4">
                  <c:v>0.67469699999999999</c:v>
                </c:pt>
                <c:pt idx="5">
                  <c:v>0.31051279999999998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0-1929-45C1-9EB3-2B94B8C93499}"/>
            </c:ext>
          </c:extLst>
        </c:ser>
        <c:axId val="68985984"/>
        <c:axId val="68987520"/>
      </c:scatterChart>
      <c:valAx>
        <c:axId val="68985984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8987520"/>
        <c:crosses val="autoZero"/>
        <c:crossBetween val="midCat"/>
      </c:valAx>
      <c:valAx>
        <c:axId val="6898752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8985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NL"/>
  <c:chart>
    <c:title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plotArea>
      <c:layout/>
      <c:scatterChart>
        <c:scatterStyle val="lineMarker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</c:trendline>
          <c:xVal>
            <c:numRef>
              <c:f>('AR5'!$A$175:$A$176,'AR5'!$A$178:$A$180)</c:f>
              <c:numCache>
                <c:formatCode>General</c:formatCode>
                <c:ptCount val="5"/>
                <c:pt idx="0">
                  <c:v>0.69289999999999996</c:v>
                </c:pt>
                <c:pt idx="1">
                  <c:v>1.3496999999999999</c:v>
                </c:pt>
                <c:pt idx="2">
                  <c:v>2.2383000000000002</c:v>
                </c:pt>
                <c:pt idx="3">
                  <c:v>2.9205000000000001</c:v>
                </c:pt>
                <c:pt idx="4">
                  <c:v>4.1852</c:v>
                </c:pt>
              </c:numCache>
            </c:numRef>
          </c:xVal>
          <c:yVal>
            <c:numRef>
              <c:f>('AR5'!$C$175:$C$176,'AR5'!$C$178:$C$180)</c:f>
              <c:numCache>
                <c:formatCode>General</c:formatCode>
                <c:ptCount val="5"/>
                <c:pt idx="0">
                  <c:v>0.69276470000000001</c:v>
                </c:pt>
                <c:pt idx="1">
                  <c:v>0.30195050000000001</c:v>
                </c:pt>
                <c:pt idx="2">
                  <c:v>7.4589890000000006E-2</c:v>
                </c:pt>
                <c:pt idx="3">
                  <c:v>1.2652679999999999E-2</c:v>
                </c:pt>
                <c:pt idx="4">
                  <c:v>0.01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0-96BB-4BD2-B077-ECBE2310DF62}"/>
            </c:ext>
          </c:extLst>
        </c:ser>
        <c:axId val="69549440"/>
        <c:axId val="69571712"/>
      </c:scatterChart>
      <c:valAx>
        <c:axId val="69549440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9571712"/>
        <c:crosses val="autoZero"/>
        <c:crossBetween val="midCat"/>
      </c:valAx>
      <c:valAx>
        <c:axId val="6957171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9549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NL"/>
  <c:chart>
    <c:title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plotArea>
      <c:layout/>
      <c:scatterChart>
        <c:scatterStyle val="lineMarker"/>
        <c:ser>
          <c:idx val="0"/>
          <c:order val="0"/>
          <c:tx>
            <c:strRef>
              <c:f>'AR5'!$C$174</c:f>
              <c:strCache>
                <c:ptCount val="1"/>
                <c:pt idx="0">
                  <c:v>min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'AR5'!$A$175:$A$180</c:f>
              <c:numCache>
                <c:formatCode>General</c:formatCode>
                <c:ptCount val="6"/>
                <c:pt idx="0">
                  <c:v>0.69289999999999996</c:v>
                </c:pt>
                <c:pt idx="1">
                  <c:v>1.3496999999999999</c:v>
                </c:pt>
                <c:pt idx="2">
                  <c:v>1.9323999999999999</c:v>
                </c:pt>
                <c:pt idx="3">
                  <c:v>2.2383000000000002</c:v>
                </c:pt>
                <c:pt idx="4">
                  <c:v>2.9205000000000001</c:v>
                </c:pt>
                <c:pt idx="5">
                  <c:v>4.1852</c:v>
                </c:pt>
              </c:numCache>
            </c:numRef>
          </c:xVal>
          <c:yVal>
            <c:numRef>
              <c:f>'AR5'!$C$175:$C$180</c:f>
              <c:numCache>
                <c:formatCode>General</c:formatCode>
                <c:ptCount val="6"/>
                <c:pt idx="0">
                  <c:v>0.69276470000000001</c:v>
                </c:pt>
                <c:pt idx="1">
                  <c:v>0.30195050000000001</c:v>
                </c:pt>
                <c:pt idx="2">
                  <c:v>0.52324910000000002</c:v>
                </c:pt>
                <c:pt idx="3">
                  <c:v>7.4589890000000006E-2</c:v>
                </c:pt>
                <c:pt idx="4">
                  <c:v>1.2652679999999999E-2</c:v>
                </c:pt>
                <c:pt idx="5">
                  <c:v>0.01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0-1B6D-40FE-A64E-7E7D24C49093}"/>
            </c:ext>
          </c:extLst>
        </c:ser>
        <c:ser>
          <c:idx val="1"/>
          <c:order val="1"/>
          <c:tx>
            <c:strRef>
              <c:f>'AR5'!$D$174</c:f>
              <c:strCache>
                <c:ptCount val="1"/>
                <c:pt idx="0">
                  <c:v>max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'AR5'!$A$175:$A$180</c:f>
              <c:numCache>
                <c:formatCode>General</c:formatCode>
                <c:ptCount val="6"/>
                <c:pt idx="0">
                  <c:v>0.69289999999999996</c:v>
                </c:pt>
                <c:pt idx="1">
                  <c:v>1.3496999999999999</c:v>
                </c:pt>
                <c:pt idx="2">
                  <c:v>1.9323999999999999</c:v>
                </c:pt>
                <c:pt idx="3">
                  <c:v>2.2383000000000002</c:v>
                </c:pt>
                <c:pt idx="4">
                  <c:v>2.9205000000000001</c:v>
                </c:pt>
                <c:pt idx="5">
                  <c:v>4.1852</c:v>
                </c:pt>
              </c:numCache>
            </c:numRef>
          </c:xVal>
          <c:yVal>
            <c:numRef>
              <c:f>'AR5'!$D$175:$D$180</c:f>
              <c:numCache>
                <c:formatCode>General</c:formatCode>
                <c:ptCount val="6"/>
                <c:pt idx="0">
                  <c:v>4.2740799999999997</c:v>
                </c:pt>
                <c:pt idx="1">
                  <c:v>3.5077959999999999</c:v>
                </c:pt>
                <c:pt idx="2">
                  <c:v>2.9232469999999999</c:v>
                </c:pt>
                <c:pt idx="3">
                  <c:v>1.116473</c:v>
                </c:pt>
                <c:pt idx="4">
                  <c:v>0.67469699999999999</c:v>
                </c:pt>
                <c:pt idx="5">
                  <c:v>0.31051279999999998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1-1B6D-40FE-A64E-7E7D24C49093}"/>
            </c:ext>
          </c:extLst>
        </c:ser>
        <c:axId val="68975616"/>
        <c:axId val="69604096"/>
      </c:scatterChart>
      <c:valAx>
        <c:axId val="68975616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9604096"/>
        <c:crosses val="autoZero"/>
        <c:crossBetween val="midCat"/>
      </c:valAx>
      <c:valAx>
        <c:axId val="6960409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8975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NL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'AR5'!$C$210</c:f>
              <c:strCache>
                <c:ptCount val="1"/>
                <c:pt idx="0">
                  <c:v>min</c:v>
                </c:pt>
              </c:strCache>
            </c:strRef>
          </c:tx>
          <c:spPr>
            <a:ln w="19050">
              <a:noFill/>
            </a:ln>
          </c:spPr>
          <c:trendline>
            <c:trendlineType val="exp"/>
            <c:dispEq val="1"/>
            <c:trendlineLbl>
              <c:layout>
                <c:manualLayout>
                  <c:x val="-1.3450568678915139E-2"/>
                  <c:y val="-0.39695975503062131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sz="1400" baseline="0"/>
                      <a:t>y = 1,4577e</a:t>
                    </a:r>
                    <a:r>
                      <a:rPr lang="en-US" sz="1400" baseline="30000"/>
                      <a:t>-1,32x</a:t>
                    </a:r>
                    <a:endParaRPr lang="en-US" sz="1400"/>
                  </a:p>
                </c:rich>
              </c:tx>
              <c:numFmt formatCode="General" sourceLinked="0"/>
            </c:trendlineLbl>
          </c:trendline>
          <c:xVal>
            <c:numRef>
              <c:f>'AR5'!$A$211:$A$215</c:f>
              <c:numCache>
                <c:formatCode>General</c:formatCode>
                <c:ptCount val="5"/>
                <c:pt idx="0">
                  <c:v>0.686164</c:v>
                </c:pt>
                <c:pt idx="1">
                  <c:v>1.313366</c:v>
                </c:pt>
                <c:pt idx="2">
                  <c:v>2.1761309999999998</c:v>
                </c:pt>
                <c:pt idx="3">
                  <c:v>2.9109790000000002</c:v>
                </c:pt>
                <c:pt idx="4">
                  <c:v>4.1693759999999997</c:v>
                </c:pt>
              </c:numCache>
            </c:numRef>
          </c:xVal>
          <c:yVal>
            <c:numRef>
              <c:f>'AR5'!$C$211:$C$215</c:f>
              <c:numCache>
                <c:formatCode>General</c:formatCode>
                <c:ptCount val="5"/>
                <c:pt idx="0">
                  <c:v>0.69276470000000001</c:v>
                </c:pt>
                <c:pt idx="1">
                  <c:v>0.30195050000000001</c:v>
                </c:pt>
                <c:pt idx="2">
                  <c:v>8.7265999999999996E-2</c:v>
                </c:pt>
                <c:pt idx="3">
                  <c:v>1.2652679999999999E-2</c:v>
                </c:pt>
                <c:pt idx="4">
                  <c:v>0.01</c:v>
                </c:pt>
              </c:numCache>
            </c:numRef>
          </c:yVal>
        </c:ser>
        <c:axId val="69623808"/>
        <c:axId val="69625344"/>
      </c:scatterChart>
      <c:valAx>
        <c:axId val="69623808"/>
        <c:scaling>
          <c:orientation val="minMax"/>
        </c:scaling>
        <c:axPos val="b"/>
        <c:numFmt formatCode="General" sourceLinked="1"/>
        <c:tickLblPos val="nextTo"/>
        <c:crossAx val="69625344"/>
        <c:crosses val="autoZero"/>
        <c:crossBetween val="midCat"/>
      </c:valAx>
      <c:valAx>
        <c:axId val="69625344"/>
        <c:scaling>
          <c:orientation val="minMax"/>
        </c:scaling>
        <c:axPos val="l"/>
        <c:majorGridlines/>
        <c:numFmt formatCode="General" sourceLinked="1"/>
        <c:tickLblPos val="nextTo"/>
        <c:crossAx val="6962380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NL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'AR5'!$D$210</c:f>
              <c:strCache>
                <c:ptCount val="1"/>
                <c:pt idx="0">
                  <c:v>max</c:v>
                </c:pt>
              </c:strCache>
            </c:strRef>
          </c:tx>
          <c:spPr>
            <a:ln w="19050">
              <a:noFill/>
            </a:ln>
          </c:spPr>
          <c:trendline>
            <c:trendlineType val="exp"/>
            <c:dispEq val="1"/>
            <c:trendlineLbl>
              <c:layout>
                <c:manualLayout>
                  <c:x val="-1.6378390201224842E-2"/>
                  <c:y val="-0.4062190142898805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sz="1400" baseline="0"/>
                      <a:t>y = 8,5055e</a:t>
                    </a:r>
                    <a:r>
                      <a:rPr lang="en-US" sz="1400" baseline="30000"/>
                      <a:t>-0,804x</a:t>
                    </a:r>
                    <a:endParaRPr lang="en-US" sz="1400"/>
                  </a:p>
                </c:rich>
              </c:tx>
              <c:numFmt formatCode="General" sourceLinked="0"/>
            </c:trendlineLbl>
          </c:trendline>
          <c:xVal>
            <c:numRef>
              <c:f>'AR5'!$A$211:$A$215</c:f>
              <c:numCache>
                <c:formatCode>General</c:formatCode>
                <c:ptCount val="5"/>
                <c:pt idx="0">
                  <c:v>0.686164</c:v>
                </c:pt>
                <c:pt idx="1">
                  <c:v>1.313366</c:v>
                </c:pt>
                <c:pt idx="2">
                  <c:v>2.1761309999999998</c:v>
                </c:pt>
                <c:pt idx="3">
                  <c:v>2.9109790000000002</c:v>
                </c:pt>
                <c:pt idx="4">
                  <c:v>4.1693759999999997</c:v>
                </c:pt>
              </c:numCache>
            </c:numRef>
          </c:xVal>
          <c:yVal>
            <c:numRef>
              <c:f>'AR5'!$D$211:$D$215</c:f>
              <c:numCache>
                <c:formatCode>General</c:formatCode>
                <c:ptCount val="5"/>
                <c:pt idx="0">
                  <c:v>4.2740799999999997</c:v>
                </c:pt>
                <c:pt idx="1">
                  <c:v>3.5077959999999999</c:v>
                </c:pt>
                <c:pt idx="2">
                  <c:v>1.658685</c:v>
                </c:pt>
                <c:pt idx="3">
                  <c:v>0.67469699999999999</c:v>
                </c:pt>
                <c:pt idx="4">
                  <c:v>0.31051279999999998</c:v>
                </c:pt>
              </c:numCache>
            </c:numRef>
          </c:yVal>
        </c:ser>
        <c:axId val="69736320"/>
        <c:axId val="69737856"/>
      </c:scatterChart>
      <c:valAx>
        <c:axId val="69736320"/>
        <c:scaling>
          <c:orientation val="minMax"/>
        </c:scaling>
        <c:axPos val="b"/>
        <c:numFmt formatCode="General" sourceLinked="1"/>
        <c:tickLblPos val="nextTo"/>
        <c:crossAx val="69737856"/>
        <c:crosses val="autoZero"/>
        <c:crossBetween val="midCat"/>
      </c:valAx>
      <c:valAx>
        <c:axId val="69737856"/>
        <c:scaling>
          <c:orientation val="minMax"/>
        </c:scaling>
        <c:axPos val="l"/>
        <c:majorGridlines/>
        <c:numFmt formatCode="General" sourceLinked="1"/>
        <c:tickLblPos val="nextTo"/>
        <c:crossAx val="6973632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NL"/>
  <c:chart>
    <c:title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plotArea>
      <c:layout/>
      <c:scatterChart>
        <c:scatterStyle val="lineMarker"/>
        <c:ser>
          <c:idx val="0"/>
          <c:order val="0"/>
          <c:tx>
            <c:strRef>
              <c:f>'AR5'!$B$1</c:f>
              <c:strCache>
                <c:ptCount val="1"/>
                <c:pt idx="0">
                  <c:v>mediaan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</c:trendline>
          <c:xVal>
            <c:numRef>
              <c:f>('AR5'!$A$2:$A$5,'AR5'!$A$7)</c:f>
              <c:numCache>
                <c:formatCode>General</c:formatCode>
                <c:ptCount val="5"/>
                <c:pt idx="0">
                  <c:v>0.90500000000000003</c:v>
                </c:pt>
                <c:pt idx="1">
                  <c:v>1.2549999999999999</c:v>
                </c:pt>
                <c:pt idx="2">
                  <c:v>1.7050000000000001</c:v>
                </c:pt>
                <c:pt idx="3">
                  <c:v>2.1549999999999998</c:v>
                </c:pt>
                <c:pt idx="4">
                  <c:v>4</c:v>
                </c:pt>
              </c:numCache>
            </c:numRef>
          </c:xVal>
          <c:yVal>
            <c:numRef>
              <c:f>('AR5'!$B$2:$B$5,'AR5'!$B$7)</c:f>
              <c:numCache>
                <c:formatCode>General</c:formatCode>
                <c:ptCount val="5"/>
                <c:pt idx="0">
                  <c:v>1.3948700000000001</c:v>
                </c:pt>
                <c:pt idx="1">
                  <c:v>1.1516999999999999</c:v>
                </c:pt>
                <c:pt idx="2">
                  <c:v>0.49309999999999998</c:v>
                </c:pt>
                <c:pt idx="3">
                  <c:v>0.40689999999999998</c:v>
                </c:pt>
                <c:pt idx="4">
                  <c:v>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0-FC3F-4BBA-8304-CD874185C193}"/>
            </c:ext>
          </c:extLst>
        </c:ser>
        <c:axId val="64570112"/>
        <c:axId val="64571648"/>
      </c:scatterChart>
      <c:valAx>
        <c:axId val="64570112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4571648"/>
        <c:crosses val="autoZero"/>
        <c:crossBetween val="midCat"/>
      </c:valAx>
      <c:valAx>
        <c:axId val="6457164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4570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NL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'AR5'!$B$210</c:f>
              <c:strCache>
                <c:ptCount val="1"/>
                <c:pt idx="0">
                  <c:v>mediaan</c:v>
                </c:pt>
              </c:strCache>
            </c:strRef>
          </c:tx>
          <c:spPr>
            <a:ln w="19050">
              <a:noFill/>
            </a:ln>
          </c:spPr>
          <c:trendline>
            <c:trendlineType val="exp"/>
            <c:dispEq val="1"/>
            <c:trendlineLbl>
              <c:layout>
                <c:manualLayout>
                  <c:x val="-5.7895888013998267E-4"/>
                  <c:y val="-0.39082567804024509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sz="1600" baseline="0"/>
                      <a:t>y = 4,2656e</a:t>
                    </a:r>
                    <a:r>
                      <a:rPr lang="en-US" sz="1600" baseline="30000"/>
                      <a:t>-1,089x</a:t>
                    </a:r>
                    <a:endParaRPr lang="en-US" sz="1600"/>
                  </a:p>
                </c:rich>
              </c:tx>
              <c:numFmt formatCode="General" sourceLinked="0"/>
            </c:trendlineLbl>
          </c:trendline>
          <c:xVal>
            <c:numRef>
              <c:f>'AR5'!$A$211:$A$215</c:f>
              <c:numCache>
                <c:formatCode>General</c:formatCode>
                <c:ptCount val="5"/>
                <c:pt idx="0">
                  <c:v>0.686164</c:v>
                </c:pt>
                <c:pt idx="1">
                  <c:v>1.313366</c:v>
                </c:pt>
                <c:pt idx="2">
                  <c:v>2.1761309999999998</c:v>
                </c:pt>
                <c:pt idx="3">
                  <c:v>2.9109790000000002</c:v>
                </c:pt>
                <c:pt idx="4">
                  <c:v>4.1693759999999997</c:v>
                </c:pt>
              </c:numCache>
            </c:numRef>
          </c:xVal>
          <c:yVal>
            <c:numRef>
              <c:f>'AR5'!$B$211:$B$215</c:f>
              <c:numCache>
                <c:formatCode>General</c:formatCode>
                <c:ptCount val="5"/>
                <c:pt idx="0">
                  <c:v>1.7387779999999999</c:v>
                </c:pt>
                <c:pt idx="1">
                  <c:v>1</c:v>
                </c:pt>
                <c:pt idx="2">
                  <c:v>0.515459</c:v>
                </c:pt>
                <c:pt idx="3">
                  <c:v>0.1883726</c:v>
                </c:pt>
                <c:pt idx="4">
                  <c:v>3.9502240000000001E-2</c:v>
                </c:pt>
              </c:numCache>
            </c:numRef>
          </c:yVal>
        </c:ser>
        <c:axId val="69779456"/>
        <c:axId val="69780992"/>
      </c:scatterChart>
      <c:valAx>
        <c:axId val="69779456"/>
        <c:scaling>
          <c:orientation val="minMax"/>
        </c:scaling>
        <c:axPos val="b"/>
        <c:numFmt formatCode="General" sourceLinked="1"/>
        <c:tickLblPos val="nextTo"/>
        <c:crossAx val="69780992"/>
        <c:crosses val="autoZero"/>
        <c:crossBetween val="midCat"/>
      </c:valAx>
      <c:valAx>
        <c:axId val="69780992"/>
        <c:scaling>
          <c:orientation val="minMax"/>
        </c:scaling>
        <c:axPos val="l"/>
        <c:majorGridlines/>
        <c:numFmt formatCode="General" sourceLinked="1"/>
        <c:tickLblPos val="nextTo"/>
        <c:crossAx val="6977945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NL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'AR5'!$D$210</c:f>
              <c:strCache>
                <c:ptCount val="1"/>
                <c:pt idx="0">
                  <c:v>max</c:v>
                </c:pt>
              </c:strCache>
            </c:strRef>
          </c:tx>
          <c:spPr>
            <a:ln w="19050">
              <a:noFill/>
            </a:ln>
          </c:spPr>
          <c:trendline>
            <c:trendlineType val="exp"/>
            <c:dispEq val="1"/>
            <c:trendlineLbl>
              <c:layout>
                <c:manualLayout>
                  <c:x val="-4.0630139982502186E-2"/>
                  <c:y val="-0.33214494021580643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sz="1600" baseline="0"/>
                      <a:t>y = 68,609e</a:t>
                    </a:r>
                    <a:r>
                      <a:rPr lang="en-US" sz="1600" baseline="30000"/>
                      <a:t>-2,026x</a:t>
                    </a:r>
                    <a:endParaRPr lang="en-US" sz="1600"/>
                  </a:p>
                </c:rich>
              </c:tx>
              <c:numFmt formatCode="General" sourceLinked="0"/>
            </c:trendlineLbl>
          </c:trendline>
          <c:xVal>
            <c:numRef>
              <c:f>'AR5'!$A$211:$A$216</c:f>
              <c:numCache>
                <c:formatCode>General</c:formatCode>
                <c:ptCount val="6"/>
                <c:pt idx="0">
                  <c:v>0.686164</c:v>
                </c:pt>
                <c:pt idx="1">
                  <c:v>1.313366</c:v>
                </c:pt>
                <c:pt idx="2">
                  <c:v>2.1761309999999998</c:v>
                </c:pt>
                <c:pt idx="3">
                  <c:v>2.9109790000000002</c:v>
                </c:pt>
                <c:pt idx="4">
                  <c:v>4.1693759999999997</c:v>
                </c:pt>
                <c:pt idx="5">
                  <c:v>5</c:v>
                </c:pt>
              </c:numCache>
            </c:numRef>
          </c:xVal>
          <c:yVal>
            <c:numRef>
              <c:f>'AR5'!$D$211:$D$216</c:f>
              <c:numCache>
                <c:formatCode>General</c:formatCode>
                <c:ptCount val="6"/>
                <c:pt idx="0">
                  <c:v>4.2740799999999997</c:v>
                </c:pt>
                <c:pt idx="1">
                  <c:v>3.5077959999999999</c:v>
                </c:pt>
                <c:pt idx="2">
                  <c:v>1.658685</c:v>
                </c:pt>
                <c:pt idx="3">
                  <c:v>0.67469699999999999</c:v>
                </c:pt>
                <c:pt idx="4">
                  <c:v>0.31051279999999998</c:v>
                </c:pt>
                <c:pt idx="5">
                  <c:v>0</c:v>
                </c:pt>
              </c:numCache>
            </c:numRef>
          </c:yVal>
        </c:ser>
        <c:axId val="62986112"/>
        <c:axId val="62987648"/>
      </c:scatterChart>
      <c:valAx>
        <c:axId val="62986112"/>
        <c:scaling>
          <c:orientation val="minMax"/>
        </c:scaling>
        <c:axPos val="b"/>
        <c:numFmt formatCode="General" sourceLinked="1"/>
        <c:tickLblPos val="nextTo"/>
        <c:crossAx val="62987648"/>
        <c:crosses val="autoZero"/>
        <c:crossBetween val="midCat"/>
      </c:valAx>
      <c:valAx>
        <c:axId val="62987648"/>
        <c:scaling>
          <c:orientation val="minMax"/>
        </c:scaling>
        <c:axPos val="l"/>
        <c:majorGridlines/>
        <c:numFmt formatCode="General" sourceLinked="1"/>
        <c:tickLblPos val="nextTo"/>
        <c:crossAx val="6298611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NL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'AR5'!$E$210</c:f>
              <c:strCache>
                <c:ptCount val="1"/>
                <c:pt idx="0">
                  <c:v>max</c:v>
                </c:pt>
              </c:strCache>
            </c:strRef>
          </c:tx>
          <c:spPr>
            <a:ln w="19050">
              <a:noFill/>
            </a:ln>
          </c:spPr>
          <c:trendline>
            <c:trendlineType val="exp"/>
            <c:dispEq val="1"/>
            <c:trendlineLbl>
              <c:layout>
                <c:manualLayout>
                  <c:x val="1.17169728783902E-2"/>
                  <c:y val="-0.40152012248468949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sz="1400" baseline="0"/>
                      <a:t>y = 9,8357e</a:t>
                    </a:r>
                    <a:r>
                      <a:rPr lang="en-US" sz="1400" baseline="30000"/>
                      <a:t>-0,851x</a:t>
                    </a:r>
                    <a:endParaRPr lang="en-US" sz="1400"/>
                  </a:p>
                </c:rich>
              </c:tx>
              <c:numFmt formatCode="General" sourceLinked="0"/>
            </c:trendlineLbl>
          </c:trendline>
          <c:xVal>
            <c:numRef>
              <c:f>'AR5'!$A$211:$A$216</c:f>
              <c:numCache>
                <c:formatCode>General</c:formatCode>
                <c:ptCount val="6"/>
                <c:pt idx="0">
                  <c:v>0.686164</c:v>
                </c:pt>
                <c:pt idx="1">
                  <c:v>1.313366</c:v>
                </c:pt>
                <c:pt idx="2">
                  <c:v>2.1761309999999998</c:v>
                </c:pt>
                <c:pt idx="3">
                  <c:v>2.9109790000000002</c:v>
                </c:pt>
                <c:pt idx="4">
                  <c:v>4.1693759999999997</c:v>
                </c:pt>
                <c:pt idx="5">
                  <c:v>5</c:v>
                </c:pt>
              </c:numCache>
            </c:numRef>
          </c:xVal>
          <c:yVal>
            <c:numRef>
              <c:f>'AR5'!$E$211:$E$216</c:f>
              <c:numCache>
                <c:formatCode>General</c:formatCode>
                <c:ptCount val="6"/>
                <c:pt idx="0">
                  <c:v>4.3740799999999993</c:v>
                </c:pt>
                <c:pt idx="1">
                  <c:v>3.607796</c:v>
                </c:pt>
                <c:pt idx="2">
                  <c:v>1.7586850000000001</c:v>
                </c:pt>
                <c:pt idx="3">
                  <c:v>0.77469699999999997</c:v>
                </c:pt>
                <c:pt idx="4">
                  <c:v>0.41051280000000001</c:v>
                </c:pt>
                <c:pt idx="5">
                  <c:v>0.1</c:v>
                </c:pt>
              </c:numCache>
            </c:numRef>
          </c:yVal>
        </c:ser>
        <c:axId val="63032704"/>
        <c:axId val="63038592"/>
      </c:scatterChart>
      <c:valAx>
        <c:axId val="63032704"/>
        <c:scaling>
          <c:orientation val="minMax"/>
        </c:scaling>
        <c:axPos val="b"/>
        <c:numFmt formatCode="General" sourceLinked="1"/>
        <c:tickLblPos val="nextTo"/>
        <c:crossAx val="63038592"/>
        <c:crosses val="autoZero"/>
        <c:crossBetween val="midCat"/>
      </c:valAx>
      <c:valAx>
        <c:axId val="63038592"/>
        <c:scaling>
          <c:orientation val="minMax"/>
        </c:scaling>
        <c:axPos val="l"/>
        <c:majorGridlines/>
        <c:numFmt formatCode="General" sourceLinked="1"/>
        <c:tickLblPos val="nextTo"/>
        <c:crossAx val="6303270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NL"/>
  <c:chart>
    <c:title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plotArea>
      <c:layout/>
      <c:scatterChart>
        <c:scatterStyle val="lineMarker"/>
        <c:ser>
          <c:idx val="0"/>
          <c:order val="0"/>
          <c:tx>
            <c:strRef>
              <c:f>'AR5'!$D$1</c:f>
              <c:strCache>
                <c:ptCount val="1"/>
                <c:pt idx="0">
                  <c:v>max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forward val="3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NL"/>
                </a:p>
              </c:txPr>
            </c:trendlineLbl>
          </c:trendline>
          <c:xVal>
            <c:numRef>
              <c:f>'AR5'!$A$2:$A$5</c:f>
              <c:numCache>
                <c:formatCode>General</c:formatCode>
                <c:ptCount val="4"/>
                <c:pt idx="0">
                  <c:v>0.90500000000000003</c:v>
                </c:pt>
                <c:pt idx="1">
                  <c:v>1.2549999999999999</c:v>
                </c:pt>
                <c:pt idx="2">
                  <c:v>1.7050000000000001</c:v>
                </c:pt>
                <c:pt idx="3">
                  <c:v>2.1549999999999998</c:v>
                </c:pt>
              </c:numCache>
            </c:numRef>
          </c:xVal>
          <c:yVal>
            <c:numRef>
              <c:f>'AR5'!$D$2:$D$5</c:f>
              <c:numCache>
                <c:formatCode>General</c:formatCode>
                <c:ptCount val="4"/>
                <c:pt idx="0">
                  <c:v>6.1582100000000004</c:v>
                </c:pt>
                <c:pt idx="1">
                  <c:v>3.6345000000000001</c:v>
                </c:pt>
                <c:pt idx="2">
                  <c:v>1.3241000000000001</c:v>
                </c:pt>
                <c:pt idx="3">
                  <c:v>0.81379999999999997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0-52D8-4BE4-A347-3B472F9049CD}"/>
            </c:ext>
          </c:extLst>
        </c:ser>
        <c:axId val="64609280"/>
        <c:axId val="66065152"/>
      </c:scatterChart>
      <c:valAx>
        <c:axId val="64609280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6065152"/>
        <c:crosses val="autoZero"/>
        <c:crossBetween val="midCat"/>
      </c:valAx>
      <c:valAx>
        <c:axId val="6606515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4609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NL"/>
  <c:chart>
    <c:title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plotArea>
      <c:layout/>
      <c:scatterChart>
        <c:scatterStyle val="lineMarker"/>
        <c:ser>
          <c:idx val="0"/>
          <c:order val="0"/>
          <c:tx>
            <c:strRef>
              <c:f>'AR5'!$B$22</c:f>
              <c:strCache>
                <c:ptCount val="1"/>
                <c:pt idx="0">
                  <c:v>mediaan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Eq val="1"/>
            <c:trendlineLbl>
              <c:layout>
                <c:manualLayout>
                  <c:x val="3.3486439195100614E-4"/>
                  <c:y val="-0.2954476523767862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NL"/>
                </a:p>
              </c:txPr>
            </c:trendlineLbl>
          </c:trendline>
          <c:xVal>
            <c:numRef>
              <c:f>'AR5'!$A$23:$A$28</c:f>
              <c:numCache>
                <c:formatCode>General</c:formatCode>
                <c:ptCount val="6"/>
                <c:pt idx="0">
                  <c:v>0.69289999999999996</c:v>
                </c:pt>
                <c:pt idx="1">
                  <c:v>1.3496999999999999</c:v>
                </c:pt>
                <c:pt idx="2">
                  <c:v>1.9323999999999999</c:v>
                </c:pt>
                <c:pt idx="3">
                  <c:v>2.2383000000000002</c:v>
                </c:pt>
                <c:pt idx="4">
                  <c:v>2.9205000000000001</c:v>
                </c:pt>
                <c:pt idx="5">
                  <c:v>4.1852</c:v>
                </c:pt>
              </c:numCache>
            </c:numRef>
          </c:xVal>
          <c:yVal>
            <c:numRef>
              <c:f>'AR5'!$B$23:$B$28</c:f>
              <c:numCache>
                <c:formatCode>General</c:formatCode>
                <c:ptCount val="6"/>
                <c:pt idx="0">
                  <c:v>1.2323</c:v>
                </c:pt>
                <c:pt idx="1">
                  <c:v>0.76870000000000005</c:v>
                </c:pt>
                <c:pt idx="2">
                  <c:v>1</c:v>
                </c:pt>
                <c:pt idx="3">
                  <c:v>0.1449</c:v>
                </c:pt>
                <c:pt idx="4">
                  <c:v>0.1633</c:v>
                </c:pt>
                <c:pt idx="5">
                  <c:v>5.7799999999999997E-2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0-F63B-46DE-8314-160053671FCC}"/>
            </c:ext>
          </c:extLst>
        </c:ser>
        <c:axId val="66086400"/>
        <c:axId val="66087936"/>
      </c:scatterChart>
      <c:valAx>
        <c:axId val="66086400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6087936"/>
        <c:crosses val="autoZero"/>
        <c:crossBetween val="midCat"/>
      </c:valAx>
      <c:valAx>
        <c:axId val="6608793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6086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NL"/>
  <c:chart>
    <c:title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plotArea>
      <c:layout/>
      <c:scatterChart>
        <c:scatterStyle val="lineMarker"/>
        <c:ser>
          <c:idx val="0"/>
          <c:order val="0"/>
          <c:tx>
            <c:strRef>
              <c:f>'AR5'!$C$22</c:f>
              <c:strCache>
                <c:ptCount val="1"/>
                <c:pt idx="0">
                  <c:v>min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</c:trendline>
          <c:xVal>
            <c:numRef>
              <c:f>'AR5'!$A$23:$A$28</c:f>
              <c:numCache>
                <c:formatCode>General</c:formatCode>
                <c:ptCount val="6"/>
                <c:pt idx="0">
                  <c:v>0.69289999999999996</c:v>
                </c:pt>
                <c:pt idx="1">
                  <c:v>1.3496999999999999</c:v>
                </c:pt>
                <c:pt idx="2">
                  <c:v>1.9323999999999999</c:v>
                </c:pt>
                <c:pt idx="3">
                  <c:v>2.2383000000000002</c:v>
                </c:pt>
                <c:pt idx="4">
                  <c:v>2.9205000000000001</c:v>
                </c:pt>
                <c:pt idx="5">
                  <c:v>4.1852</c:v>
                </c:pt>
              </c:numCache>
            </c:numRef>
          </c:xVal>
          <c:yVal>
            <c:numRef>
              <c:f>'AR5'!$C$23:$C$28</c:f>
              <c:numCache>
                <c:formatCode>General</c:formatCode>
                <c:ptCount val="6"/>
                <c:pt idx="0">
                  <c:v>0.46450000000000002</c:v>
                </c:pt>
                <c:pt idx="1">
                  <c:v>0.22270000000000001</c:v>
                </c:pt>
                <c:pt idx="2">
                  <c:v>0.36249999999999999</c:v>
                </c:pt>
                <c:pt idx="3">
                  <c:v>6.0299999999999999E-2</c:v>
                </c:pt>
                <c:pt idx="4">
                  <c:v>-3.6600000000000001E-2</c:v>
                </c:pt>
                <c:pt idx="5">
                  <c:v>8.9999999999999998E-4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0-E082-4811-A1D4-045668695BE6}"/>
            </c:ext>
          </c:extLst>
        </c:ser>
        <c:axId val="66208512"/>
        <c:axId val="66210048"/>
      </c:scatterChart>
      <c:valAx>
        <c:axId val="66208512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6210048"/>
        <c:crosses val="autoZero"/>
        <c:crossBetween val="midCat"/>
      </c:valAx>
      <c:valAx>
        <c:axId val="6621004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6208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NL"/>
  <c:chart>
    <c:title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plotArea>
      <c:layout/>
      <c:scatterChart>
        <c:scatterStyle val="lineMarker"/>
        <c:ser>
          <c:idx val="0"/>
          <c:order val="0"/>
          <c:tx>
            <c:strRef>
              <c:f>'AR5'!$D$22</c:f>
              <c:strCache>
                <c:ptCount val="1"/>
                <c:pt idx="0">
                  <c:v>max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Eq val="1"/>
            <c:trendlineLbl>
              <c:layout>
                <c:manualLayout>
                  <c:x val="1.7553368328958881E-2"/>
                  <c:y val="-0.2908180227471567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24.242e</a:t>
                    </a:r>
                    <a:r>
                      <a:rPr lang="en-US" sz="1200" baseline="30000"/>
                      <a:t>-0.926x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'AR5'!$A$23:$A$28</c:f>
              <c:numCache>
                <c:formatCode>General</c:formatCode>
                <c:ptCount val="6"/>
                <c:pt idx="0">
                  <c:v>0.69289999999999996</c:v>
                </c:pt>
                <c:pt idx="1">
                  <c:v>1.3496999999999999</c:v>
                </c:pt>
                <c:pt idx="2">
                  <c:v>1.9323999999999999</c:v>
                </c:pt>
                <c:pt idx="3">
                  <c:v>2.2383000000000002</c:v>
                </c:pt>
                <c:pt idx="4">
                  <c:v>2.9205000000000001</c:v>
                </c:pt>
                <c:pt idx="5">
                  <c:v>4.1852</c:v>
                </c:pt>
              </c:numCache>
            </c:numRef>
          </c:xVal>
          <c:yVal>
            <c:numRef>
              <c:f>'AR5'!$D$23:$D$28</c:f>
              <c:numCache>
                <c:formatCode>General</c:formatCode>
                <c:ptCount val="6"/>
                <c:pt idx="0">
                  <c:v>8.0022000000000002</c:v>
                </c:pt>
                <c:pt idx="1">
                  <c:v>8.4623000000000008</c:v>
                </c:pt>
                <c:pt idx="2">
                  <c:v>10.49</c:v>
                </c:pt>
                <c:pt idx="3">
                  <c:v>1.6136999999999999</c:v>
                </c:pt>
                <c:pt idx="4">
                  <c:v>1.8459000000000001</c:v>
                </c:pt>
                <c:pt idx="5">
                  <c:v>0.4214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0-8AB2-4F30-8DF7-8411ABB07F61}"/>
            </c:ext>
          </c:extLst>
        </c:ser>
        <c:axId val="66280448"/>
        <c:axId val="66294528"/>
      </c:scatterChart>
      <c:valAx>
        <c:axId val="66280448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6294528"/>
        <c:crosses val="autoZero"/>
        <c:crossBetween val="midCat"/>
      </c:valAx>
      <c:valAx>
        <c:axId val="6629452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6280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NL"/>
  <c:chart>
    <c:title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plotArea>
      <c:layout/>
      <c:scatterChart>
        <c:scatterStyle val="lineMarker"/>
        <c:ser>
          <c:idx val="0"/>
          <c:order val="0"/>
          <c:tx>
            <c:strRef>
              <c:f>'AR5'!$C$22</c:f>
              <c:strCache>
                <c:ptCount val="1"/>
                <c:pt idx="0">
                  <c:v>min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Eq val="1"/>
            <c:trendlineLbl>
              <c:layout>
                <c:manualLayout>
                  <c:x val="-1.8829177602799656E-2"/>
                  <c:y val="-0.3463735783027123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NL"/>
                </a:p>
              </c:txPr>
            </c:trendlineLbl>
          </c:trendline>
          <c:xVal>
            <c:numRef>
              <c:f>('AR5'!$A$23:$A$26,'AR5'!$A$28)</c:f>
              <c:numCache>
                <c:formatCode>General</c:formatCode>
                <c:ptCount val="5"/>
                <c:pt idx="0">
                  <c:v>0.69289999999999996</c:v>
                </c:pt>
                <c:pt idx="1">
                  <c:v>1.3496999999999999</c:v>
                </c:pt>
                <c:pt idx="2">
                  <c:v>1.9323999999999999</c:v>
                </c:pt>
                <c:pt idx="3">
                  <c:v>2.2383000000000002</c:v>
                </c:pt>
                <c:pt idx="4">
                  <c:v>4.1852</c:v>
                </c:pt>
              </c:numCache>
            </c:numRef>
          </c:xVal>
          <c:yVal>
            <c:numRef>
              <c:f>('AR5'!$C$23:$C$26,'AR5'!$C$28)</c:f>
              <c:numCache>
                <c:formatCode>General</c:formatCode>
                <c:ptCount val="5"/>
                <c:pt idx="0">
                  <c:v>0.46450000000000002</c:v>
                </c:pt>
                <c:pt idx="1">
                  <c:v>0.22270000000000001</c:v>
                </c:pt>
                <c:pt idx="2">
                  <c:v>0.36249999999999999</c:v>
                </c:pt>
                <c:pt idx="3">
                  <c:v>6.0299999999999999E-2</c:v>
                </c:pt>
                <c:pt idx="4">
                  <c:v>8.9999999999999998E-4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0-4D8D-4025-8DB2-6A1FCBDD40D8}"/>
            </c:ext>
          </c:extLst>
        </c:ser>
        <c:axId val="66315776"/>
        <c:axId val="66317312"/>
      </c:scatterChart>
      <c:valAx>
        <c:axId val="66315776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6317312"/>
        <c:crosses val="autoZero"/>
        <c:crossBetween val="midCat"/>
      </c:valAx>
      <c:valAx>
        <c:axId val="6631731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6315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NL"/>
  <c:chart>
    <c:title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plotArea>
      <c:layout/>
      <c:scatterChart>
        <c:scatterStyle val="lineMarker"/>
        <c:ser>
          <c:idx val="0"/>
          <c:order val="0"/>
          <c:tx>
            <c:strRef>
              <c:f>'AR5'!$D$22</c:f>
              <c:strCache>
                <c:ptCount val="1"/>
                <c:pt idx="0">
                  <c:v>max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Eq val="1"/>
            <c:trendlineLbl>
              <c:layout>
                <c:manualLayout>
                  <c:x val="-6.224409448818898E-3"/>
                  <c:y val="-0.44359580052493425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18.12e</a:t>
                    </a:r>
                    <a:r>
                      <a:rPr lang="en-US" sz="1200" baseline="30000"/>
                      <a:t>-0.882x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('AR5'!$A$23:$A$24,'AR5'!$A$26:$A$28)</c:f>
              <c:numCache>
                <c:formatCode>General</c:formatCode>
                <c:ptCount val="5"/>
                <c:pt idx="0">
                  <c:v>0.69289999999999996</c:v>
                </c:pt>
                <c:pt idx="1">
                  <c:v>1.3496999999999999</c:v>
                </c:pt>
                <c:pt idx="2">
                  <c:v>2.2383000000000002</c:v>
                </c:pt>
                <c:pt idx="3">
                  <c:v>2.9205000000000001</c:v>
                </c:pt>
                <c:pt idx="4">
                  <c:v>4.1852</c:v>
                </c:pt>
              </c:numCache>
            </c:numRef>
          </c:xVal>
          <c:yVal>
            <c:numRef>
              <c:f>('AR5'!$D$23:$D$24,'AR5'!$D$26:$D$28)</c:f>
              <c:numCache>
                <c:formatCode>General</c:formatCode>
                <c:ptCount val="5"/>
                <c:pt idx="0">
                  <c:v>8.0022000000000002</c:v>
                </c:pt>
                <c:pt idx="1">
                  <c:v>8.4623000000000008</c:v>
                </c:pt>
                <c:pt idx="2">
                  <c:v>1.6136999999999999</c:v>
                </c:pt>
                <c:pt idx="3">
                  <c:v>1.8459000000000001</c:v>
                </c:pt>
                <c:pt idx="4">
                  <c:v>0.4214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0-6304-4DD1-84DB-86D459A35153}"/>
            </c:ext>
          </c:extLst>
        </c:ser>
        <c:axId val="66174336"/>
        <c:axId val="66184320"/>
      </c:scatterChart>
      <c:valAx>
        <c:axId val="66174336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6184320"/>
        <c:crosses val="autoZero"/>
        <c:crossBetween val="midCat"/>
      </c:valAx>
      <c:valAx>
        <c:axId val="6618432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6174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400050</xdr:colOff>
      <xdr:row>0</xdr:row>
      <xdr:rowOff>185737</xdr:rowOff>
    </xdr:from>
    <xdr:to>
      <xdr:col>12</xdr:col>
      <xdr:colOff>95250</xdr:colOff>
      <xdr:row>15</xdr:row>
      <xdr:rowOff>71437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23812</xdr:colOff>
      <xdr:row>1</xdr:row>
      <xdr:rowOff>71437</xdr:rowOff>
    </xdr:from>
    <xdr:to>
      <xdr:col>27</xdr:col>
      <xdr:colOff>328612</xdr:colOff>
      <xdr:row>15</xdr:row>
      <xdr:rowOff>147637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219075</xdr:colOff>
      <xdr:row>1</xdr:row>
      <xdr:rowOff>47625</xdr:rowOff>
    </xdr:from>
    <xdr:to>
      <xdr:col>19</xdr:col>
      <xdr:colOff>523875</xdr:colOff>
      <xdr:row>15</xdr:row>
      <xdr:rowOff>123825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371475</xdr:colOff>
      <xdr:row>1</xdr:row>
      <xdr:rowOff>38100</xdr:rowOff>
    </xdr:from>
    <xdr:to>
      <xdr:col>35</xdr:col>
      <xdr:colOff>66675</xdr:colOff>
      <xdr:row>15</xdr:row>
      <xdr:rowOff>114300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271462</xdr:colOff>
      <xdr:row>18</xdr:row>
      <xdr:rowOff>171450</xdr:rowOff>
    </xdr:from>
    <xdr:to>
      <xdr:col>11</xdr:col>
      <xdr:colOff>576262</xdr:colOff>
      <xdr:row>33</xdr:row>
      <xdr:rowOff>57150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138112</xdr:colOff>
      <xdr:row>18</xdr:row>
      <xdr:rowOff>171450</xdr:rowOff>
    </xdr:from>
    <xdr:to>
      <xdr:col>19</xdr:col>
      <xdr:colOff>442912</xdr:colOff>
      <xdr:row>33</xdr:row>
      <xdr:rowOff>57150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157162</xdr:colOff>
      <xdr:row>18</xdr:row>
      <xdr:rowOff>171450</xdr:rowOff>
    </xdr:from>
    <xdr:to>
      <xdr:col>27</xdr:col>
      <xdr:colOff>461962</xdr:colOff>
      <xdr:row>33</xdr:row>
      <xdr:rowOff>57150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66675</xdr:colOff>
      <xdr:row>33</xdr:row>
      <xdr:rowOff>114300</xdr:rowOff>
    </xdr:from>
    <xdr:to>
      <xdr:col>19</xdr:col>
      <xdr:colOff>371475</xdr:colOff>
      <xdr:row>48</xdr:row>
      <xdr:rowOff>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20</xdr:col>
      <xdr:colOff>209550</xdr:colOff>
      <xdr:row>33</xdr:row>
      <xdr:rowOff>95250</xdr:rowOff>
    </xdr:from>
    <xdr:to>
      <xdr:col>27</xdr:col>
      <xdr:colOff>514350</xdr:colOff>
      <xdr:row>47</xdr:row>
      <xdr:rowOff>171450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47625</xdr:colOff>
      <xdr:row>48</xdr:row>
      <xdr:rowOff>57150</xdr:rowOff>
    </xdr:from>
    <xdr:to>
      <xdr:col>19</xdr:col>
      <xdr:colOff>352425</xdr:colOff>
      <xdr:row>62</xdr:row>
      <xdr:rowOff>133350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</xdr:col>
      <xdr:colOff>276225</xdr:colOff>
      <xdr:row>35</xdr:row>
      <xdr:rowOff>38100</xdr:rowOff>
    </xdr:from>
    <xdr:to>
      <xdr:col>11</xdr:col>
      <xdr:colOff>581025</xdr:colOff>
      <xdr:row>49</xdr:row>
      <xdr:rowOff>114300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20</xdr:col>
      <xdr:colOff>238125</xdr:colOff>
      <xdr:row>48</xdr:row>
      <xdr:rowOff>142875</xdr:rowOff>
    </xdr:from>
    <xdr:to>
      <xdr:col>27</xdr:col>
      <xdr:colOff>542925</xdr:colOff>
      <xdr:row>63</xdr:row>
      <xdr:rowOff>28575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20</xdr:col>
      <xdr:colOff>228600</xdr:colOff>
      <xdr:row>63</xdr:row>
      <xdr:rowOff>57150</xdr:rowOff>
    </xdr:from>
    <xdr:to>
      <xdr:col>27</xdr:col>
      <xdr:colOff>533400</xdr:colOff>
      <xdr:row>77</xdr:row>
      <xdr:rowOff>133350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20</xdr:col>
      <xdr:colOff>123825</xdr:colOff>
      <xdr:row>77</xdr:row>
      <xdr:rowOff>171450</xdr:rowOff>
    </xdr:from>
    <xdr:to>
      <xdr:col>27</xdr:col>
      <xdr:colOff>428625</xdr:colOff>
      <xdr:row>92</xdr:row>
      <xdr:rowOff>57150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20</xdr:col>
      <xdr:colOff>161925</xdr:colOff>
      <xdr:row>92</xdr:row>
      <xdr:rowOff>133350</xdr:rowOff>
    </xdr:from>
    <xdr:to>
      <xdr:col>27</xdr:col>
      <xdr:colOff>466725</xdr:colOff>
      <xdr:row>107</xdr:row>
      <xdr:rowOff>19050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20</xdr:col>
      <xdr:colOff>238125</xdr:colOff>
      <xdr:row>107</xdr:row>
      <xdr:rowOff>123825</xdr:rowOff>
    </xdr:from>
    <xdr:to>
      <xdr:col>27</xdr:col>
      <xdr:colOff>542925</xdr:colOff>
      <xdr:row>122</xdr:row>
      <xdr:rowOff>9525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</xdr:col>
      <xdr:colOff>209550</xdr:colOff>
      <xdr:row>124</xdr:row>
      <xdr:rowOff>33337</xdr:rowOff>
    </xdr:from>
    <xdr:to>
      <xdr:col>11</xdr:col>
      <xdr:colOff>514350</xdr:colOff>
      <xdr:row>138</xdr:row>
      <xdr:rowOff>109537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12</xdr:col>
      <xdr:colOff>33337</xdr:colOff>
      <xdr:row>124</xdr:row>
      <xdr:rowOff>23812</xdr:rowOff>
    </xdr:from>
    <xdr:to>
      <xdr:col>19</xdr:col>
      <xdr:colOff>338137</xdr:colOff>
      <xdr:row>138</xdr:row>
      <xdr:rowOff>100012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19</xdr:col>
      <xdr:colOff>442912</xdr:colOff>
      <xdr:row>124</xdr:row>
      <xdr:rowOff>23812</xdr:rowOff>
    </xdr:from>
    <xdr:to>
      <xdr:col>27</xdr:col>
      <xdr:colOff>138112</xdr:colOff>
      <xdr:row>138</xdr:row>
      <xdr:rowOff>100012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4</xdr:col>
      <xdr:colOff>152400</xdr:colOff>
      <xdr:row>138</xdr:row>
      <xdr:rowOff>147637</xdr:rowOff>
    </xdr:from>
    <xdr:to>
      <xdr:col>11</xdr:col>
      <xdr:colOff>457200</xdr:colOff>
      <xdr:row>153</xdr:row>
      <xdr:rowOff>33337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12</xdr:col>
      <xdr:colOff>47625</xdr:colOff>
      <xdr:row>139</xdr:row>
      <xdr:rowOff>33337</xdr:rowOff>
    </xdr:from>
    <xdr:to>
      <xdr:col>19</xdr:col>
      <xdr:colOff>352425</xdr:colOff>
      <xdr:row>153</xdr:row>
      <xdr:rowOff>109537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19</xdr:col>
      <xdr:colOff>504825</xdr:colOff>
      <xdr:row>139</xdr:row>
      <xdr:rowOff>52387</xdr:rowOff>
    </xdr:from>
    <xdr:to>
      <xdr:col>27</xdr:col>
      <xdr:colOff>200025</xdr:colOff>
      <xdr:row>153</xdr:row>
      <xdr:rowOff>128587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19</xdr:col>
      <xdr:colOff>485775</xdr:colOff>
      <xdr:row>153</xdr:row>
      <xdr:rowOff>147637</xdr:rowOff>
    </xdr:from>
    <xdr:to>
      <xdr:col>27</xdr:col>
      <xdr:colOff>180975</xdr:colOff>
      <xdr:row>168</xdr:row>
      <xdr:rowOff>33337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7</xdr:col>
      <xdr:colOff>428625</xdr:colOff>
      <xdr:row>173</xdr:row>
      <xdr:rowOff>80962</xdr:rowOff>
    </xdr:from>
    <xdr:to>
      <xdr:col>15</xdr:col>
      <xdr:colOff>123825</xdr:colOff>
      <xdr:row>187</xdr:row>
      <xdr:rowOff>157162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15</xdr:col>
      <xdr:colOff>504825</xdr:colOff>
      <xdr:row>173</xdr:row>
      <xdr:rowOff>71437</xdr:rowOff>
    </xdr:from>
    <xdr:to>
      <xdr:col>23</xdr:col>
      <xdr:colOff>200025</xdr:colOff>
      <xdr:row>187</xdr:row>
      <xdr:rowOff>147637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7</xdr:col>
      <xdr:colOff>519112</xdr:colOff>
      <xdr:row>188</xdr:row>
      <xdr:rowOff>100012</xdr:rowOff>
    </xdr:from>
    <xdr:to>
      <xdr:col>15</xdr:col>
      <xdr:colOff>214312</xdr:colOff>
      <xdr:row>202</xdr:row>
      <xdr:rowOff>176212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15</xdr:col>
      <xdr:colOff>500062</xdr:colOff>
      <xdr:row>189</xdr:row>
      <xdr:rowOff>128587</xdr:rowOff>
    </xdr:from>
    <xdr:to>
      <xdr:col>23</xdr:col>
      <xdr:colOff>195262</xdr:colOff>
      <xdr:row>204</xdr:row>
      <xdr:rowOff>14287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6</xdr:col>
      <xdr:colOff>533400</xdr:colOff>
      <xdr:row>208</xdr:row>
      <xdr:rowOff>152400</xdr:rowOff>
    </xdr:from>
    <xdr:to>
      <xdr:col>14</xdr:col>
      <xdr:colOff>228600</xdr:colOff>
      <xdr:row>223</xdr:row>
      <xdr:rowOff>38100</xdr:rowOff>
    </xdr:to>
    <xdr:graphicFrame macro="">
      <xdr:nvGraphicFramePr>
        <xdr:cNvPr id="29" name="Grafiek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15</xdr:col>
      <xdr:colOff>38100</xdr:colOff>
      <xdr:row>208</xdr:row>
      <xdr:rowOff>171450</xdr:rowOff>
    </xdr:from>
    <xdr:to>
      <xdr:col>22</xdr:col>
      <xdr:colOff>342900</xdr:colOff>
      <xdr:row>223</xdr:row>
      <xdr:rowOff>57150</xdr:rowOff>
    </xdr:to>
    <xdr:graphicFrame macro="">
      <xdr:nvGraphicFramePr>
        <xdr:cNvPr id="32" name="Grafiek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6</xdr:col>
      <xdr:colOff>571500</xdr:colOff>
      <xdr:row>223</xdr:row>
      <xdr:rowOff>180975</xdr:rowOff>
    </xdr:from>
    <xdr:to>
      <xdr:col>14</xdr:col>
      <xdr:colOff>266700</xdr:colOff>
      <xdr:row>238</xdr:row>
      <xdr:rowOff>66675</xdr:rowOff>
    </xdr:to>
    <xdr:graphicFrame macro="">
      <xdr:nvGraphicFramePr>
        <xdr:cNvPr id="33" name="Grafiek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14</xdr:col>
      <xdr:colOff>409575</xdr:colOff>
      <xdr:row>224</xdr:row>
      <xdr:rowOff>76200</xdr:rowOff>
    </xdr:from>
    <xdr:to>
      <xdr:col>22</xdr:col>
      <xdr:colOff>104775</xdr:colOff>
      <xdr:row>238</xdr:row>
      <xdr:rowOff>152400</xdr:rowOff>
    </xdr:to>
    <xdr:graphicFrame macro="">
      <xdr:nvGraphicFramePr>
        <xdr:cNvPr id="34" name="Grafiek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22</xdr:col>
      <xdr:colOff>219075</xdr:colOff>
      <xdr:row>209</xdr:row>
      <xdr:rowOff>76200</xdr:rowOff>
    </xdr:from>
    <xdr:to>
      <xdr:col>29</xdr:col>
      <xdr:colOff>523875</xdr:colOff>
      <xdr:row>223</xdr:row>
      <xdr:rowOff>152400</xdr:rowOff>
    </xdr:to>
    <xdr:graphicFrame macro="">
      <xdr:nvGraphicFramePr>
        <xdr:cNvPr id="35" name="Grafiek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C221"/>
  <sheetViews>
    <sheetView tabSelected="1" topLeftCell="A202" workbookViewId="0">
      <selection activeCell="D226" sqref="D226"/>
    </sheetView>
  </sheetViews>
  <sheetFormatPr defaultRowHeight="15"/>
  <cols>
    <col min="2" max="2" width="12.42578125" customWidth="1"/>
    <col min="3" max="3" width="12" bestFit="1" customWidth="1"/>
    <col min="4" max="4" width="11.5703125" bestFit="1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0.90500000000000003</v>
      </c>
      <c r="B2">
        <v>1.3948700000000001</v>
      </c>
      <c r="C2">
        <v>0.53790000000000004</v>
      </c>
      <c r="D2">
        <v>6.1582100000000004</v>
      </c>
    </row>
    <row r="3" spans="1:4">
      <c r="A3">
        <v>1.2549999999999999</v>
      </c>
      <c r="B3">
        <v>1.1516999999999999</v>
      </c>
      <c r="C3">
        <v>0.38279999999999997</v>
      </c>
      <c r="D3">
        <v>3.6345000000000001</v>
      </c>
    </row>
    <row r="4" spans="1:4">
      <c r="A4">
        <v>1.7050000000000001</v>
      </c>
      <c r="B4">
        <v>0.49309999999999998</v>
      </c>
      <c r="C4">
        <v>0.26900000000000002</v>
      </c>
      <c r="D4">
        <v>1.3241000000000001</v>
      </c>
    </row>
    <row r="5" spans="1:4">
      <c r="A5">
        <v>2.1549999999999998</v>
      </c>
      <c r="B5">
        <v>0.40689999999999998</v>
      </c>
      <c r="C5">
        <v>0.14130000000000001</v>
      </c>
      <c r="D5">
        <v>0.81379999999999997</v>
      </c>
    </row>
    <row r="6" spans="1:4">
      <c r="A6">
        <v>2.9550000000000001</v>
      </c>
      <c r="B6">
        <v>0.1862</v>
      </c>
      <c r="C6">
        <v>0.1862</v>
      </c>
      <c r="D6">
        <v>0.1862</v>
      </c>
    </row>
    <row r="7" spans="1:4">
      <c r="A7">
        <v>4</v>
      </c>
      <c r="B7">
        <v>0</v>
      </c>
      <c r="C7">
        <v>0</v>
      </c>
      <c r="D7">
        <v>0</v>
      </c>
    </row>
    <row r="13" spans="1:4">
      <c r="A13">
        <v>0.29549999999999998</v>
      </c>
      <c r="B13">
        <f>3.8612*EXP(-1.086*A6)</f>
        <v>0.15596058186602085</v>
      </c>
      <c r="C13">
        <f>1.4278*EXP(-1.042*A6)</f>
        <v>6.5679054997979019E-2</v>
      </c>
      <c r="D13">
        <f>27.977*EXP(-1.685*A6)</f>
        <v>0.19247437404623441</v>
      </c>
    </row>
    <row r="19" spans="1:6">
      <c r="F19" t="s">
        <v>5</v>
      </c>
    </row>
    <row r="21" spans="1:6">
      <c r="A21" t="s">
        <v>4</v>
      </c>
    </row>
    <row r="22" spans="1:6">
      <c r="A22" t="s">
        <v>0</v>
      </c>
      <c r="B22" t="s">
        <v>1</v>
      </c>
      <c r="C22" t="s">
        <v>2</v>
      </c>
      <c r="D22" t="s">
        <v>3</v>
      </c>
    </row>
    <row r="23" spans="1:6">
      <c r="A23">
        <v>0.69289999999999996</v>
      </c>
      <c r="B23">
        <v>1.2323</v>
      </c>
      <c r="C23">
        <v>0.46450000000000002</v>
      </c>
      <c r="D23">
        <v>8.0022000000000002</v>
      </c>
    </row>
    <row r="24" spans="1:6">
      <c r="A24">
        <v>1.3496999999999999</v>
      </c>
      <c r="B24">
        <v>0.76870000000000005</v>
      </c>
      <c r="C24">
        <v>0.22270000000000001</v>
      </c>
      <c r="D24">
        <v>8.4623000000000008</v>
      </c>
    </row>
    <row r="25" spans="1:6">
      <c r="A25">
        <v>1.9323999999999999</v>
      </c>
      <c r="B25">
        <v>1</v>
      </c>
      <c r="C25">
        <v>0.36249999999999999</v>
      </c>
      <c r="D25">
        <v>10.49</v>
      </c>
    </row>
    <row r="26" spans="1:6">
      <c r="A26">
        <v>2.2383000000000002</v>
      </c>
      <c r="B26">
        <v>0.1449</v>
      </c>
      <c r="C26">
        <v>6.0299999999999999E-2</v>
      </c>
      <c r="D26">
        <v>1.6136999999999999</v>
      </c>
    </row>
    <row r="27" spans="1:6">
      <c r="A27">
        <v>2.9205000000000001</v>
      </c>
      <c r="B27">
        <v>0.1633</v>
      </c>
      <c r="C27">
        <v>-3.6600000000000001E-2</v>
      </c>
      <c r="D27">
        <v>1.8459000000000001</v>
      </c>
    </row>
    <row r="28" spans="1:6">
      <c r="A28">
        <v>4.1852</v>
      </c>
      <c r="B28">
        <v>5.7799999999999997E-2</v>
      </c>
      <c r="C28">
        <v>8.9999999999999998E-4</v>
      </c>
      <c r="D28">
        <v>0.4214</v>
      </c>
    </row>
    <row r="31" spans="1:6">
      <c r="B31" t="s">
        <v>7</v>
      </c>
    </row>
    <row r="33" spans="1:4">
      <c r="C33" t="s">
        <v>8</v>
      </c>
    </row>
    <row r="35" spans="1:4">
      <c r="D35" t="s">
        <v>9</v>
      </c>
    </row>
    <row r="39" spans="1:4">
      <c r="A39" t="s">
        <v>0</v>
      </c>
      <c r="B39" t="s">
        <v>1</v>
      </c>
      <c r="C39" t="s">
        <v>2</v>
      </c>
      <c r="D39" t="s">
        <v>3</v>
      </c>
    </row>
    <row r="40" spans="1:4">
      <c r="A40">
        <v>0.69289999999999996</v>
      </c>
      <c r="B40">
        <v>1.2323</v>
      </c>
      <c r="C40">
        <v>0.46450000000000002</v>
      </c>
      <c r="D40">
        <f>36.598*EXP(-1.054*A40)</f>
        <v>17.63132225895805</v>
      </c>
    </row>
    <row r="41" spans="1:4">
      <c r="A41">
        <v>1.3496999999999999</v>
      </c>
      <c r="B41">
        <v>0.76870000000000005</v>
      </c>
      <c r="C41">
        <v>0.22270000000000001</v>
      </c>
      <c r="D41">
        <v>8.4623000000000008</v>
      </c>
    </row>
    <row r="42" spans="1:4">
      <c r="A42">
        <v>1.9323999999999999</v>
      </c>
      <c r="B42">
        <f>2.3819*EXP(-0.895*A42)</f>
        <v>0.42248577073901755</v>
      </c>
      <c r="C42">
        <f>2.3149*EXP(-1.825*A42)</f>
        <v>6.8066949278733219E-2</v>
      </c>
      <c r="D42">
        <f>36.598*EXP(-1.054*A42)</f>
        <v>4.774283900026747</v>
      </c>
    </row>
    <row r="43" spans="1:4">
      <c r="A43">
        <v>2.2383000000000002</v>
      </c>
      <c r="B43" s="2">
        <f>2.3819*EXP(-0.895*A43)</f>
        <v>0.32130000044469703</v>
      </c>
      <c r="C43">
        <v>6.0299999999999999E-2</v>
      </c>
      <c r="D43">
        <f>36.598*EXP(-1.054*A43)</f>
        <v>3.4584668851835607</v>
      </c>
    </row>
    <row r="44" spans="1:4">
      <c r="A44">
        <v>2.9205000000000001</v>
      </c>
      <c r="B44">
        <v>0.1633</v>
      </c>
      <c r="C44">
        <f>2.3149*EXP(-1.825*A44)</f>
        <v>1.1214518898829457E-2</v>
      </c>
      <c r="D44">
        <v>1.8459000000000001</v>
      </c>
    </row>
    <row r="45" spans="1:4">
      <c r="A45">
        <v>4.1852</v>
      </c>
      <c r="B45">
        <v>5.7799999999999997E-2</v>
      </c>
      <c r="C45">
        <v>8.9999999999999998E-4</v>
      </c>
      <c r="D45">
        <v>0.4214</v>
      </c>
    </row>
    <row r="50" spans="6:14">
      <c r="F50" t="s">
        <v>6</v>
      </c>
    </row>
    <row r="64" spans="6:14">
      <c r="N64" t="s">
        <v>5</v>
      </c>
    </row>
    <row r="65" spans="29:29">
      <c r="AC65" t="s">
        <v>5</v>
      </c>
    </row>
    <row r="80" spans="29:29">
      <c r="AC80" t="s">
        <v>5</v>
      </c>
    </row>
    <row r="125" spans="1:4">
      <c r="A125" t="s">
        <v>10</v>
      </c>
    </row>
    <row r="126" spans="1:4">
      <c r="A126" t="s">
        <v>0</v>
      </c>
      <c r="B126" t="s">
        <v>1</v>
      </c>
      <c r="C126" t="s">
        <v>2</v>
      </c>
      <c r="D126" t="s">
        <v>3</v>
      </c>
    </row>
    <row r="127" spans="1:4">
      <c r="A127">
        <v>0.69289999999999996</v>
      </c>
      <c r="B127">
        <v>1.7387779999999999</v>
      </c>
      <c r="C127">
        <v>0.53590020000000005</v>
      </c>
      <c r="D127">
        <v>7.8924479999999999</v>
      </c>
    </row>
    <row r="128" spans="1:4">
      <c r="A128">
        <v>1.3496999999999999</v>
      </c>
      <c r="B128">
        <v>1</v>
      </c>
      <c r="C128">
        <v>0.25178410000000001</v>
      </c>
      <c r="D128">
        <v>8.3461730000000003</v>
      </c>
    </row>
    <row r="129" spans="1:4">
      <c r="A129">
        <v>1.9323999999999999</v>
      </c>
      <c r="B129">
        <v>1.1164050000000001</v>
      </c>
      <c r="C129">
        <v>0.3575238</v>
      </c>
      <c r="D129">
        <v>10.34642</v>
      </c>
    </row>
    <row r="130" spans="1:4">
      <c r="A130">
        <v>2.2383000000000002</v>
      </c>
      <c r="B130" s="1">
        <v>0.2418014</v>
      </c>
      <c r="C130">
        <v>5.9455960000000002E-2</v>
      </c>
      <c r="D130">
        <v>1.591512</v>
      </c>
    </row>
    <row r="131" spans="1:4">
      <c r="A131">
        <v>2.9205000000000001</v>
      </c>
      <c r="B131">
        <v>0.1883726</v>
      </c>
      <c r="C131">
        <v>-4.2166339999999997E-2</v>
      </c>
      <c r="D131">
        <v>1.820619</v>
      </c>
    </row>
    <row r="132" spans="1:4">
      <c r="A132">
        <v>4.1852</v>
      </c>
      <c r="B132">
        <v>7.0477849999999995E-2</v>
      </c>
      <c r="C132">
        <v>8.5210259999999997E-4</v>
      </c>
      <c r="D132">
        <v>0.50863190000000003</v>
      </c>
    </row>
    <row r="135" spans="1:4">
      <c r="A135">
        <v>1.9323999999999999</v>
      </c>
      <c r="B135">
        <f>3.6792*EXP(-0.968*A129)</f>
        <v>0.5667325029055762</v>
      </c>
      <c r="D135" s="3">
        <f>31.84*EXP(-0.986*A127)</f>
        <v>16.079158993377504</v>
      </c>
    </row>
    <row r="138" spans="1:4">
      <c r="A138" t="s">
        <v>0</v>
      </c>
      <c r="B138" t="s">
        <v>1</v>
      </c>
      <c r="C138" t="s">
        <v>2</v>
      </c>
      <c r="D138" t="s">
        <v>3</v>
      </c>
    </row>
    <row r="139" spans="1:4">
      <c r="A139">
        <v>0.69289999999999996</v>
      </c>
      <c r="B139">
        <v>1.7387779999999999</v>
      </c>
      <c r="C139">
        <v>0.53590020000000005</v>
      </c>
      <c r="D139" s="3">
        <f>28.84*EXP(-0.986*A127)</f>
        <v>14.56416285706681</v>
      </c>
    </row>
    <row r="140" spans="1:4">
      <c r="A140">
        <v>1.3496999999999999</v>
      </c>
      <c r="B140">
        <v>1</v>
      </c>
      <c r="C140">
        <v>0.25178410000000001</v>
      </c>
      <c r="D140">
        <v>8.3461730000000003</v>
      </c>
    </row>
    <row r="141" spans="1:4">
      <c r="A141">
        <v>1.9323999999999999</v>
      </c>
      <c r="B141">
        <f>3.6792*EXP(-0.968*A135)</f>
        <v>0.5667325029055762</v>
      </c>
      <c r="C141">
        <f>2.7593*EXP(-1.884*A141)</f>
        <v>7.2391631330646175E-2</v>
      </c>
      <c r="D141" s="3">
        <f>28.84*EXP(-0.986*A129)</f>
        <v>4.2905585063078115</v>
      </c>
    </row>
    <row r="142" spans="1:4">
      <c r="A142">
        <v>2.2383000000000002</v>
      </c>
      <c r="B142" s="1">
        <v>0.2418014</v>
      </c>
      <c r="C142">
        <v>5.9455960000000002E-2</v>
      </c>
      <c r="D142">
        <f>28.84*EXP(-0.986*A130)</f>
        <v>3.1733871290295386</v>
      </c>
    </row>
    <row r="143" spans="1:4">
      <c r="A143">
        <v>2.9205000000000001</v>
      </c>
      <c r="B143">
        <v>0.1883726</v>
      </c>
      <c r="C143">
        <f>2.7593*EXP(-1.884*A143)</f>
        <v>1.1251599579133463E-2</v>
      </c>
      <c r="D143">
        <v>1.820619</v>
      </c>
    </row>
    <row r="144" spans="1:4">
      <c r="A144">
        <v>4.1852</v>
      </c>
      <c r="B144">
        <v>7.0477849999999995E-2</v>
      </c>
      <c r="C144">
        <v>8.5210259999999997E-4</v>
      </c>
      <c r="D144">
        <v>0.50863190000000003</v>
      </c>
    </row>
    <row r="172" spans="1:6">
      <c r="A172" t="s">
        <v>12</v>
      </c>
    </row>
    <row r="173" spans="1:6">
      <c r="A173" t="s">
        <v>10</v>
      </c>
    </row>
    <row r="174" spans="1:6">
      <c r="A174" t="s">
        <v>0</v>
      </c>
      <c r="B174" t="s">
        <v>1</v>
      </c>
      <c r="C174" t="s">
        <v>2</v>
      </c>
      <c r="D174" t="s">
        <v>3</v>
      </c>
      <c r="F174" t="s">
        <v>11</v>
      </c>
    </row>
    <row r="175" spans="1:6">
      <c r="A175">
        <v>0.69289999999999996</v>
      </c>
      <c r="B175">
        <v>1.7387779999999999</v>
      </c>
      <c r="C175">
        <v>0.69276470000000001</v>
      </c>
      <c r="D175">
        <v>4.2740799999999997</v>
      </c>
      <c r="F175">
        <f t="shared" ref="F175:F180" si="0">(B175-C175)/(D175-C175)</f>
        <v>0.29207517696082219</v>
      </c>
    </row>
    <row r="176" spans="1:6">
      <c r="A176">
        <v>1.3496999999999999</v>
      </c>
      <c r="B176">
        <v>1</v>
      </c>
      <c r="C176">
        <v>0.30195050000000001</v>
      </c>
      <c r="D176">
        <v>3.5077959999999999</v>
      </c>
      <c r="F176">
        <f t="shared" si="0"/>
        <v>0.21774271405156614</v>
      </c>
    </row>
    <row r="177" spans="1:6">
      <c r="A177">
        <v>1.9323999999999999</v>
      </c>
      <c r="B177">
        <v>0.5667325029055762</v>
      </c>
      <c r="C177">
        <v>0.52324910000000002</v>
      </c>
      <c r="D177">
        <v>2.9232469999999999</v>
      </c>
      <c r="F177">
        <f t="shared" si="0"/>
        <v>1.8118100397327922E-2</v>
      </c>
    </row>
    <row r="178" spans="1:6">
      <c r="A178">
        <v>2.2383000000000002</v>
      </c>
      <c r="B178" s="1">
        <v>0.2418014</v>
      </c>
      <c r="C178">
        <v>7.4589890000000006E-2</v>
      </c>
      <c r="D178">
        <v>1.116473</v>
      </c>
      <c r="F178">
        <f t="shared" si="0"/>
        <v>0.16048970215094474</v>
      </c>
    </row>
    <row r="179" spans="1:6">
      <c r="A179">
        <v>2.9205000000000001</v>
      </c>
      <c r="B179">
        <v>0.1883726</v>
      </c>
      <c r="C179">
        <v>1.2652679999999999E-2</v>
      </c>
      <c r="D179">
        <v>0.67469699999999999</v>
      </c>
      <c r="F179">
        <f t="shared" si="0"/>
        <v>0.26542017609938862</v>
      </c>
    </row>
    <row r="180" spans="1:6">
      <c r="A180">
        <v>4.1852</v>
      </c>
      <c r="B180">
        <v>3.9502240000000001E-2</v>
      </c>
      <c r="C180">
        <v>0.01</v>
      </c>
      <c r="D180">
        <v>0.31051279999999998</v>
      </c>
      <c r="F180">
        <f t="shared" si="0"/>
        <v>9.8172989636381547E-2</v>
      </c>
    </row>
    <row r="182" spans="1:6">
      <c r="A182" t="s">
        <v>0</v>
      </c>
      <c r="B182" t="s">
        <v>1</v>
      </c>
      <c r="C182" t="s">
        <v>2</v>
      </c>
      <c r="D182" t="s">
        <v>3</v>
      </c>
      <c r="F182" t="s">
        <v>11</v>
      </c>
    </row>
    <row r="183" spans="1:6">
      <c r="A183">
        <v>0.69289999999999996</v>
      </c>
      <c r="B183">
        <v>1.7387779999999999</v>
      </c>
      <c r="C183">
        <v>0.69276470000000001</v>
      </c>
      <c r="D183" s="4">
        <f>9.1525*EXP(-0.823*A183)</f>
        <v>5.1746430763139664</v>
      </c>
      <c r="F183">
        <f>(B183-C183)/(D183-C183)</f>
        <v>0.23338725689836168</v>
      </c>
    </row>
    <row r="184" spans="1:6">
      <c r="A184">
        <v>1.3496999999999999</v>
      </c>
      <c r="B184">
        <v>1</v>
      </c>
      <c r="C184">
        <v>0.30195050000000001</v>
      </c>
      <c r="D184">
        <v>3.5077959999999999</v>
      </c>
      <c r="F184">
        <f t="shared" ref="F184:F188" si="1">(B184-C184)/(D184-C184)</f>
        <v>0.21774271405156614</v>
      </c>
    </row>
    <row r="185" spans="1:6">
      <c r="A185">
        <v>1.9323999999999999</v>
      </c>
      <c r="B185" s="4">
        <v>0.5667325029055762</v>
      </c>
      <c r="C185" s="4">
        <f>2.1434*EXP(-1.378*A185)</f>
        <v>0.14950075339939764</v>
      </c>
      <c r="D185" s="4">
        <f>9.1525*EXP(-0.823*A185)</f>
        <v>1.8657476659162955</v>
      </c>
      <c r="F185">
        <f t="shared" si="1"/>
        <v>0.2431070648769896</v>
      </c>
    </row>
    <row r="186" spans="1:6">
      <c r="A186">
        <v>2.2383000000000002</v>
      </c>
      <c r="B186">
        <v>0.2418014</v>
      </c>
      <c r="C186">
        <v>7.4589890000000006E-2</v>
      </c>
      <c r="D186">
        <v>1.116473</v>
      </c>
      <c r="F186">
        <f t="shared" si="1"/>
        <v>0.16048970215094474</v>
      </c>
    </row>
    <row r="187" spans="1:6">
      <c r="A187">
        <v>2.9205000000000001</v>
      </c>
      <c r="B187">
        <v>0.1883726</v>
      </c>
      <c r="C187">
        <v>1.2652679999999999E-2</v>
      </c>
      <c r="D187">
        <v>0.67469699999999999</v>
      </c>
      <c r="F187">
        <f t="shared" si="1"/>
        <v>0.26542017609938862</v>
      </c>
    </row>
    <row r="188" spans="1:6">
      <c r="A188">
        <v>4.1852</v>
      </c>
      <c r="B188">
        <v>3.9502240000000001E-2</v>
      </c>
      <c r="C188">
        <v>0</v>
      </c>
      <c r="D188">
        <v>0.31051279999999998</v>
      </c>
      <c r="F188">
        <f t="shared" si="1"/>
        <v>0.12721614052625208</v>
      </c>
    </row>
    <row r="189" spans="1:6">
      <c r="F189">
        <f>AVERAGE(F183:F188)</f>
        <v>0.20789384243391718</v>
      </c>
    </row>
    <row r="208" spans="1:1">
      <c r="A208" t="s">
        <v>13</v>
      </c>
    </row>
    <row r="209" spans="1:6">
      <c r="A209" t="s">
        <v>10</v>
      </c>
    </row>
    <row r="210" spans="1:6">
      <c r="A210" t="s">
        <v>0</v>
      </c>
      <c r="B210" t="s">
        <v>1</v>
      </c>
      <c r="C210" t="s">
        <v>2</v>
      </c>
      <c r="D210" t="s">
        <v>3</v>
      </c>
      <c r="E210" t="s">
        <v>3</v>
      </c>
      <c r="F210" t="s">
        <v>11</v>
      </c>
    </row>
    <row r="211" spans="1:6">
      <c r="A211">
        <v>0.686164</v>
      </c>
      <c r="B211">
        <v>1.7387779999999999</v>
      </c>
      <c r="C211">
        <v>0.69276470000000001</v>
      </c>
      <c r="D211">
        <v>4.2740799999999997</v>
      </c>
      <c r="E211">
        <f>D211+0.1</f>
        <v>4.3740799999999993</v>
      </c>
      <c r="F211">
        <f t="shared" ref="F211:F215" si="2">(B211-C211)/(D211-C211)</f>
        <v>0.29207517696082219</v>
      </c>
    </row>
    <row r="212" spans="1:6">
      <c r="A212">
        <v>1.313366</v>
      </c>
      <c r="B212">
        <v>1</v>
      </c>
      <c r="C212">
        <v>0.30195050000000001</v>
      </c>
      <c r="D212">
        <v>3.5077959999999999</v>
      </c>
      <c r="E212">
        <f t="shared" ref="E212:E216" si="3">D212+0.1</f>
        <v>3.607796</v>
      </c>
      <c r="F212">
        <f t="shared" si="2"/>
        <v>0.21774271405156614</v>
      </c>
    </row>
    <row r="213" spans="1:6">
      <c r="A213">
        <v>2.1761309999999998</v>
      </c>
      <c r="B213">
        <v>0.515459</v>
      </c>
      <c r="C213">
        <v>8.7265999999999996E-2</v>
      </c>
      <c r="D213">
        <v>1.658685</v>
      </c>
      <c r="E213">
        <f t="shared" si="3"/>
        <v>1.7586850000000001</v>
      </c>
      <c r="F213">
        <f t="shared" si="2"/>
        <v>0.27248811424578678</v>
      </c>
    </row>
    <row r="214" spans="1:6">
      <c r="A214">
        <v>2.9109790000000002</v>
      </c>
      <c r="B214">
        <v>0.1883726</v>
      </c>
      <c r="C214">
        <v>1.2652679999999999E-2</v>
      </c>
      <c r="D214">
        <v>0.67469699999999999</v>
      </c>
      <c r="E214">
        <f t="shared" si="3"/>
        <v>0.77469699999999997</v>
      </c>
      <c r="F214">
        <f t="shared" si="2"/>
        <v>0.26542017609938862</v>
      </c>
    </row>
    <row r="215" spans="1:6">
      <c r="A215">
        <v>4.1693759999999997</v>
      </c>
      <c r="B215">
        <v>3.9502240000000001E-2</v>
      </c>
      <c r="C215">
        <v>0.01</v>
      </c>
      <c r="D215">
        <v>0.31051279999999998</v>
      </c>
      <c r="E215">
        <f t="shared" si="3"/>
        <v>0.41051280000000001</v>
      </c>
      <c r="F215">
        <f t="shared" si="2"/>
        <v>9.8172989636381547E-2</v>
      </c>
    </row>
    <row r="216" spans="1:6">
      <c r="A216">
        <v>5</v>
      </c>
      <c r="D216">
        <v>0</v>
      </c>
      <c r="E216">
        <f t="shared" si="3"/>
        <v>0.1</v>
      </c>
    </row>
    <row r="219" spans="1:6">
      <c r="D219" s="4"/>
    </row>
    <row r="221" spans="1:6">
      <c r="B221" s="4"/>
      <c r="C221" s="4"/>
      <c r="D221" s="4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3"/>
  <sheetViews>
    <sheetView workbookViewId="0"/>
  </sheetViews>
  <sheetFormatPr defaultRowHeight="15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0.90500000000000003</v>
      </c>
      <c r="B2">
        <v>1.3948700000000001</v>
      </c>
      <c r="C2">
        <v>0.53790000000000004</v>
      </c>
      <c r="D2">
        <v>6.1582100000000004</v>
      </c>
    </row>
    <row r="3" spans="1:4">
      <c r="A3">
        <v>1.2549999999999999</v>
      </c>
      <c r="B3">
        <v>1.1516999999999999</v>
      </c>
      <c r="C3">
        <v>0.38279999999999997</v>
      </c>
      <c r="D3">
        <v>3.6345000000000001</v>
      </c>
    </row>
    <row r="4" spans="1:4">
      <c r="A4">
        <v>1.7050000000000001</v>
      </c>
      <c r="B4">
        <v>0.49309999999999998</v>
      </c>
      <c r="C4">
        <v>0.26900000000000002</v>
      </c>
      <c r="D4">
        <v>1.3241000000000001</v>
      </c>
    </row>
    <row r="5" spans="1:4">
      <c r="A5">
        <v>2.1549999999999998</v>
      </c>
      <c r="B5">
        <v>0.40689999999999998</v>
      </c>
      <c r="C5">
        <v>0.14130000000000001</v>
      </c>
      <c r="D5">
        <v>0.81379999999999997</v>
      </c>
    </row>
    <row r="6" spans="1:4">
      <c r="A6">
        <v>2.9550000000000001</v>
      </c>
      <c r="B6">
        <v>0.1862</v>
      </c>
      <c r="C6">
        <v>0.1862</v>
      </c>
      <c r="D6">
        <v>0.1862</v>
      </c>
    </row>
    <row r="7" spans="1:4">
      <c r="A7">
        <v>4</v>
      </c>
      <c r="B7">
        <v>0</v>
      </c>
      <c r="C7">
        <v>0</v>
      </c>
      <c r="D7">
        <v>0</v>
      </c>
    </row>
    <row r="13" spans="1:4">
      <c r="A13">
        <v>0.29549999999999998</v>
      </c>
      <c r="B13">
        <f>3.8612*EXP(-1.086*A6)</f>
        <v>0.15596058186602085</v>
      </c>
      <c r="C13">
        <f>1.4278*EXP(-1.042*A6)</f>
        <v>6.5679054997979019E-2</v>
      </c>
      <c r="D13">
        <f>27.977*EXP(-1.685*A6)</f>
        <v>0.19247437404623441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AR5</vt:lpstr>
      <vt:lpstr>SSP</vt:lpstr>
    </vt:vector>
  </TitlesOfParts>
  <Company>PBL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Marsman, Stijn</dc:creator>
  <cp:lastModifiedBy>Stijn</cp:lastModifiedBy>
  <dcterms:created xsi:type="dcterms:W3CDTF">2017-08-31T09:32:59Z</dcterms:created>
  <dcterms:modified xsi:type="dcterms:W3CDTF">2017-12-20T08:23:02Z</dcterms:modified>
</cp:coreProperties>
</file>