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<sst xmlns="http://schemas.openxmlformats.org/spreadsheetml/2006/main" count="30" uniqueCount="30">
  <si>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name</t>
  </si>
  <si>
    <t>version</t>
  </si>
  <si>
    <t>SLOC</t>
  </si>
  <si>
    <t>SLOC(k)</t>
  </si>
  <si>
    <t>change of code（old）</t>
  </si>
  <si>
    <t>change of code</t>
  </si>
  <si>
    <t>change of code(k)</t>
  </si>
  <si>
    <t>number of Bugs</t>
  </si>
  <si>
    <t>post-release defect density</t>
  </si>
  <si>
    <t>post-release defects（TA）</t>
  </si>
  <si>
    <t>commons-collections</t>
  </si>
  <si>
    <t>4.0</t>
  </si>
  <si>
    <t>3.2.2</t>
  </si>
  <si>
    <t>commons-configuration</t>
  </si>
  <si>
    <t>2.5</t>
  </si>
  <si>
    <t>2.4</t>
  </si>
  <si>
    <t>2.3</t>
  </si>
  <si>
    <t>2.2</t>
  </si>
  <si>
    <t>2.1.1</t>
  </si>
  <si>
    <t>commons_digester</t>
  </si>
  <si>
    <t>3.2</t>
  </si>
  <si>
    <t>2.1</t>
  </si>
  <si>
    <t>2.0</t>
  </si>
  <si>
    <t>1.8</t>
  </si>
  <si>
    <t>1.7</t>
  </si>
  <si>
    <t>commons-jxpath</t>
  </si>
  <si>
    <t>1.0</t>
  </si>
  <si>
    <t>1.0.B2</t>
  </si>
  <si>
    <t>commons-Codec</t>
  </si>
  <si>
    <t>1.10</t>
  </si>
</sst>
</file>

<file path=xl/styles.xml><?xml version="1.0" encoding="utf-8"?>
<styleSheet xmlns="http://schemas.openxmlformats.org/spreadsheetml/2006/main">
  <numFmts count="6">
    <numFmt numFmtId="176" formatCode="0_ "/>
    <numFmt numFmtId="177" formatCode="_-* #,##0_-;\-* #,##0_-;_-* &quot;-&quot;_-;_-@_-"/>
    <numFmt numFmtId="178" formatCode="_-&quot;$&quot;* #,##0_-;\-&quot;$&quot;* #,##0_-;_-&quot;$&quot;* &quot;-&quot;_-;_-@_-"/>
    <numFmt numFmtId="179" formatCode="_-&quot;$&quot;* #,##0.00_-;\-&quot;$&quot;* #,##0.00_-;_-&quot;$&quot;* \-??_-;_-@_-"/>
    <numFmt numFmtId="180" formatCode="_-* #,##0.00_-;\-* #,##0.00_-;_-* &quot;-&quot;??_-;_-@_-"/>
    <numFmt numFmtId="181" formatCode="0.00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3" borderId="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10" fillId="19" borderId="8" applyNumberFormat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7"/>
  <sheetViews>
    <sheetView tabSelected="1" workbookViewId="0">
      <selection activeCell="H8" sqref="H8"/>
    </sheetView>
  </sheetViews>
  <sheetFormatPr defaultColWidth="8.72727272727273" defaultRowHeight="14"/>
  <cols>
    <col min="3" max="3" width="22.9545454545455" customWidth="1"/>
    <col min="5" max="6" width="11.4545454545455" hidden="1" customWidth="1"/>
    <col min="7" max="7" width="16.7272727272727" hidden="1" customWidth="1"/>
    <col min="8" max="9" width="17.7727272727273" customWidth="1"/>
    <col min="10" max="10" width="14.6818181818182" customWidth="1"/>
    <col min="11" max="11" width="29.8636363636364" customWidth="1"/>
    <col min="12" max="12" width="29.5454545454545" hidden="1" customWidth="1"/>
  </cols>
  <sheetData>
    <row r="2" spans="3:1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3:12">
      <c r="C3" s="1" t="s">
        <v>10</v>
      </c>
      <c r="D3" s="2">
        <v>4.3</v>
      </c>
      <c r="E3" s="3">
        <v>13084</v>
      </c>
      <c r="F3" s="4">
        <f>E3/1000</f>
        <v>13.084</v>
      </c>
      <c r="G3" s="1">
        <f>1236+994</f>
        <v>2230</v>
      </c>
      <c r="H3" s="1">
        <f>1032+739</f>
        <v>1771</v>
      </c>
      <c r="I3" s="11">
        <f>H3/1000</f>
        <v>1.771</v>
      </c>
      <c r="J3" s="1">
        <v>1</v>
      </c>
      <c r="K3" s="11">
        <f>J3/I3</f>
        <v>0.564652738565782</v>
      </c>
      <c r="L3" s="11">
        <f>J3/F3</f>
        <v>0.0764292265362275</v>
      </c>
    </row>
    <row r="4" spans="3:12">
      <c r="C4" s="1"/>
      <c r="D4" s="2">
        <v>4.2</v>
      </c>
      <c r="E4" s="3">
        <v>13072</v>
      </c>
      <c r="F4" s="4">
        <f>E4/1000</f>
        <v>13.072</v>
      </c>
      <c r="G4" s="1">
        <f>6820+4464</f>
        <v>11284</v>
      </c>
      <c r="H4" s="1">
        <f>6262+3751</f>
        <v>10013</v>
      </c>
      <c r="I4" s="11">
        <f t="shared" ref="I4:I12" si="0">H4/1000</f>
        <v>10.013</v>
      </c>
      <c r="J4" s="1">
        <v>2</v>
      </c>
      <c r="K4" s="11">
        <f>J4/I4</f>
        <v>0.19974033756117</v>
      </c>
      <c r="L4" s="11">
        <f>J4/F4</f>
        <v>0.152998776009792</v>
      </c>
    </row>
    <row r="5" spans="3:12">
      <c r="C5" s="1"/>
      <c r="D5" s="2">
        <v>4.1</v>
      </c>
      <c r="E5" s="3"/>
      <c r="F5" s="4"/>
      <c r="G5" s="1">
        <f>19661+2420</f>
        <v>22081</v>
      </c>
      <c r="H5" s="1">
        <f>18475+1815</f>
        <v>20290</v>
      </c>
      <c r="I5" s="11">
        <f t="shared" si="0"/>
        <v>20.29</v>
      </c>
      <c r="J5" s="1">
        <v>16</v>
      </c>
      <c r="K5" s="11">
        <f t="shared" ref="K4:K12" si="1">J5/I5</f>
        <v>0.7885657959586</v>
      </c>
      <c r="L5" s="11"/>
    </row>
    <row r="6" spans="3:12">
      <c r="C6" s="1"/>
      <c r="D6" s="2" t="s">
        <v>11</v>
      </c>
      <c r="E6" s="3"/>
      <c r="F6" s="4"/>
      <c r="G6" s="1">
        <f>105559+112355</f>
        <v>217914</v>
      </c>
      <c r="H6" s="1">
        <f>101020+110677</f>
        <v>211697</v>
      </c>
      <c r="I6" s="11">
        <f>H6/1000</f>
        <v>211.697</v>
      </c>
      <c r="J6" s="1">
        <v>37</v>
      </c>
      <c r="K6" s="11">
        <f t="shared" si="1"/>
        <v>0.174778102665602</v>
      </c>
      <c r="L6" s="11"/>
    </row>
    <row r="7" spans="3:12">
      <c r="C7" s="1"/>
      <c r="D7" s="2" t="s">
        <v>12</v>
      </c>
      <c r="E7" s="3"/>
      <c r="F7" s="4"/>
      <c r="G7" s="1">
        <f>1892+312</f>
        <v>2204</v>
      </c>
      <c r="H7" s="1">
        <f>1400+138</f>
        <v>1538</v>
      </c>
      <c r="I7" s="11">
        <f t="shared" si="0"/>
        <v>1.538</v>
      </c>
      <c r="J7" s="1">
        <v>6</v>
      </c>
      <c r="K7" s="11">
        <f t="shared" si="1"/>
        <v>3.90117035110533</v>
      </c>
      <c r="L7" s="11"/>
    </row>
    <row r="8" spans="3:12">
      <c r="C8" s="1" t="s">
        <v>13</v>
      </c>
      <c r="D8" s="2" t="s">
        <v>14</v>
      </c>
      <c r="E8" s="3">
        <v>11743</v>
      </c>
      <c r="F8" s="4">
        <f>E8/1000</f>
        <v>11.743</v>
      </c>
      <c r="G8" s="1">
        <f>1679+1744</f>
        <v>3423</v>
      </c>
      <c r="H8" s="1">
        <f>1443+1577</f>
        <v>3020</v>
      </c>
      <c r="I8" s="11">
        <f t="shared" si="0"/>
        <v>3.02</v>
      </c>
      <c r="J8" s="1">
        <v>1</v>
      </c>
      <c r="K8" s="11">
        <f t="shared" si="1"/>
        <v>0.33112582781457</v>
      </c>
      <c r="L8" s="11">
        <f>J8/F8</f>
        <v>0.085157114876948</v>
      </c>
    </row>
    <row r="9" spans="3:12">
      <c r="C9" s="1"/>
      <c r="D9" s="2" t="s">
        <v>15</v>
      </c>
      <c r="E9" s="1"/>
      <c r="F9" s="1"/>
      <c r="G9" s="1">
        <f>10451+9582</f>
        <v>20033</v>
      </c>
      <c r="H9" s="1">
        <f>10026+9426</f>
        <v>19452</v>
      </c>
      <c r="I9" s="11">
        <f t="shared" si="0"/>
        <v>19.452</v>
      </c>
      <c r="J9" s="1">
        <v>3</v>
      </c>
      <c r="K9" s="11">
        <f t="shared" si="1"/>
        <v>0.154225786551511</v>
      </c>
      <c r="L9" s="11"/>
    </row>
    <row r="10" spans="3:12">
      <c r="C10" s="1"/>
      <c r="D10" s="2" t="s">
        <v>16</v>
      </c>
      <c r="E10" s="1"/>
      <c r="F10" s="1"/>
      <c r="G10" s="1">
        <f>1386+518</f>
        <v>1904</v>
      </c>
      <c r="H10" s="1">
        <f>677+95</f>
        <v>772</v>
      </c>
      <c r="I10" s="11">
        <f t="shared" si="0"/>
        <v>0.772</v>
      </c>
      <c r="J10" s="1">
        <v>7</v>
      </c>
      <c r="K10" s="11">
        <f t="shared" si="1"/>
        <v>9.06735751295337</v>
      </c>
      <c r="L10" s="11"/>
    </row>
    <row r="11" spans="3:12">
      <c r="C11" s="1"/>
      <c r="D11" s="2" t="s">
        <v>17</v>
      </c>
      <c r="E11" s="1"/>
      <c r="F11" s="1"/>
      <c r="G11" s="1">
        <f>2533+786</f>
        <v>3319</v>
      </c>
      <c r="H11" s="1">
        <f>2129+696</f>
        <v>2825</v>
      </c>
      <c r="I11" s="11">
        <f t="shared" si="0"/>
        <v>2.825</v>
      </c>
      <c r="J11" s="1">
        <v>8</v>
      </c>
      <c r="K11" s="11">
        <f t="shared" si="1"/>
        <v>2.83185840707965</v>
      </c>
      <c r="L11" s="11"/>
    </row>
    <row r="12" spans="3:12">
      <c r="C12" s="1"/>
      <c r="D12" s="2" t="s">
        <v>18</v>
      </c>
      <c r="E12" s="1"/>
      <c r="F12" s="1"/>
      <c r="G12" s="1">
        <f>1285+167</f>
        <v>1452</v>
      </c>
      <c r="H12" s="1">
        <f>786+78</f>
        <v>864</v>
      </c>
      <c r="I12" s="11">
        <f t="shared" si="0"/>
        <v>0.864</v>
      </c>
      <c r="J12" s="1">
        <v>6</v>
      </c>
      <c r="K12" s="11">
        <f t="shared" si="1"/>
        <v>6.94444444444444</v>
      </c>
      <c r="L12" s="11"/>
    </row>
    <row r="13" spans="3:11">
      <c r="C13" s="5" t="s">
        <v>19</v>
      </c>
      <c r="D13" s="2" t="s">
        <v>20</v>
      </c>
      <c r="E13" s="6"/>
      <c r="F13" s="6"/>
      <c r="G13" s="7"/>
      <c r="H13" s="7">
        <f>1511+230</f>
        <v>1741</v>
      </c>
      <c r="I13" s="11">
        <f t="shared" ref="I13:I27" si="2">H13/1000</f>
        <v>1.741</v>
      </c>
      <c r="J13" s="7">
        <v>20</v>
      </c>
      <c r="K13" s="11">
        <f t="shared" ref="K13:K27" si="3">J13/I13</f>
        <v>11.4876507754164</v>
      </c>
    </row>
    <row r="14" spans="3:11">
      <c r="C14" s="5"/>
      <c r="D14" s="2" t="s">
        <v>21</v>
      </c>
      <c r="E14" s="6"/>
      <c r="F14" s="6"/>
      <c r="G14" s="7"/>
      <c r="H14" s="7">
        <f>6975+1844</f>
        <v>8819</v>
      </c>
      <c r="I14" s="11">
        <f t="shared" si="2"/>
        <v>8.819</v>
      </c>
      <c r="J14" s="7">
        <v>3</v>
      </c>
      <c r="K14" s="11">
        <f t="shared" si="3"/>
        <v>0.340174622973126</v>
      </c>
    </row>
    <row r="15" spans="3:11">
      <c r="C15" s="5"/>
      <c r="D15" s="2" t="s">
        <v>22</v>
      </c>
      <c r="E15" s="6"/>
      <c r="F15" s="6"/>
      <c r="G15" s="7"/>
      <c r="H15" s="7">
        <f>22403+4144</f>
        <v>26547</v>
      </c>
      <c r="I15" s="11">
        <f t="shared" si="2"/>
        <v>26.547</v>
      </c>
      <c r="J15" s="7">
        <v>6</v>
      </c>
      <c r="K15" s="11">
        <f t="shared" si="3"/>
        <v>0.22601423889705</v>
      </c>
    </row>
    <row r="16" spans="3:11">
      <c r="C16" s="5"/>
      <c r="D16" s="2" t="s">
        <v>23</v>
      </c>
      <c r="E16" s="6"/>
      <c r="F16" s="6"/>
      <c r="G16" s="7"/>
      <c r="H16" s="7">
        <f>2121+916</f>
        <v>3037</v>
      </c>
      <c r="I16" s="11">
        <f t="shared" si="2"/>
        <v>3.037</v>
      </c>
      <c r="J16" s="7">
        <v>12</v>
      </c>
      <c r="K16" s="11">
        <f t="shared" si="3"/>
        <v>3.95126769838657</v>
      </c>
    </row>
    <row r="17" spans="3:11">
      <c r="C17" s="5"/>
      <c r="D17" s="2" t="s">
        <v>24</v>
      </c>
      <c r="E17" s="6"/>
      <c r="F17" s="6"/>
      <c r="G17" s="7"/>
      <c r="H17" s="7">
        <f>2296+500</f>
        <v>2796</v>
      </c>
      <c r="I17" s="11">
        <f t="shared" si="2"/>
        <v>2.796</v>
      </c>
      <c r="J17" s="7">
        <v>3</v>
      </c>
      <c r="K17" s="11">
        <f t="shared" si="3"/>
        <v>1.07296137339056</v>
      </c>
    </row>
    <row r="18" spans="3:11">
      <c r="C18" s="8" t="s">
        <v>25</v>
      </c>
      <c r="D18" s="2">
        <v>1.3</v>
      </c>
      <c r="E18" s="6"/>
      <c r="F18" s="6"/>
      <c r="G18" s="7"/>
      <c r="H18" s="7">
        <f>8099+5230</f>
        <v>13329</v>
      </c>
      <c r="I18" s="11">
        <f t="shared" si="2"/>
        <v>13.329</v>
      </c>
      <c r="J18" s="7">
        <v>39</v>
      </c>
      <c r="K18" s="11">
        <f t="shared" si="3"/>
        <v>2.92595093405357</v>
      </c>
    </row>
    <row r="19" spans="3:11">
      <c r="C19" s="9"/>
      <c r="D19" s="2">
        <v>1.2</v>
      </c>
      <c r="E19" s="6"/>
      <c r="F19" s="6"/>
      <c r="G19" s="7"/>
      <c r="H19" s="7">
        <f>6001+11408</f>
        <v>17409</v>
      </c>
      <c r="I19" s="11">
        <f t="shared" si="2"/>
        <v>17.409</v>
      </c>
      <c r="J19" s="7">
        <v>45</v>
      </c>
      <c r="K19" s="11">
        <f t="shared" si="3"/>
        <v>2.58486989488196</v>
      </c>
    </row>
    <row r="20" spans="3:11">
      <c r="C20" s="9"/>
      <c r="D20" s="2">
        <v>1.1</v>
      </c>
      <c r="E20" s="6"/>
      <c r="F20" s="6"/>
      <c r="G20" s="7"/>
      <c r="H20" s="7">
        <f>19021+6729</f>
        <v>25750</v>
      </c>
      <c r="I20" s="11">
        <f t="shared" si="2"/>
        <v>25.75</v>
      </c>
      <c r="J20" s="7">
        <v>9</v>
      </c>
      <c r="K20" s="11">
        <f t="shared" si="3"/>
        <v>0.349514563106796</v>
      </c>
    </row>
    <row r="21" spans="3:11">
      <c r="C21" s="9"/>
      <c r="D21" s="2" t="s">
        <v>26</v>
      </c>
      <c r="E21" s="6"/>
      <c r="F21" s="6"/>
      <c r="G21" s="7"/>
      <c r="H21" s="7">
        <f>1109+911</f>
        <v>2020</v>
      </c>
      <c r="I21" s="11">
        <f t="shared" si="2"/>
        <v>2.02</v>
      </c>
      <c r="J21" s="7">
        <v>14</v>
      </c>
      <c r="K21" s="11">
        <f t="shared" si="3"/>
        <v>6.93069306930693</v>
      </c>
    </row>
    <row r="22" spans="3:11">
      <c r="C22" s="10"/>
      <c r="D22" s="2" t="s">
        <v>27</v>
      </c>
      <c r="E22" s="6"/>
      <c r="F22" s="6"/>
      <c r="G22" s="7"/>
      <c r="H22" s="7">
        <f>4289+3058</f>
        <v>7347</v>
      </c>
      <c r="I22" s="11">
        <f t="shared" si="2"/>
        <v>7.347</v>
      </c>
      <c r="J22" s="7">
        <v>1</v>
      </c>
      <c r="K22" s="11">
        <f t="shared" si="3"/>
        <v>0.136109976861304</v>
      </c>
    </row>
    <row r="23" spans="3:11">
      <c r="C23" s="8" t="s">
        <v>28</v>
      </c>
      <c r="D23" s="2">
        <v>1.12</v>
      </c>
      <c r="E23" s="6"/>
      <c r="F23" s="6"/>
      <c r="G23" s="7"/>
      <c r="H23" s="7">
        <f>1877+765</f>
        <v>2642</v>
      </c>
      <c r="I23" s="11">
        <f t="shared" si="2"/>
        <v>2.642</v>
      </c>
      <c r="J23" s="7">
        <v>3</v>
      </c>
      <c r="K23" s="11">
        <f t="shared" si="3"/>
        <v>1.13550340651022</v>
      </c>
    </row>
    <row r="24" spans="3:11">
      <c r="C24" s="9"/>
      <c r="D24" s="2">
        <v>1.11</v>
      </c>
      <c r="E24" s="6"/>
      <c r="F24" s="6"/>
      <c r="G24" s="7"/>
      <c r="H24" s="7">
        <f>5238+1172</f>
        <v>6410</v>
      </c>
      <c r="I24" s="11">
        <f t="shared" si="2"/>
        <v>6.41</v>
      </c>
      <c r="J24" s="7">
        <v>4</v>
      </c>
      <c r="K24" s="11">
        <f t="shared" si="3"/>
        <v>0.62402496099844</v>
      </c>
    </row>
    <row r="25" spans="3:11">
      <c r="C25" s="9"/>
      <c r="D25" s="2" t="s">
        <v>29</v>
      </c>
      <c r="E25" s="6"/>
      <c r="F25" s="6"/>
      <c r="G25" s="7"/>
      <c r="H25" s="7">
        <f>2878+386</f>
        <v>3264</v>
      </c>
      <c r="I25" s="11">
        <f t="shared" si="2"/>
        <v>3.264</v>
      </c>
      <c r="J25" s="7">
        <v>16</v>
      </c>
      <c r="K25" s="11">
        <f t="shared" si="3"/>
        <v>4.90196078431373</v>
      </c>
    </row>
    <row r="26" spans="3:11">
      <c r="C26" s="9"/>
      <c r="D26" s="2">
        <v>1.9</v>
      </c>
      <c r="E26" s="6"/>
      <c r="F26" s="6"/>
      <c r="G26" s="7"/>
      <c r="H26" s="7">
        <f>553+254</f>
        <v>807</v>
      </c>
      <c r="I26" s="11">
        <f t="shared" si="2"/>
        <v>0.807</v>
      </c>
      <c r="J26" s="7">
        <v>9</v>
      </c>
      <c r="K26" s="11">
        <f t="shared" si="3"/>
        <v>11.1524163568773</v>
      </c>
    </row>
    <row r="27" spans="3:11">
      <c r="C27" s="10"/>
      <c r="D27" s="2">
        <v>1.8</v>
      </c>
      <c r="E27" s="6"/>
      <c r="F27" s="6"/>
      <c r="G27" s="7"/>
      <c r="H27" s="7">
        <f>2700+1776</f>
        <v>4476</v>
      </c>
      <c r="I27" s="11">
        <f t="shared" si="2"/>
        <v>4.476</v>
      </c>
      <c r="J27" s="7">
        <v>4</v>
      </c>
      <c r="K27" s="11">
        <f t="shared" si="3"/>
        <v>0.893655049151028</v>
      </c>
    </row>
  </sheetData>
  <mergeCells count="5">
    <mergeCell ref="C3:C7"/>
    <mergeCell ref="C8:C12"/>
    <mergeCell ref="C13:C17"/>
    <mergeCell ref="C18:C22"/>
    <mergeCell ref="C23:C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良良</cp:lastModifiedBy>
  <dcterms:created xsi:type="dcterms:W3CDTF">2019-06-08T17:59:00Z</dcterms:created>
  <dcterms:modified xsi:type="dcterms:W3CDTF">2019-06-20T05:07:12Z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