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ЭтаКнига" defaultThemeVersion="124226"/>
  <mc:AlternateContent xmlns:mc="http://schemas.openxmlformats.org/markup-compatibility/2006">
    <mc:Choice Requires="x15">
      <x15ac:absPath xmlns:x15ac="http://schemas.microsoft.com/office/spreadsheetml/2010/11/ac" url="D:\НА САЙТ\На внешний сайт\To_Site_Ринок праці\"/>
    </mc:Choice>
  </mc:AlternateContent>
  <bookViews>
    <workbookView xWindow="-585" yWindow="60" windowWidth="14865" windowHeight="11640" tabRatio="693"/>
  </bookViews>
  <sheets>
    <sheet name="0" sheetId="54" r:id="rId1"/>
    <sheet name="1" sheetId="83" r:id="rId2"/>
    <sheet name="Wages_1995-2018" sheetId="84" r:id="rId3"/>
  </sheets>
  <calcPr calcId="162913"/>
</workbook>
</file>

<file path=xl/calcChain.xml><?xml version="1.0" encoding="utf-8"?>
<calcChain xmlns="http://schemas.openxmlformats.org/spreadsheetml/2006/main">
  <c r="A3" i="84" l="1"/>
  <c r="A11" i="84"/>
  <c r="A9" i="84"/>
  <c r="A5" i="84"/>
  <c r="A4" i="84"/>
  <c r="A12" i="84"/>
  <c r="A1" i="84"/>
  <c r="A10" i="84"/>
  <c r="M22" i="54" l="1"/>
  <c r="M9" i="54"/>
  <c r="F2" i="54"/>
  <c r="A33" i="83"/>
  <c r="A32" i="83" l="1"/>
  <c r="M21" i="54" l="1"/>
  <c r="M20" i="54"/>
  <c r="M19" i="54"/>
  <c r="M18" i="54"/>
  <c r="M17" i="54"/>
  <c r="M16" i="54"/>
  <c r="M15" i="54"/>
  <c r="M14" i="54"/>
  <c r="M13" i="54"/>
  <c r="M12" i="54"/>
  <c r="M11" i="54"/>
  <c r="M10" i="54"/>
  <c r="M8" i="54"/>
  <c r="M7" i="54"/>
  <c r="M6" i="54"/>
  <c r="M5" i="54"/>
  <c r="M4" i="54"/>
  <c r="M3" i="54"/>
  <c r="M2" i="54"/>
  <c r="A3" i="83" l="1"/>
  <c r="I4" i="54" l="1"/>
  <c r="I22" i="54"/>
  <c r="I20" i="54"/>
  <c r="F20" i="54"/>
  <c r="I18" i="54"/>
  <c r="I16" i="54"/>
  <c r="F16" i="54"/>
  <c r="I14" i="54"/>
  <c r="I12" i="54"/>
  <c r="F12" i="54"/>
  <c r="I10" i="54"/>
  <c r="D10" i="54"/>
  <c r="I8" i="54"/>
  <c r="F8" i="54"/>
  <c r="I6" i="54"/>
  <c r="I2" i="54"/>
  <c r="A4" i="83" l="1"/>
  <c r="B27" i="83" l="1"/>
  <c r="B28" i="83"/>
  <c r="B25" i="83"/>
  <c r="B14" i="83"/>
  <c r="B13" i="83"/>
  <c r="B12" i="83"/>
  <c r="B11" i="83"/>
  <c r="B10" i="83"/>
  <c r="B17" i="83" l="1"/>
  <c r="B3" i="54" l="1"/>
  <c r="B29" i="83" l="1"/>
  <c r="B26" i="83"/>
  <c r="B24" i="83"/>
  <c r="B23" i="83"/>
  <c r="B22" i="83"/>
  <c r="B21" i="83"/>
  <c r="B20" i="83"/>
  <c r="B19" i="83"/>
  <c r="B18" i="83"/>
  <c r="B16" i="83"/>
  <c r="B15" i="83" l="1"/>
  <c r="B8" i="83"/>
  <c r="B9" i="83"/>
  <c r="B7" i="83"/>
  <c r="B6" i="83"/>
  <c r="B5" i="83"/>
  <c r="B4" i="83"/>
  <c r="A1" i="83" l="1"/>
</calcChain>
</file>

<file path=xl/sharedStrings.xml><?xml version="1.0" encoding="utf-8"?>
<sst xmlns="http://schemas.openxmlformats.org/spreadsheetml/2006/main" count="25" uniqueCount="4">
  <si>
    <t>УКР</t>
  </si>
  <si>
    <t>ENG</t>
  </si>
  <si>
    <t>…</t>
  </si>
  <si>
    <t>Wages_1995-2018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</si>
</sst>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6">
    <numFmt numFmtId="164" formatCode="#,##0&quot;р.&quot;;[Red]\-#,##0&quot;р.&quot;"/>
    <numFmt numFmtId="165" formatCode="#,##0.00&quot;р.&quot;;\-#,##0.00&quot;р.&quot;"/>
    <numFmt numFmtId="166" formatCode="_-* #,##0_р_._-;\-* #,##0_р_._-;_-* &quot;-&quot;_р_._-;_-@_-"/>
    <numFmt numFmtId="167" formatCode="_-* #,##0.00_р_._-;\-* #,##0.00_р_._-;_-* &quot;-&quot;??_р_._-;_-@_-"/>
    <numFmt numFmtId="168" formatCode="_-* #,##0\ _г_р_н_._-;\-* #,##0\ _г_р_н_._-;_-* &quot;-&quot;\ _г_р_н_._-;_-@_-"/>
    <numFmt numFmtId="169" formatCode="_-* #,##0.00\ _г_р_н_._-;\-* #,##0.00\ _г_р_н_._-;_-* &quot;-&quot;??\ _г_р_н_._-;_-@_-"/>
    <numFmt numFmtId="170" formatCode="_-* #,##0.00_₴_-;\-* #,##0.00_₴_-;_-* &quot;-&quot;??_₴_-;_-@_-"/>
    <numFmt numFmtId="171" formatCode="0.0"/>
    <numFmt numFmtId="172" formatCode="&quot;$&quot;#,##0_);[Red]\(&quot;$&quot;#,##0\)"/>
    <numFmt numFmtId="173" formatCode="_(* #,##0.00_);_(* \(#,##0.00\);_(* &quot;-&quot;??_);_(@_)"/>
    <numFmt numFmtId="174" formatCode="#,##0.0"/>
    <numFmt numFmtId="175" formatCode="#."/>
    <numFmt numFmtId="176" formatCode="&quot;Ј&quot;#,##0.00;[Red]\-&quot;Ј&quot;#,##0.00"/>
    <numFmt numFmtId="177" formatCode="General_)"/>
    <numFmt numFmtId="178" formatCode="#,##0.000"/>
    <numFmt numFmtId="179" formatCode="&quot;   &quot;@"/>
    <numFmt numFmtId="180" formatCode="&quot;      &quot;@"/>
    <numFmt numFmtId="181" formatCode="&quot;         &quot;@"/>
    <numFmt numFmtId="182" formatCode="&quot;            &quot;@"/>
    <numFmt numFmtId="183" formatCode="&quot;               &quot;@"/>
    <numFmt numFmtId="184" formatCode="0.000_)"/>
    <numFmt numFmtId="185" formatCode="_(* #,##0_);_(* \(#,##0\);_(* &quot;-&quot;_);_(@_)"/>
    <numFmt numFmtId="186" formatCode="_-&quot;$&quot;* #,##0_-;\-&quot;$&quot;* #,##0_-;_-&quot;$&quot;* &quot;-&quot;_-;_-@_-"/>
    <numFmt numFmtId="187" formatCode="_([$€-2]* #,##0.00_);_([$€-2]* \(#,##0.00\);_([$€-2]* &quot;-&quot;??_)"/>
    <numFmt numFmtId="188" formatCode="_-* #,##0\ _F_t_-;\-* #,##0\ _F_t_-;_-* &quot;-&quot;\ _F_t_-;_-@_-"/>
    <numFmt numFmtId="189" formatCode="_-* #,##0.00\ _F_t_-;\-* #,##0.00\ _F_t_-;_-* &quot;-&quot;??\ _F_t_-;_-@_-"/>
    <numFmt numFmtId="190" formatCode="[&gt;0.05]#,##0.0;[&lt;-0.05]\-#,##0.0;\-\-&quot; &quot;;"/>
    <numFmt numFmtId="191" formatCode="[&gt;0.5]#,##0;[&lt;-0.5]\-#,##0;\-\-&quot; &quot;;"/>
    <numFmt numFmtId="192" formatCode="#,##0\ &quot;Kč&quot;;\-#,##0\ &quot;Kč&quot;"/>
    <numFmt numFmtId="193" formatCode="&quot;$&quot;#,##0_);\(&quot;$&quot;#,##0\)"/>
    <numFmt numFmtId="194" formatCode="_(&quot;$&quot;* #,##0_);_(&quot;$&quot;* \(#,##0\);_(&quot;$&quot;* &quot;-&quot;_);_(@_)"/>
    <numFmt numFmtId="195" formatCode="_(&quot;$&quot;* #,##0.00_);_(&quot;$&quot;* \(#,##0.00\);_(&quot;$&quot;* &quot;-&quot;??_);_(@_)"/>
    <numFmt numFmtId="196" formatCode="[&gt;=0.05]#,##0.0;[&lt;=-0.05]\-#,##0.0;?0.0"/>
    <numFmt numFmtId="197" formatCode="_-* #,##0\ &quot;Ft&quot;_-;\-* #,##0\ &quot;Ft&quot;_-;_-* &quot;-&quot;\ &quot;Ft&quot;_-;_-@_-"/>
    <numFmt numFmtId="198" formatCode="_-* #,##0.00\ &quot;Ft&quot;_-;\-* #,##0.00\ &quot;Ft&quot;_-;_-* &quot;-&quot;??\ &quot;Ft&quot;_-;_-@_-"/>
    <numFmt numFmtId="199" formatCode="[Black]#,##0.0;[Black]\-#,##0.0;;"/>
    <numFmt numFmtId="200" formatCode="[Black][&gt;0.05]#,##0.0;[Black][&lt;-0.05]\-#,##0.0;;"/>
    <numFmt numFmtId="201" formatCode="[Black][&gt;0.5]#,##0;[Black][&lt;-0.5]\-#,##0;;"/>
    <numFmt numFmtId="202" formatCode="#,##0.0____"/>
    <numFmt numFmtId="203" formatCode="_-* #,##0\ _р_._-;\-* #,##0\ _р_._-;_-* &quot;-&quot;\ _р_._-;_-@_-"/>
    <numFmt numFmtId="204" formatCode="_-* #,##0.00\ &quot;р.&quot;_-;\-* #,##0.00\ &quot;р.&quot;_-;_-* &quot;-&quot;??\ &quot;р.&quot;_-;_-@_-"/>
    <numFmt numFmtId="205" formatCode="_-* #,##0.00\ _р_._-;\-* #,##0.00\ _р_._-;_-* &quot;-&quot;??\ _р_._-;_-@_-"/>
    <numFmt numFmtId="206" formatCode="#,##0.0_ ;[Red]\-#,##0.0\ "/>
    <numFmt numFmtId="207" formatCode="#,##0;[Red]\(#,##0\)"/>
    <numFmt numFmtId="208" formatCode="_-[$€-2]* #,##0.00_-;\-[$€-2]* #,##0.00_-;_-[$€-2]* &quot;-&quot;??_-"/>
    <numFmt numFmtId="209" formatCode="#,#00"/>
    <numFmt numFmtId="210" formatCode="###\ ##0.000"/>
    <numFmt numFmtId="211" formatCode="#,"/>
    <numFmt numFmtId="212" formatCode="0_)"/>
    <numFmt numFmtId="213" formatCode="&quot;Cr$&quot;#,##0_);[Red]\(&quot;Cr$&quot;#,##0\)"/>
    <numFmt numFmtId="214" formatCode="&quot;Cr$&quot;#,##0.00_);[Red]\(&quot;Cr$&quot;#,##0.00\)"/>
    <numFmt numFmtId="215" formatCode="\$#,"/>
    <numFmt numFmtId="216" formatCode="&quot;$&quot;#,#00"/>
    <numFmt numFmtId="217" formatCode="&quot;$&quot;#,"/>
    <numFmt numFmtId="218" formatCode="[$-418]d\-mmm\-yy;@"/>
    <numFmt numFmtId="219" formatCode="%#,#00"/>
    <numFmt numFmtId="220" formatCode="#.##000"/>
    <numFmt numFmtId="221" formatCode="dd\-mmm\-yy_)"/>
    <numFmt numFmtId="222" formatCode="#.##0,"/>
    <numFmt numFmtId="223" formatCode="#,##0.000000"/>
    <numFmt numFmtId="224" formatCode="General\ \ \ \ \ \ "/>
    <numFmt numFmtId="225" formatCode="0.0\ \ \ \ \ \ \ \ "/>
    <numFmt numFmtId="226" formatCode="mmmm\ yyyy"/>
    <numFmt numFmtId="227" formatCode="[$-409]d\-mmm\-yy;@"/>
    <numFmt numFmtId="228" formatCode="0.0;\(0.0\);\ ;\-"/>
    <numFmt numFmtId="229" formatCode="yyyy"/>
  </numFmts>
  <fonts count="218">
    <font>
      <sz val="10"/>
      <name val="Times New Roman"/>
      <charset val="204"/>
    </font>
    <font>
      <sz val="11"/>
      <color theme="1"/>
      <name val="Calibri"/>
      <family val="2"/>
      <charset val="204"/>
      <scheme val="minor"/>
    </font>
    <font>
      <sz val="11"/>
      <color theme="1"/>
      <name val="Calibri"/>
      <family val="2"/>
      <charset val="204"/>
      <scheme val="minor"/>
    </font>
    <font>
      <sz val="10"/>
      <name val="Times New Roman"/>
      <family val="1"/>
      <charset val="204"/>
    </font>
    <font>
      <u/>
      <sz val="11"/>
      <color indexed="12"/>
      <name val="Times New Roman Cyr"/>
      <charset val="204"/>
    </font>
    <font>
      <sz val="10"/>
      <name val="MS Sans Serif"/>
      <family val="2"/>
      <charset val="204"/>
    </font>
    <font>
      <sz val="1"/>
      <color indexed="16"/>
      <name val="Courier"/>
      <family val="1"/>
      <charset val="204"/>
    </font>
    <font>
      <b/>
      <sz val="1"/>
      <color indexed="16"/>
      <name val="Courier"/>
      <family val="1"/>
      <charset val="204"/>
    </font>
    <font>
      <sz val="10"/>
      <color indexed="8"/>
      <name val="Arial"/>
      <family val="2"/>
      <charset val="204"/>
    </font>
    <font>
      <sz val="10"/>
      <name val="TimesET"/>
    </font>
    <font>
      <u/>
      <sz val="11"/>
      <color indexed="36"/>
      <name val="Times New Roman Cyr"/>
      <charset val="204"/>
    </font>
    <font>
      <sz val="10"/>
      <name val="Arial Cyr"/>
      <charset val="204"/>
    </font>
    <font>
      <b/>
      <sz val="10"/>
      <name val="Arial Cyr"/>
      <charset val="204"/>
    </font>
    <font>
      <i/>
      <sz val="10"/>
      <name val="Arial Cyr"/>
      <charset val="204"/>
    </font>
    <font>
      <b/>
      <sz val="12"/>
      <name val="Times New Roman"/>
      <family val="1"/>
      <charset val="204"/>
    </font>
    <font>
      <sz val="12"/>
      <name val="Times New Roman"/>
      <family val="1"/>
      <charset val="204"/>
    </font>
    <font>
      <b/>
      <sz val="12"/>
      <color indexed="9"/>
      <name val="Times New Roman"/>
      <family val="1"/>
      <charset val="204"/>
    </font>
    <font>
      <sz val="10"/>
      <name val="Times New Roman"/>
      <family val="1"/>
      <charset val="204"/>
    </font>
    <font>
      <sz val="8"/>
      <name val="Arial Cyr"/>
      <charset val="204"/>
    </font>
    <font>
      <sz val="10"/>
      <name val="Tms Rmn"/>
    </font>
    <font>
      <sz val="16"/>
      <name val="Times New Roman"/>
      <family val="1"/>
      <charset val="204"/>
    </font>
    <font>
      <i/>
      <sz val="12"/>
      <name val="Times New Roman"/>
      <family val="1"/>
      <charset val="204"/>
    </font>
    <font>
      <sz val="8"/>
      <color indexed="55"/>
      <name val="Arial Cyr"/>
      <charset val="204"/>
    </font>
    <font>
      <b/>
      <sz val="8"/>
      <color indexed="55"/>
      <name val="Arial Cyr"/>
      <charset val="204"/>
    </font>
    <font>
      <b/>
      <sz val="10"/>
      <name val="UkrainianBaltica"/>
      <family val="1"/>
      <charset val="204"/>
    </font>
    <font>
      <sz val="10"/>
      <name val="Arial"/>
      <family val="2"/>
      <charset val="204"/>
    </font>
    <font>
      <sz val="10"/>
      <name val="Arial Cyr"/>
    </font>
    <font>
      <b/>
      <sz val="12"/>
      <color indexed="8"/>
      <name val="Times New Roman"/>
      <family val="1"/>
      <charset val="204"/>
    </font>
    <font>
      <sz val="12"/>
      <color indexed="8"/>
      <name val="Times New Roman"/>
      <family val="1"/>
      <charset val="204"/>
    </font>
    <font>
      <sz val="10"/>
      <color indexed="10"/>
      <name val="Arial Cyr"/>
      <charset val="204"/>
    </font>
    <font>
      <sz val="11"/>
      <color indexed="8"/>
      <name val="Calibri"/>
      <family val="2"/>
    </font>
    <font>
      <sz val="12"/>
      <color indexed="9"/>
      <name val="Times New Roman"/>
      <family val="1"/>
      <charset val="204"/>
    </font>
    <font>
      <sz val="10"/>
      <name val="Helv"/>
      <charset val="204"/>
    </font>
    <font>
      <sz val="28"/>
      <name val="Times New Roman"/>
      <family val="1"/>
      <charset val="204"/>
    </font>
    <font>
      <i/>
      <sz val="10"/>
      <name val="Times New Roman"/>
      <family val="1"/>
      <charset val="204"/>
    </font>
    <font>
      <i/>
      <sz val="12"/>
      <color indexed="8"/>
      <name val="Times New Roman"/>
      <family val="1"/>
      <charset val="204"/>
    </font>
    <font>
      <sz val="11"/>
      <color indexed="8"/>
      <name val="Calibri"/>
      <family val="2"/>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sz val="10"/>
      <name val="Arial Cyr"/>
      <family val="2"/>
      <charset val="204"/>
    </font>
    <font>
      <sz val="9"/>
      <name val="Times New Roman"/>
      <family val="1"/>
    </font>
    <font>
      <sz val="10"/>
      <name val="Arial"/>
      <family val="2"/>
    </font>
    <font>
      <sz val="11"/>
      <color indexed="9"/>
      <name val="Calibri"/>
      <family val="2"/>
    </font>
    <font>
      <sz val="8"/>
      <color indexed="12"/>
      <name val="Helv"/>
    </font>
    <font>
      <sz val="10"/>
      <name val="Geneva"/>
      <family val="2"/>
    </font>
    <font>
      <sz val="8"/>
      <color indexed="12"/>
      <name val="Helv"/>
      <family val="2"/>
    </font>
    <font>
      <sz val="11"/>
      <color indexed="20"/>
      <name val="Calibri"/>
      <family val="2"/>
    </font>
    <font>
      <b/>
      <sz val="11"/>
      <color indexed="52"/>
      <name val="Calibri"/>
      <family val="2"/>
    </font>
    <font>
      <sz val="10"/>
      <name val="Arial CE"/>
      <family val="2"/>
      <charset val="238"/>
    </font>
    <font>
      <b/>
      <sz val="11"/>
      <color indexed="9"/>
      <name val="Calibri"/>
      <family val="2"/>
    </font>
    <font>
      <b/>
      <sz val="10"/>
      <color indexed="8"/>
      <name val="Verdana"/>
      <family val="2"/>
    </font>
    <font>
      <i/>
      <sz val="10"/>
      <color indexed="8"/>
      <name val="Verdana"/>
      <family val="2"/>
    </font>
    <font>
      <sz val="11"/>
      <color indexed="8"/>
      <name val="Verdana"/>
      <family val="2"/>
    </font>
    <font>
      <b/>
      <sz val="11"/>
      <color indexed="8"/>
      <name val="Verdana"/>
      <family val="2"/>
    </font>
    <font>
      <b/>
      <sz val="13"/>
      <color indexed="9"/>
      <name val="Verdana"/>
      <family val="2"/>
    </font>
    <font>
      <sz val="11"/>
      <color indexed="8"/>
      <name val="Arial"/>
      <family val="2"/>
    </font>
    <font>
      <sz val="11"/>
      <name val="Tms Rmn"/>
      <family val="1"/>
    </font>
    <font>
      <sz val="10"/>
      <name val="Times New Roman"/>
      <family val="1"/>
    </font>
    <font>
      <sz val="9"/>
      <name val="Times"/>
      <family val="1"/>
    </font>
    <font>
      <sz val="8"/>
      <name val="Tahoma"/>
      <family val="2"/>
    </font>
    <font>
      <sz val="10"/>
      <name val="Helv"/>
    </font>
    <font>
      <sz val="12"/>
      <name val="TIMES"/>
      <family val="1"/>
    </font>
    <font>
      <sz val="8"/>
      <name val="Times New Roman"/>
      <family val="1"/>
    </font>
    <font>
      <i/>
      <sz val="11"/>
      <color indexed="23"/>
      <name val="Calibri"/>
      <family val="2"/>
    </font>
    <font>
      <sz val="10"/>
      <name val="MS Sans Serif"/>
      <family val="2"/>
    </font>
    <font>
      <sz val="1"/>
      <color indexed="8"/>
      <name val="Courier"/>
      <family val="3"/>
    </font>
    <font>
      <i/>
      <sz val="1"/>
      <color indexed="8"/>
      <name val="Courier"/>
      <family val="3"/>
    </font>
    <font>
      <b/>
      <sz val="12"/>
      <name val="Helv"/>
    </font>
    <font>
      <sz val="14"/>
      <name val="Helv"/>
    </font>
    <font>
      <sz val="12"/>
      <name val="Helv"/>
    </font>
    <font>
      <sz val="11"/>
      <color indexed="17"/>
      <name val="Calibri"/>
      <family val="2"/>
    </font>
    <font>
      <sz val="8"/>
      <name val="Arial"/>
      <family val="2"/>
    </font>
    <font>
      <b/>
      <sz val="15"/>
      <color indexed="56"/>
      <name val="Calibri"/>
      <family val="2"/>
    </font>
    <font>
      <b/>
      <sz val="13"/>
      <color indexed="56"/>
      <name val="Calibri"/>
      <family val="2"/>
    </font>
    <font>
      <b/>
      <sz val="11"/>
      <color indexed="56"/>
      <name val="Calibri"/>
      <family val="2"/>
    </font>
    <font>
      <u/>
      <sz val="10"/>
      <color indexed="12"/>
      <name val="Times New Roman CE"/>
      <charset val="238"/>
    </font>
    <font>
      <u/>
      <sz val="11"/>
      <color indexed="12"/>
      <name val="Calibri"/>
      <family val="2"/>
    </font>
    <font>
      <u/>
      <sz val="10"/>
      <color indexed="12"/>
      <name val="Times New Roman"/>
      <family val="1"/>
    </font>
    <font>
      <sz val="11"/>
      <color indexed="62"/>
      <name val="Calibri"/>
      <family val="2"/>
    </font>
    <font>
      <sz val="10"/>
      <name val="CTimesRoman"/>
      <family val="2"/>
    </font>
    <font>
      <sz val="11"/>
      <color indexed="52"/>
      <name val="Calibri"/>
      <family val="2"/>
    </font>
    <font>
      <sz val="8"/>
      <color indexed="8"/>
      <name val="Helv"/>
    </font>
    <font>
      <u/>
      <sz val="10"/>
      <color indexed="36"/>
      <name val="Times New Roman CE"/>
      <charset val="238"/>
    </font>
    <font>
      <sz val="10"/>
      <name val="Courier"/>
      <family val="3"/>
    </font>
    <font>
      <sz val="11"/>
      <color indexed="60"/>
      <name val="Calibri"/>
      <family val="2"/>
    </font>
    <font>
      <sz val="11"/>
      <name val="Tms Rmn"/>
    </font>
    <font>
      <sz val="10"/>
      <name val="Times New Roman CE"/>
      <family val="1"/>
      <charset val="238"/>
    </font>
    <font>
      <sz val="14"/>
      <name val="Times New Roman CE"/>
      <charset val="238"/>
    </font>
    <font>
      <b/>
      <sz val="11"/>
      <color indexed="63"/>
      <name val="Calibri"/>
      <family val="2"/>
    </font>
    <font>
      <sz val="10"/>
      <color indexed="10"/>
      <name val="MS Sans Serif"/>
      <family val="2"/>
    </font>
    <font>
      <sz val="8"/>
      <name val="Helv"/>
    </font>
    <font>
      <b/>
      <sz val="10"/>
      <name val="Tms Rmn"/>
      <family val="1"/>
    </font>
    <font>
      <b/>
      <sz val="18"/>
      <color indexed="56"/>
      <name val="Cambria"/>
      <family val="2"/>
    </font>
    <font>
      <b/>
      <sz val="11"/>
      <color indexed="8"/>
      <name val="Calibri"/>
      <family val="2"/>
    </font>
    <font>
      <sz val="11"/>
      <color indexed="10"/>
      <name val="Calibri"/>
      <family val="2"/>
    </font>
    <font>
      <b/>
      <sz val="18"/>
      <name val="Arial CE"/>
      <family val="2"/>
      <charset val="238"/>
    </font>
    <font>
      <b/>
      <sz val="12"/>
      <name val="Arial CE"/>
      <family val="2"/>
      <charset val="238"/>
    </font>
    <font>
      <sz val="12"/>
      <name val="Times New Roman"/>
      <family val="1"/>
    </font>
    <font>
      <sz val="12"/>
      <color indexed="24"/>
      <name val="Modern"/>
      <family val="3"/>
      <charset val="255"/>
    </font>
    <font>
      <b/>
      <sz val="18"/>
      <color indexed="24"/>
      <name val="Modern"/>
      <family val="3"/>
      <charset val="255"/>
    </font>
    <font>
      <b/>
      <sz val="12"/>
      <color indexed="24"/>
      <name val="Modern"/>
      <family val="3"/>
      <charset val="255"/>
    </font>
    <font>
      <sz val="20"/>
      <name val="Times New Roman"/>
      <family val="1"/>
      <charset val="204"/>
    </font>
    <font>
      <sz val="10"/>
      <name val="UkrainianBaltica"/>
    </font>
    <font>
      <b/>
      <sz val="11"/>
      <color indexed="10"/>
      <name val="Calibri"/>
      <family val="2"/>
      <charset val="204"/>
    </font>
    <font>
      <b/>
      <sz val="15"/>
      <color indexed="62"/>
      <name val="Calibri"/>
      <family val="2"/>
      <charset val="204"/>
    </font>
    <font>
      <b/>
      <sz val="13"/>
      <color indexed="62"/>
      <name val="Calibri"/>
      <family val="2"/>
      <charset val="204"/>
    </font>
    <font>
      <b/>
      <sz val="11"/>
      <color indexed="62"/>
      <name val="Calibri"/>
      <family val="2"/>
      <charset val="204"/>
    </font>
    <font>
      <b/>
      <sz val="18"/>
      <color indexed="62"/>
      <name val="Cambria"/>
      <family val="2"/>
      <charset val="204"/>
    </font>
    <font>
      <sz val="11"/>
      <color indexed="19"/>
      <name val="Calibri"/>
      <family val="2"/>
      <charset val="204"/>
    </font>
    <font>
      <b/>
      <i/>
      <sz val="12"/>
      <name val="Times New Roman"/>
      <family val="1"/>
      <charset val="204"/>
    </font>
    <font>
      <b/>
      <sz val="10"/>
      <name val="Arial"/>
      <family val="2"/>
      <charset val="204"/>
    </font>
    <font>
      <i/>
      <sz val="12"/>
      <color indexed="10"/>
      <name val="Times New Roman"/>
      <family val="1"/>
      <charset val="204"/>
    </font>
    <font>
      <b/>
      <sz val="12"/>
      <color theme="1"/>
      <name val="Times New Roman"/>
      <family val="1"/>
      <charset val="204"/>
    </font>
    <font>
      <i/>
      <sz val="11"/>
      <color indexed="8"/>
      <name val="Times New Roman"/>
      <family val="1"/>
      <charset val="204"/>
    </font>
    <font>
      <sz val="10"/>
      <color indexed="8"/>
      <name val="Verdana"/>
      <family val="2"/>
    </font>
    <font>
      <sz val="10"/>
      <color indexed="54"/>
      <name val="Verdana"/>
      <family val="2"/>
    </font>
    <font>
      <b/>
      <sz val="12"/>
      <name val="Arial"/>
      <family val="2"/>
      <charset val="204"/>
    </font>
    <font>
      <sz val="9"/>
      <name val="Tms Rmn"/>
    </font>
    <font>
      <sz val="10"/>
      <name val="FreeSet"/>
      <family val="2"/>
    </font>
    <font>
      <b/>
      <sz val="1"/>
      <color indexed="8"/>
      <name val="Courier"/>
      <family val="3"/>
    </font>
    <font>
      <u/>
      <sz val="10"/>
      <color indexed="12"/>
      <name val="Courier"/>
      <family val="3"/>
    </font>
    <font>
      <u/>
      <sz val="10"/>
      <color indexed="36"/>
      <name val="Courier"/>
      <family val="3"/>
    </font>
    <font>
      <u/>
      <sz val="5"/>
      <color indexed="12"/>
      <name val="Courier"/>
      <family val="3"/>
    </font>
    <font>
      <u/>
      <sz val="12"/>
      <color indexed="12"/>
      <name val="Times New Roman"/>
      <family val="1"/>
    </font>
    <font>
      <u/>
      <sz val="10"/>
      <color indexed="12"/>
      <name val="Segoe UI"/>
      <family val="2"/>
    </font>
    <font>
      <u/>
      <sz val="10"/>
      <color indexed="36"/>
      <name val="Arial"/>
      <family val="2"/>
    </font>
    <font>
      <b/>
      <sz val="14"/>
      <name val="Arial"/>
      <family val="2"/>
      <charset val="204"/>
    </font>
    <font>
      <b/>
      <sz val="12"/>
      <color indexed="9"/>
      <name val="Arial"/>
      <family val="2"/>
      <charset val="204"/>
    </font>
    <font>
      <b/>
      <i/>
      <sz val="14"/>
      <name val="Arial"/>
      <family val="2"/>
      <charset val="204"/>
    </font>
    <font>
      <b/>
      <i/>
      <sz val="14"/>
      <color indexed="9"/>
      <name val="Arial"/>
      <family val="2"/>
      <charset val="204"/>
    </font>
    <font>
      <b/>
      <i/>
      <sz val="12"/>
      <color indexed="9"/>
      <name val="Arial"/>
      <family val="2"/>
      <charset val="204"/>
    </font>
    <font>
      <b/>
      <sz val="11"/>
      <name val="Arial"/>
      <family val="2"/>
      <charset val="204"/>
    </font>
    <font>
      <b/>
      <sz val="11"/>
      <color indexed="9"/>
      <name val="Arial"/>
      <family val="2"/>
      <charset val="204"/>
    </font>
    <font>
      <sz val="12"/>
      <color indexed="9"/>
      <name val="Bookman Old Style"/>
      <family val="1"/>
      <charset val="204"/>
    </font>
    <font>
      <sz val="11"/>
      <name val="Arial"/>
      <family val="2"/>
      <charset val="204"/>
    </font>
    <font>
      <sz val="11"/>
      <color indexed="9"/>
      <name val="Arial"/>
      <family val="2"/>
      <charset val="204"/>
    </font>
    <font>
      <i/>
      <sz val="11"/>
      <name val="Arial"/>
      <family val="2"/>
      <charset val="204"/>
    </font>
    <font>
      <b/>
      <i/>
      <sz val="11"/>
      <color indexed="9"/>
      <name val="Arial"/>
      <family val="2"/>
      <charset val="204"/>
    </font>
    <font>
      <u/>
      <sz val="10"/>
      <name val="Times New Roman"/>
      <family val="1"/>
    </font>
    <font>
      <sz val="12"/>
      <name val="Arial"/>
      <family val="2"/>
    </font>
    <font>
      <sz val="12"/>
      <name val="Tms Rmn"/>
    </font>
    <font>
      <sz val="10"/>
      <color indexed="8"/>
      <name val="Segoe UI"/>
      <family val="2"/>
    </font>
    <font>
      <sz val="10"/>
      <name val="Segoe UI"/>
      <family val="2"/>
    </font>
    <font>
      <sz val="10"/>
      <color theme="1"/>
      <name val="Segoe UI"/>
      <family val="2"/>
    </font>
    <font>
      <sz val="11"/>
      <color theme="1"/>
      <name val="Calibri"/>
      <family val="2"/>
      <scheme val="minor"/>
    </font>
    <font>
      <b/>
      <sz val="11"/>
      <color indexed="18"/>
      <name val="Arial"/>
      <family val="2"/>
    </font>
    <font>
      <b/>
      <i/>
      <sz val="11"/>
      <color indexed="18"/>
      <name val="Arial"/>
      <family val="2"/>
    </font>
    <font>
      <sz val="9"/>
      <name val="Arial"/>
      <family val="2"/>
    </font>
    <font>
      <sz val="12"/>
      <color indexed="9"/>
      <name val="MS Sans Serif"/>
      <family val="2"/>
    </font>
    <font>
      <sz val="11"/>
      <color indexed="9"/>
      <name val="Arial"/>
      <family val="2"/>
    </font>
    <font>
      <sz val="11"/>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sz val="11"/>
      <color indexed="56"/>
      <name val="Arial"/>
      <family val="2"/>
    </font>
    <font>
      <b/>
      <i/>
      <sz val="11"/>
      <color indexed="56"/>
      <name val="Arial"/>
      <family val="2"/>
    </font>
    <font>
      <sz val="18"/>
      <color indexed="18"/>
      <name val="Arial"/>
      <family val="2"/>
    </font>
    <font>
      <sz val="11"/>
      <color indexed="10"/>
      <name val="Arial"/>
      <family val="2"/>
    </font>
    <font>
      <b/>
      <sz val="18"/>
      <color indexed="8"/>
      <name val="Cambria"/>
      <family val="1"/>
    </font>
    <font>
      <b/>
      <sz val="10"/>
      <name val="Times New Roman"/>
      <family val="1"/>
    </font>
    <font>
      <b/>
      <i/>
      <sz val="10"/>
      <name val="Times New Roman"/>
      <family val="1"/>
    </font>
    <font>
      <vertAlign val="superscript"/>
      <sz val="9"/>
      <color indexed="8"/>
      <name val="Times New Roman"/>
      <family val="1"/>
    </font>
    <font>
      <sz val="9"/>
      <color indexed="8"/>
      <name val="Times New Roman"/>
      <family val="1"/>
    </font>
    <font>
      <sz val="12"/>
      <name val="Journal"/>
    </font>
    <font>
      <sz val="10"/>
      <name val="Tahoma"/>
      <family val="2"/>
      <charset val="204"/>
    </font>
    <font>
      <sz val="10"/>
      <name val="Petersburg"/>
    </font>
    <font>
      <sz val="10"/>
      <name val="Times New Roman"/>
      <family val="1"/>
      <charset val="204"/>
    </font>
    <font>
      <b/>
      <sz val="12"/>
      <color rgb="FF000000"/>
      <name val="Times New Roman"/>
      <family val="1"/>
      <charset val="204"/>
    </font>
    <font>
      <u/>
      <sz val="11"/>
      <color theme="10"/>
      <name val="Calibri"/>
      <family val="2"/>
      <charset val="204"/>
      <scheme val="minor"/>
    </font>
    <font>
      <b/>
      <i/>
      <u/>
      <sz val="10"/>
      <color rgb="FFFF0000"/>
      <name val="Arial"/>
      <family val="2"/>
      <charset val="204"/>
    </font>
    <font>
      <b/>
      <i/>
      <u/>
      <sz val="11"/>
      <color rgb="FFFF0000"/>
      <name val="Times New Roman"/>
      <family val="1"/>
      <charset val="204"/>
    </font>
    <font>
      <sz val="11"/>
      <name val="Times New Roman"/>
      <family val="1"/>
      <charset val="204"/>
    </font>
    <font>
      <b/>
      <sz val="11"/>
      <name val="Times New Roman"/>
      <family val="1"/>
      <charset val="204"/>
    </font>
    <font>
      <b/>
      <sz val="26"/>
      <color rgb="FF0070C0"/>
      <name val="Times New Roman"/>
      <family val="1"/>
      <charset val="204"/>
    </font>
    <font>
      <b/>
      <sz val="14"/>
      <name val="Times New Roman"/>
      <family val="1"/>
      <charset val="204"/>
    </font>
    <font>
      <sz val="12"/>
      <color rgb="FF000000"/>
      <name val="Times New Roman"/>
      <family val="1"/>
      <charset val="204"/>
    </font>
    <font>
      <b/>
      <sz val="22"/>
      <name val="Times New Roman"/>
      <family val="1"/>
      <charset val="204"/>
    </font>
    <font>
      <b/>
      <sz val="24"/>
      <name val="Times New Roman"/>
      <family val="1"/>
      <charset val="204"/>
    </font>
    <font>
      <b/>
      <sz val="14"/>
      <color indexed="9"/>
      <name val="Times New Roman"/>
      <family val="1"/>
      <charset val="204"/>
    </font>
    <font>
      <u/>
      <sz val="14"/>
      <color theme="10"/>
      <name val="Times New Roman"/>
      <family val="1"/>
      <charset val="204"/>
    </font>
    <font>
      <sz val="14"/>
      <color theme="1"/>
      <name val="Times New Roman"/>
      <family val="1"/>
      <charset val="204"/>
    </font>
    <font>
      <b/>
      <i/>
      <sz val="14"/>
      <color indexed="10"/>
      <name val="Times New Roman"/>
      <family val="1"/>
      <charset val="204"/>
    </font>
    <font>
      <sz val="14"/>
      <name val="Arial Cyr"/>
      <charset val="204"/>
    </font>
    <font>
      <sz val="10"/>
      <color rgb="FFF0FEE6"/>
      <name val="Arial Cyr"/>
      <charset val="204"/>
    </font>
    <font>
      <b/>
      <sz val="16"/>
      <name val="Times New Roman"/>
      <family val="1"/>
      <charset val="204"/>
    </font>
    <font>
      <sz val="10"/>
      <color rgb="FF000000"/>
      <name val="Times New Roman"/>
      <family val="1"/>
      <charset val="204"/>
    </font>
    <font>
      <b/>
      <i/>
      <u/>
      <sz val="12"/>
      <color rgb="FFFF0000"/>
      <name val="Times New Roman"/>
      <family val="1"/>
      <charset val="204"/>
    </font>
    <font>
      <b/>
      <u/>
      <sz val="14"/>
      <name val="Times New Roman"/>
      <family val="1"/>
      <charset val="204"/>
    </font>
    <font>
      <b/>
      <i/>
      <sz val="14"/>
      <name val="Times New Roman"/>
      <family val="1"/>
      <charset val="204"/>
    </font>
    <font>
      <b/>
      <sz val="14"/>
      <color indexed="55"/>
      <name val="Times New Roman"/>
      <family val="1"/>
      <charset val="204"/>
    </font>
    <font>
      <sz val="12"/>
      <color theme="10"/>
      <name val="Times New Roman"/>
      <family val="1"/>
      <charset val="204"/>
    </font>
    <font>
      <sz val="11"/>
      <name val="Times New Roman Cyr"/>
      <charset val="204"/>
    </font>
    <font>
      <sz val="10"/>
      <color rgb="FF000000"/>
      <name val="Verdana"/>
      <family val="2"/>
      <charset val="204"/>
    </font>
    <font>
      <sz val="8"/>
      <color rgb="FF000000"/>
      <name val="Verdana"/>
      <family val="2"/>
      <charset val="204"/>
    </font>
    <font>
      <b/>
      <sz val="8"/>
      <color rgb="FF000000"/>
      <name val="Verdana"/>
      <family val="2"/>
      <charset val="204"/>
    </font>
    <font>
      <sz val="7.5"/>
      <color rgb="FF000000"/>
      <name val="Verdana"/>
      <family val="2"/>
      <charset val="204"/>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26"/>
      </patternFill>
    </fill>
    <fill>
      <patternFill patternType="solid">
        <fgColor indexed="11"/>
      </patternFill>
    </fill>
    <fill>
      <patternFill patternType="solid">
        <fgColor indexed="51"/>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3"/>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24"/>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indexed="41"/>
        <bgColor indexed="64"/>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lightUp">
        <fgColor indexed="54"/>
        <bgColor indexed="41"/>
      </patternFill>
    </fill>
    <fill>
      <patternFill patternType="solid">
        <fgColor indexed="26"/>
        <bgColor indexed="64"/>
      </patternFill>
    </fill>
    <fill>
      <patternFill patternType="solid">
        <fgColor rgb="FFC4D79B"/>
        <bgColor indexed="64"/>
      </patternFill>
    </fill>
    <fill>
      <patternFill patternType="solid">
        <fgColor rgb="FFEBF1DE"/>
        <bgColor indexed="64"/>
      </patternFill>
    </fill>
    <fill>
      <patternFill patternType="solid">
        <fgColor theme="6" tint="0.39997558519241921"/>
        <bgColor indexed="64"/>
      </patternFill>
    </fill>
    <fill>
      <patternFill patternType="solid">
        <fgColor theme="6" tint="0.79998168889431442"/>
        <bgColor indexed="64"/>
      </patternFill>
    </fill>
  </fills>
  <borders count="54">
    <border>
      <left/>
      <right/>
      <top/>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right/>
      <top style="double">
        <color indexed="8"/>
      </top>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top/>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indexed="62"/>
      </top>
      <bottom style="double">
        <color indexed="62"/>
      </bottom>
      <diagonal/>
    </border>
    <border>
      <left/>
      <right/>
      <top/>
      <bottom style="thin">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top/>
      <bottom style="double">
        <color indexed="10"/>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top/>
      <bottom style="thick">
        <color indexed="44"/>
      </bottom>
      <diagonal/>
    </border>
    <border>
      <left/>
      <right/>
      <top style="thick">
        <color rgb="FF005B2B"/>
      </top>
      <bottom/>
      <diagonal/>
    </border>
    <border>
      <left style="thick">
        <color rgb="FF005B2B"/>
      </left>
      <right style="thick">
        <color rgb="FF005B2B"/>
      </right>
      <top style="thick">
        <color rgb="FF005B2B"/>
      </top>
      <bottom/>
      <diagonal/>
    </border>
    <border>
      <left style="thick">
        <color rgb="FF005B2B"/>
      </left>
      <right style="thick">
        <color rgb="FF005B2B"/>
      </right>
      <top/>
      <bottom/>
      <diagonal/>
    </border>
    <border>
      <left style="thick">
        <color rgb="FF005B2B"/>
      </left>
      <right style="thick">
        <color rgb="FF005B2B"/>
      </right>
      <top/>
      <bottom style="thick">
        <color rgb="FF005B2B"/>
      </bottom>
      <diagonal/>
    </border>
    <border>
      <left style="thick">
        <color rgb="FF005B2B"/>
      </left>
      <right/>
      <top/>
      <bottom/>
      <diagonal/>
    </border>
    <border>
      <left style="thick">
        <color theme="6" tint="-0.499984740745262"/>
      </left>
      <right/>
      <top/>
      <bottom/>
      <diagonal/>
    </border>
    <border>
      <left style="thick">
        <color rgb="FF005B2B"/>
      </left>
      <right style="thick">
        <color rgb="FF005B2B"/>
      </right>
      <top style="thick">
        <color rgb="FF005B2B"/>
      </top>
      <bottom style="thick">
        <color rgb="FF005B2B"/>
      </bottom>
      <diagonal/>
    </border>
    <border>
      <left style="thick">
        <color rgb="FF005B2B"/>
      </left>
      <right/>
      <top style="thick">
        <color rgb="FF005B2B"/>
      </top>
      <bottom/>
      <diagonal/>
    </border>
    <border>
      <left/>
      <right style="thick">
        <color rgb="FF005B2B"/>
      </right>
      <top/>
      <bottom style="thick">
        <color rgb="FF005B2B"/>
      </bottom>
      <diagonal/>
    </border>
    <border>
      <left/>
      <right/>
      <top/>
      <bottom style="thick">
        <color rgb="FF005B2B"/>
      </bottom>
      <diagonal/>
    </border>
    <border>
      <left/>
      <right style="thick">
        <color rgb="FF005B2B"/>
      </right>
      <top/>
      <bottom/>
      <diagonal/>
    </border>
    <border>
      <left/>
      <right style="thick">
        <color rgb="FF005B2B"/>
      </right>
      <top style="thick">
        <color rgb="FF005B2B"/>
      </top>
      <bottom/>
      <diagonal/>
    </border>
    <border>
      <left/>
      <right/>
      <top/>
      <bottom style="thick">
        <color rgb="FF005D29"/>
      </bottom>
      <diagonal/>
    </border>
    <border>
      <left style="thick">
        <color rgb="FF005B2B"/>
      </left>
      <right style="thick">
        <color rgb="FF005D29"/>
      </right>
      <top style="thick">
        <color rgb="FF005B2B"/>
      </top>
      <bottom/>
      <diagonal/>
    </border>
    <border>
      <left style="thick">
        <color rgb="FF005B2B"/>
      </left>
      <right style="thick">
        <color rgb="FF005D29"/>
      </right>
      <top/>
      <bottom/>
      <diagonal/>
    </border>
    <border>
      <left style="thick">
        <color rgb="FF005B2B"/>
      </left>
      <right style="thick">
        <color rgb="FF005D29"/>
      </right>
      <top/>
      <bottom style="thick">
        <color rgb="FF005D29"/>
      </bottom>
      <diagonal/>
    </border>
    <border>
      <left style="thick">
        <color rgb="FF005D29"/>
      </left>
      <right/>
      <top/>
      <bottom/>
      <diagonal/>
    </border>
    <border>
      <left/>
      <right/>
      <top style="thick">
        <color rgb="FF005D29"/>
      </top>
      <bottom/>
      <diagonal/>
    </border>
    <border>
      <left/>
      <right/>
      <top style="thick">
        <color rgb="FF005D29"/>
      </top>
      <bottom style="thick">
        <color rgb="FF005D29"/>
      </bottom>
      <diagonal/>
    </border>
    <border>
      <left/>
      <right style="thick">
        <color rgb="FF005D29"/>
      </right>
      <top style="thick">
        <color rgb="FF005B2B"/>
      </top>
      <bottom style="thick">
        <color rgb="FF005D29"/>
      </bottom>
      <diagonal/>
    </border>
    <border>
      <left style="thick">
        <color rgb="FF005D29"/>
      </left>
      <right style="thick">
        <color rgb="FF005D29"/>
      </right>
      <top style="thick">
        <color rgb="FF005D29"/>
      </top>
      <bottom style="thick">
        <color rgb="FF005D29"/>
      </bottom>
      <diagonal/>
    </border>
  </borders>
  <cellStyleXfs count="1828">
    <xf numFmtId="0" fontId="0" fillId="0" borderId="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49" fontId="24" fillId="0" borderId="0">
      <alignment horizontal="centerContinuous" vertical="top" wrapText="1"/>
    </xf>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0" fontId="36"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6"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6"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6"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6"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6"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6" borderId="0" applyNumberFormat="0" applyBorder="0" applyAlignment="0" applyProtection="0"/>
    <xf numFmtId="0" fontId="36" fillId="10"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181" fontId="55" fillId="0" borderId="0" applyFont="0" applyFill="0" applyBorder="0" applyAlignment="0" applyProtection="0"/>
    <xf numFmtId="182" fontId="55" fillId="0" borderId="0" applyFont="0" applyFill="0" applyBorder="0" applyAlignment="0" applyProtection="0"/>
    <xf numFmtId="0" fontId="36"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6"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6"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6"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6"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6"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6" fillId="6" borderId="0" applyNumberFormat="0" applyBorder="0" applyAlignment="0" applyProtection="0"/>
    <xf numFmtId="0" fontId="36" fillId="9"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3" borderId="0" applyNumberFormat="0" applyBorder="0" applyAlignment="0" applyProtection="0"/>
    <xf numFmtId="0" fontId="36" fillId="6" borderId="0" applyNumberFormat="0" applyBorder="0" applyAlignment="0" applyProtection="0"/>
    <xf numFmtId="0" fontId="36" fillId="10"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1"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2" borderId="0" applyNumberFormat="0" applyBorder="0" applyAlignment="0" applyProtection="0"/>
    <xf numFmtId="183" fontId="54" fillId="0" borderId="0" applyFont="0" applyFill="0" applyBorder="0" applyAlignment="0" applyProtection="0"/>
    <xf numFmtId="0" fontId="37"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37" fillId="9" borderId="0" applyNumberFormat="0" applyBorder="0" applyAlignment="0" applyProtection="0"/>
    <xf numFmtId="0" fontId="56" fillId="9" borderId="0" applyNumberFormat="0" applyBorder="0" applyAlignment="0" applyProtection="0"/>
    <xf numFmtId="0" fontId="56" fillId="9" borderId="0" applyNumberFormat="0" applyBorder="0" applyAlignment="0" applyProtection="0"/>
    <xf numFmtId="0" fontId="56" fillId="9" borderId="0" applyNumberFormat="0" applyBorder="0" applyAlignment="0" applyProtection="0"/>
    <xf numFmtId="0" fontId="56" fillId="9" borderId="0" applyNumberFormat="0" applyBorder="0" applyAlignment="0" applyProtection="0"/>
    <xf numFmtId="0" fontId="56" fillId="9" borderId="0" applyNumberFormat="0" applyBorder="0" applyAlignment="0" applyProtection="0"/>
    <xf numFmtId="0" fontId="56" fillId="9" borderId="0" applyNumberFormat="0" applyBorder="0" applyAlignment="0" applyProtection="0"/>
    <xf numFmtId="0" fontId="56" fillId="9" borderId="0" applyNumberFormat="0" applyBorder="0" applyAlignment="0" applyProtection="0"/>
    <xf numFmtId="0" fontId="56" fillId="9" borderId="0" applyNumberFormat="0" applyBorder="0" applyAlignment="0" applyProtection="0"/>
    <xf numFmtId="0" fontId="56" fillId="9" borderId="0" applyNumberFormat="0" applyBorder="0" applyAlignment="0" applyProtection="0"/>
    <xf numFmtId="0" fontId="37" fillId="11" borderId="0" applyNumberFormat="0" applyBorder="0" applyAlignment="0" applyProtection="0"/>
    <xf numFmtId="0" fontId="56" fillId="11" borderId="0" applyNumberFormat="0" applyBorder="0" applyAlignment="0" applyProtection="0"/>
    <xf numFmtId="0" fontId="56" fillId="11" borderId="0" applyNumberFormat="0" applyBorder="0" applyAlignment="0" applyProtection="0"/>
    <xf numFmtId="0" fontId="56" fillId="11" borderId="0" applyNumberFormat="0" applyBorder="0" applyAlignment="0" applyProtection="0"/>
    <xf numFmtId="0" fontId="56" fillId="11" borderId="0" applyNumberFormat="0" applyBorder="0" applyAlignment="0" applyProtection="0"/>
    <xf numFmtId="0" fontId="56" fillId="11" borderId="0" applyNumberFormat="0" applyBorder="0" applyAlignment="0" applyProtection="0"/>
    <xf numFmtId="0" fontId="56" fillId="11" borderId="0" applyNumberFormat="0" applyBorder="0" applyAlignment="0" applyProtection="0"/>
    <xf numFmtId="0" fontId="56" fillId="11" borderId="0" applyNumberFormat="0" applyBorder="0" applyAlignment="0" applyProtection="0"/>
    <xf numFmtId="0" fontId="56" fillId="11" borderId="0" applyNumberFormat="0" applyBorder="0" applyAlignment="0" applyProtection="0"/>
    <xf numFmtId="0" fontId="56" fillId="11" borderId="0" applyNumberFormat="0" applyBorder="0" applyAlignment="0" applyProtection="0"/>
    <xf numFmtId="0" fontId="37"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37"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37" fillId="17" borderId="0" applyNumberFormat="0" applyBorder="0" applyAlignment="0" applyProtection="0"/>
    <xf numFmtId="0" fontId="56" fillId="17" borderId="0" applyNumberFormat="0" applyBorder="0" applyAlignment="0" applyProtection="0"/>
    <xf numFmtId="0" fontId="56" fillId="17" borderId="0" applyNumberFormat="0" applyBorder="0" applyAlignment="0" applyProtection="0"/>
    <xf numFmtId="0" fontId="56" fillId="17" borderId="0" applyNumberFormat="0" applyBorder="0" applyAlignment="0" applyProtection="0"/>
    <xf numFmtId="0" fontId="56" fillId="17" borderId="0" applyNumberFormat="0" applyBorder="0" applyAlignment="0" applyProtection="0"/>
    <xf numFmtId="0" fontId="56" fillId="17" borderId="0" applyNumberFormat="0" applyBorder="0" applyAlignment="0" applyProtection="0"/>
    <xf numFmtId="0" fontId="56" fillId="17" borderId="0" applyNumberFormat="0" applyBorder="0" applyAlignment="0" applyProtection="0"/>
    <xf numFmtId="0" fontId="56" fillId="17" borderId="0" applyNumberFormat="0" applyBorder="0" applyAlignment="0" applyProtection="0"/>
    <xf numFmtId="0" fontId="56" fillId="17" borderId="0" applyNumberFormat="0" applyBorder="0" applyAlignment="0" applyProtection="0"/>
    <xf numFmtId="0" fontId="56" fillId="17" borderId="0" applyNumberFormat="0" applyBorder="0" applyAlignment="0" applyProtection="0"/>
    <xf numFmtId="0" fontId="37" fillId="6" borderId="0" applyNumberFormat="0" applyBorder="0" applyAlignment="0" applyProtection="0"/>
    <xf numFmtId="0" fontId="37" fillId="18"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6"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14" borderId="0" applyNumberFormat="0" applyBorder="0" applyAlignment="0" applyProtection="0"/>
    <xf numFmtId="0" fontId="37" fillId="9" borderId="0" applyNumberFormat="0" applyBorder="0" applyAlignment="0" applyProtection="0"/>
    <xf numFmtId="0" fontId="37" fillId="11"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37"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37"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37" fillId="21"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37"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37"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37" fillId="18"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57" fillId="0" borderId="1">
      <protection hidden="1"/>
    </xf>
    <xf numFmtId="0" fontId="58" fillId="22" borderId="1" applyNumberFormat="0" applyFont="0" applyBorder="0" applyAlignment="0" applyProtection="0">
      <protection hidden="1"/>
    </xf>
    <xf numFmtId="0" fontId="59" fillId="0" borderId="1">
      <protection hidden="1"/>
    </xf>
    <xf numFmtId="0" fontId="48" fillId="3" borderId="0" applyNumberFormat="0" applyBorder="0" applyAlignment="0" applyProtection="0"/>
    <xf numFmtId="0" fontId="60" fillId="3" borderId="0" applyNumberFormat="0" applyBorder="0" applyAlignment="0" applyProtection="0"/>
    <xf numFmtId="0" fontId="60" fillId="3" borderId="0" applyNumberFormat="0" applyBorder="0" applyAlignment="0" applyProtection="0"/>
    <xf numFmtId="0" fontId="60" fillId="3" borderId="0" applyNumberFormat="0" applyBorder="0" applyAlignment="0" applyProtection="0"/>
    <xf numFmtId="0" fontId="60" fillId="3" borderId="0" applyNumberFormat="0" applyBorder="0" applyAlignment="0" applyProtection="0"/>
    <xf numFmtId="0" fontId="60" fillId="3" borderId="0" applyNumberFormat="0" applyBorder="0" applyAlignment="0" applyProtection="0"/>
    <xf numFmtId="0" fontId="60" fillId="3" borderId="0" applyNumberFormat="0" applyBorder="0" applyAlignment="0" applyProtection="0"/>
    <xf numFmtId="0" fontId="60" fillId="3" borderId="0" applyNumberFormat="0" applyBorder="0" applyAlignment="0" applyProtection="0"/>
    <xf numFmtId="0" fontId="60" fillId="3" borderId="0" applyNumberFormat="0" applyBorder="0" applyAlignment="0" applyProtection="0"/>
    <xf numFmtId="0" fontId="60" fillId="3" borderId="0" applyNumberFormat="0" applyBorder="0" applyAlignment="0" applyProtection="0"/>
    <xf numFmtId="0" fontId="40" fillId="22" borderId="2" applyNumberFormat="0" applyAlignment="0" applyProtection="0"/>
    <xf numFmtId="0" fontId="61" fillId="22" borderId="2" applyNumberFormat="0" applyAlignment="0" applyProtection="0"/>
    <xf numFmtId="0" fontId="61" fillId="22" borderId="2" applyNumberFormat="0" applyAlignment="0" applyProtection="0"/>
    <xf numFmtId="0" fontId="61" fillId="22" borderId="2" applyNumberFormat="0" applyAlignment="0" applyProtection="0"/>
    <xf numFmtId="0" fontId="61" fillId="22" borderId="2" applyNumberFormat="0" applyAlignment="0" applyProtection="0"/>
    <xf numFmtId="0" fontId="61" fillId="22" borderId="2" applyNumberFormat="0" applyAlignment="0" applyProtection="0"/>
    <xf numFmtId="0" fontId="61" fillId="22" borderId="2" applyNumberFormat="0" applyAlignment="0" applyProtection="0"/>
    <xf numFmtId="0" fontId="61" fillId="22" borderId="2" applyNumberFormat="0" applyAlignment="0" applyProtection="0"/>
    <xf numFmtId="0" fontId="61" fillId="22" borderId="2" applyNumberFormat="0" applyAlignment="0" applyProtection="0"/>
    <xf numFmtId="0" fontId="61" fillId="22" borderId="2" applyNumberFormat="0" applyAlignment="0" applyProtection="0"/>
    <xf numFmtId="0" fontId="62" fillId="0" borderId="3" applyNumberFormat="0" applyFont="0" applyFill="0" applyAlignment="0" applyProtection="0"/>
    <xf numFmtId="0" fontId="45" fillId="23" borderId="4" applyNumberFormat="0" applyAlignment="0" applyProtection="0"/>
    <xf numFmtId="0" fontId="63" fillId="23" borderId="4" applyNumberFormat="0" applyAlignment="0" applyProtection="0"/>
    <xf numFmtId="0" fontId="63" fillId="23" borderId="4" applyNumberFormat="0" applyAlignment="0" applyProtection="0"/>
    <xf numFmtId="0" fontId="63" fillId="23" borderId="4" applyNumberFormat="0" applyAlignment="0" applyProtection="0"/>
    <xf numFmtId="0" fontId="63" fillId="23" borderId="4" applyNumberFormat="0" applyAlignment="0" applyProtection="0"/>
    <xf numFmtId="0" fontId="63" fillId="23" borderId="4" applyNumberFormat="0" applyAlignment="0" applyProtection="0"/>
    <xf numFmtId="0" fontId="63" fillId="23" borderId="4" applyNumberFormat="0" applyAlignment="0" applyProtection="0"/>
    <xf numFmtId="0" fontId="63" fillId="23" borderId="4" applyNumberFormat="0" applyAlignment="0" applyProtection="0"/>
    <xf numFmtId="0" fontId="63" fillId="23" borderId="4" applyNumberFormat="0" applyAlignment="0" applyProtection="0"/>
    <xf numFmtId="0" fontId="63" fillId="23" borderId="4" applyNumberFormat="0" applyAlignment="0" applyProtection="0"/>
    <xf numFmtId="1" fontId="64" fillId="24" borderId="5">
      <alignment horizontal="right" vertical="center"/>
    </xf>
    <xf numFmtId="0" fontId="65" fillId="24" borderId="5">
      <alignment horizontal="right" vertical="center"/>
    </xf>
    <xf numFmtId="0" fontId="55" fillId="24" borderId="6"/>
    <xf numFmtId="0" fontId="64" fillId="25" borderId="5">
      <alignment horizontal="center" vertical="center"/>
    </xf>
    <xf numFmtId="1" fontId="64" fillId="24" borderId="5">
      <alignment horizontal="right" vertical="center"/>
    </xf>
    <xf numFmtId="0" fontId="55" fillId="24" borderId="0"/>
    <xf numFmtId="0" fontId="55" fillId="24" borderId="0"/>
    <xf numFmtId="0" fontId="66" fillId="24" borderId="5">
      <alignment horizontal="left" vertical="center"/>
    </xf>
    <xf numFmtId="0" fontId="66" fillId="24" borderId="7">
      <alignment vertical="center"/>
    </xf>
    <xf numFmtId="0" fontId="67" fillId="24" borderId="8">
      <alignment vertical="center"/>
    </xf>
    <xf numFmtId="0" fontId="66" fillId="24" borderId="5"/>
    <xf numFmtId="0" fontId="65" fillId="24" borderId="5">
      <alignment horizontal="right" vertical="center"/>
    </xf>
    <xf numFmtId="0" fontId="68" fillId="26" borderId="5">
      <alignment horizontal="left" vertical="center"/>
    </xf>
    <xf numFmtId="0" fontId="68" fillId="26" borderId="5">
      <alignment horizontal="left" vertical="center"/>
    </xf>
    <xf numFmtId="0" fontId="11" fillId="24" borderId="5">
      <alignment horizontal="left" vertical="center"/>
    </xf>
    <xf numFmtId="0" fontId="69" fillId="24" borderId="6"/>
    <xf numFmtId="0" fontId="64" fillId="25" borderId="5">
      <alignment horizontal="left" vertical="center"/>
    </xf>
    <xf numFmtId="184" fontId="70" fillId="0" borderId="0"/>
    <xf numFmtId="184" fontId="70" fillId="0" borderId="0"/>
    <xf numFmtId="184" fontId="70" fillId="0" borderId="0"/>
    <xf numFmtId="184" fontId="70" fillId="0" borderId="0"/>
    <xf numFmtId="184" fontId="70" fillId="0" borderId="0"/>
    <xf numFmtId="184" fontId="70" fillId="0" borderId="0"/>
    <xf numFmtId="184" fontId="70" fillId="0" borderId="0"/>
    <xf numFmtId="184" fontId="70" fillId="0" borderId="0"/>
    <xf numFmtId="38" fontId="5" fillId="0" borderId="0" applyFont="0" applyFill="0" applyBorder="0" applyAlignment="0" applyProtection="0"/>
    <xf numFmtId="185" fontId="71" fillId="0" borderId="0" applyFont="0" applyFill="0" applyBorder="0" applyAlignment="0" applyProtection="0"/>
    <xf numFmtId="168" fontId="11" fillId="0" borderId="0" applyFont="0" applyFill="0" applyBorder="0" applyAlignment="0" applyProtection="0"/>
    <xf numFmtId="203" fontId="116" fillId="0" borderId="0" applyFont="0" applyFill="0" applyBorder="0" applyAlignment="0" applyProtection="0"/>
    <xf numFmtId="166" fontId="11" fillId="0" borderId="0" applyFont="0" applyFill="0" applyBorder="0" applyAlignment="0" applyProtection="0"/>
    <xf numFmtId="173" fontId="55" fillId="0" borderId="0" applyFont="0" applyFill="0" applyBorder="0" applyAlignment="0" applyProtection="0"/>
    <xf numFmtId="173" fontId="30" fillId="0" borderId="0" applyFont="0" applyFill="0" applyBorder="0" applyAlignment="0" applyProtection="0"/>
    <xf numFmtId="173" fontId="30" fillId="0" borderId="0" applyFont="0" applyFill="0" applyBorder="0" applyAlignment="0" applyProtection="0"/>
    <xf numFmtId="173" fontId="30" fillId="0" borderId="0" applyFont="0" applyFill="0" applyBorder="0" applyAlignment="0" applyProtection="0"/>
    <xf numFmtId="167" fontId="71" fillId="0" borderId="0" applyFont="0" applyFill="0" applyBorder="0" applyAlignment="0" applyProtection="0"/>
    <xf numFmtId="178" fontId="72" fillId="0" borderId="0">
      <alignment horizontal="right" vertical="top"/>
    </xf>
    <xf numFmtId="205" fontId="116" fillId="0" borderId="0" applyFont="0" applyFill="0" applyBorder="0" applyAlignment="0" applyProtection="0"/>
    <xf numFmtId="3" fontId="73" fillId="0" borderId="0" applyFont="0" applyFill="0" applyBorder="0" applyAlignment="0" applyProtection="0"/>
    <xf numFmtId="0" fontId="74" fillId="0" borderId="0"/>
    <xf numFmtId="3" fontId="55" fillId="0" borderId="0" applyFill="0" applyBorder="0" applyAlignment="0" applyProtection="0"/>
    <xf numFmtId="0" fontId="75" fillId="0" borderId="0"/>
    <xf numFmtId="0" fontId="75" fillId="0" borderId="0"/>
    <xf numFmtId="172" fontId="5" fillId="0" borderId="0" applyFont="0" applyFill="0" applyBorder="0" applyAlignment="0" applyProtection="0"/>
    <xf numFmtId="204" fontId="116" fillId="0" borderId="0" applyFont="0" applyFill="0" applyBorder="0" applyAlignment="0" applyProtection="0"/>
    <xf numFmtId="186" fontId="73" fillId="0" borderId="0" applyFont="0" applyFill="0" applyBorder="0" applyAlignment="0" applyProtection="0"/>
    <xf numFmtId="175" fontId="6" fillId="0" borderId="0">
      <protection locked="0"/>
    </xf>
    <xf numFmtId="0" fontId="62" fillId="0" borderId="0" applyFont="0" applyFill="0" applyBorder="0" applyAlignment="0" applyProtection="0"/>
    <xf numFmtId="187" fontId="76" fillId="0" borderId="0" applyFont="0" applyFill="0" applyBorder="0" applyAlignment="0" applyProtection="0"/>
    <xf numFmtId="0" fontId="49"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188" fontId="78" fillId="0" borderId="0" applyFont="0" applyFill="0" applyBorder="0" applyAlignment="0" applyProtection="0"/>
    <xf numFmtId="189" fontId="78" fillId="0" borderId="0" applyFont="0" applyFill="0" applyBorder="0" applyAlignment="0" applyProtection="0"/>
    <xf numFmtId="0" fontId="79" fillId="0" borderId="0">
      <protection locked="0"/>
    </xf>
    <xf numFmtId="0" fontId="79" fillId="0" borderId="0">
      <protection locked="0"/>
    </xf>
    <xf numFmtId="0" fontId="80" fillId="0" borderId="0">
      <protection locked="0"/>
    </xf>
    <xf numFmtId="0" fontId="79" fillId="0" borderId="0">
      <protection locked="0"/>
    </xf>
    <xf numFmtId="0" fontId="81" fillId="0" borderId="0"/>
    <xf numFmtId="0" fontId="79" fillId="0" borderId="0">
      <protection locked="0"/>
    </xf>
    <xf numFmtId="0" fontId="82" fillId="0" borderId="0"/>
    <xf numFmtId="0" fontId="79" fillId="0" borderId="0">
      <protection locked="0"/>
    </xf>
    <xf numFmtId="0" fontId="82" fillId="0" borderId="0"/>
    <xf numFmtId="0" fontId="80" fillId="0" borderId="0">
      <protection locked="0"/>
    </xf>
    <xf numFmtId="0" fontId="82" fillId="0" borderId="0"/>
    <xf numFmtId="3" fontId="62" fillId="0" borderId="0" applyFont="0" applyFill="0" applyBorder="0" applyAlignment="0" applyProtection="0"/>
    <xf numFmtId="3" fontId="62" fillId="0" borderId="0" applyFont="0" applyFill="0" applyBorder="0" applyAlignment="0" applyProtection="0"/>
    <xf numFmtId="175" fontId="6" fillId="0" borderId="0">
      <protection locked="0"/>
    </xf>
    <xf numFmtId="0" fontId="82" fillId="0" borderId="0"/>
    <xf numFmtId="0" fontId="83" fillId="0" borderId="0"/>
    <xf numFmtId="0" fontId="82" fillId="0" borderId="0"/>
    <xf numFmtId="0" fontId="74" fillId="0" borderId="0"/>
    <xf numFmtId="0" fontId="52"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38" fontId="85" fillId="25" borderId="0" applyNumberFormat="0" applyBorder="0" applyAlignment="0" applyProtection="0"/>
    <xf numFmtId="0" fontId="41" fillId="0" borderId="9" applyNumberFormat="0" applyFill="0" applyAlignment="0" applyProtection="0"/>
    <xf numFmtId="0" fontId="86" fillId="0" borderId="9" applyNumberFormat="0" applyFill="0" applyAlignment="0" applyProtection="0"/>
    <xf numFmtId="0" fontId="86" fillId="0" borderId="9" applyNumberFormat="0" applyFill="0" applyAlignment="0" applyProtection="0"/>
    <xf numFmtId="0" fontId="86" fillId="0" borderId="9" applyNumberFormat="0" applyFill="0" applyAlignment="0" applyProtection="0"/>
    <xf numFmtId="0" fontId="86" fillId="0" borderId="9" applyNumberFormat="0" applyFill="0" applyAlignment="0" applyProtection="0"/>
    <xf numFmtId="0" fontId="86" fillId="0" borderId="9" applyNumberFormat="0" applyFill="0" applyAlignment="0" applyProtection="0"/>
    <xf numFmtId="0" fontId="86" fillId="0" borderId="9" applyNumberFormat="0" applyFill="0" applyAlignment="0" applyProtection="0"/>
    <xf numFmtId="0" fontId="86" fillId="0" borderId="9" applyNumberFormat="0" applyFill="0" applyAlignment="0" applyProtection="0"/>
    <xf numFmtId="0" fontId="86" fillId="0" borderId="9" applyNumberFormat="0" applyFill="0" applyAlignment="0" applyProtection="0"/>
    <xf numFmtId="0" fontId="86" fillId="0" borderId="9" applyNumberFormat="0" applyFill="0" applyAlignment="0" applyProtection="0"/>
    <xf numFmtId="0" fontId="42" fillId="0" borderId="10" applyNumberFormat="0" applyFill="0" applyAlignment="0" applyProtection="0"/>
    <xf numFmtId="0" fontId="87" fillId="0" borderId="10" applyNumberFormat="0" applyFill="0" applyAlignment="0" applyProtection="0"/>
    <xf numFmtId="0" fontId="87" fillId="0" borderId="10" applyNumberFormat="0" applyFill="0" applyAlignment="0" applyProtection="0"/>
    <xf numFmtId="0" fontId="87" fillId="0" borderId="10" applyNumberFormat="0" applyFill="0" applyAlignment="0" applyProtection="0"/>
    <xf numFmtId="0" fontId="87" fillId="0" borderId="10" applyNumberFormat="0" applyFill="0" applyAlignment="0" applyProtection="0"/>
    <xf numFmtId="0" fontId="87" fillId="0" borderId="10" applyNumberFormat="0" applyFill="0" applyAlignment="0" applyProtection="0"/>
    <xf numFmtId="0" fontId="87" fillId="0" borderId="10" applyNumberFormat="0" applyFill="0" applyAlignment="0" applyProtection="0"/>
    <xf numFmtId="0" fontId="87" fillId="0" borderId="10" applyNumberFormat="0" applyFill="0" applyAlignment="0" applyProtection="0"/>
    <xf numFmtId="0" fontId="87" fillId="0" borderId="10" applyNumberFormat="0" applyFill="0" applyAlignment="0" applyProtection="0"/>
    <xf numFmtId="0" fontId="87" fillId="0" borderId="10" applyNumberFormat="0" applyFill="0" applyAlignment="0" applyProtection="0"/>
    <xf numFmtId="0" fontId="43"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175" fontId="7" fillId="0" borderId="0">
      <protection locked="0"/>
    </xf>
    <xf numFmtId="175" fontId="7" fillId="0" borderId="0">
      <protection locked="0"/>
    </xf>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1" fillId="0" borderId="0" applyNumberFormat="0" applyFill="0" applyBorder="0" applyAlignment="0" applyProtection="0"/>
    <xf numFmtId="0" fontId="8" fillId="0" borderId="0"/>
    <xf numFmtId="0" fontId="11" fillId="0" borderId="0"/>
    <xf numFmtId="190" fontId="55" fillId="0" borderId="0" applyFont="0" applyFill="0" applyBorder="0" applyAlignment="0" applyProtection="0"/>
    <xf numFmtId="191" fontId="55" fillId="0" borderId="0" applyFont="0" applyFill="0" applyBorder="0" applyAlignment="0" applyProtection="0"/>
    <xf numFmtId="0" fontId="38" fillId="7" borderId="2" applyNumberFormat="0" applyAlignment="0" applyProtection="0"/>
    <xf numFmtId="10" fontId="85" fillId="24" borderId="5" applyNumberFormat="0" applyBorder="0" applyAlignment="0" applyProtection="0"/>
    <xf numFmtId="0" fontId="92" fillId="7" borderId="2" applyNumberFormat="0" applyAlignment="0" applyProtection="0"/>
    <xf numFmtId="0" fontId="92" fillId="7" borderId="2" applyNumberFormat="0" applyAlignment="0" applyProtection="0"/>
    <xf numFmtId="0" fontId="92" fillId="7" borderId="2" applyNumberFormat="0" applyAlignment="0" applyProtection="0"/>
    <xf numFmtId="0" fontId="92" fillId="7" borderId="2" applyNumberFormat="0" applyAlignment="0" applyProtection="0"/>
    <xf numFmtId="0" fontId="92" fillId="7" borderId="2" applyNumberFormat="0" applyAlignment="0" applyProtection="0"/>
    <xf numFmtId="0" fontId="92" fillId="7" borderId="2" applyNumberFormat="0" applyAlignment="0" applyProtection="0"/>
    <xf numFmtId="0" fontId="92" fillId="7" borderId="2" applyNumberFormat="0" applyAlignment="0" applyProtection="0"/>
    <xf numFmtId="0" fontId="92" fillId="7" borderId="2" applyNumberFormat="0" applyAlignment="0" applyProtection="0"/>
    <xf numFmtId="0" fontId="92" fillId="7" borderId="2" applyNumberFormat="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174" fontId="93" fillId="0" borderId="0"/>
    <xf numFmtId="0" fontId="82" fillId="0" borderId="12"/>
    <xf numFmtId="0" fontId="50" fillId="0" borderId="13" applyNumberFormat="0" applyFill="0" applyAlignment="0" applyProtection="0"/>
    <xf numFmtId="0" fontId="94" fillId="0" borderId="13" applyNumberFormat="0" applyFill="0" applyAlignment="0" applyProtection="0"/>
    <xf numFmtId="0" fontId="94" fillId="0" borderId="13" applyNumberFormat="0" applyFill="0" applyAlignment="0" applyProtection="0"/>
    <xf numFmtId="0" fontId="94" fillId="0" borderId="13" applyNumberFormat="0" applyFill="0" applyAlignment="0" applyProtection="0"/>
    <xf numFmtId="0" fontId="94" fillId="0" borderId="13" applyNumberFormat="0" applyFill="0" applyAlignment="0" applyProtection="0"/>
    <xf numFmtId="0" fontId="94" fillId="0" borderId="13" applyNumberFormat="0" applyFill="0" applyAlignment="0" applyProtection="0"/>
    <xf numFmtId="0" fontId="94" fillId="0" borderId="13" applyNumberFormat="0" applyFill="0" applyAlignment="0" applyProtection="0"/>
    <xf numFmtId="0" fontId="94" fillId="0" borderId="13" applyNumberFormat="0" applyFill="0" applyAlignment="0" applyProtection="0"/>
    <xf numFmtId="0" fontId="94" fillId="0" borderId="13" applyNumberFormat="0" applyFill="0" applyAlignment="0" applyProtection="0"/>
    <xf numFmtId="0" fontId="94" fillId="0" borderId="13" applyNumberFormat="0" applyFill="0" applyAlignment="0" applyProtection="0"/>
    <xf numFmtId="0" fontId="95" fillId="0" borderId="1">
      <alignment horizontal="left"/>
      <protection locked="0"/>
    </xf>
    <xf numFmtId="0" fontId="96" fillId="0" borderId="0" applyNumberFormat="0" applyFill="0" applyBorder="0" applyAlignment="0" applyProtection="0">
      <alignment vertical="top"/>
      <protection locked="0"/>
    </xf>
    <xf numFmtId="192" fontId="62" fillId="0" borderId="0" applyFont="0" applyFill="0" applyBorder="0" applyAlignment="0" applyProtection="0"/>
    <xf numFmtId="185" fontId="71" fillId="0" borderId="0" applyFont="0" applyFill="0" applyBorder="0" applyAlignment="0" applyProtection="0"/>
    <xf numFmtId="173" fontId="71" fillId="0" borderId="0" applyFont="0" applyFill="0" applyBorder="0" applyAlignment="0" applyProtection="0"/>
    <xf numFmtId="193" fontId="62" fillId="0" borderId="0" applyFont="0" applyFill="0" applyBorder="0" applyAlignment="0" applyProtection="0"/>
    <xf numFmtId="194" fontId="71" fillId="0" borderId="0" applyFont="0" applyFill="0" applyBorder="0" applyAlignment="0" applyProtection="0"/>
    <xf numFmtId="195" fontId="71" fillId="0" borderId="0" applyFont="0" applyFill="0" applyBorder="0" applyAlignment="0" applyProtection="0"/>
    <xf numFmtId="0" fontId="97" fillId="0" borderId="0"/>
    <xf numFmtId="0" fontId="47" fillId="13" borderId="0" applyNumberFormat="0" applyBorder="0" applyAlignment="0" applyProtection="0"/>
    <xf numFmtId="0" fontId="98" fillId="13" borderId="0" applyNumberFormat="0" applyBorder="0" applyAlignment="0" applyProtection="0"/>
    <xf numFmtId="0" fontId="98" fillId="13" borderId="0" applyNumberFormat="0" applyBorder="0" applyAlignment="0" applyProtection="0"/>
    <xf numFmtId="0" fontId="98" fillId="13" borderId="0" applyNumberFormat="0" applyBorder="0" applyAlignment="0" applyProtection="0"/>
    <xf numFmtId="0" fontId="98" fillId="13" borderId="0" applyNumberFormat="0" applyBorder="0" applyAlignment="0" applyProtection="0"/>
    <xf numFmtId="0" fontId="98" fillId="13" borderId="0" applyNumberFormat="0" applyBorder="0" applyAlignment="0" applyProtection="0"/>
    <xf numFmtId="0" fontId="98" fillId="13" borderId="0" applyNumberFormat="0" applyBorder="0" applyAlignment="0" applyProtection="0"/>
    <xf numFmtId="0" fontId="98" fillId="13" borderId="0" applyNumberFormat="0" applyBorder="0" applyAlignment="0" applyProtection="0"/>
    <xf numFmtId="0" fontId="98" fillId="13" borderId="0" applyNumberFormat="0" applyBorder="0" applyAlignment="0" applyProtection="0"/>
    <xf numFmtId="0" fontId="98" fillId="13" borderId="0" applyNumberFormat="0" applyBorder="0" applyAlignment="0" applyProtection="0"/>
    <xf numFmtId="0" fontId="25" fillId="0" borderId="0" applyNumberFormat="0" applyFill="0" applyBorder="0" applyAlignment="0" applyProtection="0"/>
    <xf numFmtId="0" fontId="99" fillId="0" borderId="0"/>
    <xf numFmtId="0" fontId="19" fillId="0" borderId="0"/>
    <xf numFmtId="0" fontId="19" fillId="0" borderId="0"/>
    <xf numFmtId="0" fontId="75" fillId="0" borderId="0"/>
    <xf numFmtId="0" fontId="75" fillId="0" borderId="0"/>
    <xf numFmtId="0" fontId="75" fillId="0" borderId="0"/>
    <xf numFmtId="0" fontId="75" fillId="0" borderId="0"/>
    <xf numFmtId="0" fontId="30" fillId="0" borderId="0"/>
    <xf numFmtId="0" fontId="30" fillId="0" borderId="0"/>
    <xf numFmtId="0" fontId="30" fillId="0" borderId="0"/>
    <xf numFmtId="0" fontId="30" fillId="0" borderId="0"/>
    <xf numFmtId="0" fontId="30" fillId="0" borderId="0"/>
    <xf numFmtId="0" fontId="30" fillId="0" borderId="0"/>
    <xf numFmtId="0" fontId="55" fillId="0" borderId="0"/>
    <xf numFmtId="0" fontId="55" fillId="0" borderId="0"/>
    <xf numFmtId="0" fontId="30" fillId="0" borderId="0"/>
    <xf numFmtId="0" fontId="30" fillId="0" borderId="0"/>
    <xf numFmtId="0" fontId="30" fillId="0" borderId="0"/>
    <xf numFmtId="0" fontId="30" fillId="0" borderId="0"/>
    <xf numFmtId="0" fontId="30" fillId="0" borderId="0"/>
    <xf numFmtId="0" fontId="30" fillId="0" borderId="0"/>
    <xf numFmtId="0" fontId="11" fillId="0" borderId="0"/>
    <xf numFmtId="0" fontId="55" fillId="0" borderId="0"/>
    <xf numFmtId="0" fontId="54" fillId="0" borderId="0"/>
    <xf numFmtId="0" fontId="17"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7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7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55" fillId="0" borderId="0"/>
    <xf numFmtId="196" fontId="71" fillId="0" borderId="0" applyFill="0" applyBorder="0" applyAlignment="0" applyProtection="0">
      <alignment horizontal="right"/>
    </xf>
    <xf numFmtId="0" fontId="78" fillId="0" borderId="0"/>
    <xf numFmtId="177" fontId="32" fillId="0" borderId="0"/>
    <xf numFmtId="177" fontId="19" fillId="0" borderId="0"/>
    <xf numFmtId="0" fontId="100" fillId="0" borderId="0"/>
    <xf numFmtId="0" fontId="11" fillId="10" borderId="14" applyNumberFormat="0" applyFont="0" applyAlignment="0" applyProtection="0"/>
    <xf numFmtId="0" fontId="19" fillId="10" borderId="14" applyNumberFormat="0" applyFont="0" applyAlignment="0" applyProtection="0"/>
    <xf numFmtId="0" fontId="30" fillId="10" borderId="14" applyNumberFormat="0" applyFont="0" applyAlignment="0" applyProtection="0"/>
    <xf numFmtId="0" fontId="19" fillId="10" borderId="14" applyNumberFormat="0" applyFont="0" applyAlignment="0" applyProtection="0"/>
    <xf numFmtId="0" fontId="19" fillId="10" borderId="14" applyNumberFormat="0" applyFont="0" applyAlignment="0" applyProtection="0"/>
    <xf numFmtId="0" fontId="19" fillId="10" borderId="14" applyNumberFormat="0" applyFont="0" applyAlignment="0" applyProtection="0"/>
    <xf numFmtId="0" fontId="19" fillId="10" borderId="14" applyNumberFormat="0" applyFont="0" applyAlignment="0" applyProtection="0"/>
    <xf numFmtId="0" fontId="19" fillId="10" borderId="14" applyNumberFormat="0" applyFont="0" applyAlignment="0" applyProtection="0"/>
    <xf numFmtId="0" fontId="19" fillId="10" borderId="14" applyNumberFormat="0" applyFont="0" applyAlignment="0" applyProtection="0"/>
    <xf numFmtId="0" fontId="19" fillId="10" borderId="14" applyNumberFormat="0" applyFont="0" applyAlignment="0" applyProtection="0"/>
    <xf numFmtId="0" fontId="19" fillId="10" borderId="14" applyNumberFormat="0" applyFont="0" applyAlignment="0" applyProtection="0"/>
    <xf numFmtId="49" fontId="101" fillId="0" borderId="0"/>
    <xf numFmtId="173" fontId="9" fillId="0" borderId="0" applyFont="0" applyFill="0" applyBorder="0" applyAlignment="0" applyProtection="0"/>
    <xf numFmtId="0" fontId="39" fillId="22" borderId="15" applyNumberFormat="0" applyAlignment="0" applyProtection="0"/>
    <xf numFmtId="0" fontId="102" fillId="22" borderId="15" applyNumberFormat="0" applyAlignment="0" applyProtection="0"/>
    <xf numFmtId="0" fontId="102" fillId="22" borderId="15" applyNumberFormat="0" applyAlignment="0" applyProtection="0"/>
    <xf numFmtId="0" fontId="102" fillId="22" borderId="15" applyNumberFormat="0" applyAlignment="0" applyProtection="0"/>
    <xf numFmtId="0" fontId="102" fillId="22" borderId="15" applyNumberFormat="0" applyAlignment="0" applyProtection="0"/>
    <xf numFmtId="0" fontId="102" fillId="22" borderId="15" applyNumberFormat="0" applyAlignment="0" applyProtection="0"/>
    <xf numFmtId="0" fontId="102" fillId="22" borderId="15" applyNumberFormat="0" applyAlignment="0" applyProtection="0"/>
    <xf numFmtId="0" fontId="102" fillId="22" borderId="15" applyNumberFormat="0" applyAlignment="0" applyProtection="0"/>
    <xf numFmtId="0" fontId="102" fillId="22" borderId="15" applyNumberFormat="0" applyAlignment="0" applyProtection="0"/>
    <xf numFmtId="0" fontId="102" fillId="22" borderId="15" applyNumberFormat="0" applyAlignment="0" applyProtection="0"/>
    <xf numFmtId="197" fontId="78" fillId="0" borderId="0" applyFont="0" applyFill="0" applyBorder="0" applyAlignment="0" applyProtection="0"/>
    <xf numFmtId="198" fontId="78" fillId="0" borderId="0" applyFont="0" applyFill="0" applyBorder="0" applyAlignment="0" applyProtection="0"/>
    <xf numFmtId="0" fontId="74" fillId="0" borderId="0"/>
    <xf numFmtId="10" fontId="55" fillId="0" borderId="0" applyFont="0" applyFill="0" applyBorder="0" applyAlignment="0" applyProtection="0"/>
    <xf numFmtId="9" fontId="55"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199" fontId="55" fillId="0" borderId="0" applyFont="0" applyFill="0" applyBorder="0" applyAlignment="0" applyProtection="0"/>
    <xf numFmtId="200" fontId="54" fillId="0" borderId="0" applyFont="0" applyFill="0" applyBorder="0" applyAlignment="0" applyProtection="0"/>
    <xf numFmtId="201" fontId="54" fillId="0" borderId="0" applyFont="0" applyFill="0" applyBorder="0" applyAlignment="0" applyProtection="0"/>
    <xf numFmtId="2" fontId="62" fillId="0" borderId="0" applyFont="0" applyFill="0" applyBorder="0" applyAlignment="0" applyProtection="0"/>
    <xf numFmtId="202" fontId="71" fillId="0" borderId="0" applyFill="0" applyBorder="0" applyAlignment="0">
      <alignment horizontal="centerContinuous"/>
    </xf>
    <xf numFmtId="0" fontId="54" fillId="0" borderId="0"/>
    <xf numFmtId="0" fontId="103" fillId="0" borderId="1" applyNumberFormat="0" applyFill="0" applyBorder="0" applyAlignment="0" applyProtection="0">
      <protection hidden="1"/>
    </xf>
    <xf numFmtId="171" fontId="104" fillId="0" borderId="0"/>
    <xf numFmtId="0" fontId="105" fillId="0" borderId="0"/>
    <xf numFmtId="0" fontId="55" fillId="0" borderId="0" applyNumberFormat="0"/>
    <xf numFmtId="0" fontId="4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4" fillId="22" borderId="1"/>
    <xf numFmtId="175" fontId="6" fillId="0" borderId="16">
      <protection locked="0"/>
    </xf>
    <xf numFmtId="0" fontId="107" fillId="0" borderId="17" applyNumberFormat="0" applyFill="0" applyAlignment="0" applyProtection="0"/>
    <xf numFmtId="0" fontId="79" fillId="0" borderId="16">
      <protection locked="0"/>
    </xf>
    <xf numFmtId="0" fontId="97" fillId="0" borderId="0"/>
    <xf numFmtId="0" fontId="51"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9" fillId="0" borderId="0" applyNumberFormat="0" applyFill="0" applyBorder="0" applyAlignment="0" applyProtection="0"/>
    <xf numFmtId="0" fontId="110" fillId="0" borderId="0" applyNumberFormat="0" applyFill="0" applyBorder="0" applyAlignment="0" applyProtection="0"/>
    <xf numFmtId="171" fontId="111" fillId="0" borderId="0">
      <alignment horizontal="right"/>
    </xf>
    <xf numFmtId="0" fontId="37" fillId="27" borderId="0" applyNumberFormat="0" applyBorder="0" applyAlignment="0" applyProtection="0"/>
    <xf numFmtId="0" fontId="37" fillId="18" borderId="0" applyNumberFormat="0" applyBorder="0" applyAlignment="0" applyProtection="0"/>
    <xf numFmtId="0" fontId="37" fillId="12" borderId="0" applyNumberFormat="0" applyBorder="0" applyAlignment="0" applyProtection="0"/>
    <xf numFmtId="0" fontId="37" fillId="28" borderId="0" applyNumberFormat="0" applyBorder="0" applyAlignment="0" applyProtection="0"/>
    <xf numFmtId="0" fontId="37" fillId="16" borderId="0" applyNumberFormat="0" applyBorder="0" applyAlignment="0" applyProtection="0"/>
    <xf numFmtId="0" fontId="37" fillId="20"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37" fillId="21"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8" borderId="0" applyNumberFormat="0" applyBorder="0" applyAlignment="0" applyProtection="0"/>
    <xf numFmtId="0" fontId="38" fillId="7" borderId="2" applyNumberFormat="0" applyAlignment="0" applyProtection="0"/>
    <xf numFmtId="0" fontId="38" fillId="13" borderId="2" applyNumberFormat="0" applyAlignment="0" applyProtection="0"/>
    <xf numFmtId="0" fontId="39" fillId="29" borderId="15" applyNumberFormat="0" applyAlignment="0" applyProtection="0"/>
    <xf numFmtId="0" fontId="117" fillId="29" borderId="2" applyNumberFormat="0" applyAlignment="0" applyProtection="0"/>
    <xf numFmtId="0" fontId="112" fillId="0" borderId="0" applyProtection="0"/>
    <xf numFmtId="176" fontId="26" fillId="0" borderId="0" applyFont="0" applyFill="0" applyBorder="0" applyAlignment="0" applyProtection="0"/>
    <xf numFmtId="0" fontId="52" fillId="4" borderId="0" applyNumberFormat="0" applyBorder="0" applyAlignment="0" applyProtection="0"/>
    <xf numFmtId="0" fontId="24" fillId="0" borderId="18">
      <alignment horizontal="centerContinuous" vertical="top" wrapText="1"/>
    </xf>
    <xf numFmtId="0" fontId="118" fillId="0" borderId="19" applyNumberFormat="0" applyFill="0" applyAlignment="0" applyProtection="0"/>
    <xf numFmtId="0" fontId="119" fillId="0" borderId="20" applyNumberFormat="0" applyFill="0" applyAlignment="0" applyProtection="0"/>
    <xf numFmtId="0" fontId="120" fillId="0" borderId="21" applyNumberFormat="0" applyFill="0" applyAlignment="0" applyProtection="0"/>
    <xf numFmtId="0" fontId="120" fillId="0" borderId="0" applyNumberFormat="0" applyFill="0" applyBorder="0" applyAlignment="0" applyProtection="0"/>
    <xf numFmtId="0" fontId="113" fillId="0" borderId="0" applyProtection="0"/>
    <xf numFmtId="0" fontId="114" fillId="0" borderId="0" applyProtection="0"/>
    <xf numFmtId="0" fontId="25" fillId="0" borderId="0">
      <alignment wrapText="1"/>
    </xf>
    <xf numFmtId="0" fontId="50" fillId="0" borderId="13" applyNumberFormat="0" applyFill="0" applyAlignment="0" applyProtection="0"/>
    <xf numFmtId="0" fontId="44" fillId="0" borderId="22" applyNumberFormat="0" applyFill="0" applyAlignment="0" applyProtection="0"/>
    <xf numFmtId="0" fontId="112" fillId="0" borderId="16" applyProtection="0"/>
    <xf numFmtId="0" fontId="45" fillId="23" borderId="4" applyNumberFormat="0" applyAlignment="0" applyProtection="0"/>
    <xf numFmtId="0" fontId="45" fillId="23" borderId="4" applyNumberFormat="0" applyAlignment="0" applyProtection="0"/>
    <xf numFmtId="0" fontId="46" fillId="0" borderId="0" applyNumberFormat="0" applyFill="0" applyBorder="0" applyAlignment="0" applyProtection="0"/>
    <xf numFmtId="0" fontId="121" fillId="0" borderId="0" applyNumberFormat="0" applyFill="0" applyBorder="0" applyAlignment="0" applyProtection="0"/>
    <xf numFmtId="0" fontId="122" fillId="13" borderId="0" applyNumberFormat="0" applyBorder="0" applyAlignment="0" applyProtection="0"/>
    <xf numFmtId="0" fontId="40" fillId="22" borderId="2" applyNumberForma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36" fillId="0" borderId="0"/>
    <xf numFmtId="0" fontId="36" fillId="0" borderId="0"/>
    <xf numFmtId="0" fontId="36" fillId="0" borderId="0"/>
    <xf numFmtId="0" fontId="36"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7" fillId="0" borderId="0"/>
    <xf numFmtId="0" fontId="36" fillId="0" borderId="0"/>
    <xf numFmtId="0" fontId="25" fillId="0" borderId="0"/>
    <xf numFmtId="0" fontId="36"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1"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53" fillId="0" borderId="0"/>
    <xf numFmtId="0" fontId="17" fillId="0" borderId="0"/>
    <xf numFmtId="0" fontId="25" fillId="0" borderId="0"/>
    <xf numFmtId="0" fontId="11" fillId="0" borderId="0"/>
    <xf numFmtId="0" fontId="11" fillId="0" borderId="0"/>
    <xf numFmtId="0" fontId="36" fillId="0" borderId="0"/>
    <xf numFmtId="0" fontId="53" fillId="0" borderId="0"/>
    <xf numFmtId="0" fontId="53" fillId="0" borderId="0"/>
    <xf numFmtId="0" fontId="11"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xf numFmtId="0" fontId="11"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36" fillId="0" borderId="0"/>
    <xf numFmtId="0" fontId="25" fillId="0" borderId="0"/>
    <xf numFmtId="0" fontId="36" fillId="0" borderId="0"/>
    <xf numFmtId="0" fontId="36" fillId="0" borderId="0"/>
    <xf numFmtId="0" fontId="36" fillId="0" borderId="0"/>
    <xf numFmtId="0" fontId="11" fillId="0" borderId="0"/>
    <xf numFmtId="0" fontId="11" fillId="0" borderId="0"/>
    <xf numFmtId="0" fontId="44" fillId="0" borderId="17" applyNumberFormat="0" applyFill="0" applyAlignment="0" applyProtection="0"/>
    <xf numFmtId="0" fontId="48" fillId="5" borderId="0" applyNumberFormat="0" applyBorder="0" applyAlignment="0" applyProtection="0"/>
    <xf numFmtId="0" fontId="48" fillId="3" borderId="0" applyNumberFormat="0" applyBorder="0" applyAlignment="0" applyProtection="0"/>
    <xf numFmtId="0" fontId="49" fillId="0" borderId="0" applyNumberFormat="0" applyFill="0" applyBorder="0" applyAlignment="0" applyProtection="0"/>
    <xf numFmtId="0" fontId="116" fillId="10" borderId="14" applyNumberFormat="0" applyFont="0" applyAlignment="0" applyProtection="0"/>
    <xf numFmtId="0" fontId="36" fillId="10" borderId="14" applyNumberFormat="0" applyFont="0" applyAlignment="0" applyProtection="0"/>
    <xf numFmtId="0" fontId="11" fillId="10" borderId="14" applyNumberFormat="0" applyFont="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6" fillId="0" borderId="0" applyFont="0" applyFill="0" applyBorder="0" applyAlignment="0" applyProtection="0"/>
    <xf numFmtId="0" fontId="39" fillId="22" borderId="15" applyNumberFormat="0" applyAlignment="0" applyProtection="0"/>
    <xf numFmtId="0" fontId="51" fillId="0" borderId="23" applyNumberFormat="0" applyFill="0" applyAlignment="0" applyProtection="0"/>
    <xf numFmtId="0" fontId="47" fillId="13" borderId="0" applyNumberFormat="0" applyBorder="0" applyAlignment="0" applyProtection="0"/>
    <xf numFmtId="0" fontId="32" fillId="0" borderId="0"/>
    <xf numFmtId="0" fontId="112" fillId="0" borderId="0"/>
    <xf numFmtId="0" fontId="51" fillId="0" borderId="0" applyNumberFormat="0" applyFill="0" applyBorder="0" applyAlignment="0" applyProtection="0"/>
    <xf numFmtId="0" fontId="49" fillId="0" borderId="0" applyNumberFormat="0" applyFill="0" applyBorder="0" applyAlignment="0" applyProtection="0"/>
    <xf numFmtId="0" fontId="51" fillId="0" borderId="0" applyNumberFormat="0" applyFill="0" applyBorder="0" applyAlignment="0" applyProtection="0"/>
    <xf numFmtId="2" fontId="112" fillId="0" borderId="0" applyProtection="0"/>
    <xf numFmtId="169" fontId="36" fillId="0" borderId="0" applyFont="0" applyFill="0" applyBorder="0" applyAlignment="0" applyProtection="0"/>
    <xf numFmtId="40" fontId="5" fillId="0" borderId="0" applyFont="0" applyFill="0" applyBorder="0" applyAlignment="0" applyProtection="0"/>
    <xf numFmtId="0" fontId="52" fillId="6" borderId="0" applyNumberFormat="0" applyBorder="0" applyAlignment="0" applyProtection="0"/>
    <xf numFmtId="49" fontId="24" fillId="0" borderId="5">
      <alignment horizontal="center" vertical="center" wrapText="1"/>
    </xf>
    <xf numFmtId="167" fontId="11" fillId="0" borderId="0" applyFont="0" applyFill="0" applyBorder="0" applyAlignment="0" applyProtection="0"/>
    <xf numFmtId="0" fontId="11" fillId="0" borderId="0"/>
    <xf numFmtId="0" fontId="2" fillId="0" borderId="0"/>
    <xf numFmtId="9" fontId="11" fillId="0" borderId="0" applyFon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55" fillId="0" borderId="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181" fontId="54" fillId="0" borderId="0" applyFont="0" applyFill="0" applyBorder="0" applyAlignment="0" applyProtection="0"/>
    <xf numFmtId="181" fontId="71" fillId="0" borderId="0" applyFont="0" applyFill="0" applyBorder="0" applyAlignment="0" applyProtection="0"/>
    <xf numFmtId="182" fontId="54" fillId="0" borderId="0" applyFont="0" applyFill="0" applyBorder="0" applyAlignment="0" applyProtection="0"/>
    <xf numFmtId="182" fontId="71" fillId="0" borderId="0" applyFont="0" applyFill="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1"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1"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2"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14" borderId="0" applyNumberFormat="0" applyBorder="0" applyAlignment="0" applyProtection="0"/>
    <xf numFmtId="0" fontId="56" fillId="9" borderId="0" applyNumberFormat="0" applyBorder="0" applyAlignment="0" applyProtection="0"/>
    <xf numFmtId="0" fontId="56" fillId="9" borderId="0" applyNumberFormat="0" applyBorder="0" applyAlignment="0" applyProtection="0"/>
    <xf numFmtId="0" fontId="56" fillId="9" borderId="0" applyNumberFormat="0" applyBorder="0" applyAlignment="0" applyProtection="0"/>
    <xf numFmtId="0" fontId="56" fillId="9" borderId="0" applyNumberFormat="0" applyBorder="0" applyAlignment="0" applyProtection="0"/>
    <xf numFmtId="0" fontId="56" fillId="9" borderId="0" applyNumberFormat="0" applyBorder="0" applyAlignment="0" applyProtection="0"/>
    <xf numFmtId="0" fontId="56" fillId="9" borderId="0" applyNumberFormat="0" applyBorder="0" applyAlignment="0" applyProtection="0"/>
    <xf numFmtId="0" fontId="56" fillId="9" borderId="0" applyNumberFormat="0" applyBorder="0" applyAlignment="0" applyProtection="0"/>
    <xf numFmtId="0" fontId="56" fillId="9" borderId="0" applyNumberFormat="0" applyBorder="0" applyAlignment="0" applyProtection="0"/>
    <xf numFmtId="0" fontId="56" fillId="9" borderId="0" applyNumberFormat="0" applyBorder="0" applyAlignment="0" applyProtection="0"/>
    <xf numFmtId="0" fontId="56" fillId="11" borderId="0" applyNumberFormat="0" applyBorder="0" applyAlignment="0" applyProtection="0"/>
    <xf numFmtId="0" fontId="56" fillId="11" borderId="0" applyNumberFormat="0" applyBorder="0" applyAlignment="0" applyProtection="0"/>
    <xf numFmtId="0" fontId="56" fillId="11" borderId="0" applyNumberFormat="0" applyBorder="0" applyAlignment="0" applyProtection="0"/>
    <xf numFmtId="0" fontId="56" fillId="11" borderId="0" applyNumberFormat="0" applyBorder="0" applyAlignment="0" applyProtection="0"/>
    <xf numFmtId="0" fontId="56" fillId="11" borderId="0" applyNumberFormat="0" applyBorder="0" applyAlignment="0" applyProtection="0"/>
    <xf numFmtId="0" fontId="56" fillId="11" borderId="0" applyNumberFormat="0" applyBorder="0" applyAlignment="0" applyProtection="0"/>
    <xf numFmtId="0" fontId="56" fillId="11" borderId="0" applyNumberFormat="0" applyBorder="0" applyAlignment="0" applyProtection="0"/>
    <xf numFmtId="0" fontId="56" fillId="11" borderId="0" applyNumberFormat="0" applyBorder="0" applyAlignment="0" applyProtection="0"/>
    <xf numFmtId="0" fontId="56" fillId="11"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7" borderId="0" applyNumberFormat="0" applyBorder="0" applyAlignment="0" applyProtection="0"/>
    <xf numFmtId="0" fontId="56" fillId="17" borderId="0" applyNumberFormat="0" applyBorder="0" applyAlignment="0" applyProtection="0"/>
    <xf numFmtId="0" fontId="56" fillId="17" borderId="0" applyNumberFormat="0" applyBorder="0" applyAlignment="0" applyProtection="0"/>
    <xf numFmtId="0" fontId="56" fillId="17" borderId="0" applyNumberFormat="0" applyBorder="0" applyAlignment="0" applyProtection="0"/>
    <xf numFmtId="0" fontId="56" fillId="17" borderId="0" applyNumberFormat="0" applyBorder="0" applyAlignment="0" applyProtection="0"/>
    <xf numFmtId="0" fontId="56" fillId="17" borderId="0" applyNumberFormat="0" applyBorder="0" applyAlignment="0" applyProtection="0"/>
    <xf numFmtId="0" fontId="56" fillId="17" borderId="0" applyNumberFormat="0" applyBorder="0" applyAlignment="0" applyProtection="0"/>
    <xf numFmtId="0" fontId="56" fillId="17" borderId="0" applyNumberFormat="0" applyBorder="0" applyAlignment="0" applyProtection="0"/>
    <xf numFmtId="0" fontId="56" fillId="17"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11"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37" fillId="14" borderId="0" applyNumberFormat="0" applyBorder="0" applyAlignment="0" applyProtection="0"/>
    <xf numFmtId="0" fontId="37" fillId="9" borderId="0" applyNumberFormat="0" applyBorder="0" applyAlignment="0" applyProtection="0"/>
    <xf numFmtId="0" fontId="37" fillId="11"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5"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6"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0" fillId="3" borderId="0" applyNumberFormat="0" applyBorder="0" applyAlignment="0" applyProtection="0"/>
    <xf numFmtId="0" fontId="60" fillId="3" borderId="0" applyNumberFormat="0" applyBorder="0" applyAlignment="0" applyProtection="0"/>
    <xf numFmtId="0" fontId="60" fillId="3" borderId="0" applyNumberFormat="0" applyBorder="0" applyAlignment="0" applyProtection="0"/>
    <xf numFmtId="0" fontId="60" fillId="3" borderId="0" applyNumberFormat="0" applyBorder="0" applyAlignment="0" applyProtection="0"/>
    <xf numFmtId="0" fontId="60" fillId="3" borderId="0" applyNumberFormat="0" applyBorder="0" applyAlignment="0" applyProtection="0"/>
    <xf numFmtId="0" fontId="60" fillId="3" borderId="0" applyNumberFormat="0" applyBorder="0" applyAlignment="0" applyProtection="0"/>
    <xf numFmtId="0" fontId="60" fillId="3" borderId="0" applyNumberFormat="0" applyBorder="0" applyAlignment="0" applyProtection="0"/>
    <xf numFmtId="0" fontId="60" fillId="3" borderId="0" applyNumberFormat="0" applyBorder="0" applyAlignment="0" applyProtection="0"/>
    <xf numFmtId="0" fontId="60" fillId="3" borderId="0" applyNumberFormat="0" applyBorder="0" applyAlignment="0" applyProtection="0"/>
    <xf numFmtId="2" fontId="79" fillId="0" borderId="0">
      <protection locked="0"/>
    </xf>
    <xf numFmtId="2" fontId="80" fillId="0" borderId="0">
      <protection locked="0"/>
    </xf>
    <xf numFmtId="0" fontId="79" fillId="0" borderId="0">
      <protection locked="0"/>
    </xf>
    <xf numFmtId="0" fontId="79" fillId="0" borderId="0">
      <protection locked="0"/>
    </xf>
    <xf numFmtId="0" fontId="61" fillId="22" borderId="2" applyNumberFormat="0" applyAlignment="0" applyProtection="0"/>
    <xf numFmtId="0" fontId="61" fillId="22" borderId="2" applyNumberFormat="0" applyAlignment="0" applyProtection="0"/>
    <xf numFmtId="0" fontId="61" fillId="22" borderId="2" applyNumberFormat="0" applyAlignment="0" applyProtection="0"/>
    <xf numFmtId="0" fontId="61" fillId="22" borderId="2" applyNumberFormat="0" applyAlignment="0" applyProtection="0"/>
    <xf numFmtId="0" fontId="61" fillId="22" borderId="2" applyNumberFormat="0" applyAlignment="0" applyProtection="0"/>
    <xf numFmtId="0" fontId="61" fillId="22" borderId="2" applyNumberFormat="0" applyAlignment="0" applyProtection="0"/>
    <xf numFmtId="0" fontId="61" fillId="22" borderId="2" applyNumberFormat="0" applyAlignment="0" applyProtection="0"/>
    <xf numFmtId="0" fontId="61" fillId="22" borderId="2" applyNumberFormat="0" applyAlignment="0" applyProtection="0"/>
    <xf numFmtId="0" fontId="61" fillId="22" borderId="2" applyNumberFormat="0" applyAlignment="0" applyProtection="0"/>
    <xf numFmtId="0" fontId="63" fillId="23" borderId="4" applyNumberFormat="0" applyAlignment="0" applyProtection="0"/>
    <xf numFmtId="0" fontId="63" fillId="23" borderId="4" applyNumberFormat="0" applyAlignment="0" applyProtection="0"/>
    <xf numFmtId="0" fontId="63" fillId="23" borderId="4" applyNumberFormat="0" applyAlignment="0" applyProtection="0"/>
    <xf numFmtId="0" fontId="63" fillId="23" borderId="4" applyNumberFormat="0" applyAlignment="0" applyProtection="0"/>
    <xf numFmtId="0" fontId="63" fillId="23" borderId="4" applyNumberFormat="0" applyAlignment="0" applyProtection="0"/>
    <xf numFmtId="0" fontId="63" fillId="23" borderId="4" applyNumberFormat="0" applyAlignment="0" applyProtection="0"/>
    <xf numFmtId="0" fontId="63" fillId="23" borderId="4" applyNumberFormat="0" applyAlignment="0" applyProtection="0"/>
    <xf numFmtId="0" fontId="63" fillId="23" borderId="4" applyNumberFormat="0" applyAlignment="0" applyProtection="0"/>
    <xf numFmtId="0" fontId="63" fillId="23" borderId="4" applyNumberFormat="0" applyAlignment="0" applyProtection="0"/>
    <xf numFmtId="207" fontId="55" fillId="0" borderId="0"/>
    <xf numFmtId="0" fontId="128" fillId="24" borderId="5">
      <alignment horizontal="right" vertical="center"/>
    </xf>
    <xf numFmtId="0" fontId="65" fillId="24" borderId="5">
      <alignment horizontal="right" vertical="center"/>
    </xf>
    <xf numFmtId="0" fontId="55" fillId="24" borderId="6"/>
    <xf numFmtId="0" fontId="64" fillId="32" borderId="5">
      <alignment horizontal="center" vertical="center"/>
    </xf>
    <xf numFmtId="0" fontId="128" fillId="24" borderId="5">
      <alignment horizontal="right" vertical="center"/>
    </xf>
    <xf numFmtId="0" fontId="66" fillId="24" borderId="5">
      <alignment horizontal="left" vertical="center"/>
    </xf>
    <xf numFmtId="0" fontId="66" fillId="24" borderId="7">
      <alignment vertical="center"/>
    </xf>
    <xf numFmtId="0" fontId="67" fillId="24" borderId="8">
      <alignment vertical="center"/>
    </xf>
    <xf numFmtId="0" fontId="66" fillId="24" borderId="5"/>
    <xf numFmtId="0" fontId="65" fillId="24" borderId="5">
      <alignment horizontal="right" vertical="center"/>
    </xf>
    <xf numFmtId="0" fontId="68" fillId="26" borderId="5">
      <alignment horizontal="left" vertical="center"/>
    </xf>
    <xf numFmtId="0" fontId="68" fillId="26" borderId="5">
      <alignment horizontal="left" vertical="center"/>
    </xf>
    <xf numFmtId="0" fontId="129" fillId="24" borderId="5">
      <alignment horizontal="left" vertical="center"/>
    </xf>
    <xf numFmtId="0" fontId="69" fillId="24" borderId="6"/>
    <xf numFmtId="0" fontId="64" fillId="25" borderId="5">
      <alignment horizontal="left" vertical="center"/>
    </xf>
    <xf numFmtId="49" fontId="130" fillId="0" borderId="5">
      <alignment horizontal="center" vertical="center"/>
      <protection locked="0"/>
    </xf>
    <xf numFmtId="49" fontId="130" fillId="0" borderId="5">
      <alignment horizontal="center" vertical="center"/>
      <protection locked="0"/>
    </xf>
    <xf numFmtId="49" fontId="130" fillId="0" borderId="5">
      <alignment horizontal="center" vertical="center"/>
      <protection locked="0"/>
    </xf>
    <xf numFmtId="49" fontId="130" fillId="0" borderId="5">
      <alignment horizontal="center" vertical="center"/>
      <protection locked="0"/>
    </xf>
    <xf numFmtId="49" fontId="130" fillId="0" borderId="5">
      <alignment horizontal="center" vertical="center"/>
      <protection locked="0"/>
    </xf>
    <xf numFmtId="49" fontId="130" fillId="0" borderId="5">
      <alignment horizontal="center" vertical="center"/>
      <protection locked="0"/>
    </xf>
    <xf numFmtId="49" fontId="130" fillId="0" borderId="5">
      <alignment horizontal="center" vertical="center"/>
      <protection locked="0"/>
    </xf>
    <xf numFmtId="49" fontId="130" fillId="0" borderId="5">
      <alignment horizontal="center" vertical="center"/>
      <protection locked="0"/>
    </xf>
    <xf numFmtId="49" fontId="130" fillId="0" borderId="5">
      <alignment horizontal="center" vertical="center"/>
      <protection locked="0"/>
    </xf>
    <xf numFmtId="49" fontId="130" fillId="0" borderId="5">
      <alignment horizontal="center" vertical="center"/>
      <protection locked="0"/>
    </xf>
    <xf numFmtId="49" fontId="130" fillId="0" borderId="5">
      <alignment horizontal="center" vertical="center"/>
      <protection locked="0"/>
    </xf>
    <xf numFmtId="49" fontId="130" fillId="0" borderId="5">
      <alignment horizontal="center" vertical="center"/>
      <protection locked="0"/>
    </xf>
    <xf numFmtId="49" fontId="130" fillId="0" borderId="5">
      <alignment horizontal="center" vertical="center"/>
      <protection locked="0"/>
    </xf>
    <xf numFmtId="173" fontId="30" fillId="0" borderId="0" applyFont="0" applyFill="0" applyBorder="0" applyAlignment="0" applyProtection="0"/>
    <xf numFmtId="169" fontId="11" fillId="0" borderId="0" applyFont="0" applyFill="0" applyBorder="0" applyAlignment="0" applyProtection="0"/>
    <xf numFmtId="173" fontId="71" fillId="0" borderId="0" applyFont="0" applyFill="0" applyBorder="0" applyAlignment="0" applyProtection="0"/>
    <xf numFmtId="173" fontId="71" fillId="0" borderId="0" applyFont="0" applyFill="0" applyBorder="0" applyAlignment="0" applyProtection="0"/>
    <xf numFmtId="173" fontId="71" fillId="0" borderId="0" applyFont="0" applyFill="0" applyBorder="0" applyAlignment="0" applyProtection="0"/>
    <xf numFmtId="173" fontId="71" fillId="0" borderId="0" applyFont="0" applyFill="0" applyBorder="0" applyAlignment="0" applyProtection="0"/>
    <xf numFmtId="173" fontId="71" fillId="0" borderId="0" applyFont="0" applyFill="0" applyBorder="0" applyAlignment="0" applyProtection="0"/>
    <xf numFmtId="173" fontId="71" fillId="0" borderId="0" applyFont="0" applyFill="0" applyBorder="0" applyAlignment="0" applyProtection="0"/>
    <xf numFmtId="173" fontId="71" fillId="0" borderId="0" applyFont="0" applyFill="0" applyBorder="0" applyAlignment="0" applyProtection="0"/>
    <xf numFmtId="173" fontId="71" fillId="0" borderId="0" applyFont="0" applyFill="0" applyBorder="0" applyAlignment="0" applyProtection="0"/>
    <xf numFmtId="3" fontId="55" fillId="0" borderId="0" applyFont="0" applyFill="0" applyBorder="0" applyAlignment="0" applyProtection="0"/>
    <xf numFmtId="3" fontId="55" fillId="0" borderId="0" applyFont="0" applyFill="0" applyBorder="0" applyAlignment="0" applyProtection="0"/>
    <xf numFmtId="3" fontId="55" fillId="0" borderId="0" applyFont="0" applyFill="0" applyBorder="0" applyAlignment="0" applyProtection="0"/>
    <xf numFmtId="3" fontId="55" fillId="0" borderId="0" applyFont="0" applyFill="0" applyBorder="0" applyAlignment="0" applyProtection="0"/>
    <xf numFmtId="3" fontId="55" fillId="0" borderId="0" applyFont="0" applyFill="0" applyBorder="0" applyAlignment="0" applyProtection="0"/>
    <xf numFmtId="3" fontId="55" fillId="0" borderId="0" applyFont="0" applyFill="0" applyBorder="0" applyAlignment="0" applyProtection="0"/>
    <xf numFmtId="3" fontId="55" fillId="0" borderId="0" applyFont="0" applyFill="0" applyBorder="0" applyAlignment="0" applyProtection="0"/>
    <xf numFmtId="193" fontId="55" fillId="0" borderId="0" applyFont="0" applyFill="0" applyBorder="0" applyAlignment="0" applyProtection="0"/>
    <xf numFmtId="2" fontId="79" fillId="0" borderId="0">
      <protection locked="0"/>
    </xf>
    <xf numFmtId="0" fontId="55" fillId="0" borderId="0" applyFont="0" applyFill="0" applyBorder="0" applyAlignment="0" applyProtection="0"/>
    <xf numFmtId="49" fontId="25" fillId="0" borderId="5">
      <alignment horizontal="left" vertical="center"/>
      <protection locked="0"/>
    </xf>
    <xf numFmtId="49" fontId="25" fillId="0" borderId="5">
      <alignment horizontal="left" vertical="center"/>
      <protection locked="0"/>
    </xf>
    <xf numFmtId="49" fontId="25" fillId="0" borderId="5">
      <alignment horizontal="left" vertical="center"/>
      <protection locked="0"/>
    </xf>
    <xf numFmtId="49" fontId="25" fillId="0" borderId="5">
      <alignment horizontal="left" vertical="center"/>
      <protection locked="0"/>
    </xf>
    <xf numFmtId="49" fontId="25" fillId="0" borderId="5">
      <alignment horizontal="left" vertical="center"/>
      <protection locked="0"/>
    </xf>
    <xf numFmtId="49" fontId="25" fillId="0" borderId="5">
      <alignment horizontal="left" vertical="center"/>
      <protection locked="0"/>
    </xf>
    <xf numFmtId="49" fontId="25" fillId="0" borderId="5">
      <alignment horizontal="left" vertical="center"/>
      <protection locked="0"/>
    </xf>
    <xf numFmtId="49" fontId="25" fillId="0" borderId="5">
      <alignment horizontal="left" vertical="center"/>
      <protection locked="0"/>
    </xf>
    <xf numFmtId="49" fontId="25" fillId="0" borderId="5">
      <alignment horizontal="left" vertical="center"/>
      <protection locked="0"/>
    </xf>
    <xf numFmtId="49" fontId="25" fillId="0" borderId="5">
      <alignment horizontal="left" vertical="center"/>
      <protection locked="0"/>
    </xf>
    <xf numFmtId="49" fontId="25" fillId="0" borderId="5">
      <alignment horizontal="left" vertical="center"/>
      <protection locked="0"/>
    </xf>
    <xf numFmtId="49" fontId="25" fillId="0" borderId="5">
      <alignment horizontal="left" vertical="center"/>
      <protection locked="0"/>
    </xf>
    <xf numFmtId="49" fontId="25" fillId="0" borderId="5">
      <alignment horizontal="left" vertical="center"/>
      <protection locked="0"/>
    </xf>
    <xf numFmtId="49" fontId="25" fillId="0" borderId="5">
      <alignment horizontal="left" vertical="center"/>
      <protection locked="0"/>
    </xf>
    <xf numFmtId="49" fontId="25" fillId="0" borderId="5">
      <alignment horizontal="left" vertical="center"/>
      <protection locked="0"/>
    </xf>
    <xf numFmtId="49" fontId="25" fillId="0" borderId="5">
      <alignment horizontal="left" vertical="center"/>
      <protection locked="0"/>
    </xf>
    <xf numFmtId="49" fontId="25" fillId="0" borderId="5">
      <alignment horizontal="left" vertical="center"/>
      <protection locked="0"/>
    </xf>
    <xf numFmtId="171" fontId="131" fillId="0" borderId="0"/>
    <xf numFmtId="208" fontId="55" fillId="0" borderId="0" applyFont="0" applyFill="0" applyBorder="0" applyAlignment="0" applyProtection="0"/>
    <xf numFmtId="177" fontId="83" fillId="0" borderId="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174" fontId="55" fillId="0" borderId="0" applyFont="0" applyFill="0" applyBorder="0" applyAlignment="0" applyProtection="0"/>
    <xf numFmtId="174" fontId="55" fillId="0" borderId="0" applyFont="0" applyFill="0" applyBorder="0" applyAlignment="0" applyProtection="0"/>
    <xf numFmtId="174" fontId="55" fillId="0" borderId="0" applyFont="0" applyFill="0" applyBorder="0" applyAlignment="0" applyProtection="0"/>
    <xf numFmtId="0" fontId="81" fillId="0" borderId="0"/>
    <xf numFmtId="174" fontId="55" fillId="0" borderId="0" applyFont="0" applyFill="0" applyBorder="0" applyAlignment="0" applyProtection="0"/>
    <xf numFmtId="0" fontId="82" fillId="0" borderId="0"/>
    <xf numFmtId="174" fontId="55" fillId="0" borderId="0" applyFont="0" applyFill="0" applyBorder="0" applyAlignment="0" applyProtection="0"/>
    <xf numFmtId="0" fontId="82" fillId="0" borderId="0"/>
    <xf numFmtId="174" fontId="55" fillId="0" borderId="0" applyFont="0" applyFill="0" applyBorder="0" applyAlignment="0" applyProtection="0"/>
    <xf numFmtId="0" fontId="82" fillId="0" borderId="0"/>
    <xf numFmtId="174" fontId="55" fillId="0" borderId="0" applyFont="0" applyFill="0" applyBorder="0" applyAlignment="0" applyProtection="0"/>
    <xf numFmtId="0" fontId="78" fillId="0" borderId="0"/>
    <xf numFmtId="0" fontId="79" fillId="0" borderId="0">
      <protection locked="0"/>
    </xf>
    <xf numFmtId="209" fontId="79" fillId="0" borderId="0">
      <protection locked="0"/>
    </xf>
    <xf numFmtId="2" fontId="55" fillId="0" borderId="0" applyFont="0" applyFill="0" applyBorder="0" applyAlignment="0" applyProtection="0"/>
    <xf numFmtId="0" fontId="82" fillId="0" borderId="0"/>
    <xf numFmtId="0" fontId="83" fillId="0" borderId="0"/>
    <xf numFmtId="0" fontId="82" fillId="0" borderId="0"/>
    <xf numFmtId="209" fontId="79" fillId="0" borderId="0">
      <protection locked="0"/>
    </xf>
    <xf numFmtId="210" fontId="132" fillId="0" borderId="0" applyAlignment="0">
      <alignment wrapText="1"/>
    </xf>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6" fillId="0" borderId="9" applyNumberFormat="0" applyFill="0" applyAlignment="0" applyProtection="0"/>
    <xf numFmtId="0" fontId="86" fillId="0" borderId="9" applyNumberFormat="0" applyFill="0" applyAlignment="0" applyProtection="0"/>
    <xf numFmtId="0" fontId="86" fillId="0" borderId="9" applyNumberFormat="0" applyFill="0" applyAlignment="0" applyProtection="0"/>
    <xf numFmtId="0" fontId="86" fillId="0" borderId="9" applyNumberFormat="0" applyFill="0" applyAlignment="0" applyProtection="0"/>
    <xf numFmtId="0" fontId="86" fillId="0" borderId="9" applyNumberFormat="0" applyFill="0" applyAlignment="0" applyProtection="0"/>
    <xf numFmtId="0" fontId="86" fillId="0" borderId="9" applyNumberFormat="0" applyFill="0" applyAlignment="0" applyProtection="0"/>
    <xf numFmtId="0" fontId="86" fillId="0" borderId="9" applyNumberFormat="0" applyFill="0" applyAlignment="0" applyProtection="0"/>
    <xf numFmtId="0" fontId="86" fillId="0" borderId="9" applyNumberFormat="0" applyFill="0" applyAlignment="0" applyProtection="0"/>
    <xf numFmtId="0" fontId="86" fillId="0" borderId="9" applyNumberFormat="0" applyFill="0" applyAlignment="0" applyProtection="0"/>
    <xf numFmtId="0" fontId="87" fillId="0" borderId="10" applyNumberFormat="0" applyFill="0" applyAlignment="0" applyProtection="0"/>
    <xf numFmtId="0" fontId="87" fillId="0" borderId="10" applyNumberFormat="0" applyFill="0" applyAlignment="0" applyProtection="0"/>
    <xf numFmtId="0" fontId="87" fillId="0" borderId="10" applyNumberFormat="0" applyFill="0" applyAlignment="0" applyProtection="0"/>
    <xf numFmtId="0" fontId="87" fillId="0" borderId="10" applyNumberFormat="0" applyFill="0" applyAlignment="0" applyProtection="0"/>
    <xf numFmtId="0" fontId="87" fillId="0" borderId="10" applyNumberFormat="0" applyFill="0" applyAlignment="0" applyProtection="0"/>
    <xf numFmtId="0" fontId="87" fillId="0" borderId="10" applyNumberFormat="0" applyFill="0" applyAlignment="0" applyProtection="0"/>
    <xf numFmtId="0" fontId="87" fillId="0" borderId="10" applyNumberFormat="0" applyFill="0" applyAlignment="0" applyProtection="0"/>
    <xf numFmtId="0" fontId="87" fillId="0" borderId="10" applyNumberFormat="0" applyFill="0" applyAlignment="0" applyProtection="0"/>
    <xf numFmtId="0" fontId="87" fillId="0" borderId="10"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211" fontId="133" fillId="0" borderId="0">
      <protection locked="0"/>
    </xf>
    <xf numFmtId="211" fontId="133" fillId="0" borderId="0">
      <protection locked="0"/>
    </xf>
    <xf numFmtId="0" fontId="134"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174" fontId="54" fillId="0" borderId="0" applyFont="0" applyFill="0" applyBorder="0" applyAlignment="0" applyProtection="0"/>
    <xf numFmtId="174" fontId="71" fillId="0" borderId="0" applyFont="0" applyFill="0" applyBorder="0" applyAlignment="0" applyProtection="0"/>
    <xf numFmtId="3" fontId="54" fillId="0" borderId="0" applyFont="0" applyFill="0" applyBorder="0" applyAlignment="0" applyProtection="0"/>
    <xf numFmtId="3" fontId="71" fillId="0" borderId="0" applyFont="0" applyFill="0" applyBorder="0" applyAlignment="0" applyProtection="0"/>
    <xf numFmtId="0" fontId="92" fillId="7" borderId="2" applyNumberFormat="0" applyAlignment="0" applyProtection="0"/>
    <xf numFmtId="0" fontId="92" fillId="7" borderId="2" applyNumberFormat="0" applyAlignment="0" applyProtection="0"/>
    <xf numFmtId="0" fontId="92" fillId="7" borderId="2" applyNumberFormat="0" applyAlignment="0" applyProtection="0"/>
    <xf numFmtId="0" fontId="92" fillId="7" borderId="2" applyNumberFormat="0" applyAlignment="0" applyProtection="0"/>
    <xf numFmtId="0" fontId="92" fillId="7" borderId="2" applyNumberFormat="0" applyAlignment="0" applyProtection="0"/>
    <xf numFmtId="0" fontId="92" fillId="7" borderId="2" applyNumberFormat="0" applyAlignment="0" applyProtection="0"/>
    <xf numFmtId="0" fontId="92" fillId="7" borderId="2" applyNumberFormat="0" applyAlignment="0" applyProtection="0"/>
    <xf numFmtId="0" fontId="92" fillId="7" borderId="2" applyNumberFormat="0" applyAlignment="0" applyProtection="0"/>
    <xf numFmtId="0" fontId="92" fillId="7" borderId="2" applyNumberFormat="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15" fontId="55" fillId="0" borderId="0"/>
    <xf numFmtId="0" fontId="82" fillId="0" borderId="12"/>
    <xf numFmtId="49" fontId="25" fillId="0" borderId="0" applyNumberFormat="0" applyFont="0" applyAlignment="0">
      <alignment vertical="top" wrapText="1"/>
      <protection locked="0"/>
    </xf>
    <xf numFmtId="49" fontId="25" fillId="0" borderId="0" applyNumberFormat="0" applyFont="0" applyAlignment="0">
      <alignment vertical="top" wrapText="1"/>
    </xf>
    <xf numFmtId="49" fontId="25" fillId="0" borderId="0" applyNumberFormat="0" applyFont="0" applyAlignment="0">
      <alignment vertical="top" wrapText="1"/>
    </xf>
    <xf numFmtId="49" fontId="25" fillId="0" borderId="0" applyNumberFormat="0" applyFont="0" applyAlignment="0">
      <alignment vertical="top" wrapText="1"/>
      <protection locked="0"/>
    </xf>
    <xf numFmtId="49" fontId="25" fillId="0" borderId="0" applyNumberFormat="0" applyFont="0" applyAlignment="0">
      <alignment vertical="top" wrapText="1"/>
    </xf>
    <xf numFmtId="49" fontId="25" fillId="0" borderId="0" applyNumberFormat="0" applyFont="0" applyAlignment="0">
      <alignment vertical="top" wrapText="1"/>
      <protection locked="0"/>
    </xf>
    <xf numFmtId="49" fontId="25" fillId="0" borderId="0" applyNumberFormat="0" applyFont="0" applyAlignment="0">
      <alignment vertical="top" wrapText="1"/>
    </xf>
    <xf numFmtId="49" fontId="25" fillId="0" borderId="0" applyNumberFormat="0" applyFont="0" applyAlignment="0">
      <alignment vertical="top" wrapText="1"/>
      <protection locked="0"/>
    </xf>
    <xf numFmtId="49" fontId="25" fillId="0" borderId="0" applyNumberFormat="0" applyFont="0" applyAlignment="0">
      <alignment vertical="top" wrapText="1"/>
      <protection locked="0"/>
    </xf>
    <xf numFmtId="49" fontId="25" fillId="0" borderId="0" applyNumberFormat="0" applyFont="0" applyAlignment="0">
      <alignment vertical="top" wrapText="1"/>
      <protection locked="0"/>
    </xf>
    <xf numFmtId="49" fontId="25" fillId="0" borderId="0" applyNumberFormat="0" applyFont="0" applyAlignment="0">
      <alignment vertical="top" wrapText="1"/>
      <protection locked="0"/>
    </xf>
    <xf numFmtId="49" fontId="25" fillId="0" borderId="0" applyNumberFormat="0" applyFont="0" applyAlignment="0">
      <alignment vertical="top" wrapText="1"/>
      <protection locked="0"/>
    </xf>
    <xf numFmtId="49" fontId="25" fillId="0" borderId="0" applyNumberFormat="0" applyFont="0" applyAlignment="0">
      <alignment vertical="top" wrapText="1"/>
      <protection locked="0"/>
    </xf>
    <xf numFmtId="49" fontId="25" fillId="0" borderId="0" applyNumberFormat="0" applyFont="0" applyAlignment="0">
      <alignment vertical="top" wrapText="1"/>
      <protection locked="0"/>
    </xf>
    <xf numFmtId="49" fontId="25" fillId="0" borderId="0" applyNumberFormat="0" applyFont="0" applyAlignment="0">
      <alignment vertical="top" wrapText="1"/>
      <protection locked="0"/>
    </xf>
    <xf numFmtId="49" fontId="25" fillId="0" borderId="0" applyNumberFormat="0" applyFont="0" applyAlignment="0">
      <alignment vertical="top" wrapText="1"/>
      <protection locked="0"/>
    </xf>
    <xf numFmtId="49" fontId="25" fillId="0" borderId="0" applyNumberFormat="0" applyFont="0" applyAlignment="0">
      <alignment vertical="top" wrapText="1"/>
      <protection locked="0"/>
    </xf>
    <xf numFmtId="49" fontId="25" fillId="0" borderId="0" applyNumberFormat="0" applyFont="0" applyAlignment="0">
      <alignment vertical="top" wrapText="1"/>
      <protection locked="0"/>
    </xf>
    <xf numFmtId="49" fontId="25" fillId="0" borderId="0" applyNumberFormat="0" applyFont="0" applyAlignment="0">
      <alignment vertical="top" wrapText="1"/>
      <protection locked="0"/>
    </xf>
    <xf numFmtId="49" fontId="25" fillId="0" borderId="0" applyNumberFormat="0" applyFont="0" applyAlignment="0">
      <alignment vertical="top" wrapText="1"/>
      <protection locked="0"/>
    </xf>
    <xf numFmtId="49" fontId="140" fillId="24" borderId="31">
      <alignment horizontal="left" vertical="center"/>
      <protection locked="0"/>
    </xf>
    <xf numFmtId="49" fontId="140" fillId="24" borderId="31">
      <alignment horizontal="left" vertical="center"/>
    </xf>
    <xf numFmtId="4" fontId="140" fillId="24" borderId="31">
      <alignment horizontal="right" vertical="center"/>
      <protection locked="0"/>
    </xf>
    <xf numFmtId="4" fontId="140" fillId="24" borderId="31">
      <alignment horizontal="right" vertical="center"/>
    </xf>
    <xf numFmtId="4" fontId="141" fillId="24" borderId="31">
      <alignment horizontal="right" vertical="center"/>
      <protection locked="0"/>
    </xf>
    <xf numFmtId="49" fontId="142" fillId="24" borderId="5">
      <alignment horizontal="left" vertical="center"/>
      <protection locked="0"/>
    </xf>
    <xf numFmtId="49" fontId="142" fillId="24" borderId="5">
      <alignment horizontal="left" vertical="center"/>
    </xf>
    <xf numFmtId="49" fontId="143" fillId="24" borderId="5">
      <alignment horizontal="left" vertical="center"/>
      <protection locked="0"/>
    </xf>
    <xf numFmtId="49" fontId="143" fillId="24" borderId="5">
      <alignment horizontal="left" vertical="center"/>
    </xf>
    <xf numFmtId="4" fontId="142" fillId="24" borderId="5">
      <alignment horizontal="right" vertical="center"/>
      <protection locked="0"/>
    </xf>
    <xf numFmtId="4" fontId="142" fillId="24" borderId="5">
      <alignment horizontal="right" vertical="center"/>
    </xf>
    <xf numFmtId="4" fontId="144" fillId="24" borderId="5">
      <alignment horizontal="right" vertical="center"/>
      <protection locked="0"/>
    </xf>
    <xf numFmtId="49" fontId="130" fillId="24" borderId="5">
      <alignment horizontal="left" vertical="center"/>
      <protection locked="0"/>
    </xf>
    <xf numFmtId="49" fontId="130" fillId="24" borderId="5">
      <alignment horizontal="left" vertical="center"/>
      <protection locked="0"/>
    </xf>
    <xf numFmtId="49" fontId="130" fillId="24" borderId="5">
      <alignment horizontal="left" vertical="center"/>
    </xf>
    <xf numFmtId="49" fontId="130" fillId="24" borderId="5">
      <alignment horizontal="left" vertical="center"/>
    </xf>
    <xf numFmtId="49" fontId="141" fillId="24" borderId="5">
      <alignment horizontal="left" vertical="center"/>
      <protection locked="0"/>
    </xf>
    <xf numFmtId="49" fontId="141" fillId="24" borderId="5">
      <alignment horizontal="left" vertical="center"/>
    </xf>
    <xf numFmtId="4" fontId="130" fillId="24" borderId="5">
      <alignment horizontal="right" vertical="center"/>
      <protection locked="0"/>
    </xf>
    <xf numFmtId="4" fontId="130" fillId="24" borderId="5">
      <alignment horizontal="right" vertical="center"/>
      <protection locked="0"/>
    </xf>
    <xf numFmtId="4" fontId="130" fillId="24" borderId="5">
      <alignment horizontal="right" vertical="center"/>
    </xf>
    <xf numFmtId="4" fontId="130" fillId="24" borderId="5">
      <alignment horizontal="right" vertical="center"/>
    </xf>
    <xf numFmtId="4" fontId="141" fillId="24" borderId="5">
      <alignment horizontal="right" vertical="center"/>
      <protection locked="0"/>
    </xf>
    <xf numFmtId="49" fontId="145" fillId="24" borderId="5">
      <alignment horizontal="left" vertical="center"/>
      <protection locked="0"/>
    </xf>
    <xf numFmtId="49" fontId="145" fillId="24" borderId="5">
      <alignment horizontal="left" vertical="center"/>
    </xf>
    <xf numFmtId="49" fontId="146" fillId="24" borderId="5">
      <alignment horizontal="left" vertical="center"/>
      <protection locked="0"/>
    </xf>
    <xf numFmtId="49" fontId="146" fillId="24" borderId="5">
      <alignment horizontal="left" vertical="center"/>
    </xf>
    <xf numFmtId="4" fontId="145" fillId="24" borderId="5">
      <alignment horizontal="right" vertical="center"/>
      <protection locked="0"/>
    </xf>
    <xf numFmtId="4" fontId="145" fillId="24" borderId="5">
      <alignment horizontal="right" vertical="center"/>
    </xf>
    <xf numFmtId="4" fontId="147" fillId="24" borderId="5">
      <alignment horizontal="right" vertical="center"/>
      <protection locked="0"/>
    </xf>
    <xf numFmtId="49" fontId="148" fillId="0" borderId="5">
      <alignment horizontal="left" vertical="center"/>
      <protection locked="0"/>
    </xf>
    <xf numFmtId="49" fontId="148" fillId="0" borderId="5">
      <alignment horizontal="left" vertical="center"/>
    </xf>
    <xf numFmtId="49" fontId="149" fillId="0" borderId="5">
      <alignment horizontal="left" vertical="center"/>
      <protection locked="0"/>
    </xf>
    <xf numFmtId="49" fontId="149" fillId="0" borderId="5">
      <alignment horizontal="left" vertical="center"/>
    </xf>
    <xf numFmtId="4" fontId="148" fillId="0" borderId="5">
      <alignment horizontal="right" vertical="center"/>
      <protection locked="0"/>
    </xf>
    <xf numFmtId="4" fontId="148" fillId="0" borderId="5">
      <alignment horizontal="right" vertical="center"/>
    </xf>
    <xf numFmtId="4" fontId="149" fillId="0" borderId="5">
      <alignment horizontal="right" vertical="center"/>
      <protection locked="0"/>
    </xf>
    <xf numFmtId="49" fontId="150" fillId="0" borderId="5">
      <alignment horizontal="left" vertical="center"/>
      <protection locked="0"/>
    </xf>
    <xf numFmtId="49" fontId="150" fillId="0" borderId="5">
      <alignment horizontal="left" vertical="center"/>
    </xf>
    <xf numFmtId="49" fontId="151" fillId="0" borderId="5">
      <alignment horizontal="left" vertical="center"/>
      <protection locked="0"/>
    </xf>
    <xf numFmtId="49" fontId="151" fillId="0" borderId="5">
      <alignment horizontal="left" vertical="center"/>
    </xf>
    <xf numFmtId="4" fontId="150" fillId="0" borderId="5">
      <alignment horizontal="right" vertical="center"/>
      <protection locked="0"/>
    </xf>
    <xf numFmtId="4" fontId="150" fillId="0" borderId="5">
      <alignment horizontal="right" vertical="center"/>
    </xf>
    <xf numFmtId="49" fontId="148" fillId="0" borderId="5">
      <alignment horizontal="left" vertical="center"/>
      <protection locked="0"/>
    </xf>
    <xf numFmtId="49" fontId="149" fillId="0" borderId="5">
      <alignment horizontal="left" vertical="center"/>
      <protection locked="0"/>
    </xf>
    <xf numFmtId="4" fontId="148" fillId="0" borderId="5">
      <alignment horizontal="right" vertical="center"/>
      <protection locked="0"/>
    </xf>
    <xf numFmtId="0" fontId="94" fillId="0" borderId="13" applyNumberFormat="0" applyFill="0" applyAlignment="0" applyProtection="0"/>
    <xf numFmtId="0" fontId="94" fillId="0" borderId="13" applyNumberFormat="0" applyFill="0" applyAlignment="0" applyProtection="0"/>
    <xf numFmtId="0" fontId="94" fillId="0" borderId="13" applyNumberFormat="0" applyFill="0" applyAlignment="0" applyProtection="0"/>
    <xf numFmtId="0" fontId="94" fillId="0" borderId="13" applyNumberFormat="0" applyFill="0" applyAlignment="0" applyProtection="0"/>
    <xf numFmtId="0" fontId="94" fillId="0" borderId="13" applyNumberFormat="0" applyFill="0" applyAlignment="0" applyProtection="0"/>
    <xf numFmtId="0" fontId="94" fillId="0" borderId="13" applyNumberFormat="0" applyFill="0" applyAlignment="0" applyProtection="0"/>
    <xf numFmtId="0" fontId="94" fillId="0" borderId="13" applyNumberFormat="0" applyFill="0" applyAlignment="0" applyProtection="0"/>
    <xf numFmtId="0" fontId="94" fillId="0" borderId="13" applyNumberFormat="0" applyFill="0" applyAlignment="0" applyProtection="0"/>
    <xf numFmtId="0" fontId="94" fillId="0" borderId="13" applyNumberFormat="0" applyFill="0" applyAlignment="0" applyProtection="0"/>
    <xf numFmtId="1" fontId="71" fillId="0" borderId="0" applyNumberFormat="0" applyAlignment="0">
      <alignment horizontal="center"/>
    </xf>
    <xf numFmtId="212" fontId="152" fillId="0" borderId="0" applyNumberFormat="0">
      <alignment horizontal="centerContinuous"/>
    </xf>
    <xf numFmtId="185" fontId="71" fillId="0" borderId="0" applyFont="0" applyFill="0" applyBorder="0" applyAlignment="0" applyProtection="0"/>
    <xf numFmtId="173" fontId="71" fillId="0" borderId="0" applyFont="0" applyFill="0" applyBorder="0" applyAlignment="0" applyProtection="0"/>
    <xf numFmtId="213" fontId="78" fillId="0" borderId="0" applyFont="0" applyFill="0" applyBorder="0" applyAlignment="0" applyProtection="0"/>
    <xf numFmtId="214" fontId="78" fillId="0" borderId="0" applyFont="0" applyFill="0" applyBorder="0" applyAlignment="0" applyProtection="0"/>
    <xf numFmtId="215" fontId="79" fillId="0" borderId="0">
      <protection locked="0"/>
    </xf>
    <xf numFmtId="194" fontId="71" fillId="0" borderId="0" applyFont="0" applyFill="0" applyBorder="0" applyAlignment="0" applyProtection="0"/>
    <xf numFmtId="195" fontId="71" fillId="0" borderId="0" applyFont="0" applyFill="0" applyBorder="0" applyAlignment="0" applyProtection="0"/>
    <xf numFmtId="216" fontId="79" fillId="0" borderId="0">
      <protection locked="0"/>
    </xf>
    <xf numFmtId="217" fontId="79" fillId="0" borderId="0">
      <protection locked="0"/>
    </xf>
    <xf numFmtId="0" fontId="98" fillId="13" borderId="0" applyNumberFormat="0" applyBorder="0" applyAlignment="0" applyProtection="0"/>
    <xf numFmtId="0" fontId="98" fillId="13" borderId="0" applyNumberFormat="0" applyBorder="0" applyAlignment="0" applyProtection="0"/>
    <xf numFmtId="0" fontId="98" fillId="13" borderId="0" applyNumberFormat="0" applyBorder="0" applyAlignment="0" applyProtection="0"/>
    <xf numFmtId="0" fontId="98" fillId="13" borderId="0" applyNumberFormat="0" applyBorder="0" applyAlignment="0" applyProtection="0"/>
    <xf numFmtId="0" fontId="98" fillId="13" borderId="0" applyNumberFormat="0" applyBorder="0" applyAlignment="0" applyProtection="0"/>
    <xf numFmtId="0" fontId="98" fillId="13" borderId="0" applyNumberFormat="0" applyBorder="0" applyAlignment="0" applyProtection="0"/>
    <xf numFmtId="0" fontId="98" fillId="13" borderId="0" applyNumberFormat="0" applyBorder="0" applyAlignment="0" applyProtection="0"/>
    <xf numFmtId="0" fontId="98" fillId="13" borderId="0" applyNumberFormat="0" applyBorder="0" applyAlignment="0" applyProtection="0"/>
    <xf numFmtId="0" fontId="98" fillId="13" borderId="0" applyNumberFormat="0" applyBorder="0" applyAlignment="0" applyProtection="0"/>
    <xf numFmtId="0" fontId="153" fillId="0" borderId="0"/>
    <xf numFmtId="0" fontId="19" fillId="0" borderId="0"/>
    <xf numFmtId="0" fontId="154" fillId="0" borderId="0"/>
    <xf numFmtId="0" fontId="19" fillId="0" borderId="0"/>
    <xf numFmtId="0" fontId="83" fillId="0" borderId="0"/>
    <xf numFmtId="0" fontId="83" fillId="0" borderId="0"/>
    <xf numFmtId="0" fontId="30" fillId="0" borderId="0"/>
    <xf numFmtId="0" fontId="30" fillId="0" borderId="0"/>
    <xf numFmtId="0" fontId="71" fillId="0" borderId="0"/>
    <xf numFmtId="0" fontId="111" fillId="0" borderId="0"/>
    <xf numFmtId="0" fontId="55" fillId="0" borderId="0"/>
    <xf numFmtId="0" fontId="30" fillId="0" borderId="0"/>
    <xf numFmtId="0" fontId="3" fillId="0" borderId="0"/>
    <xf numFmtId="0" fontId="71" fillId="0" borderId="0"/>
    <xf numFmtId="0" fontId="71" fillId="0" borderId="0"/>
    <xf numFmtId="0" fontId="55" fillId="0" borderId="0"/>
    <xf numFmtId="0" fontId="155"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applyBorder="0"/>
    <xf numFmtId="0" fontId="55" fillId="0" borderId="0"/>
    <xf numFmtId="0" fontId="55" fillId="0" borderId="0"/>
    <xf numFmtId="0" fontId="71" fillId="0" borderId="0"/>
    <xf numFmtId="0" fontId="71" fillId="0" borderId="0"/>
    <xf numFmtId="0" fontId="11" fillId="0" borderId="0"/>
    <xf numFmtId="0" fontId="71" fillId="0" borderId="0"/>
    <xf numFmtId="0" fontId="156" fillId="0" borderId="0"/>
    <xf numFmtId="0" fontId="55" fillId="0" borderId="0"/>
    <xf numFmtId="0" fontId="71" fillId="0" borderId="0" applyBorder="0"/>
    <xf numFmtId="0" fontId="11" fillId="0" borderId="0"/>
    <xf numFmtId="0" fontId="30" fillId="0" borderId="0"/>
    <xf numFmtId="0" fontId="30" fillId="0" borderId="0"/>
    <xf numFmtId="218" fontId="157" fillId="0" borderId="0"/>
    <xf numFmtId="0" fontId="71" fillId="0" borderId="0"/>
    <xf numFmtId="0" fontId="36" fillId="0" borderId="0"/>
    <xf numFmtId="0" fontId="158" fillId="0" borderId="0"/>
    <xf numFmtId="0" fontId="158" fillId="0" borderId="0"/>
    <xf numFmtId="0" fontId="158" fillId="0" borderId="0"/>
    <xf numFmtId="0" fontId="19" fillId="10" borderId="14" applyNumberFormat="0" applyFont="0" applyAlignment="0" applyProtection="0"/>
    <xf numFmtId="0" fontId="19" fillId="10" borderId="14" applyNumberFormat="0" applyFont="0" applyAlignment="0" applyProtection="0"/>
    <xf numFmtId="0" fontId="19" fillId="10" borderId="14" applyNumberFormat="0" applyFont="0" applyAlignment="0" applyProtection="0"/>
    <xf numFmtId="0" fontId="19" fillId="10" borderId="14" applyNumberFormat="0" applyFont="0" applyAlignment="0" applyProtection="0"/>
    <xf numFmtId="0" fontId="19" fillId="10" borderId="14" applyNumberFormat="0" applyFont="0" applyAlignment="0" applyProtection="0"/>
    <xf numFmtId="0" fontId="19" fillId="10" borderId="14" applyNumberFormat="0" applyFont="0" applyAlignment="0" applyProtection="0"/>
    <xf numFmtId="0" fontId="19" fillId="10" borderId="14" applyNumberFormat="0" applyFont="0" applyAlignment="0" applyProtection="0"/>
    <xf numFmtId="0" fontId="19" fillId="10" borderId="14" applyNumberFormat="0" applyFont="0" applyAlignment="0" applyProtection="0"/>
    <xf numFmtId="0" fontId="19" fillId="10" borderId="14" applyNumberFormat="0" applyFont="0" applyAlignment="0" applyProtection="0"/>
    <xf numFmtId="4" fontId="124" fillId="32" borderId="5">
      <alignment horizontal="right" vertical="center"/>
      <protection locked="0"/>
    </xf>
    <xf numFmtId="4" fontId="124" fillId="30" borderId="5">
      <alignment horizontal="right" vertical="center"/>
      <protection locked="0"/>
    </xf>
    <xf numFmtId="4" fontId="124" fillId="25" borderId="5">
      <alignment horizontal="right" vertical="center"/>
      <protection locked="0"/>
    </xf>
    <xf numFmtId="0" fontId="102" fillId="22" borderId="15" applyNumberFormat="0" applyAlignment="0" applyProtection="0"/>
    <xf numFmtId="0" fontId="102" fillId="22" borderId="15" applyNumberFormat="0" applyAlignment="0" applyProtection="0"/>
    <xf numFmtId="0" fontId="102" fillId="22" borderId="15" applyNumberFormat="0" applyAlignment="0" applyProtection="0"/>
    <xf numFmtId="0" fontId="102" fillId="22" borderId="15" applyNumberFormat="0" applyAlignment="0" applyProtection="0"/>
    <xf numFmtId="0" fontId="102" fillId="22" borderId="15" applyNumberFormat="0" applyAlignment="0" applyProtection="0"/>
    <xf numFmtId="0" fontId="102" fillId="22" borderId="15" applyNumberFormat="0" applyAlignment="0" applyProtection="0"/>
    <xf numFmtId="0" fontId="102" fillId="22" borderId="15" applyNumberFormat="0" applyAlignment="0" applyProtection="0"/>
    <xf numFmtId="0" fontId="102" fillId="22" borderId="15" applyNumberFormat="0" applyAlignment="0" applyProtection="0"/>
    <xf numFmtId="0" fontId="102" fillId="22" borderId="15" applyNumberFormat="0" applyAlignment="0" applyProtection="0"/>
    <xf numFmtId="9" fontId="71"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30" fillId="0" borderId="0" applyFont="0" applyFill="0" applyBorder="0" applyAlignment="0" applyProtection="0"/>
    <xf numFmtId="199" fontId="71" fillId="0" borderId="0" applyFont="0" applyFill="0" applyBorder="0" applyAlignment="0" applyProtection="0"/>
    <xf numFmtId="219" fontId="79" fillId="0" borderId="0">
      <protection locked="0"/>
    </xf>
    <xf numFmtId="220" fontId="79" fillId="0" borderId="0">
      <protection locked="0"/>
    </xf>
    <xf numFmtId="221" fontId="55" fillId="0" borderId="0" applyFont="0" applyFill="0" applyBorder="0" applyAlignment="0" applyProtection="0"/>
    <xf numFmtId="219" fontId="79" fillId="0" borderId="0">
      <protection locked="0"/>
    </xf>
    <xf numFmtId="202" fontId="71" fillId="0" borderId="0" applyFill="0" applyBorder="0" applyAlignment="0">
      <alignment horizontal="centerContinuous"/>
    </xf>
    <xf numFmtId="220" fontId="79" fillId="0" borderId="0">
      <protection locked="0"/>
    </xf>
    <xf numFmtId="222" fontId="79" fillId="0" borderId="0">
      <protection locked="0"/>
    </xf>
    <xf numFmtId="49" fontId="130" fillId="0" borderId="5">
      <alignment horizontal="left" vertical="center" wrapText="1"/>
      <protection locked="0"/>
    </xf>
    <xf numFmtId="49" fontId="130" fillId="0" borderId="5">
      <alignment horizontal="left" vertical="center" wrapText="1"/>
      <protection locked="0"/>
    </xf>
    <xf numFmtId="4" fontId="159" fillId="33" borderId="32" applyNumberFormat="0" applyProtection="0">
      <alignment vertical="center"/>
    </xf>
    <xf numFmtId="4" fontId="160" fillId="33" borderId="32" applyNumberFormat="0" applyProtection="0">
      <alignment vertical="center"/>
    </xf>
    <xf numFmtId="4" fontId="161" fillId="0" borderId="0" applyNumberFormat="0" applyProtection="0">
      <alignment horizontal="left" vertical="center" indent="1"/>
    </xf>
    <xf numFmtId="4" fontId="162" fillId="34" borderId="32" applyNumberFormat="0" applyProtection="0">
      <alignment horizontal="left" vertical="center" indent="1"/>
    </xf>
    <xf numFmtId="4" fontId="163" fillId="35" borderId="32" applyNumberFormat="0" applyProtection="0">
      <alignment vertical="center"/>
    </xf>
    <xf numFmtId="4" fontId="164" fillId="32" borderId="32" applyNumberFormat="0" applyProtection="0">
      <alignment vertical="center"/>
    </xf>
    <xf numFmtId="4" fontId="163" fillId="36" borderId="32" applyNumberFormat="0" applyProtection="0">
      <alignment vertical="center"/>
    </xf>
    <xf numFmtId="4" fontId="165" fillId="35" borderId="32" applyNumberFormat="0" applyProtection="0">
      <alignment vertical="center"/>
    </xf>
    <xf numFmtId="4" fontId="166" fillId="37" borderId="32" applyNumberFormat="0" applyProtection="0">
      <alignment horizontal="left" vertical="center" indent="1"/>
    </xf>
    <xf numFmtId="4" fontId="166" fillId="30" borderId="32" applyNumberFormat="0" applyProtection="0">
      <alignment horizontal="left" vertical="center" indent="1"/>
    </xf>
    <xf numFmtId="4" fontId="167" fillId="34" borderId="32" applyNumberFormat="0" applyProtection="0">
      <alignment horizontal="left" vertical="center" indent="1"/>
    </xf>
    <xf numFmtId="4" fontId="168" fillId="31" borderId="32" applyNumberFormat="0" applyProtection="0">
      <alignment vertical="center"/>
    </xf>
    <xf numFmtId="4" fontId="169" fillId="24" borderId="32" applyNumberFormat="0" applyProtection="0">
      <alignment horizontal="left" vertical="center" indent="1"/>
    </xf>
    <xf numFmtId="4" fontId="170" fillId="30" borderId="32" applyNumberFormat="0" applyProtection="0">
      <alignment horizontal="left" vertical="center" indent="1"/>
    </xf>
    <xf numFmtId="4" fontId="171" fillId="34" borderId="32" applyNumberFormat="0" applyProtection="0">
      <alignment horizontal="left" vertical="center" indent="1"/>
    </xf>
    <xf numFmtId="4" fontId="172" fillId="24" borderId="32" applyNumberFormat="0" applyProtection="0">
      <alignment vertical="center"/>
    </xf>
    <xf numFmtId="4" fontId="173" fillId="24" borderId="32" applyNumberFormat="0" applyProtection="0">
      <alignment vertical="center"/>
    </xf>
    <xf numFmtId="4" fontId="166" fillId="30" borderId="32" applyNumberFormat="0" applyProtection="0">
      <alignment horizontal="left" vertical="center" indent="1"/>
    </xf>
    <xf numFmtId="4" fontId="174" fillId="24" borderId="32" applyNumberFormat="0" applyProtection="0">
      <alignment vertical="center"/>
    </xf>
    <xf numFmtId="4" fontId="175" fillId="24" borderId="32" applyNumberFormat="0" applyProtection="0">
      <alignment vertical="center"/>
    </xf>
    <xf numFmtId="4" fontId="85" fillId="0" borderId="0" applyNumberFormat="0" applyProtection="0">
      <alignment horizontal="left" vertical="center" indent="1"/>
    </xf>
    <xf numFmtId="4" fontId="176" fillId="24" borderId="32" applyNumberFormat="0" applyProtection="0">
      <alignment vertical="center"/>
    </xf>
    <xf numFmtId="4" fontId="177" fillId="24" borderId="32" applyNumberFormat="0" applyProtection="0">
      <alignment vertical="center"/>
    </xf>
    <xf numFmtId="4" fontId="166" fillId="38" borderId="32" applyNumberFormat="0" applyProtection="0">
      <alignment horizontal="left" vertical="center" indent="1"/>
    </xf>
    <xf numFmtId="4" fontId="178" fillId="31" borderId="32" applyNumberFormat="0" applyProtection="0">
      <alignment horizontal="left" indent="1"/>
    </xf>
    <xf numFmtId="4" fontId="179" fillId="24" borderId="32" applyNumberFormat="0" applyProtection="0">
      <alignment vertical="center"/>
    </xf>
    <xf numFmtId="38" fontId="78" fillId="0" borderId="28"/>
    <xf numFmtId="223" fontId="55" fillId="0" borderId="0">
      <protection locked="0"/>
    </xf>
    <xf numFmtId="38" fontId="78" fillId="0" borderId="0" applyFont="0" applyFill="0" applyBorder="0" applyAlignment="0" applyProtection="0"/>
    <xf numFmtId="40" fontId="78" fillId="0" borderId="0" applyFont="0" applyFill="0" applyBorder="0" applyAlignment="0" applyProtection="0"/>
    <xf numFmtId="0" fontId="180" fillId="0" borderId="0" applyNumberFormat="0" applyFill="0" applyBorder="0" applyAlignment="0" applyProtection="0"/>
    <xf numFmtId="0" fontId="55" fillId="0" borderId="0" applyNumberFormat="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2" fontId="133" fillId="0" borderId="0">
      <protection locked="0"/>
    </xf>
    <xf numFmtId="2" fontId="133" fillId="0" borderId="0">
      <protection locked="0"/>
    </xf>
    <xf numFmtId="220" fontId="79" fillId="0" borderId="0">
      <protection locked="0"/>
    </xf>
    <xf numFmtId="222" fontId="79" fillId="0" borderId="0">
      <protection locked="0"/>
    </xf>
    <xf numFmtId="0" fontId="78" fillId="0" borderId="0"/>
    <xf numFmtId="4" fontId="55" fillId="0" borderId="0" applyFon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81" fillId="0" borderId="0" applyNumberFormat="0" applyFont="0" applyFill="0" applyBorder="0" applyAlignment="0" applyProtection="0">
      <alignment vertical="top"/>
    </xf>
    <xf numFmtId="0" fontId="182" fillId="0" borderId="0" applyNumberFormat="0" applyFont="0" applyFill="0" applyBorder="0" applyAlignment="0" applyProtection="0">
      <alignment vertical="top"/>
    </xf>
    <xf numFmtId="0" fontId="182" fillId="0" borderId="0" applyNumberFormat="0" applyFont="0" applyFill="0" applyBorder="0" applyAlignment="0" applyProtection="0">
      <alignment vertical="top"/>
    </xf>
    <xf numFmtId="0" fontId="181" fillId="0" borderId="0" applyNumberFormat="0" applyFont="0" applyFill="0" applyBorder="0" applyAlignment="0" applyProtection="0"/>
    <xf numFmtId="0" fontId="181" fillId="0" borderId="0" applyNumberFormat="0" applyFont="0" applyFill="0" applyBorder="0" applyAlignment="0" applyProtection="0">
      <alignment horizontal="left" vertical="top"/>
    </xf>
    <xf numFmtId="0" fontId="181" fillId="0" borderId="0" applyNumberFormat="0" applyFont="0" applyFill="0" applyBorder="0" applyAlignment="0" applyProtection="0">
      <alignment horizontal="left" vertical="top"/>
    </xf>
    <xf numFmtId="0" fontId="181" fillId="0" borderId="0" applyNumberFormat="0" applyFont="0" applyFill="0" applyBorder="0" applyAlignment="0" applyProtection="0">
      <alignment horizontal="left" vertical="top"/>
    </xf>
    <xf numFmtId="0" fontId="71" fillId="0" borderId="0"/>
    <xf numFmtId="0" fontId="183" fillId="0" borderId="0">
      <alignment horizontal="left" wrapText="1"/>
    </xf>
    <xf numFmtId="0" fontId="184" fillId="0" borderId="18" applyNumberFormat="0" applyFont="0" applyFill="0" applyBorder="0" applyAlignment="0" applyProtection="0">
      <alignment horizontal="center" wrapText="1"/>
    </xf>
    <xf numFmtId="224" fontId="54" fillId="0" borderId="0" applyNumberFormat="0" applyFont="0" applyFill="0" applyBorder="0" applyAlignment="0" applyProtection="0">
      <alignment horizontal="right"/>
    </xf>
    <xf numFmtId="0" fontId="184" fillId="0" borderId="0" applyNumberFormat="0" applyFont="0" applyFill="0" applyBorder="0" applyAlignment="0" applyProtection="0">
      <alignment horizontal="left" indent="1"/>
    </xf>
    <xf numFmtId="225" fontId="184" fillId="0" borderId="0" applyNumberFormat="0" applyFont="0" applyFill="0" applyBorder="0" applyAlignment="0" applyProtection="0"/>
    <xf numFmtId="0" fontId="71" fillId="0" borderId="18" applyNumberFormat="0" applyFont="0" applyFill="0" applyAlignment="0" applyProtection="0">
      <alignment horizontal="center"/>
    </xf>
    <xf numFmtId="0" fontId="71" fillId="0" borderId="0" applyNumberFormat="0" applyFont="0" applyFill="0" applyBorder="0" applyAlignment="0" applyProtection="0">
      <alignment horizontal="left" wrapText="1" indent="1"/>
    </xf>
    <xf numFmtId="0" fontId="184" fillId="0" borderId="0" applyNumberFormat="0" applyFont="0" applyFill="0" applyBorder="0" applyAlignment="0" applyProtection="0">
      <alignment horizontal="left" indent="1"/>
    </xf>
    <xf numFmtId="0" fontId="71" fillId="0" borderId="0" applyNumberFormat="0" applyFont="0" applyFill="0" applyBorder="0" applyAlignment="0" applyProtection="0">
      <alignment horizontal="left" wrapText="1" indent="2"/>
    </xf>
    <xf numFmtId="226" fontId="71" fillId="0" borderId="0">
      <alignment horizontal="right"/>
    </xf>
    <xf numFmtId="0" fontId="37" fillId="19"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37" fillId="21"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8" borderId="0" applyNumberFormat="0" applyBorder="0" applyAlignment="0" applyProtection="0"/>
    <xf numFmtId="0" fontId="38" fillId="7" borderId="2" applyNumberFormat="0" applyAlignment="0" applyProtection="0"/>
    <xf numFmtId="0" fontId="38" fillId="7" borderId="2" applyNumberFormat="0" applyAlignment="0" applyProtection="0"/>
    <xf numFmtId="218" fontId="38" fillId="7" borderId="2" applyNumberFormat="0" applyAlignment="0" applyProtection="0"/>
    <xf numFmtId="0" fontId="39" fillId="22" borderId="15" applyNumberFormat="0" applyAlignment="0" applyProtection="0"/>
    <xf numFmtId="0" fontId="39" fillId="22" borderId="15" applyNumberFormat="0" applyAlignment="0" applyProtection="0"/>
    <xf numFmtId="0" fontId="40" fillId="22" borderId="2" applyNumberFormat="0" applyAlignment="0" applyProtection="0"/>
    <xf numFmtId="0" fontId="40" fillId="22" borderId="2" applyNumberFormat="0" applyAlignment="0" applyProtection="0"/>
    <xf numFmtId="0" fontId="112" fillId="0" borderId="0" applyProtection="0"/>
    <xf numFmtId="195" fontId="25" fillId="0" borderId="0" applyFont="0" applyFill="0" applyBorder="0" applyAlignment="0" applyProtection="0"/>
    <xf numFmtId="0" fontId="52" fillId="4" borderId="0" applyNumberFormat="0" applyBorder="0" applyAlignment="0" applyProtection="0"/>
    <xf numFmtId="0" fontId="41" fillId="0" borderId="9" applyNumberFormat="0" applyFill="0" applyAlignment="0" applyProtection="0"/>
    <xf numFmtId="0" fontId="41" fillId="0" borderId="9" applyNumberFormat="0" applyFill="0" applyAlignment="0" applyProtection="0"/>
    <xf numFmtId="0" fontId="42" fillId="0" borderId="10" applyNumberFormat="0" applyFill="0" applyAlignment="0" applyProtection="0"/>
    <xf numFmtId="0" fontId="42" fillId="0" borderId="10" applyNumberFormat="0" applyFill="0" applyAlignment="0" applyProtection="0"/>
    <xf numFmtId="0" fontId="43" fillId="0" borderId="11" applyNumberFormat="0" applyFill="0" applyAlignment="0" applyProtection="0"/>
    <xf numFmtId="0" fontId="43" fillId="0" borderId="11"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13" fillId="0" borderId="0" applyProtection="0"/>
    <xf numFmtId="0" fontId="114" fillId="0" borderId="0" applyProtection="0"/>
    <xf numFmtId="0" fontId="50" fillId="0" borderId="13" applyNumberFormat="0" applyFill="0" applyAlignment="0" applyProtection="0"/>
    <xf numFmtId="0" fontId="44" fillId="0" borderId="17" applyNumberFormat="0" applyFill="0" applyAlignment="0" applyProtection="0"/>
    <xf numFmtId="0" fontId="44" fillId="0" borderId="17" applyNumberFormat="0" applyFill="0" applyAlignment="0" applyProtection="0"/>
    <xf numFmtId="0" fontId="112" fillId="0" borderId="16" applyProtection="0"/>
    <xf numFmtId="0" fontId="45" fillId="23" borderId="4" applyNumberFormat="0" applyAlignment="0" applyProtection="0"/>
    <xf numFmtId="0" fontId="45" fillId="23" borderId="4" applyNumberFormat="0" applyAlignment="0" applyProtection="0"/>
    <xf numFmtId="0" fontId="45" fillId="23" borderId="4" applyNumberFormat="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0" fillId="22" borderId="2" applyNumberForma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2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36" fillId="0" borderId="0"/>
    <xf numFmtId="0" fontId="36" fillId="0" borderId="0"/>
    <xf numFmtId="0" fontId="36" fillId="0" borderId="0"/>
    <xf numFmtId="0" fontId="36" fillId="0" borderId="0"/>
    <xf numFmtId="0" fontId="36" fillId="0" borderId="0"/>
    <xf numFmtId="0" fontId="11" fillId="0" borderId="0"/>
    <xf numFmtId="0" fontId="11" fillId="0" borderId="0"/>
    <xf numFmtId="0" fontId="11"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11"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53" fillId="0" borderId="0"/>
    <xf numFmtId="0" fontId="25" fillId="0" borderId="0"/>
    <xf numFmtId="0" fontId="53" fillId="0" borderId="0"/>
    <xf numFmtId="0" fontId="53" fillId="0" borderId="0"/>
    <xf numFmtId="0" fontId="11"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218" fontId="156" fillId="0" borderId="0"/>
    <xf numFmtId="218" fontId="156" fillId="0" borderId="0"/>
    <xf numFmtId="218" fontId="156" fillId="0" borderId="0"/>
    <xf numFmtId="0" fontId="1" fillId="0" borderId="0"/>
    <xf numFmtId="0" fontId="1" fillId="0" borderId="0"/>
    <xf numFmtId="0" fontId="25" fillId="0" borderId="0"/>
    <xf numFmtId="0" fontId="25" fillId="0" borderId="0" applyNumberFormat="0" applyFont="0" applyFill="0" applyBorder="0" applyAlignment="0" applyProtection="0">
      <alignment vertical="top"/>
    </xf>
    <xf numFmtId="0" fontId="11" fillId="0" borderId="0"/>
    <xf numFmtId="0" fontId="25" fillId="0" borderId="0" applyNumberFormat="0" applyFont="0" applyFill="0" applyBorder="0" applyAlignment="0" applyProtection="0">
      <alignment vertical="top"/>
    </xf>
    <xf numFmtId="0" fontId="1" fillId="0" borderId="0"/>
    <xf numFmtId="0" fontId="11" fillId="0" borderId="0"/>
    <xf numFmtId="0" fontId="36" fillId="0" borderId="0"/>
    <xf numFmtId="0" fontId="25" fillId="0" borderId="0"/>
    <xf numFmtId="0" fontId="44" fillId="0" borderId="17" applyNumberFormat="0" applyFill="0" applyAlignment="0" applyProtection="0"/>
    <xf numFmtId="0" fontId="48" fillId="3" borderId="0" applyNumberFormat="0" applyBorder="0" applyAlignment="0" applyProtection="0"/>
    <xf numFmtId="0" fontId="48" fillId="3" borderId="0" applyNumberFormat="0" applyBorder="0" applyAlignment="0" applyProtection="0"/>
    <xf numFmtId="0" fontId="48" fillId="3" borderId="0" applyNumberFormat="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25" fillId="10" borderId="14" applyNumberFormat="0" applyFont="0" applyAlignment="0" applyProtection="0"/>
    <xf numFmtId="0" fontId="11" fillId="10" borderId="14" applyNumberFormat="0" applyFont="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 fillId="0" borderId="0" applyFont="0" applyFill="0" applyBorder="0" applyAlignment="0" applyProtection="0"/>
    <xf numFmtId="0" fontId="39" fillId="22" borderId="15" applyNumberFormat="0" applyAlignment="0" applyProtection="0"/>
    <xf numFmtId="0" fontId="50" fillId="0" borderId="13" applyNumberFormat="0" applyFill="0" applyAlignment="0" applyProtection="0"/>
    <xf numFmtId="0" fontId="50" fillId="0" borderId="13" applyNumberFormat="0" applyFill="0" applyAlignment="0" applyProtection="0"/>
    <xf numFmtId="0" fontId="47" fillId="13" borderId="0" applyNumberFormat="0" applyBorder="0" applyAlignment="0" applyProtection="0"/>
    <xf numFmtId="0" fontId="74" fillId="0" borderId="0"/>
    <xf numFmtId="0" fontId="74" fillId="0" borderId="0"/>
    <xf numFmtId="0" fontId="74" fillId="0" borderId="0"/>
    <xf numFmtId="0" fontId="74" fillId="0" borderId="0"/>
    <xf numFmtId="0" fontId="74" fillId="0" borderId="0"/>
    <xf numFmtId="0" fontId="74" fillId="0" borderId="0"/>
    <xf numFmtId="0" fontId="112" fillId="0" borderId="0"/>
    <xf numFmtId="0" fontId="51" fillId="0" borderId="0" applyNumberFormat="0" applyFill="0" applyBorder="0" applyAlignment="0" applyProtection="0"/>
    <xf numFmtId="0" fontId="49"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85" fontId="185" fillId="0" borderId="0" applyFont="0" applyFill="0" applyBorder="0" applyAlignment="0" applyProtection="0"/>
    <xf numFmtId="173" fontId="185" fillId="0" borderId="0" applyFont="0" applyFill="0" applyBorder="0" applyAlignment="0" applyProtection="0"/>
    <xf numFmtId="227" fontId="12" fillId="0" borderId="0" applyNumberFormat="0" applyFill="0" applyBorder="0" applyAlignment="0" applyProtection="0"/>
    <xf numFmtId="227" fontId="12" fillId="0" borderId="0" applyNumberForma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3" fontId="71"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206" fontId="11" fillId="0" borderId="0" applyFont="0" applyFill="0" applyBorder="0" applyAlignment="0" applyProtection="0"/>
    <xf numFmtId="167" fontId="11" fillId="0" borderId="0" applyFont="0" applyFill="0" applyBorder="0" applyAlignment="0" applyProtection="0"/>
    <xf numFmtId="169" fontId="36" fillId="0" borderId="0" applyFont="0" applyFill="0" applyBorder="0" applyAlignment="0" applyProtection="0"/>
    <xf numFmtId="169" fontId="36" fillId="0" borderId="0" applyFont="0" applyFill="0" applyBorder="0" applyAlignment="0" applyProtection="0"/>
    <xf numFmtId="169" fontId="36" fillId="0" borderId="0" applyFont="0" applyFill="0" applyBorder="0" applyAlignment="0" applyProtection="0"/>
    <xf numFmtId="169" fontId="36" fillId="0" borderId="0" applyFont="0" applyFill="0" applyBorder="0" applyAlignment="0" applyProtection="0"/>
    <xf numFmtId="169" fontId="36" fillId="0" borderId="0" applyFont="0" applyFill="0" applyBorder="0" applyAlignment="0" applyProtection="0"/>
    <xf numFmtId="169" fontId="36" fillId="0" borderId="0" applyFont="0" applyFill="0" applyBorder="0" applyAlignment="0" applyProtection="0"/>
    <xf numFmtId="169" fontId="36" fillId="0" borderId="0" applyFont="0" applyFill="0" applyBorder="0" applyAlignment="0" applyProtection="0"/>
    <xf numFmtId="169" fontId="36" fillId="0" borderId="0" applyFont="0" applyFill="0" applyBorder="0" applyAlignment="0" applyProtection="0"/>
    <xf numFmtId="169" fontId="36" fillId="0" borderId="0" applyFont="0" applyFill="0" applyBorder="0" applyAlignment="0" applyProtection="0"/>
    <xf numFmtId="169" fontId="36"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9" fontId="36" fillId="0" borderId="0" applyFont="0" applyFill="0" applyBorder="0" applyAlignment="0" applyProtection="0"/>
    <xf numFmtId="164" fontId="3" fillId="0" borderId="0" applyFont="0" applyFill="0" applyBorder="0" applyAlignment="0" applyProtection="0"/>
    <xf numFmtId="0" fontId="52" fillId="4" borderId="0" applyNumberFormat="0" applyBorder="0" applyAlignment="0" applyProtection="0"/>
    <xf numFmtId="0" fontId="52" fillId="4" borderId="0" applyNumberFormat="0" applyBorder="0" applyAlignment="0" applyProtection="0"/>
    <xf numFmtId="228" fontId="186" fillId="24" borderId="29" applyFill="0" applyBorder="0">
      <alignment horizontal="center" vertical="center" wrapText="1"/>
      <protection locked="0"/>
    </xf>
    <xf numFmtId="210" fontId="187" fillId="0" borderId="0">
      <alignment wrapText="1"/>
    </xf>
    <xf numFmtId="210" fontId="132" fillId="0" borderId="0">
      <alignment wrapText="1"/>
    </xf>
    <xf numFmtId="166" fontId="188" fillId="0" borderId="0" applyFont="0" applyFill="0" applyBorder="0" applyAlignment="0" applyProtection="0"/>
    <xf numFmtId="0" fontId="190" fillId="0" borderId="0" applyNumberFormat="0" applyFill="0" applyBorder="0" applyAlignment="0" applyProtection="0"/>
    <xf numFmtId="0" fontId="3" fillId="0" borderId="0"/>
    <xf numFmtId="0" fontId="11" fillId="0" borderId="0"/>
  </cellStyleXfs>
  <cellXfs count="164">
    <xf numFmtId="0" fontId="0" fillId="0" borderId="0" xfId="0"/>
    <xf numFmtId="0" fontId="11" fillId="0" borderId="0" xfId="792"/>
    <xf numFmtId="0" fontId="11" fillId="0" borderId="0" xfId="792" applyFont="1"/>
    <xf numFmtId="171" fontId="15" fillId="0" borderId="0" xfId="0" applyNumberFormat="1" applyFont="1" applyFill="1" applyBorder="1" applyAlignment="1">
      <alignment horizontal="right" vertical="center"/>
    </xf>
    <xf numFmtId="0" fontId="29" fillId="0" borderId="0" xfId="792" applyFont="1"/>
    <xf numFmtId="0" fontId="11" fillId="0" borderId="0" xfId="792" applyFill="1" applyBorder="1"/>
    <xf numFmtId="0" fontId="11" fillId="0" borderId="0" xfId="792" applyFont="1" applyAlignment="1">
      <alignment horizontal="center"/>
    </xf>
    <xf numFmtId="177" fontId="28" fillId="0" borderId="0" xfId="612" applyNumberFormat="1" applyFont="1" applyFill="1" applyBorder="1" applyAlignment="1" applyProtection="1">
      <alignment horizontal="left" indent="1"/>
    </xf>
    <xf numFmtId="0" fontId="115" fillId="0" borderId="0" xfId="792" applyFont="1" applyFill="1" applyBorder="1" applyAlignment="1"/>
    <xf numFmtId="0" fontId="20" fillId="0" borderId="0" xfId="792" applyFont="1" applyFill="1" applyBorder="1" applyAlignment="1">
      <alignment horizontal="center"/>
    </xf>
    <xf numFmtId="177" fontId="27" fillId="0" borderId="0" xfId="612" applyNumberFormat="1" applyFont="1" applyFill="1" applyBorder="1" applyAlignment="1" applyProtection="1">
      <alignment horizontal="left"/>
    </xf>
    <xf numFmtId="177" fontId="14" fillId="0" borderId="0" xfId="612" applyNumberFormat="1" applyFont="1" applyFill="1" applyBorder="1" applyAlignment="1" applyProtection="1">
      <alignment horizontal="left" indent="1"/>
    </xf>
    <xf numFmtId="177" fontId="27" fillId="0" borderId="0" xfId="612" applyNumberFormat="1" applyFont="1" applyFill="1" applyBorder="1" applyAlignment="1" applyProtection="1">
      <alignment horizontal="left" indent="1"/>
    </xf>
    <xf numFmtId="177" fontId="35" fillId="0" borderId="0" xfId="612" applyNumberFormat="1" applyFont="1" applyFill="1" applyBorder="1" applyAlignment="1" applyProtection="1">
      <alignment horizontal="left" indent="2"/>
    </xf>
    <xf numFmtId="177" fontId="28" fillId="0" borderId="0" xfId="612" applyNumberFormat="1" applyFont="1" applyFill="1" applyBorder="1" applyAlignment="1" applyProtection="1">
      <alignment horizontal="left" indent="3"/>
    </xf>
    <xf numFmtId="177" fontId="35" fillId="0" borderId="0" xfId="612" applyNumberFormat="1" applyFont="1" applyFill="1" applyBorder="1" applyAlignment="1" applyProtection="1">
      <alignment horizontal="left" indent="4"/>
    </xf>
    <xf numFmtId="177" fontId="127" fillId="0" borderId="0" xfId="612" applyNumberFormat="1" applyFont="1" applyFill="1" applyBorder="1" applyAlignment="1" applyProtection="1">
      <alignment horizontal="left" indent="5"/>
    </xf>
    <xf numFmtId="1" fontId="28" fillId="0" borderId="0" xfId="612" applyNumberFormat="1" applyFont="1" applyFill="1" applyBorder="1" applyAlignment="1" applyProtection="1">
      <alignment horizontal="left" indent="1"/>
    </xf>
    <xf numFmtId="1" fontId="27" fillId="0" borderId="0" xfId="612" applyNumberFormat="1" applyFont="1" applyFill="1" applyBorder="1" applyAlignment="1" applyProtection="1">
      <alignment horizontal="left" indent="1"/>
    </xf>
    <xf numFmtId="1" fontId="28" fillId="0" borderId="0" xfId="612" applyNumberFormat="1" applyFont="1" applyFill="1" applyBorder="1" applyAlignment="1" applyProtection="1">
      <alignment horizontal="left" indent="2"/>
    </xf>
    <xf numFmtId="1" fontId="28" fillId="0" borderId="0" xfId="612" applyNumberFormat="1" applyFont="1" applyFill="1" applyBorder="1" applyAlignment="1" applyProtection="1">
      <alignment horizontal="left" indent="4"/>
    </xf>
    <xf numFmtId="1" fontId="35" fillId="0" borderId="0" xfId="612" applyNumberFormat="1" applyFont="1" applyFill="1" applyBorder="1" applyAlignment="1" applyProtection="1">
      <alignment horizontal="left" indent="2"/>
    </xf>
    <xf numFmtId="0" fontId="34" fillId="0" borderId="0" xfId="792" applyFont="1" applyFill="1" applyBorder="1"/>
    <xf numFmtId="171" fontId="15" fillId="0" borderId="0" xfId="0" applyNumberFormat="1" applyFont="1" applyFill="1" applyBorder="1" applyAlignment="1"/>
    <xf numFmtId="171" fontId="14" fillId="0" borderId="0" xfId="0" applyNumberFormat="1" applyFont="1" applyFill="1" applyBorder="1" applyAlignment="1">
      <alignment vertical="center"/>
    </xf>
    <xf numFmtId="171" fontId="15" fillId="0" borderId="0" xfId="0" applyNumberFormat="1" applyFont="1" applyFill="1" applyBorder="1" applyAlignment="1">
      <alignment vertical="center"/>
    </xf>
    <xf numFmtId="171" fontId="15" fillId="0" borderId="0" xfId="0" applyNumberFormat="1" applyFont="1" applyFill="1" applyBorder="1" applyAlignment="1">
      <alignment horizontal="right"/>
    </xf>
    <xf numFmtId="171" fontId="21" fillId="0" borderId="0" xfId="0" applyNumberFormat="1" applyFont="1" applyFill="1" applyBorder="1" applyAlignment="1"/>
    <xf numFmtId="171" fontId="21" fillId="0" borderId="0" xfId="0" applyNumberFormat="1" applyFont="1" applyFill="1" applyBorder="1" applyAlignment="1">
      <alignment vertical="center"/>
    </xf>
    <xf numFmtId="171" fontId="125" fillId="0" borderId="0" xfId="0" applyNumberFormat="1" applyFont="1" applyFill="1" applyBorder="1" applyAlignment="1"/>
    <xf numFmtId="171" fontId="125" fillId="0" borderId="0" xfId="0" applyNumberFormat="1" applyFont="1" applyFill="1" applyBorder="1" applyAlignment="1">
      <alignment horizontal="right" vertical="center"/>
    </xf>
    <xf numFmtId="171" fontId="123" fillId="0" borderId="0" xfId="0" applyNumberFormat="1" applyFont="1" applyFill="1" applyBorder="1" applyAlignment="1">
      <alignment vertical="center"/>
    </xf>
    <xf numFmtId="0" fontId="33" fillId="0" borderId="0" xfId="792" applyFont="1" applyFill="1" applyBorder="1" applyAlignment="1"/>
    <xf numFmtId="0" fontId="16" fillId="0" borderId="0" xfId="0" applyFont="1" applyFill="1" applyBorder="1" applyAlignment="1">
      <alignment horizontal="center"/>
    </xf>
    <xf numFmtId="0" fontId="16" fillId="0" borderId="0" xfId="793" applyFont="1" applyFill="1" applyBorder="1" applyAlignment="1">
      <alignment horizontal="center"/>
    </xf>
    <xf numFmtId="0" fontId="31" fillId="0" borderId="0" xfId="793" applyFont="1" applyFill="1" applyBorder="1" applyAlignment="1">
      <alignment horizontal="center" vertical="center"/>
    </xf>
    <xf numFmtId="0" fontId="14" fillId="0" borderId="0" xfId="792" applyFont="1" applyFill="1" applyBorder="1"/>
    <xf numFmtId="0" fontId="15" fillId="0" borderId="0" xfId="792" applyFont="1" applyFill="1" applyBorder="1"/>
    <xf numFmtId="0" fontId="15" fillId="0" borderId="0" xfId="0" applyFont="1" applyFill="1" applyBorder="1"/>
    <xf numFmtId="0" fontId="22" fillId="0" borderId="0" xfId="792" applyFont="1" applyFill="1" applyBorder="1"/>
    <xf numFmtId="171" fontId="23" fillId="0" borderId="0" xfId="792" applyNumberFormat="1" applyFont="1" applyFill="1" applyBorder="1"/>
    <xf numFmtId="171" fontId="22" fillId="0" borderId="0" xfId="792" applyNumberFormat="1" applyFont="1" applyFill="1" applyBorder="1"/>
    <xf numFmtId="171" fontId="11" fillId="0" borderId="0" xfId="792" applyNumberFormat="1" applyFill="1" applyBorder="1" applyAlignment="1">
      <alignment horizontal="center"/>
    </xf>
    <xf numFmtId="0" fontId="13" fillId="0" borderId="0" xfId="792" applyFont="1" applyFill="1" applyBorder="1"/>
    <xf numFmtId="0" fontId="191" fillId="0" borderId="0" xfId="1825" applyFont="1" applyBorder="1" applyAlignment="1"/>
    <xf numFmtId="0" fontId="189" fillId="0" borderId="0" xfId="0" applyFont="1" applyFill="1" applyBorder="1" applyAlignment="1">
      <alignment vertical="center" wrapText="1"/>
    </xf>
    <xf numFmtId="0" fontId="195" fillId="0" borderId="0" xfId="0" applyFont="1" applyFill="1" applyBorder="1" applyAlignment="1">
      <alignment horizontal="center" vertical="center" wrapText="1"/>
    </xf>
    <xf numFmtId="0" fontId="0" fillId="0" borderId="0" xfId="0" applyFill="1"/>
    <xf numFmtId="171" fontId="21" fillId="0" borderId="37" xfId="0" applyNumberFormat="1" applyFont="1" applyFill="1" applyBorder="1" applyAlignment="1"/>
    <xf numFmtId="171" fontId="15" fillId="0" borderId="38" xfId="0" applyNumberFormat="1" applyFont="1" applyFill="1" applyBorder="1" applyAlignment="1"/>
    <xf numFmtId="0" fontId="198" fillId="0" borderId="33" xfId="0" applyFont="1" applyFill="1" applyBorder="1" applyAlignment="1">
      <alignment vertical="center" wrapText="1"/>
    </xf>
    <xf numFmtId="0" fontId="16" fillId="0" borderId="0" xfId="0" applyFont="1" applyFill="1" applyBorder="1" applyAlignment="1"/>
    <xf numFmtId="0" fontId="20" fillId="0" borderId="37" xfId="792" applyFont="1" applyFill="1" applyBorder="1" applyAlignment="1">
      <alignment horizontal="center"/>
    </xf>
    <xf numFmtId="0" fontId="196" fillId="0" borderId="0" xfId="0" applyFont="1" applyFill="1" applyBorder="1" applyAlignment="1">
      <alignment vertical="center" wrapText="1"/>
    </xf>
    <xf numFmtId="0" fontId="200" fillId="0" borderId="0" xfId="793" applyFont="1" applyFill="1" applyBorder="1" applyAlignment="1">
      <alignment vertical="center"/>
    </xf>
    <xf numFmtId="0" fontId="201" fillId="0" borderId="0" xfId="1825" applyFont="1" applyFill="1" applyBorder="1" applyAlignment="1">
      <alignment horizontal="left" vertical="center"/>
    </xf>
    <xf numFmtId="0" fontId="202" fillId="0" borderId="0" xfId="0" applyFont="1" applyFill="1" applyBorder="1" applyAlignment="1">
      <alignment vertical="center"/>
    </xf>
    <xf numFmtId="171" fontId="203" fillId="0" borderId="0" xfId="0" applyNumberFormat="1" applyFont="1" applyFill="1" applyBorder="1" applyAlignment="1"/>
    <xf numFmtId="0" fontId="204" fillId="0" borderId="0" xfId="792" applyFont="1" applyFill="1" applyBorder="1"/>
    <xf numFmtId="0" fontId="205" fillId="0" borderId="0" xfId="792" applyFont="1"/>
    <xf numFmtId="0" fontId="33" fillId="0" borderId="35" xfId="792" applyFont="1" applyFill="1" applyBorder="1" applyAlignment="1"/>
    <xf numFmtId="0" fontId="196" fillId="0" borderId="39" xfId="0" applyFont="1" applyFill="1" applyBorder="1" applyAlignment="1">
      <alignment horizontal="center" vertical="center" wrapText="1"/>
    </xf>
    <xf numFmtId="0" fontId="11" fillId="0" borderId="42" xfId="792" applyFill="1" applyBorder="1"/>
    <xf numFmtId="177" fontId="14" fillId="0" borderId="43" xfId="612" applyNumberFormat="1" applyFont="1" applyFill="1" applyBorder="1" applyAlignment="1" applyProtection="1">
      <alignment horizontal="left" indent="1"/>
    </xf>
    <xf numFmtId="177" fontId="27" fillId="0" borderId="43" xfId="612" applyNumberFormat="1" applyFont="1" applyFill="1" applyBorder="1" applyAlignment="1" applyProtection="1">
      <alignment horizontal="left" indent="1"/>
    </xf>
    <xf numFmtId="177" fontId="35" fillId="0" borderId="43" xfId="612" applyNumberFormat="1" applyFont="1" applyFill="1" applyBorder="1" applyAlignment="1" applyProtection="1">
      <alignment horizontal="left" indent="2"/>
    </xf>
    <xf numFmtId="177" fontId="28" fillId="0" borderId="43" xfId="612" applyNumberFormat="1" applyFont="1" applyFill="1" applyBorder="1" applyAlignment="1" applyProtection="1">
      <alignment horizontal="left" indent="3"/>
    </xf>
    <xf numFmtId="171" fontId="15" fillId="0" borderId="37" xfId="0" applyNumberFormat="1" applyFont="1" applyFill="1" applyBorder="1" applyAlignment="1">
      <alignment horizontal="right"/>
    </xf>
    <xf numFmtId="171" fontId="15" fillId="0" borderId="37" xfId="0" applyNumberFormat="1" applyFont="1" applyFill="1" applyBorder="1" applyAlignment="1"/>
    <xf numFmtId="0" fontId="11" fillId="0" borderId="33" xfId="792" applyFont="1" applyBorder="1"/>
    <xf numFmtId="0" fontId="197" fillId="40" borderId="26" xfId="0" applyFont="1" applyFill="1" applyBorder="1" applyAlignment="1">
      <alignment vertical="center" wrapText="1"/>
    </xf>
    <xf numFmtId="0" fontId="197" fillId="40" borderId="1" xfId="0" applyFont="1" applyFill="1" applyBorder="1" applyAlignment="1">
      <alignment vertical="center" wrapText="1"/>
    </xf>
    <xf numFmtId="0" fontId="197" fillId="40" borderId="25" xfId="0" applyFont="1" applyFill="1" applyBorder="1" applyAlignment="1">
      <alignment vertical="center" wrapText="1"/>
    </xf>
    <xf numFmtId="0" fontId="16" fillId="0" borderId="0" xfId="0" applyFont="1" applyFill="1" applyBorder="1" applyAlignment="1">
      <alignment horizontal="center"/>
    </xf>
    <xf numFmtId="0" fontId="196" fillId="0" borderId="0" xfId="0" applyFont="1" applyFill="1" applyBorder="1" applyAlignment="1">
      <alignment horizontal="center" vertical="center" wrapText="1"/>
    </xf>
    <xf numFmtId="0" fontId="192" fillId="0" borderId="0" xfId="1825" applyFont="1" applyBorder="1" applyAlignment="1">
      <alignment vertical="center"/>
    </xf>
    <xf numFmtId="0" fontId="208" fillId="0" borderId="26" xfId="1825" applyFont="1" applyFill="1" applyBorder="1" applyAlignment="1"/>
    <xf numFmtId="0" fontId="126" fillId="0" borderId="27" xfId="0" applyFont="1" applyFill="1" applyBorder="1" applyAlignment="1">
      <alignment wrapText="1"/>
    </xf>
    <xf numFmtId="0" fontId="15" fillId="0" borderId="0" xfId="0" applyFont="1" applyFill="1"/>
    <xf numFmtId="0" fontId="0" fillId="0" borderId="0" xfId="0" applyBorder="1"/>
    <xf numFmtId="0" fontId="193" fillId="0" borderId="0" xfId="0" applyFont="1" applyBorder="1"/>
    <xf numFmtId="0" fontId="0" fillId="39" borderId="0" xfId="0" applyFill="1"/>
    <xf numFmtId="1" fontId="193" fillId="0" borderId="0" xfId="0" applyNumberFormat="1" applyFont="1" applyBorder="1"/>
    <xf numFmtId="0" fontId="194" fillId="39" borderId="0" xfId="0" applyFont="1" applyFill="1" applyBorder="1"/>
    <xf numFmtId="1" fontId="194" fillId="39" borderId="0" xfId="0" applyNumberFormat="1" applyFont="1" applyFill="1" applyBorder="1"/>
    <xf numFmtId="0" fontId="21" fillId="0" borderId="0" xfId="792" applyFont="1" applyFill="1" applyBorder="1"/>
    <xf numFmtId="0" fontId="16" fillId="0" borderId="0" xfId="0" applyFont="1" applyFill="1" applyBorder="1" applyAlignment="1">
      <alignment horizontal="center"/>
    </xf>
    <xf numFmtId="0" fontId="15" fillId="0" borderId="44" xfId="1825" applyFont="1" applyFill="1" applyBorder="1" applyAlignment="1">
      <alignment vertical="center"/>
    </xf>
    <xf numFmtId="0" fontId="15" fillId="0" borderId="0" xfId="1825" applyFont="1" applyFill="1" applyBorder="1" applyAlignment="1">
      <alignment horizontal="left" vertical="center"/>
    </xf>
    <xf numFmtId="0" fontId="15" fillId="0" borderId="0" xfId="1825" applyFont="1" applyFill="1" applyBorder="1" applyAlignment="1">
      <alignment vertical="center"/>
    </xf>
    <xf numFmtId="0" fontId="15" fillId="0" borderId="43" xfId="1825" applyFont="1" applyFill="1" applyBorder="1" applyAlignment="1">
      <alignment vertical="center"/>
    </xf>
    <xf numFmtId="0" fontId="15" fillId="0" borderId="5" xfId="1824" applyNumberFormat="1" applyFont="1" applyFill="1" applyBorder="1" applyAlignment="1">
      <alignment horizontal="center" vertical="center"/>
    </xf>
    <xf numFmtId="0" fontId="209" fillId="39" borderId="39" xfId="0" applyFont="1" applyFill="1" applyBorder="1" applyAlignment="1">
      <alignment horizontal="center" vertical="center" wrapText="1"/>
    </xf>
    <xf numFmtId="0" fontId="196" fillId="0" borderId="0" xfId="792" applyFont="1" applyFill="1" applyBorder="1"/>
    <xf numFmtId="0" fontId="196" fillId="0" borderId="39" xfId="792" applyFont="1" applyFill="1" applyBorder="1" applyAlignment="1"/>
    <xf numFmtId="0" fontId="196" fillId="0" borderId="0" xfId="792" applyFont="1" applyFill="1" applyBorder="1" applyAlignment="1">
      <alignment horizontal="center"/>
    </xf>
    <xf numFmtId="0" fontId="200" fillId="0" borderId="0" xfId="0" applyFont="1" applyFill="1" applyBorder="1" applyAlignment="1"/>
    <xf numFmtId="0" fontId="200" fillId="0" borderId="39" xfId="0" applyFont="1" applyFill="1" applyBorder="1" applyAlignment="1"/>
    <xf numFmtId="0" fontId="200" fillId="0" borderId="0" xfId="0" applyFont="1" applyFill="1" applyBorder="1" applyAlignment="1">
      <alignment horizontal="center"/>
    </xf>
    <xf numFmtId="0" fontId="200" fillId="0" borderId="39" xfId="793" applyFont="1" applyFill="1" applyBorder="1" applyAlignment="1">
      <alignment horizontal="center"/>
    </xf>
    <xf numFmtId="171" fontId="196" fillId="0" borderId="39" xfId="0" applyNumberFormat="1" applyFont="1" applyFill="1" applyBorder="1" applyAlignment="1"/>
    <xf numFmtId="171" fontId="196" fillId="0" borderId="0" xfId="0" applyNumberFormat="1" applyFont="1" applyFill="1" applyBorder="1" applyAlignment="1">
      <alignment horizontal="right"/>
    </xf>
    <xf numFmtId="171" fontId="196" fillId="0" borderId="0" xfId="0" applyNumberFormat="1" applyFont="1" applyFill="1" applyBorder="1" applyAlignment="1"/>
    <xf numFmtId="171" fontId="210" fillId="0" borderId="0" xfId="0" applyNumberFormat="1" applyFont="1" applyFill="1" applyBorder="1" applyAlignment="1"/>
    <xf numFmtId="171" fontId="210" fillId="0" borderId="39" xfId="0" applyNumberFormat="1" applyFont="1" applyFill="1" applyBorder="1" applyAlignment="1"/>
    <xf numFmtId="171" fontId="203" fillId="0" borderId="39" xfId="0" applyNumberFormat="1" applyFont="1" applyFill="1" applyBorder="1" applyAlignment="1"/>
    <xf numFmtId="0" fontId="211" fillId="0" borderId="39" xfId="792" applyFont="1" applyFill="1" applyBorder="1"/>
    <xf numFmtId="0" fontId="196" fillId="0" borderId="39" xfId="792" applyFont="1" applyFill="1" applyBorder="1" applyAlignment="1">
      <alignment horizontal="center" vertical="center"/>
    </xf>
    <xf numFmtId="0" fontId="210" fillId="0" borderId="0" xfId="792" applyFont="1" applyFill="1" applyBorder="1"/>
    <xf numFmtId="0" fontId="15" fillId="0" borderId="0" xfId="792" applyFont="1" applyFill="1" applyBorder="1" applyAlignment="1">
      <alignment horizontal="center"/>
    </xf>
    <xf numFmtId="0" fontId="21" fillId="0" borderId="0" xfId="792" applyFont="1" applyFill="1" applyBorder="1" applyAlignment="1">
      <alignment horizontal="center"/>
    </xf>
    <xf numFmtId="0" fontId="15" fillId="0" borderId="45" xfId="792" applyFont="1" applyFill="1" applyBorder="1" applyAlignment="1">
      <alignment horizontal="center"/>
    </xf>
    <xf numFmtId="0" fontId="15" fillId="0" borderId="45" xfId="792" applyFont="1" applyFill="1" applyBorder="1"/>
    <xf numFmtId="0" fontId="196" fillId="39" borderId="39" xfId="792" applyFont="1" applyFill="1" applyBorder="1" applyAlignment="1">
      <alignment horizontal="center" vertical="center"/>
    </xf>
    <xf numFmtId="0" fontId="15" fillId="0" borderId="33" xfId="1825" applyFont="1" applyFill="1" applyBorder="1" applyAlignment="1">
      <alignment vertical="center"/>
    </xf>
    <xf numFmtId="0" fontId="15" fillId="0" borderId="43" xfId="1825" applyFont="1" applyFill="1" applyBorder="1" applyAlignment="1">
      <alignment horizontal="left" vertical="center"/>
    </xf>
    <xf numFmtId="0" fontId="212" fillId="0" borderId="43" xfId="1825" applyFont="1" applyFill="1" applyBorder="1" applyAlignment="1">
      <alignment horizontal="left" vertical="center"/>
    </xf>
    <xf numFmtId="0" fontId="15" fillId="0" borderId="41" xfId="1825" applyFont="1" applyFill="1" applyBorder="1" applyAlignment="1">
      <alignment vertical="center"/>
    </xf>
    <xf numFmtId="0" fontId="15" fillId="0" borderId="45" xfId="1825" applyFont="1" applyFill="1" applyBorder="1" applyAlignment="1">
      <alignment vertical="center"/>
    </xf>
    <xf numFmtId="0" fontId="15" fillId="0" borderId="46" xfId="1825" applyFont="1" applyFill="1" applyBorder="1" applyAlignment="1">
      <alignment horizontal="center" vertical="center" wrapText="1"/>
    </xf>
    <xf numFmtId="0" fontId="15" fillId="0" borderId="47" xfId="1825" applyFont="1" applyFill="1" applyBorder="1" applyAlignment="1">
      <alignment horizontal="center" vertical="center" wrapText="1"/>
    </xf>
    <xf numFmtId="0" fontId="15" fillId="0" borderId="48" xfId="1825" applyFont="1" applyFill="1" applyBorder="1" applyAlignment="1">
      <alignment horizontal="center" vertical="center" wrapText="1"/>
    </xf>
    <xf numFmtId="0" fontId="15" fillId="0" borderId="49" xfId="1825" applyFont="1" applyFill="1" applyBorder="1" applyAlignment="1">
      <alignment vertical="center"/>
    </xf>
    <xf numFmtId="1" fontId="194" fillId="41" borderId="0" xfId="0" applyNumberFormat="1" applyFont="1" applyFill="1" applyBorder="1" applyAlignment="1">
      <alignment horizontal="right"/>
    </xf>
    <xf numFmtId="1" fontId="193" fillId="0" borderId="0" xfId="0" applyNumberFormat="1" applyFont="1"/>
    <xf numFmtId="1" fontId="194" fillId="39" borderId="0" xfId="0" applyNumberFormat="1" applyFont="1" applyFill="1" applyBorder="1" applyAlignment="1" applyProtection="1">
      <alignment horizontal="right"/>
    </xf>
    <xf numFmtId="1" fontId="213" fillId="0" borderId="0" xfId="1827" applyNumberFormat="1" applyFont="1" applyFill="1" applyBorder="1" applyAlignment="1" applyProtection="1">
      <alignment horizontal="right"/>
    </xf>
    <xf numFmtId="0" fontId="0" fillId="0" borderId="0" xfId="0" applyAlignment="1">
      <alignment horizontal="left"/>
    </xf>
    <xf numFmtId="0" fontId="214" fillId="0" borderId="0" xfId="0" applyFont="1"/>
    <xf numFmtId="0" fontId="14" fillId="39" borderId="5" xfId="0" applyFont="1" applyFill="1" applyBorder="1" applyAlignment="1" applyProtection="1">
      <alignment horizontal="left" vertical="center" wrapText="1"/>
      <protection hidden="1"/>
    </xf>
    <xf numFmtId="229" fontId="15" fillId="0" borderId="5" xfId="1824" applyNumberFormat="1" applyFont="1" applyFill="1" applyBorder="1" applyAlignment="1" applyProtection="1">
      <alignment horizontal="center" vertical="center"/>
    </xf>
    <xf numFmtId="229" fontId="15" fillId="0" borderId="0" xfId="1824" applyNumberFormat="1" applyFont="1" applyFill="1" applyBorder="1" applyAlignment="1" applyProtection="1">
      <alignment horizontal="center" vertical="center"/>
    </xf>
    <xf numFmtId="0" fontId="3" fillId="0" borderId="0" xfId="0" applyFont="1"/>
    <xf numFmtId="1" fontId="193" fillId="0" borderId="0" xfId="0" applyNumberFormat="1" applyFont="1" applyFill="1" applyBorder="1" applyAlignment="1" applyProtection="1">
      <alignment horizontal="right"/>
    </xf>
    <xf numFmtId="0" fontId="3" fillId="0" borderId="0" xfId="0" applyFont="1" applyAlignment="1">
      <alignment horizontal="right"/>
    </xf>
    <xf numFmtId="0" fontId="15" fillId="0" borderId="0" xfId="0" applyFont="1"/>
    <xf numFmtId="0" fontId="214" fillId="0" borderId="0" xfId="0" applyFont="1" applyAlignment="1">
      <alignment vertical="center" wrapText="1"/>
    </xf>
    <xf numFmtId="0" fontId="15" fillId="0" borderId="50" xfId="792" applyFont="1" applyFill="1" applyBorder="1" applyAlignment="1">
      <alignment horizontal="center"/>
    </xf>
    <xf numFmtId="0" fontId="15" fillId="0" borderId="50" xfId="792" applyFont="1" applyFill="1" applyBorder="1"/>
    <xf numFmtId="0" fontId="215" fillId="0" borderId="0" xfId="0" applyFont="1"/>
    <xf numFmtId="0" fontId="216" fillId="0" borderId="0" xfId="0" applyFont="1"/>
    <xf numFmtId="0" fontId="217" fillId="0" borderId="0" xfId="0" applyFont="1"/>
    <xf numFmtId="0" fontId="15" fillId="42" borderId="53" xfId="792" applyFont="1" applyFill="1" applyBorder="1" applyAlignment="1">
      <alignment horizontal="center"/>
    </xf>
    <xf numFmtId="0" fontId="15" fillId="42" borderId="51" xfId="792" applyFont="1" applyFill="1" applyBorder="1"/>
    <xf numFmtId="0" fontId="15" fillId="42" borderId="52" xfId="792" applyFont="1" applyFill="1" applyBorder="1"/>
    <xf numFmtId="0" fontId="199" fillId="39" borderId="34" xfId="0" applyFont="1" applyFill="1" applyBorder="1" applyAlignment="1">
      <alignment horizontal="center" vertical="center" wrapText="1"/>
    </xf>
    <xf numFmtId="0" fontId="199" fillId="39" borderId="35" xfId="0" applyFont="1" applyFill="1" applyBorder="1" applyAlignment="1">
      <alignment horizontal="center" vertical="center" wrapText="1"/>
    </xf>
    <xf numFmtId="0" fontId="199" fillId="39" borderId="36" xfId="0" applyFont="1" applyFill="1" applyBorder="1" applyAlignment="1">
      <alignment horizontal="center" vertical="center" wrapText="1"/>
    </xf>
    <xf numFmtId="0" fontId="16" fillId="0" borderId="0" xfId="793" applyFont="1" applyFill="1" applyBorder="1" applyAlignment="1">
      <alignment horizontal="center" vertical="center"/>
    </xf>
    <xf numFmtId="0" fontId="16" fillId="0" borderId="0" xfId="792" applyFont="1" applyFill="1" applyBorder="1" applyAlignment="1">
      <alignment horizontal="center" vertical="center"/>
    </xf>
    <xf numFmtId="0" fontId="196" fillId="0" borderId="34" xfId="0" applyFont="1" applyFill="1" applyBorder="1" applyAlignment="1">
      <alignment horizontal="center" vertical="center" wrapText="1"/>
    </xf>
    <xf numFmtId="0" fontId="196" fillId="0" borderId="36" xfId="0" applyFont="1" applyFill="1" applyBorder="1" applyAlignment="1">
      <alignment horizontal="center" vertical="center" wrapText="1"/>
    </xf>
    <xf numFmtId="0" fontId="196" fillId="39" borderId="34" xfId="0" applyFont="1" applyFill="1" applyBorder="1" applyAlignment="1">
      <alignment horizontal="center" vertical="center" wrapText="1"/>
    </xf>
    <xf numFmtId="0" fontId="196" fillId="39" borderId="36" xfId="0" applyFont="1" applyFill="1" applyBorder="1" applyAlignment="1">
      <alignment horizontal="center" vertical="center" wrapText="1"/>
    </xf>
    <xf numFmtId="0" fontId="196" fillId="39" borderId="40" xfId="0" applyFont="1" applyFill="1" applyBorder="1" applyAlignment="1">
      <alignment horizontal="center" vertical="center" wrapText="1"/>
    </xf>
    <xf numFmtId="0" fontId="196" fillId="39" borderId="35" xfId="0" applyFont="1" applyFill="1" applyBorder="1" applyAlignment="1">
      <alignment horizontal="center" vertical="center" wrapText="1"/>
    </xf>
    <xf numFmtId="0" fontId="14" fillId="39" borderId="24" xfId="0" applyFont="1" applyFill="1" applyBorder="1" applyAlignment="1">
      <alignment horizontal="left" wrapText="1"/>
    </xf>
    <xf numFmtId="0" fontId="14" fillId="39" borderId="30" xfId="0" applyFont="1" applyFill="1" applyBorder="1" applyAlignment="1">
      <alignment horizontal="left" wrapText="1"/>
    </xf>
    <xf numFmtId="0" fontId="206" fillId="40" borderId="26" xfId="1826" applyFont="1" applyFill="1" applyBorder="1" applyAlignment="1">
      <alignment horizontal="center" vertical="center" textRotation="90" wrapText="1"/>
    </xf>
    <xf numFmtId="0" fontId="206" fillId="40" borderId="1" xfId="1826" applyFont="1" applyFill="1" applyBorder="1" applyAlignment="1">
      <alignment horizontal="center" vertical="center" textRotation="90" wrapText="1"/>
    </xf>
    <xf numFmtId="0" fontId="206" fillId="40" borderId="25" xfId="1826" applyFont="1" applyFill="1" applyBorder="1" applyAlignment="1">
      <alignment horizontal="center" vertical="center" textRotation="90" wrapText="1"/>
    </xf>
    <xf numFmtId="0" fontId="207" fillId="0" borderId="0"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xf>
  </cellXfs>
  <cellStyles count="1828">
    <cellStyle name="_Fakt_2" xfId="828"/>
    <cellStyle name="_rozhufrovka 2009" xfId="829"/>
    <cellStyle name="_АТиСТ 5а МТР липень 2008" xfId="830"/>
    <cellStyle name="_ПРГК сводний_" xfId="831"/>
    <cellStyle name="_УТГ" xfId="832"/>
    <cellStyle name="_Феодосия 5а МТР липень 2008" xfId="833"/>
    <cellStyle name="_ХТГ довідка." xfId="834"/>
    <cellStyle name="_Шебелинка 5а МТР липень 2008" xfId="835"/>
    <cellStyle name="=C:\WINNT35\SYSTEM32\COMMAND.COM" xfId="836"/>
    <cellStyle name="1 indent" xfId="1"/>
    <cellStyle name="1 indent 10" xfId="2"/>
    <cellStyle name="1 indent 2" xfId="3"/>
    <cellStyle name="1 indent 3" xfId="4"/>
    <cellStyle name="1 indent 4" xfId="5"/>
    <cellStyle name="1 indent 5" xfId="6"/>
    <cellStyle name="1 indent 6" xfId="7"/>
    <cellStyle name="1 indent 7" xfId="8"/>
    <cellStyle name="1 indent 8" xfId="9"/>
    <cellStyle name="1 indent 9" xfId="10"/>
    <cellStyle name="100" xfId="11"/>
    <cellStyle name="2 indents" xfId="12"/>
    <cellStyle name="2 indents 10" xfId="13"/>
    <cellStyle name="2 indents 2" xfId="14"/>
    <cellStyle name="2 indents 3" xfId="15"/>
    <cellStyle name="2 indents 4" xfId="16"/>
    <cellStyle name="2 indents 5" xfId="17"/>
    <cellStyle name="2 indents 6" xfId="18"/>
    <cellStyle name="2 indents 7" xfId="19"/>
    <cellStyle name="2 indents 8" xfId="20"/>
    <cellStyle name="2 indents 9" xfId="21"/>
    <cellStyle name="20% - Accent1" xfId="22"/>
    <cellStyle name="20% - Accent1 10" xfId="23"/>
    <cellStyle name="20% - Accent1 10 2" xfId="837"/>
    <cellStyle name="20% - Accent1 2" xfId="24"/>
    <cellStyle name="20% - Accent1 2 2" xfId="838"/>
    <cellStyle name="20% - Accent1 3" xfId="25"/>
    <cellStyle name="20% - Accent1 3 2" xfId="839"/>
    <cellStyle name="20% - Accent1 4" xfId="26"/>
    <cellStyle name="20% - Accent1 4 2" xfId="840"/>
    <cellStyle name="20% - Accent1 5" xfId="27"/>
    <cellStyle name="20% - Accent1 5 2" xfId="841"/>
    <cellStyle name="20% - Accent1 6" xfId="28"/>
    <cellStyle name="20% - Accent1 6 2" xfId="842"/>
    <cellStyle name="20% - Accent1 7" xfId="29"/>
    <cellStyle name="20% - Accent1 7 2" xfId="843"/>
    <cellStyle name="20% - Accent1 8" xfId="30"/>
    <cellStyle name="20% - Accent1 8 2" xfId="844"/>
    <cellStyle name="20% - Accent1 9" xfId="31"/>
    <cellStyle name="20% - Accent1 9 2" xfId="845"/>
    <cellStyle name="20% - Accent2" xfId="32"/>
    <cellStyle name="20% - Accent2 10" xfId="33"/>
    <cellStyle name="20% - Accent2 10 2" xfId="846"/>
    <cellStyle name="20% - Accent2 2" xfId="34"/>
    <cellStyle name="20% - Accent2 2 2" xfId="847"/>
    <cellStyle name="20% - Accent2 3" xfId="35"/>
    <cellStyle name="20% - Accent2 3 2" xfId="848"/>
    <cellStyle name="20% - Accent2 4" xfId="36"/>
    <cellStyle name="20% - Accent2 4 2" xfId="849"/>
    <cellStyle name="20% - Accent2 5" xfId="37"/>
    <cellStyle name="20% - Accent2 5 2" xfId="850"/>
    <cellStyle name="20% - Accent2 6" xfId="38"/>
    <cellStyle name="20% - Accent2 6 2" xfId="851"/>
    <cellStyle name="20% - Accent2 7" xfId="39"/>
    <cellStyle name="20% - Accent2 7 2" xfId="852"/>
    <cellStyle name="20% - Accent2 8" xfId="40"/>
    <cellStyle name="20% - Accent2 8 2" xfId="853"/>
    <cellStyle name="20% - Accent2 9" xfId="41"/>
    <cellStyle name="20% - Accent2 9 2" xfId="854"/>
    <cellStyle name="20% - Accent3" xfId="42"/>
    <cellStyle name="20% - Accent3 10" xfId="43"/>
    <cellStyle name="20% - Accent3 10 2" xfId="855"/>
    <cellStyle name="20% - Accent3 2" xfId="44"/>
    <cellStyle name="20% - Accent3 2 2" xfId="856"/>
    <cellStyle name="20% - Accent3 3" xfId="45"/>
    <cellStyle name="20% - Accent3 3 2" xfId="857"/>
    <cellStyle name="20% - Accent3 4" xfId="46"/>
    <cellStyle name="20% - Accent3 4 2" xfId="858"/>
    <cellStyle name="20% - Accent3 5" xfId="47"/>
    <cellStyle name="20% - Accent3 5 2" xfId="859"/>
    <cellStyle name="20% - Accent3 6" xfId="48"/>
    <cellStyle name="20% - Accent3 6 2" xfId="860"/>
    <cellStyle name="20% - Accent3 7" xfId="49"/>
    <cellStyle name="20% - Accent3 7 2" xfId="861"/>
    <cellStyle name="20% - Accent3 8" xfId="50"/>
    <cellStyle name="20% - Accent3 8 2" xfId="862"/>
    <cellStyle name="20% - Accent3 9" xfId="51"/>
    <cellStyle name="20% - Accent3 9 2" xfId="863"/>
    <cellStyle name="20% - Accent4" xfId="52"/>
    <cellStyle name="20% - Accent4 10" xfId="53"/>
    <cellStyle name="20% - Accent4 10 2" xfId="864"/>
    <cellStyle name="20% - Accent4 2" xfId="54"/>
    <cellStyle name="20% - Accent4 2 2" xfId="865"/>
    <cellStyle name="20% - Accent4 3" xfId="55"/>
    <cellStyle name="20% - Accent4 3 2" xfId="866"/>
    <cellStyle name="20% - Accent4 4" xfId="56"/>
    <cellStyle name="20% - Accent4 4 2" xfId="867"/>
    <cellStyle name="20% - Accent4 5" xfId="57"/>
    <cellStyle name="20% - Accent4 5 2" xfId="868"/>
    <cellStyle name="20% - Accent4 6" xfId="58"/>
    <cellStyle name="20% - Accent4 6 2" xfId="869"/>
    <cellStyle name="20% - Accent4 7" xfId="59"/>
    <cellStyle name="20% - Accent4 7 2" xfId="870"/>
    <cellStyle name="20% - Accent4 8" xfId="60"/>
    <cellStyle name="20% - Accent4 8 2" xfId="871"/>
    <cellStyle name="20% - Accent4 9" xfId="61"/>
    <cellStyle name="20% - Accent4 9 2" xfId="872"/>
    <cellStyle name="20% - Accent5" xfId="62"/>
    <cellStyle name="20% - Accent5 10" xfId="63"/>
    <cellStyle name="20% - Accent5 10 2" xfId="873"/>
    <cellStyle name="20% - Accent5 2" xfId="64"/>
    <cellStyle name="20% - Accent5 2 2" xfId="874"/>
    <cellStyle name="20% - Accent5 3" xfId="65"/>
    <cellStyle name="20% - Accent5 3 2" xfId="875"/>
    <cellStyle name="20% - Accent5 4" xfId="66"/>
    <cellStyle name="20% - Accent5 4 2" xfId="876"/>
    <cellStyle name="20% - Accent5 5" xfId="67"/>
    <cellStyle name="20% - Accent5 5 2" xfId="877"/>
    <cellStyle name="20% - Accent5 6" xfId="68"/>
    <cellStyle name="20% - Accent5 6 2" xfId="878"/>
    <cellStyle name="20% - Accent5 7" xfId="69"/>
    <cellStyle name="20% - Accent5 7 2" xfId="879"/>
    <cellStyle name="20% - Accent5 8" xfId="70"/>
    <cellStyle name="20% - Accent5 8 2" xfId="880"/>
    <cellStyle name="20% - Accent5 9" xfId="71"/>
    <cellStyle name="20% - Accent5 9 2" xfId="881"/>
    <cellStyle name="20% - Accent6" xfId="72"/>
    <cellStyle name="20% - Accent6 10" xfId="73"/>
    <cellStyle name="20% - Accent6 10 2" xfId="882"/>
    <cellStyle name="20% - Accent6 2" xfId="74"/>
    <cellStyle name="20% - Accent6 2 2" xfId="883"/>
    <cellStyle name="20% - Accent6 3" xfId="75"/>
    <cellStyle name="20% - Accent6 3 2" xfId="884"/>
    <cellStyle name="20% - Accent6 4" xfId="76"/>
    <cellStyle name="20% - Accent6 4 2" xfId="885"/>
    <cellStyle name="20% - Accent6 5" xfId="77"/>
    <cellStyle name="20% - Accent6 5 2" xfId="886"/>
    <cellStyle name="20% - Accent6 6" xfId="78"/>
    <cellStyle name="20% - Accent6 6 2" xfId="887"/>
    <cellStyle name="20% - Accent6 7" xfId="79"/>
    <cellStyle name="20% - Accent6 7 2" xfId="888"/>
    <cellStyle name="20% - Accent6 8" xfId="80"/>
    <cellStyle name="20% - Accent6 8 2" xfId="889"/>
    <cellStyle name="20% - Accent6 9" xfId="81"/>
    <cellStyle name="20% - Accent6 9 2" xfId="890"/>
    <cellStyle name="20% - Акцент1 2" xfId="82"/>
    <cellStyle name="20% - Акцент1 3" xfId="83"/>
    <cellStyle name="20% - Акцент1 4" xfId="891"/>
    <cellStyle name="20% - Акцент2 2" xfId="84"/>
    <cellStyle name="20% - Акцент2 3" xfId="85"/>
    <cellStyle name="20% - Акцент2 4" xfId="892"/>
    <cellStyle name="20% - Акцент3 2" xfId="86"/>
    <cellStyle name="20% - Акцент3 3" xfId="87"/>
    <cellStyle name="20% - Акцент3 4" xfId="893"/>
    <cellStyle name="20% - Акцент4 2" xfId="88"/>
    <cellStyle name="20% - Акцент4 3" xfId="89"/>
    <cellStyle name="20% - Акцент4 4" xfId="894"/>
    <cellStyle name="20% - Акцент5 2" xfId="90"/>
    <cellStyle name="20% - Акцент5 3" xfId="895"/>
    <cellStyle name="20% - Акцент5 4" xfId="896"/>
    <cellStyle name="20% - Акцент6 2" xfId="91"/>
    <cellStyle name="20% - Акцент6 3" xfId="897"/>
    <cellStyle name="20% - Акцент6 4" xfId="898"/>
    <cellStyle name="20% – Акцентування1" xfId="92"/>
    <cellStyle name="20% – Акцентування1 2" xfId="899"/>
    <cellStyle name="20% – Акцентування2" xfId="93"/>
    <cellStyle name="20% – Акцентування2 2" xfId="900"/>
    <cellStyle name="20% – Акцентування3" xfId="94"/>
    <cellStyle name="20% – Акцентування3 2" xfId="901"/>
    <cellStyle name="20% – Акцентування4" xfId="95"/>
    <cellStyle name="20% – Акцентування4 2" xfId="902"/>
    <cellStyle name="20% – Акцентування5" xfId="96"/>
    <cellStyle name="20% – Акцентування5 2" xfId="903"/>
    <cellStyle name="20% – Акцентування6" xfId="97"/>
    <cellStyle name="20% – Акцентування6 2" xfId="904"/>
    <cellStyle name="3 indents" xfId="98"/>
    <cellStyle name="3 indents 2" xfId="905"/>
    <cellStyle name="3 indents 3" xfId="906"/>
    <cellStyle name="4 indents" xfId="99"/>
    <cellStyle name="4 indents 2" xfId="907"/>
    <cellStyle name="4 indents 3" xfId="908"/>
    <cellStyle name="40% - Accent1" xfId="100"/>
    <cellStyle name="40% - Accent1 10" xfId="101"/>
    <cellStyle name="40% - Accent1 10 2" xfId="909"/>
    <cellStyle name="40% - Accent1 2" xfId="102"/>
    <cellStyle name="40% - Accent1 2 2" xfId="910"/>
    <cellStyle name="40% - Accent1 3" xfId="103"/>
    <cellStyle name="40% - Accent1 3 2" xfId="911"/>
    <cellStyle name="40% - Accent1 4" xfId="104"/>
    <cellStyle name="40% - Accent1 4 2" xfId="912"/>
    <cellStyle name="40% - Accent1 5" xfId="105"/>
    <cellStyle name="40% - Accent1 5 2" xfId="913"/>
    <cellStyle name="40% - Accent1 6" xfId="106"/>
    <cellStyle name="40% - Accent1 6 2" xfId="914"/>
    <cellStyle name="40% - Accent1 7" xfId="107"/>
    <cellStyle name="40% - Accent1 7 2" xfId="915"/>
    <cellStyle name="40% - Accent1 8" xfId="108"/>
    <cellStyle name="40% - Accent1 8 2" xfId="916"/>
    <cellStyle name="40% - Accent1 9" xfId="109"/>
    <cellStyle name="40% - Accent1 9 2" xfId="917"/>
    <cellStyle name="40% - Accent2" xfId="110"/>
    <cellStyle name="40% - Accent2 10" xfId="111"/>
    <cellStyle name="40% - Accent2 10 2" xfId="918"/>
    <cellStyle name="40% - Accent2 2" xfId="112"/>
    <cellStyle name="40% - Accent2 2 2" xfId="919"/>
    <cellStyle name="40% - Accent2 3" xfId="113"/>
    <cellStyle name="40% - Accent2 3 2" xfId="920"/>
    <cellStyle name="40% - Accent2 4" xfId="114"/>
    <cellStyle name="40% - Accent2 4 2" xfId="921"/>
    <cellStyle name="40% - Accent2 5" xfId="115"/>
    <cellStyle name="40% - Accent2 5 2" xfId="922"/>
    <cellStyle name="40% - Accent2 6" xfId="116"/>
    <cellStyle name="40% - Accent2 6 2" xfId="923"/>
    <cellStyle name="40% - Accent2 7" xfId="117"/>
    <cellStyle name="40% - Accent2 7 2" xfId="924"/>
    <cellStyle name="40% - Accent2 8" xfId="118"/>
    <cellStyle name="40% - Accent2 8 2" xfId="925"/>
    <cellStyle name="40% - Accent2 9" xfId="119"/>
    <cellStyle name="40% - Accent2 9 2" xfId="926"/>
    <cellStyle name="40% - Accent3" xfId="120"/>
    <cellStyle name="40% - Accent3 10" xfId="121"/>
    <cellStyle name="40% - Accent3 10 2" xfId="927"/>
    <cellStyle name="40% - Accent3 2" xfId="122"/>
    <cellStyle name="40% - Accent3 2 2" xfId="928"/>
    <cellStyle name="40% - Accent3 3" xfId="123"/>
    <cellStyle name="40% - Accent3 3 2" xfId="929"/>
    <cellStyle name="40% - Accent3 4" xfId="124"/>
    <cellStyle name="40% - Accent3 4 2" xfId="930"/>
    <cellStyle name="40% - Accent3 5" xfId="125"/>
    <cellStyle name="40% - Accent3 5 2" xfId="931"/>
    <cellStyle name="40% - Accent3 6" xfId="126"/>
    <cellStyle name="40% - Accent3 6 2" xfId="932"/>
    <cellStyle name="40% - Accent3 7" xfId="127"/>
    <cellStyle name="40% - Accent3 7 2" xfId="933"/>
    <cellStyle name="40% - Accent3 8" xfId="128"/>
    <cellStyle name="40% - Accent3 8 2" xfId="934"/>
    <cellStyle name="40% - Accent3 9" xfId="129"/>
    <cellStyle name="40% - Accent3 9 2" xfId="935"/>
    <cellStyle name="40% - Accent4" xfId="130"/>
    <cellStyle name="40% - Accent4 10" xfId="131"/>
    <cellStyle name="40% - Accent4 10 2" xfId="936"/>
    <cellStyle name="40% - Accent4 2" xfId="132"/>
    <cellStyle name="40% - Accent4 2 2" xfId="937"/>
    <cellStyle name="40% - Accent4 3" xfId="133"/>
    <cellStyle name="40% - Accent4 3 2" xfId="938"/>
    <cellStyle name="40% - Accent4 4" xfId="134"/>
    <cellStyle name="40% - Accent4 4 2" xfId="939"/>
    <cellStyle name="40% - Accent4 5" xfId="135"/>
    <cellStyle name="40% - Accent4 5 2" xfId="940"/>
    <cellStyle name="40% - Accent4 6" xfId="136"/>
    <cellStyle name="40% - Accent4 6 2" xfId="941"/>
    <cellStyle name="40% - Accent4 7" xfId="137"/>
    <cellStyle name="40% - Accent4 7 2" xfId="942"/>
    <cellStyle name="40% - Accent4 8" xfId="138"/>
    <cellStyle name="40% - Accent4 8 2" xfId="943"/>
    <cellStyle name="40% - Accent4 9" xfId="139"/>
    <cellStyle name="40% - Accent4 9 2" xfId="944"/>
    <cellStyle name="40% - Accent5" xfId="140"/>
    <cellStyle name="40% - Accent5 10" xfId="141"/>
    <cellStyle name="40% - Accent5 10 2" xfId="945"/>
    <cellStyle name="40% - Accent5 2" xfId="142"/>
    <cellStyle name="40% - Accent5 2 2" xfId="946"/>
    <cellStyle name="40% - Accent5 3" xfId="143"/>
    <cellStyle name="40% - Accent5 3 2" xfId="947"/>
    <cellStyle name="40% - Accent5 4" xfId="144"/>
    <cellStyle name="40% - Accent5 4 2" xfId="948"/>
    <cellStyle name="40% - Accent5 5" xfId="145"/>
    <cellStyle name="40% - Accent5 5 2" xfId="949"/>
    <cellStyle name="40% - Accent5 6" xfId="146"/>
    <cellStyle name="40% - Accent5 6 2" xfId="950"/>
    <cellStyle name="40% - Accent5 7" xfId="147"/>
    <cellStyle name="40% - Accent5 7 2" xfId="951"/>
    <cellStyle name="40% - Accent5 8" xfId="148"/>
    <cellStyle name="40% - Accent5 8 2" xfId="952"/>
    <cellStyle name="40% - Accent5 9" xfId="149"/>
    <cellStyle name="40% - Accent5 9 2" xfId="953"/>
    <cellStyle name="40% - Accent6" xfId="150"/>
    <cellStyle name="40% - Accent6 10" xfId="151"/>
    <cellStyle name="40% - Accent6 10 2" xfId="954"/>
    <cellStyle name="40% - Accent6 2" xfId="152"/>
    <cellStyle name="40% - Accent6 2 2" xfId="955"/>
    <cellStyle name="40% - Accent6 3" xfId="153"/>
    <cellStyle name="40% - Accent6 3 2" xfId="956"/>
    <cellStyle name="40% - Accent6 4" xfId="154"/>
    <cellStyle name="40% - Accent6 4 2" xfId="957"/>
    <cellStyle name="40% - Accent6 5" xfId="155"/>
    <cellStyle name="40% - Accent6 5 2" xfId="958"/>
    <cellStyle name="40% - Accent6 6" xfId="156"/>
    <cellStyle name="40% - Accent6 6 2" xfId="959"/>
    <cellStyle name="40% - Accent6 7" xfId="157"/>
    <cellStyle name="40% - Accent6 7 2" xfId="960"/>
    <cellStyle name="40% - Accent6 8" xfId="158"/>
    <cellStyle name="40% - Accent6 8 2" xfId="961"/>
    <cellStyle name="40% - Accent6 9" xfId="159"/>
    <cellStyle name="40% - Accent6 9 2" xfId="962"/>
    <cellStyle name="40% - Акцент1 2" xfId="160"/>
    <cellStyle name="40% - Акцент1 3" xfId="963"/>
    <cellStyle name="40% - Акцент1 4" xfId="964"/>
    <cellStyle name="40% - Акцент2 2" xfId="161"/>
    <cellStyle name="40% - Акцент2 3" xfId="965"/>
    <cellStyle name="40% - Акцент2 4" xfId="966"/>
    <cellStyle name="40% - Акцент3 2" xfId="162"/>
    <cellStyle name="40% - Акцент3 3" xfId="163"/>
    <cellStyle name="40% - Акцент3 4" xfId="967"/>
    <cellStyle name="40% - Акцент4 2" xfId="164"/>
    <cellStyle name="40% - Акцент4 3" xfId="968"/>
    <cellStyle name="40% - Акцент4 4" xfId="969"/>
    <cellStyle name="40% - Акцент5 2" xfId="165"/>
    <cellStyle name="40% - Акцент5 3" xfId="970"/>
    <cellStyle name="40% - Акцент5 4" xfId="971"/>
    <cellStyle name="40% - Акцент6 2" xfId="166"/>
    <cellStyle name="40% - Акцент6 3" xfId="972"/>
    <cellStyle name="40% - Акцент6 4" xfId="973"/>
    <cellStyle name="40% – Акцентування1" xfId="167"/>
    <cellStyle name="40% – Акцентування1 2" xfId="974"/>
    <cellStyle name="40% – Акцентування2" xfId="168"/>
    <cellStyle name="40% – Акцентування2 2" xfId="975"/>
    <cellStyle name="40% – Акцентування3" xfId="169"/>
    <cellStyle name="40% – Акцентування3 2" xfId="976"/>
    <cellStyle name="40% – Акцентування4" xfId="170"/>
    <cellStyle name="40% – Акцентування4 2" xfId="977"/>
    <cellStyle name="40% – Акцентування5" xfId="171"/>
    <cellStyle name="40% – Акцентування5 2" xfId="978"/>
    <cellStyle name="40% – Акцентування6" xfId="172"/>
    <cellStyle name="40% – Акцентування6 2" xfId="979"/>
    <cellStyle name="5 indents" xfId="173"/>
    <cellStyle name="60% - Accent1" xfId="174"/>
    <cellStyle name="60% - Accent1 10" xfId="175"/>
    <cellStyle name="60% - Accent1 10 2" xfId="980"/>
    <cellStyle name="60% - Accent1 2" xfId="176"/>
    <cellStyle name="60% - Accent1 2 2" xfId="981"/>
    <cellStyle name="60% - Accent1 3" xfId="177"/>
    <cellStyle name="60% - Accent1 3 2" xfId="982"/>
    <cellStyle name="60% - Accent1 4" xfId="178"/>
    <cellStyle name="60% - Accent1 4 2" xfId="983"/>
    <cellStyle name="60% - Accent1 5" xfId="179"/>
    <cellStyle name="60% - Accent1 5 2" xfId="984"/>
    <cellStyle name="60% - Accent1 6" xfId="180"/>
    <cellStyle name="60% - Accent1 6 2" xfId="985"/>
    <cellStyle name="60% - Accent1 7" xfId="181"/>
    <cellStyle name="60% - Accent1 7 2" xfId="986"/>
    <cellStyle name="60% - Accent1 8" xfId="182"/>
    <cellStyle name="60% - Accent1 8 2" xfId="987"/>
    <cellStyle name="60% - Accent1 9" xfId="183"/>
    <cellStyle name="60% - Accent1 9 2" xfId="988"/>
    <cellStyle name="60% - Accent2" xfId="184"/>
    <cellStyle name="60% - Accent2 10" xfId="185"/>
    <cellStyle name="60% - Accent2 10 2" xfId="989"/>
    <cellStyle name="60% - Accent2 2" xfId="186"/>
    <cellStyle name="60% - Accent2 2 2" xfId="990"/>
    <cellStyle name="60% - Accent2 3" xfId="187"/>
    <cellStyle name="60% - Accent2 3 2" xfId="991"/>
    <cellStyle name="60% - Accent2 4" xfId="188"/>
    <cellStyle name="60% - Accent2 4 2" xfId="992"/>
    <cellStyle name="60% - Accent2 5" xfId="189"/>
    <cellStyle name="60% - Accent2 5 2" xfId="993"/>
    <cellStyle name="60% - Accent2 6" xfId="190"/>
    <cellStyle name="60% - Accent2 6 2" xfId="994"/>
    <cellStyle name="60% - Accent2 7" xfId="191"/>
    <cellStyle name="60% - Accent2 7 2" xfId="995"/>
    <cellStyle name="60% - Accent2 8" xfId="192"/>
    <cellStyle name="60% - Accent2 8 2" xfId="996"/>
    <cellStyle name="60% - Accent2 9" xfId="193"/>
    <cellStyle name="60% - Accent2 9 2" xfId="997"/>
    <cellStyle name="60% - Accent3" xfId="194"/>
    <cellStyle name="60% - Accent3 10" xfId="195"/>
    <cellStyle name="60% - Accent3 10 2" xfId="998"/>
    <cellStyle name="60% - Accent3 2" xfId="196"/>
    <cellStyle name="60% - Accent3 2 2" xfId="999"/>
    <cellStyle name="60% - Accent3 3" xfId="197"/>
    <cellStyle name="60% - Accent3 3 2" xfId="1000"/>
    <cellStyle name="60% - Accent3 4" xfId="198"/>
    <cellStyle name="60% - Accent3 4 2" xfId="1001"/>
    <cellStyle name="60% - Accent3 5" xfId="199"/>
    <cellStyle name="60% - Accent3 5 2" xfId="1002"/>
    <cellStyle name="60% - Accent3 6" xfId="200"/>
    <cellStyle name="60% - Accent3 6 2" xfId="1003"/>
    <cellStyle name="60% - Accent3 7" xfId="201"/>
    <cellStyle name="60% - Accent3 7 2" xfId="1004"/>
    <cellStyle name="60% - Accent3 8" xfId="202"/>
    <cellStyle name="60% - Accent3 8 2" xfId="1005"/>
    <cellStyle name="60% - Accent3 9" xfId="203"/>
    <cellStyle name="60% - Accent3 9 2" xfId="1006"/>
    <cellStyle name="60% - Accent4" xfId="204"/>
    <cellStyle name="60% - Accent4 10" xfId="205"/>
    <cellStyle name="60% - Accent4 10 2" xfId="1007"/>
    <cellStyle name="60% - Accent4 2" xfId="206"/>
    <cellStyle name="60% - Accent4 2 2" xfId="1008"/>
    <cellStyle name="60% - Accent4 3" xfId="207"/>
    <cellStyle name="60% - Accent4 3 2" xfId="1009"/>
    <cellStyle name="60% - Accent4 4" xfId="208"/>
    <cellStyle name="60% - Accent4 4 2" xfId="1010"/>
    <cellStyle name="60% - Accent4 5" xfId="209"/>
    <cellStyle name="60% - Accent4 5 2" xfId="1011"/>
    <cellStyle name="60% - Accent4 6" xfId="210"/>
    <cellStyle name="60% - Accent4 6 2" xfId="1012"/>
    <cellStyle name="60% - Accent4 7" xfId="211"/>
    <cellStyle name="60% - Accent4 7 2" xfId="1013"/>
    <cellStyle name="60% - Accent4 8" xfId="212"/>
    <cellStyle name="60% - Accent4 8 2" xfId="1014"/>
    <cellStyle name="60% - Accent4 9" xfId="213"/>
    <cellStyle name="60% - Accent4 9 2" xfId="1015"/>
    <cellStyle name="60% - Accent5" xfId="214"/>
    <cellStyle name="60% - Accent5 10" xfId="215"/>
    <cellStyle name="60% - Accent5 10 2" xfId="1016"/>
    <cellStyle name="60% - Accent5 2" xfId="216"/>
    <cellStyle name="60% - Accent5 2 2" xfId="1017"/>
    <cellStyle name="60% - Accent5 3" xfId="217"/>
    <cellStyle name="60% - Accent5 3 2" xfId="1018"/>
    <cellStyle name="60% - Accent5 4" xfId="218"/>
    <cellStyle name="60% - Accent5 4 2" xfId="1019"/>
    <cellStyle name="60% - Accent5 5" xfId="219"/>
    <cellStyle name="60% - Accent5 5 2" xfId="1020"/>
    <cellStyle name="60% - Accent5 6" xfId="220"/>
    <cellStyle name="60% - Accent5 6 2" xfId="1021"/>
    <cellStyle name="60% - Accent5 7" xfId="221"/>
    <cellStyle name="60% - Accent5 7 2" xfId="1022"/>
    <cellStyle name="60% - Accent5 8" xfId="222"/>
    <cellStyle name="60% - Accent5 8 2" xfId="1023"/>
    <cellStyle name="60% - Accent5 9" xfId="223"/>
    <cellStyle name="60% - Accent5 9 2" xfId="1024"/>
    <cellStyle name="60% - Accent6" xfId="224"/>
    <cellStyle name="60% - Accent6 10" xfId="225"/>
    <cellStyle name="60% - Accent6 10 2" xfId="1025"/>
    <cellStyle name="60% - Accent6 2" xfId="226"/>
    <cellStyle name="60% - Accent6 2 2" xfId="1026"/>
    <cellStyle name="60% - Accent6 3" xfId="227"/>
    <cellStyle name="60% - Accent6 3 2" xfId="1027"/>
    <cellStyle name="60% - Accent6 4" xfId="228"/>
    <cellStyle name="60% - Accent6 4 2" xfId="1028"/>
    <cellStyle name="60% - Accent6 5" xfId="229"/>
    <cellStyle name="60% - Accent6 5 2" xfId="1029"/>
    <cellStyle name="60% - Accent6 6" xfId="230"/>
    <cellStyle name="60% - Accent6 6 2" xfId="1030"/>
    <cellStyle name="60% - Accent6 7" xfId="231"/>
    <cellStyle name="60% - Accent6 7 2" xfId="1031"/>
    <cellStyle name="60% - Accent6 8" xfId="232"/>
    <cellStyle name="60% - Accent6 8 2" xfId="1032"/>
    <cellStyle name="60% - Accent6 9" xfId="233"/>
    <cellStyle name="60% - Accent6 9 2" xfId="1033"/>
    <cellStyle name="60% - Акцент1 2" xfId="234"/>
    <cellStyle name="60% - Акцент1 3" xfId="1034"/>
    <cellStyle name="60% - Акцент1 4" xfId="1035"/>
    <cellStyle name="60% - Акцент2 2" xfId="235"/>
    <cellStyle name="60% - Акцент2 3" xfId="1036"/>
    <cellStyle name="60% - Акцент2 4" xfId="1037"/>
    <cellStyle name="60% - Акцент3 2" xfId="236"/>
    <cellStyle name="60% - Акцент3 3" xfId="237"/>
    <cellStyle name="60% - Акцент3 4" xfId="1038"/>
    <cellStyle name="60% - Акцент4 2" xfId="238"/>
    <cellStyle name="60% - Акцент4 3" xfId="239"/>
    <cellStyle name="60% - Акцент4 4" xfId="1039"/>
    <cellStyle name="60% - Акцент5 2" xfId="240"/>
    <cellStyle name="60% - Акцент5 3" xfId="1040"/>
    <cellStyle name="60% - Акцент5 4" xfId="1041"/>
    <cellStyle name="60% - Акцент6 2" xfId="241"/>
    <cellStyle name="60% - Акцент6 3" xfId="242"/>
    <cellStyle name="60% - Акцент6 4" xfId="1042"/>
    <cellStyle name="60% – Акцентування1" xfId="243"/>
    <cellStyle name="60% – Акцентування1 2" xfId="1043"/>
    <cellStyle name="60% – Акцентування2" xfId="244"/>
    <cellStyle name="60% – Акцентування2 2" xfId="1044"/>
    <cellStyle name="60% – Акцентування3" xfId="245"/>
    <cellStyle name="60% – Акцентування3 2" xfId="1045"/>
    <cellStyle name="60% – Акцентування4" xfId="246"/>
    <cellStyle name="60% – Акцентування4 2" xfId="1046"/>
    <cellStyle name="60% – Акцентування5" xfId="247"/>
    <cellStyle name="60% – Акцентування5 2" xfId="1047"/>
    <cellStyle name="60% – Акцентування6" xfId="248"/>
    <cellStyle name="60% – Акцентування6 2" xfId="1048"/>
    <cellStyle name="Accent1" xfId="249"/>
    <cellStyle name="Accent1 10" xfId="250"/>
    <cellStyle name="Accent1 10 2" xfId="1049"/>
    <cellStyle name="Accent1 2" xfId="251"/>
    <cellStyle name="Accent1 2 2" xfId="1050"/>
    <cellStyle name="Accent1 3" xfId="252"/>
    <cellStyle name="Accent1 3 2" xfId="1051"/>
    <cellStyle name="Accent1 4" xfId="253"/>
    <cellStyle name="Accent1 4 2" xfId="1052"/>
    <cellStyle name="Accent1 5" xfId="254"/>
    <cellStyle name="Accent1 5 2" xfId="1053"/>
    <cellStyle name="Accent1 6" xfId="255"/>
    <cellStyle name="Accent1 6 2" xfId="1054"/>
    <cellStyle name="Accent1 7" xfId="256"/>
    <cellStyle name="Accent1 7 2" xfId="1055"/>
    <cellStyle name="Accent1 8" xfId="257"/>
    <cellStyle name="Accent1 8 2" xfId="1056"/>
    <cellStyle name="Accent1 9" xfId="258"/>
    <cellStyle name="Accent1 9 2" xfId="1057"/>
    <cellStyle name="Accent2" xfId="259"/>
    <cellStyle name="Accent2 10" xfId="260"/>
    <cellStyle name="Accent2 10 2" xfId="1058"/>
    <cellStyle name="Accent2 2" xfId="261"/>
    <cellStyle name="Accent2 2 2" xfId="1059"/>
    <cellStyle name="Accent2 3" xfId="262"/>
    <cellStyle name="Accent2 3 2" xfId="1060"/>
    <cellStyle name="Accent2 4" xfId="263"/>
    <cellStyle name="Accent2 4 2" xfId="1061"/>
    <cellStyle name="Accent2 5" xfId="264"/>
    <cellStyle name="Accent2 5 2" xfId="1062"/>
    <cellStyle name="Accent2 6" xfId="265"/>
    <cellStyle name="Accent2 6 2" xfId="1063"/>
    <cellStyle name="Accent2 7" xfId="266"/>
    <cellStyle name="Accent2 7 2" xfId="1064"/>
    <cellStyle name="Accent2 8" xfId="267"/>
    <cellStyle name="Accent2 8 2" xfId="1065"/>
    <cellStyle name="Accent2 9" xfId="268"/>
    <cellStyle name="Accent2 9 2" xfId="1066"/>
    <cellStyle name="Accent3" xfId="269"/>
    <cellStyle name="Accent3 10" xfId="270"/>
    <cellStyle name="Accent3 10 2" xfId="1067"/>
    <cellStyle name="Accent3 2" xfId="271"/>
    <cellStyle name="Accent3 2 2" xfId="1068"/>
    <cellStyle name="Accent3 3" xfId="272"/>
    <cellStyle name="Accent3 3 2" xfId="1069"/>
    <cellStyle name="Accent3 4" xfId="273"/>
    <cellStyle name="Accent3 4 2" xfId="1070"/>
    <cellStyle name="Accent3 5" xfId="274"/>
    <cellStyle name="Accent3 5 2" xfId="1071"/>
    <cellStyle name="Accent3 6" xfId="275"/>
    <cellStyle name="Accent3 6 2" xfId="1072"/>
    <cellStyle name="Accent3 7" xfId="276"/>
    <cellStyle name="Accent3 7 2" xfId="1073"/>
    <cellStyle name="Accent3 8" xfId="277"/>
    <cellStyle name="Accent3 8 2" xfId="1074"/>
    <cellStyle name="Accent3 9" xfId="278"/>
    <cellStyle name="Accent3 9 2" xfId="1075"/>
    <cellStyle name="Accent4" xfId="279"/>
    <cellStyle name="Accent4 10" xfId="280"/>
    <cellStyle name="Accent4 10 2" xfId="1076"/>
    <cellStyle name="Accent4 2" xfId="281"/>
    <cellStyle name="Accent4 2 2" xfId="1077"/>
    <cellStyle name="Accent4 3" xfId="282"/>
    <cellStyle name="Accent4 3 2" xfId="1078"/>
    <cellStyle name="Accent4 4" xfId="283"/>
    <cellStyle name="Accent4 4 2" xfId="1079"/>
    <cellStyle name="Accent4 5" xfId="284"/>
    <cellStyle name="Accent4 5 2" xfId="1080"/>
    <cellStyle name="Accent4 6" xfId="285"/>
    <cellStyle name="Accent4 6 2" xfId="1081"/>
    <cellStyle name="Accent4 7" xfId="286"/>
    <cellStyle name="Accent4 7 2" xfId="1082"/>
    <cellStyle name="Accent4 8" xfId="287"/>
    <cellStyle name="Accent4 8 2" xfId="1083"/>
    <cellStyle name="Accent4 9" xfId="288"/>
    <cellStyle name="Accent4 9 2" xfId="1084"/>
    <cellStyle name="Accent5" xfId="289"/>
    <cellStyle name="Accent5 10" xfId="290"/>
    <cellStyle name="Accent5 10 2" xfId="1085"/>
    <cellStyle name="Accent5 2" xfId="291"/>
    <cellStyle name="Accent5 2 2" xfId="1086"/>
    <cellStyle name="Accent5 3" xfId="292"/>
    <cellStyle name="Accent5 3 2" xfId="1087"/>
    <cellStyle name="Accent5 4" xfId="293"/>
    <cellStyle name="Accent5 4 2" xfId="1088"/>
    <cellStyle name="Accent5 5" xfId="294"/>
    <cellStyle name="Accent5 5 2" xfId="1089"/>
    <cellStyle name="Accent5 6" xfId="295"/>
    <cellStyle name="Accent5 6 2" xfId="1090"/>
    <cellStyle name="Accent5 7" xfId="296"/>
    <cellStyle name="Accent5 7 2" xfId="1091"/>
    <cellStyle name="Accent5 8" xfId="297"/>
    <cellStyle name="Accent5 8 2" xfId="1092"/>
    <cellStyle name="Accent5 9" xfId="298"/>
    <cellStyle name="Accent5 9 2" xfId="1093"/>
    <cellStyle name="Accent6" xfId="299"/>
    <cellStyle name="Accent6 10" xfId="300"/>
    <cellStyle name="Accent6 10 2" xfId="1094"/>
    <cellStyle name="Accent6 2" xfId="301"/>
    <cellStyle name="Accent6 2 2" xfId="1095"/>
    <cellStyle name="Accent6 3" xfId="302"/>
    <cellStyle name="Accent6 3 2" xfId="1096"/>
    <cellStyle name="Accent6 4" xfId="303"/>
    <cellStyle name="Accent6 4 2" xfId="1097"/>
    <cellStyle name="Accent6 5" xfId="304"/>
    <cellStyle name="Accent6 5 2" xfId="1098"/>
    <cellStyle name="Accent6 6" xfId="305"/>
    <cellStyle name="Accent6 6 2" xfId="1099"/>
    <cellStyle name="Accent6 7" xfId="306"/>
    <cellStyle name="Accent6 7 2" xfId="1100"/>
    <cellStyle name="Accent6 8" xfId="307"/>
    <cellStyle name="Accent6 8 2" xfId="1101"/>
    <cellStyle name="Accent6 9" xfId="308"/>
    <cellStyle name="Accent6 9 2" xfId="1102"/>
    <cellStyle name="Aeia?nnueea" xfId="309"/>
    <cellStyle name="Aeia?nnueea 2" xfId="1103"/>
    <cellStyle name="Ãèïåðññûëêà" xfId="310"/>
    <cellStyle name="Ãèïåðññûëêà 2" xfId="1104"/>
    <cellStyle name="Array" xfId="311"/>
    <cellStyle name="Array Enter" xfId="312"/>
    <cellStyle name="Array_Book2" xfId="313"/>
    <cellStyle name="Bad" xfId="314"/>
    <cellStyle name="Bad 10" xfId="315"/>
    <cellStyle name="Bad 10 2" xfId="1105"/>
    <cellStyle name="Bad 2" xfId="316"/>
    <cellStyle name="Bad 2 2" xfId="1106"/>
    <cellStyle name="Bad 3" xfId="317"/>
    <cellStyle name="Bad 3 2" xfId="1107"/>
    <cellStyle name="Bad 4" xfId="318"/>
    <cellStyle name="Bad 4 2" xfId="1108"/>
    <cellStyle name="Bad 5" xfId="319"/>
    <cellStyle name="Bad 5 2" xfId="1109"/>
    <cellStyle name="Bad 6" xfId="320"/>
    <cellStyle name="Bad 6 2" xfId="1110"/>
    <cellStyle name="Bad 7" xfId="321"/>
    <cellStyle name="Bad 7 2" xfId="1111"/>
    <cellStyle name="Bad 8" xfId="322"/>
    <cellStyle name="Bad 8 2" xfId="1112"/>
    <cellStyle name="Bad 9" xfId="323"/>
    <cellStyle name="Bad 9 2" xfId="1113"/>
    <cellStyle name="Cabe‡alho 1" xfId="1114"/>
    <cellStyle name="Cabe‡alho 2" xfId="1115"/>
    <cellStyle name="Cabecera 1" xfId="1116"/>
    <cellStyle name="Cabecera 2" xfId="1117"/>
    <cellStyle name="Calculation" xfId="324"/>
    <cellStyle name="Calculation 10" xfId="325"/>
    <cellStyle name="Calculation 10 2" xfId="1118"/>
    <cellStyle name="Calculation 2" xfId="326"/>
    <cellStyle name="Calculation 2 2" xfId="1119"/>
    <cellStyle name="Calculation 3" xfId="327"/>
    <cellStyle name="Calculation 3 2" xfId="1120"/>
    <cellStyle name="Calculation 4" xfId="328"/>
    <cellStyle name="Calculation 4 2" xfId="1121"/>
    <cellStyle name="Calculation 5" xfId="329"/>
    <cellStyle name="Calculation 5 2" xfId="1122"/>
    <cellStyle name="Calculation 6" xfId="330"/>
    <cellStyle name="Calculation 6 2" xfId="1123"/>
    <cellStyle name="Calculation 7" xfId="331"/>
    <cellStyle name="Calculation 7 2" xfId="1124"/>
    <cellStyle name="Calculation 8" xfId="332"/>
    <cellStyle name="Calculation 8 2" xfId="1125"/>
    <cellStyle name="Calculation 9" xfId="333"/>
    <cellStyle name="Calculation 9 2" xfId="1126"/>
    <cellStyle name="Celkem" xfId="334"/>
    <cellStyle name="Check Cell" xfId="335"/>
    <cellStyle name="Check Cell 10" xfId="336"/>
    <cellStyle name="Check Cell 10 2" xfId="1127"/>
    <cellStyle name="Check Cell 2" xfId="337"/>
    <cellStyle name="Check Cell 2 2" xfId="1128"/>
    <cellStyle name="Check Cell 3" xfId="338"/>
    <cellStyle name="Check Cell 3 2" xfId="1129"/>
    <cellStyle name="Check Cell 4" xfId="339"/>
    <cellStyle name="Check Cell 4 2" xfId="1130"/>
    <cellStyle name="Check Cell 5" xfId="340"/>
    <cellStyle name="Check Cell 5 2" xfId="1131"/>
    <cellStyle name="Check Cell 6" xfId="341"/>
    <cellStyle name="Check Cell 6 2" xfId="1132"/>
    <cellStyle name="Check Cell 7" xfId="342"/>
    <cellStyle name="Check Cell 7 2" xfId="1133"/>
    <cellStyle name="Check Cell 8" xfId="343"/>
    <cellStyle name="Check Cell 8 2" xfId="1134"/>
    <cellStyle name="Check Cell 9" xfId="344"/>
    <cellStyle name="Check Cell 9 2" xfId="1135"/>
    <cellStyle name="Clive" xfId="1136"/>
    <cellStyle name="clsAltData" xfId="345"/>
    <cellStyle name="clsAltData 2" xfId="1137"/>
    <cellStyle name="clsAltMRVData" xfId="346"/>
    <cellStyle name="clsAltMRVData 2" xfId="1138"/>
    <cellStyle name="clsBlank" xfId="347"/>
    <cellStyle name="clsBlank 2" xfId="1139"/>
    <cellStyle name="clsColumnHeader" xfId="348"/>
    <cellStyle name="clsColumnHeader 2" xfId="1140"/>
    <cellStyle name="clsData" xfId="349"/>
    <cellStyle name="clsData 2" xfId="1141"/>
    <cellStyle name="clsDefault" xfId="350"/>
    <cellStyle name="clsDefault 2" xfId="351"/>
    <cellStyle name="clsFooter" xfId="352"/>
    <cellStyle name="clsFooter 2" xfId="1142"/>
    <cellStyle name="clsIndexTableData" xfId="353"/>
    <cellStyle name="clsIndexTableData 2" xfId="1143"/>
    <cellStyle name="clsIndexTableHdr" xfId="354"/>
    <cellStyle name="clsIndexTableHdr 2" xfId="1144"/>
    <cellStyle name="clsIndexTableTitle" xfId="355"/>
    <cellStyle name="clsIndexTableTitle 2" xfId="1145"/>
    <cellStyle name="clsMRVData" xfId="356"/>
    <cellStyle name="clsMRVData 2" xfId="1146"/>
    <cellStyle name="clsReportFooter" xfId="357"/>
    <cellStyle name="clsReportFooter 2" xfId="1147"/>
    <cellStyle name="clsReportHeader" xfId="358"/>
    <cellStyle name="clsReportHeader 2" xfId="1148"/>
    <cellStyle name="clsRowHeader" xfId="359"/>
    <cellStyle name="clsRowHeader 2" xfId="1149"/>
    <cellStyle name="clsScale" xfId="360"/>
    <cellStyle name="clsScale 2" xfId="1150"/>
    <cellStyle name="clsSection" xfId="361"/>
    <cellStyle name="clsSection 2" xfId="1151"/>
    <cellStyle name="Column-Header" xfId="1152"/>
    <cellStyle name="Column-Header 2" xfId="1153"/>
    <cellStyle name="Column-Header 3" xfId="1154"/>
    <cellStyle name="Column-Header 4" xfId="1155"/>
    <cellStyle name="Column-Header 5" xfId="1156"/>
    <cellStyle name="Column-Header 6" xfId="1157"/>
    <cellStyle name="Column-Header 7" xfId="1158"/>
    <cellStyle name="Column-Header 7 2" xfId="1159"/>
    <cellStyle name="Column-Header 8" xfId="1160"/>
    <cellStyle name="Column-Header 8 2" xfId="1161"/>
    <cellStyle name="Column-Header 9" xfId="1162"/>
    <cellStyle name="Column-Header 9 2" xfId="1163"/>
    <cellStyle name="Column-Header_Zvit rux-koshtiv 2010 Департамент " xfId="1164"/>
    <cellStyle name="Comma  - Style1" xfId="362"/>
    <cellStyle name="Comma  - Style2" xfId="363"/>
    <cellStyle name="Comma  - Style3" xfId="364"/>
    <cellStyle name="Comma  - Style4" xfId="365"/>
    <cellStyle name="Comma  - Style5" xfId="366"/>
    <cellStyle name="Comma  - Style6" xfId="367"/>
    <cellStyle name="Comma  - Style7" xfId="368"/>
    <cellStyle name="Comma  - Style8" xfId="369"/>
    <cellStyle name="Comma [0]" xfId="370"/>
    <cellStyle name="Comma [0] 2" xfId="371"/>
    <cellStyle name="Comma [0] 3" xfId="372"/>
    <cellStyle name="Comma [0]_AUK2000" xfId="373"/>
    <cellStyle name="Comma [0]䧟Лист3" xfId="374"/>
    <cellStyle name="Comma 10" xfId="1165"/>
    <cellStyle name="Comma 11" xfId="1166"/>
    <cellStyle name="Comma 12" xfId="1167"/>
    <cellStyle name="Comma 2" xfId="375"/>
    <cellStyle name="Comma 2 2" xfId="1168"/>
    <cellStyle name="Comma 2 3" xfId="1169"/>
    <cellStyle name="Comma 3" xfId="376"/>
    <cellStyle name="Comma 3 2" xfId="377"/>
    <cellStyle name="Comma 3 3" xfId="378"/>
    <cellStyle name="Comma 4" xfId="379"/>
    <cellStyle name="Comma 5" xfId="1170"/>
    <cellStyle name="Comma 6" xfId="1171"/>
    <cellStyle name="Comma 7" xfId="1172"/>
    <cellStyle name="Comma 8" xfId="1173"/>
    <cellStyle name="Comma 9" xfId="1174"/>
    <cellStyle name="Comma(3)" xfId="380"/>
    <cellStyle name="Comma_AUK2000" xfId="381"/>
    <cellStyle name="Comma0" xfId="382"/>
    <cellStyle name="Comma0 - Style3" xfId="383"/>
    <cellStyle name="Comma0 2" xfId="1175"/>
    <cellStyle name="Comma0 3" xfId="1176"/>
    <cellStyle name="Comma0 4" xfId="1177"/>
    <cellStyle name="Comma0 5" xfId="1178"/>
    <cellStyle name="Comma0 6" xfId="1179"/>
    <cellStyle name="Comma0 7" xfId="1180"/>
    <cellStyle name="Comma0 8" xfId="1181"/>
    <cellStyle name="Comma0_BG Money (current)" xfId="384"/>
    <cellStyle name="Curren - Style3" xfId="385"/>
    <cellStyle name="Curren - Style4" xfId="386"/>
    <cellStyle name="Currency [0]" xfId="387"/>
    <cellStyle name="Currency_AUK2000" xfId="388"/>
    <cellStyle name="Currency0" xfId="389"/>
    <cellStyle name="Currency0 2" xfId="1182"/>
    <cellStyle name="Data" xfId="1183"/>
    <cellStyle name="Date" xfId="390"/>
    <cellStyle name="Date 2" xfId="1184"/>
    <cellStyle name="Datum" xfId="391"/>
    <cellStyle name="Define-Column" xfId="1185"/>
    <cellStyle name="Define-Column 10" xfId="1186"/>
    <cellStyle name="Define-Column 2" xfId="1187"/>
    <cellStyle name="Define-Column 3" xfId="1188"/>
    <cellStyle name="Define-Column 4" xfId="1189"/>
    <cellStyle name="Define-Column 5" xfId="1190"/>
    <cellStyle name="Define-Column 6" xfId="1191"/>
    <cellStyle name="Define-Column 7" xfId="1192"/>
    <cellStyle name="Define-Column 7 2" xfId="1193"/>
    <cellStyle name="Define-Column 7 3" xfId="1194"/>
    <cellStyle name="Define-Column 8" xfId="1195"/>
    <cellStyle name="Define-Column 8 2" xfId="1196"/>
    <cellStyle name="Define-Column 8 3" xfId="1197"/>
    <cellStyle name="Define-Column 9" xfId="1198"/>
    <cellStyle name="Define-Column 9 2" xfId="1199"/>
    <cellStyle name="Define-Column 9 3" xfId="1200"/>
    <cellStyle name="Define-Column_Zvit rux-koshtiv 2010 Департамент " xfId="1201"/>
    <cellStyle name="diskette" xfId="1202"/>
    <cellStyle name="Euro" xfId="392"/>
    <cellStyle name="Euro 2" xfId="1203"/>
    <cellStyle name="Excel.Chart" xfId="1204"/>
    <cellStyle name="Explanatory Text" xfId="393"/>
    <cellStyle name="Explanatory Text 10" xfId="394"/>
    <cellStyle name="Explanatory Text 10 2" xfId="1205"/>
    <cellStyle name="Explanatory Text 2" xfId="395"/>
    <cellStyle name="Explanatory Text 2 2" xfId="1206"/>
    <cellStyle name="Explanatory Text 3" xfId="396"/>
    <cellStyle name="Explanatory Text 3 2" xfId="1207"/>
    <cellStyle name="Explanatory Text 4" xfId="397"/>
    <cellStyle name="Explanatory Text 4 2" xfId="1208"/>
    <cellStyle name="Explanatory Text 5" xfId="398"/>
    <cellStyle name="Explanatory Text 5 2" xfId="1209"/>
    <cellStyle name="Explanatory Text 6" xfId="399"/>
    <cellStyle name="Explanatory Text 6 2" xfId="1210"/>
    <cellStyle name="Explanatory Text 7" xfId="400"/>
    <cellStyle name="Explanatory Text 7 2" xfId="1211"/>
    <cellStyle name="Explanatory Text 8" xfId="401"/>
    <cellStyle name="Explanatory Text 8 2" xfId="1212"/>
    <cellStyle name="Explanatory Text 9" xfId="402"/>
    <cellStyle name="Explanatory Text 9 2" xfId="1213"/>
    <cellStyle name="Ezres [0]_10mell99" xfId="403"/>
    <cellStyle name="Ezres_10mell99" xfId="404"/>
    <cellStyle name="F2" xfId="405"/>
    <cellStyle name="F2 2" xfId="1214"/>
    <cellStyle name="F3" xfId="406"/>
    <cellStyle name="F3 2" xfId="1215"/>
    <cellStyle name="F4" xfId="407"/>
    <cellStyle name="F4 2" xfId="1216"/>
    <cellStyle name="F5" xfId="408"/>
    <cellStyle name="F5 - Style8" xfId="409"/>
    <cellStyle name="F5 - Style8 2" xfId="1217"/>
    <cellStyle name="F5 2" xfId="1218"/>
    <cellStyle name="F6" xfId="410"/>
    <cellStyle name="F6 - Style5" xfId="411"/>
    <cellStyle name="F6 - Style5 2" xfId="1219"/>
    <cellStyle name="F6 2" xfId="1220"/>
    <cellStyle name="F7" xfId="412"/>
    <cellStyle name="F7 - Style7" xfId="413"/>
    <cellStyle name="F7 - Style7 2" xfId="1221"/>
    <cellStyle name="F7 2" xfId="1222"/>
    <cellStyle name="F8" xfId="414"/>
    <cellStyle name="F8 - Style6" xfId="415"/>
    <cellStyle name="F8 - Style6 2" xfId="1223"/>
    <cellStyle name="F8 2" xfId="1224"/>
    <cellStyle name="facha" xfId="1225"/>
    <cellStyle name="Fecha" xfId="1226"/>
    <cellStyle name="Fijo" xfId="1227"/>
    <cellStyle name="Finanční0" xfId="416"/>
    <cellStyle name="Finanèní0" xfId="417"/>
    <cellStyle name="Fixed" xfId="418"/>
    <cellStyle name="Fixed 2" xfId="1228"/>
    <cellStyle name="fixed0 - Style4" xfId="419"/>
    <cellStyle name="fixed0 - Style4 2" xfId="1229"/>
    <cellStyle name="Fixed1 - Style1" xfId="420"/>
    <cellStyle name="Fixed1 - Style1 2" xfId="1230"/>
    <cellStyle name="Fixed1 - Style2" xfId="421"/>
    <cellStyle name="Fixed1 - Style2 2" xfId="1231"/>
    <cellStyle name="Fixed2 - Style2" xfId="422"/>
    <cellStyle name="Fixo" xfId="1232"/>
    <cellStyle name="FS10" xfId="1233"/>
    <cellStyle name="Good" xfId="423"/>
    <cellStyle name="Good 10" xfId="424"/>
    <cellStyle name="Good 10 2" xfId="1234"/>
    <cellStyle name="Good 2" xfId="425"/>
    <cellStyle name="Good 2 2" xfId="1235"/>
    <cellStyle name="Good 3" xfId="426"/>
    <cellStyle name="Good 3 2" xfId="1236"/>
    <cellStyle name="Good 4" xfId="427"/>
    <cellStyle name="Good 4 2" xfId="1237"/>
    <cellStyle name="Good 5" xfId="428"/>
    <cellStyle name="Good 5 2" xfId="1238"/>
    <cellStyle name="Good 6" xfId="429"/>
    <cellStyle name="Good 6 2" xfId="1239"/>
    <cellStyle name="Good 7" xfId="430"/>
    <cellStyle name="Good 7 2" xfId="1240"/>
    <cellStyle name="Good 8" xfId="431"/>
    <cellStyle name="Good 8 2" xfId="1241"/>
    <cellStyle name="Good 9" xfId="432"/>
    <cellStyle name="Good 9 2" xfId="1242"/>
    <cellStyle name="Grey" xfId="433"/>
    <cellStyle name="Heading 1" xfId="434"/>
    <cellStyle name="Heading 1 10" xfId="435"/>
    <cellStyle name="Heading 1 10 2" xfId="1243"/>
    <cellStyle name="Heading 1 2" xfId="436"/>
    <cellStyle name="Heading 1 2 2" xfId="1244"/>
    <cellStyle name="Heading 1 3" xfId="437"/>
    <cellStyle name="Heading 1 3 2" xfId="1245"/>
    <cellStyle name="Heading 1 4" xfId="438"/>
    <cellStyle name="Heading 1 4 2" xfId="1246"/>
    <cellStyle name="Heading 1 5" xfId="439"/>
    <cellStyle name="Heading 1 5 2" xfId="1247"/>
    <cellStyle name="Heading 1 6" xfId="440"/>
    <cellStyle name="Heading 1 6 2" xfId="1248"/>
    <cellStyle name="Heading 1 7" xfId="441"/>
    <cellStyle name="Heading 1 7 2" xfId="1249"/>
    <cellStyle name="Heading 1 8" xfId="442"/>
    <cellStyle name="Heading 1 8 2" xfId="1250"/>
    <cellStyle name="Heading 1 9" xfId="443"/>
    <cellStyle name="Heading 1 9 2" xfId="1251"/>
    <cellStyle name="Heading 2" xfId="444"/>
    <cellStyle name="Heading 2 10" xfId="445"/>
    <cellStyle name="Heading 2 10 2" xfId="1252"/>
    <cellStyle name="Heading 2 2" xfId="446"/>
    <cellStyle name="Heading 2 2 2" xfId="1253"/>
    <cellStyle name="Heading 2 3" xfId="447"/>
    <cellStyle name="Heading 2 3 2" xfId="1254"/>
    <cellStyle name="Heading 2 4" xfId="448"/>
    <cellStyle name="Heading 2 4 2" xfId="1255"/>
    <cellStyle name="Heading 2 5" xfId="449"/>
    <cellStyle name="Heading 2 5 2" xfId="1256"/>
    <cellStyle name="Heading 2 6" xfId="450"/>
    <cellStyle name="Heading 2 6 2" xfId="1257"/>
    <cellStyle name="Heading 2 7" xfId="451"/>
    <cellStyle name="Heading 2 7 2" xfId="1258"/>
    <cellStyle name="Heading 2 8" xfId="452"/>
    <cellStyle name="Heading 2 8 2" xfId="1259"/>
    <cellStyle name="Heading 2 9" xfId="453"/>
    <cellStyle name="Heading 2 9 2" xfId="1260"/>
    <cellStyle name="Heading 3" xfId="454"/>
    <cellStyle name="Heading 3 10" xfId="455"/>
    <cellStyle name="Heading 3 10 2" xfId="1261"/>
    <cellStyle name="Heading 3 2" xfId="456"/>
    <cellStyle name="Heading 3 2 2" xfId="1262"/>
    <cellStyle name="Heading 3 3" xfId="457"/>
    <cellStyle name="Heading 3 3 2" xfId="1263"/>
    <cellStyle name="Heading 3 4" xfId="458"/>
    <cellStyle name="Heading 3 4 2" xfId="1264"/>
    <cellStyle name="Heading 3 5" xfId="459"/>
    <cellStyle name="Heading 3 5 2" xfId="1265"/>
    <cellStyle name="Heading 3 6" xfId="460"/>
    <cellStyle name="Heading 3 6 2" xfId="1266"/>
    <cellStyle name="Heading 3 7" xfId="461"/>
    <cellStyle name="Heading 3 7 2" xfId="1267"/>
    <cellStyle name="Heading 3 8" xfId="462"/>
    <cellStyle name="Heading 3 8 2" xfId="1268"/>
    <cellStyle name="Heading 3 9" xfId="463"/>
    <cellStyle name="Heading 3 9 2" xfId="1269"/>
    <cellStyle name="Heading 4" xfId="464"/>
    <cellStyle name="Heading 4 10" xfId="465"/>
    <cellStyle name="Heading 4 10 2" xfId="1270"/>
    <cellStyle name="Heading 4 2" xfId="466"/>
    <cellStyle name="Heading 4 2 2" xfId="1271"/>
    <cellStyle name="Heading 4 3" xfId="467"/>
    <cellStyle name="Heading 4 3 2" xfId="1272"/>
    <cellStyle name="Heading 4 4" xfId="468"/>
    <cellStyle name="Heading 4 4 2" xfId="1273"/>
    <cellStyle name="Heading 4 5" xfId="469"/>
    <cellStyle name="Heading 4 5 2" xfId="1274"/>
    <cellStyle name="Heading 4 6" xfId="470"/>
    <cellStyle name="Heading 4 6 2" xfId="1275"/>
    <cellStyle name="Heading 4 7" xfId="471"/>
    <cellStyle name="Heading 4 7 2" xfId="1276"/>
    <cellStyle name="Heading 4 8" xfId="472"/>
    <cellStyle name="Heading 4 8 2" xfId="1277"/>
    <cellStyle name="Heading 4 9" xfId="473"/>
    <cellStyle name="Heading 4 9 2" xfId="1278"/>
    <cellStyle name="Heading1" xfId="474"/>
    <cellStyle name="Heading1 2" xfId="1279"/>
    <cellStyle name="Heading2" xfId="475"/>
    <cellStyle name="Heading2 2" xfId="1280"/>
    <cellStyle name="Hiperhivatkozás" xfId="476"/>
    <cellStyle name="Hipervínculo" xfId="1281"/>
    <cellStyle name="Hipervínculo visitado" xfId="1282"/>
    <cellStyle name="Hipervínculo_10-01-03 2003 2003 NUEVOS RON -NUEVOS INTERESES" xfId="1283"/>
    <cellStyle name="Hyperlink 2" xfId="477"/>
    <cellStyle name="Hyperlink 2 2" xfId="1284"/>
    <cellStyle name="Hyperlink 2 3" xfId="1285"/>
    <cellStyle name="Hyperlink 2 4" xfId="1286"/>
    <cellStyle name="Hyperlink 3" xfId="1287"/>
    <cellStyle name="Hyperlink 4" xfId="1288"/>
    <cellStyle name="Hyperlink seguido_NFGC_SPE_1995_2003" xfId="1289"/>
    <cellStyle name="Hyperlink_UKR Fin table" xfId="478"/>
    <cellStyle name="Iau?iue_Eeno1" xfId="479"/>
    <cellStyle name="Îáû÷íûé_Table16" xfId="480"/>
    <cellStyle name="imf-one decimal" xfId="481"/>
    <cellStyle name="imf-one decimal 2" xfId="1290"/>
    <cellStyle name="imf-one decimal 3" xfId="1291"/>
    <cellStyle name="imf-zero decimal" xfId="482"/>
    <cellStyle name="imf-zero decimal 2" xfId="1292"/>
    <cellStyle name="imf-zero decimal 3" xfId="1293"/>
    <cellStyle name="Input" xfId="483"/>
    <cellStyle name="Input [yellow]" xfId="484"/>
    <cellStyle name="Input 10" xfId="485"/>
    <cellStyle name="Input 10 2" xfId="1294"/>
    <cellStyle name="Input 2" xfId="486"/>
    <cellStyle name="Input 2 2" xfId="1295"/>
    <cellStyle name="Input 3" xfId="487"/>
    <cellStyle name="Input 3 2" xfId="1296"/>
    <cellStyle name="Input 4" xfId="488"/>
    <cellStyle name="Input 4 2" xfId="1297"/>
    <cellStyle name="Input 5" xfId="489"/>
    <cellStyle name="Input 5 2" xfId="1298"/>
    <cellStyle name="Input 6" xfId="490"/>
    <cellStyle name="Input 6 2" xfId="1299"/>
    <cellStyle name="Input 7" xfId="491"/>
    <cellStyle name="Input 7 2" xfId="1300"/>
    <cellStyle name="Input 8" xfId="492"/>
    <cellStyle name="Input 8 2" xfId="1301"/>
    <cellStyle name="Input 9" xfId="493"/>
    <cellStyle name="Input 9 2" xfId="1302"/>
    <cellStyle name="Ioe?uaaaoayny aeia?nnueea" xfId="494"/>
    <cellStyle name="Ioe?uaaaoayny aeia?nnueea 2" xfId="1303"/>
    <cellStyle name="Îòêðûâàâøàÿñÿ ãèïåðññûëêà" xfId="495"/>
    <cellStyle name="Îòêðûâàâøàÿñÿ ãèïåðññûëêà 2" xfId="1304"/>
    <cellStyle name="jo[" xfId="1305"/>
    <cellStyle name="Label" xfId="496"/>
    <cellStyle name="leftli - Style3" xfId="497"/>
    <cellStyle name="leftli - Style3 2" xfId="1306"/>
    <cellStyle name="Level0" xfId="1307"/>
    <cellStyle name="Level0 10" xfId="1308"/>
    <cellStyle name="Level0 2" xfId="1309"/>
    <cellStyle name="Level0 2 2" xfId="1310"/>
    <cellStyle name="Level0 3" xfId="1311"/>
    <cellStyle name="Level0 3 2" xfId="1312"/>
    <cellStyle name="Level0 4" xfId="1313"/>
    <cellStyle name="Level0 4 2" xfId="1314"/>
    <cellStyle name="Level0 5" xfId="1315"/>
    <cellStyle name="Level0 6" xfId="1316"/>
    <cellStyle name="Level0 7" xfId="1317"/>
    <cellStyle name="Level0 7 2" xfId="1318"/>
    <cellStyle name="Level0 7 3" xfId="1319"/>
    <cellStyle name="Level0 8" xfId="1320"/>
    <cellStyle name="Level0 8 2" xfId="1321"/>
    <cellStyle name="Level0 8 3" xfId="1322"/>
    <cellStyle name="Level0 9" xfId="1323"/>
    <cellStyle name="Level0 9 2" xfId="1324"/>
    <cellStyle name="Level0 9 3" xfId="1325"/>
    <cellStyle name="Level0_Zvit rux-koshtiv 2010 Департамент " xfId="1326"/>
    <cellStyle name="Level1" xfId="1327"/>
    <cellStyle name="Level1 2" xfId="1328"/>
    <cellStyle name="Level1-Numbers" xfId="1329"/>
    <cellStyle name="Level1-Numbers 2" xfId="1330"/>
    <cellStyle name="Level1-Numbers-Hide" xfId="1331"/>
    <cellStyle name="Level2" xfId="1332"/>
    <cellStyle name="Level2 2" xfId="1333"/>
    <cellStyle name="Level2-Hide" xfId="1334"/>
    <cellStyle name="Level2-Hide 2" xfId="1335"/>
    <cellStyle name="Level2-Numbers" xfId="1336"/>
    <cellStyle name="Level2-Numbers 2" xfId="1337"/>
    <cellStyle name="Level2-Numbers-Hide" xfId="1338"/>
    <cellStyle name="Level3" xfId="1339"/>
    <cellStyle name="Level3 2" xfId="1340"/>
    <cellStyle name="Level3 3" xfId="1341"/>
    <cellStyle name="Level3_План департамент_2010_1207" xfId="1342"/>
    <cellStyle name="Level3-Hide" xfId="1343"/>
    <cellStyle name="Level3-Hide 2" xfId="1344"/>
    <cellStyle name="Level3-Numbers" xfId="1345"/>
    <cellStyle name="Level3-Numbers 2" xfId="1346"/>
    <cellStyle name="Level3-Numbers 3" xfId="1347"/>
    <cellStyle name="Level3-Numbers_План департамент_2010_1207" xfId="1348"/>
    <cellStyle name="Level3-Numbers-Hide" xfId="1349"/>
    <cellStyle name="Level4" xfId="1350"/>
    <cellStyle name="Level4 2" xfId="1351"/>
    <cellStyle name="Level4-Hide" xfId="1352"/>
    <cellStyle name="Level4-Hide 2" xfId="1353"/>
    <cellStyle name="Level4-Numbers" xfId="1354"/>
    <cellStyle name="Level4-Numbers 2" xfId="1355"/>
    <cellStyle name="Level4-Numbers-Hide" xfId="1356"/>
    <cellStyle name="Level5" xfId="1357"/>
    <cellStyle name="Level5 2" xfId="1358"/>
    <cellStyle name="Level5-Hide" xfId="1359"/>
    <cellStyle name="Level5-Hide 2" xfId="1360"/>
    <cellStyle name="Level5-Numbers" xfId="1361"/>
    <cellStyle name="Level5-Numbers 2" xfId="1362"/>
    <cellStyle name="Level5-Numbers-Hide" xfId="1363"/>
    <cellStyle name="Level6" xfId="1364"/>
    <cellStyle name="Level6 2" xfId="1365"/>
    <cellStyle name="Level6-Hide" xfId="1366"/>
    <cellStyle name="Level6-Hide 2" xfId="1367"/>
    <cellStyle name="Level6-Numbers" xfId="1368"/>
    <cellStyle name="Level6-Numbers 2" xfId="1369"/>
    <cellStyle name="Level7" xfId="1370"/>
    <cellStyle name="Level7-Hide" xfId="1371"/>
    <cellStyle name="Level7-Numbers" xfId="1372"/>
    <cellStyle name="Linked Cell" xfId="498"/>
    <cellStyle name="Linked Cell 10" xfId="499"/>
    <cellStyle name="Linked Cell 10 2" xfId="1373"/>
    <cellStyle name="Linked Cell 2" xfId="500"/>
    <cellStyle name="Linked Cell 2 2" xfId="1374"/>
    <cellStyle name="Linked Cell 3" xfId="501"/>
    <cellStyle name="Linked Cell 3 2" xfId="1375"/>
    <cellStyle name="Linked Cell 4" xfId="502"/>
    <cellStyle name="Linked Cell 4 2" xfId="1376"/>
    <cellStyle name="Linked Cell 5" xfId="503"/>
    <cellStyle name="Linked Cell 5 2" xfId="1377"/>
    <cellStyle name="Linked Cell 6" xfId="504"/>
    <cellStyle name="Linked Cell 6 2" xfId="1378"/>
    <cellStyle name="Linked Cell 7" xfId="505"/>
    <cellStyle name="Linked Cell 7 2" xfId="1379"/>
    <cellStyle name="Linked Cell 8" xfId="506"/>
    <cellStyle name="Linked Cell 8 2" xfId="1380"/>
    <cellStyle name="Linked Cell 9" xfId="507"/>
    <cellStyle name="Linked Cell 9 2" xfId="1381"/>
    <cellStyle name="MacroCode" xfId="508"/>
    <cellStyle name="Már látott hiperhivatkozás" xfId="509"/>
    <cellStyle name="Měna0" xfId="510"/>
    <cellStyle name="Mheading1" xfId="1382"/>
    <cellStyle name="Mheading2" xfId="1383"/>
    <cellStyle name="Millares [0]_11.1.3. bis" xfId="1384"/>
    <cellStyle name="Millares_11.1.3. bis" xfId="1385"/>
    <cellStyle name="Milliers [0]_Encours - Apr rééch" xfId="511"/>
    <cellStyle name="Milliers_Encours - Apr rééch" xfId="512"/>
    <cellStyle name="Mìna0" xfId="513"/>
    <cellStyle name="Moeda [0]_A" xfId="1386"/>
    <cellStyle name="Moeda_A" xfId="1387"/>
    <cellStyle name="Moeda0" xfId="1388"/>
    <cellStyle name="Moneda [0]_11.1.3. bis" xfId="1389"/>
    <cellStyle name="Moneda_11.1.3. bis" xfId="1390"/>
    <cellStyle name="Monétaire [0]_Encours - Apr rééch" xfId="514"/>
    <cellStyle name="Monétaire_Encours - Apr rééch" xfId="515"/>
    <cellStyle name="Monetario" xfId="1391"/>
    <cellStyle name="Monetario0" xfId="1392"/>
    <cellStyle name="Nedefinován" xfId="516"/>
    <cellStyle name="Neutral" xfId="517"/>
    <cellStyle name="Neutral 10" xfId="518"/>
    <cellStyle name="Neutral 10 2" xfId="1393"/>
    <cellStyle name="Neutral 2" xfId="519"/>
    <cellStyle name="Neutral 2 2" xfId="1394"/>
    <cellStyle name="Neutral 3" xfId="520"/>
    <cellStyle name="Neutral 3 2" xfId="1395"/>
    <cellStyle name="Neutral 4" xfId="521"/>
    <cellStyle name="Neutral 4 2" xfId="1396"/>
    <cellStyle name="Neutral 5" xfId="522"/>
    <cellStyle name="Neutral 5 2" xfId="1397"/>
    <cellStyle name="Neutral 6" xfId="523"/>
    <cellStyle name="Neutral 6 2" xfId="1398"/>
    <cellStyle name="Neutral 7" xfId="524"/>
    <cellStyle name="Neutral 7 2" xfId="1399"/>
    <cellStyle name="Neutral 8" xfId="525"/>
    <cellStyle name="Neutral 8 2" xfId="1400"/>
    <cellStyle name="Neutral 9" xfId="526"/>
    <cellStyle name="Neutral 9 2" xfId="1401"/>
    <cellStyle name="Non défini" xfId="1402"/>
    <cellStyle name="normal" xfId="527"/>
    <cellStyle name="Normal - Style1" xfId="528"/>
    <cellStyle name="Normal - Style1 2" xfId="1403"/>
    <cellStyle name="Normal - Style2" xfId="529"/>
    <cellStyle name="Normal - Style2 2" xfId="1404"/>
    <cellStyle name="Normal - Style2_IM" xfId="1405"/>
    <cellStyle name="Normal - Style3" xfId="530"/>
    <cellStyle name="Normal - Style3 2" xfId="1406"/>
    <cellStyle name="Normal - Style4" xfId="1407"/>
    <cellStyle name="Normal - Style5" xfId="531"/>
    <cellStyle name="Normal - Style6" xfId="532"/>
    <cellStyle name="Normal - Style7" xfId="533"/>
    <cellStyle name="Normal - Style8" xfId="534"/>
    <cellStyle name="Normal 10" xfId="535"/>
    <cellStyle name="Normal 10 2" xfId="536"/>
    <cellStyle name="Normal 10 3" xfId="1408"/>
    <cellStyle name="Normal 10 3 2" xfId="1409"/>
    <cellStyle name="Normal 10_IM" xfId="1410"/>
    <cellStyle name="Normal 11" xfId="537"/>
    <cellStyle name="Normal 11 2" xfId="538"/>
    <cellStyle name="Normal 12" xfId="539"/>
    <cellStyle name="Normal 12 2" xfId="540"/>
    <cellStyle name="Normal 13" xfId="541"/>
    <cellStyle name="Normal 13 2" xfId="542"/>
    <cellStyle name="Normal 14" xfId="543"/>
    <cellStyle name="Normal 15" xfId="544"/>
    <cellStyle name="Normal 16" xfId="545"/>
    <cellStyle name="Normal 17" xfId="546"/>
    <cellStyle name="Normal 18" xfId="547"/>
    <cellStyle name="Normal 19" xfId="548"/>
    <cellStyle name="Normal 2" xfId="549"/>
    <cellStyle name="Normal 2 10" xfId="1411"/>
    <cellStyle name="Normal 2 11" xfId="1412"/>
    <cellStyle name="Normal 2 12" xfId="1413"/>
    <cellStyle name="Normal 2 2" xfId="550"/>
    <cellStyle name="Normal 2 2 2" xfId="551"/>
    <cellStyle name="Normal 2 2 2 2" xfId="552"/>
    <cellStyle name="Normal 2 2 2 2 2" xfId="1414"/>
    <cellStyle name="Normal 2 2 2 3" xfId="1415"/>
    <cellStyle name="Normal 2 2 3" xfId="1416"/>
    <cellStyle name="Normal 2 3" xfId="1417"/>
    <cellStyle name="Normal 2 4" xfId="1418"/>
    <cellStyle name="Normal 2 5" xfId="1419"/>
    <cellStyle name="Normal 2 5 2" xfId="1420"/>
    <cellStyle name="Normal 2 6" xfId="1421"/>
    <cellStyle name="Normal 2 6 2" xfId="1422"/>
    <cellStyle name="Normal 2 7" xfId="1423"/>
    <cellStyle name="Normal 2 7 2" xfId="1424"/>
    <cellStyle name="Normal 2 8" xfId="1425"/>
    <cellStyle name="Normal 2 8 2" xfId="1426"/>
    <cellStyle name="Normal 2 9" xfId="1427"/>
    <cellStyle name="Normal 2_IM" xfId="1428"/>
    <cellStyle name="Normal 20" xfId="553"/>
    <cellStyle name="Normal 21" xfId="554"/>
    <cellStyle name="Normal 22" xfId="555"/>
    <cellStyle name="Normal 23" xfId="556"/>
    <cellStyle name="Normal 24" xfId="557"/>
    <cellStyle name="Normal 25" xfId="558"/>
    <cellStyle name="Normal 26" xfId="559"/>
    <cellStyle name="Normal 27" xfId="560"/>
    <cellStyle name="Normal 28" xfId="561"/>
    <cellStyle name="Normal 29" xfId="562"/>
    <cellStyle name="Normal 3" xfId="563"/>
    <cellStyle name="Normal 3 2" xfId="1429"/>
    <cellStyle name="Normal 3 2 2" xfId="1430"/>
    <cellStyle name="Normal 3 3" xfId="1431"/>
    <cellStyle name="Normal 3_IM" xfId="1432"/>
    <cellStyle name="Normal 30" xfId="564"/>
    <cellStyle name="Normal 31" xfId="565"/>
    <cellStyle name="Normal 32" xfId="566"/>
    <cellStyle name="Normal 33" xfId="567"/>
    <cellStyle name="Normal 34" xfId="568"/>
    <cellStyle name="Normal 35" xfId="569"/>
    <cellStyle name="Normal 36" xfId="570"/>
    <cellStyle name="Normal 37" xfId="571"/>
    <cellStyle name="Normal 38" xfId="572"/>
    <cellStyle name="Normal 39" xfId="573"/>
    <cellStyle name="Normal 4" xfId="574"/>
    <cellStyle name="Normal 4 2" xfId="575"/>
    <cellStyle name="Normal 4 2 2" xfId="1433"/>
    <cellStyle name="Normal 4 3" xfId="576"/>
    <cellStyle name="Normal 40" xfId="577"/>
    <cellStyle name="Normal 41" xfId="578"/>
    <cellStyle name="Normal 42" xfId="579"/>
    <cellStyle name="Normal 43" xfId="580"/>
    <cellStyle name="Normal 44" xfId="581"/>
    <cellStyle name="Normal 45" xfId="582"/>
    <cellStyle name="Normal 46" xfId="583"/>
    <cellStyle name="Normal 47" xfId="584"/>
    <cellStyle name="Normal 48" xfId="585"/>
    <cellStyle name="Normal 49" xfId="586"/>
    <cellStyle name="Normal 5" xfId="587"/>
    <cellStyle name="Normal 5 2" xfId="588"/>
    <cellStyle name="Normal 5 3" xfId="1434"/>
    <cellStyle name="Normal 5_IM" xfId="1435"/>
    <cellStyle name="Normal 50" xfId="589"/>
    <cellStyle name="Normal 51" xfId="590"/>
    <cellStyle name="Normal 52" xfId="591"/>
    <cellStyle name="Normal 53" xfId="592"/>
    <cellStyle name="Normal 54" xfId="593"/>
    <cellStyle name="Normal 55" xfId="594"/>
    <cellStyle name="Normal 56" xfId="595"/>
    <cellStyle name="Normal 57" xfId="596"/>
    <cellStyle name="Normal 58" xfId="597"/>
    <cellStyle name="Normal 59" xfId="598"/>
    <cellStyle name="Normal 6" xfId="599"/>
    <cellStyle name="Normal 6 2" xfId="600"/>
    <cellStyle name="Normal 6 3" xfId="1436"/>
    <cellStyle name="Normal 6_IM" xfId="1437"/>
    <cellStyle name="Normal 60" xfId="601"/>
    <cellStyle name="Normal 61" xfId="602"/>
    <cellStyle name="Normal 62" xfId="603"/>
    <cellStyle name="Normal 63" xfId="1438"/>
    <cellStyle name="Normal 64" xfId="1439"/>
    <cellStyle name="Normal 65" xfId="1440"/>
    <cellStyle name="Normal 66" xfId="1441"/>
    <cellStyle name="Normal 67" xfId="1442"/>
    <cellStyle name="Normal 68" xfId="1443"/>
    <cellStyle name="Normal 69" xfId="1444"/>
    <cellStyle name="Normal 69 2" xfId="1445"/>
    <cellStyle name="Normal 7" xfId="604"/>
    <cellStyle name="Normal 7 2" xfId="605"/>
    <cellStyle name="Normal 8" xfId="606"/>
    <cellStyle name="Normal 8 2" xfId="607"/>
    <cellStyle name="Normal 9" xfId="608"/>
    <cellStyle name="Normal Table" xfId="609"/>
    <cellStyle name="Normál_10mell99" xfId="610"/>
    <cellStyle name="Normal_A" xfId="611"/>
    <cellStyle name="Normal_SEI(feb17)" xfId="612"/>
    <cellStyle name="normální_FR NPCH-zari01" xfId="613"/>
    <cellStyle name="Note" xfId="614"/>
    <cellStyle name="Note 10" xfId="615"/>
    <cellStyle name="Note 10 2" xfId="1446"/>
    <cellStyle name="Note 11" xfId="616"/>
    <cellStyle name="Note 2" xfId="617"/>
    <cellStyle name="Note 2 2" xfId="1447"/>
    <cellStyle name="Note 3" xfId="618"/>
    <cellStyle name="Note 3 2" xfId="1448"/>
    <cellStyle name="Note 4" xfId="619"/>
    <cellStyle name="Note 4 2" xfId="1449"/>
    <cellStyle name="Note 5" xfId="620"/>
    <cellStyle name="Note 5 2" xfId="1450"/>
    <cellStyle name="Note 6" xfId="621"/>
    <cellStyle name="Note 6 2" xfId="1451"/>
    <cellStyle name="Note 7" xfId="622"/>
    <cellStyle name="Note 7 2" xfId="1452"/>
    <cellStyle name="Note 8" xfId="623"/>
    <cellStyle name="Note 8 2" xfId="1453"/>
    <cellStyle name="Note 9" xfId="624"/>
    <cellStyle name="Note 9 2" xfId="1454"/>
    <cellStyle name="Number-Cells" xfId="1455"/>
    <cellStyle name="Number-Cells-Column2" xfId="1456"/>
    <cellStyle name="Number-Cells-Column5" xfId="1457"/>
    <cellStyle name="Obično_ENG.30.04.2004" xfId="625"/>
    <cellStyle name="Ôèíàíñîâûé_Tranche" xfId="626"/>
    <cellStyle name="Output" xfId="627"/>
    <cellStyle name="Output 10" xfId="628"/>
    <cellStyle name="Output 10 2" xfId="1458"/>
    <cellStyle name="Output 2" xfId="629"/>
    <cellStyle name="Output 2 2" xfId="1459"/>
    <cellStyle name="Output 3" xfId="630"/>
    <cellStyle name="Output 3 2" xfId="1460"/>
    <cellStyle name="Output 4" xfId="631"/>
    <cellStyle name="Output 4 2" xfId="1461"/>
    <cellStyle name="Output 5" xfId="632"/>
    <cellStyle name="Output 5 2" xfId="1462"/>
    <cellStyle name="Output 6" xfId="633"/>
    <cellStyle name="Output 6 2" xfId="1463"/>
    <cellStyle name="Output 7" xfId="634"/>
    <cellStyle name="Output 7 2" xfId="1464"/>
    <cellStyle name="Output 8" xfId="635"/>
    <cellStyle name="Output 8 2" xfId="1465"/>
    <cellStyle name="Output 9" xfId="636"/>
    <cellStyle name="Output 9 2" xfId="1466"/>
    <cellStyle name="Pénznem [0]_10mell99" xfId="637"/>
    <cellStyle name="Pénznem_10mell99" xfId="638"/>
    <cellStyle name="Percen - Style1" xfId="639"/>
    <cellStyle name="Percent [2]" xfId="640"/>
    <cellStyle name="Percent 2" xfId="641"/>
    <cellStyle name="Percent 2 2" xfId="1467"/>
    <cellStyle name="Percent 2 3" xfId="1468"/>
    <cellStyle name="Percent 3" xfId="642"/>
    <cellStyle name="Percent 3 2" xfId="643"/>
    <cellStyle name="Percent 3 3" xfId="644"/>
    <cellStyle name="Percent 4" xfId="1469"/>
    <cellStyle name="Percent 5" xfId="1470"/>
    <cellStyle name="percentage difference" xfId="645"/>
    <cellStyle name="percentage difference 2" xfId="1471"/>
    <cellStyle name="percentage difference one decimal" xfId="646"/>
    <cellStyle name="percentage difference zero decimal" xfId="647"/>
    <cellStyle name="Percentual" xfId="1472"/>
    <cellStyle name="Pevný" xfId="648"/>
    <cellStyle name="Ponto" xfId="1473"/>
    <cellStyle name="Porcentagem_SEP1196" xfId="1474"/>
    <cellStyle name="Porcentaje" xfId="1475"/>
    <cellStyle name="Presentation" xfId="649"/>
    <cellStyle name="Presentation 2" xfId="1476"/>
    <cellStyle name="Publication" xfId="650"/>
    <cellStyle name="Punto" xfId="1477"/>
    <cellStyle name="Punto0" xfId="1478"/>
    <cellStyle name="Red Text" xfId="651"/>
    <cellStyle name="reduced" xfId="652"/>
    <cellStyle name="Row-Header" xfId="1479"/>
    <cellStyle name="Row-Header 2" xfId="1480"/>
    <cellStyle name="SAPBEXaggData" xfId="1481"/>
    <cellStyle name="SAPBEXaggDataEmph" xfId="1482"/>
    <cellStyle name="SAPBEXaggItem" xfId="1483"/>
    <cellStyle name="SAPBEXchaText" xfId="1484"/>
    <cellStyle name="SAPBEXexcBad" xfId="1485"/>
    <cellStyle name="SAPBEXexcCritical" xfId="1486"/>
    <cellStyle name="SAPBEXexcGood" xfId="1487"/>
    <cellStyle name="SAPBEXexcVeryBad" xfId="1488"/>
    <cellStyle name="SAPBEXfilterDrill" xfId="1489"/>
    <cellStyle name="SAPBEXfilterItem" xfId="1490"/>
    <cellStyle name="SAPBEXfilterText" xfId="1491"/>
    <cellStyle name="SAPBEXformats" xfId="1492"/>
    <cellStyle name="SAPBEXheaderData" xfId="1493"/>
    <cellStyle name="SAPBEXheaderItem" xfId="1494"/>
    <cellStyle name="SAPBEXheaderText" xfId="1495"/>
    <cellStyle name="SAPBEXresData" xfId="1496"/>
    <cellStyle name="SAPBEXresDataEmph" xfId="1497"/>
    <cellStyle name="SAPBEXresItem" xfId="1498"/>
    <cellStyle name="SAPBEXstdData" xfId="1499"/>
    <cellStyle name="SAPBEXstdDataEmph" xfId="1500"/>
    <cellStyle name="SAPBEXstdItem" xfId="1501"/>
    <cellStyle name="SAPBEXsubData" xfId="1502"/>
    <cellStyle name="SAPBEXsubDataEmph" xfId="1503"/>
    <cellStyle name="SAPBEXsubItem" xfId="1504"/>
    <cellStyle name="SAPBEXtitle" xfId="1505"/>
    <cellStyle name="SAPBEXundefined" xfId="1506"/>
    <cellStyle name="Sep. milhar [2]" xfId="1507"/>
    <cellStyle name="Separador de m" xfId="1508"/>
    <cellStyle name="Separador de milhares [0]_A" xfId="1509"/>
    <cellStyle name="Separador de milhares_A" xfId="1510"/>
    <cellStyle name="Sheet Title" xfId="1511"/>
    <cellStyle name="STYL1 - Style1" xfId="653"/>
    <cellStyle name="Text" xfId="654"/>
    <cellStyle name="Text 2" xfId="1512"/>
    <cellStyle name="Title" xfId="655"/>
    <cellStyle name="Title 10" xfId="656"/>
    <cellStyle name="Title 10 2" xfId="1513"/>
    <cellStyle name="Title 2" xfId="657"/>
    <cellStyle name="Title 2 2" xfId="1514"/>
    <cellStyle name="Title 3" xfId="658"/>
    <cellStyle name="Title 3 2" xfId="1515"/>
    <cellStyle name="Title 4" xfId="659"/>
    <cellStyle name="Title 4 2" xfId="1516"/>
    <cellStyle name="Title 5" xfId="660"/>
    <cellStyle name="Title 5 2" xfId="1517"/>
    <cellStyle name="Title 6" xfId="661"/>
    <cellStyle name="Title 6 2" xfId="1518"/>
    <cellStyle name="Title 7" xfId="662"/>
    <cellStyle name="Title 7 2" xfId="1519"/>
    <cellStyle name="Title 8" xfId="663"/>
    <cellStyle name="Title 8 2" xfId="1520"/>
    <cellStyle name="Title 9" xfId="664"/>
    <cellStyle name="Title 9 2" xfId="1521"/>
    <cellStyle name="Titulo1" xfId="1522"/>
    <cellStyle name="Titulo2" xfId="1523"/>
    <cellStyle name="TopGrey" xfId="665"/>
    <cellStyle name="Total" xfId="666"/>
    <cellStyle name="Total 2" xfId="667"/>
    <cellStyle name="Total_01 BoP forecast comparative scenario-4" xfId="668"/>
    <cellStyle name="Undefiniert" xfId="669"/>
    <cellStyle name="V¡rgula" xfId="1524"/>
    <cellStyle name="V¡rgula0" xfId="1525"/>
    <cellStyle name="vaca" xfId="1526"/>
    <cellStyle name="Vírgula" xfId="1527"/>
    <cellStyle name="Warning Text" xfId="670"/>
    <cellStyle name="Warning Text 10" xfId="671"/>
    <cellStyle name="Warning Text 10 2" xfId="1528"/>
    <cellStyle name="Warning Text 2" xfId="672"/>
    <cellStyle name="Warning Text 2 2" xfId="1529"/>
    <cellStyle name="Warning Text 3" xfId="673"/>
    <cellStyle name="Warning Text 3 2" xfId="1530"/>
    <cellStyle name="Warning Text 4" xfId="674"/>
    <cellStyle name="Warning Text 4 2" xfId="1531"/>
    <cellStyle name="Warning Text 5" xfId="675"/>
    <cellStyle name="Warning Text 5 2" xfId="1532"/>
    <cellStyle name="Warning Text 6" xfId="676"/>
    <cellStyle name="Warning Text 6 2" xfId="1533"/>
    <cellStyle name="Warning Text 7" xfId="677"/>
    <cellStyle name="Warning Text 7 2" xfId="1534"/>
    <cellStyle name="Warning Text 8" xfId="678"/>
    <cellStyle name="Warning Text 8 2" xfId="1535"/>
    <cellStyle name="Warning Text 9" xfId="679"/>
    <cellStyle name="Warning Text 9 2" xfId="1536"/>
    <cellStyle name="WebAnchor1" xfId="1537"/>
    <cellStyle name="WebAnchor2" xfId="1538"/>
    <cellStyle name="WebAnchor3" xfId="1539"/>
    <cellStyle name="WebAnchor4" xfId="1540"/>
    <cellStyle name="WebAnchor5" xfId="1541"/>
    <cellStyle name="WebAnchor6" xfId="1542"/>
    <cellStyle name="WebAnchor7" xfId="1543"/>
    <cellStyle name="Webexclude" xfId="1544"/>
    <cellStyle name="WebFN" xfId="1545"/>
    <cellStyle name="WebFN1" xfId="1546"/>
    <cellStyle name="WebFN2" xfId="1547"/>
    <cellStyle name="WebFN3" xfId="1548"/>
    <cellStyle name="WebFN4" xfId="1549"/>
    <cellStyle name="WebHR" xfId="1550"/>
    <cellStyle name="WebIndent1" xfId="1551"/>
    <cellStyle name="WebIndent1wFN3" xfId="1552"/>
    <cellStyle name="WebIndent2" xfId="1553"/>
    <cellStyle name="WebNoBR" xfId="1554"/>
    <cellStyle name="Záhlaví 1" xfId="680"/>
    <cellStyle name="Záhlaví 2" xfId="681"/>
    <cellStyle name="zero" xfId="682"/>
    <cellStyle name="Акцент1 2" xfId="683"/>
    <cellStyle name="Акцент1 3" xfId="1555"/>
    <cellStyle name="Акцент1 4" xfId="1556"/>
    <cellStyle name="Акцент2 2" xfId="684"/>
    <cellStyle name="Акцент2 3" xfId="1557"/>
    <cellStyle name="Акцент2 4" xfId="1558"/>
    <cellStyle name="Акцент3 2" xfId="685"/>
    <cellStyle name="Акцент3 3" xfId="1559"/>
    <cellStyle name="Акцент3 4" xfId="1560"/>
    <cellStyle name="Акцент4 2" xfId="686"/>
    <cellStyle name="Акцент4 3" xfId="1561"/>
    <cellStyle name="Акцент4 4" xfId="1562"/>
    <cellStyle name="Акцент5 2" xfId="687"/>
    <cellStyle name="Акцент5 3" xfId="1563"/>
    <cellStyle name="Акцент5 4" xfId="1564"/>
    <cellStyle name="Акцент6 2" xfId="688"/>
    <cellStyle name="Акцент6 3" xfId="1565"/>
    <cellStyle name="Акцент6 4" xfId="1566"/>
    <cellStyle name="Акцентування1" xfId="689"/>
    <cellStyle name="Акцентування1 2" xfId="1567"/>
    <cellStyle name="Акцентування2" xfId="690"/>
    <cellStyle name="Акцентування2 2" xfId="1568"/>
    <cellStyle name="Акцентування3" xfId="691"/>
    <cellStyle name="Акцентування3 2" xfId="1569"/>
    <cellStyle name="Акцентування4" xfId="692"/>
    <cellStyle name="Акцентування4 2" xfId="1570"/>
    <cellStyle name="Акцентування5" xfId="693"/>
    <cellStyle name="Акцентування5 2" xfId="1571"/>
    <cellStyle name="Акцентування6" xfId="694"/>
    <cellStyle name="Акцентування6 2" xfId="1572"/>
    <cellStyle name="Ввід" xfId="695"/>
    <cellStyle name="Ввід 2" xfId="1573"/>
    <cellStyle name="Ввод  2" xfId="696"/>
    <cellStyle name="Ввод  3" xfId="1574"/>
    <cellStyle name="Ввод  4" xfId="1575"/>
    <cellStyle name="Вывод 2" xfId="697"/>
    <cellStyle name="Вывод 3" xfId="1576"/>
    <cellStyle name="Вывод 4" xfId="1577"/>
    <cellStyle name="Вычисление 2" xfId="698"/>
    <cellStyle name="Вычисление 3" xfId="1578"/>
    <cellStyle name="Вычисление 4" xfId="1579"/>
    <cellStyle name="Гіперпосилання" xfId="1825" builtinId="8"/>
    <cellStyle name="ДАТА" xfId="699"/>
    <cellStyle name="ДАТА 2" xfId="1580"/>
    <cellStyle name="Денджный_CPI (2)" xfId="700"/>
    <cellStyle name="Денежный 2" xfId="1581"/>
    <cellStyle name="Добре" xfId="701"/>
    <cellStyle name="Добре 2" xfId="1582"/>
    <cellStyle name="Заголовки до таблиць в бюлетень" xfId="702"/>
    <cellStyle name="Заголовок 1 2" xfId="703"/>
    <cellStyle name="Заголовок 1 3" xfId="1583"/>
    <cellStyle name="Заголовок 1 4" xfId="1584"/>
    <cellStyle name="Заголовок 2 2" xfId="704"/>
    <cellStyle name="Заголовок 2 3" xfId="1585"/>
    <cellStyle name="Заголовок 2 4" xfId="1586"/>
    <cellStyle name="Заголовок 3 2" xfId="705"/>
    <cellStyle name="Заголовок 3 3" xfId="1587"/>
    <cellStyle name="Заголовок 3 4" xfId="1588"/>
    <cellStyle name="Заголовок 4 2" xfId="706"/>
    <cellStyle name="Заголовок 4 3" xfId="1589"/>
    <cellStyle name="Заголовок 4 4" xfId="1590"/>
    <cellStyle name="ЗАГОЛОВОК1" xfId="707"/>
    <cellStyle name="ЗАГОЛОВОК1 2" xfId="1591"/>
    <cellStyle name="ЗАГОЛОВОК2" xfId="708"/>
    <cellStyle name="ЗАГОЛОВОК2 2" xfId="1592"/>
    <cellStyle name="Звичайний" xfId="0" builtinId="0"/>
    <cellStyle name="Звичайний 2" xfId="709"/>
    <cellStyle name="Зв'язана клітинка" xfId="710"/>
    <cellStyle name="Зв'язана клітинка 2" xfId="1593"/>
    <cellStyle name="Итог 2" xfId="711"/>
    <cellStyle name="Итог 3" xfId="1594"/>
    <cellStyle name="Итог 4" xfId="1595"/>
    <cellStyle name="ИТОГОВЫЙ" xfId="712"/>
    <cellStyle name="ИТОГОВЫЙ 2" xfId="1596"/>
    <cellStyle name="Контрольна клітинка" xfId="713"/>
    <cellStyle name="Контрольна клітинка 2" xfId="1597"/>
    <cellStyle name="Контрольная ячейка 2" xfId="714"/>
    <cellStyle name="Контрольная ячейка 3" xfId="1598"/>
    <cellStyle name="Контрольная ячейка 4" xfId="1599"/>
    <cellStyle name="Назва" xfId="715"/>
    <cellStyle name="Назва 2" xfId="1600"/>
    <cellStyle name="Название 2" xfId="716"/>
    <cellStyle name="Название 3" xfId="1601"/>
    <cellStyle name="Название 4" xfId="1602"/>
    <cellStyle name="Нейтральный 2" xfId="717"/>
    <cellStyle name="Нейтральный 3" xfId="1603"/>
    <cellStyle name="Нейтральный 4" xfId="1604"/>
    <cellStyle name="Обчислення" xfId="718"/>
    <cellStyle name="Обчислення 2" xfId="1605"/>
    <cellStyle name="Обычный 10" xfId="719"/>
    <cellStyle name="Обычный 10 2" xfId="1606"/>
    <cellStyle name="Обычный 11" xfId="720"/>
    <cellStyle name="Обычный 11 2" xfId="1607"/>
    <cellStyle name="Обычный 12" xfId="721"/>
    <cellStyle name="Обычный 12 2" xfId="1608"/>
    <cellStyle name="Обычный 13" xfId="722"/>
    <cellStyle name="Обычный 13 2" xfId="1609"/>
    <cellStyle name="Обычный 14" xfId="723"/>
    <cellStyle name="Обычный 14 2" xfId="1610"/>
    <cellStyle name="Обычный 15" xfId="724"/>
    <cellStyle name="Обычный 15 2" xfId="1611"/>
    <cellStyle name="Обычный 16" xfId="725"/>
    <cellStyle name="Обычный 16 2" xfId="1612"/>
    <cellStyle name="Обычный 17" xfId="726"/>
    <cellStyle name="Обычный 17 2" xfId="1613"/>
    <cellStyle name="Обычный 18" xfId="727"/>
    <cellStyle name="Обычный 18 2" xfId="1614"/>
    <cellStyle name="Обычный 19" xfId="728"/>
    <cellStyle name="Обычный 19 2" xfId="1615"/>
    <cellStyle name="Обычный 2" xfId="729"/>
    <cellStyle name="Обычный 2 10" xfId="1616"/>
    <cellStyle name="Обычный 2 11" xfId="1617"/>
    <cellStyle name="Обычный 2 12" xfId="1618"/>
    <cellStyle name="Обычный 2 13" xfId="1619"/>
    <cellStyle name="Обычный 2 14" xfId="1620"/>
    <cellStyle name="Обычный 2 15" xfId="1621"/>
    <cellStyle name="Обычный 2 16" xfId="1622"/>
    <cellStyle name="Обычный 2 17" xfId="1623"/>
    <cellStyle name="Обычный 2 2" xfId="730"/>
    <cellStyle name="Обычный 2 2 2" xfId="731"/>
    <cellStyle name="Обычный 2 2 2 2" xfId="1624"/>
    <cellStyle name="Обычный 2 2 2 3" xfId="1625"/>
    <cellStyle name="Обычный 2 2 3" xfId="732"/>
    <cellStyle name="Обычный 2 2 3 2" xfId="1626"/>
    <cellStyle name="Обычный 2 2 4" xfId="733"/>
    <cellStyle name="Обычный 2 2 4 2" xfId="1627"/>
    <cellStyle name="Обычный 2 2 5" xfId="734"/>
    <cellStyle name="Обычный 2 2 5 2" xfId="1628"/>
    <cellStyle name="Обычный 2 2 6" xfId="735"/>
    <cellStyle name="Обычный 2 2 6 2" xfId="1629"/>
    <cellStyle name="Обычный 2 2 7" xfId="736"/>
    <cellStyle name="Обычный 2 2 7 2" xfId="1630"/>
    <cellStyle name="Обычный 2 2 8" xfId="1631"/>
    <cellStyle name="Обычный 2 2_004 витрати на закупівлю імпортованого газу" xfId="1632"/>
    <cellStyle name="Обычный 2 3" xfId="737"/>
    <cellStyle name="Обычный 2 3 2" xfId="1633"/>
    <cellStyle name="Обычный 2 4" xfId="738"/>
    <cellStyle name="Обычный 2 4 2" xfId="1634"/>
    <cellStyle name="Обычный 2 5" xfId="739"/>
    <cellStyle name="Обычный 2 5 2" xfId="1635"/>
    <cellStyle name="Обычный 2 6" xfId="740"/>
    <cellStyle name="Обычный 2 6 2" xfId="1636"/>
    <cellStyle name="Обычный 2 7" xfId="741"/>
    <cellStyle name="Обычный 2 7 2" xfId="1637"/>
    <cellStyle name="Обычный 2 8" xfId="1638"/>
    <cellStyle name="Обычный 2 9" xfId="1639"/>
    <cellStyle name="Обычный 2_2604-2010" xfId="1640"/>
    <cellStyle name="Обычный 20" xfId="742"/>
    <cellStyle name="Обычный 20 2" xfId="1641"/>
    <cellStyle name="Обычный 21" xfId="743"/>
    <cellStyle name="Обычный 21 2" xfId="1642"/>
    <cellStyle name="Обычный 22" xfId="744"/>
    <cellStyle name="Обычный 22 2" xfId="1643"/>
    <cellStyle name="Обычный 23" xfId="745"/>
    <cellStyle name="Обычный 23 2" xfId="1644"/>
    <cellStyle name="Обычный 24" xfId="746"/>
    <cellStyle name="Обычный 24 2" xfId="1645"/>
    <cellStyle name="Обычный 25" xfId="747"/>
    <cellStyle name="Обычный 25 2" xfId="1646"/>
    <cellStyle name="Обычный 26" xfId="748"/>
    <cellStyle name="Обычный 26 2" xfId="1647"/>
    <cellStyle name="Обычный 27" xfId="749"/>
    <cellStyle name="Обычный 27 2" xfId="1648"/>
    <cellStyle name="Обычный 28" xfId="750"/>
    <cellStyle name="Обычный 28 2" xfId="1649"/>
    <cellStyle name="Обычный 29" xfId="751"/>
    <cellStyle name="Обычный 29 2" xfId="1650"/>
    <cellStyle name="Обычный 3" xfId="752"/>
    <cellStyle name="Обычный 3 10" xfId="1651"/>
    <cellStyle name="Обычный 3 11" xfId="1652"/>
    <cellStyle name="Обычный 3 12" xfId="1653"/>
    <cellStyle name="Обычный 3 13" xfId="1654"/>
    <cellStyle name="Обычный 3 14" xfId="1655"/>
    <cellStyle name="Обычный 3 14 2" xfId="1656"/>
    <cellStyle name="Обычный 3 14 3" xfId="1657"/>
    <cellStyle name="Обычный 3 14_004 витрати на закупівлю імпортованого газу" xfId="1658"/>
    <cellStyle name="Обычный 3 15" xfId="1659"/>
    <cellStyle name="Обычный 3 2" xfId="753"/>
    <cellStyle name="Обычный 3 2 2" xfId="754"/>
    <cellStyle name="Обычный 3 2 2 2" xfId="1660"/>
    <cellStyle name="Обычный 3 2 3" xfId="1661"/>
    <cellStyle name="Обычный 3 2_borg_010609_rab22" xfId="755"/>
    <cellStyle name="Обычный 3 3" xfId="1662"/>
    <cellStyle name="Обычный 3 4" xfId="1663"/>
    <cellStyle name="Обычный 3 5" xfId="1664"/>
    <cellStyle name="Обычный 3 6" xfId="1665"/>
    <cellStyle name="Обычный 3 7" xfId="1666"/>
    <cellStyle name="Обычный 3 8" xfId="1667"/>
    <cellStyle name="Обычный 3 9" xfId="1668"/>
    <cellStyle name="Обычный 3_% Золотые ворота" xfId="1669"/>
    <cellStyle name="Обычный 30" xfId="756"/>
    <cellStyle name="Обычный 30 2" xfId="1670"/>
    <cellStyle name="Обычный 31" xfId="757"/>
    <cellStyle name="Обычный 31 2" xfId="1671"/>
    <cellStyle name="Обычный 32" xfId="758"/>
    <cellStyle name="Обычный 32 2" xfId="1672"/>
    <cellStyle name="Обычный 33" xfId="759"/>
    <cellStyle name="Обычный 33 2" xfId="1673"/>
    <cellStyle name="Обычный 34" xfId="760"/>
    <cellStyle name="Обычный 34 2" xfId="1674"/>
    <cellStyle name="Обычный 35" xfId="761"/>
    <cellStyle name="Обычный 35 2" xfId="1675"/>
    <cellStyle name="Обычный 36" xfId="762"/>
    <cellStyle name="Обычный 36 2" xfId="1676"/>
    <cellStyle name="Обычный 37" xfId="763"/>
    <cellStyle name="Обычный 37 2" xfId="1677"/>
    <cellStyle name="Обычный 38" xfId="764"/>
    <cellStyle name="Обычный 38 2" xfId="1678"/>
    <cellStyle name="Обычный 39" xfId="765"/>
    <cellStyle name="Обычный 39 2" xfId="1679"/>
    <cellStyle name="Обычный 4" xfId="766"/>
    <cellStyle name="Обычный 4 2" xfId="767"/>
    <cellStyle name="Обычный 4 2 2" xfId="1680"/>
    <cellStyle name="Обычный 4 3" xfId="768"/>
    <cellStyle name="Обычный 4 4" xfId="769"/>
    <cellStyle name="Обычный 4_BOP Tables for NBU_103011" xfId="770"/>
    <cellStyle name="Обычный 40" xfId="771"/>
    <cellStyle name="Обычный 40 2" xfId="1681"/>
    <cellStyle name="Обычный 41" xfId="772"/>
    <cellStyle name="Обычный 41 2" xfId="1682"/>
    <cellStyle name="Обычный 42" xfId="773"/>
    <cellStyle name="Обычный 42 2" xfId="1683"/>
    <cellStyle name="Обычный 43" xfId="823"/>
    <cellStyle name="Обычный 44" xfId="824"/>
    <cellStyle name="Обычный 45" xfId="774"/>
    <cellStyle name="Обычный 45 2" xfId="1684"/>
    <cellStyle name="Обычный 46" xfId="775"/>
    <cellStyle name="Обычный 46 2" xfId="1685"/>
    <cellStyle name="Обычный 47" xfId="776"/>
    <cellStyle name="Обычный 47 2" xfId="1686"/>
    <cellStyle name="Обычный 48" xfId="777"/>
    <cellStyle name="Обычный 48 2" xfId="1687"/>
    <cellStyle name="Обычный 49" xfId="778"/>
    <cellStyle name="Обычный 49 2" xfId="1688"/>
    <cellStyle name="Обычный 5" xfId="779"/>
    <cellStyle name="Обычный 5 2" xfId="780"/>
    <cellStyle name="Обычный 5 2 2" xfId="1689"/>
    <cellStyle name="Обычный 5 3" xfId="781"/>
    <cellStyle name="Обычный 50" xfId="782"/>
    <cellStyle name="Обычный 50 2" xfId="1690"/>
    <cellStyle name="Обычный 51" xfId="783"/>
    <cellStyle name="Обычный 51 2" xfId="1691"/>
    <cellStyle name="Обычный 52" xfId="784"/>
    <cellStyle name="Обычный 52 2" xfId="1692"/>
    <cellStyle name="Обычный 53" xfId="785"/>
    <cellStyle name="Обычный 53 2" xfId="1693"/>
    <cellStyle name="Обычный 54" xfId="786"/>
    <cellStyle name="Обычный 54 2" xfId="1694"/>
    <cellStyle name="Обычный 55" xfId="1695"/>
    <cellStyle name="Обычный 56" xfId="1696"/>
    <cellStyle name="Обычный 57" xfId="1697"/>
    <cellStyle name="Обычный 58" xfId="1698"/>
    <cellStyle name="Обычный 59" xfId="1699"/>
    <cellStyle name="Обычный 6" xfId="787"/>
    <cellStyle name="Обычный 6 2" xfId="788"/>
    <cellStyle name="Обычный 6 2 2" xfId="1700"/>
    <cellStyle name="Обычный 6 3" xfId="1701"/>
    <cellStyle name="Обычный 6 4" xfId="1702"/>
    <cellStyle name="Обычный 6_Баланс_газа_апарат_2011_2101" xfId="1703"/>
    <cellStyle name="Обычный 60" xfId="1704"/>
    <cellStyle name="Обычный 7" xfId="789"/>
    <cellStyle name="Обычный 7 2" xfId="1705"/>
    <cellStyle name="Обычный 8" xfId="790"/>
    <cellStyle name="Обычный 8 2" xfId="1706"/>
    <cellStyle name="Обычный 9" xfId="791"/>
    <cellStyle name="Обычный 9 2" xfId="1707"/>
    <cellStyle name="Обычный_FABR 3" xfId="1827"/>
    <cellStyle name="Обычный_Forec table IMF style 39" xfId="792"/>
    <cellStyle name="Обычный_OverAll Table 3" xfId="793"/>
    <cellStyle name="Обычный_VVP_new" xfId="1826"/>
    <cellStyle name="Підсумок" xfId="794"/>
    <cellStyle name="Підсумок 2" xfId="1708"/>
    <cellStyle name="Плохой 2" xfId="795"/>
    <cellStyle name="Плохой 3" xfId="1709"/>
    <cellStyle name="Плохой 4" xfId="1710"/>
    <cellStyle name="Поганий" xfId="796"/>
    <cellStyle name="Поганий 2" xfId="1711"/>
    <cellStyle name="Пояснение 2" xfId="797"/>
    <cellStyle name="Пояснение 3" xfId="1712"/>
    <cellStyle name="Пояснение 4" xfId="1713"/>
    <cellStyle name="Примечание 2" xfId="798"/>
    <cellStyle name="Примечание 3" xfId="1714"/>
    <cellStyle name="Примечание 4" xfId="799"/>
    <cellStyle name="Примітка" xfId="800"/>
    <cellStyle name="Примітка 2" xfId="1715"/>
    <cellStyle name="Процентный 2" xfId="801"/>
    <cellStyle name="Процентный 2 10" xfId="1716"/>
    <cellStyle name="Процентный 2 11" xfId="1717"/>
    <cellStyle name="Процентный 2 12" xfId="1718"/>
    <cellStyle name="Процентный 2 13" xfId="1719"/>
    <cellStyle name="Процентный 2 14" xfId="1720"/>
    <cellStyle name="Процентный 2 15" xfId="1721"/>
    <cellStyle name="Процентный 2 16" xfId="1722"/>
    <cellStyle name="Процентный 2 2" xfId="802"/>
    <cellStyle name="Процентный 2 3" xfId="803"/>
    <cellStyle name="Процентный 2 4" xfId="804"/>
    <cellStyle name="Процентный 2 5" xfId="805"/>
    <cellStyle name="Процентный 2 6" xfId="806"/>
    <cellStyle name="Процентный 2 7" xfId="807"/>
    <cellStyle name="Процентный 2 8" xfId="1723"/>
    <cellStyle name="Процентный 2 9" xfId="1724"/>
    <cellStyle name="Процентный 3" xfId="808"/>
    <cellStyle name="Процентный 4" xfId="825"/>
    <cellStyle name="Процентный 4 2" xfId="1725"/>
    <cellStyle name="Процентный 4 2 2" xfId="1726"/>
    <cellStyle name="Процентный 4 2 3" xfId="1727"/>
    <cellStyle name="Процентный 4 3" xfId="1728"/>
    <cellStyle name="Процентный 4 4" xfId="1729"/>
    <cellStyle name="Процентный 4 5" xfId="1730"/>
    <cellStyle name="Процентный 5" xfId="1731"/>
    <cellStyle name="Процентный 6" xfId="1732"/>
    <cellStyle name="Результат" xfId="809"/>
    <cellStyle name="Результат 2" xfId="1733"/>
    <cellStyle name="РівеньРядків_2 3" xfId="826"/>
    <cellStyle name="РівеньСтовпців_1 2" xfId="827"/>
    <cellStyle name="Связанная ячейка 2" xfId="810"/>
    <cellStyle name="Связанная ячейка 3" xfId="1734"/>
    <cellStyle name="Связанная ячейка 4" xfId="1735"/>
    <cellStyle name="Середній" xfId="811"/>
    <cellStyle name="Середній 2" xfId="1736"/>
    <cellStyle name="Стиль 1" xfId="812"/>
    <cellStyle name="Стиль 1 2" xfId="1737"/>
    <cellStyle name="Стиль 1 3" xfId="1738"/>
    <cellStyle name="Стиль 1 4" xfId="1739"/>
    <cellStyle name="Стиль 1 5" xfId="1740"/>
    <cellStyle name="Стиль 1 6" xfId="1741"/>
    <cellStyle name="Стиль 1 7" xfId="1742"/>
    <cellStyle name="ТЕКСТ" xfId="813"/>
    <cellStyle name="ТЕКСТ 2" xfId="1743"/>
    <cellStyle name="Текст попередження" xfId="814"/>
    <cellStyle name="Текст попередження 2" xfId="1744"/>
    <cellStyle name="Текст пояснення" xfId="815"/>
    <cellStyle name="Текст пояснення 2" xfId="1745"/>
    <cellStyle name="Текст предупреждения 2" xfId="816"/>
    <cellStyle name="Текст предупреждения 3" xfId="1746"/>
    <cellStyle name="Текст предупреждения 4" xfId="1747"/>
    <cellStyle name="Тысячи [0]_1.62" xfId="1748"/>
    <cellStyle name="Тысячи_1.62" xfId="1749"/>
    <cellStyle name="УровеньСтолб_1_Структура державного боргу" xfId="1750"/>
    <cellStyle name="УровеньСтрок_1_Структура державного боргу" xfId="1751"/>
    <cellStyle name="ФИКСИРОВАННЫЙ" xfId="817"/>
    <cellStyle name="Финансовый 2" xfId="818"/>
    <cellStyle name="Финансовый 2 10" xfId="1752"/>
    <cellStyle name="Финансовый 2 10 2" xfId="1753"/>
    <cellStyle name="Финансовый 2 10 3" xfId="1754"/>
    <cellStyle name="Финансовый 2 11" xfId="1755"/>
    <cellStyle name="Финансовый 2 11 2" xfId="1756"/>
    <cellStyle name="Финансовый 2 11 3" xfId="1757"/>
    <cellStyle name="Финансовый 2 12" xfId="1758"/>
    <cellStyle name="Финансовый 2 12 2" xfId="1759"/>
    <cellStyle name="Финансовый 2 12 3" xfId="1760"/>
    <cellStyle name="Финансовый 2 13" xfId="1761"/>
    <cellStyle name="Финансовый 2 13 2" xfId="1762"/>
    <cellStyle name="Финансовый 2 13 3" xfId="1763"/>
    <cellStyle name="Финансовый 2 14" xfId="1764"/>
    <cellStyle name="Финансовый 2 14 2" xfId="1765"/>
    <cellStyle name="Финансовый 2 14 3" xfId="1766"/>
    <cellStyle name="Финансовый 2 15" xfId="1767"/>
    <cellStyle name="Финансовый 2 15 2" xfId="1768"/>
    <cellStyle name="Финансовый 2 15 3" xfId="1769"/>
    <cellStyle name="Финансовый 2 16" xfId="1770"/>
    <cellStyle name="Финансовый 2 16 2" xfId="1771"/>
    <cellStyle name="Финансовый 2 16 3" xfId="1772"/>
    <cellStyle name="Финансовый 2 17" xfId="1773"/>
    <cellStyle name="Финансовый 2 17 2" xfId="1774"/>
    <cellStyle name="Финансовый 2 17 3" xfId="1775"/>
    <cellStyle name="Финансовый 2 18" xfId="1776"/>
    <cellStyle name="Финансовый 2 19" xfId="1777"/>
    <cellStyle name="Финансовый 2 2" xfId="1778"/>
    <cellStyle name="Финансовый 2 2 2" xfId="1779"/>
    <cellStyle name="Финансовый 2 2 3" xfId="1780"/>
    <cellStyle name="Финансовый 2 20" xfId="1781"/>
    <cellStyle name="Финансовый 2 3" xfId="1782"/>
    <cellStyle name="Финансовый 2 3 2" xfId="1783"/>
    <cellStyle name="Финансовый 2 3 3" xfId="1784"/>
    <cellStyle name="Финансовый 2 4" xfId="1785"/>
    <cellStyle name="Финансовый 2 4 2" xfId="1786"/>
    <cellStyle name="Финансовый 2 4 3" xfId="1787"/>
    <cellStyle name="Финансовый 2 5" xfId="1788"/>
    <cellStyle name="Финансовый 2 5 2" xfId="1789"/>
    <cellStyle name="Финансовый 2 5 3" xfId="1790"/>
    <cellStyle name="Финансовый 2 6" xfId="1791"/>
    <cellStyle name="Финансовый 2 6 2" xfId="1792"/>
    <cellStyle name="Финансовый 2 6 3" xfId="1793"/>
    <cellStyle name="Финансовый 2 7" xfId="1794"/>
    <cellStyle name="Финансовый 2 7 2" xfId="1795"/>
    <cellStyle name="Финансовый 2 7 3" xfId="1796"/>
    <cellStyle name="Финансовый 2 8" xfId="1797"/>
    <cellStyle name="Финансовый 2 8 2" xfId="1798"/>
    <cellStyle name="Финансовый 2 8 3" xfId="1799"/>
    <cellStyle name="Финансовый 2 9" xfId="1800"/>
    <cellStyle name="Финансовый 2 9 2" xfId="1801"/>
    <cellStyle name="Финансовый 2 9 3" xfId="1802"/>
    <cellStyle name="Финансовый 3" xfId="822"/>
    <cellStyle name="Финансовый 3 2" xfId="1803"/>
    <cellStyle name="Финансовый 4" xfId="1804"/>
    <cellStyle name="Финансовый 4 2" xfId="1805"/>
    <cellStyle name="Финансовый 4 2 2" xfId="1806"/>
    <cellStyle name="Финансовый 4 2 3" xfId="1807"/>
    <cellStyle name="Финансовый 4 2 4" xfId="1808"/>
    <cellStyle name="Финансовый 4 3" xfId="1809"/>
    <cellStyle name="Финансовый 4 3 2" xfId="1810"/>
    <cellStyle name="Финансовый 4 3 3" xfId="1811"/>
    <cellStyle name="Финансовый 5" xfId="1812"/>
    <cellStyle name="Финансовый 5 2" xfId="1813"/>
    <cellStyle name="Финансовый 5 3" xfId="1814"/>
    <cellStyle name="Финансовый 6" xfId="1815"/>
    <cellStyle name="Финансовый 7" xfId="1816"/>
    <cellStyle name="Финансовый 8" xfId="1817"/>
    <cellStyle name="Финансовый 9" xfId="1818"/>
    <cellStyle name="Фінансовий [0]" xfId="1824" builtinId="6"/>
    <cellStyle name="Фᦸнансовый" xfId="819"/>
    <cellStyle name="Хороший 2" xfId="820"/>
    <cellStyle name="Хороший 3" xfId="1819"/>
    <cellStyle name="Хороший 4" xfId="1820"/>
    <cellStyle name="числовой" xfId="1821"/>
    <cellStyle name="Шапка" xfId="821"/>
    <cellStyle name="Ю" xfId="1822"/>
    <cellStyle name="Ю-FreeSet_10" xfId="1823"/>
  </cellStyles>
  <dxfs count="0"/>
  <tableStyles count="0" defaultTableStyle="TableStyleMedium2" defaultPivotStyle="PivotStyleLight16"/>
  <colors>
    <mruColors>
      <color rgb="FF005D29"/>
      <color rgb="FFC4D79B"/>
      <color rgb="FFEBF1DE"/>
      <color rgb="FF005B2B"/>
      <color rgb="FFF0FEE6"/>
      <color rgb="FF007236"/>
      <color rgb="FF008236"/>
      <color rgb="FF009B78"/>
      <color rgb="FF008278"/>
      <color rgb="FF00C8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List" dx="16" fmlaLink="$A$1" fmlaRange="$A$3:$A$4" noThreeD="1" sel="1" val="0"/>
</file>

<file path=xl/drawings/drawing1.xml><?xml version="1.0" encoding="utf-8"?>
<xdr:wsDr xmlns:xdr="http://schemas.openxmlformats.org/drawingml/2006/spreadsheetDrawing" xmlns:a="http://schemas.openxmlformats.org/drawingml/2006/main">
  <xdr:twoCellAnchor>
    <xdr:from>
      <xdr:col>1</xdr:col>
      <xdr:colOff>571501</xdr:colOff>
      <xdr:row>7</xdr:row>
      <xdr:rowOff>15240</xdr:rowOff>
    </xdr:from>
    <xdr:to>
      <xdr:col>1</xdr:col>
      <xdr:colOff>586740</xdr:colOff>
      <xdr:row>14</xdr:row>
      <xdr:rowOff>76200</xdr:rowOff>
    </xdr:to>
    <xdr:cxnSp macro="">
      <xdr:nvCxnSpPr>
        <xdr:cNvPr id="7" name="Пряма сполучна лінія 6"/>
        <xdr:cNvCxnSpPr/>
      </xdr:nvCxnSpPr>
      <xdr:spPr>
        <a:xfrm flipH="1">
          <a:off x="1577341" y="1272540"/>
          <a:ext cx="15239" cy="1821180"/>
        </a:xfrm>
        <a:prstGeom prst="line">
          <a:avLst/>
        </a:prstGeom>
        <a:ln w="25400" cmpd="sng">
          <a:solidFill>
            <a:srgbClr val="005B2B"/>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571500</xdr:colOff>
      <xdr:row>14</xdr:row>
      <xdr:rowOff>66675</xdr:rowOff>
    </xdr:from>
    <xdr:to>
      <xdr:col>3</xdr:col>
      <xdr:colOff>0</xdr:colOff>
      <xdr:row>14</xdr:row>
      <xdr:rowOff>76200</xdr:rowOff>
    </xdr:to>
    <xdr:cxnSp macro="">
      <xdr:nvCxnSpPr>
        <xdr:cNvPr id="10" name="Пряма зі стрілкою 9"/>
        <xdr:cNvCxnSpPr/>
      </xdr:nvCxnSpPr>
      <xdr:spPr>
        <a:xfrm>
          <a:off x="1897380" y="4173855"/>
          <a:ext cx="2004060" cy="9525"/>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1813560</xdr:colOff>
      <xdr:row>7</xdr:row>
      <xdr:rowOff>228601</xdr:rowOff>
    </xdr:from>
    <xdr:to>
      <xdr:col>5</xdr:col>
      <xdr:colOff>0</xdr:colOff>
      <xdr:row>14</xdr:row>
      <xdr:rowOff>7620</xdr:rowOff>
    </xdr:to>
    <xdr:cxnSp macro="">
      <xdr:nvCxnSpPr>
        <xdr:cNvPr id="23" name="Пряма зі стрілкою 2"/>
        <xdr:cNvCxnSpPr/>
      </xdr:nvCxnSpPr>
      <xdr:spPr>
        <a:xfrm flipV="1">
          <a:off x="4861560" y="1981201"/>
          <a:ext cx="1051560" cy="1539239"/>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14</xdr:row>
      <xdr:rowOff>34290</xdr:rowOff>
    </xdr:from>
    <xdr:to>
      <xdr:col>5</xdr:col>
      <xdr:colOff>0</xdr:colOff>
      <xdr:row>16</xdr:row>
      <xdr:rowOff>30480</xdr:rowOff>
    </xdr:to>
    <xdr:cxnSp macro="">
      <xdr:nvCxnSpPr>
        <xdr:cNvPr id="25" name="Пряма зі стрілкою 17"/>
        <xdr:cNvCxnSpPr/>
      </xdr:nvCxnSpPr>
      <xdr:spPr>
        <a:xfrm>
          <a:off x="4871085" y="3547110"/>
          <a:ext cx="1042035" cy="499110"/>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xdr:row>
      <xdr:rowOff>304800</xdr:rowOff>
    </xdr:from>
    <xdr:to>
      <xdr:col>4</xdr:col>
      <xdr:colOff>1043940</xdr:colOff>
      <xdr:row>14</xdr:row>
      <xdr:rowOff>30481</xdr:rowOff>
    </xdr:to>
    <xdr:cxnSp macro="">
      <xdr:nvCxnSpPr>
        <xdr:cNvPr id="26" name="Пряма зі стрілкою 2"/>
        <xdr:cNvCxnSpPr/>
      </xdr:nvCxnSpPr>
      <xdr:spPr>
        <a:xfrm flipV="1">
          <a:off x="4861560" y="518160"/>
          <a:ext cx="1043940" cy="3025141"/>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14</xdr:row>
      <xdr:rowOff>60960</xdr:rowOff>
    </xdr:from>
    <xdr:to>
      <xdr:col>4</xdr:col>
      <xdr:colOff>1203960</xdr:colOff>
      <xdr:row>19</xdr:row>
      <xdr:rowOff>243840</xdr:rowOff>
    </xdr:to>
    <xdr:cxnSp macro="">
      <xdr:nvCxnSpPr>
        <xdr:cNvPr id="27" name="Пряма зі стрілкою 2"/>
        <xdr:cNvCxnSpPr/>
      </xdr:nvCxnSpPr>
      <xdr:spPr>
        <a:xfrm>
          <a:off x="4869180" y="3573780"/>
          <a:ext cx="1043940" cy="1440180"/>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11</xdr:row>
      <xdr:rowOff>236220</xdr:rowOff>
    </xdr:from>
    <xdr:to>
      <xdr:col>5</xdr:col>
      <xdr:colOff>0</xdr:colOff>
      <xdr:row>14</xdr:row>
      <xdr:rowOff>15240</xdr:rowOff>
    </xdr:to>
    <xdr:cxnSp macro="">
      <xdr:nvCxnSpPr>
        <xdr:cNvPr id="29" name="Пряма зі стрілкою 2"/>
        <xdr:cNvCxnSpPr/>
      </xdr:nvCxnSpPr>
      <xdr:spPr>
        <a:xfrm flipV="1">
          <a:off x="4861560" y="2994660"/>
          <a:ext cx="1051560" cy="533400"/>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1813560</xdr:colOff>
      <xdr:row>7</xdr:row>
      <xdr:rowOff>228601</xdr:rowOff>
    </xdr:from>
    <xdr:to>
      <xdr:col>5</xdr:col>
      <xdr:colOff>15240</xdr:colOff>
      <xdr:row>14</xdr:row>
      <xdr:rowOff>7620</xdr:rowOff>
    </xdr:to>
    <xdr:cxnSp macro="">
      <xdr:nvCxnSpPr>
        <xdr:cNvPr id="30" name="Пряма зі стрілкою 2"/>
        <xdr:cNvCxnSpPr/>
      </xdr:nvCxnSpPr>
      <xdr:spPr>
        <a:xfrm flipV="1">
          <a:off x="4861560" y="1981201"/>
          <a:ext cx="1066800" cy="1539239"/>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xdr:row>
      <xdr:rowOff>120316</xdr:rowOff>
    </xdr:from>
    <xdr:to>
      <xdr:col>7</xdr:col>
      <xdr:colOff>0</xdr:colOff>
      <xdr:row>1</xdr:row>
      <xdr:rowOff>220982</xdr:rowOff>
    </xdr:to>
    <xdr:cxnSp macro="">
      <xdr:nvCxnSpPr>
        <xdr:cNvPr id="32" name="Пряма зі стрілкою 2"/>
        <xdr:cNvCxnSpPr/>
      </xdr:nvCxnSpPr>
      <xdr:spPr>
        <a:xfrm flipV="1">
          <a:off x="9761220" y="348916"/>
          <a:ext cx="1013460" cy="100666"/>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xdr:colOff>
      <xdr:row>1</xdr:row>
      <xdr:rowOff>236220</xdr:rowOff>
    </xdr:from>
    <xdr:to>
      <xdr:col>7</xdr:col>
      <xdr:colOff>10027</xdr:colOff>
      <xdr:row>3</xdr:row>
      <xdr:rowOff>160421</xdr:rowOff>
    </xdr:to>
    <xdr:cxnSp macro="">
      <xdr:nvCxnSpPr>
        <xdr:cNvPr id="33" name="Пряма зі стрілкою 2"/>
        <xdr:cNvCxnSpPr/>
      </xdr:nvCxnSpPr>
      <xdr:spPr>
        <a:xfrm>
          <a:off x="9776460" y="464820"/>
          <a:ext cx="1008247" cy="465221"/>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xdr:colOff>
      <xdr:row>7</xdr:row>
      <xdr:rowOff>140368</xdr:rowOff>
    </xdr:from>
    <xdr:to>
      <xdr:col>7</xdr:col>
      <xdr:colOff>0</xdr:colOff>
      <xdr:row>8</xdr:row>
      <xdr:rowOff>3</xdr:rowOff>
    </xdr:to>
    <xdr:cxnSp macro="">
      <xdr:nvCxnSpPr>
        <xdr:cNvPr id="36" name="Пряма зі стрілкою 2"/>
        <xdr:cNvCxnSpPr/>
      </xdr:nvCxnSpPr>
      <xdr:spPr>
        <a:xfrm flipV="1">
          <a:off x="9768840" y="1892968"/>
          <a:ext cx="1005840" cy="111095"/>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xdr:colOff>
      <xdr:row>8</xdr:row>
      <xdr:rowOff>30480</xdr:rowOff>
    </xdr:from>
    <xdr:to>
      <xdr:col>7</xdr:col>
      <xdr:colOff>0</xdr:colOff>
      <xdr:row>9</xdr:row>
      <xdr:rowOff>129540</xdr:rowOff>
    </xdr:to>
    <xdr:cxnSp macro="">
      <xdr:nvCxnSpPr>
        <xdr:cNvPr id="37" name="Пряма зі стрілкою 2"/>
        <xdr:cNvCxnSpPr/>
      </xdr:nvCxnSpPr>
      <xdr:spPr>
        <a:xfrm>
          <a:off x="9776460" y="2034540"/>
          <a:ext cx="998220" cy="350520"/>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xdr:colOff>
      <xdr:row>11</xdr:row>
      <xdr:rowOff>130342</xdr:rowOff>
    </xdr:from>
    <xdr:to>
      <xdr:col>7</xdr:col>
      <xdr:colOff>10027</xdr:colOff>
      <xdr:row>12</xdr:row>
      <xdr:rowOff>2</xdr:rowOff>
    </xdr:to>
    <xdr:cxnSp macro="">
      <xdr:nvCxnSpPr>
        <xdr:cNvPr id="38" name="Пряма зі стрілкою 2"/>
        <xdr:cNvCxnSpPr/>
      </xdr:nvCxnSpPr>
      <xdr:spPr>
        <a:xfrm flipV="1">
          <a:off x="9768840" y="2888782"/>
          <a:ext cx="1015867" cy="121120"/>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xdr:colOff>
      <xdr:row>12</xdr:row>
      <xdr:rowOff>7620</xdr:rowOff>
    </xdr:from>
    <xdr:to>
      <xdr:col>7</xdr:col>
      <xdr:colOff>0</xdr:colOff>
      <xdr:row>13</xdr:row>
      <xdr:rowOff>144780</xdr:rowOff>
    </xdr:to>
    <xdr:cxnSp macro="">
      <xdr:nvCxnSpPr>
        <xdr:cNvPr id="39" name="Пряма зі стрілкою 2"/>
        <xdr:cNvCxnSpPr/>
      </xdr:nvCxnSpPr>
      <xdr:spPr>
        <a:xfrm>
          <a:off x="9768840" y="3017520"/>
          <a:ext cx="1005840" cy="388620"/>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xdr:colOff>
      <xdr:row>15</xdr:row>
      <xdr:rowOff>130342</xdr:rowOff>
    </xdr:from>
    <xdr:to>
      <xdr:col>7</xdr:col>
      <xdr:colOff>10027</xdr:colOff>
      <xdr:row>16</xdr:row>
      <xdr:rowOff>2</xdr:rowOff>
    </xdr:to>
    <xdr:cxnSp macro="">
      <xdr:nvCxnSpPr>
        <xdr:cNvPr id="44" name="Пряма зі стрілкою 2"/>
        <xdr:cNvCxnSpPr/>
      </xdr:nvCxnSpPr>
      <xdr:spPr>
        <a:xfrm flipV="1">
          <a:off x="9776460" y="3894622"/>
          <a:ext cx="1008247" cy="121120"/>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3840089</xdr:colOff>
      <xdr:row>20</xdr:row>
      <xdr:rowOff>11530</xdr:rowOff>
    </xdr:from>
    <xdr:to>
      <xdr:col>7</xdr:col>
      <xdr:colOff>0</xdr:colOff>
      <xdr:row>21</xdr:row>
      <xdr:rowOff>150395</xdr:rowOff>
    </xdr:to>
    <xdr:cxnSp macro="">
      <xdr:nvCxnSpPr>
        <xdr:cNvPr id="45" name="Пряма зі стрілкою 2"/>
        <xdr:cNvCxnSpPr/>
      </xdr:nvCxnSpPr>
      <xdr:spPr>
        <a:xfrm>
          <a:off x="9753209" y="5033110"/>
          <a:ext cx="1021471" cy="390325"/>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30079</xdr:colOff>
      <xdr:row>19</xdr:row>
      <xdr:rowOff>110289</xdr:rowOff>
    </xdr:from>
    <xdr:to>
      <xdr:col>6</xdr:col>
      <xdr:colOff>1002631</xdr:colOff>
      <xdr:row>20</xdr:row>
      <xdr:rowOff>10026</xdr:rowOff>
    </xdr:to>
    <xdr:cxnSp macro="">
      <xdr:nvCxnSpPr>
        <xdr:cNvPr id="46" name="Пряма зі стрілкою 2"/>
        <xdr:cNvCxnSpPr/>
      </xdr:nvCxnSpPr>
      <xdr:spPr>
        <a:xfrm flipV="1">
          <a:off x="9791299" y="4880409"/>
          <a:ext cx="972552" cy="151197"/>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xdr:colOff>
      <xdr:row>16</xdr:row>
      <xdr:rowOff>7620</xdr:rowOff>
    </xdr:from>
    <xdr:to>
      <xdr:col>6</xdr:col>
      <xdr:colOff>992605</xdr:colOff>
      <xdr:row>17</xdr:row>
      <xdr:rowOff>160421</xdr:rowOff>
    </xdr:to>
    <xdr:cxnSp macro="">
      <xdr:nvCxnSpPr>
        <xdr:cNvPr id="47" name="Пряма зі стрілкою 2"/>
        <xdr:cNvCxnSpPr/>
      </xdr:nvCxnSpPr>
      <xdr:spPr>
        <a:xfrm>
          <a:off x="9791700" y="4023360"/>
          <a:ext cx="962125" cy="404261"/>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24114</xdr:colOff>
      <xdr:row>5</xdr:row>
      <xdr:rowOff>128984</xdr:rowOff>
    </xdr:from>
    <xdr:to>
      <xdr:col>7</xdr:col>
      <xdr:colOff>0</xdr:colOff>
      <xdr:row>7</xdr:row>
      <xdr:rowOff>229082</xdr:rowOff>
    </xdr:to>
    <xdr:cxnSp macro="">
      <xdr:nvCxnSpPr>
        <xdr:cNvPr id="48" name="Пряма зі стрілкою 2"/>
        <xdr:cNvCxnSpPr/>
      </xdr:nvCxnSpPr>
      <xdr:spPr>
        <a:xfrm flipV="1">
          <a:off x="9785334" y="1386284"/>
          <a:ext cx="989346" cy="595398"/>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10027</xdr:colOff>
      <xdr:row>1</xdr:row>
      <xdr:rowOff>150395</xdr:rowOff>
    </xdr:from>
    <xdr:to>
      <xdr:col>11</xdr:col>
      <xdr:colOff>0</xdr:colOff>
      <xdr:row>1</xdr:row>
      <xdr:rowOff>160421</xdr:rowOff>
    </xdr:to>
    <xdr:cxnSp macro="">
      <xdr:nvCxnSpPr>
        <xdr:cNvPr id="49" name="Пряма зі стрілкою 2"/>
        <xdr:cNvCxnSpPr/>
      </xdr:nvCxnSpPr>
      <xdr:spPr>
        <a:xfrm>
          <a:off x="13335001" y="381000"/>
          <a:ext cx="1022683" cy="10026"/>
        </a:xfrm>
        <a:prstGeom prst="straightConnector1">
          <a:avLst/>
        </a:prstGeom>
        <a:ln w="25400">
          <a:solidFill>
            <a:srgbClr val="005B2B"/>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19050</xdr:rowOff>
        </xdr:from>
        <xdr:to>
          <xdr:col>1</xdr:col>
          <xdr:colOff>0</xdr:colOff>
          <xdr:row>1</xdr:row>
          <xdr:rowOff>161925</xdr:rowOff>
        </xdr:to>
        <xdr:sp macro="" textlink="">
          <xdr:nvSpPr>
            <xdr:cNvPr id="53249" name="List Box 1" hidden="1">
              <a:extLst>
                <a:ext uri="{63B3BB69-23CF-44E3-9099-C40C66FF867C}">
                  <a14:compatExt spid="_x0000_s532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Офіс">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фіс">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tabColor indexed="50"/>
    <pageSetUpPr fitToPage="1"/>
  </sheetPr>
  <dimension ref="A1:N35"/>
  <sheetViews>
    <sheetView showGridLines="0" tabSelected="1" showOutlineSymbols="0" zoomScale="76" zoomScaleNormal="76" zoomScaleSheetLayoutView="130" workbookViewId="0"/>
  </sheetViews>
  <sheetFormatPr defaultColWidth="9.33203125" defaultRowHeight="18.75"/>
  <cols>
    <col min="1" max="1" width="8.33203125" style="1" customWidth="1"/>
    <col min="2" max="2" width="32" style="5" customWidth="1"/>
    <col min="3" max="3" width="7.5" style="5" customWidth="1"/>
    <col min="4" max="4" width="23.1640625" style="5" customWidth="1"/>
    <col min="5" max="5" width="15.33203125" style="5" customWidth="1"/>
    <col min="6" max="6" width="56.1640625" style="5" customWidth="1"/>
    <col min="7" max="7" width="14.83203125" style="5" customWidth="1"/>
    <col min="8" max="8" width="9.1640625" style="93" customWidth="1"/>
    <col min="9" max="9" width="28" style="5" customWidth="1"/>
    <col min="10" max="10" width="7.6640625" style="5" customWidth="1"/>
    <col min="11" max="11" width="7.5" style="5" customWidth="1"/>
    <col min="12" max="12" width="22" style="109" customWidth="1"/>
    <col min="13" max="13" width="23.1640625" style="37" customWidth="1"/>
    <col min="14" max="14" width="92.33203125" style="37" customWidth="1"/>
    <col min="15" max="16384" width="9.33203125" style="1"/>
  </cols>
  <sheetData>
    <row r="1" spans="1:14" ht="19.5" thickBot="1">
      <c r="A1" s="6">
        <v>1</v>
      </c>
      <c r="L1" s="111"/>
      <c r="M1" s="112"/>
    </row>
    <row r="2" spans="1:14" ht="22.9" customHeight="1" thickTop="1" thickBot="1">
      <c r="B2" s="8"/>
      <c r="C2" s="8"/>
      <c r="D2" s="32"/>
      <c r="E2" s="32"/>
      <c r="F2" s="152" t="str">
        <f>IF(A1=1,"Середньомісячна заробітна плата за видами економічної діяльності","Average monthly wages by types of economic activity")</f>
        <v>Середньомісячна заробітна плата за видами економічної діяльності</v>
      </c>
      <c r="G2" s="60"/>
      <c r="H2" s="94"/>
      <c r="I2" s="61" t="str">
        <f>IF(A1=1,"Місяць","Month")</f>
        <v>Місяць</v>
      </c>
      <c r="J2" s="32"/>
      <c r="K2" s="32"/>
      <c r="L2" s="119">
        <v>1</v>
      </c>
      <c r="M2" s="114" t="str">
        <f>IF(A1=1,"КВЕД 2010","CTEA 2010")</f>
        <v>КВЕД 2010</v>
      </c>
      <c r="N2" s="87"/>
    </row>
    <row r="3" spans="1:14" ht="19.899999999999999" customHeight="1" thickTop="1" thickBot="1">
      <c r="A3" s="59" t="s">
        <v>0</v>
      </c>
      <c r="B3" s="145" t="str">
        <f>IF(A1=1,"РИНОК ПРАЦІ","LABOR MARKET")</f>
        <v>РИНОК ПРАЦІ</v>
      </c>
      <c r="C3" s="9"/>
      <c r="D3" s="9"/>
      <c r="E3" s="9"/>
      <c r="F3" s="153"/>
      <c r="G3" s="52"/>
      <c r="H3" s="95"/>
      <c r="I3" s="53"/>
      <c r="L3" s="120">
        <v>2</v>
      </c>
      <c r="M3" s="88" t="str">
        <f>IF(A1=1,"КВЕД 2005","CTEA 2005")</f>
        <v>КВЕД 2005</v>
      </c>
      <c r="N3" s="115"/>
    </row>
    <row r="4" spans="1:14" ht="19.5" customHeight="1" thickTop="1" thickBot="1">
      <c r="A4" s="59" t="s">
        <v>1</v>
      </c>
      <c r="B4" s="146"/>
      <c r="C4" s="46"/>
      <c r="D4" s="149"/>
      <c r="E4" s="51"/>
      <c r="G4" s="51"/>
      <c r="H4" s="113">
        <v>1</v>
      </c>
      <c r="I4" s="92" t="str">
        <f>IF(A1=1,"Рік","Year")</f>
        <v>Рік</v>
      </c>
      <c r="J4" s="51"/>
      <c r="K4" s="148"/>
      <c r="L4" s="120">
        <v>3</v>
      </c>
      <c r="M4" s="89" t="str">
        <f>IF(A1=1,"до попереднього місяця, % КВЕД 2010","to the previous month, % CTEA 2010")</f>
        <v>до попереднього місяця, % КВЕД 2010</v>
      </c>
      <c r="N4" s="90"/>
    </row>
    <row r="5" spans="1:14" ht="19.5" customHeight="1" thickTop="1" thickBot="1">
      <c r="A5" s="59"/>
      <c r="B5" s="146"/>
      <c r="C5" s="46"/>
      <c r="D5" s="149"/>
      <c r="E5" s="51"/>
      <c r="G5" s="51"/>
      <c r="H5" s="96"/>
      <c r="I5" s="74"/>
      <c r="J5" s="73"/>
      <c r="K5" s="148"/>
      <c r="L5" s="120">
        <v>4</v>
      </c>
      <c r="M5" s="88" t="str">
        <f>IF(A1=1,"до попереднього місяця, % КВЕД 2005","to the previous month, % CTEA 2005")</f>
        <v>до попереднього місяця, % КВЕД 2005</v>
      </c>
      <c r="N5" s="115"/>
    </row>
    <row r="6" spans="1:14" ht="19.5" customHeight="1" thickTop="1" thickBot="1">
      <c r="A6" s="59"/>
      <c r="B6" s="146"/>
      <c r="C6" s="46"/>
      <c r="D6" s="149"/>
      <c r="E6" s="51"/>
      <c r="G6" s="51"/>
      <c r="H6" s="97"/>
      <c r="I6" s="61" t="str">
        <f>IF(A1=1,"Місяць","Month")</f>
        <v>Місяць</v>
      </c>
      <c r="J6" s="73"/>
      <c r="K6" s="148"/>
      <c r="L6" s="120">
        <v>5</v>
      </c>
      <c r="M6" s="88" t="str">
        <f>IF(A1=1,"до відповідного місяця попереднього року, % КВЕД 2010","to соrresponding month of the previous year, % CTEA 2010")</f>
        <v>до відповідного місяця попереднього року, % КВЕД 2010</v>
      </c>
      <c r="N6" s="116"/>
    </row>
    <row r="7" spans="1:14" ht="19.899999999999999" customHeight="1" thickTop="1" thickBot="1">
      <c r="B7" s="147"/>
      <c r="C7" s="46"/>
      <c r="D7" s="149"/>
      <c r="E7" s="86"/>
      <c r="G7" s="86"/>
      <c r="H7" s="98"/>
      <c r="I7" s="54"/>
      <c r="J7" s="33"/>
      <c r="K7" s="148"/>
      <c r="L7" s="120">
        <v>6</v>
      </c>
      <c r="M7" s="88" t="str">
        <f>IF(A1=1,"до відповідного місяця попереднього року, % КВЕД 2005","to соrresponding month of the previous year, % CTEA 2005")</f>
        <v>до відповідного місяця попереднього року, % КВЕД 2005</v>
      </c>
      <c r="N7" s="116"/>
    </row>
    <row r="8" spans="1:14" ht="19.899999999999999" customHeight="1" thickTop="1" thickBot="1">
      <c r="B8" s="50"/>
      <c r="C8" s="46"/>
      <c r="D8" s="149"/>
      <c r="E8" s="34"/>
      <c r="F8" s="150" t="str">
        <f>IF(A1=1,"Середньооблікова кількість штатних працівників","Average staff numbers")</f>
        <v>Середньооблікова кількість штатних працівників</v>
      </c>
      <c r="G8" s="34"/>
      <c r="H8" s="99"/>
      <c r="I8" s="61" t="str">
        <f>IF(A1=1,"Квартал","Quarter")</f>
        <v>Квартал</v>
      </c>
      <c r="J8" s="35"/>
      <c r="K8" s="148"/>
      <c r="L8" s="120">
        <v>7</v>
      </c>
      <c r="M8" s="89" t="str">
        <f>IF(A1=1,"до середнього рівня по економіці, % КВЕД 2010","to the average level in the economy, % CTEA 2010")</f>
        <v>до середнього рівня по економіці, % КВЕД 2010</v>
      </c>
      <c r="N8" s="90"/>
    </row>
    <row r="9" spans="1:14" ht="19.899999999999999" customHeight="1" thickTop="1" thickBot="1">
      <c r="B9" s="10"/>
      <c r="C9" s="10"/>
      <c r="D9" s="62"/>
      <c r="E9" s="36"/>
      <c r="F9" s="151"/>
      <c r="G9" s="36"/>
      <c r="I9" s="55"/>
      <c r="J9" s="37"/>
      <c r="K9" s="37"/>
      <c r="L9" s="120">
        <v>8</v>
      </c>
      <c r="M9" s="89" t="str">
        <f>IF(A1=1,"до середнього рівня по економіці, % КВЕД 2005","to the average level in the economy, % CTEA 2005")</f>
        <v>до середнього рівня по економіці, % КВЕД 2005</v>
      </c>
      <c r="N9" s="115"/>
    </row>
    <row r="10" spans="1:14" s="2" customFormat="1" ht="19.899999999999999" customHeight="1" thickTop="1" thickBot="1">
      <c r="B10" s="11"/>
      <c r="C10" s="63"/>
      <c r="D10" s="154" t="str">
        <f>IF(A1=1,"Оплата праці","Wages")</f>
        <v>Оплата праці</v>
      </c>
      <c r="E10" s="49"/>
      <c r="F10" s="69"/>
      <c r="G10" s="23"/>
      <c r="H10" s="100"/>
      <c r="I10" s="61" t="str">
        <f>IF(A1=1,"Рік","Year")</f>
        <v>Рік</v>
      </c>
      <c r="J10" s="25"/>
      <c r="K10" s="24"/>
      <c r="L10" s="120">
        <v>9</v>
      </c>
      <c r="M10" s="89" t="str">
        <f>IF(A1=1,"до мінімальної заробітної плати, % КВЕД 2010","to the minimum wage, % CTEA 2010")</f>
        <v>до мінімальної заробітної плати, % КВЕД 2010</v>
      </c>
      <c r="N10" s="90"/>
    </row>
    <row r="11" spans="1:14" ht="19.899999999999999" customHeight="1" thickTop="1" thickBot="1">
      <c r="B11" s="12"/>
      <c r="C11" s="64"/>
      <c r="D11" s="155"/>
      <c r="E11" s="67"/>
      <c r="G11" s="26"/>
      <c r="H11" s="101"/>
      <c r="I11" s="55"/>
      <c r="J11" s="3"/>
      <c r="K11" s="24"/>
      <c r="L11" s="120">
        <v>10</v>
      </c>
      <c r="M11" s="89" t="str">
        <f>IF(A1=1,"до прожиткового мінімуму на одну працездатну особу, % КВЕД 2005","to the minimum subsistence level per able-bodied person of working age, % CTEA 2005")</f>
        <v>до прожиткового мінімуму на одну працездатну особу, % КВЕД 2005</v>
      </c>
      <c r="N11" s="90"/>
    </row>
    <row r="12" spans="1:14" ht="19.899999999999999" customHeight="1" thickTop="1" thickBot="1">
      <c r="B12" s="13"/>
      <c r="C12" s="65"/>
      <c r="D12" s="155"/>
      <c r="E12" s="68"/>
      <c r="F12" s="150" t="str">
        <f>IF(A1=1,"Фонд оплати праці ","Payroll")</f>
        <v xml:space="preserve">Фонд оплати праці </v>
      </c>
      <c r="G12" s="23"/>
      <c r="H12" s="100"/>
      <c r="I12" s="61" t="str">
        <f>IF(A1=1,"Квартал","Quarter")</f>
        <v>Квартал</v>
      </c>
      <c r="J12" s="3"/>
      <c r="K12" s="24"/>
      <c r="L12" s="120">
        <v>11</v>
      </c>
      <c r="M12" s="89" t="str">
        <f>IF(A1=1,"нараховано в середньому працівнику, КВЕД 2010","accrued on average per employee, CTEA 2010")</f>
        <v>нараховано в середньому працівнику, КВЕД 2010</v>
      </c>
      <c r="N12" s="90"/>
    </row>
    <row r="13" spans="1:14" ht="19.899999999999999" customHeight="1" thickTop="1" thickBot="1">
      <c r="B13" s="13"/>
      <c r="C13" s="65"/>
      <c r="D13" s="155"/>
      <c r="E13" s="68"/>
      <c r="F13" s="151"/>
      <c r="G13" s="23"/>
      <c r="H13" s="102"/>
      <c r="I13" s="55"/>
      <c r="J13" s="3"/>
      <c r="K13" s="24"/>
      <c r="L13" s="120">
        <v>12</v>
      </c>
      <c r="M13" s="122" t="str">
        <f>IF(A1=1,"нараховано в середньому працівнику, КВЕД 2005","accrued on average per employee, CTEA 2005")</f>
        <v>нараховано в середньому працівнику, КВЕД 2005</v>
      </c>
      <c r="N13" s="90"/>
    </row>
    <row r="14" spans="1:14" ht="19.899999999999999" customHeight="1" thickTop="1" thickBot="1">
      <c r="B14" s="13"/>
      <c r="C14" s="65"/>
      <c r="D14" s="155"/>
      <c r="E14" s="68"/>
      <c r="G14" s="23"/>
      <c r="H14" s="100"/>
      <c r="I14" s="61" t="str">
        <f>IF(A1=1,"Рік","Year")</f>
        <v>Рік</v>
      </c>
      <c r="J14" s="3"/>
      <c r="K14" s="24"/>
      <c r="L14" s="120">
        <v>13</v>
      </c>
      <c r="M14" s="89" t="str">
        <f>IF(A1=1,"1 штатного працівника до відповідного періоду попереднього року, % КВЕД 2010","per staff member to соrresponding month of the previous year, % CTEA 2010")</f>
        <v>1 штатного працівника до відповідного періоду попереднього року, % КВЕД 2010</v>
      </c>
      <c r="N14" s="90"/>
    </row>
    <row r="15" spans="1:14" s="2" customFormat="1" ht="19.899999999999999" customHeight="1" thickTop="1" thickBot="1">
      <c r="B15" s="14"/>
      <c r="C15" s="66"/>
      <c r="D15" s="155"/>
      <c r="E15" s="48"/>
      <c r="G15" s="27"/>
      <c r="H15" s="103"/>
      <c r="I15" s="56"/>
      <c r="J15" s="28"/>
      <c r="K15" s="28"/>
      <c r="L15" s="120">
        <v>14</v>
      </c>
      <c r="M15" s="89" t="str">
        <f>IF(A1=1,"1 штатного працівника до відповідного періоду попереднього року, % КВЕД 2005","per staff member to соrresponding month of the previous year, % CTEA 2005")</f>
        <v>1 штатного працівника до відповідного періоду попереднього року, % КВЕД 2005</v>
      </c>
      <c r="N15" s="90"/>
    </row>
    <row r="16" spans="1:14" s="2" customFormat="1" ht="19.899999999999999" customHeight="1" thickTop="1" thickBot="1">
      <c r="B16" s="14"/>
      <c r="C16" s="66"/>
      <c r="D16" s="155"/>
      <c r="E16" s="48"/>
      <c r="F16" s="150" t="str">
        <f>IF(A1=1,"Індекси реальної заробітної плати","Real wage indices")</f>
        <v>Індекси реальної заробітної плати</v>
      </c>
      <c r="G16" s="27"/>
      <c r="H16" s="104"/>
      <c r="I16" s="61" t="str">
        <f>IF(A1=1,"Місяць","Month")</f>
        <v>Місяць</v>
      </c>
      <c r="J16" s="28"/>
      <c r="K16" s="28"/>
      <c r="L16" s="120">
        <v>15</v>
      </c>
      <c r="M16" s="89" t="str">
        <f>IF(A1=1,"1 штатного працівника до середнього рівня по економіці, % КВЕД 2010","per staff member to the average level in the economy, % CTEA 2010")</f>
        <v>1 штатного працівника до середнього рівня по економіці, % КВЕД 2010</v>
      </c>
      <c r="N16" s="90"/>
    </row>
    <row r="17" spans="1:14" s="2" customFormat="1" ht="19.899999999999999" customHeight="1" thickTop="1" thickBot="1">
      <c r="B17" s="15"/>
      <c r="C17" s="15"/>
      <c r="D17" s="153"/>
      <c r="E17" s="48"/>
      <c r="F17" s="151"/>
      <c r="G17" s="48"/>
      <c r="H17" s="103"/>
      <c r="I17" s="56"/>
      <c r="J17" s="28"/>
      <c r="K17" s="28"/>
      <c r="L17" s="120">
        <v>16</v>
      </c>
      <c r="M17" s="89" t="str">
        <f>IF(A1=1,"1 штатного працівника до середнього рівня по економіці, % КВЕД 2005","per staff member to the average level in the economy, % CTEA 2005")</f>
        <v>1 штатного працівника до середнього рівня по економіці, % КВЕД 2005</v>
      </c>
      <c r="N17" s="90"/>
    </row>
    <row r="18" spans="1:14" s="4" customFormat="1" ht="19.899999999999999" customHeight="1" thickTop="1" thickBot="1">
      <c r="B18" s="15"/>
      <c r="C18" s="15"/>
      <c r="D18" s="45"/>
      <c r="E18" s="29"/>
      <c r="G18" s="29"/>
      <c r="H18" s="105"/>
      <c r="I18" s="61" t="str">
        <f>IF(A1=1,"Рік","Year")</f>
        <v>Рік</v>
      </c>
      <c r="J18" s="30"/>
      <c r="K18" s="31"/>
      <c r="L18" s="120">
        <v>17</v>
      </c>
      <c r="M18" s="89" t="str">
        <f>IF(A1=1,"1 працівника з повною зайнятістю за оплачену годину КВЕД 2010","hourly salary of a full-time employee CTEA 2010")</f>
        <v>1 працівника з повною зайнятістю за оплачену годину КВЕД 2010</v>
      </c>
      <c r="N18" s="90"/>
    </row>
    <row r="19" spans="1:14" s="4" customFormat="1" ht="19.899999999999999" customHeight="1" thickTop="1" thickBot="1">
      <c r="B19" s="16"/>
      <c r="C19" s="16"/>
      <c r="D19" s="45"/>
      <c r="E19" s="29"/>
      <c r="F19" s="29"/>
      <c r="G19" s="29"/>
      <c r="H19" s="57"/>
      <c r="I19" s="57"/>
      <c r="J19" s="30"/>
      <c r="K19" s="31"/>
      <c r="L19" s="120">
        <v>18</v>
      </c>
      <c r="M19" s="89" t="str">
        <f>IF(A1=1,"1 працівника з повною зайнятістю за оплачену годину КВЕД 2005","hourly salary of a full-time employee CTEA 2005")</f>
        <v>1 працівника з повною зайнятістю за оплачену годину КВЕД 2005</v>
      </c>
      <c r="N19" s="90"/>
    </row>
    <row r="20" spans="1:14" ht="19.899999999999999" customHeight="1" thickTop="1" thickBot="1">
      <c r="B20" s="14"/>
      <c r="C20" s="14"/>
      <c r="D20" s="39"/>
      <c r="E20" s="39"/>
      <c r="F20" s="150" t="str">
        <f>IF(A1=1,"Заборгованість з виплати заробітної плати ","Wage arrears")</f>
        <v xml:space="preserve">Заборгованість з виплати заробітної плати </v>
      </c>
      <c r="G20" s="39"/>
      <c r="H20" s="106"/>
      <c r="I20" s="61" t="str">
        <f>IF(A1=1,"Місяць","Month")</f>
        <v>Місяць</v>
      </c>
      <c r="J20" s="41"/>
      <c r="K20" s="40"/>
      <c r="L20" s="120">
        <v>19</v>
      </c>
      <c r="M20" s="89" t="str">
        <f>IF(A1=1,"1 працівника з повною зайнятістю за оплачену годину до попереднього місяця, % КВЕД 2010","hourly salary of a full-time employee to the previous month, % CTEA 2010")</f>
        <v>1 працівника з повною зайнятістю за оплачену годину до попереднього місяця, % КВЕД 2010</v>
      </c>
      <c r="N20" s="90"/>
    </row>
    <row r="21" spans="1:14" ht="19.899999999999999" customHeight="1" thickTop="1" thickBot="1">
      <c r="A21" s="2"/>
      <c r="B21" s="12"/>
      <c r="C21" s="12"/>
      <c r="F21" s="151"/>
      <c r="I21" s="58"/>
      <c r="L21" s="121">
        <v>20</v>
      </c>
      <c r="M21" s="118" t="str">
        <f>IF(A1=1,"1 працівника з повною зайнятістю за оплачену годину до попереднього місяця, % КВЕД 2005","hourly salary of a full-time employee to the previous month, % CTEA 2005")</f>
        <v>1 працівника з повною зайнятістю за оплачену годину до попереднього місяця, % КВЕД 2005</v>
      </c>
      <c r="N21" s="117"/>
    </row>
    <row r="22" spans="1:14" ht="19.899999999999999" customHeight="1" thickTop="1" thickBot="1">
      <c r="B22" s="17"/>
      <c r="C22" s="17"/>
      <c r="H22" s="107"/>
      <c r="I22" s="61" t="str">
        <f>IF(A1=1,"Рік","Year")</f>
        <v>Рік</v>
      </c>
      <c r="K22" s="42"/>
      <c r="L22" s="142" t="s">
        <v>3</v>
      </c>
      <c r="M22" s="143" t="str">
        <f>IF(A1=1,"Динаміка середньомісячної заробітної плати (1995-2018)","to the average level in the economy, % CTEA 2005")</f>
        <v>Динаміка середньомісячної заробітної плати (1995-2018)</v>
      </c>
      <c r="N22" s="144"/>
    </row>
    <row r="23" spans="1:14" ht="19.899999999999999" customHeight="1" thickTop="1">
      <c r="B23" s="17"/>
      <c r="C23" s="17"/>
      <c r="L23" s="137"/>
      <c r="N23" s="138"/>
    </row>
    <row r="24" spans="1:14" ht="19.899999999999999" customHeight="1">
      <c r="B24" s="18"/>
      <c r="C24" s="18"/>
      <c r="K24" s="42"/>
    </row>
    <row r="25" spans="1:14" ht="19.899999999999999" customHeight="1">
      <c r="B25" s="19"/>
      <c r="C25" s="19"/>
    </row>
    <row r="26" spans="1:14">
      <c r="B26" s="19"/>
      <c r="C26" s="19"/>
    </row>
    <row r="27" spans="1:14">
      <c r="B27" s="20"/>
      <c r="C27" s="20"/>
    </row>
    <row r="28" spans="1:14" ht="19.5">
      <c r="B28" s="21"/>
      <c r="C28" s="21"/>
      <c r="D28" s="43"/>
      <c r="E28" s="43"/>
      <c r="F28" s="43"/>
      <c r="G28" s="43"/>
      <c r="H28" s="108"/>
      <c r="I28" s="43"/>
      <c r="J28" s="43"/>
      <c r="K28" s="43"/>
      <c r="L28" s="110"/>
      <c r="M28" s="85"/>
      <c r="N28" s="85"/>
    </row>
    <row r="29" spans="1:14" ht="19.5">
      <c r="B29" s="21"/>
      <c r="C29" s="21"/>
      <c r="D29" s="43"/>
      <c r="E29" s="43"/>
      <c r="F29" s="43"/>
      <c r="G29" s="43"/>
      <c r="H29" s="108"/>
      <c r="I29" s="43"/>
      <c r="J29" s="43"/>
      <c r="K29" s="43"/>
      <c r="L29" s="110"/>
      <c r="M29" s="85"/>
      <c r="N29" s="85"/>
    </row>
    <row r="30" spans="1:14" ht="19.5">
      <c r="B30" s="21"/>
      <c r="C30" s="21"/>
      <c r="D30" s="43"/>
      <c r="E30" s="43"/>
      <c r="F30" s="43"/>
      <c r="G30" s="43"/>
      <c r="H30" s="108"/>
      <c r="I30" s="43"/>
      <c r="J30" s="43"/>
      <c r="K30" s="43"/>
      <c r="L30" s="110"/>
      <c r="M30" s="85"/>
      <c r="N30" s="85"/>
    </row>
    <row r="31" spans="1:14">
      <c r="B31" s="18"/>
      <c r="C31" s="18"/>
    </row>
    <row r="32" spans="1:14">
      <c r="B32" s="7"/>
      <c r="C32" s="7"/>
    </row>
    <row r="33" spans="2:3">
      <c r="B33" s="7"/>
      <c r="C33" s="7"/>
    </row>
    <row r="34" spans="2:3" ht="15.75" customHeight="1">
      <c r="B34" s="7"/>
      <c r="C34" s="7"/>
    </row>
    <row r="35" spans="2:3">
      <c r="B35" s="22"/>
      <c r="C35" s="22"/>
    </row>
  </sheetData>
  <mergeCells count="9">
    <mergeCell ref="B3:B7"/>
    <mergeCell ref="K4:K8"/>
    <mergeCell ref="D4:D8"/>
    <mergeCell ref="F20:F21"/>
    <mergeCell ref="F2:F3"/>
    <mergeCell ref="F8:F9"/>
    <mergeCell ref="F16:F17"/>
    <mergeCell ref="D10:D17"/>
    <mergeCell ref="F12:F13"/>
  </mergeCells>
  <phoneticPr fontId="18" type="noConversion"/>
  <hyperlinks>
    <hyperlink ref="I4" location="'1'!A1" display="'1'!A1"/>
  </hyperlinks>
  <pageMargins left="0.55118110236220474" right="0.11811023622047245" top="3.937007874015748E-2" bottom="7.874015748031496E-2" header="0.15748031496062992" footer="0.19685039370078741"/>
  <pageSetup paperSize="9" scale="49" orientation="landscape" horizontalDpi="4294967294" r:id="rId1"/>
  <headerFooter alignWithMargins="0">
    <oddFooter>&amp;R&amp;D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3249" r:id="rId4" name="List Box 1">
              <controlPr defaultSize="0" autoLine="0" autoPict="0">
                <anchor moveWithCells="1">
                  <from>
                    <xdr:col>0</xdr:col>
                    <xdr:colOff>0</xdr:colOff>
                    <xdr:row>0</xdr:row>
                    <xdr:rowOff>19050</xdr:rowOff>
                  </from>
                  <to>
                    <xdr:col>1</xdr:col>
                    <xdr:colOff>0</xdr:colOff>
                    <xdr:row>1</xdr:row>
                    <xdr:rowOff>161925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HB34"/>
  <sheetViews>
    <sheetView showGridLines="0" showRowColHeaders="0" zoomScale="86" zoomScaleNormal="86" workbookViewId="0">
      <pane xSplit="2" ySplit="3" topLeftCell="C4" activePane="bottomRight" state="frozen"/>
      <selection pane="topRight" activeCell="C1" sqref="C1"/>
      <selection pane="bottomLeft" activeCell="A4" sqref="A4"/>
      <selection pane="bottomRight"/>
    </sheetView>
  </sheetViews>
  <sheetFormatPr defaultColWidth="8.83203125" defaultRowHeight="12.75"/>
  <cols>
    <col min="1" max="1" width="11.33203125" customWidth="1"/>
    <col min="2" max="2" width="52" customWidth="1"/>
    <col min="3" max="4" width="9.83203125" style="79" customWidth="1"/>
    <col min="5" max="7" width="9.83203125" customWidth="1"/>
    <col min="8" max="8" width="10.83203125" style="47" customWidth="1"/>
    <col min="9" max="10" width="8.83203125" style="47"/>
    <col min="11" max="12" width="10.83203125" style="47" customWidth="1"/>
    <col min="13" max="210" width="8.83203125" style="47"/>
  </cols>
  <sheetData>
    <row r="1" spans="1:210" ht="24" customHeight="1">
      <c r="A1" s="75" t="str">
        <f>IF('0'!A1=1,"до змісту","to title")</f>
        <v>до змісту</v>
      </c>
      <c r="B1" s="44"/>
      <c r="C1" s="38"/>
      <c r="D1" s="38"/>
      <c r="E1" s="78"/>
      <c r="F1" s="78"/>
      <c r="G1" s="78"/>
    </row>
    <row r="2" spans="1:210" s="78" customFormat="1" ht="15.75" customHeight="1">
      <c r="A2" s="76"/>
      <c r="B2" s="77"/>
      <c r="C2" s="91">
        <v>2010</v>
      </c>
      <c r="D2" s="91">
        <v>2011</v>
      </c>
      <c r="E2" s="91">
        <v>2012</v>
      </c>
      <c r="F2" s="91">
        <v>2013</v>
      </c>
      <c r="G2" s="91">
        <v>2014</v>
      </c>
      <c r="H2" s="91">
        <v>2015</v>
      </c>
      <c r="I2" s="91">
        <v>2016</v>
      </c>
      <c r="J2" s="91">
        <v>2017</v>
      </c>
      <c r="K2" s="91">
        <v>2018</v>
      </c>
      <c r="L2" s="91">
        <v>2019</v>
      </c>
    </row>
    <row r="3" spans="1:210" s="81" customFormat="1" ht="57.75" customHeight="1">
      <c r="A3" s="156" t="str">
        <f>IF('0'!A1=1,"Середня заробітна плата в розрахунку на одного штатного працівника (грн.) КВЕД 2010","Average remuneration per staff member (UAH) CTEA 2010")</f>
        <v>Середня заробітна плата в розрахунку на одного штатного працівника (грн.) КВЕД 2010</v>
      </c>
      <c r="B3" s="157"/>
      <c r="C3" s="84">
        <v>2249.7722719931758</v>
      </c>
      <c r="D3" s="84">
        <v>2647.4609502133603</v>
      </c>
      <c r="E3" s="84">
        <v>3040.8761757862444</v>
      </c>
      <c r="F3" s="84">
        <v>3282.06</v>
      </c>
      <c r="G3" s="83">
        <v>3480</v>
      </c>
      <c r="H3" s="83">
        <v>4195</v>
      </c>
      <c r="I3" s="123">
        <v>5182.53</v>
      </c>
      <c r="J3" s="125">
        <v>7103.79</v>
      </c>
      <c r="K3" s="125">
        <v>8864.6200000000008</v>
      </c>
      <c r="L3" s="125">
        <v>10496.82</v>
      </c>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row>
    <row r="4" spans="1:210" ht="31.9" customHeight="1">
      <c r="A4" s="158" t="str">
        <f>IF('0'!A1=1,"За видами економічної діяльності КВЕД 2010 (без урахування Криму та частини зони АТО) ","By types of economic activity CTEA 2010 (excluding the temporarily occupied territory of AR Crimea and part of ATO zone)")</f>
        <v xml:space="preserve">За видами економічної діяльності КВЕД 2010 (без урахування Криму та частини зони АТО) </v>
      </c>
      <c r="B4" s="70" t="str">
        <f>IF('0'!A1=1,"Сільське господарство, лісове господарство та рибне господарство","Agriculture, forestry and fishing")</f>
        <v>Сільське господарство, лісове господарство та рибне господарство</v>
      </c>
      <c r="C4" s="82">
        <v>1466.5318658200051</v>
      </c>
      <c r="D4" s="82">
        <v>1851.7786503183961</v>
      </c>
      <c r="E4" s="82">
        <v>2088.2581380293827</v>
      </c>
      <c r="F4" s="82">
        <v>2344.5</v>
      </c>
      <c r="G4" s="80">
        <v>2556</v>
      </c>
      <c r="H4" s="80">
        <v>3309</v>
      </c>
      <c r="I4" s="124">
        <v>4195.37</v>
      </c>
      <c r="J4" s="126">
        <v>6057.45</v>
      </c>
      <c r="K4" s="126">
        <v>7556.88</v>
      </c>
      <c r="L4" s="126">
        <v>8855.8799999999992</v>
      </c>
    </row>
    <row r="5" spans="1:210" ht="31.9" customHeight="1">
      <c r="A5" s="159"/>
      <c r="B5" s="71" t="str">
        <f>IF('0'!A1=1,"з них сільське господарство","of which agriculture")</f>
        <v>з них сільське господарство</v>
      </c>
      <c r="C5" s="82">
        <v>1421.7563628493292</v>
      </c>
      <c r="D5" s="82">
        <v>1785.7334359898548</v>
      </c>
      <c r="E5" s="82">
        <v>2025.337737483607</v>
      </c>
      <c r="F5" s="82">
        <v>2272.0300000000002</v>
      </c>
      <c r="G5" s="80">
        <v>2476</v>
      </c>
      <c r="H5" s="80">
        <v>3140</v>
      </c>
      <c r="I5" s="124">
        <v>3915.88</v>
      </c>
      <c r="J5" s="126">
        <v>5761.42</v>
      </c>
      <c r="K5" s="126">
        <v>7166.41</v>
      </c>
      <c r="L5" s="126">
        <v>8737.94</v>
      </c>
    </row>
    <row r="6" spans="1:210" ht="31.9" customHeight="1">
      <c r="A6" s="159"/>
      <c r="B6" s="71" t="str">
        <f>IF('0'!A1=1,"Промисловість","Manufacturing")</f>
        <v>Промисловість</v>
      </c>
      <c r="C6" s="82">
        <v>2578.4450081616073</v>
      </c>
      <c r="D6" s="82">
        <v>3118.0635434893888</v>
      </c>
      <c r="E6" s="82">
        <v>3488.3322617726608</v>
      </c>
      <c r="F6" s="82">
        <v>3773.71</v>
      </c>
      <c r="G6" s="80">
        <v>3988</v>
      </c>
      <c r="H6" s="80">
        <v>4789</v>
      </c>
      <c r="I6" s="124">
        <v>5901.65</v>
      </c>
      <c r="J6" s="126">
        <v>7630.72</v>
      </c>
      <c r="K6" s="126">
        <v>9633.33</v>
      </c>
      <c r="L6" s="126">
        <v>11788.28</v>
      </c>
    </row>
    <row r="7" spans="1:210" ht="31.9" customHeight="1">
      <c r="A7" s="159"/>
      <c r="B7" s="71" t="str">
        <f>IF('0'!A1=1,"Будівництво","Construction")</f>
        <v>Будівництво</v>
      </c>
      <c r="C7" s="82">
        <v>1777.5821697477456</v>
      </c>
      <c r="D7" s="82">
        <v>2294.0885101814188</v>
      </c>
      <c r="E7" s="82">
        <v>2539.670082203545</v>
      </c>
      <c r="F7" s="82">
        <v>2726.58</v>
      </c>
      <c r="G7" s="80">
        <v>2860</v>
      </c>
      <c r="H7" s="80">
        <v>3551</v>
      </c>
      <c r="I7" s="124">
        <v>4730.58</v>
      </c>
      <c r="J7" s="126">
        <v>6250.71</v>
      </c>
      <c r="K7" s="126">
        <v>7844.82</v>
      </c>
      <c r="L7" s="126">
        <v>9355.83</v>
      </c>
    </row>
    <row r="8" spans="1:210" ht="31.9" customHeight="1">
      <c r="A8" s="159"/>
      <c r="B8" s="71" t="str">
        <f>IF('0'!A1=1,"Оптова та роздрібна торгівля; ремонт  автотранспортних засобів і мотоциклів","Wholesale and retail trade; repair of motor vehicles and motorcycles")</f>
        <v>Оптова та роздрібна торгівля; ремонт  автотранспортних засобів і мотоциклів</v>
      </c>
      <c r="C8" s="82">
        <v>1897.8607307004102</v>
      </c>
      <c r="D8" s="82">
        <v>2370.9922502853838</v>
      </c>
      <c r="E8" s="82">
        <v>2741.0670070390329</v>
      </c>
      <c r="F8" s="82">
        <v>3048.69</v>
      </c>
      <c r="G8" s="80">
        <v>3439</v>
      </c>
      <c r="H8" s="80">
        <v>4692</v>
      </c>
      <c r="I8" s="124">
        <v>5809.34</v>
      </c>
      <c r="J8" s="126">
        <v>7630.55</v>
      </c>
      <c r="K8" s="126">
        <v>9404.43</v>
      </c>
      <c r="L8" s="126">
        <v>10794.9</v>
      </c>
    </row>
    <row r="9" spans="1:210" ht="31.9" customHeight="1">
      <c r="A9" s="159"/>
      <c r="B9" s="71" t="str">
        <f>IF('0'!A1=1,"Транспорт, складське господарство,  поштова та кур’єрська діяльність","Transportation and warehousing, postal and courier activities")</f>
        <v>Транспорт, складське господарство,  поштова та кур’єрська діяльність</v>
      </c>
      <c r="C9" s="82">
        <v>2647.8644843629031</v>
      </c>
      <c r="D9" s="82">
        <v>3061.1431452183465</v>
      </c>
      <c r="E9" s="82">
        <v>3402.4317759943128</v>
      </c>
      <c r="F9" s="82">
        <v>3582.05</v>
      </c>
      <c r="G9" s="80">
        <v>3768</v>
      </c>
      <c r="H9" s="80">
        <v>4653</v>
      </c>
      <c r="I9" s="124">
        <v>5809.64</v>
      </c>
      <c r="J9" s="126">
        <v>7687.81</v>
      </c>
      <c r="K9" s="126">
        <v>9859.82</v>
      </c>
      <c r="L9" s="126">
        <v>11704.48</v>
      </c>
    </row>
    <row r="10" spans="1:210" ht="31.9" customHeight="1">
      <c r="A10" s="159"/>
      <c r="B10" s="71" t="str">
        <f>IF('0'!A1=1,"наземний і трубопровідний транспорт","surface and pipeline transport")</f>
        <v>наземний і трубопровідний транспорт</v>
      </c>
      <c r="C10" s="82">
        <v>2364.3719329557052</v>
      </c>
      <c r="D10" s="82">
        <v>2710.7456082656149</v>
      </c>
      <c r="E10" s="82">
        <v>2973.1666838611013</v>
      </c>
      <c r="F10" s="82">
        <v>3180.38</v>
      </c>
      <c r="G10" s="82">
        <v>3541</v>
      </c>
      <c r="H10" s="82">
        <v>4172</v>
      </c>
      <c r="I10" s="124">
        <v>5265.39</v>
      </c>
      <c r="J10" s="126">
        <v>7182.8</v>
      </c>
      <c r="K10" s="126">
        <v>9186.5</v>
      </c>
      <c r="L10" s="126">
        <v>10705.18</v>
      </c>
    </row>
    <row r="11" spans="1:210" ht="31.9" customHeight="1">
      <c r="A11" s="159"/>
      <c r="B11" s="71" t="str">
        <f>IF('0'!A1=1,"водний транспорт","water transport")</f>
        <v>водний транспорт</v>
      </c>
      <c r="C11" s="82">
        <v>2761.350609077188</v>
      </c>
      <c r="D11" s="82">
        <v>3058.1840731387147</v>
      </c>
      <c r="E11" s="82">
        <v>2831.0259921585894</v>
      </c>
      <c r="F11" s="82">
        <v>3340.19</v>
      </c>
      <c r="G11" s="82">
        <v>3622</v>
      </c>
      <c r="H11" s="82">
        <v>5076</v>
      </c>
      <c r="I11" s="124">
        <v>6976.41</v>
      </c>
      <c r="J11" s="126">
        <v>7589.93</v>
      </c>
      <c r="K11" s="126">
        <v>10466.74</v>
      </c>
      <c r="L11" s="126">
        <v>13056.65</v>
      </c>
    </row>
    <row r="12" spans="1:210" ht="31.9" customHeight="1">
      <c r="A12" s="159"/>
      <c r="B12" s="71" t="str">
        <f>IF('0'!A1=1,"авіаційний транспорт","air transport")</f>
        <v>авіаційний транспорт</v>
      </c>
      <c r="C12" s="82">
        <v>6947.7308472987061</v>
      </c>
      <c r="D12" s="82">
        <v>8916.8331821712327</v>
      </c>
      <c r="E12" s="82">
        <v>10016.156732542075</v>
      </c>
      <c r="F12" s="82">
        <v>10641.84</v>
      </c>
      <c r="G12" s="82">
        <v>11967</v>
      </c>
      <c r="H12" s="82">
        <v>18470</v>
      </c>
      <c r="I12" s="124">
        <v>24705.52</v>
      </c>
      <c r="J12" s="126">
        <v>31087.52</v>
      </c>
      <c r="K12" s="126">
        <v>35650.769999999997</v>
      </c>
      <c r="L12" s="126">
        <v>27299.78</v>
      </c>
    </row>
    <row r="13" spans="1:210" ht="31.9" customHeight="1">
      <c r="A13" s="159"/>
      <c r="B13" s="71" t="str">
        <f>IF('0'!A1=1,"складське господарство та допоміжна діяльність у сфері транспорту","warehousing and support activities for transportation")</f>
        <v>складське господарство та допоміжна діяльність у сфері транспорту</v>
      </c>
      <c r="C13" s="82">
        <v>2972.6952146774142</v>
      </c>
      <c r="D13" s="82">
        <v>3425.3272734407947</v>
      </c>
      <c r="E13" s="82">
        <v>3842.2724606116622</v>
      </c>
      <c r="F13" s="82">
        <v>4040.01</v>
      </c>
      <c r="G13" s="82">
        <v>4231</v>
      </c>
      <c r="H13" s="82">
        <v>5358</v>
      </c>
      <c r="I13" s="124">
        <v>6602.71</v>
      </c>
      <c r="J13" s="126">
        <v>8485.2199999999993</v>
      </c>
      <c r="K13" s="126">
        <v>10884.36</v>
      </c>
      <c r="L13" s="126">
        <v>12953.7</v>
      </c>
    </row>
    <row r="14" spans="1:210" ht="31.9" customHeight="1">
      <c r="A14" s="159"/>
      <c r="B14" s="71" t="str">
        <f>IF('0'!A1=1,"поштова та кур’єрська діяльність","postal and courier activities")</f>
        <v>поштова та кур’єрська діяльність</v>
      </c>
      <c r="C14" s="82">
        <v>1521.2403156900327</v>
      </c>
      <c r="D14" s="82">
        <v>1693.0352211473348</v>
      </c>
      <c r="E14" s="82">
        <v>1845.7999059160568</v>
      </c>
      <c r="F14" s="82">
        <v>1917.41</v>
      </c>
      <c r="G14" s="82">
        <v>1932</v>
      </c>
      <c r="H14" s="82">
        <v>2180</v>
      </c>
      <c r="I14" s="124">
        <v>2817.77</v>
      </c>
      <c r="J14" s="126">
        <v>3851.12</v>
      </c>
      <c r="K14" s="126">
        <v>5043.54</v>
      </c>
      <c r="L14" s="126">
        <v>5993.39</v>
      </c>
    </row>
    <row r="15" spans="1:210" ht="31.9" customHeight="1">
      <c r="A15" s="159"/>
      <c r="B15" s="71" t="str">
        <f>IF('0'!A1=1,"Тимчасове розміщування й  організація харчування","Accommodation and food service activities")</f>
        <v>Тимчасове розміщування й  організація харчування</v>
      </c>
      <c r="C15" s="82">
        <v>1423.9320692307219</v>
      </c>
      <c r="D15" s="82">
        <v>1749.64897707613</v>
      </c>
      <c r="E15" s="82">
        <v>2017.8029385148584</v>
      </c>
      <c r="F15" s="82">
        <v>2194.9299999999998</v>
      </c>
      <c r="G15" s="80">
        <v>2261</v>
      </c>
      <c r="H15" s="80">
        <v>2786</v>
      </c>
      <c r="I15" s="124">
        <v>3505.34</v>
      </c>
      <c r="J15" s="126">
        <v>4988.33</v>
      </c>
      <c r="K15" s="126">
        <v>5874.85</v>
      </c>
      <c r="L15" s="126">
        <v>6729.85</v>
      </c>
    </row>
    <row r="16" spans="1:210" ht="31.9" customHeight="1">
      <c r="A16" s="159"/>
      <c r="B16" s="71" t="str">
        <f>IF('0'!A1=1,"Інформація та телекомунікації","Information and communication")</f>
        <v>Інформація та телекомунікації</v>
      </c>
      <c r="C16" s="82">
        <v>3187.2081570189366</v>
      </c>
      <c r="D16" s="82">
        <v>3716.0172541687011</v>
      </c>
      <c r="E16" s="82">
        <v>4336.4416212029528</v>
      </c>
      <c r="F16" s="82">
        <v>4658.08</v>
      </c>
      <c r="G16" s="80">
        <v>5176</v>
      </c>
      <c r="H16" s="80">
        <v>7111</v>
      </c>
      <c r="I16" s="124">
        <v>9530.0499999999993</v>
      </c>
      <c r="J16" s="126">
        <v>12017.73</v>
      </c>
      <c r="K16" s="126">
        <v>14276.07</v>
      </c>
      <c r="L16" s="126">
        <v>17542.59</v>
      </c>
    </row>
    <row r="17" spans="1:12" ht="31.9" customHeight="1">
      <c r="A17" s="159"/>
      <c r="B17" s="71" t="str">
        <f>IF('0'!A1=1,"Фінансова та страхова діяльність","Financial and insurance activities")</f>
        <v>Фінансова та страхова діяльність</v>
      </c>
      <c r="C17" s="82">
        <v>4695.3127823538189</v>
      </c>
      <c r="D17" s="82">
        <v>5435.0035149187606</v>
      </c>
      <c r="E17" s="82">
        <v>6067.0630699574604</v>
      </c>
      <c r="F17" s="82">
        <v>6326.13</v>
      </c>
      <c r="G17" s="80">
        <v>7020</v>
      </c>
      <c r="H17" s="80">
        <v>8603</v>
      </c>
      <c r="I17" s="124">
        <v>10227.209999999999</v>
      </c>
      <c r="J17" s="126">
        <v>12865.12</v>
      </c>
      <c r="K17" s="126">
        <v>16160.99</v>
      </c>
      <c r="L17" s="126">
        <v>19132.47</v>
      </c>
    </row>
    <row r="18" spans="1:12" ht="31.9" customHeight="1">
      <c r="A18" s="159"/>
      <c r="B18" s="71" t="str">
        <f>IF('0'!A1=1,"Операції з нерухомим майном","Real estate activities")</f>
        <v>Операції з нерухомим майном</v>
      </c>
      <c r="C18" s="82">
        <v>1865.5347362106197</v>
      </c>
      <c r="D18" s="82">
        <v>2184.315585649631</v>
      </c>
      <c r="E18" s="82">
        <v>2354.1956125121765</v>
      </c>
      <c r="F18" s="82">
        <v>2785.75</v>
      </c>
      <c r="G18" s="80">
        <v>3090</v>
      </c>
      <c r="H18" s="80">
        <v>3659</v>
      </c>
      <c r="I18" s="124">
        <v>4803.68</v>
      </c>
      <c r="J18" s="126">
        <v>5946.51</v>
      </c>
      <c r="K18" s="126">
        <v>7328.76</v>
      </c>
      <c r="L18" s="126">
        <v>8625.5300000000007</v>
      </c>
    </row>
    <row r="19" spans="1:12" ht="31.9" customHeight="1">
      <c r="A19" s="159"/>
      <c r="B19" s="71" t="str">
        <f>IF('0'!A1=1,"Професійна, наукова та технічна  діяльність","Professional, scientific and technical activities")</f>
        <v>Професійна, наукова та технічна  діяльність</v>
      </c>
      <c r="C19" s="82">
        <v>2903.3009816063382</v>
      </c>
      <c r="D19" s="82">
        <v>3566.427308671462</v>
      </c>
      <c r="E19" s="82">
        <v>4299.3582822316948</v>
      </c>
      <c r="F19" s="82">
        <v>4505.0600000000004</v>
      </c>
      <c r="G19" s="80">
        <v>5290</v>
      </c>
      <c r="H19" s="80">
        <v>6736</v>
      </c>
      <c r="I19" s="124">
        <v>8058.93</v>
      </c>
      <c r="J19" s="126">
        <v>10038.64</v>
      </c>
      <c r="K19" s="126">
        <v>12143.99</v>
      </c>
      <c r="L19" s="126">
        <v>14550.28</v>
      </c>
    </row>
    <row r="20" spans="1:12" ht="31.9" customHeight="1">
      <c r="A20" s="159"/>
      <c r="B20" s="71" t="str">
        <f>IF('0'!A1=1,"з неї наукові дослідження та розробки","of which scientific research and development")</f>
        <v>з неї наукові дослідження та розробки</v>
      </c>
      <c r="C20" s="82">
        <v>2900.8085844199536</v>
      </c>
      <c r="D20" s="82">
        <v>3295.7999877716607</v>
      </c>
      <c r="E20" s="82">
        <v>3724.0783129161923</v>
      </c>
      <c r="F20" s="82">
        <v>4058.98</v>
      </c>
      <c r="G20" s="80">
        <v>4268</v>
      </c>
      <c r="H20" s="80">
        <v>4972</v>
      </c>
      <c r="I20" s="124">
        <v>6118.95</v>
      </c>
      <c r="J20" s="126">
        <v>8211.98</v>
      </c>
      <c r="K20" s="126">
        <v>10258.75</v>
      </c>
      <c r="L20" s="126">
        <v>11648.91</v>
      </c>
    </row>
    <row r="21" spans="1:12" ht="31.9" customHeight="1">
      <c r="A21" s="159"/>
      <c r="B21" s="71" t="str">
        <f>IF('0'!A1=1,"Діяльність у сфері адміністративного  та допоміжного обслуговування","Administrative and support service activities")</f>
        <v>Діяльність у сфері адміністративного  та допоміжного обслуговування</v>
      </c>
      <c r="C21" s="82">
        <v>1854.7094832184287</v>
      </c>
      <c r="D21" s="82">
        <v>2181.7845465820087</v>
      </c>
      <c r="E21" s="82">
        <v>2455.0732100815576</v>
      </c>
      <c r="F21" s="82">
        <v>2545.73</v>
      </c>
      <c r="G21" s="80">
        <v>2601</v>
      </c>
      <c r="H21" s="80">
        <v>3114</v>
      </c>
      <c r="I21" s="124">
        <v>3994.9</v>
      </c>
      <c r="J21" s="126">
        <v>5577.87</v>
      </c>
      <c r="K21" s="126">
        <v>7227.72</v>
      </c>
      <c r="L21" s="126">
        <v>8700.27</v>
      </c>
    </row>
    <row r="22" spans="1:12" ht="31.9" customHeight="1">
      <c r="A22" s="159"/>
      <c r="B22" s="71" t="str">
        <f>IF('0'!A1=1,"Державне управління й оборона; обов’язкове соціальне страхування","Public administration and defence; compulsory social security")</f>
        <v>Державне управління й оборона; обов’язкове соціальне страхування</v>
      </c>
      <c r="C22" s="82">
        <v>2731.3589440374762</v>
      </c>
      <c r="D22" s="82">
        <v>3046.8115852873138</v>
      </c>
      <c r="E22" s="82">
        <v>3421.3443937709617</v>
      </c>
      <c r="F22" s="82">
        <v>3719.17</v>
      </c>
      <c r="G22" s="80">
        <v>3817</v>
      </c>
      <c r="H22" s="80">
        <v>4381</v>
      </c>
      <c r="I22" s="124">
        <v>5952.22</v>
      </c>
      <c r="J22" s="126">
        <v>9371.57</v>
      </c>
      <c r="K22" s="126">
        <v>12697.97</v>
      </c>
      <c r="L22" s="126">
        <v>14784.6</v>
      </c>
    </row>
    <row r="23" spans="1:12" ht="31.9" customHeight="1">
      <c r="A23" s="159"/>
      <c r="B23" s="71" t="str">
        <f>IF('0'!A1=1,"Освіта","Education")</f>
        <v>Освіта</v>
      </c>
      <c r="C23" s="82">
        <v>1904.8138653856965</v>
      </c>
      <c r="D23" s="82">
        <v>2077.0615808982388</v>
      </c>
      <c r="E23" s="82">
        <v>2529.3568211495253</v>
      </c>
      <c r="F23" s="82">
        <v>2696.26</v>
      </c>
      <c r="G23" s="80">
        <v>2745</v>
      </c>
      <c r="H23" s="80">
        <v>3132</v>
      </c>
      <c r="I23" s="124">
        <v>3768.76</v>
      </c>
      <c r="J23" s="126">
        <v>5857.49</v>
      </c>
      <c r="K23" s="126">
        <v>7041.4</v>
      </c>
      <c r="L23" s="126">
        <v>8135.19</v>
      </c>
    </row>
    <row r="24" spans="1:12" ht="31.9" customHeight="1">
      <c r="A24" s="159"/>
      <c r="B24" s="71" t="str">
        <f>IF('0'!A1=1,"Охорона здоров’я та надання  соціальної допомоги","Human health and social work activities")</f>
        <v>Охорона здоров’я та надання  соціальної допомоги</v>
      </c>
      <c r="C24" s="82">
        <v>1616.0076483406031</v>
      </c>
      <c r="D24" s="82">
        <v>1762.0476461076717</v>
      </c>
      <c r="E24" s="82">
        <v>2188.8199501201107</v>
      </c>
      <c r="F24" s="82">
        <v>2351.19</v>
      </c>
      <c r="G24" s="80">
        <v>2441</v>
      </c>
      <c r="H24" s="80">
        <v>2829</v>
      </c>
      <c r="I24" s="124">
        <v>3399.75</v>
      </c>
      <c r="J24" s="126">
        <v>4976.5600000000004</v>
      </c>
      <c r="K24" s="126">
        <v>5852.64</v>
      </c>
      <c r="L24" s="126">
        <v>7020.25</v>
      </c>
    </row>
    <row r="25" spans="1:12" ht="31.9" customHeight="1">
      <c r="A25" s="159"/>
      <c r="B25" s="71" t="str">
        <f>IF('0'!A1=1,"з них охорона здоров’я  ","of which human health")</f>
        <v xml:space="preserve">з них охорона здоров’я  </v>
      </c>
      <c r="C25" s="82">
        <v>1623.44350000537</v>
      </c>
      <c r="D25" s="82">
        <v>1767.9494596045588</v>
      </c>
      <c r="E25" s="82">
        <v>2206.810979029849</v>
      </c>
      <c r="F25" s="82">
        <v>2373.48</v>
      </c>
      <c r="G25" s="80">
        <v>2463</v>
      </c>
      <c r="H25" s="80">
        <v>2853</v>
      </c>
      <c r="I25" s="124">
        <v>3434.92</v>
      </c>
      <c r="J25" s="126">
        <v>5023.41</v>
      </c>
      <c r="K25" s="126">
        <v>5898.01</v>
      </c>
      <c r="L25" s="126">
        <v>7087.07</v>
      </c>
    </row>
    <row r="26" spans="1:12" ht="31.9" customHeight="1">
      <c r="A26" s="159"/>
      <c r="B26" s="71" t="str">
        <f>IF('0'!A1=1,"Мистецтво, спорт, розваги та відпочинок","Arts, sport, entertainment and recreation")</f>
        <v>Мистецтво, спорт, розваги та відпочинок</v>
      </c>
      <c r="C26" s="82">
        <v>1950.9666444205186</v>
      </c>
      <c r="D26" s="82">
        <v>2394.0615335441985</v>
      </c>
      <c r="E26" s="82">
        <v>2901.7866090865932</v>
      </c>
      <c r="F26" s="82">
        <v>3342.34</v>
      </c>
      <c r="G26" s="80">
        <v>3626</v>
      </c>
      <c r="H26" s="80">
        <v>4134</v>
      </c>
      <c r="I26" s="124">
        <v>4843.59</v>
      </c>
      <c r="J26" s="126">
        <v>6608.21</v>
      </c>
      <c r="K26" s="126">
        <v>7611.55</v>
      </c>
      <c r="L26" s="126">
        <v>8659.43</v>
      </c>
    </row>
    <row r="27" spans="1:12" ht="31.9" customHeight="1">
      <c r="A27" s="159"/>
      <c r="B27" s="71" t="str">
        <f>IF('0'!A1=1,"діяльність у сфері творчості, мистецтва та розваг","arts, entertainment and recreation activities")</f>
        <v>діяльність у сфері творчості, мистецтва та розваг</v>
      </c>
      <c r="C27" s="82">
        <v>1906.2903940132089</v>
      </c>
      <c r="D27" s="82">
        <v>2098.912384694328</v>
      </c>
      <c r="E27" s="82">
        <v>2554.7178041628154</v>
      </c>
      <c r="F27" s="82">
        <v>2933.12</v>
      </c>
      <c r="G27" s="80">
        <v>2841</v>
      </c>
      <c r="H27" s="80">
        <v>3150</v>
      </c>
      <c r="I27" s="124">
        <v>3826.78</v>
      </c>
      <c r="J27" s="126">
        <v>5773.71</v>
      </c>
      <c r="K27" s="126">
        <v>6800.77</v>
      </c>
      <c r="L27" s="126">
        <v>7834.39</v>
      </c>
    </row>
    <row r="28" spans="1:12" ht="31.9" customHeight="1">
      <c r="A28" s="159"/>
      <c r="B28" s="71" t="str">
        <f>IF('0'!A1=1,"функціювання бібліотек, архівів, музеїв та інших закладів культури","Libraries, archives, museums and other cultural activities")</f>
        <v>функціювання бібліотек, архівів, музеїв та інших закладів культури</v>
      </c>
      <c r="C28" s="82">
        <v>1912.6632881841379</v>
      </c>
      <c r="D28" s="82">
        <v>2114.3425072275008</v>
      </c>
      <c r="E28" s="82">
        <v>2564.8342087620763</v>
      </c>
      <c r="F28" s="82">
        <v>2736.53</v>
      </c>
      <c r="G28" s="80">
        <v>2769</v>
      </c>
      <c r="H28" s="80">
        <v>3049</v>
      </c>
      <c r="I28" s="124">
        <v>3704.94</v>
      </c>
      <c r="J28" s="126">
        <v>5464.14</v>
      </c>
      <c r="K28" s="126">
        <v>6381.09</v>
      </c>
      <c r="L28" s="126">
        <v>7519.27</v>
      </c>
    </row>
    <row r="29" spans="1:12" ht="31.9" customHeight="1">
      <c r="A29" s="160"/>
      <c r="B29" s="72" t="str">
        <f>IF('0'!A1=1,"Надання інших видів послуг","Other service activities")</f>
        <v>Надання інших видів послуг</v>
      </c>
      <c r="C29" s="82">
        <v>1741.8969105800595</v>
      </c>
      <c r="D29" s="82">
        <v>2064.2988362768183</v>
      </c>
      <c r="E29" s="82">
        <v>2637.6431399954649</v>
      </c>
      <c r="F29" s="82">
        <v>2736.77</v>
      </c>
      <c r="G29" s="80">
        <v>3361</v>
      </c>
      <c r="H29" s="80">
        <v>3634</v>
      </c>
      <c r="I29" s="124">
        <v>4615.45</v>
      </c>
      <c r="J29" s="126">
        <v>6535.52</v>
      </c>
      <c r="K29" s="126">
        <v>8132.4</v>
      </c>
      <c r="L29" s="126">
        <v>9096</v>
      </c>
    </row>
    <row r="30" spans="1:12" ht="15" customHeight="1"/>
    <row r="31" spans="1:12">
      <c r="A31" s="127"/>
    </row>
    <row r="32" spans="1:12" ht="55.5" customHeight="1">
      <c r="A32" s="161" t="str">
        <f>IF('0'!A1=1,"Починаючи з січня 2013 року Державна служба статистики України представляє інформацію про кількість, робочий час та оплату праці найманих працівників відповідно до Класифікації видів економічної діяльності (ДК 009:2010)","Starting with January 2013, the State Statistics Service of Ukraine has been presenting information on the staff number, working hours and labor remuneration according to the Classification of Economic Activities (SC 009:2010)")</f>
        <v>Починаючи з січня 2013 року Державна служба статистики України представляє інформацію про кількість, робочий час та оплату праці найманих працівників відповідно до Класифікації видів економічної діяльності (ДК 009:2010)</v>
      </c>
      <c r="B32" s="161"/>
    </row>
    <row r="33" spans="1:2" ht="56.25" customHeight="1">
      <c r="A33" s="161" t="str">
        <f>IF('0'!A1=1,"Дані за 2010-2014 роки наведено без урахування тимчасово окупованої території АР Крим та м. Севастополя, із 2015 року – також без частини тимчасово окупованих територій у Донецькій та Луганській областях.","Data for 2010-2014 are given excluding the temporarily occupied territories of the Autonomous Republic of Crimea, the city of Sevastopol, since 2015 – also excluding the temporarily occupied territories in the Donetsk and Luhansk regions.")</f>
        <v>Дані за 2010-2014 роки наведено без урахування тимчасово окупованої території АР Крим та м. Севастополя, із 2015 року – також без частини тимчасово окупованих територій у Донецькій та Луганській областях.</v>
      </c>
      <c r="B33" s="161"/>
    </row>
    <row r="34" spans="1:2">
      <c r="A34" s="128"/>
    </row>
  </sheetData>
  <sheetProtection password="CF16" sheet="1" objects="1" scenarios="1"/>
  <mergeCells count="4">
    <mergeCell ref="A3:B3"/>
    <mergeCell ref="A4:A29"/>
    <mergeCell ref="A32:B32"/>
    <mergeCell ref="A33:B33"/>
  </mergeCells>
  <hyperlinks>
    <hyperlink ref="A1" location="'0'!A1" display="'0'!A1"/>
  </hyperlinks>
  <pageMargins left="0.7" right="0.7" top="0.75" bottom="0.75" header="0.3" footer="0.3"/>
  <pageSetup paperSize="9"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
  <sheetViews>
    <sheetView showGridLines="0" workbookViewId="0">
      <pane xSplit="1" topLeftCell="K1" activePane="topRight" state="frozen"/>
      <selection pane="topRight" activeCell="Z5" sqref="Z5"/>
    </sheetView>
  </sheetViews>
  <sheetFormatPr defaultRowHeight="12.75"/>
  <cols>
    <col min="1" max="1" width="73" customWidth="1"/>
    <col min="2" max="19" width="10.83203125" customWidth="1"/>
    <col min="26" max="26" width="10.83203125" style="79" customWidth="1"/>
    <col min="27" max="29" width="9.33203125" style="79"/>
  </cols>
  <sheetData>
    <row r="1" spans="1:28" ht="15">
      <c r="A1" s="75" t="str">
        <f>IF('0'!A1=1,"до змісту","to title")</f>
        <v>до змісту</v>
      </c>
    </row>
    <row r="3" spans="1:28" ht="48" customHeight="1">
      <c r="A3" s="129" t="str">
        <f>IF('0'!A1=1,"Динаміка середньомісячної заробітної плати ( в розрахунку на одного штатного працівника, грн.)","Average remuneration per staff member (wage accruals per pay-roll, UAH) ")</f>
        <v>Динаміка середньомісячної заробітної плати ( в розрахунку на одного штатного працівника, грн.)</v>
      </c>
      <c r="B3" s="130">
        <v>34700</v>
      </c>
      <c r="C3" s="130">
        <v>35065</v>
      </c>
      <c r="D3" s="130">
        <v>35431</v>
      </c>
      <c r="E3" s="130">
        <v>35796</v>
      </c>
      <c r="F3" s="130">
        <v>36161</v>
      </c>
      <c r="G3" s="130">
        <v>36526</v>
      </c>
      <c r="H3" s="130">
        <v>36892</v>
      </c>
      <c r="I3" s="130">
        <v>37257</v>
      </c>
      <c r="J3" s="130">
        <v>37622</v>
      </c>
      <c r="K3" s="130">
        <v>37987</v>
      </c>
      <c r="L3" s="130">
        <v>38353</v>
      </c>
      <c r="M3" s="130">
        <v>38718</v>
      </c>
      <c r="N3" s="130">
        <v>39083</v>
      </c>
      <c r="O3" s="130">
        <v>39448</v>
      </c>
      <c r="P3" s="130">
        <v>39814</v>
      </c>
      <c r="Q3" s="130">
        <v>40179</v>
      </c>
      <c r="R3" s="130">
        <v>40544</v>
      </c>
      <c r="S3" s="130">
        <v>40909</v>
      </c>
      <c r="T3" s="130">
        <v>41275</v>
      </c>
      <c r="U3" s="130">
        <v>41640</v>
      </c>
      <c r="V3" s="130">
        <v>42005</v>
      </c>
      <c r="W3" s="130">
        <v>42370</v>
      </c>
      <c r="X3" s="130">
        <v>42736</v>
      </c>
      <c r="Y3" s="130">
        <v>43101</v>
      </c>
      <c r="Z3" s="130">
        <v>43466</v>
      </c>
      <c r="AA3" s="131"/>
      <c r="AB3" s="131"/>
    </row>
    <row r="4" spans="1:28" ht="15.75">
      <c r="A4" s="135" t="str">
        <f>IF('0'!A1=1,"Класифікації видів економічної діяльності (ДК 009:2005)","Classification of Types of Economic Activity (State Classifier 009:2005)")</f>
        <v>Класифікації видів економічної діяльності (ДК 009:2005)</v>
      </c>
      <c r="B4" s="133">
        <v>73</v>
      </c>
      <c r="C4" s="133">
        <v>126</v>
      </c>
      <c r="D4" s="133">
        <v>143</v>
      </c>
      <c r="E4" s="133">
        <v>153</v>
      </c>
      <c r="F4" s="133">
        <v>178</v>
      </c>
      <c r="G4" s="133">
        <v>230</v>
      </c>
      <c r="H4" s="133">
        <v>311</v>
      </c>
      <c r="I4" s="133">
        <v>376</v>
      </c>
      <c r="J4" s="133">
        <v>462</v>
      </c>
      <c r="K4" s="133">
        <v>590</v>
      </c>
      <c r="L4" s="133">
        <v>806</v>
      </c>
      <c r="M4" s="133">
        <v>1041</v>
      </c>
      <c r="N4" s="133">
        <v>1351</v>
      </c>
      <c r="O4" s="133">
        <v>1806</v>
      </c>
      <c r="P4" s="133">
        <v>1906</v>
      </c>
      <c r="Q4" s="133">
        <v>2239</v>
      </c>
      <c r="R4" s="133">
        <v>2633</v>
      </c>
      <c r="S4" s="133">
        <v>3026</v>
      </c>
      <c r="T4" s="133" t="s">
        <v>2</v>
      </c>
      <c r="U4" s="133" t="s">
        <v>2</v>
      </c>
      <c r="V4" s="133" t="s">
        <v>2</v>
      </c>
      <c r="W4" s="133" t="s">
        <v>2</v>
      </c>
      <c r="X4" s="133" t="s">
        <v>2</v>
      </c>
      <c r="Y4" s="133" t="s">
        <v>2</v>
      </c>
      <c r="Z4" s="133" t="s">
        <v>2</v>
      </c>
    </row>
    <row r="5" spans="1:28" ht="15.75">
      <c r="A5" s="135" t="str">
        <f>IF('0'!A1=1,"Класифікації видів економічної діяльності (ДК 009:2010)","Classification of Types of Economic Activity (State Classifier 009:2010)")</f>
        <v>Класифікації видів економічної діяльності (ДК 009:2010)</v>
      </c>
      <c r="B5" s="134" t="s">
        <v>2</v>
      </c>
      <c r="C5" s="134" t="s">
        <v>2</v>
      </c>
      <c r="D5" s="134" t="s">
        <v>2</v>
      </c>
      <c r="E5" s="134" t="s">
        <v>2</v>
      </c>
      <c r="F5" s="134" t="s">
        <v>2</v>
      </c>
      <c r="G5" s="134" t="s">
        <v>2</v>
      </c>
      <c r="H5" s="134" t="s">
        <v>2</v>
      </c>
      <c r="I5" s="134" t="s">
        <v>2</v>
      </c>
      <c r="J5" s="134" t="s">
        <v>2</v>
      </c>
      <c r="K5" s="134" t="s">
        <v>2</v>
      </c>
      <c r="L5" s="134" t="s">
        <v>2</v>
      </c>
      <c r="M5" s="134" t="s">
        <v>2</v>
      </c>
      <c r="N5" s="134" t="s">
        <v>2</v>
      </c>
      <c r="O5" s="134" t="s">
        <v>2</v>
      </c>
      <c r="P5" s="134" t="s">
        <v>2</v>
      </c>
      <c r="Q5" s="133">
        <v>2250</v>
      </c>
      <c r="R5" s="133">
        <v>2648</v>
      </c>
      <c r="S5" s="133">
        <v>3041</v>
      </c>
      <c r="T5" s="133">
        <v>3282</v>
      </c>
      <c r="U5" s="133">
        <v>3480</v>
      </c>
      <c r="V5" s="133">
        <v>4195</v>
      </c>
      <c r="W5" s="133">
        <v>5183</v>
      </c>
      <c r="X5" s="133">
        <v>7103.79</v>
      </c>
      <c r="Y5" s="133">
        <v>8864.6200000000008</v>
      </c>
      <c r="Z5" s="133">
        <v>10496.82</v>
      </c>
    </row>
    <row r="8" spans="1:28">
      <c r="A8" s="132"/>
    </row>
    <row r="9" spans="1:28">
      <c r="A9" s="140" t="str">
        <f>IF('0'!A1=1,"Примітка: ","Note")</f>
        <v xml:space="preserve">Примітка: </v>
      </c>
    </row>
    <row r="10" spans="1:28" ht="40.5" customHeight="1">
      <c r="A10" s="162" t="str">
        <f>IF('0'!A1=1,"До 2009р. включно дані наведено по підприємствах, установах, організаціях та їхніх відокремлених підрозділах, крім статистично малих;"&amp;"  починаючи з 2010 року – по підприємствах, установах, організаціях та їхніх відокремлених підрозділах із кількістю найманих працівників 10 і більше осіб.","Prior to 2009 inclusive, data are given by enterprise, establishment, organization and their independent units apart from statistically small ones "&amp;". since 2010 by enterprise, establishment, organization and their independent units with 10 employees and more.")</f>
        <v>До 2009р. включно дані наведено по підприємствах, установах, організаціях та їхніх відокремлених підрозділах, крім статистично малих;  починаючи з 2010 року – по підприємствах, установах, організаціях та їхніх відокремлених підрозділах із кількістю найманих працівників 10 і більше осіб.</v>
      </c>
      <c r="B10" s="162"/>
      <c r="C10" s="162"/>
      <c r="D10" s="162"/>
      <c r="E10" s="162"/>
      <c r="F10" s="162"/>
      <c r="G10" s="162"/>
      <c r="H10" s="162"/>
      <c r="I10" s="162"/>
    </row>
    <row r="11" spans="1:28" ht="12.75" customHeight="1">
      <c r="A11" s="163" t="str">
        <f>IF('0'!A1=1,"Інформація за 2010-2012рр. перерахована за видами економічної діяльності відповідно до класифікації ДК 009:2010.","Data for 2010-2012 were  recalculated by type of economic activity according to the State Classification 009:2010.")</f>
        <v>Інформація за 2010-2012рр. перерахована за видами економічної діяльності відповідно до класифікації ДК 009:2010.</v>
      </c>
      <c r="B11" s="163"/>
      <c r="C11" s="163"/>
      <c r="D11" s="163"/>
      <c r="E11" s="163"/>
      <c r="F11" s="163"/>
      <c r="G11" s="163"/>
      <c r="H11" s="163"/>
      <c r="I11" s="163"/>
    </row>
    <row r="12" spans="1:28" ht="38.25" customHeight="1">
      <c r="A12" s="161" t="str">
        <f>IF('0'!A1=1,"Дані за 2010-2014  роки наведено без урахування тимчасово окупованої території АР Крим та м. Севастополя, із 2015 року – також без частини тимчасово окупованих територій у Донецькій та Луганській областях.","Data for 2010-2014 are given excluding the temporarily occupied territories of the Autonomous Republic of Crimea, the city of Sevastopol, since 2015 – also excluding the temporarily occupied territories in the Donetsk and Luhansk regions.")</f>
        <v>Дані за 2010-2014  роки наведено без урахування тимчасово окупованої території АР Крим та м. Севастополя, із 2015 року – також без частини тимчасово окупованих територій у Донецькій та Луганській областях.</v>
      </c>
      <c r="B12" s="161"/>
      <c r="C12" s="161"/>
      <c r="D12" s="161"/>
      <c r="E12" s="161"/>
      <c r="F12" s="161"/>
      <c r="G12" s="161"/>
      <c r="H12" s="161"/>
      <c r="I12" s="161"/>
    </row>
    <row r="15" spans="1:28">
      <c r="A15" s="141"/>
    </row>
    <row r="16" spans="1:28">
      <c r="A16" s="136"/>
    </row>
    <row r="18" spans="1:1">
      <c r="A18" s="132"/>
    </row>
    <row r="19" spans="1:1">
      <c r="A19" s="139"/>
    </row>
  </sheetData>
  <sheetProtection password="CF16" sheet="1" objects="1" scenarios="1"/>
  <mergeCells count="3">
    <mergeCell ref="A10:I10"/>
    <mergeCell ref="A11:I11"/>
    <mergeCell ref="A12:I12"/>
  </mergeCells>
  <hyperlinks>
    <hyperlink ref="A1" location="'0'!A1" display="'0'!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3</vt:i4>
      </vt:variant>
    </vt:vector>
  </HeadingPairs>
  <TitlesOfParts>
    <vt:vector size="3" baseType="lpstr">
      <vt:lpstr>0</vt:lpstr>
      <vt:lpstr>1</vt:lpstr>
      <vt:lpstr>Wages_1995-2018</vt:lpstr>
    </vt:vector>
  </TitlesOfParts>
  <Company>National Bank of Ukraine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UserNBU</dc:creator>
  <cp:lastModifiedBy>Кучман Наталія Михайлівна</cp:lastModifiedBy>
  <cp:lastPrinted>2015-10-07T12:48:41Z</cp:lastPrinted>
  <dcterms:created xsi:type="dcterms:W3CDTF">2008-08-15T07:59:50Z</dcterms:created>
  <dcterms:modified xsi:type="dcterms:W3CDTF">2020-01-29T13:36:36Z</dcterms:modified>
</cp:coreProperties>
</file>