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av/Desktop/"/>
    </mc:Choice>
  </mc:AlternateContent>
  <xr:revisionPtr revIDLastSave="0" documentId="13_ncr:1_{E0002A2C-F908-5442-8207-757A6CE8D0D9}" xr6:coauthVersionLast="47" xr6:coauthVersionMax="47" xr10:uidLastSave="{00000000-0000-0000-0000-000000000000}"/>
  <bookViews>
    <workbookView xWindow="0" yWindow="760" windowWidth="28800" windowHeight="17160" xr2:uid="{A0115D59-3AD3-9F4A-862A-BE7A0597FEA6}"/>
  </bookViews>
  <sheets>
    <sheet name="Tablica " sheetId="1" r:id="rId1"/>
    <sheet name="12 mjeseci" sheetId="5" r:id="rId2"/>
    <sheet name="prihod razlicit" sheetId="7" r:id="rId3"/>
    <sheet name="Račun kvartali" sheetId="4" r:id="rId4"/>
    <sheet name="Treći graf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8" i="7" l="1"/>
  <c r="F139" i="7"/>
  <c r="F140" i="7"/>
  <c r="F141" i="7"/>
  <c r="F142" i="7"/>
  <c r="F143" i="7"/>
  <c r="F144" i="7"/>
  <c r="F145" i="7"/>
  <c r="F146" i="7"/>
  <c r="F147" i="7"/>
  <c r="F148" i="7"/>
  <c r="F137" i="7"/>
  <c r="D193" i="7"/>
  <c r="H193" i="7" s="1"/>
  <c r="D194" i="7"/>
  <c r="H194" i="7" s="1"/>
  <c r="D195" i="7"/>
  <c r="F195" i="7" s="1"/>
  <c r="E195" i="7" s="1"/>
  <c r="D196" i="7"/>
  <c r="F196" i="7" s="1"/>
  <c r="E196" i="7" s="1"/>
  <c r="D197" i="7"/>
  <c r="F197" i="7" s="1"/>
  <c r="E197" i="7" s="1"/>
  <c r="D198" i="7"/>
  <c r="F198" i="7" s="1"/>
  <c r="E198" i="7" s="1"/>
  <c r="D199" i="7"/>
  <c r="F199" i="7" s="1"/>
  <c r="E199" i="7" s="1"/>
  <c r="D200" i="7"/>
  <c r="F200" i="7" s="1"/>
  <c r="E200" i="7" s="1"/>
  <c r="D201" i="7"/>
  <c r="F201" i="7" s="1"/>
  <c r="E201" i="7" s="1"/>
  <c r="D202" i="7"/>
  <c r="H202" i="7" s="1"/>
  <c r="D203" i="7"/>
  <c r="F203" i="7" s="1"/>
  <c r="E203" i="7" s="1"/>
  <c r="E205" i="7" s="1"/>
  <c r="D192" i="7"/>
  <c r="H192" i="7" s="1"/>
  <c r="C150" i="7"/>
  <c r="F100" i="7"/>
  <c r="F99" i="7"/>
  <c r="F98" i="7"/>
  <c r="F97" i="7"/>
  <c r="F96" i="7"/>
  <c r="F95" i="7"/>
  <c r="F94" i="7"/>
  <c r="F93" i="7"/>
  <c r="F92" i="7"/>
  <c r="F91" i="7"/>
  <c r="F90" i="7"/>
  <c r="F89" i="7"/>
  <c r="F53" i="7"/>
  <c r="F52" i="7"/>
  <c r="F51" i="7"/>
  <c r="F50" i="7"/>
  <c r="F49" i="7"/>
  <c r="F48" i="7"/>
  <c r="F47" i="7"/>
  <c r="F46" i="7"/>
  <c r="F45" i="7"/>
  <c r="F44" i="7"/>
  <c r="F43" i="7"/>
  <c r="F42" i="7"/>
  <c r="C26" i="7"/>
  <c r="C27" i="7" s="1"/>
  <c r="G25" i="7"/>
  <c r="F25" i="7"/>
  <c r="E25" i="7" s="1"/>
  <c r="D25" i="7" s="1"/>
  <c r="I25" i="7" s="1"/>
  <c r="H4" i="7"/>
  <c r="F4" i="7"/>
  <c r="D4" i="7"/>
  <c r="C150" i="5"/>
  <c r="F138" i="5"/>
  <c r="F139" i="5"/>
  <c r="F140" i="5"/>
  <c r="F141" i="5"/>
  <c r="F142" i="5"/>
  <c r="F143" i="5"/>
  <c r="F144" i="5"/>
  <c r="F145" i="5"/>
  <c r="F146" i="5"/>
  <c r="F147" i="5"/>
  <c r="F148" i="5"/>
  <c r="F137" i="5"/>
  <c r="D4" i="5"/>
  <c r="F4" i="5"/>
  <c r="H4" i="5"/>
  <c r="F89" i="5"/>
  <c r="F90" i="5"/>
  <c r="F91" i="5"/>
  <c r="F92" i="5"/>
  <c r="F93" i="5"/>
  <c r="F94" i="5"/>
  <c r="F95" i="5"/>
  <c r="F96" i="5"/>
  <c r="F97" i="5"/>
  <c r="F98" i="5"/>
  <c r="F99" i="5"/>
  <c r="F100" i="5"/>
  <c r="F43" i="5"/>
  <c r="F44" i="5"/>
  <c r="F45" i="5"/>
  <c r="F46" i="5"/>
  <c r="F47" i="5"/>
  <c r="F48" i="5"/>
  <c r="F49" i="5"/>
  <c r="F50" i="5"/>
  <c r="F51" i="5"/>
  <c r="F52" i="5"/>
  <c r="F53" i="5"/>
  <c r="F42" i="5"/>
  <c r="C26" i="5"/>
  <c r="G26" i="5" s="1"/>
  <c r="F26" i="5" s="1"/>
  <c r="E26" i="5" s="1"/>
  <c r="D26" i="5" s="1"/>
  <c r="I26" i="5" s="1"/>
  <c r="G25" i="5"/>
  <c r="F25" i="5" s="1"/>
  <c r="E25" i="5" s="1"/>
  <c r="D25" i="5" s="1"/>
  <c r="J2" i="1"/>
  <c r="H12" i="4"/>
  <c r="G12" i="4" s="1"/>
  <c r="F12" i="4" s="1"/>
  <c r="E12" i="4" s="1"/>
  <c r="H9" i="4"/>
  <c r="G9" i="4"/>
  <c r="F9" i="4"/>
  <c r="E9" i="4"/>
  <c r="H7" i="4"/>
  <c r="G7" i="4"/>
  <c r="F7" i="4"/>
  <c r="E7" i="4"/>
  <c r="H5" i="4"/>
  <c r="G5" i="4" s="1"/>
  <c r="F5" i="4" s="1"/>
  <c r="E5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M95" i="1"/>
  <c r="L95" i="1" s="1"/>
  <c r="K95" i="1" s="1"/>
  <c r="J95" i="1" s="1"/>
  <c r="M91" i="1"/>
  <c r="L91" i="1" s="1"/>
  <c r="K91" i="1" s="1"/>
  <c r="J91" i="1" s="1"/>
  <c r="M93" i="1"/>
  <c r="L93" i="1" s="1"/>
  <c r="K93" i="1" s="1"/>
  <c r="J93" i="1" s="1"/>
  <c r="N77" i="1"/>
  <c r="M77" i="1" s="1"/>
  <c r="L77" i="1" s="1"/>
  <c r="K77" i="1" s="1"/>
  <c r="J77" i="1" s="1"/>
  <c r="N73" i="1"/>
  <c r="M73" i="1" s="1"/>
  <c r="L73" i="1" s="1"/>
  <c r="K73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K6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2" i="1"/>
  <c r="I65" i="1"/>
  <c r="D65" i="1"/>
  <c r="H203" i="7" l="1"/>
  <c r="H199" i="7"/>
  <c r="H198" i="7"/>
  <c r="F192" i="7"/>
  <c r="E192" i="7" s="1"/>
  <c r="H197" i="7"/>
  <c r="H196" i="7"/>
  <c r="H195" i="7"/>
  <c r="F194" i="7"/>
  <c r="E194" i="7" s="1"/>
  <c r="F193" i="7"/>
  <c r="E193" i="7" s="1"/>
  <c r="H201" i="7"/>
  <c r="H200" i="7"/>
  <c r="F202" i="7"/>
  <c r="E202" i="7" s="1"/>
  <c r="C28" i="7"/>
  <c r="G27" i="7"/>
  <c r="F27" i="7" s="1"/>
  <c r="G26" i="7"/>
  <c r="F26" i="7" s="1"/>
  <c r="I25" i="5"/>
  <c r="C27" i="5"/>
  <c r="J73" i="1"/>
  <c r="I67" i="1"/>
  <c r="I69" i="1" s="1"/>
  <c r="K66" i="1"/>
  <c r="K67" i="1"/>
  <c r="F65" i="1"/>
  <c r="F66" i="1" s="1"/>
  <c r="H65" i="1"/>
  <c r="E26" i="7" l="1"/>
  <c r="D26" i="7" s="1"/>
  <c r="I26" i="7" s="1"/>
  <c r="E27" i="7"/>
  <c r="D27" i="7" s="1"/>
  <c r="I27" i="7" s="1"/>
  <c r="C29" i="7"/>
  <c r="G28" i="7"/>
  <c r="F28" i="7" s="1"/>
  <c r="C28" i="5"/>
  <c r="G27" i="5"/>
  <c r="F27" i="5" s="1"/>
  <c r="E27" i="5" s="1"/>
  <c r="D27" i="5" s="1"/>
  <c r="I27" i="5" s="1"/>
  <c r="H66" i="1"/>
  <c r="H67" i="1"/>
  <c r="L65" i="1"/>
  <c r="E28" i="7" l="1"/>
  <c r="D28" i="7" s="1"/>
  <c r="I28" i="7"/>
  <c r="G29" i="7"/>
  <c r="F29" i="7" s="1"/>
  <c r="C30" i="7"/>
  <c r="C29" i="5"/>
  <c r="G28" i="5"/>
  <c r="F28" i="5" s="1"/>
  <c r="E28" i="5" s="1"/>
  <c r="D28" i="5" s="1"/>
  <c r="I28" i="5" s="1"/>
  <c r="C31" i="7" l="1"/>
  <c r="G30" i="7"/>
  <c r="F30" i="7" s="1"/>
  <c r="E29" i="7"/>
  <c r="D29" i="7" s="1"/>
  <c r="I29" i="7" s="1"/>
  <c r="G29" i="5"/>
  <c r="F29" i="5" s="1"/>
  <c r="E29" i="5" s="1"/>
  <c r="D29" i="5" s="1"/>
  <c r="I29" i="5" s="1"/>
  <c r="C30" i="5"/>
  <c r="E30" i="7" l="1"/>
  <c r="D30" i="7" s="1"/>
  <c r="I30" i="7" s="1"/>
  <c r="C32" i="7"/>
  <c r="G31" i="7"/>
  <c r="F31" i="7" s="1"/>
  <c r="C31" i="5"/>
  <c r="G30" i="5"/>
  <c r="F30" i="5" s="1"/>
  <c r="E30" i="5" s="1"/>
  <c r="D30" i="5" s="1"/>
  <c r="I30" i="5" s="1"/>
  <c r="E31" i="7" l="1"/>
  <c r="D31" i="7" s="1"/>
  <c r="I31" i="7" s="1"/>
  <c r="C33" i="7"/>
  <c r="G32" i="7"/>
  <c r="F32" i="7" s="1"/>
  <c r="C32" i="5"/>
  <c r="G31" i="5"/>
  <c r="F31" i="5" s="1"/>
  <c r="E31" i="5" s="1"/>
  <c r="D31" i="5" s="1"/>
  <c r="I31" i="5" s="1"/>
  <c r="E32" i="7" l="1"/>
  <c r="D32" i="7" s="1"/>
  <c r="I32" i="7"/>
  <c r="G33" i="7"/>
  <c r="F33" i="7" s="1"/>
  <c r="C34" i="7"/>
  <c r="G32" i="5"/>
  <c r="F32" i="5" s="1"/>
  <c r="E32" i="5" s="1"/>
  <c r="D32" i="5" s="1"/>
  <c r="I32" i="5" s="1"/>
  <c r="C33" i="5"/>
  <c r="C35" i="7" l="1"/>
  <c r="G34" i="7"/>
  <c r="F34" i="7" s="1"/>
  <c r="E33" i="7"/>
  <c r="D33" i="7" s="1"/>
  <c r="I33" i="7"/>
  <c r="C34" i="5"/>
  <c r="G33" i="5"/>
  <c r="F33" i="5" s="1"/>
  <c r="E33" i="5" s="1"/>
  <c r="D33" i="5" s="1"/>
  <c r="I33" i="5" s="1"/>
  <c r="E34" i="7" l="1"/>
  <c r="D34" i="7" s="1"/>
  <c r="I34" i="7" s="1"/>
  <c r="C36" i="7"/>
  <c r="G36" i="7" s="1"/>
  <c r="F36" i="7" s="1"/>
  <c r="G35" i="7"/>
  <c r="F35" i="7" s="1"/>
  <c r="C35" i="5"/>
  <c r="G34" i="5"/>
  <c r="F34" i="5" s="1"/>
  <c r="E34" i="5" s="1"/>
  <c r="D34" i="5" s="1"/>
  <c r="I34" i="5" s="1"/>
  <c r="E35" i="7" l="1"/>
  <c r="D35" i="7" s="1"/>
  <c r="I35" i="7" s="1"/>
  <c r="E36" i="7"/>
  <c r="D36" i="7" s="1"/>
  <c r="I36" i="7"/>
  <c r="C36" i="5"/>
  <c r="G36" i="5" s="1"/>
  <c r="F36" i="5" s="1"/>
  <c r="E36" i="5" s="1"/>
  <c r="D36" i="5" s="1"/>
  <c r="I36" i="5" s="1"/>
  <c r="G35" i="5"/>
  <c r="F35" i="5" s="1"/>
  <c r="E35" i="5" s="1"/>
  <c r="D35" i="5" s="1"/>
  <c r="I35" i="5" s="1"/>
</calcChain>
</file>

<file path=xl/sharedStrings.xml><?xml version="1.0" encoding="utf-8"?>
<sst xmlns="http://schemas.openxmlformats.org/spreadsheetml/2006/main" count="168" uniqueCount="41">
  <si>
    <t>emails_sent</t>
  </si>
  <si>
    <t>click_rate %</t>
  </si>
  <si>
    <t>kupaca/klikova</t>
  </si>
  <si>
    <t>Prosječni prihod po kupcu</t>
  </si>
  <si>
    <t>Broj mailova mjesečno</t>
  </si>
  <si>
    <t>EUR</t>
  </si>
  <si>
    <t>Broj kupaca u odnosu na broj klikova</t>
  </si>
  <si>
    <t>Broj klikova u odnosu na broj otvorenih mailova</t>
  </si>
  <si>
    <t>Broj otvorenih mailova</t>
  </si>
  <si>
    <t>Broj mailova potrebnih ukupno poslati u 12 mj.</t>
  </si>
  <si>
    <t>Pretpostavke</t>
  </si>
  <si>
    <t>Ciljani prihod u 12 mjeseci EUR</t>
  </si>
  <si>
    <t>1. kvartal</t>
  </si>
  <si>
    <t>2. kvartal</t>
  </si>
  <si>
    <t>3. kvartal</t>
  </si>
  <si>
    <t>5. kvartal</t>
  </si>
  <si>
    <t>clicks</t>
  </si>
  <si>
    <t>sales</t>
  </si>
  <si>
    <t>open</t>
  </si>
  <si>
    <t>open_rate %</t>
  </si>
  <si>
    <t>revenue €</t>
  </si>
  <si>
    <t>sales_rate_mail%</t>
  </si>
  <si>
    <t>Campaign No</t>
  </si>
  <si>
    <t>emails_sent No</t>
  </si>
  <si>
    <t>open No</t>
  </si>
  <si>
    <t>clicks No</t>
  </si>
  <si>
    <t>sales No</t>
  </si>
  <si>
    <t>clicks rate %</t>
  </si>
  <si>
    <t>Mjesec / kumulativno</t>
  </si>
  <si>
    <t>Campaign ID</t>
  </si>
  <si>
    <t>Broj klikova (0,95% u odnosu na poslane mailove)</t>
  </si>
  <si>
    <t>Broj klikova (1,20)% u odnosu na poslane mailove)</t>
  </si>
  <si>
    <t>% klikova u odnosu na mailove</t>
  </si>
  <si>
    <t>Graf 1 - projekcija po modelu</t>
  </si>
  <si>
    <t>Graf 2 - simulacija s večim % klikova u odnosu na poslane mailove</t>
  </si>
  <si>
    <t>% broj klikova u odnosu na broj poslanih mailova</t>
  </si>
  <si>
    <t>Broj klikova</t>
  </si>
  <si>
    <t>Broj klikova veči za 10% mjesečno</t>
  </si>
  <si>
    <t>Broj kupaca 7,5% od broj aklikova</t>
  </si>
  <si>
    <t>Prosječni prihod po kupcu EUR</t>
  </si>
  <si>
    <t>Mjesečni prihod kumulativno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</si>
</sst>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-* #,##0.00\ _€_-;\-* #,##0.00\ _€_-;_-* &quot;-&quot;??\ _€_-;_-@_-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  <font>
      <b/>
      <sz val="12"/>
      <color rgb="FFFF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1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3" fillId="2" borderId="0" xfId="0" applyFont="1" applyFill="1"/>
    <xf numFmtId="1" fontId="3" fillId="2" borderId="0" xfId="0" applyNumberFormat="1" applyFont="1" applyFill="1"/>
    <xf numFmtId="9" fontId="0" fillId="2" borderId="0" xfId="2" applyFont="1" applyFill="1"/>
    <xf numFmtId="10" fontId="0" fillId="2" borderId="0" xfId="2" applyNumberFormat="1" applyFont="1" applyFill="1"/>
    <xf numFmtId="10" fontId="1" fillId="0" borderId="0" xfId="2" applyNumberFormat="1" applyFont="1" applyAlignment="1">
      <alignment vertical="center"/>
    </xf>
    <xf numFmtId="9" fontId="0" fillId="0" borderId="0" xfId="2" applyFont="1"/>
    <xf numFmtId="10" fontId="0" fillId="0" borderId="0" xfId="2" applyNumberFormat="1" applyFont="1"/>
    <xf numFmtId="43" fontId="0" fillId="0" borderId="0" xfId="1" applyFont="1"/>
    <xf numFmtId="43" fontId="3" fillId="0" borderId="0" xfId="1" applyFont="1"/>
    <xf numFmtId="0" fontId="3" fillId="0" borderId="0" xfId="0" applyFont="1"/>
    <xf numFmtId="43" fontId="0" fillId="0" borderId="0" xfId="0" applyNumberFormat="1"/>
    <xf numFmtId="43" fontId="3" fillId="0" borderId="0" xfId="0" applyNumberFormat="1" applyFont="1"/>
    <xf numFmtId="0" fontId="0" fillId="0" borderId="0" xfId="0" applyAlignment="1">
      <alignment wrapText="1"/>
    </xf>
    <xf numFmtId="1" fontId="0" fillId="0" borderId="0" xfId="0" applyNumberFormat="1"/>
    <xf numFmtId="9" fontId="0" fillId="0" borderId="0" xfId="2" applyFont="1" applyAlignment="1">
      <alignment wrapText="1"/>
    </xf>
    <xf numFmtId="0" fontId="3" fillId="0" borderId="0" xfId="0" applyFont="1" applyAlignment="1">
      <alignment wrapText="1"/>
    </xf>
    <xf numFmtId="43" fontId="3" fillId="0" borderId="0" xfId="1" applyFont="1" applyBorder="1"/>
    <xf numFmtId="1" fontId="3" fillId="0" borderId="0" xfId="0" applyNumberFormat="1" applyFont="1"/>
    <xf numFmtId="1" fontId="3" fillId="0" borderId="1" xfId="0" applyNumberFormat="1" applyFont="1" applyBorder="1"/>
    <xf numFmtId="9" fontId="3" fillId="0" borderId="0" xfId="2" applyFont="1" applyAlignment="1">
      <alignment wrapText="1"/>
    </xf>
    <xf numFmtId="164" fontId="3" fillId="0" borderId="0" xfId="2" applyNumberFormat="1" applyFont="1" applyAlignment="1">
      <alignment wrapText="1"/>
    </xf>
    <xf numFmtId="2" fontId="1" fillId="0" borderId="0" xfId="0" applyNumberFormat="1" applyFont="1" applyAlignment="1">
      <alignment vertical="center"/>
    </xf>
    <xf numFmtId="1" fontId="0" fillId="3" borderId="0" xfId="0" applyNumberFormat="1" applyFill="1"/>
    <xf numFmtId="164" fontId="0" fillId="0" borderId="0" xfId="2" applyNumberFormat="1" applyFont="1"/>
    <xf numFmtId="10" fontId="0" fillId="0" borderId="0" xfId="2" applyNumberFormat="1" applyFont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10" fontId="0" fillId="3" borderId="0" xfId="2" applyNumberFormat="1" applyFont="1" applyFill="1"/>
    <xf numFmtId="1" fontId="4" fillId="3" borderId="0" xfId="0" applyNumberFormat="1" applyFont="1" applyFill="1"/>
    <xf numFmtId="9" fontId="0" fillId="0" borderId="0" xfId="2" applyFont="1" applyFill="1" applyAlignment="1">
      <alignment wrapText="1"/>
    </xf>
    <xf numFmtId="0" fontId="4" fillId="0" borderId="0" xfId="0" applyFont="1"/>
    <xf numFmtId="165" fontId="0" fillId="0" borderId="0" xfId="0" applyNumberFormat="1"/>
    <xf numFmtId="165" fontId="4" fillId="0" borderId="0" xfId="0" applyNumberFormat="1" applyFont="1"/>
    <xf numFmtId="43" fontId="5" fillId="0" borderId="0" xfId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Ovisnost prihoda (revenue) o broju poslanih mailova (emails sent)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'Tablica '!$H$117</c:f>
              <c:strCache>
                <c:ptCount val="1"/>
                <c:pt idx="0">
                  <c:v>Ciljani prihod u 12 mjeseci EUR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'Tablica '!$H$118:$H$120</c:f>
              <c:numCache>
                <c:formatCode>_(* #,##0.00_);_(* \(#,##0.00\);_(* "-"??_);_(@_)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8-4846-8615-746E7FD9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714292336"/>
        <c:axId val="714345328"/>
      </c:barChart>
      <c:lineChart>
        <c:grouping val="standard"/>
        <c:varyColors val="0"/>
        <c:ser>
          <c:idx val="1"/>
          <c:order val="1"/>
          <c:tx>
            <c:strRef>
              <c:f>'Tablica '!$I$117</c:f>
              <c:strCache>
                <c:ptCount val="1"/>
                <c:pt idx="0">
                  <c:v>Broj mailova potrebnih ukupno poslati u 12 mj.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'Tablica '!$I$118:$I$120</c:f>
              <c:numCache>
                <c:formatCode>0</c:formatCode>
                <c:ptCount val="3"/>
                <c:pt idx="0">
                  <c:v>278473.96268448903</c:v>
                </c:pt>
                <c:pt idx="1">
                  <c:v>556947.92536897806</c:v>
                </c:pt>
                <c:pt idx="2">
                  <c:v>835421.88805346692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F8-4846-8615-746E7FD9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97584"/>
        <c:axId val="714295856"/>
      </c:lineChart>
      <c:dateAx>
        <c:axId val="71429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45328"/>
        <c:crosses val="autoZero"/>
        <c:auto val="0"/>
        <c:lblOffset val="100"/>
        <c:baseTimeUnit val="days"/>
      </c:dateAx>
      <c:valAx>
        <c:axId val="7143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92336"/>
        <c:crosses val="autoZero"/>
        <c:crossBetween val="between"/>
      </c:valAx>
      <c:valAx>
        <c:axId val="714295856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97584"/>
        <c:crosses val="max"/>
        <c:crossBetween val="between"/>
      </c:valAx>
      <c:catAx>
        <c:axId val="714297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71429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Ovisnost prihoda (revenue) o broju poslanih mailova (emails sent)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'Tablica '!$H$117</c:f>
              <c:strCache>
                <c:ptCount val="1"/>
                <c:pt idx="0">
                  <c:v>Ciljani prihod u 12 mjeseci EUR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'Tablica '!$H$118:$H$120</c:f>
              <c:numCache>
                <c:formatCode>_(* #,##0.00_);_(* \(#,##0.00\);_(* "-"??_);_(@_)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2-624B-BBF3-56A2AADA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714292336"/>
        <c:axId val="714345328"/>
      </c:barChart>
      <c:lineChart>
        <c:grouping val="standard"/>
        <c:varyColors val="0"/>
        <c:ser>
          <c:idx val="1"/>
          <c:order val="1"/>
          <c:tx>
            <c:strRef>
              <c:f>'Tablica '!$I$117</c:f>
              <c:strCache>
                <c:ptCount val="1"/>
                <c:pt idx="0">
                  <c:v>Broj mailova potrebnih ukupno poslati u 12 mj.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'Tablica '!$I$118:$I$120</c:f>
              <c:numCache>
                <c:formatCode>0</c:formatCode>
                <c:ptCount val="3"/>
                <c:pt idx="0">
                  <c:v>278473.96268448903</c:v>
                </c:pt>
                <c:pt idx="1">
                  <c:v>556947.92536897806</c:v>
                </c:pt>
                <c:pt idx="2">
                  <c:v>835421.88805346692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2-624B-BBF3-56A2AADA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97584"/>
        <c:axId val="714295856"/>
      </c:lineChart>
      <c:dateAx>
        <c:axId val="71429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45328"/>
        <c:crosses val="autoZero"/>
        <c:auto val="0"/>
        <c:lblOffset val="100"/>
        <c:baseTimeUnit val="days"/>
      </c:dateAx>
      <c:valAx>
        <c:axId val="7143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92336"/>
        <c:crosses val="autoZero"/>
        <c:crossBetween val="between"/>
      </c:valAx>
      <c:valAx>
        <c:axId val="714295856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97584"/>
        <c:crosses val="max"/>
        <c:crossBetween val="between"/>
      </c:valAx>
      <c:catAx>
        <c:axId val="714297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71429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Grafički</a:t>
            </a:r>
            <a:r>
              <a:rPr lang="en-US" baseline="0"/>
              <a:t> prikaz performansi značajki za pojedinu kampanju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'Treći graf'!$B$1</c:f>
              <c:strCache>
                <c:ptCount val="1"/>
                <c:pt idx="0">
                  <c:v>Campaign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'Treći graf'!$B$2:$B$64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0-CA4D-836B-DA1F3ADD9D6F}"/>
            </c:ext>
          </c:extLst>
        </c:ser>
        <c:ser>
          <c:idx val="1"/>
          <c:order val="1"/>
          <c:tx>
            <c:strRef>
              <c:f>'Treći graf'!#REF!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'Treći graf'!#REF!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0-CA4D-836B-DA1F3ADD9D6F}"/>
            </c:ext>
          </c:extLst>
        </c:ser>
        <c:ser>
          <c:idx val="2"/>
          <c:order val="2"/>
          <c:tx>
            <c:strRef>
              <c:f>'Treći graf'!$C$1</c:f>
              <c:strCache>
                <c:ptCount val="1"/>
                <c:pt idx="0">
                  <c:v>emails_sent 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'Treći graf'!$C$2:$C$64</c:f>
              <c:numCache>
                <c:formatCode>General</c:formatCode>
                <c:ptCount val="63"/>
                <c:pt idx="0">
                  <c:v>3135</c:v>
                </c:pt>
                <c:pt idx="1">
                  <c:v>4832</c:v>
                </c:pt>
                <c:pt idx="2">
                  <c:v>3050</c:v>
                </c:pt>
                <c:pt idx="3">
                  <c:v>4856</c:v>
                </c:pt>
                <c:pt idx="4">
                  <c:v>3249</c:v>
                </c:pt>
                <c:pt idx="5">
                  <c:v>4871</c:v>
                </c:pt>
                <c:pt idx="6">
                  <c:v>3200</c:v>
                </c:pt>
                <c:pt idx="7">
                  <c:v>4910</c:v>
                </c:pt>
                <c:pt idx="8">
                  <c:v>3419</c:v>
                </c:pt>
                <c:pt idx="9">
                  <c:v>4965</c:v>
                </c:pt>
                <c:pt idx="10">
                  <c:v>3726</c:v>
                </c:pt>
                <c:pt idx="11">
                  <c:v>4920</c:v>
                </c:pt>
                <c:pt idx="12">
                  <c:v>6941</c:v>
                </c:pt>
                <c:pt idx="13">
                  <c:v>7869</c:v>
                </c:pt>
                <c:pt idx="14">
                  <c:v>6529</c:v>
                </c:pt>
                <c:pt idx="15">
                  <c:v>7888</c:v>
                </c:pt>
                <c:pt idx="16">
                  <c:v>6697</c:v>
                </c:pt>
                <c:pt idx="17">
                  <c:v>7932</c:v>
                </c:pt>
                <c:pt idx="18">
                  <c:v>7945</c:v>
                </c:pt>
                <c:pt idx="19">
                  <c:v>7956</c:v>
                </c:pt>
                <c:pt idx="20">
                  <c:v>6345</c:v>
                </c:pt>
                <c:pt idx="21">
                  <c:v>8036</c:v>
                </c:pt>
                <c:pt idx="22">
                  <c:v>8047</c:v>
                </c:pt>
                <c:pt idx="23">
                  <c:v>8109</c:v>
                </c:pt>
                <c:pt idx="24">
                  <c:v>6655</c:v>
                </c:pt>
                <c:pt idx="25">
                  <c:v>6618</c:v>
                </c:pt>
                <c:pt idx="26">
                  <c:v>6512</c:v>
                </c:pt>
                <c:pt idx="27">
                  <c:v>6629</c:v>
                </c:pt>
                <c:pt idx="28">
                  <c:v>6750</c:v>
                </c:pt>
                <c:pt idx="29">
                  <c:v>4769</c:v>
                </c:pt>
                <c:pt idx="30">
                  <c:v>2546</c:v>
                </c:pt>
                <c:pt idx="31">
                  <c:v>2584</c:v>
                </c:pt>
                <c:pt idx="32">
                  <c:v>4831</c:v>
                </c:pt>
                <c:pt idx="33">
                  <c:v>2606</c:v>
                </c:pt>
                <c:pt idx="34">
                  <c:v>4872</c:v>
                </c:pt>
                <c:pt idx="35">
                  <c:v>4900</c:v>
                </c:pt>
                <c:pt idx="36">
                  <c:v>2604</c:v>
                </c:pt>
                <c:pt idx="37">
                  <c:v>2633</c:v>
                </c:pt>
                <c:pt idx="38">
                  <c:v>2633</c:v>
                </c:pt>
                <c:pt idx="39">
                  <c:v>2642</c:v>
                </c:pt>
                <c:pt idx="40">
                  <c:v>2630</c:v>
                </c:pt>
                <c:pt idx="41">
                  <c:v>2627</c:v>
                </c:pt>
                <c:pt idx="42">
                  <c:v>2681</c:v>
                </c:pt>
                <c:pt idx="43">
                  <c:v>2707</c:v>
                </c:pt>
                <c:pt idx="44">
                  <c:v>2022</c:v>
                </c:pt>
                <c:pt idx="45">
                  <c:v>2723</c:v>
                </c:pt>
                <c:pt idx="46">
                  <c:v>2730</c:v>
                </c:pt>
                <c:pt idx="47">
                  <c:v>2733</c:v>
                </c:pt>
                <c:pt idx="48">
                  <c:v>2741</c:v>
                </c:pt>
                <c:pt idx="49">
                  <c:v>2732</c:v>
                </c:pt>
                <c:pt idx="50">
                  <c:v>2690</c:v>
                </c:pt>
                <c:pt idx="51">
                  <c:v>2831</c:v>
                </c:pt>
                <c:pt idx="52">
                  <c:v>2694</c:v>
                </c:pt>
                <c:pt idx="53">
                  <c:v>2528</c:v>
                </c:pt>
                <c:pt idx="54">
                  <c:v>2381</c:v>
                </c:pt>
                <c:pt idx="55">
                  <c:v>2322</c:v>
                </c:pt>
                <c:pt idx="56">
                  <c:v>2168</c:v>
                </c:pt>
                <c:pt idx="57">
                  <c:v>2153</c:v>
                </c:pt>
                <c:pt idx="58">
                  <c:v>2170</c:v>
                </c:pt>
                <c:pt idx="59">
                  <c:v>2229</c:v>
                </c:pt>
                <c:pt idx="60">
                  <c:v>2280</c:v>
                </c:pt>
                <c:pt idx="61">
                  <c:v>2339</c:v>
                </c:pt>
                <c:pt idx="62">
                  <c:v>2375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0-CA4D-836B-DA1F3ADD9D6F}"/>
            </c:ext>
          </c:extLst>
        </c:ser>
        <c:ser>
          <c:idx val="3"/>
          <c:order val="3"/>
          <c:tx>
            <c:strRef>
              <c:f>'Treći graf'!$D$1</c:f>
              <c:strCache>
                <c:ptCount val="1"/>
                <c:pt idx="0">
                  <c:v>open 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'Treći graf'!$D$2:$D$64</c:f>
              <c:numCache>
                <c:formatCode>0</c:formatCode>
                <c:ptCount val="63"/>
                <c:pt idx="0">
                  <c:v>744.87600000000009</c:v>
                </c:pt>
                <c:pt idx="1">
                  <c:v>1911.5392000000002</c:v>
                </c:pt>
                <c:pt idx="2">
                  <c:v>635.92500000000007</c:v>
                </c:pt>
                <c:pt idx="3">
                  <c:v>2010.8696</c:v>
                </c:pt>
                <c:pt idx="4">
                  <c:v>730.70009999999991</c:v>
                </c:pt>
                <c:pt idx="5">
                  <c:v>1764.7632999999998</c:v>
                </c:pt>
                <c:pt idx="6">
                  <c:v>400.96</c:v>
                </c:pt>
                <c:pt idx="7">
                  <c:v>1842.7230000000002</c:v>
                </c:pt>
                <c:pt idx="8">
                  <c:v>712.86150000000009</c:v>
                </c:pt>
                <c:pt idx="9">
                  <c:v>1937.8395</c:v>
                </c:pt>
                <c:pt idx="10">
                  <c:v>640.87199999999996</c:v>
                </c:pt>
                <c:pt idx="11">
                  <c:v>1589.652</c:v>
                </c:pt>
                <c:pt idx="12">
                  <c:v>853.74300000000005</c:v>
                </c:pt>
                <c:pt idx="13">
                  <c:v>1448.6829</c:v>
                </c:pt>
                <c:pt idx="14">
                  <c:v>522.97289999999998</c:v>
                </c:pt>
                <c:pt idx="15">
                  <c:v>1587.8543999999999</c:v>
                </c:pt>
                <c:pt idx="16">
                  <c:v>603.39970000000005</c:v>
                </c:pt>
                <c:pt idx="17">
                  <c:v>1555.4651999999999</c:v>
                </c:pt>
                <c:pt idx="18">
                  <c:v>1913.9504999999999</c:v>
                </c:pt>
                <c:pt idx="19">
                  <c:v>2310.4223999999999</c:v>
                </c:pt>
                <c:pt idx="20">
                  <c:v>2574.8009999999999</c:v>
                </c:pt>
                <c:pt idx="21">
                  <c:v>1854.7087999999997</c:v>
                </c:pt>
                <c:pt idx="22">
                  <c:v>2235.4566</c:v>
                </c:pt>
                <c:pt idx="23">
                  <c:v>2222.6768999999999</c:v>
                </c:pt>
                <c:pt idx="24">
                  <c:v>2073.6979999999999</c:v>
                </c:pt>
                <c:pt idx="25">
                  <c:v>1971.5021999999999</c:v>
                </c:pt>
                <c:pt idx="26">
                  <c:v>1837.6863999999998</c:v>
                </c:pt>
                <c:pt idx="27">
                  <c:v>1892.5795000000001</c:v>
                </c:pt>
                <c:pt idx="28">
                  <c:v>1950.75</c:v>
                </c:pt>
                <c:pt idx="29">
                  <c:v>1245.6628000000001</c:v>
                </c:pt>
                <c:pt idx="30">
                  <c:v>709.82479999999998</c:v>
                </c:pt>
                <c:pt idx="31">
                  <c:v>1427.9184</c:v>
                </c:pt>
                <c:pt idx="32">
                  <c:v>2668.1613000000002</c:v>
                </c:pt>
                <c:pt idx="33">
                  <c:v>1293.8789999999999</c:v>
                </c:pt>
                <c:pt idx="34">
                  <c:v>1381.6991999999998</c:v>
                </c:pt>
                <c:pt idx="35">
                  <c:v>1939.9100000000003</c:v>
                </c:pt>
                <c:pt idx="36">
                  <c:v>911.92079999999999</c:v>
                </c:pt>
                <c:pt idx="37">
                  <c:v>921.81330000000003</c:v>
                </c:pt>
                <c:pt idx="38">
                  <c:v>787.79359999999997</c:v>
                </c:pt>
                <c:pt idx="39">
                  <c:v>858.91419999999994</c:v>
                </c:pt>
                <c:pt idx="40">
                  <c:v>829.76499999999999</c:v>
                </c:pt>
                <c:pt idx="41">
                  <c:v>1432.7657999999999</c:v>
                </c:pt>
                <c:pt idx="42">
                  <c:v>950.95069999999987</c:v>
                </c:pt>
                <c:pt idx="43">
                  <c:v>845.9375</c:v>
                </c:pt>
                <c:pt idx="44">
                  <c:v>389.84160000000003</c:v>
                </c:pt>
                <c:pt idx="45">
                  <c:v>846.85300000000007</c:v>
                </c:pt>
                <c:pt idx="46">
                  <c:v>1031.9399999999998</c:v>
                </c:pt>
                <c:pt idx="47">
                  <c:v>998.91149999999993</c:v>
                </c:pt>
                <c:pt idx="48">
                  <c:v>1229.8867</c:v>
                </c:pt>
                <c:pt idx="49">
                  <c:v>954.83400000000006</c:v>
                </c:pt>
                <c:pt idx="50">
                  <c:v>959.79199999999992</c:v>
                </c:pt>
                <c:pt idx="51">
                  <c:v>988.86829999999998</c:v>
                </c:pt>
                <c:pt idx="52">
                  <c:v>1120.9733999999999</c:v>
                </c:pt>
                <c:pt idx="53">
                  <c:v>737.92320000000007</c:v>
                </c:pt>
                <c:pt idx="54">
                  <c:v>791.92059999999992</c:v>
                </c:pt>
                <c:pt idx="55">
                  <c:v>740.9502</c:v>
                </c:pt>
                <c:pt idx="56">
                  <c:v>721.07679999999993</c:v>
                </c:pt>
                <c:pt idx="57">
                  <c:v>890.91139999999996</c:v>
                </c:pt>
                <c:pt idx="58">
                  <c:v>780.98300000000006</c:v>
                </c:pt>
                <c:pt idx="59">
                  <c:v>741.81119999999999</c:v>
                </c:pt>
                <c:pt idx="60">
                  <c:v>1179.9000000000001</c:v>
                </c:pt>
                <c:pt idx="61">
                  <c:v>1262.8261</c:v>
                </c:pt>
                <c:pt idx="62">
                  <c:v>1345.9124999999999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C0-CA4D-836B-DA1F3ADD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3797583"/>
        <c:axId val="414390544"/>
      </c:barChart>
      <c:lineChart>
        <c:grouping val="standard"/>
        <c:varyColors val="0"/>
        <c:ser>
          <c:idx val="4"/>
          <c:order val="4"/>
          <c:tx>
            <c:strRef>
              <c:f>'Treći graf'!$E$1</c:f>
              <c:strCache>
                <c:ptCount val="1"/>
                <c:pt idx="0">
                  <c:v>clicks No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'Treći graf'!$E$2:$E$64</c:f>
              <c:numCache>
                <c:formatCode>0</c:formatCode>
                <c:ptCount val="63"/>
                <c:pt idx="0">
                  <c:v>6.8970000000000002</c:v>
                </c:pt>
                <c:pt idx="1">
                  <c:v>39.622399999999999</c:v>
                </c:pt>
                <c:pt idx="2">
                  <c:v>4.88</c:v>
                </c:pt>
                <c:pt idx="3">
                  <c:v>52.930399999999999</c:v>
                </c:pt>
                <c:pt idx="4">
                  <c:v>8.7722999999999995</c:v>
                </c:pt>
                <c:pt idx="5">
                  <c:v>47.735799999999998</c:v>
                </c:pt>
                <c:pt idx="6">
                  <c:v>32</c:v>
                </c:pt>
                <c:pt idx="7">
                  <c:v>36.825000000000003</c:v>
                </c:pt>
                <c:pt idx="8">
                  <c:v>7.8636999999999997</c:v>
                </c:pt>
                <c:pt idx="9">
                  <c:v>35.747999999999998</c:v>
                </c:pt>
                <c:pt idx="10">
                  <c:v>22.7286</c:v>
                </c:pt>
                <c:pt idx="11">
                  <c:v>30.995999999999999</c:v>
                </c:pt>
                <c:pt idx="12">
                  <c:v>9.7174000000000014</c:v>
                </c:pt>
                <c:pt idx="13">
                  <c:v>28.328399999999998</c:v>
                </c:pt>
                <c:pt idx="14">
                  <c:v>12.405099999999999</c:v>
                </c:pt>
                <c:pt idx="15">
                  <c:v>26.819200000000002</c:v>
                </c:pt>
                <c:pt idx="16">
                  <c:v>14.7334</c:v>
                </c:pt>
                <c:pt idx="17">
                  <c:v>26.968800000000002</c:v>
                </c:pt>
                <c:pt idx="18">
                  <c:v>45.286499999999997</c:v>
                </c:pt>
                <c:pt idx="19">
                  <c:v>74.7864</c:v>
                </c:pt>
                <c:pt idx="20">
                  <c:v>31.725000000000001</c:v>
                </c:pt>
                <c:pt idx="21">
                  <c:v>37.769199999999998</c:v>
                </c:pt>
                <c:pt idx="22">
                  <c:v>59.547799999999995</c:v>
                </c:pt>
                <c:pt idx="23">
                  <c:v>136.2312</c:v>
                </c:pt>
                <c:pt idx="24">
                  <c:v>41.926499999999997</c:v>
                </c:pt>
                <c:pt idx="25">
                  <c:v>112.506</c:v>
                </c:pt>
                <c:pt idx="26">
                  <c:v>68.376000000000005</c:v>
                </c:pt>
                <c:pt idx="27">
                  <c:v>73.581900000000005</c:v>
                </c:pt>
                <c:pt idx="28">
                  <c:v>86.4</c:v>
                </c:pt>
                <c:pt idx="29">
                  <c:v>81.549899999999994</c:v>
                </c:pt>
                <c:pt idx="30">
                  <c:v>27.751400000000004</c:v>
                </c:pt>
                <c:pt idx="31">
                  <c:v>103.87679999999999</c:v>
                </c:pt>
                <c:pt idx="32">
                  <c:v>237.68520000000001</c:v>
                </c:pt>
                <c:pt idx="33">
                  <c:v>65.931799999999996</c:v>
                </c:pt>
                <c:pt idx="34">
                  <c:v>185.6232</c:v>
                </c:pt>
                <c:pt idx="35">
                  <c:v>71.540000000000006</c:v>
                </c:pt>
                <c:pt idx="36">
                  <c:v>16.926000000000002</c:v>
                </c:pt>
                <c:pt idx="37">
                  <c:v>37.915199999999999</c:v>
                </c:pt>
                <c:pt idx="38">
                  <c:v>1.8431000000000004</c:v>
                </c:pt>
                <c:pt idx="39">
                  <c:v>64.993200000000002</c:v>
                </c:pt>
                <c:pt idx="40">
                  <c:v>2.8930000000000002</c:v>
                </c:pt>
                <c:pt idx="41">
                  <c:v>1.8389000000000002</c:v>
                </c:pt>
                <c:pt idx="42">
                  <c:v>21.984200000000001</c:v>
                </c:pt>
                <c:pt idx="43">
                  <c:v>2.9777</c:v>
                </c:pt>
                <c:pt idx="44">
                  <c:v>4.8527999999999993</c:v>
                </c:pt>
                <c:pt idx="45">
                  <c:v>52.8262</c:v>
                </c:pt>
                <c:pt idx="46">
                  <c:v>4.9139999999999997</c:v>
                </c:pt>
                <c:pt idx="47">
                  <c:v>36.895499999999998</c:v>
                </c:pt>
                <c:pt idx="48">
                  <c:v>19.735199999999999</c:v>
                </c:pt>
                <c:pt idx="49">
                  <c:v>0.81959999999999988</c:v>
                </c:pt>
                <c:pt idx="50">
                  <c:v>1.883</c:v>
                </c:pt>
                <c:pt idx="51">
                  <c:v>3.9634000000000005</c:v>
                </c:pt>
                <c:pt idx="52">
                  <c:v>5.9267999999999992</c:v>
                </c:pt>
                <c:pt idx="53">
                  <c:v>7.8367999999999993</c:v>
                </c:pt>
                <c:pt idx="54">
                  <c:v>21.905200000000001</c:v>
                </c:pt>
                <c:pt idx="55">
                  <c:v>0.92879999999999996</c:v>
                </c:pt>
                <c:pt idx="56">
                  <c:v>1.9512</c:v>
                </c:pt>
                <c:pt idx="57">
                  <c:v>33.802100000000003</c:v>
                </c:pt>
                <c:pt idx="58">
                  <c:v>58.806999999999995</c:v>
                </c:pt>
                <c:pt idx="59">
                  <c:v>54.833400000000005</c:v>
                </c:pt>
                <c:pt idx="60">
                  <c:v>41.951999999999998</c:v>
                </c:pt>
                <c:pt idx="61">
                  <c:v>18.945900000000002</c:v>
                </c:pt>
                <c:pt idx="62">
                  <c:v>30.875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C0-CA4D-836B-DA1F3ADD9D6F}"/>
            </c:ext>
          </c:extLst>
        </c:ser>
        <c:ser>
          <c:idx val="5"/>
          <c:order val="5"/>
          <c:tx>
            <c:strRef>
              <c:f>'Treći graf'!$F$1</c:f>
              <c:strCache>
                <c:ptCount val="1"/>
                <c:pt idx="0">
                  <c:v>revenue €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'Treći graf'!$F$2:$F$64</c:f>
              <c:numCache>
                <c:formatCode>0.00</c:formatCode>
                <c:ptCount val="63"/>
                <c:pt idx="0">
                  <c:v>158.6</c:v>
                </c:pt>
                <c:pt idx="1">
                  <c:v>103</c:v>
                </c:pt>
                <c:pt idx="2">
                  <c:v>65.400000000000006</c:v>
                </c:pt>
                <c:pt idx="3">
                  <c:v>85.6</c:v>
                </c:pt>
                <c:pt idx="4">
                  <c:v>0</c:v>
                </c:pt>
                <c:pt idx="5">
                  <c:v>217.6</c:v>
                </c:pt>
                <c:pt idx="6">
                  <c:v>83.6</c:v>
                </c:pt>
                <c:pt idx="7">
                  <c:v>258.2</c:v>
                </c:pt>
                <c:pt idx="8">
                  <c:v>129.84</c:v>
                </c:pt>
                <c:pt idx="9">
                  <c:v>394.78</c:v>
                </c:pt>
                <c:pt idx="10">
                  <c:v>0</c:v>
                </c:pt>
                <c:pt idx="11">
                  <c:v>16.78</c:v>
                </c:pt>
                <c:pt idx="12">
                  <c:v>31</c:v>
                </c:pt>
                <c:pt idx="13">
                  <c:v>107.98</c:v>
                </c:pt>
                <c:pt idx="14">
                  <c:v>60</c:v>
                </c:pt>
                <c:pt idx="15">
                  <c:v>163.19999999999999</c:v>
                </c:pt>
                <c:pt idx="16">
                  <c:v>125.69</c:v>
                </c:pt>
                <c:pt idx="17">
                  <c:v>0</c:v>
                </c:pt>
                <c:pt idx="18">
                  <c:v>0</c:v>
                </c:pt>
                <c:pt idx="19">
                  <c:v>62</c:v>
                </c:pt>
                <c:pt idx="20">
                  <c:v>62</c:v>
                </c:pt>
                <c:pt idx="21">
                  <c:v>272.2</c:v>
                </c:pt>
                <c:pt idx="22">
                  <c:v>68</c:v>
                </c:pt>
                <c:pt idx="23">
                  <c:v>870.4</c:v>
                </c:pt>
                <c:pt idx="24">
                  <c:v>65.7</c:v>
                </c:pt>
                <c:pt idx="25">
                  <c:v>0</c:v>
                </c:pt>
                <c:pt idx="26">
                  <c:v>240</c:v>
                </c:pt>
                <c:pt idx="27">
                  <c:v>300</c:v>
                </c:pt>
                <c:pt idx="28">
                  <c:v>180</c:v>
                </c:pt>
                <c:pt idx="29">
                  <c:v>150</c:v>
                </c:pt>
                <c:pt idx="30">
                  <c:v>234</c:v>
                </c:pt>
                <c:pt idx="31">
                  <c:v>330</c:v>
                </c:pt>
                <c:pt idx="32">
                  <c:v>468</c:v>
                </c:pt>
                <c:pt idx="33">
                  <c:v>643</c:v>
                </c:pt>
                <c:pt idx="34">
                  <c:v>718</c:v>
                </c:pt>
                <c:pt idx="35">
                  <c:v>359.36</c:v>
                </c:pt>
                <c:pt idx="36">
                  <c:v>114</c:v>
                </c:pt>
                <c:pt idx="37">
                  <c:v>0</c:v>
                </c:pt>
                <c:pt idx="38">
                  <c:v>0</c:v>
                </c:pt>
                <c:pt idx="39">
                  <c:v>65.7</c:v>
                </c:pt>
                <c:pt idx="40">
                  <c:v>51.1</c:v>
                </c:pt>
                <c:pt idx="41">
                  <c:v>187.8</c:v>
                </c:pt>
                <c:pt idx="42">
                  <c:v>123.5</c:v>
                </c:pt>
                <c:pt idx="43">
                  <c:v>68</c:v>
                </c:pt>
                <c:pt idx="44">
                  <c:v>92.9</c:v>
                </c:pt>
                <c:pt idx="45">
                  <c:v>514.01</c:v>
                </c:pt>
                <c:pt idx="46">
                  <c:v>97.55</c:v>
                </c:pt>
                <c:pt idx="47">
                  <c:v>402.58</c:v>
                </c:pt>
                <c:pt idx="48">
                  <c:v>149.33000000000001</c:v>
                </c:pt>
                <c:pt idx="49">
                  <c:v>160.07</c:v>
                </c:pt>
                <c:pt idx="50">
                  <c:v>92.9</c:v>
                </c:pt>
                <c:pt idx="51">
                  <c:v>55.74</c:v>
                </c:pt>
                <c:pt idx="52">
                  <c:v>179.21</c:v>
                </c:pt>
                <c:pt idx="53">
                  <c:v>136.66</c:v>
                </c:pt>
                <c:pt idx="54">
                  <c:v>0</c:v>
                </c:pt>
                <c:pt idx="55">
                  <c:v>46.45</c:v>
                </c:pt>
                <c:pt idx="56">
                  <c:v>0</c:v>
                </c:pt>
                <c:pt idx="57">
                  <c:v>231.89</c:v>
                </c:pt>
                <c:pt idx="58">
                  <c:v>221.9</c:v>
                </c:pt>
                <c:pt idx="59">
                  <c:v>545.16</c:v>
                </c:pt>
                <c:pt idx="60">
                  <c:v>59.73</c:v>
                </c:pt>
                <c:pt idx="61">
                  <c:v>201.74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C0-CA4D-836B-DA1F3ADD9D6F}"/>
            </c:ext>
          </c:extLst>
        </c:ser>
        <c:ser>
          <c:idx val="6"/>
          <c:order val="6"/>
          <c:tx>
            <c:strRef>
              <c:f>'Treći graf'!$G$1</c:f>
              <c:strCache>
                <c:ptCount val="1"/>
                <c:pt idx="0">
                  <c:v>sales No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'Treći graf'!$G$2:$G$64</c:f>
              <c:numCache>
                <c:formatCode>General</c:formatCode>
                <c:ptCount val="63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7</c:v>
                </c:pt>
                <c:pt idx="8">
                  <c:v>3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12</c:v>
                </c:pt>
                <c:pt idx="24">
                  <c:v>0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9</c:v>
                </c:pt>
                <c:pt idx="46">
                  <c:v>2</c:v>
                </c:pt>
                <c:pt idx="47">
                  <c:v>5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5</c:v>
                </c:pt>
                <c:pt idx="58">
                  <c:v>5</c:v>
                </c:pt>
                <c:pt idx="59">
                  <c:v>12</c:v>
                </c:pt>
                <c:pt idx="60">
                  <c:v>1</c:v>
                </c:pt>
                <c:pt idx="61">
                  <c:v>4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C0-CA4D-836B-DA1F3ADD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893456"/>
        <c:axId val="415204832"/>
      </c:lineChart>
      <c:catAx>
        <c:axId val="144379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90544"/>
        <c:crosses val="autoZero"/>
        <c:auto val="1"/>
        <c:lblAlgn val="ctr"/>
        <c:lblOffset val="100"/>
        <c:noMultiLvlLbl val="0"/>
      </c:catAx>
      <c:valAx>
        <c:axId val="4143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97583"/>
        <c:crosses val="autoZero"/>
        <c:crossBetween val="between"/>
      </c:valAx>
      <c:valAx>
        <c:axId val="41520483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93456"/>
        <c:crosses val="max"/>
        <c:crossBetween val="between"/>
      </c:valAx>
      <c:catAx>
        <c:axId val="322893456"/>
        <c:scaling>
          <c:orientation val="minMax"/>
        </c:scaling>
        <c:delete val="1"/>
        <c:axPos val="b"/>
        <c:majorTickMark val="out"/>
        <c:minorTickMark val="none"/>
        <c:tickLblPos val="nextTo"/>
        <c:crossAx val="415204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Ciljani prihod od 30K za 12 mj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 mjeseci'!$B$55</c:f>
              <c:strCache>
                <c:ptCount val="1"/>
                <c:pt idx="0">
                  <c:v>Mjesec / kumulativno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'12 mjeseci'!$B$56:$B$68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E-A340-BEE1-5BABC13447E0}"/>
            </c:ext>
          </c:extLst>
        </c:ser>
        <c:ser>
          <c:idx val="1"/>
          <c:order val="1"/>
          <c:tx>
            <c:strRef>
              <c:f>'12 mjeseci'!$C$55</c:f>
              <c:strCache>
                <c:ptCount val="1"/>
                <c:pt idx="0">
                  <c:v>Ciljani prihod u 12 mjeseci EUR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'12 mjeseci'!$C$56:$C$68</c:f>
              <c:numCache>
                <c:formatCode>General</c:formatCode>
                <c:ptCount val="13"/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E-A340-BEE1-5BABC1344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5230496"/>
        <c:axId val="865306496"/>
      </c:barChart>
      <c:lineChart>
        <c:grouping val="standard"/>
        <c:varyColors val="0"/>
        <c:ser>
          <c:idx val="2"/>
          <c:order val="2"/>
          <c:tx>
            <c:strRef>
              <c:f>'12 mjeseci'!$D$55</c:f>
              <c:strCache>
                <c:ptCount val="1"/>
                <c:pt idx="0">
                  <c:v>Broj klikova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 mjeseci'!$D$56:$D$68</c:f>
              <c:numCache>
                <c:formatCode>0</c:formatCode>
                <c:ptCount val="13"/>
                <c:pt idx="1">
                  <c:v>626.56641604010019</c:v>
                </c:pt>
                <c:pt idx="2">
                  <c:v>1253.1328320802004</c:v>
                </c:pt>
                <c:pt idx="3">
                  <c:v>1879.6992481203004</c:v>
                </c:pt>
                <c:pt idx="4">
                  <c:v>2506.2656641604008</c:v>
                </c:pt>
                <c:pt idx="5">
                  <c:v>3132.832080200501</c:v>
                </c:pt>
                <c:pt idx="6">
                  <c:v>3759.3984962406007</c:v>
                </c:pt>
                <c:pt idx="7">
                  <c:v>4385.9649122807014</c:v>
                </c:pt>
                <c:pt idx="8">
                  <c:v>5012.5313283208015</c:v>
                </c:pt>
                <c:pt idx="9">
                  <c:v>5639.0977443609017</c:v>
                </c:pt>
                <c:pt idx="10">
                  <c:v>6265.6641604010019</c:v>
                </c:pt>
                <c:pt idx="11">
                  <c:v>6892.2305764411021</c:v>
                </c:pt>
                <c:pt idx="12">
                  <c:v>7518.7969924812014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E-A340-BEE1-5BABC1344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533424"/>
        <c:axId val="865421872"/>
      </c:lineChart>
      <c:catAx>
        <c:axId val="86523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06496"/>
        <c:crosses val="autoZero"/>
        <c:auto val="1"/>
        <c:lblAlgn val="ctr"/>
        <c:lblOffset val="100"/>
        <c:noMultiLvlLbl val="0"/>
      </c:catAx>
      <c:valAx>
        <c:axId val="86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30496"/>
        <c:crosses val="autoZero"/>
        <c:crossBetween val="between"/>
      </c:valAx>
      <c:valAx>
        <c:axId val="8654218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33424"/>
        <c:crosses val="max"/>
        <c:crossBetween val="between"/>
      </c:valAx>
      <c:catAx>
        <c:axId val="865533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86542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Ciljani prihod od 30.000€ u 12 mj.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 mjeseci'!$B$88</c:f>
              <c:strCache>
                <c:ptCount val="1"/>
                <c:pt idx="0">
                  <c:v>Mjesec / kumulativno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'12 mjeseci'!$B$89:$B$100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0-594F-A19F-87887E80C0A0}"/>
            </c:ext>
          </c:extLst>
        </c:ser>
        <c:ser>
          <c:idx val="1"/>
          <c:order val="1"/>
          <c:tx>
            <c:strRef>
              <c:f>'12 mjeseci'!$C$88</c:f>
              <c:strCache>
                <c:ptCount val="1"/>
                <c:pt idx="0">
                  <c:v>Broj mailova potrebnih ukupno poslati u 12 mj.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'12 mjeseci'!$C$89:$C$100</c:f>
              <c:numCache>
                <c:formatCode>0</c:formatCode>
                <c:ptCount val="12"/>
                <c:pt idx="0">
                  <c:v>61492.673147994421</c:v>
                </c:pt>
                <c:pt idx="1">
                  <c:v>122985.34629598884</c:v>
                </c:pt>
                <c:pt idx="2">
                  <c:v>184478.01944398324</c:v>
                </c:pt>
                <c:pt idx="3">
                  <c:v>245970.69259197768</c:v>
                </c:pt>
                <c:pt idx="4">
                  <c:v>307463.36573997216</c:v>
                </c:pt>
                <c:pt idx="5">
                  <c:v>368956.03888796648</c:v>
                </c:pt>
                <c:pt idx="6">
                  <c:v>430448.71203596093</c:v>
                </c:pt>
                <c:pt idx="7">
                  <c:v>491941.38518395537</c:v>
                </c:pt>
                <c:pt idx="8">
                  <c:v>553434.05833194987</c:v>
                </c:pt>
                <c:pt idx="9">
                  <c:v>614926.73147994431</c:v>
                </c:pt>
                <c:pt idx="10">
                  <c:v>676419.40462793864</c:v>
                </c:pt>
                <c:pt idx="11">
                  <c:v>737912.07777593296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0-594F-A19F-87887E80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327648"/>
        <c:axId val="2043765471"/>
      </c:barChart>
      <c:lineChart>
        <c:grouping val="standard"/>
        <c:varyColors val="0"/>
        <c:ser>
          <c:idx val="2"/>
          <c:order val="2"/>
          <c:tx>
            <c:strRef>
              <c:f>'12 mjeseci'!$D$88</c:f>
              <c:strCache>
                <c:ptCount val="1"/>
                <c:pt idx="0">
                  <c:v>Broj klikova (0,95% u odnosu na poslane mailove)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 mjeseci'!$D$89:$D$100</c:f>
              <c:numCache>
                <c:formatCode>0</c:formatCode>
                <c:ptCount val="12"/>
                <c:pt idx="0">
                  <c:v>584.79532163742692</c:v>
                </c:pt>
                <c:pt idx="1">
                  <c:v>1169.5906432748538</c:v>
                </c:pt>
                <c:pt idx="2">
                  <c:v>1754.3859649122805</c:v>
                </c:pt>
                <c:pt idx="3">
                  <c:v>2339.1812865497077</c:v>
                </c:pt>
                <c:pt idx="4">
                  <c:v>2923.9766081871348</c:v>
                </c:pt>
                <c:pt idx="5">
                  <c:v>3508.7719298245611</c:v>
                </c:pt>
                <c:pt idx="6">
                  <c:v>4093.5672514619882</c:v>
                </c:pt>
                <c:pt idx="7">
                  <c:v>4678.3625730994154</c:v>
                </c:pt>
                <c:pt idx="8">
                  <c:v>5263.1578947368425</c:v>
                </c:pt>
                <c:pt idx="9">
                  <c:v>5847.9532163742697</c:v>
                </c:pt>
                <c:pt idx="10">
                  <c:v>6432.7485380116959</c:v>
                </c:pt>
                <c:pt idx="11">
                  <c:v>7017.5438596491222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0-594F-A19F-87887E80C0A0}"/>
            </c:ext>
          </c:extLst>
        </c:ser>
        <c:ser>
          <c:idx val="3"/>
          <c:order val="3"/>
          <c:tx>
            <c:strRef>
              <c:f>'12 mjeseci'!$E$88</c:f>
              <c:strCache>
                <c:ptCount val="1"/>
                <c:pt idx="0">
                  <c:v>Ciljani prihod u 12 mjeseci EUR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 mjeseci'!$E$89:$E$100</c:f>
              <c:numCache>
                <c:formatCode>General</c:formatCode>
                <c:ptCount val="12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20-594F-A19F-87887E80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492399"/>
        <c:axId val="2044639551"/>
      </c:lineChart>
      <c:catAx>
        <c:axId val="198832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65471"/>
        <c:crosses val="autoZero"/>
        <c:auto val="1"/>
        <c:lblAlgn val="ctr"/>
        <c:lblOffset val="100"/>
        <c:noMultiLvlLbl val="0"/>
      </c:catAx>
      <c:valAx>
        <c:axId val="20437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27648"/>
        <c:crosses val="autoZero"/>
        <c:crossBetween val="between"/>
      </c:valAx>
      <c:valAx>
        <c:axId val="2044639551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92399"/>
        <c:crosses val="max"/>
        <c:crossBetween val="between"/>
      </c:valAx>
      <c:catAx>
        <c:axId val="2044492399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4639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 mjeseci'!$B$136</c:f>
              <c:strCache>
                <c:ptCount val="1"/>
                <c:pt idx="0">
                  <c:v>Mjesec / kumulativno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'12 mjeseci'!$B$137:$B$148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F-5042-92CC-606CB61853EE}"/>
            </c:ext>
          </c:extLst>
        </c:ser>
        <c:ser>
          <c:idx val="1"/>
          <c:order val="1"/>
          <c:tx>
            <c:strRef>
              <c:f>'12 mjeseci'!$C$136</c:f>
              <c:strCache>
                <c:ptCount val="1"/>
                <c:pt idx="0">
                  <c:v>Broj mailova potrebnih ukupno poslati u 12 mj.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'12 mjeseci'!$C$137:$C$148</c:f>
              <c:numCache>
                <c:formatCode>0</c:formatCode>
                <c:ptCount val="12"/>
                <c:pt idx="0">
                  <c:v>48732.943469785576</c:v>
                </c:pt>
                <c:pt idx="1">
                  <c:v>97465.886939571152</c:v>
                </c:pt>
                <c:pt idx="2">
                  <c:v>146198.83040935671</c:v>
                </c:pt>
                <c:pt idx="3">
                  <c:v>194931.7738791423</c:v>
                </c:pt>
                <c:pt idx="4">
                  <c:v>243664.71734892792</c:v>
                </c:pt>
                <c:pt idx="5">
                  <c:v>292397.66081871343</c:v>
                </c:pt>
                <c:pt idx="6">
                  <c:v>341130.60428849905</c:v>
                </c:pt>
                <c:pt idx="7">
                  <c:v>389863.54775828461</c:v>
                </c:pt>
                <c:pt idx="8">
                  <c:v>438596.49122807023</c:v>
                </c:pt>
                <c:pt idx="9">
                  <c:v>487329.43469785585</c:v>
                </c:pt>
                <c:pt idx="10">
                  <c:v>536062.37816764135</c:v>
                </c:pt>
                <c:pt idx="11">
                  <c:v>584795.32163742685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F-5042-92CC-606CB6185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370192"/>
        <c:axId val="1471081776"/>
      </c:barChart>
      <c:lineChart>
        <c:grouping val="standard"/>
        <c:varyColors val="0"/>
        <c:ser>
          <c:idx val="2"/>
          <c:order val="2"/>
          <c:tx>
            <c:strRef>
              <c:f>'12 mjeseci'!$D$136</c:f>
              <c:strCache>
                <c:ptCount val="1"/>
                <c:pt idx="0">
                  <c:v>Broj klikova (1,20)% u odnosu na poslane mailove)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 mjeseci'!$D$137:$D$148</c:f>
              <c:numCache>
                <c:formatCode>0</c:formatCode>
                <c:ptCount val="12"/>
                <c:pt idx="0">
                  <c:v>584.79532163742692</c:v>
                </c:pt>
                <c:pt idx="1">
                  <c:v>1169.5906432748538</c:v>
                </c:pt>
                <c:pt idx="2">
                  <c:v>1754.3859649122805</c:v>
                </c:pt>
                <c:pt idx="3">
                  <c:v>2339.1812865497077</c:v>
                </c:pt>
                <c:pt idx="4">
                  <c:v>2923.9766081871348</c:v>
                </c:pt>
                <c:pt idx="5">
                  <c:v>3508.7719298245611</c:v>
                </c:pt>
                <c:pt idx="6">
                  <c:v>4093.5672514619882</c:v>
                </c:pt>
                <c:pt idx="7">
                  <c:v>4678.3625730994154</c:v>
                </c:pt>
                <c:pt idx="8">
                  <c:v>5263.1578947368425</c:v>
                </c:pt>
                <c:pt idx="9">
                  <c:v>5847.9532163742697</c:v>
                </c:pt>
                <c:pt idx="10">
                  <c:v>6432.7485380116959</c:v>
                </c:pt>
                <c:pt idx="11">
                  <c:v>7017.5438596491222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F-5042-92CC-606CB61853EE}"/>
            </c:ext>
          </c:extLst>
        </c:ser>
        <c:ser>
          <c:idx val="3"/>
          <c:order val="3"/>
          <c:tx>
            <c:strRef>
              <c:f>'12 mjeseci'!$E$136</c:f>
              <c:strCache>
                <c:ptCount val="1"/>
                <c:pt idx="0">
                  <c:v>Ciljani prihod u 12 mjeseci EUR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 mjeseci'!$E$137:$E$148</c:f>
              <c:numCache>
                <c:formatCode>General</c:formatCode>
                <c:ptCount val="12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F-5042-92CC-606CB6185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242287"/>
        <c:axId val="2064984415"/>
      </c:lineChart>
      <c:catAx>
        <c:axId val="147037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81776"/>
        <c:crosses val="autoZero"/>
        <c:auto val="1"/>
        <c:lblAlgn val="ctr"/>
        <c:lblOffset val="100"/>
        <c:noMultiLvlLbl val="0"/>
      </c:catAx>
      <c:valAx>
        <c:axId val="14710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370192"/>
        <c:crosses val="autoZero"/>
        <c:crossBetween val="between"/>
      </c:valAx>
      <c:valAx>
        <c:axId val="2064984415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42287"/>
        <c:crosses val="max"/>
        <c:crossBetween val="between"/>
      </c:valAx>
      <c:catAx>
        <c:axId val="2065242287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4984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Ciljani prihod od 30K za 12 mj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 mjeseci'!$B$55</c:f>
              <c:strCache>
                <c:ptCount val="1"/>
                <c:pt idx="0">
                  <c:v>Mjesec / kumulativno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'12 mjeseci'!$B$56:$B$68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1-1A45-ABDD-AD2A27B659FE}"/>
            </c:ext>
          </c:extLst>
        </c:ser>
        <c:ser>
          <c:idx val="1"/>
          <c:order val="1"/>
          <c:tx>
            <c:strRef>
              <c:f>'12 mjeseci'!$C$55</c:f>
              <c:strCache>
                <c:ptCount val="1"/>
                <c:pt idx="0">
                  <c:v>Ciljani prihod u 12 mjeseci EUR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'12 mjeseci'!$C$56:$C$68</c:f>
              <c:numCache>
                <c:formatCode>General</c:formatCode>
                <c:ptCount val="13"/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1-1A45-ABDD-AD2A27B65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5230496"/>
        <c:axId val="865306496"/>
      </c:barChart>
      <c:lineChart>
        <c:grouping val="standard"/>
        <c:varyColors val="0"/>
        <c:ser>
          <c:idx val="2"/>
          <c:order val="2"/>
          <c:tx>
            <c:strRef>
              <c:f>'12 mjeseci'!$D$55</c:f>
              <c:strCache>
                <c:ptCount val="1"/>
                <c:pt idx="0">
                  <c:v>Broj klikova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 mjeseci'!$D$56:$D$68</c:f>
              <c:numCache>
                <c:formatCode>0</c:formatCode>
                <c:ptCount val="13"/>
                <c:pt idx="1">
                  <c:v>626.56641604010019</c:v>
                </c:pt>
                <c:pt idx="2">
                  <c:v>1253.1328320802004</c:v>
                </c:pt>
                <c:pt idx="3">
                  <c:v>1879.6992481203004</c:v>
                </c:pt>
                <c:pt idx="4">
                  <c:v>2506.2656641604008</c:v>
                </c:pt>
                <c:pt idx="5">
                  <c:v>3132.832080200501</c:v>
                </c:pt>
                <c:pt idx="6">
                  <c:v>3759.3984962406007</c:v>
                </c:pt>
                <c:pt idx="7">
                  <c:v>4385.9649122807014</c:v>
                </c:pt>
                <c:pt idx="8">
                  <c:v>5012.5313283208015</c:v>
                </c:pt>
                <c:pt idx="9">
                  <c:v>5639.0977443609017</c:v>
                </c:pt>
                <c:pt idx="10">
                  <c:v>6265.6641604010019</c:v>
                </c:pt>
                <c:pt idx="11">
                  <c:v>6892.2305764411021</c:v>
                </c:pt>
                <c:pt idx="12">
                  <c:v>7518.7969924812014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1-1A45-ABDD-AD2A27B65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533424"/>
        <c:axId val="865421872"/>
      </c:lineChart>
      <c:catAx>
        <c:axId val="86523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06496"/>
        <c:crosses val="autoZero"/>
        <c:auto val="1"/>
        <c:lblAlgn val="ctr"/>
        <c:lblOffset val="100"/>
        <c:noMultiLvlLbl val="0"/>
      </c:catAx>
      <c:valAx>
        <c:axId val="86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30496"/>
        <c:crosses val="autoZero"/>
        <c:crossBetween val="between"/>
      </c:valAx>
      <c:valAx>
        <c:axId val="8654218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33424"/>
        <c:crosses val="max"/>
        <c:crossBetween val="between"/>
      </c:valAx>
      <c:catAx>
        <c:axId val="865533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86542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Ciljani prihod od 30.000€ u 12 mj.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 mjeseci'!$B$88</c:f>
              <c:strCache>
                <c:ptCount val="1"/>
                <c:pt idx="0">
                  <c:v>Mjesec / kumulativno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'12 mjeseci'!$B$89:$B$100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8-5E42-AA31-A322A9A5995B}"/>
            </c:ext>
          </c:extLst>
        </c:ser>
        <c:ser>
          <c:idx val="1"/>
          <c:order val="1"/>
          <c:tx>
            <c:strRef>
              <c:f>'12 mjeseci'!$C$88</c:f>
              <c:strCache>
                <c:ptCount val="1"/>
                <c:pt idx="0">
                  <c:v>Broj mailova potrebnih ukupno poslati u 12 mj.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'12 mjeseci'!$C$89:$C$100</c:f>
              <c:numCache>
                <c:formatCode>0</c:formatCode>
                <c:ptCount val="12"/>
                <c:pt idx="0">
                  <c:v>61492.673147994421</c:v>
                </c:pt>
                <c:pt idx="1">
                  <c:v>122985.34629598884</c:v>
                </c:pt>
                <c:pt idx="2">
                  <c:v>184478.01944398324</c:v>
                </c:pt>
                <c:pt idx="3">
                  <c:v>245970.69259197768</c:v>
                </c:pt>
                <c:pt idx="4">
                  <c:v>307463.36573997216</c:v>
                </c:pt>
                <c:pt idx="5">
                  <c:v>368956.03888796648</c:v>
                </c:pt>
                <c:pt idx="6">
                  <c:v>430448.71203596093</c:v>
                </c:pt>
                <c:pt idx="7">
                  <c:v>491941.38518395537</c:v>
                </c:pt>
                <c:pt idx="8">
                  <c:v>553434.05833194987</c:v>
                </c:pt>
                <c:pt idx="9">
                  <c:v>614926.73147994431</c:v>
                </c:pt>
                <c:pt idx="10">
                  <c:v>676419.40462793864</c:v>
                </c:pt>
                <c:pt idx="11">
                  <c:v>737912.07777593296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8-5E42-AA31-A322A9A59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327648"/>
        <c:axId val="2043765471"/>
      </c:barChart>
      <c:lineChart>
        <c:grouping val="standard"/>
        <c:varyColors val="0"/>
        <c:ser>
          <c:idx val="2"/>
          <c:order val="2"/>
          <c:tx>
            <c:strRef>
              <c:f>'12 mjeseci'!$D$88</c:f>
              <c:strCache>
                <c:ptCount val="1"/>
                <c:pt idx="0">
                  <c:v>Broj klikova (0,95% u odnosu na poslane mailove)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 mjeseci'!$D$89:$D$100</c:f>
              <c:numCache>
                <c:formatCode>0</c:formatCode>
                <c:ptCount val="12"/>
                <c:pt idx="0">
                  <c:v>584.79532163742692</c:v>
                </c:pt>
                <c:pt idx="1">
                  <c:v>1169.5906432748538</c:v>
                </c:pt>
                <c:pt idx="2">
                  <c:v>1754.3859649122805</c:v>
                </c:pt>
                <c:pt idx="3">
                  <c:v>2339.1812865497077</c:v>
                </c:pt>
                <c:pt idx="4">
                  <c:v>2923.9766081871348</c:v>
                </c:pt>
                <c:pt idx="5">
                  <c:v>3508.7719298245611</c:v>
                </c:pt>
                <c:pt idx="6">
                  <c:v>4093.5672514619882</c:v>
                </c:pt>
                <c:pt idx="7">
                  <c:v>4678.3625730994154</c:v>
                </c:pt>
                <c:pt idx="8">
                  <c:v>5263.1578947368425</c:v>
                </c:pt>
                <c:pt idx="9">
                  <c:v>5847.9532163742697</c:v>
                </c:pt>
                <c:pt idx="10">
                  <c:v>6432.7485380116959</c:v>
                </c:pt>
                <c:pt idx="11">
                  <c:v>7017.5438596491222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78-5E42-AA31-A322A9A5995B}"/>
            </c:ext>
          </c:extLst>
        </c:ser>
        <c:ser>
          <c:idx val="3"/>
          <c:order val="3"/>
          <c:tx>
            <c:strRef>
              <c:f>'12 mjeseci'!$E$88</c:f>
              <c:strCache>
                <c:ptCount val="1"/>
                <c:pt idx="0">
                  <c:v>Ciljani prihod u 12 mjeseci EUR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 mjeseci'!$E$89:$E$100</c:f>
              <c:numCache>
                <c:formatCode>General</c:formatCode>
                <c:ptCount val="12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78-5E42-AA31-A322A9A59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492399"/>
        <c:axId val="2044639551"/>
      </c:lineChart>
      <c:catAx>
        <c:axId val="198832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65471"/>
        <c:crosses val="autoZero"/>
        <c:auto val="1"/>
        <c:lblAlgn val="ctr"/>
        <c:lblOffset val="100"/>
        <c:noMultiLvlLbl val="0"/>
      </c:catAx>
      <c:valAx>
        <c:axId val="20437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27648"/>
        <c:crosses val="autoZero"/>
        <c:crossBetween val="between"/>
      </c:valAx>
      <c:valAx>
        <c:axId val="2044639551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92399"/>
        <c:crosses val="max"/>
        <c:crossBetween val="between"/>
      </c:valAx>
      <c:catAx>
        <c:axId val="2044492399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4639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 mjeseci'!$B$136</c:f>
              <c:strCache>
                <c:ptCount val="1"/>
                <c:pt idx="0">
                  <c:v>Mjesec / kumulativno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'12 mjeseci'!$B$137:$B$148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8-D846-8216-1BDBF3899F83}"/>
            </c:ext>
          </c:extLst>
        </c:ser>
        <c:ser>
          <c:idx val="1"/>
          <c:order val="1"/>
          <c:tx>
            <c:strRef>
              <c:f>'12 mjeseci'!$C$136</c:f>
              <c:strCache>
                <c:ptCount val="1"/>
                <c:pt idx="0">
                  <c:v>Broj mailova potrebnih ukupno poslati u 12 mj.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'12 mjeseci'!$C$137:$C$148</c:f>
              <c:numCache>
                <c:formatCode>0</c:formatCode>
                <c:ptCount val="12"/>
                <c:pt idx="0">
                  <c:v>48732.943469785576</c:v>
                </c:pt>
                <c:pt idx="1">
                  <c:v>97465.886939571152</c:v>
                </c:pt>
                <c:pt idx="2">
                  <c:v>146198.83040935671</c:v>
                </c:pt>
                <c:pt idx="3">
                  <c:v>194931.7738791423</c:v>
                </c:pt>
                <c:pt idx="4">
                  <c:v>243664.71734892792</c:v>
                </c:pt>
                <c:pt idx="5">
                  <c:v>292397.66081871343</c:v>
                </c:pt>
                <c:pt idx="6">
                  <c:v>341130.60428849905</c:v>
                </c:pt>
                <c:pt idx="7">
                  <c:v>389863.54775828461</c:v>
                </c:pt>
                <c:pt idx="8">
                  <c:v>438596.49122807023</c:v>
                </c:pt>
                <c:pt idx="9">
                  <c:v>487329.43469785585</c:v>
                </c:pt>
                <c:pt idx="10">
                  <c:v>536062.37816764135</c:v>
                </c:pt>
                <c:pt idx="11">
                  <c:v>584795.32163742685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8-D846-8216-1BDBF389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370192"/>
        <c:axId val="1471081776"/>
      </c:barChart>
      <c:lineChart>
        <c:grouping val="standard"/>
        <c:varyColors val="0"/>
        <c:ser>
          <c:idx val="2"/>
          <c:order val="2"/>
          <c:tx>
            <c:strRef>
              <c:f>'12 mjeseci'!$D$136</c:f>
              <c:strCache>
                <c:ptCount val="1"/>
                <c:pt idx="0">
                  <c:v>Broj klikova (1,20)% u odnosu na poslane mailove)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 mjeseci'!$D$137:$D$148</c:f>
              <c:numCache>
                <c:formatCode>0</c:formatCode>
                <c:ptCount val="12"/>
                <c:pt idx="0">
                  <c:v>584.79532163742692</c:v>
                </c:pt>
                <c:pt idx="1">
                  <c:v>1169.5906432748538</c:v>
                </c:pt>
                <c:pt idx="2">
                  <c:v>1754.3859649122805</c:v>
                </c:pt>
                <c:pt idx="3">
                  <c:v>2339.1812865497077</c:v>
                </c:pt>
                <c:pt idx="4">
                  <c:v>2923.9766081871348</c:v>
                </c:pt>
                <c:pt idx="5">
                  <c:v>3508.7719298245611</c:v>
                </c:pt>
                <c:pt idx="6">
                  <c:v>4093.5672514619882</c:v>
                </c:pt>
                <c:pt idx="7">
                  <c:v>4678.3625730994154</c:v>
                </c:pt>
                <c:pt idx="8">
                  <c:v>5263.1578947368425</c:v>
                </c:pt>
                <c:pt idx="9">
                  <c:v>5847.9532163742697</c:v>
                </c:pt>
                <c:pt idx="10">
                  <c:v>6432.7485380116959</c:v>
                </c:pt>
                <c:pt idx="11">
                  <c:v>7017.5438596491222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8-D846-8216-1BDBF3899F83}"/>
            </c:ext>
          </c:extLst>
        </c:ser>
        <c:ser>
          <c:idx val="3"/>
          <c:order val="3"/>
          <c:tx>
            <c:strRef>
              <c:f>'12 mjeseci'!$E$136</c:f>
              <c:strCache>
                <c:ptCount val="1"/>
                <c:pt idx="0">
                  <c:v>Ciljani prihod u 12 mjeseci EUR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 mjeseci'!$E$137:$E$148</c:f>
              <c:numCache>
                <c:formatCode>General</c:formatCode>
                <c:ptCount val="12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28-D846-8216-1BDBF389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242287"/>
        <c:axId val="2064984415"/>
      </c:lineChart>
      <c:catAx>
        <c:axId val="147037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81776"/>
        <c:crosses val="autoZero"/>
        <c:auto val="1"/>
        <c:lblAlgn val="ctr"/>
        <c:lblOffset val="100"/>
        <c:noMultiLvlLbl val="0"/>
      </c:catAx>
      <c:valAx>
        <c:axId val="14710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370192"/>
        <c:crosses val="autoZero"/>
        <c:crossBetween val="between"/>
      </c:valAx>
      <c:valAx>
        <c:axId val="2064984415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42287"/>
        <c:crosses val="max"/>
        <c:crossBetween val="between"/>
      </c:valAx>
      <c:catAx>
        <c:axId val="2065242287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4984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'prihod razlicit'!$B$191</c:f>
              <c:strCache>
                <c:ptCount val="1"/>
                <c:pt idx="0">
                  <c:v>Mjesec / kumulativno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'prihod razlicit'!$B$192:$B$203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7-6C44-B70E-09FDE4FF375B}"/>
            </c:ext>
          </c:extLst>
        </c:ser>
        <c:ser>
          <c:idx val="1"/>
          <c:order val="1"/>
          <c:tx>
            <c:strRef>
              <c:f>'prihod razlicit'!$C$191</c:f>
              <c:strCache>
                <c:ptCount val="1"/>
                <c:pt idx="0">
                  <c:v>Broj mailova potrebnih ukupno poslati u 12 mj.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'prihod razlicit'!$C$192:$C$203</c:f>
              <c:numCache>
                <c:formatCode>0</c:formatCode>
                <c:ptCount val="12"/>
                <c:pt idx="0">
                  <c:v>61492.673147994421</c:v>
                </c:pt>
                <c:pt idx="1">
                  <c:v>122985.34629598884</c:v>
                </c:pt>
                <c:pt idx="2">
                  <c:v>184478.01944398324</c:v>
                </c:pt>
                <c:pt idx="3">
                  <c:v>245970.69259197768</c:v>
                </c:pt>
                <c:pt idx="4">
                  <c:v>307463.36573997216</c:v>
                </c:pt>
                <c:pt idx="5">
                  <c:v>368956.03888796648</c:v>
                </c:pt>
                <c:pt idx="6">
                  <c:v>430448.71203596093</c:v>
                </c:pt>
                <c:pt idx="7">
                  <c:v>491941.38518395537</c:v>
                </c:pt>
                <c:pt idx="8">
                  <c:v>553434.05833194987</c:v>
                </c:pt>
                <c:pt idx="9">
                  <c:v>614926.73147994431</c:v>
                </c:pt>
                <c:pt idx="10">
                  <c:v>676419.40462793864</c:v>
                </c:pt>
                <c:pt idx="11">
                  <c:v>737912.07777593296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7-6C44-B70E-09FDE4FF3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249840"/>
        <c:axId val="1751251552"/>
      </c:barChart>
      <c:lineChart>
        <c:grouping val="standard"/>
        <c:varyColors val="0"/>
        <c:ser>
          <c:idx val="2"/>
          <c:order val="2"/>
          <c:tx>
            <c:strRef>
              <c:f>'prihod razlicit'!$D$191</c:f>
              <c:strCache>
                <c:ptCount val="1"/>
                <c:pt idx="0">
                  <c:v>Broj klikova veči za 10% mjesečno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'prihod razlicit'!$D$192:$D$203</c:f>
              <c:numCache>
                <c:formatCode>0</c:formatCode>
                <c:ptCount val="12"/>
                <c:pt idx="0">
                  <c:v>643.27485380116968</c:v>
                </c:pt>
                <c:pt idx="1">
                  <c:v>1286.5497076023394</c:v>
                </c:pt>
                <c:pt idx="2">
                  <c:v>1929.8245614035088</c:v>
                </c:pt>
                <c:pt idx="3">
                  <c:v>2573.0994152046787</c:v>
                </c:pt>
                <c:pt idx="4">
                  <c:v>3216.3742690058484</c:v>
                </c:pt>
                <c:pt idx="5">
                  <c:v>3859.6491228070176</c:v>
                </c:pt>
                <c:pt idx="6">
                  <c:v>4502.9239766081873</c:v>
                </c:pt>
                <c:pt idx="7">
                  <c:v>5146.1988304093575</c:v>
                </c:pt>
                <c:pt idx="8">
                  <c:v>5789.4736842105276</c:v>
                </c:pt>
                <c:pt idx="9">
                  <c:v>6432.7485380116968</c:v>
                </c:pt>
                <c:pt idx="10">
                  <c:v>7076.0233918128661</c:v>
                </c:pt>
                <c:pt idx="11">
                  <c:v>7719.2982456140353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7-6C44-B70E-09FDE4FF375B}"/>
            </c:ext>
          </c:extLst>
        </c:ser>
        <c:ser>
          <c:idx val="3"/>
          <c:order val="3"/>
          <c:tx>
            <c:strRef>
              <c:f>'prihod razlicit'!$E$191</c:f>
              <c:strCache>
                <c:ptCount val="1"/>
                <c:pt idx="0">
                  <c:v>Mjesečni prihod kumulativno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'prihod razlicit'!$E$192:$E$203</c:f>
              <c:numCache>
                <c:formatCode>_-* #,##0.00\ _€_-;\-* #,##0.00\ _€_-;_-* "-"??\ _€_-;_-@_-</c:formatCode>
                <c:ptCount val="12"/>
                <c:pt idx="0">
                  <c:v>2750.0000000000005</c:v>
                </c:pt>
                <c:pt idx="1">
                  <c:v>5500.0000000000009</c:v>
                </c:pt>
                <c:pt idx="2">
                  <c:v>8250</c:v>
                </c:pt>
                <c:pt idx="3">
                  <c:v>11000.000000000002</c:v>
                </c:pt>
                <c:pt idx="4">
                  <c:v>13750.000000000002</c:v>
                </c:pt>
                <c:pt idx="5">
                  <c:v>16500</c:v>
                </c:pt>
                <c:pt idx="6">
                  <c:v>19250</c:v>
                </c:pt>
                <c:pt idx="7">
                  <c:v>22000.000000000004</c:v>
                </c:pt>
                <c:pt idx="8">
                  <c:v>24750.000000000004</c:v>
                </c:pt>
                <c:pt idx="9">
                  <c:v>27500.000000000004</c:v>
                </c:pt>
                <c:pt idx="10">
                  <c:v>30250</c:v>
                </c:pt>
                <c:pt idx="11">
                  <c:v>33000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7-6C44-B70E-09FDE4FF3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952848"/>
        <c:axId val="387627711"/>
      </c:lineChart>
      <c:catAx>
        <c:axId val="175124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51552"/>
        <c:crosses val="autoZero"/>
        <c:auto val="1"/>
        <c:lblAlgn val="ctr"/>
        <c:lblOffset val="100"/>
        <c:noMultiLvlLbl val="0"/>
      </c:catAx>
      <c:valAx>
        <c:axId val="17512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49840"/>
        <c:crosses val="autoZero"/>
        <c:crossBetween val="between"/>
      </c:valAx>
      <c:valAx>
        <c:axId val="387627711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52848"/>
        <c:crosses val="max"/>
        <c:crossBetween val="between"/>
      </c:valAx>
      <c:catAx>
        <c:axId val="1873952848"/>
        <c:scaling>
          <c:orientation val="minMax"/>
        </c:scaling>
        <c:delete val="1"/>
        <c:axPos val="b"/>
        <c:majorTickMark val="none"/>
        <c:minorTickMark val="none"/>
        <c:tickLblPos val="nextTo"/>
        <c:crossAx val="387627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'prihod razlicit'!$B$177</c:f>
              <c:strCache>
                <c:ptCount val="1"/>
                <c:pt idx="0">
                  <c:v>Mjesec / kumulativno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'prihod razlicit'!$B$178:$B$189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9-7942-96C4-978BE0BD8F86}"/>
            </c:ext>
          </c:extLst>
        </c:ser>
        <c:ser>
          <c:idx val="1"/>
          <c:order val="1"/>
          <c:tx>
            <c:strRef>
              <c:f>'prihod razlicit'!$C$177</c:f>
              <c:strCache>
                <c:ptCount val="1"/>
                <c:pt idx="0">
                  <c:v>Broj mailova potrebnih ukupno poslati u 12 mj.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'prihod razlicit'!$C$178:$C$189</c:f>
              <c:numCache>
                <c:formatCode>0</c:formatCode>
                <c:ptCount val="12"/>
                <c:pt idx="0">
                  <c:v>61492.673147994421</c:v>
                </c:pt>
                <c:pt idx="1">
                  <c:v>122985.34629598884</c:v>
                </c:pt>
                <c:pt idx="2">
                  <c:v>184478.01944398324</c:v>
                </c:pt>
                <c:pt idx="3">
                  <c:v>245970.69259197768</c:v>
                </c:pt>
                <c:pt idx="4">
                  <c:v>307463.36573997216</c:v>
                </c:pt>
                <c:pt idx="5">
                  <c:v>368956.03888796648</c:v>
                </c:pt>
                <c:pt idx="6">
                  <c:v>430448.71203596093</c:v>
                </c:pt>
                <c:pt idx="7">
                  <c:v>491941.38518395537</c:v>
                </c:pt>
                <c:pt idx="8">
                  <c:v>553434.05833194987</c:v>
                </c:pt>
                <c:pt idx="9">
                  <c:v>614926.73147994431</c:v>
                </c:pt>
                <c:pt idx="10">
                  <c:v>676419.40462793864</c:v>
                </c:pt>
                <c:pt idx="11">
                  <c:v>737912.07777593296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9-7942-96C4-978BE0BD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455456"/>
        <c:axId val="1848457168"/>
      </c:barChart>
      <c:lineChart>
        <c:grouping val="standard"/>
        <c:varyColors val="0"/>
        <c:ser>
          <c:idx val="2"/>
          <c:order val="2"/>
          <c:tx>
            <c:strRef>
              <c:f>'prihod razlicit'!$D$177</c:f>
              <c:strCache>
                <c:ptCount val="1"/>
                <c:pt idx="0">
                  <c:v>Broj klikova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'prihod razlicit'!$D$178:$D$189</c:f>
              <c:numCache>
                <c:formatCode>0</c:formatCode>
                <c:ptCount val="12"/>
                <c:pt idx="0">
                  <c:v>584.79532163742692</c:v>
                </c:pt>
                <c:pt idx="1">
                  <c:v>1169.5906432748538</c:v>
                </c:pt>
                <c:pt idx="2">
                  <c:v>1754.3859649122805</c:v>
                </c:pt>
                <c:pt idx="3">
                  <c:v>2339.1812865497077</c:v>
                </c:pt>
                <c:pt idx="4">
                  <c:v>2923.9766081871348</c:v>
                </c:pt>
                <c:pt idx="5">
                  <c:v>3508.7719298245611</c:v>
                </c:pt>
                <c:pt idx="6">
                  <c:v>4093.5672514619882</c:v>
                </c:pt>
                <c:pt idx="7">
                  <c:v>4678.3625730994154</c:v>
                </c:pt>
                <c:pt idx="8">
                  <c:v>5263.1578947368425</c:v>
                </c:pt>
                <c:pt idx="9">
                  <c:v>5847.9532163742697</c:v>
                </c:pt>
                <c:pt idx="10">
                  <c:v>6432.7485380116959</c:v>
                </c:pt>
                <c:pt idx="11">
                  <c:v>7017.5438596491222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9-7942-96C4-978BE0BD8F86}"/>
            </c:ext>
          </c:extLst>
        </c:ser>
        <c:ser>
          <c:idx val="3"/>
          <c:order val="3"/>
          <c:tx>
            <c:strRef>
              <c:f>'prihod razlicit'!$E$177</c:f>
              <c:strCache>
                <c:ptCount val="1"/>
                <c:pt idx="0">
                  <c:v>Ciljani prihod u 12 mjeseci EUR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'prihod razlicit'!$E$178:$E$189</c:f>
              <c:numCache>
                <c:formatCode>_(* #,##0.00_);_(* \(#,##0.00\);_(* "-"??_);_(@_)</c:formatCode>
                <c:ptCount val="12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49-7942-96C4-978BE0BD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118176"/>
        <c:axId val="1874750256"/>
      </c:lineChart>
      <c:catAx>
        <c:axId val="184845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57168"/>
        <c:crosses val="autoZero"/>
        <c:auto val="1"/>
        <c:lblAlgn val="ctr"/>
        <c:lblOffset val="100"/>
        <c:noMultiLvlLbl val="0"/>
      </c:catAx>
      <c:valAx>
        <c:axId val="18484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55456"/>
        <c:crosses val="autoZero"/>
        <c:crossBetween val="between"/>
      </c:valAx>
      <c:valAx>
        <c:axId val="1874750256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18176"/>
        <c:crosses val="max"/>
        <c:crossBetween val="between"/>
      </c:valAx>
      <c:catAx>
        <c:axId val="1874118176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475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1574800</xdr:colOff>
      <xdr:row>79</xdr:row>
      <xdr:rowOff>50800</xdr:rowOff>
    </xdr:from>
    <xdr:to>
      <xdr:col>13</xdr:col>
      <xdr:colOff>508000</xdr:colOff>
      <xdr:row>86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4B2917-85E6-357C-D577-1F9BBEF8D529}"/>
            </a:ext>
          </a:extLst>
        </xdr:cNvPr>
        <xdr:cNvSpPr txBox="1"/>
      </xdr:nvSpPr>
      <xdr:spPr>
        <a:xfrm>
          <a:off x="7708900" y="17005300"/>
          <a:ext cx="6134100" cy="138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 bi u godini dana ostvarili prihod od 100tis EUR, temeljem statističkih pokazatelja o broju otvorenih mailova  io broju klikova, te broju kupaca i prosječnom iznosu po kupcu</a:t>
          </a:r>
          <a:r>
            <a:rPr lang="en-US"/>
            <a:t> ,</a:t>
          </a:r>
          <a:r>
            <a:rPr lang="en-US" baseline="0"/>
            <a:t> potrebno je mjesečno slati 232 tisuće mailova.</a:t>
          </a:r>
        </a:p>
        <a:p>
          <a:r>
            <a:rPr lang="en-US" sz="1100" baseline="0"/>
            <a:t>Ukoliko se boljom marketinškom strategijom postigne veći broj otvorenih mailova i broja klikova, za samo 10%, moguće je isti prihod ostvariti s manjim brojem poslanih mailova.</a:t>
          </a:r>
          <a:endParaRPr lang="en-US" sz="1100"/>
        </a:p>
      </xdr:txBody>
    </xdr:sp>
    <xdr:clientData/>
  </xdr:twoCellAnchor>
  <xdr:twoCellAnchor>
    <xdr:from>
      <xdr:col>5</xdr:col>
      <xdr:colOff>678180</xdr:colOff>
      <xdr:row>138</xdr:row>
      <xdr:rowOff>180340</xdr:rowOff>
    </xdr:from>
    <xdr:to>
      <xdr:col>11</xdr:col>
      <xdr:colOff>838200</xdr:colOff>
      <xdr:row>150</xdr:row>
      <xdr:rowOff>142240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E7A1FA0-7E82-E087-F874-98838D5796C2}"/>
            </a:ext>
          </a:extLst>
        </xdr:cNvPr>
        <xdr:cNvSpPr txBox="1"/>
      </xdr:nvSpPr>
      <xdr:spPr>
        <a:xfrm>
          <a:off x="4792980" y="29806900"/>
          <a:ext cx="6936740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Ovisnost</a:t>
          </a:r>
          <a:r>
            <a:rPr lang="en-US" sz="1100" baseline="0"/>
            <a:t> broja poslanih mailova za ostvarenje prihoda, temeljem pretpostavki dobivenih iz statističkih podataka 63 dosadašnje kapmapnje i ukupnog uzorka od 267.697 mailova.</a:t>
          </a:r>
        </a:p>
        <a:p>
          <a:endParaRPr lang="en-US" sz="1100" baseline="0"/>
        </a:p>
        <a:p>
          <a:r>
            <a:rPr lang="en-US" sz="1100" baseline="0"/>
            <a:t>Pretpostavke modela:</a:t>
          </a:r>
        </a:p>
        <a:p>
          <a:r>
            <a:rPr lang="en-US" sz="1100" baseline="0"/>
            <a:t>1. Broj otvorenih mailova = 30% u odnosu na broj poslanih</a:t>
          </a:r>
        </a:p>
        <a:p>
          <a:r>
            <a:rPr lang="en-US" sz="1100" baseline="0"/>
            <a:t>2.  Broj klikova u odnosu na broj otvorenih mailova=3%</a:t>
          </a:r>
        </a:p>
        <a:p>
          <a:r>
            <a:rPr lang="en-US" sz="1100" baseline="0"/>
            <a:t>3. Broj kupaca u odnosu na broj klikova =7%</a:t>
          </a:r>
        </a:p>
        <a:p>
          <a:r>
            <a:rPr lang="en-US" sz="1100" baseline="0"/>
            <a:t>4. Prosječni prihod po kupcu =  EUR57,00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6</xdr:col>
      <xdr:colOff>734616</xdr:colOff>
      <xdr:row>120</xdr:row>
      <xdr:rowOff>201097</xdr:rowOff>
    </xdr:from>
    <xdr:to>
      <xdr:col>11</xdr:col>
      <xdr:colOff>455216</xdr:colOff>
      <xdr:row>137</xdr:row>
      <xdr:rowOff>48997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77B834-DE5A-24FB-EA10-64C878F93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52</xdr:row>
      <xdr:rowOff>69850</xdr:rowOff>
    </xdr:from>
    <xdr:to>
      <xdr:col>19</xdr:col>
      <xdr:colOff>152400</xdr:colOff>
      <xdr:row>70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94BE6A-64EC-810E-4683-C315B4823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14941</xdr:colOff>
      <xdr:row>102</xdr:row>
      <xdr:rowOff>164353</xdr:rowOff>
    </xdr:from>
    <xdr:to>
      <xdr:col>19</xdr:col>
      <xdr:colOff>642290</xdr:colOff>
      <xdr:row>112</xdr:row>
      <xdr:rowOff>164353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B7BD72E-C8F8-0C43-82A1-EA1C554FF77A}"/>
            </a:ext>
          </a:extLst>
        </xdr:cNvPr>
        <xdr:cNvSpPr txBox="1"/>
      </xdr:nvSpPr>
      <xdr:spPr>
        <a:xfrm>
          <a:off x="7605059" y="25639059"/>
          <a:ext cx="8844996" cy="2091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Ovisnost</a:t>
          </a:r>
          <a:r>
            <a:rPr lang="en-US" sz="1100" baseline="0"/>
            <a:t> broja poslanih mailova za ostvarenje prihoda, temeljem pretpostavki dobivenih iz statističkih podataka 63 dosadašnje kapmapnje i ukupnog uzorka od 267697 mailova.</a:t>
          </a:r>
        </a:p>
        <a:p>
          <a:endParaRPr lang="en-US" sz="1100" baseline="0"/>
        </a:p>
        <a:p>
          <a:r>
            <a:rPr lang="en-US" sz="1100" baseline="0"/>
            <a:t>Pretpostavke modela:</a:t>
          </a:r>
        </a:p>
        <a:p>
          <a:r>
            <a:rPr lang="en-US" sz="1100" baseline="0"/>
            <a:t>1.  Broj klikova u odnosu na broj poslanih mailova je 0,95%</a:t>
          </a:r>
        </a:p>
        <a:p>
          <a:r>
            <a:rPr lang="en-US" sz="1100" baseline="0"/>
            <a:t>2. Broj kupaca u odnosu na broj klikova 7,5%</a:t>
          </a:r>
        </a:p>
        <a:p>
          <a:r>
            <a:rPr lang="en-US" sz="1100" baseline="0"/>
            <a:t>3. Prosječni prihod po kupcu EUR 57,00</a:t>
          </a:r>
        </a:p>
        <a:p>
          <a:endParaRPr lang="en-US" sz="1100" baseline="0"/>
        </a:p>
      </xdr:txBody>
    </xdr:sp>
    <xdr:clientData/>
  </xdr:twoCellAnchor>
  <xdr:twoCellAnchor>
    <xdr:from>
      <xdr:col>9</xdr:col>
      <xdr:colOff>21185</xdr:colOff>
      <xdr:row>84</xdr:row>
      <xdr:rowOff>135832</xdr:rowOff>
    </xdr:from>
    <xdr:to>
      <xdr:col>17</xdr:col>
      <xdr:colOff>668776</xdr:colOff>
      <xdr:row>102</xdr:row>
      <xdr:rowOff>52055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8E23E9-F752-F2C8-463C-79E06C8E7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597665</xdr:colOff>
      <xdr:row>70</xdr:row>
      <xdr:rowOff>165100</xdr:rowOff>
    </xdr:from>
    <xdr:to>
      <xdr:col>18</xdr:col>
      <xdr:colOff>50801</xdr:colOff>
      <xdr:row>82</xdr:row>
      <xdr:rowOff>94102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7EA51F0-019E-C148-821E-428455E0EF6B}"/>
            </a:ext>
          </a:extLst>
        </xdr:cNvPr>
        <xdr:cNvSpPr txBox="1"/>
      </xdr:nvSpPr>
      <xdr:spPr>
        <a:xfrm>
          <a:off x="7392165" y="17462500"/>
          <a:ext cx="7708136" cy="2367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Ovisnost</a:t>
          </a:r>
          <a:r>
            <a:rPr lang="en-US" sz="1100" baseline="0"/>
            <a:t> broja poslanih mailova i klikova za ostvarenje prihoda, temeljem pretpostavki dobivenih iz statističkih podataka 63 dosadašnje kapmapnje i ukupnog uzorka od 267697 mailova.</a:t>
          </a:r>
        </a:p>
        <a:p>
          <a:endParaRPr lang="en-US" sz="1100" baseline="0"/>
        </a:p>
        <a:p>
          <a:r>
            <a:rPr lang="en-US" sz="1100" baseline="0"/>
            <a:t>Pretpostavke modela:</a:t>
          </a:r>
        </a:p>
        <a:p>
          <a:r>
            <a:rPr lang="en-US" sz="1100" baseline="0"/>
            <a:t>1.  Broj klikova u odnosu na broj poslanih mailova je 0,95%</a:t>
          </a:r>
        </a:p>
        <a:p>
          <a:r>
            <a:rPr lang="en-US" sz="1100" baseline="0"/>
            <a:t>2. Broj kupaca u odnosu na broj klikova 7,5%</a:t>
          </a:r>
        </a:p>
        <a:p>
          <a:r>
            <a:rPr lang="en-US" sz="1100" baseline="0"/>
            <a:t>3. Prosječni prihod po kupcu EUR 57,00</a:t>
          </a:r>
        </a:p>
        <a:p>
          <a:endParaRPr lang="en-US" sz="1100" baseline="0"/>
        </a:p>
      </xdr:txBody>
    </xdr:sp>
    <xdr:clientData/>
  </xdr:twoCellAnchor>
  <xdr:twoCellAnchor>
    <xdr:from>
      <xdr:col>8</xdr:col>
      <xdr:colOff>422584</xdr:colOff>
      <xdr:row>134</xdr:row>
      <xdr:rowOff>168133</xdr:rowOff>
    </xdr:from>
    <xdr:to>
      <xdr:col>17</xdr:col>
      <xdr:colOff>404602</xdr:colOff>
      <xdr:row>154</xdr:row>
      <xdr:rowOff>101151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474C5-2FF0-E5EA-F622-A4FF3BC39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158</xdr:row>
      <xdr:rowOff>0</xdr:rowOff>
    </xdr:from>
    <xdr:to>
      <xdr:col>18</xdr:col>
      <xdr:colOff>627349</xdr:colOff>
      <xdr:row>168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7CDA2E1-09F2-0748-A09C-B0435F11A23A}"/>
            </a:ext>
          </a:extLst>
        </xdr:cNvPr>
        <xdr:cNvSpPr txBox="1"/>
      </xdr:nvSpPr>
      <xdr:spPr>
        <a:xfrm>
          <a:off x="6754602" y="37212124"/>
          <a:ext cx="8831774" cy="20230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Ovisnost</a:t>
          </a:r>
          <a:r>
            <a:rPr lang="en-US" sz="1100" baseline="0"/>
            <a:t> broja poslanih mailova za ostvarenje prihoda, temeljem pretpostavki dobivenih iz statističkih podataka 63 dosadašnje kapmapnje i ukupnog uzorka od 267697 mailova.</a:t>
          </a:r>
        </a:p>
        <a:p>
          <a:endParaRPr lang="en-US" sz="1100" baseline="0"/>
        </a:p>
        <a:p>
          <a:r>
            <a:rPr lang="en-US" sz="1100" baseline="0"/>
            <a:t>Pretpostavke modela:</a:t>
          </a:r>
        </a:p>
        <a:p>
          <a:r>
            <a:rPr lang="en-US" sz="1100" baseline="0"/>
            <a:t>1. Broj klikova u odnosu na broj poslanih mailova povečan je sa 0,95% na 1,20%</a:t>
          </a:r>
        </a:p>
        <a:p>
          <a:r>
            <a:rPr lang="en-US" sz="1100" baseline="0"/>
            <a:t>2. Broj kupaca u odnosu na broj klikova 7,5%</a:t>
          </a:r>
        </a:p>
        <a:p>
          <a:r>
            <a:rPr lang="en-US" sz="1100" baseline="0"/>
            <a:t>3. Prosječni prihod po kupcu EUR 57,00</a:t>
          </a:r>
        </a:p>
        <a:p>
          <a:endParaRPr lang="en-US" sz="1100" baseline="0"/>
        </a:p>
        <a:p>
          <a:r>
            <a:rPr lang="en-US" sz="1100" baseline="0"/>
            <a:t>Unapređenjem kampanje te postizanjem večeg broja klikova za 0,25 postotna poena, potreno je poslati 20% manje mailova za postizanje iste razine prihoda.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52</xdr:row>
      <xdr:rowOff>69850</xdr:rowOff>
    </xdr:from>
    <xdr:to>
      <xdr:col>19</xdr:col>
      <xdr:colOff>152400</xdr:colOff>
      <xdr:row>70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00C6A-7515-934A-991A-64348AACE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14941</xdr:colOff>
      <xdr:row>102</xdr:row>
      <xdr:rowOff>164353</xdr:rowOff>
    </xdr:from>
    <xdr:to>
      <xdr:col>19</xdr:col>
      <xdr:colOff>642290</xdr:colOff>
      <xdr:row>112</xdr:row>
      <xdr:rowOff>164353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E55FEE0-C405-4148-82EF-4A08FAF9190C}"/>
            </a:ext>
          </a:extLst>
        </xdr:cNvPr>
        <xdr:cNvSpPr txBox="1"/>
      </xdr:nvSpPr>
      <xdr:spPr>
        <a:xfrm>
          <a:off x="7634941" y="24840453"/>
          <a:ext cx="8882349" cy="203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Ovisnost</a:t>
          </a:r>
          <a:r>
            <a:rPr lang="en-US" sz="1100" baseline="0"/>
            <a:t> broja poslanih mailova za ostvarenje prihoda, temeljem pretpostavki dobivenih iz statističkih podataka 63 dosadašnje kapmapnje i ukupnog uzorka od 267697 mailova.</a:t>
          </a:r>
        </a:p>
        <a:p>
          <a:endParaRPr lang="en-US" sz="1100" baseline="0"/>
        </a:p>
        <a:p>
          <a:r>
            <a:rPr lang="en-US" sz="1100" baseline="0"/>
            <a:t>Pretpostavke modela:</a:t>
          </a:r>
        </a:p>
        <a:p>
          <a:r>
            <a:rPr lang="en-US" sz="1100" baseline="0"/>
            <a:t>1.  Broj klikova u odnosu na broj poslanih mailova je 0,95%</a:t>
          </a:r>
        </a:p>
        <a:p>
          <a:r>
            <a:rPr lang="en-US" sz="1100" baseline="0"/>
            <a:t>2. Broj kupaca u odnosu na broj klikova 7,5%</a:t>
          </a:r>
        </a:p>
        <a:p>
          <a:r>
            <a:rPr lang="en-US" sz="1100" baseline="0"/>
            <a:t>3. Prosječni prihod po kupcu EUR 57,00</a:t>
          </a:r>
        </a:p>
        <a:p>
          <a:endParaRPr lang="en-US" sz="1100" baseline="0"/>
        </a:p>
      </xdr:txBody>
    </xdr:sp>
    <xdr:clientData/>
  </xdr:twoCellAnchor>
  <xdr:twoCellAnchor>
    <xdr:from>
      <xdr:col>9</xdr:col>
      <xdr:colOff>21185</xdr:colOff>
      <xdr:row>84</xdr:row>
      <xdr:rowOff>135832</xdr:rowOff>
    </xdr:from>
    <xdr:to>
      <xdr:col>17</xdr:col>
      <xdr:colOff>668776</xdr:colOff>
      <xdr:row>102</xdr:row>
      <xdr:rowOff>52055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22416D-759C-044B-85B1-5837946E1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597665</xdr:colOff>
      <xdr:row>70</xdr:row>
      <xdr:rowOff>165100</xdr:rowOff>
    </xdr:from>
    <xdr:to>
      <xdr:col>18</xdr:col>
      <xdr:colOff>50801</xdr:colOff>
      <xdr:row>82</xdr:row>
      <xdr:rowOff>94102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343B59B-C630-524E-82B7-707B41CB81AF}"/>
            </a:ext>
          </a:extLst>
        </xdr:cNvPr>
        <xdr:cNvSpPr txBox="1"/>
      </xdr:nvSpPr>
      <xdr:spPr>
        <a:xfrm>
          <a:off x="7392165" y="17246600"/>
          <a:ext cx="7708136" cy="2367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Ovisnost</a:t>
          </a:r>
          <a:r>
            <a:rPr lang="en-US" sz="1100" baseline="0"/>
            <a:t> broja poslanih mailova i klikova za ostvarenje prihoda, temeljem pretpostavki dobivenih iz statističkih podataka 63 dosadašnje kapmapnje i ukupnog uzorka od 267697 mailova.</a:t>
          </a:r>
        </a:p>
        <a:p>
          <a:endParaRPr lang="en-US" sz="1100" baseline="0"/>
        </a:p>
        <a:p>
          <a:r>
            <a:rPr lang="en-US" sz="1100" baseline="0"/>
            <a:t>Pretpostavke modela:</a:t>
          </a:r>
        </a:p>
        <a:p>
          <a:r>
            <a:rPr lang="en-US" sz="1100" baseline="0"/>
            <a:t>1.  Broj klikova u odnosu na broj poslanih mailova je 0,95%</a:t>
          </a:r>
        </a:p>
        <a:p>
          <a:r>
            <a:rPr lang="en-US" sz="1100" baseline="0"/>
            <a:t>2. Broj kupaca u odnosu na broj klikova 7,5%</a:t>
          </a:r>
        </a:p>
        <a:p>
          <a:r>
            <a:rPr lang="en-US" sz="1100" baseline="0"/>
            <a:t>3. Prosječni prihod po kupcu EUR 57,00</a:t>
          </a:r>
        </a:p>
        <a:p>
          <a:endParaRPr lang="en-US" sz="1100" baseline="0"/>
        </a:p>
      </xdr:txBody>
    </xdr:sp>
    <xdr:clientData/>
  </xdr:twoCellAnchor>
  <xdr:twoCellAnchor>
    <xdr:from>
      <xdr:col>8</xdr:col>
      <xdr:colOff>422584</xdr:colOff>
      <xdr:row>134</xdr:row>
      <xdr:rowOff>168133</xdr:rowOff>
    </xdr:from>
    <xdr:to>
      <xdr:col>17</xdr:col>
      <xdr:colOff>404602</xdr:colOff>
      <xdr:row>154</xdr:row>
      <xdr:rowOff>101151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AD8718-89A4-5F41-8CB9-E95F53FA6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158</xdr:row>
      <xdr:rowOff>0</xdr:rowOff>
    </xdr:from>
    <xdr:to>
      <xdr:col>18</xdr:col>
      <xdr:colOff>627349</xdr:colOff>
      <xdr:row>168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330790C-6D12-D542-ABEC-41897908240B}"/>
            </a:ext>
          </a:extLst>
        </xdr:cNvPr>
        <xdr:cNvSpPr txBox="1"/>
      </xdr:nvSpPr>
      <xdr:spPr>
        <a:xfrm>
          <a:off x="6794500" y="37147500"/>
          <a:ext cx="8882349" cy="203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Ovisnost</a:t>
          </a:r>
          <a:r>
            <a:rPr lang="en-US" sz="1100" baseline="0"/>
            <a:t> broja poslanih mailova za ostvarenje prihoda, temeljem pretpostavki dobivenih iz statističkih podataka 63 dosadašnje kapmapnje i ukupnog uzorka od 267697 mailova.</a:t>
          </a:r>
        </a:p>
        <a:p>
          <a:endParaRPr lang="en-US" sz="1100" baseline="0"/>
        </a:p>
        <a:p>
          <a:r>
            <a:rPr lang="en-US" sz="1100" baseline="0"/>
            <a:t>Pretpostavke modela:</a:t>
          </a:r>
        </a:p>
        <a:p>
          <a:r>
            <a:rPr lang="en-US" sz="1100" baseline="0"/>
            <a:t>1. Broj klikova u odnosu na broj poslanih mailova povečan je sa 0,95% na 1,20%</a:t>
          </a:r>
        </a:p>
        <a:p>
          <a:r>
            <a:rPr lang="en-US" sz="1100" baseline="0"/>
            <a:t>2. Broj kupaca u odnosu na broj klikova 7,5%</a:t>
          </a:r>
        </a:p>
        <a:p>
          <a:r>
            <a:rPr lang="en-US" sz="1100" baseline="0"/>
            <a:t>3. Prosječni prihod po kupcu EUR 57,00</a:t>
          </a:r>
        </a:p>
        <a:p>
          <a:endParaRPr lang="en-US" sz="1100" baseline="0"/>
        </a:p>
        <a:p>
          <a:r>
            <a:rPr lang="en-US" sz="1100" baseline="0"/>
            <a:t>Unapređenjem kampanje te postizanjem večeg broja klikova za 0,25 postotna poena, potreno je poslati 20% manje mailova za postizanje iste razine prihoda.</a:t>
          </a:r>
        </a:p>
      </xdr:txBody>
    </xdr:sp>
    <xdr:clientData/>
  </xdr:twoCellAnchor>
  <xdr:twoCellAnchor>
    <xdr:from>
      <xdr:col>9</xdr:col>
      <xdr:colOff>107950</xdr:colOff>
      <xdr:row>192</xdr:row>
      <xdr:rowOff>6350</xdr:rowOff>
    </xdr:from>
    <xdr:to>
      <xdr:col>18</xdr:col>
      <xdr:colOff>101600</xdr:colOff>
      <xdr:row>213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BD902E-0F48-427C-6BF5-7FF11337E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209550</xdr:colOff>
      <xdr:row>173</xdr:row>
      <xdr:rowOff>69850</xdr:rowOff>
    </xdr:from>
    <xdr:to>
      <xdr:col>17</xdr:col>
      <xdr:colOff>444500</xdr:colOff>
      <xdr:row>186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B1305AE-576D-6855-F4AB-B9419C5E6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139700</xdr:colOff>
      <xdr:row>187</xdr:row>
      <xdr:rowOff>38100</xdr:rowOff>
    </xdr:from>
    <xdr:to>
      <xdr:col>18</xdr:col>
      <xdr:colOff>660400</xdr:colOff>
      <xdr:row>191</xdr:row>
      <xdr:rowOff>127000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BFD3B01-537C-214D-BE2B-BD7715B4C923}"/>
            </a:ext>
          </a:extLst>
        </xdr:cNvPr>
        <xdr:cNvSpPr txBox="1"/>
      </xdr:nvSpPr>
      <xdr:spPr>
        <a:xfrm>
          <a:off x="7962900" y="44170600"/>
          <a:ext cx="7950200" cy="199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Ovisnost</a:t>
          </a:r>
          <a:r>
            <a:rPr lang="en-US" sz="1100" baseline="0"/>
            <a:t> broja poslanih mailova za ostvarenje prihoda, temeljem pretpostavki dobivenih iz statističkih podataka 63 dosadašnje kapmapnje i ukupnog uzorka od 267697 mailova.</a:t>
          </a:r>
        </a:p>
        <a:p>
          <a:endParaRPr lang="en-US" sz="1100" baseline="0"/>
        </a:p>
        <a:p>
          <a:r>
            <a:rPr lang="en-US" sz="1100" baseline="0"/>
            <a:t>Pretpostavke modela:</a:t>
          </a:r>
        </a:p>
        <a:p>
          <a:r>
            <a:rPr lang="en-US" sz="1100" baseline="0"/>
            <a:t>1. Broj klikova u odnosu na broj poslanih mailova povečan je sa 0,95% </a:t>
          </a:r>
        </a:p>
        <a:p>
          <a:r>
            <a:rPr lang="en-US" sz="1100" baseline="0"/>
            <a:t>2. Broj kupaca u odnosu na broj klikova 7,5%</a:t>
          </a:r>
        </a:p>
        <a:p>
          <a:r>
            <a:rPr lang="en-US" sz="1100" baseline="0"/>
            <a:t>3. Prosječni prihod po kupcu EUR 57,00</a:t>
          </a:r>
        </a:p>
        <a:p>
          <a:endParaRPr lang="en-US" sz="1100" baseline="0"/>
        </a:p>
        <a:p>
          <a:r>
            <a:rPr lang="en-US" sz="1100" baseline="0"/>
            <a:t>Ukoliko se ukupno godišnje pošalje 737912 mailova, uz gore navedene pretpostavke moguće je ostvariti 30 tis EUR prihoda.</a:t>
          </a:r>
        </a:p>
        <a:p>
          <a:endParaRPr lang="en-US" sz="1100" baseline="0"/>
        </a:p>
      </xdr:txBody>
    </xdr:sp>
    <xdr:clientData/>
  </xdr:twoCellAnchor>
  <xdr:twoCellAnchor>
    <xdr:from>
      <xdr:col>9</xdr:col>
      <xdr:colOff>0</xdr:colOff>
      <xdr:row>215</xdr:row>
      <xdr:rowOff>0</xdr:rowOff>
    </xdr:from>
    <xdr:to>
      <xdr:col>19</xdr:col>
      <xdr:colOff>627349</xdr:colOff>
      <xdr:row>225</xdr:row>
      <xdr:rowOff>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F37A1BB-83D3-6847-8538-B734851351E1}"/>
            </a:ext>
          </a:extLst>
        </xdr:cNvPr>
        <xdr:cNvSpPr txBox="1"/>
      </xdr:nvSpPr>
      <xdr:spPr>
        <a:xfrm>
          <a:off x="7823200" y="50914300"/>
          <a:ext cx="8882349" cy="203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Ovisnost</a:t>
          </a:r>
          <a:r>
            <a:rPr lang="en-US" sz="1100" baseline="0"/>
            <a:t> broja poslanih mailova za ostvarenje prihoda, temeljem pretpostavki dobivenih iz statističkih podataka 63 dosadašnje kapmapnje i ukupnog uzorka od 267697 mailova.</a:t>
          </a:r>
        </a:p>
        <a:p>
          <a:endParaRPr lang="en-US" sz="1100" baseline="0"/>
        </a:p>
        <a:p>
          <a:r>
            <a:rPr lang="en-US" sz="1100" baseline="0"/>
            <a:t>Pretpostavke modela:</a:t>
          </a:r>
        </a:p>
        <a:p>
          <a:r>
            <a:rPr lang="en-US" sz="1100" baseline="0"/>
            <a:t>1. Broj klikova u odnosu na broj poslanih mailova povečan je za 10%.</a:t>
          </a:r>
        </a:p>
        <a:p>
          <a:r>
            <a:rPr lang="en-US" sz="1100" baseline="0"/>
            <a:t>2. Broj kupaca u odnosu na broj klikova 7,5%</a:t>
          </a:r>
        </a:p>
        <a:p>
          <a:r>
            <a:rPr lang="en-US" sz="1100" baseline="0"/>
            <a:t>3. Prosječni prihod po kupcu EUR 57,00</a:t>
          </a:r>
        </a:p>
        <a:p>
          <a:endParaRPr lang="en-US" sz="1100" baseline="0"/>
        </a:p>
        <a:p>
          <a:r>
            <a:rPr lang="en-US" sz="1100" baseline="0"/>
            <a:t>Unapređenjem kampanje te postizanjem večeg broja klikov, moguće je ostvariti 10% veči prihod temeljem istog broja poslanih maiulova, odnosno, isti prihod uz 10% manje poslanih mailova.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1574800</xdr:colOff>
      <xdr:row>79</xdr:row>
      <xdr:rowOff>50800</xdr:rowOff>
    </xdr:from>
    <xdr:to>
      <xdr:col>9</xdr:col>
      <xdr:colOff>508000</xdr:colOff>
      <xdr:row>86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8FCF4D-C8EB-6546-ADFB-999840B9DDF8}"/>
            </a:ext>
          </a:extLst>
        </xdr:cNvPr>
        <xdr:cNvSpPr txBox="1"/>
      </xdr:nvSpPr>
      <xdr:spPr>
        <a:xfrm>
          <a:off x="7708900" y="17005300"/>
          <a:ext cx="6134100" cy="138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 bi u godini dana ostvarili prihod od 100tis EUR, temeljem statističkih pokazatelja o broju otvorenih mailova  io broju klikova, te broju kupaca i prosječnom iznosu po kupcu</a:t>
          </a:r>
          <a:r>
            <a:rPr lang="en-US"/>
            <a:t> ,</a:t>
          </a:r>
          <a:r>
            <a:rPr lang="en-US" baseline="0"/>
            <a:t> potrebno je mjesečno slati 232 tisuće mailova.</a:t>
          </a:r>
        </a:p>
        <a:p>
          <a:r>
            <a:rPr lang="en-US" sz="1100" baseline="0"/>
            <a:t>Ukoliko se boljom marketinškom strategijom postigne veći broj otvorenih mailova i broja klikova, za samo 10%, moguće je isti prihod ostvariti s manjim brojem poslanih mailova.</a:t>
          </a:r>
          <a:endParaRPr lang="en-US" sz="1100"/>
        </a:p>
      </xdr:txBody>
    </xdr:sp>
    <xdr:clientData/>
  </xdr:twoCellAnchor>
  <xdr:twoCellAnchor>
    <xdr:from>
      <xdr:col>3</xdr:col>
      <xdr:colOff>678180</xdr:colOff>
      <xdr:row>138</xdr:row>
      <xdr:rowOff>180340</xdr:rowOff>
    </xdr:from>
    <xdr:to>
      <xdr:col>7</xdr:col>
      <xdr:colOff>838200</xdr:colOff>
      <xdr:row>150</xdr:row>
      <xdr:rowOff>142240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8CE1C6-D73D-7A4F-81DF-DF0DADBDC0EF}"/>
            </a:ext>
          </a:extLst>
        </xdr:cNvPr>
        <xdr:cNvSpPr txBox="1"/>
      </xdr:nvSpPr>
      <xdr:spPr>
        <a:xfrm>
          <a:off x="4805680" y="29822140"/>
          <a:ext cx="6929120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Ovisnost</a:t>
          </a:r>
          <a:r>
            <a:rPr lang="en-US" sz="1100" baseline="0"/>
            <a:t> broja poslanih mailova za ostvarenje prihoda, temeljem pretpostavki dobivenih iz statističkih podataka 63 dosadašnje kapmapnje i ukupnog uzorka od 267697 mailova.</a:t>
          </a:r>
        </a:p>
        <a:p>
          <a:endParaRPr lang="en-US" sz="1100" baseline="0"/>
        </a:p>
        <a:p>
          <a:r>
            <a:rPr lang="en-US" sz="1100" baseline="0"/>
            <a:t>Pretpostavke modela:</a:t>
          </a:r>
        </a:p>
        <a:p>
          <a:r>
            <a:rPr lang="en-US" sz="1100" baseline="0"/>
            <a:t>1. Broj otvorenih mailova = 30% u odnosu na broj poslanih</a:t>
          </a:r>
        </a:p>
        <a:p>
          <a:r>
            <a:rPr lang="en-US" sz="1100" baseline="0"/>
            <a:t>2.  Broj klikova u odnosu na broj otvorenih mailova=3%</a:t>
          </a:r>
        </a:p>
        <a:p>
          <a:r>
            <a:rPr lang="en-US" sz="1100" baseline="0"/>
            <a:t>3. Broj kupaca u odnosu na broj klikova =7%</a:t>
          </a:r>
        </a:p>
        <a:p>
          <a:r>
            <a:rPr lang="en-US" sz="1100" baseline="0"/>
            <a:t>4. Prosječni prihod po kupcu =  EUR57,00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4</xdr:col>
      <xdr:colOff>0</xdr:colOff>
      <xdr:row>120</xdr:row>
      <xdr:rowOff>201097</xdr:rowOff>
    </xdr:from>
    <xdr:to>
      <xdr:col>7</xdr:col>
      <xdr:colOff>455216</xdr:colOff>
      <xdr:row>137</xdr:row>
      <xdr:rowOff>48997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A40A5F-C4CC-EE49-B3A5-F774E57C9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564445</xdr:colOff>
      <xdr:row>40</xdr:row>
      <xdr:rowOff>156791</xdr:rowOff>
    </xdr:from>
    <xdr:to>
      <xdr:col>22</xdr:col>
      <xdr:colOff>443735</xdr:colOff>
      <xdr:row>69</xdr:row>
      <xdr:rowOff>137711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100630-F0C3-C6F5-4AEB-95B14E4B6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A1DA-B67F-AB42-81A5-C24150C44826}">
  <dimension ref="A1:U120"/>
  <sheetViews>
    <sheetView tabSelected="1" zoomScaleNormal="96" workbookViewId="0">
      <selection activeCell="G65" sqref="G65"/>
    </sheetView>
  </sheetViews>
  <sheetFormatPr baseColWidth="10" defaultRowHeight="16" x14ac:dyDescent="0.2"/>
  <cols>
    <col min="1" max="1" width="10.83203125" style="2"/>
    <col min="3" max="3" width="10.83203125" style="2"/>
    <col min="5" max="5" width="10.83203125" style="2"/>
    <col min="6" max="7" width="13.1640625" customWidth="1"/>
    <col min="8" max="8" width="21" customWidth="1"/>
    <col min="9" max="9" width="14.6640625" customWidth="1"/>
    <col min="10" max="10" width="14.1640625" customWidth="1"/>
    <col min="11" max="11" width="12.6640625" customWidth="1"/>
    <col min="12" max="12" width="15.83203125" customWidth="1"/>
    <col min="13" max="13" width="16.1640625" customWidth="1"/>
    <col min="14" max="14" width="16.33203125" customWidth="1"/>
    <col min="15" max="15" width="13.6640625" customWidth="1"/>
  </cols>
  <sheetData>
    <row r="1" spans="2:21" x14ac:dyDescent="0.2">
      <c r="B1" s="2" t="s">
        <v>22</v>
      </c>
      <c r="D1" s="2" t="s">
        <v>0</v>
      </c>
      <c r="E1" t="s">
        <v>19</v>
      </c>
      <c r="F1" s="2" t="s">
        <v>18</v>
      </c>
      <c r="G1" t="s">
        <v>1</v>
      </c>
      <c r="H1" s="2" t="s">
        <v>16</v>
      </c>
      <c r="I1" t="s">
        <v>20</v>
      </c>
      <c r="J1" s="2" t="s">
        <v>21</v>
      </c>
      <c r="K1" t="s">
        <v>17</v>
      </c>
    </row>
    <row r="2" spans="2:21" x14ac:dyDescent="0.2">
      <c r="B2" s="2">
        <v>1</v>
      </c>
      <c r="D2" s="4">
        <v>3135</v>
      </c>
      <c r="E2" s="1">
        <v>23.76</v>
      </c>
      <c r="F2" s="3">
        <f>D2*E2/100</f>
        <v>744.87600000000009</v>
      </c>
      <c r="G2" s="1">
        <v>0.22</v>
      </c>
      <c r="H2" s="3">
        <f>D2*G2/100</f>
        <v>6.8970000000000002</v>
      </c>
      <c r="I2" s="1">
        <v>158.6</v>
      </c>
      <c r="J2" s="10">
        <f>K2/D2</f>
        <v>1.2759170653907496E-3</v>
      </c>
      <c r="K2" s="1">
        <v>4</v>
      </c>
    </row>
    <row r="3" spans="2:21" x14ac:dyDescent="0.2">
      <c r="B3" s="2">
        <f>B2+1</f>
        <v>2</v>
      </c>
      <c r="D3" s="4">
        <v>4832</v>
      </c>
      <c r="E3" s="1">
        <v>39.56</v>
      </c>
      <c r="F3" s="3">
        <f t="shared" ref="F3:F64" si="0">D3*E3/100</f>
        <v>1911.5392000000002</v>
      </c>
      <c r="G3" s="1">
        <v>0.82</v>
      </c>
      <c r="H3" s="3">
        <f t="shared" ref="H3:H64" si="1">D3*G3/100</f>
        <v>39.622399999999999</v>
      </c>
      <c r="I3" s="1">
        <v>103</v>
      </c>
      <c r="J3" s="10">
        <f t="shared" ref="J3:J64" si="2">K3/D3</f>
        <v>6.2086092715231791E-4</v>
      </c>
      <c r="K3" s="1">
        <v>3</v>
      </c>
    </row>
    <row r="4" spans="2:21" x14ac:dyDescent="0.2">
      <c r="B4" s="2">
        <f t="shared" ref="B4:B64" si="3">B3+1</f>
        <v>3</v>
      </c>
      <c r="D4" s="4">
        <v>3050</v>
      </c>
      <c r="E4" s="1">
        <v>20.85</v>
      </c>
      <c r="F4" s="3">
        <f t="shared" si="0"/>
        <v>635.92500000000007</v>
      </c>
      <c r="G4" s="1">
        <v>0.16</v>
      </c>
      <c r="H4" s="3">
        <f t="shared" si="1"/>
        <v>4.88</v>
      </c>
      <c r="I4" s="1">
        <v>65.400000000000006</v>
      </c>
      <c r="J4" s="10">
        <f t="shared" si="2"/>
        <v>6.5573770491803279E-4</v>
      </c>
      <c r="K4" s="1">
        <v>2</v>
      </c>
      <c r="N4" s="1"/>
      <c r="O4" s="1"/>
      <c r="P4" s="1"/>
      <c r="Q4" s="1"/>
      <c r="R4" s="1"/>
      <c r="S4" s="1"/>
      <c r="T4" s="1"/>
      <c r="U4" s="1"/>
    </row>
    <row r="5" spans="2:21" x14ac:dyDescent="0.2">
      <c r="B5" s="2">
        <f t="shared" si="3"/>
        <v>4</v>
      </c>
      <c r="D5" s="4">
        <v>4856</v>
      </c>
      <c r="E5" s="1">
        <v>41.41</v>
      </c>
      <c r="F5" s="3">
        <f t="shared" si="0"/>
        <v>2010.8696</v>
      </c>
      <c r="G5" s="1">
        <v>1.0900000000000001</v>
      </c>
      <c r="H5" s="3">
        <f t="shared" si="1"/>
        <v>52.930399999999999</v>
      </c>
      <c r="I5" s="1">
        <v>85.6</v>
      </c>
      <c r="J5" s="10">
        <f t="shared" si="2"/>
        <v>4.1186161449752884E-4</v>
      </c>
      <c r="K5" s="1">
        <v>2</v>
      </c>
      <c r="N5" s="1"/>
      <c r="O5" s="1"/>
      <c r="P5" s="1"/>
      <c r="Q5" s="1"/>
      <c r="R5" s="1"/>
      <c r="S5" s="1"/>
      <c r="T5" s="1"/>
      <c r="U5" s="1"/>
    </row>
    <row r="6" spans="2:21" x14ac:dyDescent="0.2">
      <c r="B6" s="2">
        <f t="shared" si="3"/>
        <v>5</v>
      </c>
      <c r="D6" s="4">
        <v>3249</v>
      </c>
      <c r="E6" s="1">
        <v>22.49</v>
      </c>
      <c r="F6" s="3">
        <f t="shared" si="0"/>
        <v>730.70009999999991</v>
      </c>
      <c r="G6" s="1">
        <v>0.27</v>
      </c>
      <c r="H6" s="3">
        <f t="shared" si="1"/>
        <v>8.7722999999999995</v>
      </c>
      <c r="I6" s="1">
        <v>0</v>
      </c>
      <c r="J6" s="10">
        <f t="shared" si="2"/>
        <v>0</v>
      </c>
      <c r="K6" s="1">
        <v>0</v>
      </c>
      <c r="N6" s="1"/>
      <c r="O6" s="1"/>
      <c r="P6" s="1"/>
      <c r="Q6" s="1"/>
      <c r="R6" s="1"/>
      <c r="S6" s="1"/>
      <c r="T6" s="1"/>
      <c r="U6" s="1"/>
    </row>
    <row r="7" spans="2:21" x14ac:dyDescent="0.2">
      <c r="B7" s="2">
        <f t="shared" si="3"/>
        <v>6</v>
      </c>
      <c r="D7" s="4">
        <v>4871</v>
      </c>
      <c r="E7" s="1">
        <v>36.229999999999997</v>
      </c>
      <c r="F7" s="3">
        <f t="shared" si="0"/>
        <v>1764.7632999999998</v>
      </c>
      <c r="G7" s="1">
        <v>0.98</v>
      </c>
      <c r="H7" s="3">
        <f t="shared" si="1"/>
        <v>47.735799999999998</v>
      </c>
      <c r="I7" s="1">
        <v>217.6</v>
      </c>
      <c r="J7" s="10">
        <f t="shared" si="2"/>
        <v>1.0264832683227264E-3</v>
      </c>
      <c r="K7" s="1">
        <v>5</v>
      </c>
      <c r="N7" s="1"/>
      <c r="O7" s="1"/>
      <c r="P7" s="1"/>
      <c r="Q7" s="1"/>
      <c r="R7" s="1"/>
      <c r="S7" s="1"/>
      <c r="T7" s="1"/>
      <c r="U7" s="1"/>
    </row>
    <row r="8" spans="2:21" x14ac:dyDescent="0.2">
      <c r="B8" s="2">
        <f t="shared" si="3"/>
        <v>7</v>
      </c>
      <c r="D8" s="4">
        <v>3200</v>
      </c>
      <c r="E8" s="1">
        <v>12.53</v>
      </c>
      <c r="F8" s="3">
        <f t="shared" si="0"/>
        <v>400.96</v>
      </c>
      <c r="G8" s="1">
        <v>1</v>
      </c>
      <c r="H8" s="3">
        <f t="shared" si="1"/>
        <v>32</v>
      </c>
      <c r="I8" s="1">
        <v>83.6</v>
      </c>
      <c r="J8" s="10">
        <f t="shared" si="2"/>
        <v>6.2500000000000001E-4</v>
      </c>
      <c r="K8" s="1">
        <v>2</v>
      </c>
      <c r="N8" s="1"/>
      <c r="O8" s="1"/>
      <c r="P8" s="1"/>
      <c r="Q8" s="1"/>
      <c r="R8" s="1"/>
      <c r="S8" s="1"/>
      <c r="T8" s="1"/>
      <c r="U8" s="1"/>
    </row>
    <row r="9" spans="2:21" x14ac:dyDescent="0.2">
      <c r="B9" s="2">
        <f t="shared" si="3"/>
        <v>8</v>
      </c>
      <c r="D9" s="4">
        <v>4910</v>
      </c>
      <c r="E9" s="1">
        <v>37.53</v>
      </c>
      <c r="F9" s="3">
        <f t="shared" si="0"/>
        <v>1842.7230000000002</v>
      </c>
      <c r="G9" s="1">
        <v>0.75</v>
      </c>
      <c r="H9" s="3">
        <f t="shared" si="1"/>
        <v>36.825000000000003</v>
      </c>
      <c r="I9" s="1">
        <v>258.2</v>
      </c>
      <c r="J9" s="10">
        <f t="shared" si="2"/>
        <v>1.4256619144602852E-3</v>
      </c>
      <c r="K9" s="1">
        <v>7</v>
      </c>
      <c r="N9" s="1"/>
      <c r="O9" s="1"/>
      <c r="P9" s="1"/>
      <c r="Q9" s="1"/>
      <c r="R9" s="1"/>
      <c r="S9" s="1"/>
      <c r="T9" s="1"/>
      <c r="U9" s="1"/>
    </row>
    <row r="10" spans="2:21" x14ac:dyDescent="0.2">
      <c r="B10" s="2">
        <f t="shared" si="3"/>
        <v>9</v>
      </c>
      <c r="D10" s="4">
        <v>3419</v>
      </c>
      <c r="E10" s="1">
        <v>20.85</v>
      </c>
      <c r="F10" s="3">
        <f t="shared" si="0"/>
        <v>712.86150000000009</v>
      </c>
      <c r="G10" s="1">
        <v>0.23</v>
      </c>
      <c r="H10" s="3">
        <f t="shared" si="1"/>
        <v>7.8636999999999997</v>
      </c>
      <c r="I10" s="1">
        <v>129.84</v>
      </c>
      <c r="J10" s="10">
        <f t="shared" si="2"/>
        <v>8.774495466510676E-4</v>
      </c>
      <c r="K10" s="1">
        <v>3</v>
      </c>
      <c r="N10" s="1"/>
      <c r="O10" s="1"/>
      <c r="P10" s="1"/>
      <c r="Q10" s="1"/>
      <c r="R10" s="1"/>
      <c r="S10" s="1"/>
      <c r="T10" s="1"/>
      <c r="U10" s="1"/>
    </row>
    <row r="11" spans="2:21" x14ac:dyDescent="0.2">
      <c r="B11" s="2">
        <f t="shared" si="3"/>
        <v>10</v>
      </c>
      <c r="D11" s="4">
        <v>4965</v>
      </c>
      <c r="E11" s="1">
        <v>39.03</v>
      </c>
      <c r="F11" s="3">
        <f t="shared" si="0"/>
        <v>1937.8395</v>
      </c>
      <c r="G11" s="1">
        <v>0.72</v>
      </c>
      <c r="H11" s="3">
        <f t="shared" si="1"/>
        <v>35.747999999999998</v>
      </c>
      <c r="I11" s="1">
        <v>394.78</v>
      </c>
      <c r="J11" s="10">
        <f t="shared" si="2"/>
        <v>1.8126888217522659E-3</v>
      </c>
      <c r="K11" s="1">
        <v>9</v>
      </c>
      <c r="N11" s="1"/>
      <c r="O11" s="1"/>
      <c r="P11" s="1"/>
      <c r="Q11" s="1"/>
      <c r="R11" s="1"/>
      <c r="S11" s="1"/>
      <c r="T11" s="1"/>
      <c r="U11" s="1"/>
    </row>
    <row r="12" spans="2:21" x14ac:dyDescent="0.2">
      <c r="B12" s="2">
        <f t="shared" si="3"/>
        <v>11</v>
      </c>
      <c r="D12" s="4">
        <v>3726</v>
      </c>
      <c r="E12" s="1">
        <v>17.2</v>
      </c>
      <c r="F12" s="3">
        <f t="shared" si="0"/>
        <v>640.87199999999996</v>
      </c>
      <c r="G12" s="1">
        <v>0.61</v>
      </c>
      <c r="H12" s="3">
        <f t="shared" si="1"/>
        <v>22.7286</v>
      </c>
      <c r="I12" s="1">
        <v>0</v>
      </c>
      <c r="J12" s="10">
        <f t="shared" si="2"/>
        <v>0</v>
      </c>
      <c r="K12" s="1">
        <v>0</v>
      </c>
      <c r="N12" s="1"/>
      <c r="O12" s="1"/>
      <c r="P12" s="1"/>
      <c r="Q12" s="1"/>
      <c r="R12" s="1"/>
      <c r="S12" s="1"/>
      <c r="T12" s="1"/>
      <c r="U12" s="1"/>
    </row>
    <row r="13" spans="2:21" x14ac:dyDescent="0.2">
      <c r="B13" s="2">
        <f t="shared" si="3"/>
        <v>12</v>
      </c>
      <c r="D13" s="4">
        <v>4920</v>
      </c>
      <c r="E13" s="1">
        <v>32.31</v>
      </c>
      <c r="F13" s="3">
        <f t="shared" si="0"/>
        <v>1589.652</v>
      </c>
      <c r="G13" s="1">
        <v>0.63</v>
      </c>
      <c r="H13" s="3">
        <f t="shared" si="1"/>
        <v>30.995999999999999</v>
      </c>
      <c r="I13" s="1">
        <v>16.78</v>
      </c>
      <c r="J13" s="10">
        <f t="shared" si="2"/>
        <v>2.032520325203252E-4</v>
      </c>
      <c r="K13" s="1">
        <v>1</v>
      </c>
      <c r="N13" s="1"/>
      <c r="O13" s="1"/>
      <c r="P13" s="1"/>
      <c r="Q13" s="1"/>
      <c r="R13" s="1"/>
      <c r="S13" s="1"/>
      <c r="T13" s="1"/>
      <c r="U13" s="1"/>
    </row>
    <row r="14" spans="2:21" x14ac:dyDescent="0.2">
      <c r="B14" s="2">
        <f t="shared" si="3"/>
        <v>13</v>
      </c>
      <c r="D14" s="4">
        <v>6941</v>
      </c>
      <c r="E14" s="1">
        <v>12.3</v>
      </c>
      <c r="F14" s="3">
        <f t="shared" si="0"/>
        <v>853.74300000000005</v>
      </c>
      <c r="G14" s="1">
        <v>0.14000000000000001</v>
      </c>
      <c r="H14" s="3">
        <f t="shared" si="1"/>
        <v>9.7174000000000014</v>
      </c>
      <c r="I14" s="1">
        <v>31</v>
      </c>
      <c r="J14" s="10">
        <f t="shared" si="2"/>
        <v>1.4407145944388418E-4</v>
      </c>
      <c r="K14" s="1">
        <v>1</v>
      </c>
      <c r="N14" s="1"/>
      <c r="O14" s="1"/>
      <c r="P14" s="1"/>
      <c r="Q14" s="1"/>
      <c r="R14" s="1"/>
      <c r="S14" s="1"/>
      <c r="T14" s="1"/>
      <c r="U14" s="1"/>
    </row>
    <row r="15" spans="2:21" x14ac:dyDescent="0.2">
      <c r="B15" s="2">
        <f t="shared" si="3"/>
        <v>14</v>
      </c>
      <c r="D15" s="4">
        <v>7869</v>
      </c>
      <c r="E15" s="1">
        <v>18.41</v>
      </c>
      <c r="F15" s="3">
        <f t="shared" si="0"/>
        <v>1448.6829</v>
      </c>
      <c r="G15" s="1">
        <v>0.36</v>
      </c>
      <c r="H15" s="3">
        <f t="shared" si="1"/>
        <v>28.328399999999998</v>
      </c>
      <c r="I15" s="1">
        <v>107.98</v>
      </c>
      <c r="J15" s="10">
        <f t="shared" si="2"/>
        <v>6.3540475282755117E-4</v>
      </c>
      <c r="K15" s="1">
        <v>5</v>
      </c>
      <c r="N15" s="1"/>
      <c r="O15" s="1"/>
      <c r="P15" s="1"/>
      <c r="Q15" s="1"/>
      <c r="R15" s="1"/>
      <c r="S15" s="1"/>
      <c r="T15" s="1"/>
      <c r="U15" s="1"/>
    </row>
    <row r="16" spans="2:21" x14ac:dyDescent="0.2">
      <c r="B16" s="2">
        <f t="shared" si="3"/>
        <v>15</v>
      </c>
      <c r="D16" s="4">
        <v>6529</v>
      </c>
      <c r="E16" s="1">
        <v>8.01</v>
      </c>
      <c r="F16" s="3">
        <f t="shared" si="0"/>
        <v>522.97289999999998</v>
      </c>
      <c r="G16" s="1">
        <v>0.19</v>
      </c>
      <c r="H16" s="3">
        <f t="shared" si="1"/>
        <v>12.405099999999999</v>
      </c>
      <c r="I16" s="1">
        <v>60</v>
      </c>
      <c r="J16" s="10">
        <f t="shared" si="2"/>
        <v>3.0632562413845916E-4</v>
      </c>
      <c r="K16" s="1">
        <v>2</v>
      </c>
      <c r="N16" s="1"/>
      <c r="O16" s="1"/>
      <c r="P16" s="1"/>
      <c r="Q16" s="1"/>
      <c r="R16" s="1"/>
      <c r="S16" s="1"/>
      <c r="T16" s="1"/>
      <c r="U16" s="1"/>
    </row>
    <row r="17" spans="2:21" x14ac:dyDescent="0.2">
      <c r="B17" s="2">
        <f t="shared" si="3"/>
        <v>16</v>
      </c>
      <c r="D17" s="4">
        <v>7888</v>
      </c>
      <c r="E17" s="1">
        <v>20.13</v>
      </c>
      <c r="F17" s="3">
        <f t="shared" si="0"/>
        <v>1587.8543999999999</v>
      </c>
      <c r="G17" s="1">
        <v>0.34</v>
      </c>
      <c r="H17" s="3">
        <f t="shared" si="1"/>
        <v>26.819200000000002</v>
      </c>
      <c r="I17" s="1">
        <v>163.19999999999999</v>
      </c>
      <c r="J17" s="10">
        <f t="shared" si="2"/>
        <v>5.0709939148073022E-4</v>
      </c>
      <c r="K17" s="1">
        <v>4</v>
      </c>
      <c r="N17" s="1"/>
      <c r="O17" s="1"/>
      <c r="P17" s="1"/>
      <c r="Q17" s="1"/>
      <c r="R17" s="1"/>
      <c r="S17" s="1"/>
      <c r="T17" s="1"/>
      <c r="U17" s="1"/>
    </row>
    <row r="18" spans="2:21" x14ac:dyDescent="0.2">
      <c r="B18" s="2">
        <f t="shared" si="3"/>
        <v>17</v>
      </c>
      <c r="D18" s="4">
        <v>6697</v>
      </c>
      <c r="E18" s="1">
        <v>9.01</v>
      </c>
      <c r="F18" s="3">
        <f t="shared" si="0"/>
        <v>603.39970000000005</v>
      </c>
      <c r="G18" s="1">
        <v>0.22</v>
      </c>
      <c r="H18" s="3">
        <f t="shared" si="1"/>
        <v>14.7334</v>
      </c>
      <c r="I18" s="1">
        <v>125.69</v>
      </c>
      <c r="J18" s="10">
        <f t="shared" si="2"/>
        <v>4.4796177392862478E-4</v>
      </c>
      <c r="K18" s="1">
        <v>3</v>
      </c>
      <c r="N18" s="1"/>
      <c r="O18" s="1"/>
      <c r="P18" s="1"/>
      <c r="Q18" s="1"/>
      <c r="R18" s="1"/>
      <c r="S18" s="1"/>
      <c r="T18" s="1"/>
      <c r="U18" s="1"/>
    </row>
    <row r="19" spans="2:21" x14ac:dyDescent="0.2">
      <c r="B19" s="2">
        <f t="shared" si="3"/>
        <v>18</v>
      </c>
      <c r="D19" s="4">
        <v>7932</v>
      </c>
      <c r="E19" s="1">
        <v>19.61</v>
      </c>
      <c r="F19" s="3">
        <f t="shared" si="0"/>
        <v>1555.4651999999999</v>
      </c>
      <c r="G19" s="1">
        <v>0.34</v>
      </c>
      <c r="H19" s="3">
        <f t="shared" si="1"/>
        <v>26.968800000000002</v>
      </c>
      <c r="I19" s="1">
        <v>0</v>
      </c>
      <c r="J19" s="10">
        <f t="shared" si="2"/>
        <v>0</v>
      </c>
      <c r="K19" s="1">
        <v>0</v>
      </c>
      <c r="N19" s="1"/>
      <c r="O19" s="1"/>
      <c r="P19" s="1"/>
      <c r="Q19" s="1"/>
      <c r="R19" s="1"/>
      <c r="S19" s="1"/>
      <c r="T19" s="1"/>
      <c r="U19" s="1"/>
    </row>
    <row r="20" spans="2:21" x14ac:dyDescent="0.2">
      <c r="B20" s="2">
        <f t="shared" si="3"/>
        <v>19</v>
      </c>
      <c r="D20" s="4">
        <v>7945</v>
      </c>
      <c r="E20" s="1">
        <v>24.09</v>
      </c>
      <c r="F20" s="3">
        <f t="shared" si="0"/>
        <v>1913.9504999999999</v>
      </c>
      <c r="G20" s="1">
        <v>0.56999999999999995</v>
      </c>
      <c r="H20" s="3">
        <f t="shared" si="1"/>
        <v>45.286499999999997</v>
      </c>
      <c r="I20" s="1">
        <v>0</v>
      </c>
      <c r="J20" s="10">
        <f t="shared" si="2"/>
        <v>0</v>
      </c>
      <c r="K20" s="1">
        <v>0</v>
      </c>
      <c r="N20" s="1"/>
      <c r="O20" s="1"/>
      <c r="P20" s="1"/>
      <c r="Q20" s="1"/>
      <c r="R20" s="1"/>
      <c r="S20" s="1"/>
      <c r="T20" s="1"/>
      <c r="U20" s="1"/>
    </row>
    <row r="21" spans="2:21" x14ac:dyDescent="0.2">
      <c r="B21" s="2">
        <f t="shared" si="3"/>
        <v>20</v>
      </c>
      <c r="D21" s="4">
        <v>7956</v>
      </c>
      <c r="E21" s="1">
        <v>29.04</v>
      </c>
      <c r="F21" s="3">
        <f t="shared" si="0"/>
        <v>2310.4223999999999</v>
      </c>
      <c r="G21" s="1">
        <v>0.94</v>
      </c>
      <c r="H21" s="3">
        <f t="shared" si="1"/>
        <v>74.7864</v>
      </c>
      <c r="I21" s="1">
        <v>62</v>
      </c>
      <c r="J21" s="10">
        <f t="shared" si="2"/>
        <v>1.2569130216189038E-4</v>
      </c>
      <c r="K21" s="1">
        <v>1</v>
      </c>
      <c r="N21" s="1"/>
      <c r="O21" s="1"/>
      <c r="P21" s="1"/>
      <c r="Q21" s="1"/>
      <c r="R21" s="1"/>
      <c r="S21" s="1"/>
      <c r="T21" s="1"/>
      <c r="U21" s="1"/>
    </row>
    <row r="22" spans="2:21" x14ac:dyDescent="0.2">
      <c r="B22" s="2">
        <f t="shared" si="3"/>
        <v>21</v>
      </c>
      <c r="D22" s="4">
        <v>6345</v>
      </c>
      <c r="E22" s="1">
        <v>40.58</v>
      </c>
      <c r="F22" s="3">
        <f t="shared" si="0"/>
        <v>2574.8009999999999</v>
      </c>
      <c r="G22" s="1">
        <v>0.5</v>
      </c>
      <c r="H22" s="3">
        <f t="shared" si="1"/>
        <v>31.725000000000001</v>
      </c>
      <c r="I22" s="1">
        <v>62</v>
      </c>
      <c r="J22" s="10">
        <f t="shared" si="2"/>
        <v>1.5760441292356187E-4</v>
      </c>
      <c r="K22" s="1">
        <v>1</v>
      </c>
      <c r="N22" s="1"/>
      <c r="O22" s="1"/>
      <c r="P22" s="1"/>
      <c r="Q22" s="1"/>
      <c r="R22" s="1"/>
      <c r="S22" s="1"/>
      <c r="T22" s="1"/>
      <c r="U22" s="1"/>
    </row>
    <row r="23" spans="2:21" x14ac:dyDescent="0.2">
      <c r="B23" s="2">
        <f t="shared" si="3"/>
        <v>22</v>
      </c>
      <c r="D23" s="4">
        <v>8036</v>
      </c>
      <c r="E23" s="1">
        <v>23.08</v>
      </c>
      <c r="F23" s="3">
        <f t="shared" si="0"/>
        <v>1854.7087999999997</v>
      </c>
      <c r="G23" s="1">
        <v>0.47</v>
      </c>
      <c r="H23" s="3">
        <f t="shared" si="1"/>
        <v>37.769199999999998</v>
      </c>
      <c r="I23" s="1">
        <v>272.2</v>
      </c>
      <c r="J23" s="10">
        <f t="shared" si="2"/>
        <v>6.2220009955201588E-4</v>
      </c>
      <c r="K23" s="1">
        <v>5</v>
      </c>
      <c r="N23" s="1"/>
      <c r="O23" s="1"/>
      <c r="P23" s="1"/>
      <c r="Q23" s="1"/>
      <c r="R23" s="1"/>
      <c r="S23" s="1"/>
      <c r="T23" s="1"/>
      <c r="U23" s="1"/>
    </row>
    <row r="24" spans="2:21" x14ac:dyDescent="0.2">
      <c r="B24" s="2">
        <f t="shared" si="3"/>
        <v>23</v>
      </c>
      <c r="D24" s="4">
        <v>8047</v>
      </c>
      <c r="E24" s="1">
        <v>27.78</v>
      </c>
      <c r="F24" s="3">
        <f t="shared" si="0"/>
        <v>2235.4566</v>
      </c>
      <c r="G24" s="1">
        <v>0.74</v>
      </c>
      <c r="H24" s="3">
        <f t="shared" si="1"/>
        <v>59.547799999999995</v>
      </c>
      <c r="I24" s="1">
        <v>68</v>
      </c>
      <c r="J24" s="10">
        <f t="shared" si="2"/>
        <v>1.2426991425375916E-4</v>
      </c>
      <c r="K24" s="1">
        <v>1</v>
      </c>
      <c r="N24" s="1"/>
      <c r="O24" s="1"/>
      <c r="P24" s="1"/>
      <c r="Q24" s="1"/>
      <c r="R24" s="1"/>
      <c r="S24" s="1"/>
      <c r="T24" s="1"/>
      <c r="U24" s="1"/>
    </row>
    <row r="25" spans="2:21" x14ac:dyDescent="0.2">
      <c r="B25" s="2">
        <f t="shared" si="3"/>
        <v>24</v>
      </c>
      <c r="D25" s="4">
        <v>8109</v>
      </c>
      <c r="E25" s="1">
        <v>27.41</v>
      </c>
      <c r="F25" s="3">
        <f t="shared" si="0"/>
        <v>2222.6768999999999</v>
      </c>
      <c r="G25" s="1">
        <v>1.68</v>
      </c>
      <c r="H25" s="3">
        <f t="shared" si="1"/>
        <v>136.2312</v>
      </c>
      <c r="I25" s="1">
        <v>870.4</v>
      </c>
      <c r="J25" s="10">
        <f t="shared" si="2"/>
        <v>1.4798372179060304E-3</v>
      </c>
      <c r="K25" s="1">
        <v>12</v>
      </c>
      <c r="N25" s="1"/>
      <c r="O25" s="1"/>
      <c r="P25" s="1"/>
      <c r="Q25" s="1"/>
      <c r="R25" s="1"/>
      <c r="S25" s="1"/>
      <c r="T25" s="1"/>
      <c r="U25" s="1"/>
    </row>
    <row r="26" spans="2:21" x14ac:dyDescent="0.2">
      <c r="B26" s="2">
        <f t="shared" si="3"/>
        <v>25</v>
      </c>
      <c r="D26" s="4">
        <v>6655</v>
      </c>
      <c r="E26" s="1">
        <v>31.16</v>
      </c>
      <c r="F26" s="3">
        <f t="shared" si="0"/>
        <v>2073.6979999999999</v>
      </c>
      <c r="G26" s="1">
        <v>0.63</v>
      </c>
      <c r="H26" s="3">
        <f t="shared" si="1"/>
        <v>41.926499999999997</v>
      </c>
      <c r="I26" s="1">
        <v>65.7</v>
      </c>
      <c r="J26" s="10">
        <f t="shared" si="2"/>
        <v>0</v>
      </c>
      <c r="K26" s="1">
        <v>0</v>
      </c>
      <c r="N26" s="1"/>
      <c r="O26" s="1"/>
      <c r="P26" s="1"/>
      <c r="Q26" s="1"/>
      <c r="R26" s="1"/>
      <c r="S26" s="1"/>
      <c r="T26" s="1"/>
      <c r="U26" s="1"/>
    </row>
    <row r="27" spans="2:21" x14ac:dyDescent="0.2">
      <c r="B27" s="2">
        <f t="shared" si="3"/>
        <v>26</v>
      </c>
      <c r="D27" s="4">
        <v>6618</v>
      </c>
      <c r="E27" s="1">
        <v>29.79</v>
      </c>
      <c r="F27" s="3">
        <f t="shared" si="0"/>
        <v>1971.5021999999999</v>
      </c>
      <c r="G27" s="1">
        <v>1.7</v>
      </c>
      <c r="H27" s="3">
        <f t="shared" si="1"/>
        <v>112.506</v>
      </c>
      <c r="I27" s="1">
        <v>0</v>
      </c>
      <c r="J27" s="10">
        <f t="shared" si="2"/>
        <v>6.0441220912662436E-4</v>
      </c>
      <c r="K27" s="1">
        <v>4</v>
      </c>
      <c r="N27" s="1"/>
      <c r="O27" s="1"/>
      <c r="P27" s="1"/>
      <c r="Q27" s="1"/>
      <c r="R27" s="1"/>
      <c r="S27" s="1"/>
      <c r="T27" s="1"/>
      <c r="U27" s="1"/>
    </row>
    <row r="28" spans="2:21" x14ac:dyDescent="0.2">
      <c r="B28" s="2">
        <f t="shared" si="3"/>
        <v>27</v>
      </c>
      <c r="D28" s="4">
        <v>6512</v>
      </c>
      <c r="E28" s="1">
        <v>28.22</v>
      </c>
      <c r="F28" s="3">
        <f t="shared" si="0"/>
        <v>1837.6863999999998</v>
      </c>
      <c r="G28" s="1">
        <v>1.05</v>
      </c>
      <c r="H28" s="3">
        <f t="shared" si="1"/>
        <v>68.376000000000005</v>
      </c>
      <c r="I28" s="1">
        <v>240</v>
      </c>
      <c r="J28" s="10">
        <f t="shared" si="2"/>
        <v>7.6781326781326777E-4</v>
      </c>
      <c r="K28" s="1">
        <v>5</v>
      </c>
      <c r="N28" s="1"/>
      <c r="O28" s="1"/>
      <c r="P28" s="1"/>
      <c r="Q28" s="1"/>
      <c r="R28" s="1"/>
      <c r="S28" s="1"/>
      <c r="T28" s="1"/>
      <c r="U28" s="1"/>
    </row>
    <row r="29" spans="2:21" x14ac:dyDescent="0.2">
      <c r="B29" s="2">
        <f t="shared" si="3"/>
        <v>28</v>
      </c>
      <c r="D29" s="4">
        <v>6629</v>
      </c>
      <c r="E29" s="1">
        <v>28.55</v>
      </c>
      <c r="F29" s="3">
        <f t="shared" si="0"/>
        <v>1892.5795000000001</v>
      </c>
      <c r="G29" s="1">
        <v>1.1100000000000001</v>
      </c>
      <c r="H29" s="3">
        <f t="shared" si="1"/>
        <v>73.581900000000005</v>
      </c>
      <c r="I29" s="1">
        <v>300</v>
      </c>
      <c r="J29" s="10">
        <f t="shared" si="2"/>
        <v>4.525569467491326E-4</v>
      </c>
      <c r="K29" s="1">
        <v>3</v>
      </c>
      <c r="N29" s="1"/>
      <c r="O29" s="1"/>
      <c r="P29" s="1"/>
      <c r="Q29" s="1"/>
      <c r="R29" s="1"/>
      <c r="S29" s="1"/>
      <c r="T29" s="1"/>
      <c r="U29" s="1"/>
    </row>
    <row r="30" spans="2:21" x14ac:dyDescent="0.2">
      <c r="B30" s="2">
        <f t="shared" si="3"/>
        <v>29</v>
      </c>
      <c r="D30" s="4">
        <v>6750</v>
      </c>
      <c r="E30" s="1">
        <v>28.9</v>
      </c>
      <c r="F30" s="3">
        <f t="shared" si="0"/>
        <v>1950.75</v>
      </c>
      <c r="G30" s="1">
        <v>1.28</v>
      </c>
      <c r="H30" s="3">
        <f t="shared" si="1"/>
        <v>86.4</v>
      </c>
      <c r="I30" s="1">
        <v>180</v>
      </c>
      <c r="J30" s="10">
        <f t="shared" si="2"/>
        <v>2.9629629629629629E-4</v>
      </c>
      <c r="K30" s="1">
        <v>2</v>
      </c>
      <c r="N30" s="1"/>
      <c r="O30" s="1"/>
      <c r="P30" s="1"/>
      <c r="Q30" s="1"/>
      <c r="R30" s="1"/>
      <c r="S30" s="1"/>
      <c r="T30" s="1"/>
      <c r="U30" s="1"/>
    </row>
    <row r="31" spans="2:21" x14ac:dyDescent="0.2">
      <c r="B31" s="2">
        <f t="shared" si="3"/>
        <v>30</v>
      </c>
      <c r="D31" s="4">
        <v>4769</v>
      </c>
      <c r="E31" s="1">
        <v>26.12</v>
      </c>
      <c r="F31" s="3">
        <f t="shared" si="0"/>
        <v>1245.6628000000001</v>
      </c>
      <c r="G31" s="1">
        <v>1.71</v>
      </c>
      <c r="H31" s="3">
        <f t="shared" si="1"/>
        <v>81.549899999999994</v>
      </c>
      <c r="I31" s="1">
        <v>150</v>
      </c>
      <c r="J31" s="10">
        <f t="shared" si="2"/>
        <v>8.3875026210945695E-4</v>
      </c>
      <c r="K31" s="1">
        <v>4</v>
      </c>
      <c r="N31" s="1"/>
      <c r="O31" s="1"/>
      <c r="P31" s="1"/>
      <c r="Q31" s="1"/>
      <c r="R31" s="1"/>
      <c r="S31" s="1"/>
      <c r="T31" s="1"/>
      <c r="U31" s="1"/>
    </row>
    <row r="32" spans="2:21" x14ac:dyDescent="0.2">
      <c r="B32" s="2">
        <f t="shared" si="3"/>
        <v>31</v>
      </c>
      <c r="D32" s="4">
        <v>2546</v>
      </c>
      <c r="E32" s="1">
        <v>27.88</v>
      </c>
      <c r="F32" s="3">
        <f t="shared" si="0"/>
        <v>709.82479999999998</v>
      </c>
      <c r="G32" s="1">
        <v>1.0900000000000001</v>
      </c>
      <c r="H32" s="3">
        <f t="shared" si="1"/>
        <v>27.751400000000004</v>
      </c>
      <c r="I32" s="1">
        <v>234</v>
      </c>
      <c r="J32" s="10">
        <f t="shared" si="2"/>
        <v>1.9638648860958365E-3</v>
      </c>
      <c r="K32" s="1">
        <v>5</v>
      </c>
      <c r="N32" s="1"/>
      <c r="O32" s="1"/>
      <c r="P32" s="1"/>
      <c r="Q32" s="1"/>
      <c r="R32" s="1"/>
      <c r="S32" s="1"/>
      <c r="T32" s="1"/>
      <c r="U32" s="1"/>
    </row>
    <row r="33" spans="2:21" x14ac:dyDescent="0.2">
      <c r="B33" s="2">
        <f t="shared" si="3"/>
        <v>32</v>
      </c>
      <c r="D33" s="4">
        <v>2584</v>
      </c>
      <c r="E33" s="1">
        <v>55.26</v>
      </c>
      <c r="F33" s="3">
        <f t="shared" si="0"/>
        <v>1427.9184</v>
      </c>
      <c r="G33" s="1">
        <v>4.0199999999999996</v>
      </c>
      <c r="H33" s="3">
        <f t="shared" si="1"/>
        <v>103.87679999999999</v>
      </c>
      <c r="I33" s="1">
        <v>330</v>
      </c>
      <c r="J33" s="10">
        <f t="shared" si="2"/>
        <v>3.0959752321981426E-3</v>
      </c>
      <c r="K33" s="1">
        <v>8</v>
      </c>
      <c r="N33" s="1"/>
      <c r="O33" s="1"/>
      <c r="P33" s="1"/>
      <c r="Q33" s="1"/>
      <c r="R33" s="1"/>
      <c r="S33" s="1"/>
      <c r="T33" s="1"/>
      <c r="U33" s="1"/>
    </row>
    <row r="34" spans="2:21" x14ac:dyDescent="0.2">
      <c r="B34" s="2">
        <f t="shared" si="3"/>
        <v>33</v>
      </c>
      <c r="D34" s="4">
        <v>4831</v>
      </c>
      <c r="E34" s="1">
        <v>55.23</v>
      </c>
      <c r="F34" s="3">
        <f t="shared" si="0"/>
        <v>2668.1613000000002</v>
      </c>
      <c r="G34" s="1">
        <v>4.92</v>
      </c>
      <c r="H34" s="3">
        <f t="shared" si="1"/>
        <v>237.68520000000001</v>
      </c>
      <c r="I34" s="1">
        <v>468</v>
      </c>
      <c r="J34" s="10">
        <f t="shared" si="2"/>
        <v>1.448975367418754E-3</v>
      </c>
      <c r="K34" s="1">
        <v>7</v>
      </c>
      <c r="N34" s="1"/>
      <c r="O34" s="1"/>
      <c r="P34" s="1"/>
      <c r="Q34" s="1"/>
      <c r="R34" s="1"/>
      <c r="S34" s="1"/>
      <c r="T34" s="1"/>
      <c r="U34" s="1"/>
    </row>
    <row r="35" spans="2:21" x14ac:dyDescent="0.2">
      <c r="B35" s="2">
        <f t="shared" si="3"/>
        <v>34</v>
      </c>
      <c r="D35" s="4">
        <v>2606</v>
      </c>
      <c r="E35" s="1">
        <v>49.65</v>
      </c>
      <c r="F35" s="3">
        <f t="shared" si="0"/>
        <v>1293.8789999999999</v>
      </c>
      <c r="G35" s="1">
        <v>2.5299999999999998</v>
      </c>
      <c r="H35" s="3">
        <f t="shared" si="1"/>
        <v>65.931799999999996</v>
      </c>
      <c r="I35" s="1">
        <v>643</v>
      </c>
      <c r="J35" s="10">
        <f t="shared" si="2"/>
        <v>2.3023791250959325E-3</v>
      </c>
      <c r="K35" s="1">
        <v>6</v>
      </c>
      <c r="N35" s="1"/>
      <c r="O35" s="1"/>
      <c r="P35" s="1"/>
      <c r="Q35" s="1"/>
      <c r="R35" s="1"/>
      <c r="S35" s="1"/>
      <c r="T35" s="1"/>
      <c r="U35" s="1"/>
    </row>
    <row r="36" spans="2:21" x14ac:dyDescent="0.2">
      <c r="B36" s="2">
        <f t="shared" si="3"/>
        <v>35</v>
      </c>
      <c r="D36" s="4">
        <v>4872</v>
      </c>
      <c r="E36" s="1">
        <v>28.36</v>
      </c>
      <c r="F36" s="3">
        <f t="shared" si="0"/>
        <v>1381.6991999999998</v>
      </c>
      <c r="G36" s="1">
        <v>3.81</v>
      </c>
      <c r="H36" s="3">
        <f t="shared" si="1"/>
        <v>185.6232</v>
      </c>
      <c r="I36" s="1">
        <v>718</v>
      </c>
      <c r="J36" s="10">
        <f t="shared" si="2"/>
        <v>4.1050903119868636E-4</v>
      </c>
      <c r="K36" s="1">
        <v>2</v>
      </c>
      <c r="N36" s="1"/>
      <c r="O36" s="1"/>
      <c r="P36" s="1"/>
      <c r="Q36" s="1"/>
      <c r="R36" s="1"/>
      <c r="S36" s="1"/>
      <c r="T36" s="1"/>
      <c r="U36" s="1"/>
    </row>
    <row r="37" spans="2:21" x14ac:dyDescent="0.2">
      <c r="B37" s="2">
        <f t="shared" si="3"/>
        <v>36</v>
      </c>
      <c r="D37" s="4">
        <v>4900</v>
      </c>
      <c r="E37" s="1">
        <v>39.590000000000003</v>
      </c>
      <c r="F37" s="3">
        <f t="shared" si="0"/>
        <v>1939.9100000000003</v>
      </c>
      <c r="G37" s="1">
        <v>1.46</v>
      </c>
      <c r="H37" s="3">
        <f t="shared" si="1"/>
        <v>71.540000000000006</v>
      </c>
      <c r="I37" s="1">
        <v>359.36</v>
      </c>
      <c r="J37" s="10">
        <f t="shared" si="2"/>
        <v>2.0408163265306123E-4</v>
      </c>
      <c r="K37" s="1">
        <v>1</v>
      </c>
      <c r="N37" s="1"/>
      <c r="O37" s="1"/>
      <c r="P37" s="1"/>
      <c r="Q37" s="1"/>
      <c r="R37" s="1"/>
      <c r="S37" s="1"/>
      <c r="T37" s="1"/>
      <c r="U37" s="1"/>
    </row>
    <row r="38" spans="2:21" x14ac:dyDescent="0.2">
      <c r="B38" s="2">
        <f t="shared" si="3"/>
        <v>37</v>
      </c>
      <c r="D38" s="4">
        <v>2604</v>
      </c>
      <c r="E38" s="1">
        <v>35.020000000000003</v>
      </c>
      <c r="F38" s="3">
        <f t="shared" si="0"/>
        <v>911.92079999999999</v>
      </c>
      <c r="G38" s="1">
        <v>0.65</v>
      </c>
      <c r="H38" s="3">
        <f t="shared" si="1"/>
        <v>16.926000000000002</v>
      </c>
      <c r="I38" s="1">
        <v>114</v>
      </c>
      <c r="J38" s="10">
        <f t="shared" si="2"/>
        <v>7.6804915514592934E-4</v>
      </c>
      <c r="K38" s="1">
        <v>2</v>
      </c>
      <c r="N38" s="1"/>
      <c r="O38" s="1"/>
      <c r="P38" s="1"/>
      <c r="Q38" s="1"/>
      <c r="R38" s="1"/>
      <c r="S38" s="1"/>
      <c r="T38" s="1"/>
      <c r="U38" s="1"/>
    </row>
    <row r="39" spans="2:21" x14ac:dyDescent="0.2">
      <c r="B39" s="2">
        <f t="shared" si="3"/>
        <v>38</v>
      </c>
      <c r="D39" s="4">
        <v>2633</v>
      </c>
      <c r="E39" s="1">
        <v>35.01</v>
      </c>
      <c r="F39" s="3">
        <f t="shared" si="0"/>
        <v>921.81330000000003</v>
      </c>
      <c r="G39" s="1">
        <v>1.44</v>
      </c>
      <c r="H39" s="3">
        <f t="shared" si="1"/>
        <v>37.915199999999999</v>
      </c>
      <c r="I39" s="1">
        <v>0</v>
      </c>
      <c r="J39" s="10">
        <f t="shared" si="2"/>
        <v>0</v>
      </c>
      <c r="K39" s="1">
        <v>0</v>
      </c>
      <c r="N39" s="1"/>
      <c r="O39" s="1"/>
      <c r="P39" s="1"/>
      <c r="Q39" s="1"/>
      <c r="R39" s="1"/>
      <c r="S39" s="1"/>
      <c r="T39" s="1"/>
      <c r="U39" s="1"/>
    </row>
    <row r="40" spans="2:21" x14ac:dyDescent="0.2">
      <c r="B40" s="2">
        <f t="shared" si="3"/>
        <v>39</v>
      </c>
      <c r="D40" s="4">
        <v>2633</v>
      </c>
      <c r="E40" s="1">
        <v>29.92</v>
      </c>
      <c r="F40" s="3">
        <f t="shared" si="0"/>
        <v>787.79359999999997</v>
      </c>
      <c r="G40" s="1">
        <v>7.0000000000000007E-2</v>
      </c>
      <c r="H40" s="3">
        <f t="shared" si="1"/>
        <v>1.8431000000000004</v>
      </c>
      <c r="I40" s="1">
        <v>0</v>
      </c>
      <c r="J40" s="10">
        <f t="shared" si="2"/>
        <v>0</v>
      </c>
      <c r="K40" s="1">
        <v>0</v>
      </c>
      <c r="N40" s="1"/>
      <c r="O40" s="1"/>
      <c r="P40" s="1"/>
      <c r="Q40" s="1"/>
      <c r="R40" s="1"/>
      <c r="S40" s="1"/>
      <c r="T40" s="1"/>
      <c r="U40" s="1"/>
    </row>
    <row r="41" spans="2:21" x14ac:dyDescent="0.2">
      <c r="B41" s="2">
        <f t="shared" si="3"/>
        <v>40</v>
      </c>
      <c r="D41" s="4">
        <v>2642</v>
      </c>
      <c r="E41" s="1">
        <v>32.51</v>
      </c>
      <c r="F41" s="3">
        <f t="shared" si="0"/>
        <v>858.91419999999994</v>
      </c>
      <c r="G41" s="1">
        <v>2.46</v>
      </c>
      <c r="H41" s="3">
        <f t="shared" si="1"/>
        <v>64.993200000000002</v>
      </c>
      <c r="I41" s="1">
        <v>65.7</v>
      </c>
      <c r="J41" s="10">
        <f t="shared" si="2"/>
        <v>3.7850113550340651E-4</v>
      </c>
      <c r="K41" s="1">
        <v>1</v>
      </c>
      <c r="N41" s="1"/>
      <c r="O41" s="1"/>
      <c r="P41" s="1"/>
      <c r="Q41" s="1"/>
      <c r="R41" s="1"/>
      <c r="S41" s="1"/>
      <c r="T41" s="1"/>
      <c r="U41" s="1"/>
    </row>
    <row r="42" spans="2:21" x14ac:dyDescent="0.2">
      <c r="B42" s="2">
        <f t="shared" si="3"/>
        <v>41</v>
      </c>
      <c r="D42" s="4">
        <v>2630</v>
      </c>
      <c r="E42" s="1">
        <v>31.55</v>
      </c>
      <c r="F42" s="3">
        <f t="shared" si="0"/>
        <v>829.76499999999999</v>
      </c>
      <c r="G42" s="1">
        <v>0.11</v>
      </c>
      <c r="H42" s="3">
        <f t="shared" si="1"/>
        <v>2.8930000000000002</v>
      </c>
      <c r="I42" s="1">
        <v>51.1</v>
      </c>
      <c r="J42" s="10">
        <f t="shared" si="2"/>
        <v>3.8022813688212925E-4</v>
      </c>
      <c r="K42" s="1">
        <v>1</v>
      </c>
      <c r="N42" s="1"/>
      <c r="O42" s="1"/>
      <c r="P42" s="1"/>
      <c r="Q42" s="1"/>
      <c r="R42" s="1"/>
      <c r="S42" s="1"/>
      <c r="T42" s="1"/>
      <c r="U42" s="1"/>
    </row>
    <row r="43" spans="2:21" x14ac:dyDescent="0.2">
      <c r="B43" s="2">
        <f t="shared" si="3"/>
        <v>42</v>
      </c>
      <c r="D43" s="4">
        <v>2627</v>
      </c>
      <c r="E43" s="1">
        <v>54.54</v>
      </c>
      <c r="F43" s="3">
        <f t="shared" si="0"/>
        <v>1432.7657999999999</v>
      </c>
      <c r="G43" s="1">
        <v>7.0000000000000007E-2</v>
      </c>
      <c r="H43" s="3">
        <f t="shared" si="1"/>
        <v>1.8389000000000002</v>
      </c>
      <c r="I43" s="1">
        <v>187.8</v>
      </c>
      <c r="J43" s="10">
        <f t="shared" si="2"/>
        <v>1.1419870574800152E-3</v>
      </c>
      <c r="K43" s="1">
        <v>3</v>
      </c>
      <c r="N43" s="1"/>
      <c r="O43" s="1"/>
      <c r="P43" s="1"/>
      <c r="Q43" s="1"/>
      <c r="R43" s="1"/>
      <c r="S43" s="1"/>
      <c r="T43" s="1"/>
      <c r="U43" s="1"/>
    </row>
    <row r="44" spans="2:21" x14ac:dyDescent="0.2">
      <c r="B44" s="2">
        <f t="shared" si="3"/>
        <v>43</v>
      </c>
      <c r="D44" s="4">
        <v>2681</v>
      </c>
      <c r="E44" s="1">
        <v>35.47</v>
      </c>
      <c r="F44" s="3">
        <f t="shared" si="0"/>
        <v>950.95069999999987</v>
      </c>
      <c r="G44" s="1">
        <v>0.82</v>
      </c>
      <c r="H44" s="3">
        <f t="shared" si="1"/>
        <v>21.984200000000001</v>
      </c>
      <c r="I44" s="1">
        <v>123.5</v>
      </c>
      <c r="J44" s="10">
        <f t="shared" si="2"/>
        <v>7.459903021260724E-4</v>
      </c>
      <c r="K44" s="1">
        <v>2</v>
      </c>
      <c r="N44" s="1"/>
      <c r="O44" s="1"/>
      <c r="P44" s="1"/>
      <c r="Q44" s="1"/>
      <c r="R44" s="1"/>
      <c r="S44" s="1"/>
      <c r="T44" s="1"/>
      <c r="U44" s="1"/>
    </row>
    <row r="45" spans="2:21" x14ac:dyDescent="0.2">
      <c r="B45" s="2">
        <f t="shared" si="3"/>
        <v>44</v>
      </c>
      <c r="D45" s="4">
        <v>2707</v>
      </c>
      <c r="E45" s="1">
        <v>31.25</v>
      </c>
      <c r="F45" s="3">
        <f t="shared" si="0"/>
        <v>845.9375</v>
      </c>
      <c r="G45" s="1">
        <v>0.11</v>
      </c>
      <c r="H45" s="3">
        <f t="shared" si="1"/>
        <v>2.9777</v>
      </c>
      <c r="I45" s="1">
        <v>68</v>
      </c>
      <c r="J45" s="10">
        <f t="shared" si="2"/>
        <v>3.6941263391207979E-4</v>
      </c>
      <c r="K45" s="1">
        <v>1</v>
      </c>
      <c r="N45" s="1"/>
      <c r="O45" s="1"/>
      <c r="P45" s="1"/>
      <c r="Q45" s="1"/>
      <c r="R45" s="1"/>
      <c r="S45" s="1"/>
      <c r="T45" s="1"/>
      <c r="U45" s="1"/>
    </row>
    <row r="46" spans="2:21" x14ac:dyDescent="0.2">
      <c r="B46" s="2">
        <f t="shared" si="3"/>
        <v>45</v>
      </c>
      <c r="D46" s="4">
        <v>2022</v>
      </c>
      <c r="E46" s="1">
        <v>19.28</v>
      </c>
      <c r="F46" s="3">
        <f t="shared" si="0"/>
        <v>389.84160000000003</v>
      </c>
      <c r="G46" s="1">
        <v>0.24</v>
      </c>
      <c r="H46" s="3">
        <f t="shared" si="1"/>
        <v>4.8527999999999993</v>
      </c>
      <c r="I46" s="1">
        <v>92.9</v>
      </c>
      <c r="J46" s="10">
        <f t="shared" si="2"/>
        <v>9.8911968348170125E-4</v>
      </c>
      <c r="K46" s="1">
        <v>2</v>
      </c>
      <c r="N46" s="1"/>
      <c r="O46" s="1"/>
      <c r="P46" s="1"/>
      <c r="Q46" s="1"/>
      <c r="R46" s="1"/>
      <c r="S46" s="1"/>
      <c r="T46" s="1"/>
      <c r="U46" s="1"/>
    </row>
    <row r="47" spans="2:21" x14ac:dyDescent="0.2">
      <c r="B47" s="2">
        <f t="shared" si="3"/>
        <v>46</v>
      </c>
      <c r="D47" s="4">
        <v>2723</v>
      </c>
      <c r="E47" s="1">
        <v>31.1</v>
      </c>
      <c r="F47" s="3">
        <f t="shared" si="0"/>
        <v>846.85300000000007</v>
      </c>
      <c r="G47" s="1">
        <v>1.94</v>
      </c>
      <c r="H47" s="3">
        <f t="shared" si="1"/>
        <v>52.8262</v>
      </c>
      <c r="I47" s="1">
        <v>514.01</v>
      </c>
      <c r="J47" s="10">
        <f t="shared" si="2"/>
        <v>3.3051781123760557E-3</v>
      </c>
      <c r="K47" s="1">
        <v>9</v>
      </c>
      <c r="N47" s="1"/>
      <c r="O47" s="1"/>
      <c r="P47" s="1"/>
      <c r="Q47" s="1"/>
      <c r="R47" s="1"/>
      <c r="S47" s="1"/>
      <c r="T47" s="1"/>
      <c r="U47" s="1"/>
    </row>
    <row r="48" spans="2:21" x14ac:dyDescent="0.2">
      <c r="B48" s="2">
        <f t="shared" si="3"/>
        <v>47</v>
      </c>
      <c r="D48" s="4">
        <v>2730</v>
      </c>
      <c r="E48" s="1">
        <v>37.799999999999997</v>
      </c>
      <c r="F48" s="3">
        <f t="shared" si="0"/>
        <v>1031.9399999999998</v>
      </c>
      <c r="G48" s="1">
        <v>0.18</v>
      </c>
      <c r="H48" s="3">
        <f t="shared" si="1"/>
        <v>4.9139999999999997</v>
      </c>
      <c r="I48" s="1">
        <v>97.55</v>
      </c>
      <c r="J48" s="10">
        <f t="shared" si="2"/>
        <v>7.326007326007326E-4</v>
      </c>
      <c r="K48" s="1">
        <v>2</v>
      </c>
      <c r="N48" s="1"/>
      <c r="O48" s="1"/>
      <c r="P48" s="1"/>
      <c r="Q48" s="1"/>
      <c r="R48" s="1"/>
      <c r="S48" s="1"/>
      <c r="T48" s="1"/>
      <c r="U48" s="1"/>
    </row>
    <row r="49" spans="2:21" x14ac:dyDescent="0.2">
      <c r="B49" s="2">
        <f t="shared" si="3"/>
        <v>48</v>
      </c>
      <c r="D49" s="4">
        <v>2733</v>
      </c>
      <c r="E49" s="1">
        <v>36.549999999999997</v>
      </c>
      <c r="F49" s="3">
        <f t="shared" si="0"/>
        <v>998.91149999999993</v>
      </c>
      <c r="G49" s="1">
        <v>1.35</v>
      </c>
      <c r="H49" s="3">
        <f t="shared" si="1"/>
        <v>36.895499999999998</v>
      </c>
      <c r="I49" s="1">
        <v>402.58</v>
      </c>
      <c r="J49" s="10">
        <f t="shared" si="2"/>
        <v>1.8294914013904135E-3</v>
      </c>
      <c r="K49" s="1">
        <v>5</v>
      </c>
      <c r="N49" s="1"/>
      <c r="O49" s="1"/>
      <c r="P49" s="1"/>
      <c r="Q49" s="1"/>
      <c r="R49" s="1"/>
      <c r="S49" s="1"/>
      <c r="T49" s="1"/>
      <c r="U49" s="1"/>
    </row>
    <row r="50" spans="2:21" x14ac:dyDescent="0.2">
      <c r="B50" s="2">
        <f t="shared" si="3"/>
        <v>49</v>
      </c>
      <c r="D50" s="4">
        <v>2741</v>
      </c>
      <c r="E50" s="1">
        <v>44.87</v>
      </c>
      <c r="F50" s="3">
        <f t="shared" si="0"/>
        <v>1229.8867</v>
      </c>
      <c r="G50" s="1">
        <v>0.72</v>
      </c>
      <c r="H50" s="3">
        <f t="shared" si="1"/>
        <v>19.735199999999999</v>
      </c>
      <c r="I50" s="1">
        <v>149.33000000000001</v>
      </c>
      <c r="J50" s="10">
        <f t="shared" si="2"/>
        <v>1.0944910616563297E-3</v>
      </c>
      <c r="K50" s="1">
        <v>3</v>
      </c>
      <c r="N50" s="1"/>
      <c r="O50" s="1"/>
      <c r="P50" s="1"/>
      <c r="Q50" s="1"/>
      <c r="R50" s="1"/>
      <c r="S50" s="1"/>
      <c r="T50" s="1"/>
      <c r="U50" s="1"/>
    </row>
    <row r="51" spans="2:21" x14ac:dyDescent="0.2">
      <c r="B51" s="2">
        <f t="shared" si="3"/>
        <v>50</v>
      </c>
      <c r="D51" s="4">
        <v>2732</v>
      </c>
      <c r="E51" s="1">
        <v>34.950000000000003</v>
      </c>
      <c r="F51" s="3">
        <f t="shared" si="0"/>
        <v>954.83400000000006</v>
      </c>
      <c r="G51" s="1">
        <v>0.03</v>
      </c>
      <c r="H51" s="3">
        <f t="shared" si="1"/>
        <v>0.81959999999999988</v>
      </c>
      <c r="I51" s="1">
        <v>160.07</v>
      </c>
      <c r="J51" s="10">
        <f t="shared" si="2"/>
        <v>1.0980966325036604E-3</v>
      </c>
      <c r="K51" s="1">
        <v>3</v>
      </c>
      <c r="N51" s="1"/>
      <c r="O51" s="1"/>
      <c r="P51" s="1"/>
      <c r="Q51" s="1"/>
      <c r="R51" s="1"/>
      <c r="S51" s="1"/>
      <c r="T51" s="1"/>
      <c r="U51" s="1"/>
    </row>
    <row r="52" spans="2:21" x14ac:dyDescent="0.2">
      <c r="B52" s="2">
        <f t="shared" si="3"/>
        <v>51</v>
      </c>
      <c r="D52" s="4">
        <v>2690</v>
      </c>
      <c r="E52" s="1">
        <v>35.68</v>
      </c>
      <c r="F52" s="3">
        <f t="shared" si="0"/>
        <v>959.79199999999992</v>
      </c>
      <c r="G52" s="1">
        <v>7.0000000000000007E-2</v>
      </c>
      <c r="H52" s="3">
        <f t="shared" si="1"/>
        <v>1.883</v>
      </c>
      <c r="I52" s="1">
        <v>92.9</v>
      </c>
      <c r="J52" s="10">
        <f t="shared" si="2"/>
        <v>7.4349442379182155E-4</v>
      </c>
      <c r="K52" s="1">
        <v>2</v>
      </c>
      <c r="N52" s="1"/>
      <c r="O52" s="1"/>
      <c r="P52" s="1"/>
      <c r="Q52" s="1"/>
      <c r="R52" s="1"/>
      <c r="S52" s="1"/>
      <c r="T52" s="1"/>
      <c r="U52" s="1"/>
    </row>
    <row r="53" spans="2:21" x14ac:dyDescent="0.2">
      <c r="B53" s="2">
        <f t="shared" si="3"/>
        <v>52</v>
      </c>
      <c r="D53" s="4">
        <v>2831</v>
      </c>
      <c r="E53" s="1">
        <v>34.93</v>
      </c>
      <c r="F53" s="3">
        <f t="shared" si="0"/>
        <v>988.86829999999998</v>
      </c>
      <c r="G53" s="1">
        <v>0.14000000000000001</v>
      </c>
      <c r="H53" s="3">
        <f t="shared" si="1"/>
        <v>3.9634000000000005</v>
      </c>
      <c r="I53" s="1">
        <v>55.74</v>
      </c>
      <c r="J53" s="10">
        <f t="shared" si="2"/>
        <v>3.5323207347227127E-4</v>
      </c>
      <c r="K53" s="1">
        <v>1</v>
      </c>
      <c r="N53" s="1"/>
      <c r="O53" s="1"/>
      <c r="P53" s="1"/>
      <c r="Q53" s="1"/>
      <c r="R53" s="1"/>
      <c r="S53" s="1"/>
      <c r="T53" s="1"/>
      <c r="U53" s="1"/>
    </row>
    <row r="54" spans="2:21" x14ac:dyDescent="0.2">
      <c r="B54" s="2">
        <f t="shared" si="3"/>
        <v>53</v>
      </c>
      <c r="D54" s="4">
        <v>2694</v>
      </c>
      <c r="E54" s="1">
        <v>41.61</v>
      </c>
      <c r="F54" s="3">
        <f t="shared" si="0"/>
        <v>1120.9733999999999</v>
      </c>
      <c r="G54" s="1">
        <v>0.22</v>
      </c>
      <c r="H54" s="3">
        <f t="shared" si="1"/>
        <v>5.9267999999999992</v>
      </c>
      <c r="I54" s="1">
        <v>179.21</v>
      </c>
      <c r="J54" s="10">
        <f t="shared" si="2"/>
        <v>7.4239049740163323E-4</v>
      </c>
      <c r="K54" s="1">
        <v>2</v>
      </c>
      <c r="N54" s="1"/>
      <c r="O54" s="1"/>
      <c r="P54" s="1"/>
      <c r="Q54" s="1"/>
      <c r="R54" s="1"/>
      <c r="S54" s="1"/>
      <c r="T54" s="1"/>
      <c r="U54" s="1"/>
    </row>
    <row r="55" spans="2:21" x14ac:dyDescent="0.2">
      <c r="B55" s="2">
        <f t="shared" si="3"/>
        <v>54</v>
      </c>
      <c r="D55" s="4">
        <v>2528</v>
      </c>
      <c r="E55" s="1">
        <v>29.19</v>
      </c>
      <c r="F55" s="3">
        <f t="shared" si="0"/>
        <v>737.92320000000007</v>
      </c>
      <c r="G55" s="1">
        <v>0.31</v>
      </c>
      <c r="H55" s="3">
        <f t="shared" si="1"/>
        <v>7.8367999999999993</v>
      </c>
      <c r="I55" s="1">
        <v>136.66</v>
      </c>
      <c r="J55" s="10">
        <f t="shared" si="2"/>
        <v>1.1867088607594937E-3</v>
      </c>
      <c r="K55" s="1">
        <v>3</v>
      </c>
      <c r="N55" s="1"/>
      <c r="O55" s="1"/>
      <c r="P55" s="1"/>
      <c r="Q55" s="1"/>
      <c r="R55" s="1"/>
      <c r="S55" s="1"/>
      <c r="T55" s="1"/>
      <c r="U55" s="1"/>
    </row>
    <row r="56" spans="2:21" x14ac:dyDescent="0.2">
      <c r="B56" s="2">
        <f t="shared" si="3"/>
        <v>55</v>
      </c>
      <c r="D56" s="4">
        <v>2381</v>
      </c>
      <c r="E56" s="1">
        <v>33.26</v>
      </c>
      <c r="F56" s="3">
        <f t="shared" si="0"/>
        <v>791.92059999999992</v>
      </c>
      <c r="G56" s="1">
        <v>0.92</v>
      </c>
      <c r="H56" s="3">
        <f t="shared" si="1"/>
        <v>21.905200000000001</v>
      </c>
      <c r="I56" s="1">
        <v>0</v>
      </c>
      <c r="J56" s="10">
        <f t="shared" si="2"/>
        <v>0</v>
      </c>
      <c r="K56" s="1">
        <v>0</v>
      </c>
      <c r="N56" s="1"/>
      <c r="O56" s="1"/>
      <c r="P56" s="1"/>
      <c r="Q56" s="1"/>
      <c r="R56" s="1"/>
      <c r="S56" s="1"/>
      <c r="T56" s="1"/>
      <c r="U56" s="1"/>
    </row>
    <row r="57" spans="2:21" x14ac:dyDescent="0.2">
      <c r="B57" s="2">
        <f t="shared" si="3"/>
        <v>56</v>
      </c>
      <c r="D57" s="4">
        <v>2322</v>
      </c>
      <c r="E57" s="1">
        <v>31.91</v>
      </c>
      <c r="F57" s="3">
        <f t="shared" si="0"/>
        <v>740.9502</v>
      </c>
      <c r="G57" s="1">
        <v>0.04</v>
      </c>
      <c r="H57" s="3">
        <f t="shared" si="1"/>
        <v>0.92879999999999996</v>
      </c>
      <c r="I57" s="1">
        <v>46.45</v>
      </c>
      <c r="J57" s="10">
        <f t="shared" si="2"/>
        <v>4.3066322136089578E-4</v>
      </c>
      <c r="K57" s="1">
        <v>1</v>
      </c>
      <c r="N57" s="1"/>
      <c r="O57" s="1"/>
      <c r="P57" s="1"/>
      <c r="Q57" s="1"/>
      <c r="R57" s="1"/>
      <c r="S57" s="1"/>
      <c r="T57" s="1"/>
      <c r="U57" s="1"/>
    </row>
    <row r="58" spans="2:21" x14ac:dyDescent="0.2">
      <c r="B58" s="2">
        <f t="shared" si="3"/>
        <v>57</v>
      </c>
      <c r="D58" s="4">
        <v>2168</v>
      </c>
      <c r="E58" s="1">
        <v>33.26</v>
      </c>
      <c r="F58" s="3">
        <f t="shared" si="0"/>
        <v>721.07679999999993</v>
      </c>
      <c r="G58" s="1">
        <v>0.09</v>
      </c>
      <c r="H58" s="3">
        <f t="shared" si="1"/>
        <v>1.9512</v>
      </c>
      <c r="I58" s="1">
        <v>0</v>
      </c>
      <c r="J58" s="10">
        <f t="shared" si="2"/>
        <v>0</v>
      </c>
      <c r="K58" s="1">
        <v>0</v>
      </c>
      <c r="N58" s="1"/>
      <c r="O58" s="1"/>
      <c r="P58" s="1"/>
      <c r="Q58" s="1"/>
      <c r="R58" s="1"/>
      <c r="S58" s="1"/>
      <c r="T58" s="1"/>
      <c r="U58" s="1"/>
    </row>
    <row r="59" spans="2:21" x14ac:dyDescent="0.2">
      <c r="B59" s="2">
        <f t="shared" si="3"/>
        <v>58</v>
      </c>
      <c r="D59" s="4">
        <v>2153</v>
      </c>
      <c r="E59" s="1">
        <v>41.38</v>
      </c>
      <c r="F59" s="3">
        <f t="shared" si="0"/>
        <v>890.91139999999996</v>
      </c>
      <c r="G59" s="1">
        <v>1.57</v>
      </c>
      <c r="H59" s="3">
        <f t="shared" si="1"/>
        <v>33.802100000000003</v>
      </c>
      <c r="I59" s="1">
        <v>231.89</v>
      </c>
      <c r="J59" s="10">
        <f t="shared" si="2"/>
        <v>2.3223409196470044E-3</v>
      </c>
      <c r="K59" s="1">
        <v>5</v>
      </c>
      <c r="N59" s="1"/>
      <c r="O59" s="1"/>
      <c r="P59" s="1"/>
      <c r="Q59" s="1"/>
      <c r="R59" s="1"/>
      <c r="S59" s="1"/>
      <c r="T59" s="1"/>
      <c r="U59" s="1"/>
    </row>
    <row r="60" spans="2:21" x14ac:dyDescent="0.2">
      <c r="B60" s="2">
        <f t="shared" si="3"/>
        <v>59</v>
      </c>
      <c r="D60" s="4">
        <v>2170</v>
      </c>
      <c r="E60" s="1">
        <v>35.99</v>
      </c>
      <c r="F60" s="3">
        <f t="shared" si="0"/>
        <v>780.98300000000006</v>
      </c>
      <c r="G60" s="1">
        <v>2.71</v>
      </c>
      <c r="H60" s="3">
        <f t="shared" si="1"/>
        <v>58.806999999999995</v>
      </c>
      <c r="I60" s="1">
        <v>221.9</v>
      </c>
      <c r="J60" s="10">
        <f t="shared" si="2"/>
        <v>2.304147465437788E-3</v>
      </c>
      <c r="K60" s="1">
        <v>5</v>
      </c>
      <c r="N60" s="1"/>
      <c r="O60" s="1"/>
      <c r="P60" s="1"/>
      <c r="Q60" s="1"/>
      <c r="R60" s="1"/>
      <c r="S60" s="1"/>
      <c r="T60" s="1"/>
      <c r="U60" s="1"/>
    </row>
    <row r="61" spans="2:21" x14ac:dyDescent="0.2">
      <c r="B61" s="2">
        <f t="shared" si="3"/>
        <v>60</v>
      </c>
      <c r="D61" s="4">
        <v>2229</v>
      </c>
      <c r="E61" s="1">
        <v>33.28</v>
      </c>
      <c r="F61" s="3">
        <f t="shared" si="0"/>
        <v>741.81119999999999</v>
      </c>
      <c r="G61" s="1">
        <v>2.46</v>
      </c>
      <c r="H61" s="3">
        <f t="shared" si="1"/>
        <v>54.833400000000005</v>
      </c>
      <c r="I61" s="1">
        <v>545.16</v>
      </c>
      <c r="J61" s="10">
        <f t="shared" si="2"/>
        <v>5.3835800807537013E-3</v>
      </c>
      <c r="K61" s="1">
        <v>12</v>
      </c>
      <c r="N61" s="1"/>
      <c r="O61" s="1"/>
      <c r="P61" s="1"/>
      <c r="Q61" s="1"/>
      <c r="R61" s="1"/>
      <c r="S61" s="1"/>
      <c r="T61" s="1"/>
      <c r="U61" s="1"/>
    </row>
    <row r="62" spans="2:21" x14ac:dyDescent="0.2">
      <c r="B62" s="2">
        <f t="shared" si="3"/>
        <v>61</v>
      </c>
      <c r="D62" s="4">
        <v>2280</v>
      </c>
      <c r="E62" s="1">
        <v>51.75</v>
      </c>
      <c r="F62" s="3">
        <f t="shared" si="0"/>
        <v>1179.9000000000001</v>
      </c>
      <c r="G62" s="1">
        <v>1.84</v>
      </c>
      <c r="H62" s="3">
        <f t="shared" si="1"/>
        <v>41.951999999999998</v>
      </c>
      <c r="I62" s="1">
        <v>59.73</v>
      </c>
      <c r="J62" s="10">
        <f t="shared" si="2"/>
        <v>4.3859649122807018E-4</v>
      </c>
      <c r="K62" s="1">
        <v>1</v>
      </c>
      <c r="N62" s="1"/>
      <c r="O62" s="1"/>
      <c r="P62" s="1"/>
      <c r="Q62" s="1"/>
      <c r="R62" s="1"/>
      <c r="S62" s="1"/>
      <c r="T62" s="1"/>
      <c r="U62" s="1"/>
    </row>
    <row r="63" spans="2:21" x14ac:dyDescent="0.2">
      <c r="B63" s="2">
        <f t="shared" si="3"/>
        <v>62</v>
      </c>
      <c r="D63" s="4">
        <v>2339</v>
      </c>
      <c r="E63" s="1">
        <v>53.99</v>
      </c>
      <c r="F63" s="3">
        <f t="shared" si="0"/>
        <v>1262.8261</v>
      </c>
      <c r="G63" s="1">
        <v>0.81</v>
      </c>
      <c r="H63" s="3">
        <f t="shared" si="1"/>
        <v>18.945900000000002</v>
      </c>
      <c r="I63" s="1">
        <v>201.74</v>
      </c>
      <c r="J63" s="10">
        <f t="shared" si="2"/>
        <v>1.7101325352714834E-3</v>
      </c>
      <c r="K63" s="1">
        <v>4</v>
      </c>
      <c r="N63" s="1"/>
      <c r="O63" s="1"/>
      <c r="P63" s="1"/>
      <c r="Q63" s="1"/>
      <c r="R63" s="1"/>
      <c r="S63" s="1"/>
      <c r="T63" s="1"/>
      <c r="U63" s="1"/>
    </row>
    <row r="64" spans="2:21" x14ac:dyDescent="0.2">
      <c r="B64" s="2">
        <f t="shared" si="3"/>
        <v>63</v>
      </c>
      <c r="D64" s="5">
        <v>2375</v>
      </c>
      <c r="E64" s="1">
        <v>56.67</v>
      </c>
      <c r="F64" s="3">
        <f t="shared" si="0"/>
        <v>1345.9124999999999</v>
      </c>
      <c r="G64" s="1">
        <v>1.3</v>
      </c>
      <c r="H64" s="3">
        <f t="shared" si="1"/>
        <v>30.875</v>
      </c>
      <c r="I64" s="1">
        <v>0</v>
      </c>
      <c r="J64" s="10">
        <f t="shared" si="2"/>
        <v>0</v>
      </c>
      <c r="K64" s="1">
        <v>0</v>
      </c>
      <c r="N64" s="1"/>
      <c r="O64" s="1"/>
      <c r="P64" s="1"/>
      <c r="Q64" s="1"/>
      <c r="R64" s="1"/>
      <c r="S64" s="1"/>
      <c r="T64" s="1"/>
      <c r="U64" s="1"/>
    </row>
    <row r="65" spans="2:21" x14ac:dyDescent="0.2">
      <c r="B65" s="2">
        <v>63</v>
      </c>
      <c r="D65" s="6">
        <f>SUM(D2:D64)</f>
        <v>267697</v>
      </c>
      <c r="E65"/>
      <c r="F65" s="7">
        <f>SUM(F2:F64)</f>
        <v>80256.963500000027</v>
      </c>
      <c r="H65" s="7">
        <f>SUM(H2:H64)</f>
        <v>2543.0915000000009</v>
      </c>
      <c r="I65" s="14">
        <f>SUM(I2:I64)</f>
        <v>10821.849999999995</v>
      </c>
      <c r="K65" s="15">
        <f>SUM(K2:K64)</f>
        <v>190</v>
      </c>
      <c r="L65" s="11">
        <f>K65/H65</f>
        <v>7.4712215427561277E-2</v>
      </c>
      <c r="M65" t="s">
        <v>2</v>
      </c>
      <c r="N65" s="1"/>
      <c r="O65" s="1"/>
      <c r="P65" s="1"/>
      <c r="Q65" s="1"/>
      <c r="R65" s="1"/>
      <c r="S65" s="1"/>
      <c r="T65" s="1"/>
      <c r="U65" s="1"/>
    </row>
    <row r="66" spans="2:21" x14ac:dyDescent="0.2">
      <c r="D66" s="2"/>
      <c r="E66"/>
      <c r="F66" s="8">
        <f>F65/D65</f>
        <v>0.29980524062652936</v>
      </c>
      <c r="H66" s="9">
        <f>H65/D65</f>
        <v>9.4998879329988798E-3</v>
      </c>
      <c r="K66" s="12">
        <f>K65/D65</f>
        <v>7.0975767378790198E-4</v>
      </c>
      <c r="N66" s="1"/>
      <c r="O66" s="1"/>
      <c r="P66" s="1"/>
      <c r="Q66" s="1"/>
      <c r="R66" s="1"/>
      <c r="S66" s="1"/>
      <c r="T66" s="1"/>
      <c r="U66" s="1"/>
    </row>
    <row r="67" spans="2:21" x14ac:dyDescent="0.2">
      <c r="D67" s="2"/>
      <c r="E67"/>
      <c r="F67" s="2"/>
      <c r="H67" s="8">
        <f>H65/F65</f>
        <v>3.1686864156030524E-2</v>
      </c>
      <c r="I67" s="16">
        <f>I65/D65</f>
        <v>4.0425742537271596E-2</v>
      </c>
      <c r="K67" s="17">
        <f>I65/K65</f>
        <v>56.957105263157871</v>
      </c>
    </row>
    <row r="68" spans="2:21" x14ac:dyDescent="0.2">
      <c r="D68" s="2"/>
      <c r="E68"/>
      <c r="F68" s="2"/>
      <c r="H68" s="2"/>
      <c r="I68">
        <v>25000</v>
      </c>
    </row>
    <row r="69" spans="2:21" x14ac:dyDescent="0.2">
      <c r="D69" s="2"/>
      <c r="E69"/>
      <c r="F69" s="2"/>
      <c r="H69" s="2"/>
      <c r="I69" s="16">
        <f>I68*I67</f>
        <v>1010.6435634317899</v>
      </c>
    </row>
    <row r="71" spans="2:21" ht="85" x14ac:dyDescent="0.2">
      <c r="I71" s="21" t="s">
        <v>11</v>
      </c>
      <c r="J71" s="18" t="s">
        <v>4</v>
      </c>
      <c r="K71" s="18" t="s">
        <v>9</v>
      </c>
      <c r="L71" s="18" t="s">
        <v>8</v>
      </c>
      <c r="M71" s="18" t="s">
        <v>7</v>
      </c>
      <c r="N71" s="18" t="s">
        <v>6</v>
      </c>
      <c r="O71" s="18" t="s">
        <v>3</v>
      </c>
      <c r="P71" s="18"/>
    </row>
    <row r="72" spans="2:21" ht="17" x14ac:dyDescent="0.2">
      <c r="I72" s="21"/>
      <c r="J72" s="18"/>
      <c r="K72" s="18"/>
      <c r="L72" s="20">
        <v>0.3</v>
      </c>
      <c r="M72" s="20">
        <v>0.03</v>
      </c>
      <c r="N72" s="20">
        <v>7.0000000000000007E-2</v>
      </c>
      <c r="O72" s="18" t="s">
        <v>5</v>
      </c>
      <c r="P72" s="18"/>
    </row>
    <row r="73" spans="2:21" x14ac:dyDescent="0.2">
      <c r="I73" s="22">
        <v>100000</v>
      </c>
      <c r="J73" s="24">
        <f>K73/12</f>
        <v>232061.6355704075</v>
      </c>
      <c r="K73" s="19">
        <f>L73/L72</f>
        <v>2784739.62684489</v>
      </c>
      <c r="L73" s="19">
        <f>M73/M72</f>
        <v>835421.88805346692</v>
      </c>
      <c r="M73" s="19">
        <f>N73/N72</f>
        <v>25062.656641604008</v>
      </c>
      <c r="N73" s="19">
        <f>I73/O73</f>
        <v>1754.3859649122808</v>
      </c>
      <c r="O73" s="13">
        <v>57</v>
      </c>
    </row>
    <row r="74" spans="2:21" x14ac:dyDescent="0.2">
      <c r="I74" s="22"/>
      <c r="J74" s="23"/>
      <c r="K74" s="19"/>
      <c r="L74" s="19"/>
      <c r="M74" s="19"/>
      <c r="N74" s="19"/>
      <c r="O74" s="13"/>
    </row>
    <row r="75" spans="2:21" x14ac:dyDescent="0.2">
      <c r="I75" t="s">
        <v>10</v>
      </c>
    </row>
    <row r="76" spans="2:21" ht="17" x14ac:dyDescent="0.2">
      <c r="I76" s="21"/>
      <c r="J76" s="18"/>
      <c r="K76" s="18"/>
      <c r="L76" s="25">
        <v>0.33</v>
      </c>
      <c r="M76" s="26">
        <v>3.3000000000000002E-2</v>
      </c>
      <c r="N76" s="20">
        <v>7.0000000000000007E-2</v>
      </c>
      <c r="O76" s="18" t="s">
        <v>5</v>
      </c>
    </row>
    <row r="77" spans="2:21" x14ac:dyDescent="0.2">
      <c r="I77" s="22">
        <v>100000</v>
      </c>
      <c r="J77" s="23">
        <f>K77/12</f>
        <v>191786.47567802269</v>
      </c>
      <c r="K77" s="19">
        <f>L77/L76</f>
        <v>2301437.7081362722</v>
      </c>
      <c r="L77" s="19">
        <f>M77/M76</f>
        <v>759474.44368496991</v>
      </c>
      <c r="M77" s="19">
        <f>N77/N76</f>
        <v>25062.656641604008</v>
      </c>
      <c r="N77" s="19">
        <f>I77/O77</f>
        <v>1754.3859649122808</v>
      </c>
      <c r="O77" s="13">
        <v>57</v>
      </c>
    </row>
    <row r="89" spans="9:14" ht="68" x14ac:dyDescent="0.2">
      <c r="I89" s="21" t="s">
        <v>11</v>
      </c>
      <c r="J89" s="18" t="s">
        <v>9</v>
      </c>
      <c r="K89" s="18" t="s">
        <v>8</v>
      </c>
      <c r="L89" s="18" t="s">
        <v>7</v>
      </c>
      <c r="M89" s="18" t="s">
        <v>6</v>
      </c>
      <c r="N89" s="18" t="s">
        <v>3</v>
      </c>
    </row>
    <row r="90" spans="9:14" ht="17" x14ac:dyDescent="0.2">
      <c r="I90" s="21"/>
      <c r="J90" s="18"/>
      <c r="K90" s="20">
        <v>0.3</v>
      </c>
      <c r="L90" s="20">
        <v>0.03</v>
      </c>
      <c r="M90" s="20">
        <v>7.0000000000000007E-2</v>
      </c>
      <c r="N90" s="18" t="s">
        <v>5</v>
      </c>
    </row>
    <row r="91" spans="9:14" x14ac:dyDescent="0.2">
      <c r="I91" s="22">
        <v>10000</v>
      </c>
      <c r="J91" s="19">
        <f>K91/K90</f>
        <v>278473.96268448903</v>
      </c>
      <c r="K91" s="19">
        <f>L91/L90</f>
        <v>83542.188805346697</v>
      </c>
      <c r="L91" s="19">
        <f>M91/M90</f>
        <v>2506.2656641604008</v>
      </c>
      <c r="M91" s="19">
        <f>I91/N91</f>
        <v>175.43859649122808</v>
      </c>
      <c r="N91" s="13">
        <v>57</v>
      </c>
    </row>
    <row r="92" spans="9:14" ht="17" x14ac:dyDescent="0.2">
      <c r="I92" s="21"/>
      <c r="J92" s="18"/>
      <c r="K92" s="20">
        <v>0.3</v>
      </c>
      <c r="L92" s="20">
        <v>0.03</v>
      </c>
      <c r="M92" s="20">
        <v>7.0000000000000007E-2</v>
      </c>
      <c r="N92" s="18" t="s">
        <v>5</v>
      </c>
    </row>
    <row r="93" spans="9:14" x14ac:dyDescent="0.2">
      <c r="I93" s="22">
        <v>20000</v>
      </c>
      <c r="J93" s="19">
        <f>K93/K92</f>
        <v>556947.92536897806</v>
      </c>
      <c r="K93" s="19">
        <f>L93/L92</f>
        <v>167084.37761069339</v>
      </c>
      <c r="L93" s="19">
        <f>M93/M92</f>
        <v>5012.5313283208015</v>
      </c>
      <c r="M93" s="19">
        <f>I93/N93</f>
        <v>350.87719298245617</v>
      </c>
      <c r="N93" s="13">
        <v>57</v>
      </c>
    </row>
    <row r="94" spans="9:14" ht="17" x14ac:dyDescent="0.2">
      <c r="I94" s="21"/>
      <c r="J94" s="18"/>
      <c r="K94" s="20">
        <v>0.3</v>
      </c>
      <c r="L94" s="20">
        <v>0.03</v>
      </c>
      <c r="M94" s="20">
        <v>7.0000000000000007E-2</v>
      </c>
      <c r="N94" s="18" t="s">
        <v>5</v>
      </c>
    </row>
    <row r="95" spans="9:14" x14ac:dyDescent="0.2">
      <c r="I95" s="22">
        <v>30000</v>
      </c>
      <c r="J95" s="19">
        <f>K95/K94</f>
        <v>835421.88805346692</v>
      </c>
      <c r="K95" s="19">
        <f>L95/L94</f>
        <v>250626.56641604006</v>
      </c>
      <c r="L95" s="19">
        <f>M95/M94</f>
        <v>7518.7969924812014</v>
      </c>
      <c r="M95" s="19">
        <f>I95/N95</f>
        <v>526.31578947368416</v>
      </c>
      <c r="N95" s="13">
        <v>57</v>
      </c>
    </row>
    <row r="117" spans="8:9" x14ac:dyDescent="0.2">
      <c r="H117" t="s">
        <v>11</v>
      </c>
      <c r="I117" t="s">
        <v>9</v>
      </c>
    </row>
    <row r="118" spans="8:9" x14ac:dyDescent="0.2">
      <c r="H118" s="16">
        <v>10000</v>
      </c>
      <c r="I118" s="19">
        <v>278473.96268448903</v>
      </c>
    </row>
    <row r="119" spans="8:9" x14ac:dyDescent="0.2">
      <c r="H119" s="16">
        <v>20000</v>
      </c>
      <c r="I119" s="19">
        <v>556947.92536897806</v>
      </c>
    </row>
    <row r="120" spans="8:9" x14ac:dyDescent="0.2">
      <c r="H120" s="16">
        <v>30000</v>
      </c>
      <c r="I120" s="19">
        <v>835421.88805346692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8CB6-B6D0-9043-AD96-BA0DCB7C8D21}">
  <dimension ref="B2:K187"/>
  <sheetViews>
    <sheetView topLeftCell="A23" zoomScale="113" zoomScaleNormal="243" workbookViewId="0">
      <selection activeCell="A23" sqref="A1:XFD1048576"/>
    </sheetView>
  </sheetViews>
  <sheetFormatPr baseColWidth="10" defaultRowHeight="16" x14ac:dyDescent="0.2"/>
  <cols>
    <col min="2" max="2" width="13.33203125" customWidth="1"/>
  </cols>
  <sheetData>
    <row r="2" spans="2:8" x14ac:dyDescent="0.2">
      <c r="B2" s="2" t="s">
        <v>22</v>
      </c>
      <c r="C2" s="2" t="s">
        <v>0</v>
      </c>
      <c r="D2" s="2" t="s">
        <v>24</v>
      </c>
      <c r="E2" s="2" t="s">
        <v>27</v>
      </c>
      <c r="F2" s="2" t="s">
        <v>25</v>
      </c>
      <c r="G2" s="2" t="s">
        <v>20</v>
      </c>
      <c r="H2" s="2" t="s">
        <v>26</v>
      </c>
    </row>
    <row r="3" spans="2:8" x14ac:dyDescent="0.2">
      <c r="B3">
        <v>63</v>
      </c>
      <c r="C3">
        <v>267697</v>
      </c>
      <c r="D3" s="19">
        <v>80256.963500000027</v>
      </c>
      <c r="E3" s="12">
        <v>9.4998879329988798E-3</v>
      </c>
      <c r="F3" s="19">
        <v>2543.0915000000009</v>
      </c>
      <c r="G3" s="13">
        <v>10821.849999999995</v>
      </c>
      <c r="H3">
        <v>190</v>
      </c>
    </row>
    <row r="4" spans="2:8" x14ac:dyDescent="0.2">
      <c r="D4" s="12">
        <f>D3/C3</f>
        <v>0.29980524062652936</v>
      </c>
      <c r="F4" s="12">
        <f>F3/D3</f>
        <v>3.1686864156030524E-2</v>
      </c>
      <c r="H4" s="29">
        <f>H3/F3</f>
        <v>7.4712215427561277E-2</v>
      </c>
    </row>
    <row r="6" spans="2:8" x14ac:dyDescent="0.2">
      <c r="C6" s="2" t="s">
        <v>0</v>
      </c>
      <c r="D6" s="2" t="s">
        <v>27</v>
      </c>
      <c r="E6" s="2" t="s">
        <v>20</v>
      </c>
    </row>
    <row r="7" spans="2:8" x14ac:dyDescent="0.2">
      <c r="C7">
        <v>267697</v>
      </c>
      <c r="D7" s="12">
        <v>9.4998879329988798E-3</v>
      </c>
      <c r="E7" s="13">
        <v>10821.849999999995</v>
      </c>
    </row>
    <row r="23" spans="2:11" ht="102" x14ac:dyDescent="0.2">
      <c r="B23" s="18" t="s">
        <v>28</v>
      </c>
      <c r="C23" s="21" t="s">
        <v>11</v>
      </c>
      <c r="D23" s="18" t="s">
        <v>9</v>
      </c>
      <c r="E23" s="18" t="s">
        <v>8</v>
      </c>
      <c r="F23" s="18" t="s">
        <v>7</v>
      </c>
      <c r="G23" s="18" t="s">
        <v>6</v>
      </c>
      <c r="H23" s="18" t="s">
        <v>3</v>
      </c>
      <c r="I23" s="18" t="s">
        <v>35</v>
      </c>
    </row>
    <row r="24" spans="2:11" ht="17" x14ac:dyDescent="0.2">
      <c r="C24" s="21"/>
      <c r="D24" s="18"/>
      <c r="E24" s="20">
        <v>0.3</v>
      </c>
      <c r="F24" s="30">
        <v>3.1699999999999999E-2</v>
      </c>
      <c r="G24" s="30">
        <v>7.4999999999999997E-2</v>
      </c>
      <c r="H24" s="18" t="s">
        <v>5</v>
      </c>
    </row>
    <row r="25" spans="2:11" x14ac:dyDescent="0.2">
      <c r="B25">
        <v>1</v>
      </c>
      <c r="C25" s="22">
        <v>2500</v>
      </c>
      <c r="D25" s="19">
        <f>E25/$E$24</f>
        <v>61492.673147994421</v>
      </c>
      <c r="E25" s="19">
        <f>F25/$F$24</f>
        <v>18447.801944398325</v>
      </c>
      <c r="F25" s="19">
        <f>G25/$G$24</f>
        <v>584.79532163742692</v>
      </c>
      <c r="G25" s="19">
        <f>C25/H25</f>
        <v>43.859649122807021</v>
      </c>
      <c r="H25" s="13">
        <v>57</v>
      </c>
      <c r="I25" s="12">
        <f>F25/D25</f>
        <v>9.5099999999999994E-3</v>
      </c>
      <c r="K25" s="12"/>
    </row>
    <row r="26" spans="2:11" x14ac:dyDescent="0.2">
      <c r="B26">
        <v>2</v>
      </c>
      <c r="C26" s="22">
        <f>C25+2500</f>
        <v>5000</v>
      </c>
      <c r="D26" s="19">
        <f t="shared" ref="D26:D36" si="0">E26/$E$24</f>
        <v>122985.34629598884</v>
      </c>
      <c r="E26" s="19">
        <f t="shared" ref="E26:E36" si="1">F26/$F$24</f>
        <v>36895.60388879665</v>
      </c>
      <c r="F26" s="19">
        <f t="shared" ref="F26:F36" si="2">G26/$G$24</f>
        <v>1169.5906432748538</v>
      </c>
      <c r="G26" s="19">
        <f t="shared" ref="G26:G36" si="3">C26/H26</f>
        <v>87.719298245614041</v>
      </c>
      <c r="H26" s="13">
        <v>57</v>
      </c>
      <c r="I26" s="12">
        <f t="shared" ref="I26:I36" si="4">F26/D26</f>
        <v>9.5099999999999994E-3</v>
      </c>
    </row>
    <row r="27" spans="2:11" x14ac:dyDescent="0.2">
      <c r="B27">
        <v>3</v>
      </c>
      <c r="C27" s="22">
        <f t="shared" ref="C27:C36" si="5">C26+2500</f>
        <v>7500</v>
      </c>
      <c r="D27" s="19">
        <f t="shared" si="0"/>
        <v>184478.01944398324</v>
      </c>
      <c r="E27" s="19">
        <f t="shared" si="1"/>
        <v>55343.405833194971</v>
      </c>
      <c r="F27" s="19">
        <f t="shared" si="2"/>
        <v>1754.3859649122805</v>
      </c>
      <c r="G27" s="19">
        <f t="shared" si="3"/>
        <v>131.57894736842104</v>
      </c>
      <c r="H27" s="13">
        <v>57</v>
      </c>
      <c r="I27" s="12">
        <f t="shared" si="4"/>
        <v>9.5099999999999994E-3</v>
      </c>
    </row>
    <row r="28" spans="2:11" x14ac:dyDescent="0.2">
      <c r="B28">
        <v>4</v>
      </c>
      <c r="C28" s="22">
        <f t="shared" si="5"/>
        <v>10000</v>
      </c>
      <c r="D28" s="19">
        <f t="shared" si="0"/>
        <v>245970.69259197768</v>
      </c>
      <c r="E28" s="19">
        <f t="shared" si="1"/>
        <v>73791.207777593299</v>
      </c>
      <c r="F28" s="19">
        <f t="shared" si="2"/>
        <v>2339.1812865497077</v>
      </c>
      <c r="G28" s="19">
        <f t="shared" si="3"/>
        <v>175.43859649122808</v>
      </c>
      <c r="H28" s="13">
        <v>57</v>
      </c>
      <c r="I28" s="12">
        <f t="shared" si="4"/>
        <v>9.5099999999999994E-3</v>
      </c>
    </row>
    <row r="29" spans="2:11" x14ac:dyDescent="0.2">
      <c r="B29">
        <v>5</v>
      </c>
      <c r="C29" s="22">
        <f t="shared" si="5"/>
        <v>12500</v>
      </c>
      <c r="D29" s="19">
        <f t="shared" si="0"/>
        <v>307463.36573997216</v>
      </c>
      <c r="E29" s="19">
        <f t="shared" si="1"/>
        <v>92239.009721991635</v>
      </c>
      <c r="F29" s="19">
        <f t="shared" si="2"/>
        <v>2923.9766081871348</v>
      </c>
      <c r="G29" s="19">
        <f t="shared" si="3"/>
        <v>219.2982456140351</v>
      </c>
      <c r="H29" s="13">
        <v>57</v>
      </c>
      <c r="I29" s="12">
        <f t="shared" si="4"/>
        <v>9.5099999999999994E-3</v>
      </c>
    </row>
    <row r="30" spans="2:11" x14ac:dyDescent="0.2">
      <c r="B30">
        <v>6</v>
      </c>
      <c r="C30" s="22">
        <f t="shared" si="5"/>
        <v>15000</v>
      </c>
      <c r="D30" s="19">
        <f t="shared" si="0"/>
        <v>368956.03888796648</v>
      </c>
      <c r="E30" s="19">
        <f t="shared" si="1"/>
        <v>110686.81166638994</v>
      </c>
      <c r="F30" s="19">
        <f t="shared" si="2"/>
        <v>3508.7719298245611</v>
      </c>
      <c r="G30" s="19">
        <f t="shared" si="3"/>
        <v>263.15789473684208</v>
      </c>
      <c r="H30" s="13">
        <v>57</v>
      </c>
      <c r="I30" s="12">
        <f t="shared" si="4"/>
        <v>9.5099999999999994E-3</v>
      </c>
    </row>
    <row r="31" spans="2:11" x14ac:dyDescent="0.2">
      <c r="B31">
        <v>7</v>
      </c>
      <c r="C31" s="22">
        <f t="shared" si="5"/>
        <v>17500</v>
      </c>
      <c r="D31" s="19">
        <f t="shared" si="0"/>
        <v>430448.71203596093</v>
      </c>
      <c r="E31" s="19">
        <f t="shared" si="1"/>
        <v>129134.61361078828</v>
      </c>
      <c r="F31" s="19">
        <f t="shared" si="2"/>
        <v>4093.5672514619882</v>
      </c>
      <c r="G31" s="19">
        <f t="shared" si="3"/>
        <v>307.01754385964909</v>
      </c>
      <c r="H31" s="13">
        <v>57</v>
      </c>
      <c r="I31" s="12">
        <f t="shared" si="4"/>
        <v>9.5099999999999994E-3</v>
      </c>
    </row>
    <row r="32" spans="2:11" x14ac:dyDescent="0.2">
      <c r="B32">
        <v>8</v>
      </c>
      <c r="C32" s="22">
        <f t="shared" si="5"/>
        <v>20000</v>
      </c>
      <c r="D32" s="19">
        <f t="shared" si="0"/>
        <v>491941.38518395537</v>
      </c>
      <c r="E32" s="19">
        <f t="shared" si="1"/>
        <v>147582.4155551866</v>
      </c>
      <c r="F32" s="19">
        <f t="shared" si="2"/>
        <v>4678.3625730994154</v>
      </c>
      <c r="G32" s="19">
        <f t="shared" si="3"/>
        <v>350.87719298245617</v>
      </c>
      <c r="H32" s="13">
        <v>57</v>
      </c>
      <c r="I32" s="12">
        <f t="shared" si="4"/>
        <v>9.5099999999999994E-3</v>
      </c>
    </row>
    <row r="33" spans="2:9" x14ac:dyDescent="0.2">
      <c r="B33">
        <v>9</v>
      </c>
      <c r="C33" s="22">
        <f t="shared" si="5"/>
        <v>22500</v>
      </c>
      <c r="D33" s="19">
        <f t="shared" si="0"/>
        <v>553434.05833194987</v>
      </c>
      <c r="E33" s="19">
        <f t="shared" si="1"/>
        <v>166030.21749958495</v>
      </c>
      <c r="F33" s="19">
        <f t="shared" si="2"/>
        <v>5263.1578947368425</v>
      </c>
      <c r="G33" s="19">
        <f t="shared" si="3"/>
        <v>394.73684210526318</v>
      </c>
      <c r="H33" s="13">
        <v>57</v>
      </c>
      <c r="I33" s="12">
        <f t="shared" si="4"/>
        <v>9.5099999999999994E-3</v>
      </c>
    </row>
    <row r="34" spans="2:9" x14ac:dyDescent="0.2">
      <c r="B34">
        <v>10</v>
      </c>
      <c r="C34" s="22">
        <f t="shared" si="5"/>
        <v>25000</v>
      </c>
      <c r="D34" s="19">
        <f t="shared" si="0"/>
        <v>614926.73147994431</v>
      </c>
      <c r="E34" s="19">
        <f t="shared" si="1"/>
        <v>184478.01944398327</v>
      </c>
      <c r="F34" s="19">
        <f t="shared" si="2"/>
        <v>5847.9532163742697</v>
      </c>
      <c r="G34" s="19">
        <f t="shared" si="3"/>
        <v>438.59649122807019</v>
      </c>
      <c r="H34" s="13">
        <v>57</v>
      </c>
      <c r="I34" s="12">
        <f t="shared" si="4"/>
        <v>9.5099999999999994E-3</v>
      </c>
    </row>
    <row r="35" spans="2:9" x14ac:dyDescent="0.2">
      <c r="B35">
        <v>11</v>
      </c>
      <c r="C35" s="22">
        <f t="shared" si="5"/>
        <v>27500</v>
      </c>
      <c r="D35" s="19">
        <f t="shared" si="0"/>
        <v>676419.40462793864</v>
      </c>
      <c r="E35" s="19">
        <f t="shared" si="1"/>
        <v>202925.82138838159</v>
      </c>
      <c r="F35" s="19">
        <f t="shared" si="2"/>
        <v>6432.7485380116959</v>
      </c>
      <c r="G35" s="19">
        <f t="shared" si="3"/>
        <v>482.45614035087721</v>
      </c>
      <c r="H35" s="13">
        <v>57</v>
      </c>
      <c r="I35" s="12">
        <f t="shared" si="4"/>
        <v>9.5099999999999994E-3</v>
      </c>
    </row>
    <row r="36" spans="2:9" x14ac:dyDescent="0.2">
      <c r="B36">
        <v>12</v>
      </c>
      <c r="C36" s="22">
        <f t="shared" si="5"/>
        <v>30000</v>
      </c>
      <c r="D36" s="19">
        <f t="shared" si="0"/>
        <v>737912.07777593296</v>
      </c>
      <c r="E36" s="19">
        <f t="shared" si="1"/>
        <v>221373.62333277988</v>
      </c>
      <c r="F36" s="19">
        <f t="shared" si="2"/>
        <v>7017.5438596491222</v>
      </c>
      <c r="G36" s="19">
        <f t="shared" si="3"/>
        <v>526.31578947368416</v>
      </c>
      <c r="H36" s="13">
        <v>57</v>
      </c>
      <c r="I36" s="12">
        <f t="shared" si="4"/>
        <v>9.5099999999999994E-3</v>
      </c>
    </row>
    <row r="40" spans="2:9" ht="102" x14ac:dyDescent="0.2">
      <c r="B40" s="18" t="s">
        <v>28</v>
      </c>
      <c r="C40" s="18" t="s">
        <v>11</v>
      </c>
      <c r="D40" s="18" t="s">
        <v>9</v>
      </c>
      <c r="E40" s="18" t="s">
        <v>7</v>
      </c>
      <c r="F40" s="18"/>
    </row>
    <row r="42" spans="2:9" x14ac:dyDescent="0.2">
      <c r="B42">
        <v>1</v>
      </c>
      <c r="C42">
        <v>2500</v>
      </c>
      <c r="D42" s="19">
        <v>69618.490671122257</v>
      </c>
      <c r="E42" s="19">
        <v>626.56641604010019</v>
      </c>
      <c r="F42" s="12">
        <f>E42/D42</f>
        <v>8.9999999999999976E-3</v>
      </c>
    </row>
    <row r="43" spans="2:9" x14ac:dyDescent="0.2">
      <c r="B43">
        <v>2</v>
      </c>
      <c r="C43">
        <v>5000</v>
      </c>
      <c r="D43" s="19">
        <v>139236.98134224451</v>
      </c>
      <c r="E43" s="19">
        <v>1253.1328320802004</v>
      </c>
      <c r="F43" s="12">
        <f t="shared" ref="F43:F53" si="6">E43/D43</f>
        <v>8.9999999999999976E-3</v>
      </c>
    </row>
    <row r="44" spans="2:9" x14ac:dyDescent="0.2">
      <c r="B44">
        <v>3</v>
      </c>
      <c r="C44">
        <v>7500</v>
      </c>
      <c r="D44" s="19">
        <v>208855.47201336673</v>
      </c>
      <c r="E44" s="19">
        <v>1879.6992481203004</v>
      </c>
      <c r="F44" s="12">
        <f t="shared" si="6"/>
        <v>8.9999999999999993E-3</v>
      </c>
    </row>
    <row r="45" spans="2:9" x14ac:dyDescent="0.2">
      <c r="B45">
        <v>4</v>
      </c>
      <c r="C45">
        <v>10000</v>
      </c>
      <c r="D45" s="19">
        <v>278473.96268448903</v>
      </c>
      <c r="E45" s="19">
        <v>2506.2656641604008</v>
      </c>
      <c r="F45" s="12">
        <f t="shared" si="6"/>
        <v>8.9999999999999976E-3</v>
      </c>
    </row>
    <row r="46" spans="2:9" x14ac:dyDescent="0.2">
      <c r="B46">
        <v>5</v>
      </c>
      <c r="C46">
        <v>12500</v>
      </c>
      <c r="D46" s="19">
        <v>348092.45335561124</v>
      </c>
      <c r="E46" s="19">
        <v>3132.832080200501</v>
      </c>
      <c r="F46" s="12">
        <f t="shared" si="6"/>
        <v>8.9999999999999993E-3</v>
      </c>
    </row>
    <row r="47" spans="2:9" x14ac:dyDescent="0.2">
      <c r="B47">
        <v>6</v>
      </c>
      <c r="C47">
        <v>15000</v>
      </c>
      <c r="D47" s="19">
        <v>417710.94402673346</v>
      </c>
      <c r="E47" s="19">
        <v>3759.3984962406007</v>
      </c>
      <c r="F47" s="12">
        <f t="shared" si="6"/>
        <v>8.9999999999999993E-3</v>
      </c>
    </row>
    <row r="48" spans="2:9" x14ac:dyDescent="0.2">
      <c r="B48">
        <v>7</v>
      </c>
      <c r="C48">
        <v>17500</v>
      </c>
      <c r="D48" s="19">
        <v>487329.43469785573</v>
      </c>
      <c r="E48" s="19">
        <v>4385.9649122807014</v>
      </c>
      <c r="F48" s="12">
        <f t="shared" si="6"/>
        <v>8.9999999999999993E-3</v>
      </c>
    </row>
    <row r="49" spans="2:6" x14ac:dyDescent="0.2">
      <c r="B49">
        <v>8</v>
      </c>
      <c r="C49">
        <v>20000</v>
      </c>
      <c r="D49" s="19">
        <v>556947.92536897806</v>
      </c>
      <c r="E49" s="19">
        <v>5012.5313283208015</v>
      </c>
      <c r="F49" s="12">
        <f t="shared" si="6"/>
        <v>8.9999999999999976E-3</v>
      </c>
    </row>
    <row r="50" spans="2:6" x14ac:dyDescent="0.2">
      <c r="B50">
        <v>9</v>
      </c>
      <c r="C50">
        <v>22500</v>
      </c>
      <c r="D50" s="19">
        <v>626566.41604010027</v>
      </c>
      <c r="E50" s="19">
        <v>5639.0977443609017</v>
      </c>
      <c r="F50" s="12">
        <f t="shared" si="6"/>
        <v>8.9999999999999993E-3</v>
      </c>
    </row>
    <row r="51" spans="2:6" x14ac:dyDescent="0.2">
      <c r="B51">
        <v>10</v>
      </c>
      <c r="C51">
        <v>25000</v>
      </c>
      <c r="D51" s="19">
        <v>696184.90671122249</v>
      </c>
      <c r="E51" s="19">
        <v>6265.6641604010019</v>
      </c>
      <c r="F51" s="12">
        <f t="shared" si="6"/>
        <v>8.9999999999999993E-3</v>
      </c>
    </row>
    <row r="52" spans="2:6" x14ac:dyDescent="0.2">
      <c r="B52">
        <v>11</v>
      </c>
      <c r="C52">
        <v>27500</v>
      </c>
      <c r="D52" s="19">
        <v>765803.3973823447</v>
      </c>
      <c r="E52" s="19">
        <v>6892.2305764411021</v>
      </c>
      <c r="F52" s="12">
        <f t="shared" si="6"/>
        <v>8.9999999999999993E-3</v>
      </c>
    </row>
    <row r="53" spans="2:6" x14ac:dyDescent="0.2">
      <c r="B53">
        <v>12</v>
      </c>
      <c r="C53">
        <v>30000</v>
      </c>
      <c r="D53" s="19">
        <v>835421.88805346692</v>
      </c>
      <c r="E53" s="19">
        <v>7518.7969924812014</v>
      </c>
      <c r="F53" s="12">
        <f t="shared" si="6"/>
        <v>8.9999999999999993E-3</v>
      </c>
    </row>
    <row r="55" spans="2:6" ht="68" x14ac:dyDescent="0.2">
      <c r="B55" s="18" t="s">
        <v>28</v>
      </c>
      <c r="C55" s="18" t="s">
        <v>11</v>
      </c>
      <c r="D55" s="18" t="s">
        <v>36</v>
      </c>
    </row>
    <row r="57" spans="2:6" x14ac:dyDescent="0.2">
      <c r="B57">
        <v>1</v>
      </c>
      <c r="C57">
        <v>2500</v>
      </c>
      <c r="D57" s="19">
        <v>626.56641604010019</v>
      </c>
    </row>
    <row r="58" spans="2:6" x14ac:dyDescent="0.2">
      <c r="B58">
        <v>2</v>
      </c>
      <c r="C58">
        <v>5000</v>
      </c>
      <c r="D58" s="19">
        <v>1253.1328320802004</v>
      </c>
    </row>
    <row r="59" spans="2:6" x14ac:dyDescent="0.2">
      <c r="B59">
        <v>3</v>
      </c>
      <c r="C59">
        <v>7500</v>
      </c>
      <c r="D59" s="19">
        <v>1879.6992481203004</v>
      </c>
    </row>
    <row r="60" spans="2:6" x14ac:dyDescent="0.2">
      <c r="B60">
        <v>4</v>
      </c>
      <c r="C60">
        <v>10000</v>
      </c>
      <c r="D60" s="19">
        <v>2506.2656641604008</v>
      </c>
    </row>
    <row r="61" spans="2:6" x14ac:dyDescent="0.2">
      <c r="B61">
        <v>5</v>
      </c>
      <c r="C61">
        <v>12500</v>
      </c>
      <c r="D61" s="19">
        <v>3132.832080200501</v>
      </c>
    </row>
    <row r="62" spans="2:6" x14ac:dyDescent="0.2">
      <c r="B62">
        <v>6</v>
      </c>
      <c r="C62">
        <v>15000</v>
      </c>
      <c r="D62" s="19">
        <v>3759.3984962406007</v>
      </c>
    </row>
    <row r="63" spans="2:6" x14ac:dyDescent="0.2">
      <c r="B63">
        <v>7</v>
      </c>
      <c r="C63">
        <v>17500</v>
      </c>
      <c r="D63" s="19">
        <v>4385.9649122807014</v>
      </c>
    </row>
    <row r="64" spans="2:6" x14ac:dyDescent="0.2">
      <c r="B64">
        <v>8</v>
      </c>
      <c r="C64">
        <v>20000</v>
      </c>
      <c r="D64" s="19">
        <v>5012.5313283208015</v>
      </c>
    </row>
    <row r="65" spans="2:4" x14ac:dyDescent="0.2">
      <c r="B65">
        <v>9</v>
      </c>
      <c r="C65">
        <v>22500</v>
      </c>
      <c r="D65" s="19">
        <v>5639.0977443609017</v>
      </c>
    </row>
    <row r="66" spans="2:4" x14ac:dyDescent="0.2">
      <c r="B66">
        <v>10</v>
      </c>
      <c r="C66">
        <v>25000</v>
      </c>
      <c r="D66" s="19">
        <v>6265.6641604010019</v>
      </c>
    </row>
    <row r="67" spans="2:4" x14ac:dyDescent="0.2">
      <c r="B67">
        <v>11</v>
      </c>
      <c r="C67">
        <v>27500</v>
      </c>
      <c r="D67" s="19">
        <v>6892.2305764411021</v>
      </c>
    </row>
    <row r="68" spans="2:4" x14ac:dyDescent="0.2">
      <c r="B68">
        <v>12</v>
      </c>
      <c r="C68">
        <v>30000</v>
      </c>
      <c r="D68" s="19">
        <v>7518.7969924812014</v>
      </c>
    </row>
    <row r="85" spans="2:6" x14ac:dyDescent="0.2">
      <c r="B85" s="36" t="s">
        <v>33</v>
      </c>
    </row>
    <row r="88" spans="2:6" ht="102" x14ac:dyDescent="0.2">
      <c r="B88" s="31" t="s">
        <v>28</v>
      </c>
      <c r="C88" s="31" t="s">
        <v>9</v>
      </c>
      <c r="D88" s="31" t="s">
        <v>30</v>
      </c>
      <c r="E88" s="31" t="s">
        <v>11</v>
      </c>
      <c r="F88" s="32"/>
    </row>
    <row r="89" spans="2:6" x14ac:dyDescent="0.2">
      <c r="B89" s="32">
        <v>1</v>
      </c>
      <c r="C89" s="28">
        <v>61492.673147994421</v>
      </c>
      <c r="D89" s="28">
        <v>584.79532163742692</v>
      </c>
      <c r="E89" s="32">
        <v>2500</v>
      </c>
      <c r="F89" s="33">
        <f>D89/C89</f>
        <v>9.5099999999999994E-3</v>
      </c>
    </row>
    <row r="90" spans="2:6" x14ac:dyDescent="0.2">
      <c r="B90" s="32">
        <v>2</v>
      </c>
      <c r="C90" s="28">
        <v>122985.34629598884</v>
      </c>
      <c r="D90" s="28">
        <v>1169.5906432748538</v>
      </c>
      <c r="E90" s="32">
        <v>5000</v>
      </c>
      <c r="F90" s="33">
        <f t="shared" ref="F90:F100" si="7">D90/C90</f>
        <v>9.5099999999999994E-3</v>
      </c>
    </row>
    <row r="91" spans="2:6" x14ac:dyDescent="0.2">
      <c r="B91" s="32">
        <v>3</v>
      </c>
      <c r="C91" s="28">
        <v>184478.01944398324</v>
      </c>
      <c r="D91" s="28">
        <v>1754.3859649122805</v>
      </c>
      <c r="E91" s="32">
        <v>7500</v>
      </c>
      <c r="F91" s="33">
        <f t="shared" si="7"/>
        <v>9.5099999999999994E-3</v>
      </c>
    </row>
    <row r="92" spans="2:6" x14ac:dyDescent="0.2">
      <c r="B92" s="32">
        <v>4</v>
      </c>
      <c r="C92" s="28">
        <v>245970.69259197768</v>
      </c>
      <c r="D92" s="28">
        <v>2339.1812865497077</v>
      </c>
      <c r="E92" s="32">
        <v>10000</v>
      </c>
      <c r="F92" s="33">
        <f t="shared" si="7"/>
        <v>9.5099999999999994E-3</v>
      </c>
    </row>
    <row r="93" spans="2:6" x14ac:dyDescent="0.2">
      <c r="B93" s="32">
        <v>5</v>
      </c>
      <c r="C93" s="28">
        <v>307463.36573997216</v>
      </c>
      <c r="D93" s="28">
        <v>2923.9766081871348</v>
      </c>
      <c r="E93" s="32">
        <v>12500</v>
      </c>
      <c r="F93" s="33">
        <f t="shared" si="7"/>
        <v>9.5099999999999994E-3</v>
      </c>
    </row>
    <row r="94" spans="2:6" x14ac:dyDescent="0.2">
      <c r="B94" s="32">
        <v>6</v>
      </c>
      <c r="C94" s="28">
        <v>368956.03888796648</v>
      </c>
      <c r="D94" s="28">
        <v>3508.7719298245611</v>
      </c>
      <c r="E94" s="32">
        <v>15000</v>
      </c>
      <c r="F94" s="33">
        <f t="shared" si="7"/>
        <v>9.5099999999999994E-3</v>
      </c>
    </row>
    <row r="95" spans="2:6" x14ac:dyDescent="0.2">
      <c r="B95" s="32">
        <v>7</v>
      </c>
      <c r="C95" s="28">
        <v>430448.71203596093</v>
      </c>
      <c r="D95" s="28">
        <v>4093.5672514619882</v>
      </c>
      <c r="E95" s="32">
        <v>17500</v>
      </c>
      <c r="F95" s="33">
        <f t="shared" si="7"/>
        <v>9.5099999999999994E-3</v>
      </c>
    </row>
    <row r="96" spans="2:6" x14ac:dyDescent="0.2">
      <c r="B96" s="32">
        <v>8</v>
      </c>
      <c r="C96" s="28">
        <v>491941.38518395537</v>
      </c>
      <c r="D96" s="28">
        <v>4678.3625730994154</v>
      </c>
      <c r="E96" s="32">
        <v>20000</v>
      </c>
      <c r="F96" s="33">
        <f t="shared" si="7"/>
        <v>9.5099999999999994E-3</v>
      </c>
    </row>
    <row r="97" spans="2:6" x14ac:dyDescent="0.2">
      <c r="B97" s="32">
        <v>9</v>
      </c>
      <c r="C97" s="28">
        <v>553434.05833194987</v>
      </c>
      <c r="D97" s="28">
        <v>5263.1578947368425</v>
      </c>
      <c r="E97" s="32">
        <v>22500</v>
      </c>
      <c r="F97" s="33">
        <f t="shared" si="7"/>
        <v>9.5099999999999994E-3</v>
      </c>
    </row>
    <row r="98" spans="2:6" x14ac:dyDescent="0.2">
      <c r="B98" s="32">
        <v>10</v>
      </c>
      <c r="C98" s="28">
        <v>614926.73147994431</v>
      </c>
      <c r="D98" s="28">
        <v>5847.9532163742697</v>
      </c>
      <c r="E98" s="32">
        <v>25000</v>
      </c>
      <c r="F98" s="33">
        <f t="shared" si="7"/>
        <v>9.5099999999999994E-3</v>
      </c>
    </row>
    <row r="99" spans="2:6" x14ac:dyDescent="0.2">
      <c r="B99" s="32">
        <v>11</v>
      </c>
      <c r="C99" s="28">
        <v>676419.40462793864</v>
      </c>
      <c r="D99" s="28">
        <v>6432.7485380116959</v>
      </c>
      <c r="E99" s="32">
        <v>27500</v>
      </c>
      <c r="F99" s="33">
        <f t="shared" si="7"/>
        <v>9.5099999999999994E-3</v>
      </c>
    </row>
    <row r="100" spans="2:6" x14ac:dyDescent="0.2">
      <c r="B100" s="32">
        <v>12</v>
      </c>
      <c r="C100" s="34">
        <v>737912.07777593296</v>
      </c>
      <c r="D100" s="28">
        <v>7017.5438596491222</v>
      </c>
      <c r="E100" s="32">
        <v>30000</v>
      </c>
      <c r="F100" s="33">
        <f t="shared" si="7"/>
        <v>9.5099999999999994E-3</v>
      </c>
    </row>
    <row r="119" spans="2:9" x14ac:dyDescent="0.2">
      <c r="B119" s="18"/>
      <c r="C119" s="21"/>
      <c r="D119" s="18"/>
      <c r="E119" s="18"/>
      <c r="F119" s="18"/>
      <c r="G119" s="18"/>
      <c r="H119" s="18"/>
    </row>
    <row r="120" spans="2:9" x14ac:dyDescent="0.2">
      <c r="C120" s="21"/>
      <c r="D120" s="18"/>
      <c r="E120" s="20"/>
      <c r="F120" s="35"/>
      <c r="G120" s="20"/>
      <c r="H120" s="18"/>
    </row>
    <row r="121" spans="2:9" x14ac:dyDescent="0.2">
      <c r="C121" s="22"/>
      <c r="D121" s="19"/>
      <c r="E121" s="19"/>
      <c r="F121" s="19"/>
      <c r="G121" s="19"/>
      <c r="H121" s="13"/>
      <c r="I121" s="12"/>
    </row>
    <row r="122" spans="2:9" x14ac:dyDescent="0.2">
      <c r="C122" s="22"/>
      <c r="D122" s="19"/>
      <c r="E122" s="19"/>
      <c r="F122" s="19"/>
      <c r="G122" s="19"/>
      <c r="H122" s="13"/>
      <c r="I122" s="12"/>
    </row>
    <row r="123" spans="2:9" x14ac:dyDescent="0.2">
      <c r="C123" s="22"/>
      <c r="D123" s="19"/>
      <c r="E123" s="19"/>
      <c r="F123" s="19"/>
      <c r="G123" s="19"/>
      <c r="H123" s="13"/>
      <c r="I123" s="12"/>
    </row>
    <row r="124" spans="2:9" x14ac:dyDescent="0.2">
      <c r="C124" s="22"/>
      <c r="D124" s="19"/>
      <c r="E124" s="19"/>
      <c r="F124" s="19"/>
      <c r="G124" s="19"/>
      <c r="H124" s="13"/>
      <c r="I124" s="12"/>
    </row>
    <row r="125" spans="2:9" x14ac:dyDescent="0.2">
      <c r="C125" s="22"/>
      <c r="D125" s="19"/>
      <c r="E125" s="19"/>
      <c r="F125" s="19"/>
      <c r="G125" s="19"/>
      <c r="H125" s="13"/>
      <c r="I125" s="12"/>
    </row>
    <row r="126" spans="2:9" x14ac:dyDescent="0.2">
      <c r="C126" s="22"/>
      <c r="D126" s="19"/>
      <c r="E126" s="19"/>
      <c r="F126" s="19"/>
      <c r="G126" s="19"/>
      <c r="H126" s="13"/>
      <c r="I126" s="12"/>
    </row>
    <row r="127" spans="2:9" x14ac:dyDescent="0.2">
      <c r="C127" s="22"/>
      <c r="D127" s="19"/>
      <c r="E127" s="19"/>
      <c r="F127" s="19"/>
      <c r="G127" s="19"/>
      <c r="H127" s="13"/>
      <c r="I127" s="12"/>
    </row>
    <row r="128" spans="2:9" x14ac:dyDescent="0.2">
      <c r="C128" s="22"/>
      <c r="D128" s="19"/>
      <c r="E128" s="19"/>
      <c r="F128" s="19"/>
      <c r="G128" s="19"/>
      <c r="H128" s="13"/>
      <c r="I128" s="12"/>
    </row>
    <row r="129" spans="2:9" x14ac:dyDescent="0.2">
      <c r="C129" s="22"/>
      <c r="D129" s="19"/>
      <c r="E129" s="19"/>
      <c r="F129" s="19"/>
      <c r="G129" s="19"/>
      <c r="H129" s="13"/>
      <c r="I129" s="12"/>
    </row>
    <row r="130" spans="2:9" x14ac:dyDescent="0.2">
      <c r="B130" s="36" t="s">
        <v>34</v>
      </c>
      <c r="C130" s="22"/>
      <c r="D130" s="19"/>
      <c r="E130" s="19"/>
      <c r="F130" s="19"/>
      <c r="G130" s="19"/>
      <c r="H130" s="13"/>
      <c r="I130" s="12"/>
    </row>
    <row r="131" spans="2:9" x14ac:dyDescent="0.2">
      <c r="C131" s="22"/>
      <c r="D131" s="19"/>
      <c r="E131" s="19"/>
      <c r="F131" s="19"/>
      <c r="G131" s="19"/>
      <c r="H131" s="13"/>
      <c r="I131" s="12"/>
    </row>
    <row r="132" spans="2:9" x14ac:dyDescent="0.2">
      <c r="C132" s="22"/>
      <c r="D132" s="19"/>
      <c r="E132" s="19"/>
      <c r="F132" s="19"/>
      <c r="G132" s="19"/>
      <c r="H132" s="13"/>
      <c r="I132" s="12"/>
    </row>
    <row r="136" spans="2:9" ht="102" x14ac:dyDescent="0.2">
      <c r="B136" s="31" t="s">
        <v>28</v>
      </c>
      <c r="C136" s="31" t="s">
        <v>9</v>
      </c>
      <c r="D136" s="31" t="s">
        <v>31</v>
      </c>
      <c r="E136" s="31" t="s">
        <v>11</v>
      </c>
      <c r="F136" s="31" t="s">
        <v>32</v>
      </c>
    </row>
    <row r="137" spans="2:9" x14ac:dyDescent="0.2">
      <c r="B137" s="32">
        <v>1</v>
      </c>
      <c r="C137" s="28">
        <v>48732.943469785576</v>
      </c>
      <c r="D137" s="28">
        <v>584.79532163742692</v>
      </c>
      <c r="E137" s="32">
        <v>2500</v>
      </c>
      <c r="F137" s="33">
        <f>D137/C137</f>
        <v>1.2E-2</v>
      </c>
    </row>
    <row r="138" spans="2:9" x14ac:dyDescent="0.2">
      <c r="B138" s="32">
        <v>2</v>
      </c>
      <c r="C138" s="28">
        <v>97465.886939571152</v>
      </c>
      <c r="D138" s="28">
        <v>1169.5906432748538</v>
      </c>
      <c r="E138" s="32">
        <v>5000</v>
      </c>
      <c r="F138" s="33">
        <f t="shared" ref="F138:F148" si="8">D138/C138</f>
        <v>1.2E-2</v>
      </c>
    </row>
    <row r="139" spans="2:9" x14ac:dyDescent="0.2">
      <c r="B139" s="32">
        <v>3</v>
      </c>
      <c r="C139" s="28">
        <v>146198.83040935671</v>
      </c>
      <c r="D139" s="28">
        <v>1754.3859649122805</v>
      </c>
      <c r="E139" s="32">
        <v>7500</v>
      </c>
      <c r="F139" s="33">
        <f t="shared" si="8"/>
        <v>1.2E-2</v>
      </c>
    </row>
    <row r="140" spans="2:9" x14ac:dyDescent="0.2">
      <c r="B140" s="32">
        <v>4</v>
      </c>
      <c r="C140" s="28">
        <v>194931.7738791423</v>
      </c>
      <c r="D140" s="28">
        <v>2339.1812865497077</v>
      </c>
      <c r="E140" s="32">
        <v>10000</v>
      </c>
      <c r="F140" s="33">
        <f t="shared" si="8"/>
        <v>1.2E-2</v>
      </c>
    </row>
    <row r="141" spans="2:9" x14ac:dyDescent="0.2">
      <c r="B141" s="32">
        <v>5</v>
      </c>
      <c r="C141" s="28">
        <v>243664.71734892792</v>
      </c>
      <c r="D141" s="28">
        <v>2923.9766081871348</v>
      </c>
      <c r="E141" s="32">
        <v>12500</v>
      </c>
      <c r="F141" s="33">
        <f t="shared" si="8"/>
        <v>1.1999999999999999E-2</v>
      </c>
    </row>
    <row r="142" spans="2:9" x14ac:dyDescent="0.2">
      <c r="B142" s="32">
        <v>6</v>
      </c>
      <c r="C142" s="28">
        <v>292397.66081871343</v>
      </c>
      <c r="D142" s="28">
        <v>3508.7719298245611</v>
      </c>
      <c r="E142" s="32">
        <v>15000</v>
      </c>
      <c r="F142" s="33">
        <f t="shared" si="8"/>
        <v>1.2E-2</v>
      </c>
    </row>
    <row r="143" spans="2:9" x14ac:dyDescent="0.2">
      <c r="B143" s="32">
        <v>7</v>
      </c>
      <c r="C143" s="28">
        <v>341130.60428849905</v>
      </c>
      <c r="D143" s="28">
        <v>4093.5672514619882</v>
      </c>
      <c r="E143" s="32">
        <v>17500</v>
      </c>
      <c r="F143" s="33">
        <f t="shared" si="8"/>
        <v>1.1999999999999999E-2</v>
      </c>
    </row>
    <row r="144" spans="2:9" x14ac:dyDescent="0.2">
      <c r="B144" s="32">
        <v>8</v>
      </c>
      <c r="C144" s="28">
        <v>389863.54775828461</v>
      </c>
      <c r="D144" s="28">
        <v>4678.3625730994154</v>
      </c>
      <c r="E144" s="32">
        <v>20000</v>
      </c>
      <c r="F144" s="33">
        <f t="shared" si="8"/>
        <v>1.2E-2</v>
      </c>
    </row>
    <row r="145" spans="2:6" x14ac:dyDescent="0.2">
      <c r="B145" s="32">
        <v>9</v>
      </c>
      <c r="C145" s="28">
        <v>438596.49122807023</v>
      </c>
      <c r="D145" s="28">
        <v>5263.1578947368425</v>
      </c>
      <c r="E145" s="32">
        <v>22500</v>
      </c>
      <c r="F145" s="33">
        <f t="shared" si="8"/>
        <v>1.2E-2</v>
      </c>
    </row>
    <row r="146" spans="2:6" x14ac:dyDescent="0.2">
      <c r="B146" s="32">
        <v>10</v>
      </c>
      <c r="C146" s="28">
        <v>487329.43469785585</v>
      </c>
      <c r="D146" s="28">
        <v>5847.9532163742697</v>
      </c>
      <c r="E146" s="32">
        <v>25000</v>
      </c>
      <c r="F146" s="33">
        <f t="shared" si="8"/>
        <v>1.1999999999999999E-2</v>
      </c>
    </row>
    <row r="147" spans="2:6" x14ac:dyDescent="0.2">
      <c r="B147" s="32">
        <v>11</v>
      </c>
      <c r="C147" s="28">
        <v>536062.37816764135</v>
      </c>
      <c r="D147" s="28">
        <v>6432.7485380116959</v>
      </c>
      <c r="E147" s="32">
        <v>27500</v>
      </c>
      <c r="F147" s="33">
        <f t="shared" si="8"/>
        <v>1.2E-2</v>
      </c>
    </row>
    <row r="148" spans="2:6" x14ac:dyDescent="0.2">
      <c r="B148" s="32">
        <v>12</v>
      </c>
      <c r="C148" s="34">
        <v>584795.32163742685</v>
      </c>
      <c r="D148" s="28">
        <v>7017.5438596491222</v>
      </c>
      <c r="E148" s="32">
        <v>30000</v>
      </c>
      <c r="F148" s="33">
        <f t="shared" si="8"/>
        <v>1.2E-2</v>
      </c>
    </row>
    <row r="150" spans="2:6" x14ac:dyDescent="0.2">
      <c r="C150" s="11">
        <f>C148/C100</f>
        <v>0.79249999999999998</v>
      </c>
    </row>
    <row r="174" spans="2:4" ht="68" x14ac:dyDescent="0.2">
      <c r="B174" s="18" t="s">
        <v>28</v>
      </c>
      <c r="C174" s="18" t="s">
        <v>11</v>
      </c>
      <c r="D174" s="18" t="s">
        <v>36</v>
      </c>
    </row>
    <row r="176" spans="2:4" x14ac:dyDescent="0.2">
      <c r="B176">
        <v>1</v>
      </c>
      <c r="C176">
        <v>2500</v>
      </c>
      <c r="D176" s="19">
        <v>626.56641604010019</v>
      </c>
    </row>
    <row r="177" spans="2:4" x14ac:dyDescent="0.2">
      <c r="B177">
        <v>2</v>
      </c>
      <c r="C177">
        <v>5000</v>
      </c>
      <c r="D177" s="19">
        <v>1253.1328320802004</v>
      </c>
    </row>
    <row r="178" spans="2:4" x14ac:dyDescent="0.2">
      <c r="B178">
        <v>3</v>
      </c>
      <c r="C178">
        <v>7500</v>
      </c>
      <c r="D178" s="19">
        <v>1879.6992481203004</v>
      </c>
    </row>
    <row r="179" spans="2:4" x14ac:dyDescent="0.2">
      <c r="B179">
        <v>4</v>
      </c>
      <c r="C179">
        <v>10000</v>
      </c>
      <c r="D179" s="19">
        <v>2506.2656641604008</v>
      </c>
    </row>
    <row r="180" spans="2:4" x14ac:dyDescent="0.2">
      <c r="B180">
        <v>5</v>
      </c>
      <c r="C180">
        <v>12500</v>
      </c>
      <c r="D180" s="19">
        <v>3132.832080200501</v>
      </c>
    </row>
    <row r="181" spans="2:4" x14ac:dyDescent="0.2">
      <c r="B181">
        <v>6</v>
      </c>
      <c r="C181">
        <v>15000</v>
      </c>
      <c r="D181" s="19">
        <v>3759.3984962406007</v>
      </c>
    </row>
    <row r="182" spans="2:4" x14ac:dyDescent="0.2">
      <c r="B182">
        <v>7</v>
      </c>
      <c r="C182">
        <v>17500</v>
      </c>
      <c r="D182" s="19">
        <v>4385.9649122807014</v>
      </c>
    </row>
    <row r="183" spans="2:4" x14ac:dyDescent="0.2">
      <c r="B183">
        <v>8</v>
      </c>
      <c r="C183">
        <v>20000</v>
      </c>
      <c r="D183" s="19">
        <v>5012.5313283208015</v>
      </c>
    </row>
    <row r="184" spans="2:4" x14ac:dyDescent="0.2">
      <c r="B184">
        <v>9</v>
      </c>
      <c r="C184">
        <v>22500</v>
      </c>
      <c r="D184" s="19">
        <v>5639.0977443609017</v>
      </c>
    </row>
    <row r="185" spans="2:4" x14ac:dyDescent="0.2">
      <c r="B185">
        <v>10</v>
      </c>
      <c r="C185">
        <v>25000</v>
      </c>
      <c r="D185" s="19">
        <v>6265.6641604010019</v>
      </c>
    </row>
    <row r="186" spans="2:4" x14ac:dyDescent="0.2">
      <c r="B186">
        <v>11</v>
      </c>
      <c r="C186">
        <v>27500</v>
      </c>
      <c r="D186" s="19">
        <v>6892.2305764411021</v>
      </c>
    </row>
    <row r="187" spans="2:4" x14ac:dyDescent="0.2">
      <c r="B187">
        <v>12</v>
      </c>
      <c r="C187">
        <v>30000</v>
      </c>
      <c r="D187" s="19">
        <v>7518.7969924812014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4A8D-148E-A041-99F2-3D3FA5ED72EE}">
  <dimension ref="B2:K205"/>
  <sheetViews>
    <sheetView topLeftCell="A147" zoomScale="75" workbookViewId="0">
      <selection activeCell="E189" sqref="E189"/>
    </sheetView>
  </sheetViews>
  <sheetFormatPr baseColWidth="10" defaultRowHeight="16" x14ac:dyDescent="0.2"/>
  <cols>
    <col min="2" max="2" width="7.1640625" customWidth="1"/>
    <col min="3" max="3" width="13.6640625" customWidth="1"/>
    <col min="5" max="5" width="15.1640625" customWidth="1"/>
    <col min="6" max="6" width="12.5" customWidth="1"/>
  </cols>
  <sheetData>
    <row r="2" spans="2:8" x14ac:dyDescent="0.2">
      <c r="B2" s="2" t="s">
        <v>22</v>
      </c>
      <c r="C2" s="2" t="s">
        <v>0</v>
      </c>
      <c r="D2" s="2" t="s">
        <v>24</v>
      </c>
      <c r="E2" s="2" t="s">
        <v>27</v>
      </c>
      <c r="F2" s="2" t="s">
        <v>25</v>
      </c>
      <c r="G2" s="2" t="s">
        <v>20</v>
      </c>
      <c r="H2" s="2" t="s">
        <v>26</v>
      </c>
    </row>
    <row r="3" spans="2:8" x14ac:dyDescent="0.2">
      <c r="B3">
        <v>63</v>
      </c>
      <c r="C3">
        <v>267697</v>
      </c>
      <c r="D3" s="19">
        <v>80256.963500000027</v>
      </c>
      <c r="E3" s="12">
        <v>9.4998879329988798E-3</v>
      </c>
      <c r="F3" s="19">
        <v>2543.0915000000009</v>
      </c>
      <c r="G3" s="13">
        <v>10821.849999999995</v>
      </c>
      <c r="H3">
        <v>190</v>
      </c>
    </row>
    <row r="4" spans="2:8" x14ac:dyDescent="0.2">
      <c r="D4" s="12">
        <f>D3/C3</f>
        <v>0.29980524062652936</v>
      </c>
      <c r="F4" s="12">
        <f>F3/D3</f>
        <v>3.1686864156030524E-2</v>
      </c>
      <c r="H4" s="29">
        <f>H3/F3</f>
        <v>7.4712215427561277E-2</v>
      </c>
    </row>
    <row r="6" spans="2:8" x14ac:dyDescent="0.2">
      <c r="C6" s="2" t="s">
        <v>0</v>
      </c>
      <c r="D6" s="2" t="s">
        <v>27</v>
      </c>
      <c r="E6" s="2" t="s">
        <v>20</v>
      </c>
    </row>
    <row r="7" spans="2:8" x14ac:dyDescent="0.2">
      <c r="C7">
        <v>267697</v>
      </c>
      <c r="D7" s="12">
        <v>9.4998879329988798E-3</v>
      </c>
      <c r="E7" s="13">
        <v>10821.849999999995</v>
      </c>
    </row>
    <row r="23" spans="2:11" ht="102" x14ac:dyDescent="0.2">
      <c r="B23" s="18" t="s">
        <v>28</v>
      </c>
      <c r="C23" s="21" t="s">
        <v>11</v>
      </c>
      <c r="D23" s="18" t="s">
        <v>9</v>
      </c>
      <c r="E23" s="18" t="s">
        <v>8</v>
      </c>
      <c r="F23" s="18" t="s">
        <v>7</v>
      </c>
      <c r="G23" s="18" t="s">
        <v>6</v>
      </c>
      <c r="H23" s="18" t="s">
        <v>3</v>
      </c>
      <c r="I23" s="18" t="s">
        <v>35</v>
      </c>
    </row>
    <row r="24" spans="2:11" ht="17" x14ac:dyDescent="0.2">
      <c r="C24" s="21"/>
      <c r="D24" s="18"/>
      <c r="E24" s="20">
        <v>0.3</v>
      </c>
      <c r="F24" s="30">
        <v>3.5000000000000003E-2</v>
      </c>
      <c r="G24" s="30">
        <v>7.4999999999999997E-2</v>
      </c>
      <c r="H24" s="18" t="s">
        <v>5</v>
      </c>
    </row>
    <row r="25" spans="2:11" x14ac:dyDescent="0.2">
      <c r="B25">
        <v>1</v>
      </c>
      <c r="C25" s="22">
        <v>2500</v>
      </c>
      <c r="D25" s="19">
        <f>E25/$E$24</f>
        <v>55694.792536897796</v>
      </c>
      <c r="E25" s="19">
        <f>F25/$F$24</f>
        <v>16708.437761069337</v>
      </c>
      <c r="F25" s="19">
        <f>G25/$G$24</f>
        <v>584.79532163742692</v>
      </c>
      <c r="G25" s="19">
        <f>C25/H25</f>
        <v>43.859649122807021</v>
      </c>
      <c r="H25" s="13">
        <v>57</v>
      </c>
      <c r="I25" s="12">
        <f>F25/D25</f>
        <v>1.0500000000000001E-2</v>
      </c>
      <c r="K25" s="12"/>
    </row>
    <row r="26" spans="2:11" x14ac:dyDescent="0.2">
      <c r="B26">
        <v>2</v>
      </c>
      <c r="C26" s="22">
        <f>C25+2500</f>
        <v>5000</v>
      </c>
      <c r="D26" s="19">
        <f t="shared" ref="D26:D36" si="0">E26/$E$24</f>
        <v>111389.58507379559</v>
      </c>
      <c r="E26" s="19">
        <f t="shared" ref="E26:E36" si="1">F26/$F$24</f>
        <v>33416.875522138675</v>
      </c>
      <c r="F26" s="19">
        <f t="shared" ref="F26:F36" si="2">G26/$G$24</f>
        <v>1169.5906432748538</v>
      </c>
      <c r="G26" s="19">
        <f t="shared" ref="G26:G36" si="3">C26/H26</f>
        <v>87.719298245614041</v>
      </c>
      <c r="H26" s="13">
        <v>57</v>
      </c>
      <c r="I26" s="12">
        <f t="shared" ref="I26:I36" si="4">F26/D26</f>
        <v>1.0500000000000001E-2</v>
      </c>
    </row>
    <row r="27" spans="2:11" x14ac:dyDescent="0.2">
      <c r="B27">
        <v>3</v>
      </c>
      <c r="C27" s="22">
        <f t="shared" ref="C27:C36" si="5">C26+2500</f>
        <v>7500</v>
      </c>
      <c r="D27" s="19">
        <f t="shared" si="0"/>
        <v>167084.37761069337</v>
      </c>
      <c r="E27" s="19">
        <f t="shared" si="1"/>
        <v>50125.313283208008</v>
      </c>
      <c r="F27" s="19">
        <f t="shared" si="2"/>
        <v>1754.3859649122805</v>
      </c>
      <c r="G27" s="19">
        <f t="shared" si="3"/>
        <v>131.57894736842104</v>
      </c>
      <c r="H27" s="13">
        <v>57</v>
      </c>
      <c r="I27" s="12">
        <f t="shared" si="4"/>
        <v>1.0500000000000001E-2</v>
      </c>
    </row>
    <row r="28" spans="2:11" x14ac:dyDescent="0.2">
      <c r="B28">
        <v>4</v>
      </c>
      <c r="C28" s="22">
        <f t="shared" si="5"/>
        <v>10000</v>
      </c>
      <c r="D28" s="19">
        <f t="shared" si="0"/>
        <v>222779.17014759118</v>
      </c>
      <c r="E28" s="19">
        <f t="shared" si="1"/>
        <v>66833.751044277349</v>
      </c>
      <c r="F28" s="19">
        <f t="shared" si="2"/>
        <v>2339.1812865497077</v>
      </c>
      <c r="G28" s="19">
        <f t="shared" si="3"/>
        <v>175.43859649122808</v>
      </c>
      <c r="H28" s="13">
        <v>57</v>
      </c>
      <c r="I28" s="12">
        <f t="shared" si="4"/>
        <v>1.0500000000000001E-2</v>
      </c>
    </row>
    <row r="29" spans="2:11" x14ac:dyDescent="0.2">
      <c r="B29">
        <v>5</v>
      </c>
      <c r="C29" s="22">
        <f t="shared" si="5"/>
        <v>12500</v>
      </c>
      <c r="D29" s="19">
        <f t="shared" si="0"/>
        <v>278473.96268448903</v>
      </c>
      <c r="E29" s="19">
        <f t="shared" si="1"/>
        <v>83542.188805346697</v>
      </c>
      <c r="F29" s="19">
        <f t="shared" si="2"/>
        <v>2923.9766081871348</v>
      </c>
      <c r="G29" s="19">
        <f t="shared" si="3"/>
        <v>219.2982456140351</v>
      </c>
      <c r="H29" s="13">
        <v>57</v>
      </c>
      <c r="I29" s="12">
        <f t="shared" si="4"/>
        <v>1.0500000000000001E-2</v>
      </c>
    </row>
    <row r="30" spans="2:11" x14ac:dyDescent="0.2">
      <c r="B30">
        <v>6</v>
      </c>
      <c r="C30" s="22">
        <f t="shared" si="5"/>
        <v>15000</v>
      </c>
      <c r="D30" s="19">
        <f t="shared" si="0"/>
        <v>334168.75522138673</v>
      </c>
      <c r="E30" s="19">
        <f t="shared" si="1"/>
        <v>100250.62656641602</v>
      </c>
      <c r="F30" s="19">
        <f t="shared" si="2"/>
        <v>3508.7719298245611</v>
      </c>
      <c r="G30" s="19">
        <f t="shared" si="3"/>
        <v>263.15789473684208</v>
      </c>
      <c r="H30" s="13">
        <v>57</v>
      </c>
      <c r="I30" s="12">
        <f t="shared" si="4"/>
        <v>1.0500000000000001E-2</v>
      </c>
    </row>
    <row r="31" spans="2:11" x14ac:dyDescent="0.2">
      <c r="B31">
        <v>7</v>
      </c>
      <c r="C31" s="22">
        <f t="shared" si="5"/>
        <v>17500</v>
      </c>
      <c r="D31" s="19">
        <f t="shared" si="0"/>
        <v>389863.54775828455</v>
      </c>
      <c r="E31" s="19">
        <f t="shared" si="1"/>
        <v>116959.06432748536</v>
      </c>
      <c r="F31" s="19">
        <f t="shared" si="2"/>
        <v>4093.5672514619882</v>
      </c>
      <c r="G31" s="19">
        <f t="shared" si="3"/>
        <v>307.01754385964909</v>
      </c>
      <c r="H31" s="13">
        <v>57</v>
      </c>
      <c r="I31" s="12">
        <f t="shared" si="4"/>
        <v>1.0500000000000001E-2</v>
      </c>
    </row>
    <row r="32" spans="2:11" x14ac:dyDescent="0.2">
      <c r="B32">
        <v>8</v>
      </c>
      <c r="C32" s="22">
        <f t="shared" si="5"/>
        <v>20000</v>
      </c>
      <c r="D32" s="19">
        <f t="shared" si="0"/>
        <v>445558.34029518237</v>
      </c>
      <c r="E32" s="19">
        <f t="shared" si="1"/>
        <v>133667.5020885547</v>
      </c>
      <c r="F32" s="19">
        <f t="shared" si="2"/>
        <v>4678.3625730994154</v>
      </c>
      <c r="G32" s="19">
        <f t="shared" si="3"/>
        <v>350.87719298245617</v>
      </c>
      <c r="H32" s="13">
        <v>57</v>
      </c>
      <c r="I32" s="12">
        <f t="shared" si="4"/>
        <v>1.0500000000000001E-2</v>
      </c>
    </row>
    <row r="33" spans="2:9" x14ac:dyDescent="0.2">
      <c r="B33">
        <v>9</v>
      </c>
      <c r="C33" s="22">
        <f t="shared" si="5"/>
        <v>22500</v>
      </c>
      <c r="D33" s="19">
        <f t="shared" si="0"/>
        <v>501253.13283208024</v>
      </c>
      <c r="E33" s="19">
        <f t="shared" si="1"/>
        <v>150375.93984962406</v>
      </c>
      <c r="F33" s="19">
        <f t="shared" si="2"/>
        <v>5263.1578947368425</v>
      </c>
      <c r="G33" s="19">
        <f t="shared" si="3"/>
        <v>394.73684210526318</v>
      </c>
      <c r="H33" s="13">
        <v>57</v>
      </c>
      <c r="I33" s="12">
        <f t="shared" si="4"/>
        <v>1.0500000000000001E-2</v>
      </c>
    </row>
    <row r="34" spans="2:9" x14ac:dyDescent="0.2">
      <c r="B34">
        <v>10</v>
      </c>
      <c r="C34" s="22">
        <f t="shared" si="5"/>
        <v>25000</v>
      </c>
      <c r="D34" s="19">
        <f t="shared" si="0"/>
        <v>556947.92536897806</v>
      </c>
      <c r="E34" s="19">
        <f t="shared" si="1"/>
        <v>167084.37761069339</v>
      </c>
      <c r="F34" s="19">
        <f t="shared" si="2"/>
        <v>5847.9532163742697</v>
      </c>
      <c r="G34" s="19">
        <f t="shared" si="3"/>
        <v>438.59649122807019</v>
      </c>
      <c r="H34" s="13">
        <v>57</v>
      </c>
      <c r="I34" s="12">
        <f t="shared" si="4"/>
        <v>1.0500000000000001E-2</v>
      </c>
    </row>
    <row r="35" spans="2:9" x14ac:dyDescent="0.2">
      <c r="B35">
        <v>11</v>
      </c>
      <c r="C35" s="22">
        <f t="shared" si="5"/>
        <v>27500</v>
      </c>
      <c r="D35" s="19">
        <f t="shared" si="0"/>
        <v>612642.71790587576</v>
      </c>
      <c r="E35" s="19">
        <f t="shared" si="1"/>
        <v>183792.81537176273</v>
      </c>
      <c r="F35" s="19">
        <f t="shared" si="2"/>
        <v>6432.7485380116959</v>
      </c>
      <c r="G35" s="19">
        <f t="shared" si="3"/>
        <v>482.45614035087721</v>
      </c>
      <c r="H35" s="13">
        <v>57</v>
      </c>
      <c r="I35" s="12">
        <f t="shared" si="4"/>
        <v>1.0500000000000001E-2</v>
      </c>
    </row>
    <row r="36" spans="2:9" x14ac:dyDescent="0.2">
      <c r="B36">
        <v>12</v>
      </c>
      <c r="C36" s="22">
        <f t="shared" si="5"/>
        <v>30000</v>
      </c>
      <c r="D36" s="19">
        <f t="shared" si="0"/>
        <v>668337.51044277346</v>
      </c>
      <c r="E36" s="19">
        <f t="shared" si="1"/>
        <v>200501.25313283203</v>
      </c>
      <c r="F36" s="19">
        <f t="shared" si="2"/>
        <v>7017.5438596491222</v>
      </c>
      <c r="G36" s="19">
        <f t="shared" si="3"/>
        <v>526.31578947368416</v>
      </c>
      <c r="H36" s="13">
        <v>57</v>
      </c>
      <c r="I36" s="12">
        <f t="shared" si="4"/>
        <v>1.0500000000000001E-2</v>
      </c>
    </row>
    <row r="40" spans="2:9" ht="102" x14ac:dyDescent="0.2">
      <c r="B40" s="18" t="s">
        <v>28</v>
      </c>
      <c r="C40" s="18" t="s">
        <v>11</v>
      </c>
      <c r="D40" s="18" t="s">
        <v>9</v>
      </c>
      <c r="E40" s="18" t="s">
        <v>7</v>
      </c>
      <c r="F40" s="18"/>
    </row>
    <row r="42" spans="2:9" x14ac:dyDescent="0.2">
      <c r="B42">
        <v>1</v>
      </c>
      <c r="C42">
        <v>2500</v>
      </c>
      <c r="D42" s="19">
        <v>69618.490671122257</v>
      </c>
      <c r="E42" s="19">
        <v>626.56641604010019</v>
      </c>
      <c r="F42" s="12">
        <f>E42/D42</f>
        <v>8.9999999999999976E-3</v>
      </c>
    </row>
    <row r="43" spans="2:9" x14ac:dyDescent="0.2">
      <c r="B43">
        <v>2</v>
      </c>
      <c r="C43">
        <v>5000</v>
      </c>
      <c r="D43" s="19">
        <v>139236.98134224451</v>
      </c>
      <c r="E43" s="19">
        <v>1253.1328320802004</v>
      </c>
      <c r="F43" s="12">
        <f t="shared" ref="F43:F53" si="6">E43/D43</f>
        <v>8.9999999999999976E-3</v>
      </c>
    </row>
    <row r="44" spans="2:9" x14ac:dyDescent="0.2">
      <c r="B44">
        <v>3</v>
      </c>
      <c r="C44">
        <v>7500</v>
      </c>
      <c r="D44" s="19">
        <v>208855.47201336673</v>
      </c>
      <c r="E44" s="19">
        <v>1879.6992481203004</v>
      </c>
      <c r="F44" s="12">
        <f t="shared" si="6"/>
        <v>8.9999999999999993E-3</v>
      </c>
    </row>
    <row r="45" spans="2:9" x14ac:dyDescent="0.2">
      <c r="B45">
        <v>4</v>
      </c>
      <c r="C45">
        <v>10000</v>
      </c>
      <c r="D45" s="19">
        <v>278473.96268448903</v>
      </c>
      <c r="E45" s="19">
        <v>2506.2656641604008</v>
      </c>
      <c r="F45" s="12">
        <f t="shared" si="6"/>
        <v>8.9999999999999976E-3</v>
      </c>
    </row>
    <row r="46" spans="2:9" x14ac:dyDescent="0.2">
      <c r="B46">
        <v>5</v>
      </c>
      <c r="C46">
        <v>12500</v>
      </c>
      <c r="D46" s="19">
        <v>348092.45335561124</v>
      </c>
      <c r="E46" s="19">
        <v>3132.832080200501</v>
      </c>
      <c r="F46" s="12">
        <f t="shared" si="6"/>
        <v>8.9999999999999993E-3</v>
      </c>
    </row>
    <row r="47" spans="2:9" x14ac:dyDescent="0.2">
      <c r="B47">
        <v>6</v>
      </c>
      <c r="C47">
        <v>15000</v>
      </c>
      <c r="D47" s="19">
        <v>417710.94402673346</v>
      </c>
      <c r="E47" s="19">
        <v>3759.3984962406007</v>
      </c>
      <c r="F47" s="12">
        <f t="shared" si="6"/>
        <v>8.9999999999999993E-3</v>
      </c>
    </row>
    <row r="48" spans="2:9" x14ac:dyDescent="0.2">
      <c r="B48">
        <v>7</v>
      </c>
      <c r="C48">
        <v>17500</v>
      </c>
      <c r="D48" s="19">
        <v>487329.43469785573</v>
      </c>
      <c r="E48" s="19">
        <v>4385.9649122807014</v>
      </c>
      <c r="F48" s="12">
        <f t="shared" si="6"/>
        <v>8.9999999999999993E-3</v>
      </c>
    </row>
    <row r="49" spans="2:6" x14ac:dyDescent="0.2">
      <c r="B49">
        <v>8</v>
      </c>
      <c r="C49">
        <v>20000</v>
      </c>
      <c r="D49" s="19">
        <v>556947.92536897806</v>
      </c>
      <c r="E49" s="19">
        <v>5012.5313283208015</v>
      </c>
      <c r="F49" s="12">
        <f t="shared" si="6"/>
        <v>8.9999999999999976E-3</v>
      </c>
    </row>
    <row r="50" spans="2:6" x14ac:dyDescent="0.2">
      <c r="B50">
        <v>9</v>
      </c>
      <c r="C50">
        <v>22500</v>
      </c>
      <c r="D50" s="19">
        <v>626566.41604010027</v>
      </c>
      <c r="E50" s="19">
        <v>5639.0977443609017</v>
      </c>
      <c r="F50" s="12">
        <f t="shared" si="6"/>
        <v>8.9999999999999993E-3</v>
      </c>
    </row>
    <row r="51" spans="2:6" x14ac:dyDescent="0.2">
      <c r="B51">
        <v>10</v>
      </c>
      <c r="C51">
        <v>25000</v>
      </c>
      <c r="D51" s="19">
        <v>696184.90671122249</v>
      </c>
      <c r="E51" s="19">
        <v>6265.6641604010019</v>
      </c>
      <c r="F51" s="12">
        <f t="shared" si="6"/>
        <v>8.9999999999999993E-3</v>
      </c>
    </row>
    <row r="52" spans="2:6" x14ac:dyDescent="0.2">
      <c r="B52">
        <v>11</v>
      </c>
      <c r="C52">
        <v>27500</v>
      </c>
      <c r="D52" s="19">
        <v>765803.3973823447</v>
      </c>
      <c r="E52" s="19">
        <v>6892.2305764411021</v>
      </c>
      <c r="F52" s="12">
        <f t="shared" si="6"/>
        <v>8.9999999999999993E-3</v>
      </c>
    </row>
    <row r="53" spans="2:6" x14ac:dyDescent="0.2">
      <c r="B53">
        <v>12</v>
      </c>
      <c r="C53">
        <v>30000</v>
      </c>
      <c r="D53" s="19">
        <v>835421.88805346692</v>
      </c>
      <c r="E53" s="19">
        <v>7518.7969924812014</v>
      </c>
      <c r="F53" s="12">
        <f t="shared" si="6"/>
        <v>8.9999999999999993E-3</v>
      </c>
    </row>
    <row r="55" spans="2:6" ht="68" x14ac:dyDescent="0.2">
      <c r="B55" s="18" t="s">
        <v>28</v>
      </c>
      <c r="C55" s="18" t="s">
        <v>11</v>
      </c>
      <c r="D55" s="18" t="s">
        <v>36</v>
      </c>
    </row>
    <row r="57" spans="2:6" x14ac:dyDescent="0.2">
      <c r="B57">
        <v>1</v>
      </c>
      <c r="C57">
        <v>2500</v>
      </c>
      <c r="D57" s="19">
        <v>626.56641604010019</v>
      </c>
    </row>
    <row r="58" spans="2:6" x14ac:dyDescent="0.2">
      <c r="B58">
        <v>2</v>
      </c>
      <c r="C58">
        <v>5000</v>
      </c>
      <c r="D58" s="19">
        <v>1253.1328320802004</v>
      </c>
    </row>
    <row r="59" spans="2:6" x14ac:dyDescent="0.2">
      <c r="B59">
        <v>3</v>
      </c>
      <c r="C59">
        <v>7500</v>
      </c>
      <c r="D59" s="19">
        <v>1879.6992481203004</v>
      </c>
    </row>
    <row r="60" spans="2:6" x14ac:dyDescent="0.2">
      <c r="B60">
        <v>4</v>
      </c>
      <c r="C60">
        <v>10000</v>
      </c>
      <c r="D60" s="19">
        <v>2506.2656641604008</v>
      </c>
    </row>
    <row r="61" spans="2:6" x14ac:dyDescent="0.2">
      <c r="B61">
        <v>5</v>
      </c>
      <c r="C61">
        <v>12500</v>
      </c>
      <c r="D61" s="19">
        <v>3132.832080200501</v>
      </c>
    </row>
    <row r="62" spans="2:6" x14ac:dyDescent="0.2">
      <c r="B62">
        <v>6</v>
      </c>
      <c r="C62">
        <v>15000</v>
      </c>
      <c r="D62" s="19">
        <v>3759.3984962406007</v>
      </c>
    </row>
    <row r="63" spans="2:6" x14ac:dyDescent="0.2">
      <c r="B63">
        <v>7</v>
      </c>
      <c r="C63">
        <v>17500</v>
      </c>
      <c r="D63" s="19">
        <v>4385.9649122807014</v>
      </c>
    </row>
    <row r="64" spans="2:6" x14ac:dyDescent="0.2">
      <c r="B64">
        <v>8</v>
      </c>
      <c r="C64">
        <v>20000</v>
      </c>
      <c r="D64" s="19">
        <v>5012.5313283208015</v>
      </c>
    </row>
    <row r="65" spans="2:4" x14ac:dyDescent="0.2">
      <c r="B65">
        <v>9</v>
      </c>
      <c r="C65">
        <v>22500</v>
      </c>
      <c r="D65" s="19">
        <v>5639.0977443609017</v>
      </c>
    </row>
    <row r="66" spans="2:4" x14ac:dyDescent="0.2">
      <c r="B66">
        <v>10</v>
      </c>
      <c r="C66">
        <v>25000</v>
      </c>
      <c r="D66" s="19">
        <v>6265.6641604010019</v>
      </c>
    </row>
    <row r="67" spans="2:4" x14ac:dyDescent="0.2">
      <c r="B67">
        <v>11</v>
      </c>
      <c r="C67">
        <v>27500</v>
      </c>
      <c r="D67" s="19">
        <v>6892.2305764411021</v>
      </c>
    </row>
    <row r="68" spans="2:4" x14ac:dyDescent="0.2">
      <c r="B68">
        <v>12</v>
      </c>
      <c r="C68">
        <v>30000</v>
      </c>
      <c r="D68" s="19">
        <v>7518.7969924812014</v>
      </c>
    </row>
    <row r="85" spans="2:6" x14ac:dyDescent="0.2">
      <c r="B85" s="36" t="s">
        <v>33</v>
      </c>
    </row>
    <row r="88" spans="2:6" ht="102" x14ac:dyDescent="0.2">
      <c r="B88" s="31" t="s">
        <v>28</v>
      </c>
      <c r="C88" s="31" t="s">
        <v>9</v>
      </c>
      <c r="D88" s="31" t="s">
        <v>30</v>
      </c>
      <c r="E88" s="31" t="s">
        <v>11</v>
      </c>
      <c r="F88" s="32"/>
    </row>
    <row r="89" spans="2:6" x14ac:dyDescent="0.2">
      <c r="B89" s="32">
        <v>1</v>
      </c>
      <c r="C89" s="28">
        <v>61492.673147994421</v>
      </c>
      <c r="D89" s="28">
        <v>584.79532163742692</v>
      </c>
      <c r="E89" s="32">
        <v>2500</v>
      </c>
      <c r="F89" s="33">
        <f>D89/C89</f>
        <v>9.5099999999999994E-3</v>
      </c>
    </row>
    <row r="90" spans="2:6" x14ac:dyDescent="0.2">
      <c r="B90" s="32">
        <v>2</v>
      </c>
      <c r="C90" s="28">
        <v>122985.34629598884</v>
      </c>
      <c r="D90" s="28">
        <v>1169.5906432748538</v>
      </c>
      <c r="E90" s="32">
        <v>5000</v>
      </c>
      <c r="F90" s="33">
        <f t="shared" ref="F90:F100" si="7">D90/C90</f>
        <v>9.5099999999999994E-3</v>
      </c>
    </row>
    <row r="91" spans="2:6" x14ac:dyDescent="0.2">
      <c r="B91" s="32">
        <v>3</v>
      </c>
      <c r="C91" s="28">
        <v>184478.01944398324</v>
      </c>
      <c r="D91" s="28">
        <v>1754.3859649122805</v>
      </c>
      <c r="E91" s="32">
        <v>7500</v>
      </c>
      <c r="F91" s="33">
        <f t="shared" si="7"/>
        <v>9.5099999999999994E-3</v>
      </c>
    </row>
    <row r="92" spans="2:6" x14ac:dyDescent="0.2">
      <c r="B92" s="32">
        <v>4</v>
      </c>
      <c r="C92" s="28">
        <v>245970.69259197768</v>
      </c>
      <c r="D92" s="28">
        <v>2339.1812865497077</v>
      </c>
      <c r="E92" s="32">
        <v>10000</v>
      </c>
      <c r="F92" s="33">
        <f t="shared" si="7"/>
        <v>9.5099999999999994E-3</v>
      </c>
    </row>
    <row r="93" spans="2:6" x14ac:dyDescent="0.2">
      <c r="B93" s="32">
        <v>5</v>
      </c>
      <c r="C93" s="28">
        <v>307463.36573997216</v>
      </c>
      <c r="D93" s="28">
        <v>2923.9766081871348</v>
      </c>
      <c r="E93" s="32">
        <v>12500</v>
      </c>
      <c r="F93" s="33">
        <f t="shared" si="7"/>
        <v>9.5099999999999994E-3</v>
      </c>
    </row>
    <row r="94" spans="2:6" x14ac:dyDescent="0.2">
      <c r="B94" s="32">
        <v>6</v>
      </c>
      <c r="C94" s="28">
        <v>368956.03888796648</v>
      </c>
      <c r="D94" s="28">
        <v>3508.7719298245611</v>
      </c>
      <c r="E94" s="32">
        <v>15000</v>
      </c>
      <c r="F94" s="33">
        <f t="shared" si="7"/>
        <v>9.5099999999999994E-3</v>
      </c>
    </row>
    <row r="95" spans="2:6" x14ac:dyDescent="0.2">
      <c r="B95" s="32">
        <v>7</v>
      </c>
      <c r="C95" s="28">
        <v>430448.71203596093</v>
      </c>
      <c r="D95" s="28">
        <v>4093.5672514619882</v>
      </c>
      <c r="E95" s="32">
        <v>17500</v>
      </c>
      <c r="F95" s="33">
        <f t="shared" si="7"/>
        <v>9.5099999999999994E-3</v>
      </c>
    </row>
    <row r="96" spans="2:6" x14ac:dyDescent="0.2">
      <c r="B96" s="32">
        <v>8</v>
      </c>
      <c r="C96" s="28">
        <v>491941.38518395537</v>
      </c>
      <c r="D96" s="28">
        <v>4678.3625730994154</v>
      </c>
      <c r="E96" s="32">
        <v>20000</v>
      </c>
      <c r="F96" s="33">
        <f t="shared" si="7"/>
        <v>9.5099999999999994E-3</v>
      </c>
    </row>
    <row r="97" spans="2:6" x14ac:dyDescent="0.2">
      <c r="B97" s="32">
        <v>9</v>
      </c>
      <c r="C97" s="28">
        <v>553434.05833194987</v>
      </c>
      <c r="D97" s="28">
        <v>5263.1578947368425</v>
      </c>
      <c r="E97" s="32">
        <v>22500</v>
      </c>
      <c r="F97" s="33">
        <f t="shared" si="7"/>
        <v>9.5099999999999994E-3</v>
      </c>
    </row>
    <row r="98" spans="2:6" x14ac:dyDescent="0.2">
      <c r="B98" s="32">
        <v>10</v>
      </c>
      <c r="C98" s="28">
        <v>614926.73147994431</v>
      </c>
      <c r="D98" s="28">
        <v>5847.9532163742697</v>
      </c>
      <c r="E98" s="32">
        <v>25000</v>
      </c>
      <c r="F98" s="33">
        <f t="shared" si="7"/>
        <v>9.5099999999999994E-3</v>
      </c>
    </row>
    <row r="99" spans="2:6" x14ac:dyDescent="0.2">
      <c r="B99" s="32">
        <v>11</v>
      </c>
      <c r="C99" s="28">
        <v>676419.40462793864</v>
      </c>
      <c r="D99" s="28">
        <v>6432.7485380116959</v>
      </c>
      <c r="E99" s="32">
        <v>27500</v>
      </c>
      <c r="F99" s="33">
        <f t="shared" si="7"/>
        <v>9.5099999999999994E-3</v>
      </c>
    </row>
    <row r="100" spans="2:6" x14ac:dyDescent="0.2">
      <c r="B100" s="32">
        <v>12</v>
      </c>
      <c r="C100" s="34">
        <v>737912.07777593296</v>
      </c>
      <c r="D100" s="28">
        <v>7017.5438596491222</v>
      </c>
      <c r="E100" s="32">
        <v>30000</v>
      </c>
      <c r="F100" s="33">
        <f t="shared" si="7"/>
        <v>9.5099999999999994E-3</v>
      </c>
    </row>
    <row r="119" spans="2:9" x14ac:dyDescent="0.2">
      <c r="B119" s="18"/>
      <c r="C119" s="21"/>
      <c r="D119" s="18"/>
      <c r="E119" s="18"/>
      <c r="F119" s="18"/>
      <c r="G119" s="18"/>
      <c r="H119" s="18"/>
    </row>
    <row r="120" spans="2:9" x14ac:dyDescent="0.2">
      <c r="C120" s="21"/>
      <c r="D120" s="18"/>
      <c r="E120" s="20"/>
      <c r="F120" s="35"/>
      <c r="G120" s="20"/>
      <c r="H120" s="18"/>
    </row>
    <row r="121" spans="2:9" x14ac:dyDescent="0.2">
      <c r="C121" s="22"/>
      <c r="D121" s="19"/>
      <c r="E121" s="19"/>
      <c r="F121" s="19"/>
      <c r="G121" s="19"/>
      <c r="H121" s="13"/>
      <c r="I121" s="12"/>
    </row>
    <row r="122" spans="2:9" x14ac:dyDescent="0.2">
      <c r="C122" s="22"/>
      <c r="D122" s="19"/>
      <c r="E122" s="19"/>
      <c r="F122" s="19"/>
      <c r="G122" s="19"/>
      <c r="H122" s="13"/>
      <c r="I122" s="12"/>
    </row>
    <row r="123" spans="2:9" x14ac:dyDescent="0.2">
      <c r="C123" s="22"/>
      <c r="D123" s="19"/>
      <c r="E123" s="19"/>
      <c r="F123" s="19"/>
      <c r="G123" s="19"/>
      <c r="H123" s="13"/>
      <c r="I123" s="12"/>
    </row>
    <row r="124" spans="2:9" x14ac:dyDescent="0.2">
      <c r="C124" s="22"/>
      <c r="D124" s="19"/>
      <c r="E124" s="19"/>
      <c r="F124" s="19"/>
      <c r="G124" s="19"/>
      <c r="H124" s="13"/>
      <c r="I124" s="12"/>
    </row>
    <row r="125" spans="2:9" x14ac:dyDescent="0.2">
      <c r="C125" s="22"/>
      <c r="D125" s="19"/>
      <c r="E125" s="19"/>
      <c r="F125" s="19"/>
      <c r="G125" s="19"/>
      <c r="H125" s="13"/>
      <c r="I125" s="12"/>
    </row>
    <row r="126" spans="2:9" x14ac:dyDescent="0.2">
      <c r="C126" s="22"/>
      <c r="D126" s="19"/>
      <c r="E126" s="19"/>
      <c r="F126" s="19"/>
      <c r="G126" s="19"/>
      <c r="H126" s="13"/>
      <c r="I126" s="12"/>
    </row>
    <row r="127" spans="2:9" x14ac:dyDescent="0.2">
      <c r="C127" s="22"/>
      <c r="D127" s="19"/>
      <c r="E127" s="19"/>
      <c r="F127" s="19"/>
      <c r="G127" s="19"/>
      <c r="H127" s="13"/>
      <c r="I127" s="12"/>
    </row>
    <row r="128" spans="2:9" x14ac:dyDescent="0.2">
      <c r="C128" s="22"/>
      <c r="D128" s="19"/>
      <c r="E128" s="19"/>
      <c r="F128" s="19"/>
      <c r="G128" s="19"/>
      <c r="H128" s="13"/>
      <c r="I128" s="12"/>
    </row>
    <row r="129" spans="2:9" x14ac:dyDescent="0.2">
      <c r="C129" s="22"/>
      <c r="D129" s="19"/>
      <c r="E129" s="19"/>
      <c r="F129" s="19"/>
      <c r="G129" s="19"/>
      <c r="H129" s="13"/>
      <c r="I129" s="12"/>
    </row>
    <row r="130" spans="2:9" x14ac:dyDescent="0.2">
      <c r="B130" s="36" t="s">
        <v>34</v>
      </c>
      <c r="C130" s="22"/>
      <c r="D130" s="19"/>
      <c r="E130" s="19"/>
      <c r="F130" s="19"/>
      <c r="G130" s="19"/>
      <c r="H130" s="13"/>
      <c r="I130" s="12"/>
    </row>
    <row r="131" spans="2:9" x14ac:dyDescent="0.2">
      <c r="C131" s="22"/>
      <c r="D131" s="19"/>
      <c r="E131" s="19"/>
      <c r="F131" s="19"/>
      <c r="G131" s="19"/>
      <c r="H131" s="13"/>
      <c r="I131" s="12"/>
    </row>
    <row r="132" spans="2:9" x14ac:dyDescent="0.2">
      <c r="C132" s="22"/>
      <c r="D132" s="19"/>
      <c r="E132" s="19"/>
      <c r="F132" s="19"/>
      <c r="G132" s="19"/>
      <c r="H132" s="13"/>
      <c r="I132" s="12"/>
    </row>
    <row r="136" spans="2:9" ht="102" x14ac:dyDescent="0.2">
      <c r="B136" s="31" t="s">
        <v>28</v>
      </c>
      <c r="C136" s="31" t="s">
        <v>9</v>
      </c>
      <c r="D136" s="31" t="s">
        <v>31</v>
      </c>
      <c r="E136" s="31" t="s">
        <v>11</v>
      </c>
      <c r="F136" s="31" t="s">
        <v>32</v>
      </c>
    </row>
    <row r="137" spans="2:9" x14ac:dyDescent="0.2">
      <c r="B137" s="32">
        <v>1</v>
      </c>
      <c r="C137" s="28">
        <v>55694.792536897796</v>
      </c>
      <c r="D137" s="28">
        <v>584.79532163742692</v>
      </c>
      <c r="E137" s="32">
        <v>2500</v>
      </c>
      <c r="F137" s="33">
        <f>D137/C137</f>
        <v>1.0500000000000001E-2</v>
      </c>
    </row>
    <row r="138" spans="2:9" x14ac:dyDescent="0.2">
      <c r="B138" s="32">
        <v>2</v>
      </c>
      <c r="C138" s="28">
        <v>111389.58507379559</v>
      </c>
      <c r="D138" s="28">
        <v>1169.5906432748538</v>
      </c>
      <c r="E138" s="32">
        <v>5000</v>
      </c>
      <c r="F138" s="33">
        <f t="shared" ref="F138:F148" si="8">D138/C138</f>
        <v>1.0500000000000001E-2</v>
      </c>
    </row>
    <row r="139" spans="2:9" x14ac:dyDescent="0.2">
      <c r="B139" s="32">
        <v>3</v>
      </c>
      <c r="C139" s="28">
        <v>167084.37761069337</v>
      </c>
      <c r="D139" s="28">
        <v>1754.3859649122805</v>
      </c>
      <c r="E139" s="32">
        <v>7500</v>
      </c>
      <c r="F139" s="33">
        <f t="shared" si="8"/>
        <v>1.0500000000000001E-2</v>
      </c>
    </row>
    <row r="140" spans="2:9" x14ac:dyDescent="0.2">
      <c r="B140" s="32">
        <v>4</v>
      </c>
      <c r="C140" s="28">
        <v>222779.17014759118</v>
      </c>
      <c r="D140" s="28">
        <v>2339.1812865497077</v>
      </c>
      <c r="E140" s="32">
        <v>10000</v>
      </c>
      <c r="F140" s="33">
        <f t="shared" si="8"/>
        <v>1.0500000000000001E-2</v>
      </c>
    </row>
    <row r="141" spans="2:9" x14ac:dyDescent="0.2">
      <c r="B141" s="32">
        <v>5</v>
      </c>
      <c r="C141" s="28">
        <v>278473.96268448903</v>
      </c>
      <c r="D141" s="28">
        <v>2923.9766081871348</v>
      </c>
      <c r="E141" s="32">
        <v>12500</v>
      </c>
      <c r="F141" s="33">
        <f t="shared" si="8"/>
        <v>1.0500000000000001E-2</v>
      </c>
    </row>
    <row r="142" spans="2:9" x14ac:dyDescent="0.2">
      <c r="B142" s="32">
        <v>6</v>
      </c>
      <c r="C142" s="28">
        <v>334168.75522138673</v>
      </c>
      <c r="D142" s="28">
        <v>3508.7719298245611</v>
      </c>
      <c r="E142" s="32">
        <v>15000</v>
      </c>
      <c r="F142" s="33">
        <f t="shared" si="8"/>
        <v>1.0500000000000001E-2</v>
      </c>
    </row>
    <row r="143" spans="2:9" x14ac:dyDescent="0.2">
      <c r="B143" s="32">
        <v>7</v>
      </c>
      <c r="C143" s="28">
        <v>389863.54775828455</v>
      </c>
      <c r="D143" s="28">
        <v>4093.5672514619882</v>
      </c>
      <c r="E143" s="32">
        <v>17500</v>
      </c>
      <c r="F143" s="33">
        <f t="shared" si="8"/>
        <v>1.0500000000000001E-2</v>
      </c>
    </row>
    <row r="144" spans="2:9" x14ac:dyDescent="0.2">
      <c r="B144" s="32">
        <v>8</v>
      </c>
      <c r="C144" s="28">
        <v>445558.34029518237</v>
      </c>
      <c r="D144" s="28">
        <v>4678.3625730994154</v>
      </c>
      <c r="E144" s="32">
        <v>20000</v>
      </c>
      <c r="F144" s="33">
        <f t="shared" si="8"/>
        <v>1.0500000000000001E-2</v>
      </c>
    </row>
    <row r="145" spans="2:6" x14ac:dyDescent="0.2">
      <c r="B145" s="32">
        <v>9</v>
      </c>
      <c r="C145" s="28">
        <v>501253.13283208024</v>
      </c>
      <c r="D145" s="28">
        <v>5263.1578947368425</v>
      </c>
      <c r="E145" s="32">
        <v>22500</v>
      </c>
      <c r="F145" s="33">
        <f t="shared" si="8"/>
        <v>1.0500000000000001E-2</v>
      </c>
    </row>
    <row r="146" spans="2:6" x14ac:dyDescent="0.2">
      <c r="B146" s="32">
        <v>10</v>
      </c>
      <c r="C146" s="28">
        <v>556947.92536897806</v>
      </c>
      <c r="D146" s="28">
        <v>5847.9532163742697</v>
      </c>
      <c r="E146" s="32">
        <v>25000</v>
      </c>
      <c r="F146" s="33">
        <f t="shared" si="8"/>
        <v>1.0500000000000001E-2</v>
      </c>
    </row>
    <row r="147" spans="2:6" x14ac:dyDescent="0.2">
      <c r="B147" s="32">
        <v>11</v>
      </c>
      <c r="C147" s="28">
        <v>612642.71790587576</v>
      </c>
      <c r="D147" s="28">
        <v>6432.7485380116959</v>
      </c>
      <c r="E147" s="32">
        <v>27500</v>
      </c>
      <c r="F147" s="33">
        <f t="shared" si="8"/>
        <v>1.0500000000000001E-2</v>
      </c>
    </row>
    <row r="148" spans="2:6" x14ac:dyDescent="0.2">
      <c r="B148" s="32">
        <v>12</v>
      </c>
      <c r="C148" s="34">
        <v>668337.51044277346</v>
      </c>
      <c r="D148" s="28">
        <v>7017.5438596491222</v>
      </c>
      <c r="E148" s="32">
        <v>30000</v>
      </c>
      <c r="F148" s="33">
        <f t="shared" si="8"/>
        <v>1.0500000000000001E-2</v>
      </c>
    </row>
    <row r="150" spans="2:6" x14ac:dyDescent="0.2">
      <c r="C150" s="11">
        <f>C148/C100</f>
        <v>0.90571428571428558</v>
      </c>
    </row>
    <row r="177" spans="2:8" ht="102" x14ac:dyDescent="0.2">
      <c r="B177" s="18" t="s">
        <v>28</v>
      </c>
      <c r="C177" s="18" t="s">
        <v>9</v>
      </c>
      <c r="D177" s="18" t="s">
        <v>36</v>
      </c>
      <c r="E177" s="21" t="s">
        <v>11</v>
      </c>
      <c r="F177" s="18" t="s">
        <v>6</v>
      </c>
      <c r="G177" s="18" t="s">
        <v>3</v>
      </c>
      <c r="H177" s="18" t="s">
        <v>35</v>
      </c>
    </row>
    <row r="178" spans="2:8" x14ac:dyDescent="0.2">
      <c r="B178">
        <v>1</v>
      </c>
      <c r="C178" s="19">
        <v>61492.673147994421</v>
      </c>
      <c r="D178" s="19">
        <v>584.79532163742692</v>
      </c>
      <c r="E178" s="22">
        <v>2500</v>
      </c>
      <c r="F178" s="19">
        <v>43.859649122807021</v>
      </c>
      <c r="G178" s="13">
        <v>57</v>
      </c>
      <c r="H178" s="12">
        <v>9.5099999999999994E-3</v>
      </c>
    </row>
    <row r="179" spans="2:8" x14ac:dyDescent="0.2">
      <c r="B179">
        <v>2</v>
      </c>
      <c r="C179" s="19">
        <v>122985.34629598884</v>
      </c>
      <c r="D179" s="19">
        <v>1169.5906432748538</v>
      </c>
      <c r="E179" s="22">
        <v>5000</v>
      </c>
      <c r="F179" s="19">
        <v>87.719298245614041</v>
      </c>
      <c r="G179" s="13">
        <v>57</v>
      </c>
      <c r="H179" s="12">
        <v>9.5099999999999994E-3</v>
      </c>
    </row>
    <row r="180" spans="2:8" x14ac:dyDescent="0.2">
      <c r="B180">
        <v>3</v>
      </c>
      <c r="C180" s="19">
        <v>184478.01944398324</v>
      </c>
      <c r="D180" s="19">
        <v>1754.3859649122805</v>
      </c>
      <c r="E180" s="22">
        <v>7500</v>
      </c>
      <c r="F180" s="19">
        <v>131.57894736842104</v>
      </c>
      <c r="G180" s="13">
        <v>57</v>
      </c>
      <c r="H180" s="12">
        <v>9.5099999999999994E-3</v>
      </c>
    </row>
    <row r="181" spans="2:8" x14ac:dyDescent="0.2">
      <c r="B181">
        <v>4</v>
      </c>
      <c r="C181" s="19">
        <v>245970.69259197768</v>
      </c>
      <c r="D181" s="19">
        <v>2339.1812865497077</v>
      </c>
      <c r="E181" s="22">
        <v>10000</v>
      </c>
      <c r="F181" s="19">
        <v>175.43859649122808</v>
      </c>
      <c r="G181" s="13">
        <v>57</v>
      </c>
      <c r="H181" s="12">
        <v>9.5099999999999994E-3</v>
      </c>
    </row>
    <row r="182" spans="2:8" x14ac:dyDescent="0.2">
      <c r="B182">
        <v>5</v>
      </c>
      <c r="C182" s="19">
        <v>307463.36573997216</v>
      </c>
      <c r="D182" s="19">
        <v>2923.9766081871348</v>
      </c>
      <c r="E182" s="22">
        <v>12500</v>
      </c>
      <c r="F182" s="19">
        <v>219.2982456140351</v>
      </c>
      <c r="G182" s="13">
        <v>57</v>
      </c>
      <c r="H182" s="12">
        <v>9.5099999999999994E-3</v>
      </c>
    </row>
    <row r="183" spans="2:8" x14ac:dyDescent="0.2">
      <c r="B183">
        <v>6</v>
      </c>
      <c r="C183" s="19">
        <v>368956.03888796648</v>
      </c>
      <c r="D183" s="19">
        <v>3508.7719298245611</v>
      </c>
      <c r="E183" s="22">
        <v>15000</v>
      </c>
      <c r="F183" s="19">
        <v>263.15789473684208</v>
      </c>
      <c r="G183" s="13">
        <v>57</v>
      </c>
      <c r="H183" s="12">
        <v>9.5099999999999994E-3</v>
      </c>
    </row>
    <row r="184" spans="2:8" x14ac:dyDescent="0.2">
      <c r="B184">
        <v>7</v>
      </c>
      <c r="C184" s="19">
        <v>430448.71203596093</v>
      </c>
      <c r="D184" s="19">
        <v>4093.5672514619882</v>
      </c>
      <c r="E184" s="22">
        <v>17500</v>
      </c>
      <c r="F184" s="19">
        <v>307.01754385964909</v>
      </c>
      <c r="G184" s="13">
        <v>57</v>
      </c>
      <c r="H184" s="12">
        <v>9.5099999999999994E-3</v>
      </c>
    </row>
    <row r="185" spans="2:8" x14ac:dyDescent="0.2">
      <c r="B185">
        <v>8</v>
      </c>
      <c r="C185" s="19">
        <v>491941.38518395537</v>
      </c>
      <c r="D185" s="19">
        <v>4678.3625730994154</v>
      </c>
      <c r="E185" s="22">
        <v>20000</v>
      </c>
      <c r="F185" s="19">
        <v>350.87719298245617</v>
      </c>
      <c r="G185" s="13">
        <v>57</v>
      </c>
      <c r="H185" s="12">
        <v>9.5099999999999994E-3</v>
      </c>
    </row>
    <row r="186" spans="2:8" x14ac:dyDescent="0.2">
      <c r="B186">
        <v>9</v>
      </c>
      <c r="C186" s="19">
        <v>553434.05833194987</v>
      </c>
      <c r="D186" s="19">
        <v>5263.1578947368425</v>
      </c>
      <c r="E186" s="22">
        <v>22500</v>
      </c>
      <c r="F186" s="19">
        <v>394.73684210526318</v>
      </c>
      <c r="G186" s="13">
        <v>57</v>
      </c>
      <c r="H186" s="12">
        <v>9.5099999999999994E-3</v>
      </c>
    </row>
    <row r="187" spans="2:8" x14ac:dyDescent="0.2">
      <c r="B187">
        <v>10</v>
      </c>
      <c r="C187" s="19">
        <v>614926.73147994431</v>
      </c>
      <c r="D187" s="19">
        <v>5847.9532163742697</v>
      </c>
      <c r="E187" s="22">
        <v>25000</v>
      </c>
      <c r="F187" s="19">
        <v>438.59649122807019</v>
      </c>
      <c r="G187" s="13">
        <v>57</v>
      </c>
      <c r="H187" s="12">
        <v>9.5099999999999994E-3</v>
      </c>
    </row>
    <row r="188" spans="2:8" x14ac:dyDescent="0.2">
      <c r="B188">
        <v>11</v>
      </c>
      <c r="C188" s="19">
        <v>676419.40462793864</v>
      </c>
      <c r="D188" s="19">
        <v>6432.7485380116959</v>
      </c>
      <c r="E188" s="22">
        <v>27500</v>
      </c>
      <c r="F188" s="19">
        <v>482.45614035087721</v>
      </c>
      <c r="G188" s="13">
        <v>57</v>
      </c>
      <c r="H188" s="12">
        <v>9.5099999999999994E-3</v>
      </c>
    </row>
    <row r="189" spans="2:8" x14ac:dyDescent="0.2">
      <c r="B189">
        <v>12</v>
      </c>
      <c r="C189" s="19">
        <v>737912.07777593296</v>
      </c>
      <c r="D189" s="19">
        <v>7017.5438596491222</v>
      </c>
      <c r="E189" s="39">
        <v>30000</v>
      </c>
      <c r="F189" s="19">
        <v>526.31578947368416</v>
      </c>
      <c r="G189" s="13">
        <v>57</v>
      </c>
      <c r="H189" s="12">
        <v>9.5099999999999994E-3</v>
      </c>
    </row>
    <row r="191" spans="2:8" ht="102" x14ac:dyDescent="0.2">
      <c r="B191" s="18" t="s">
        <v>28</v>
      </c>
      <c r="C191" s="18" t="s">
        <v>9</v>
      </c>
      <c r="D191" s="18" t="s">
        <v>37</v>
      </c>
      <c r="E191" s="18" t="s">
        <v>40</v>
      </c>
      <c r="F191" s="18" t="s">
        <v>38</v>
      </c>
      <c r="G191" s="18" t="s">
        <v>39</v>
      </c>
      <c r="H191" s="18" t="s">
        <v>35</v>
      </c>
    </row>
    <row r="192" spans="2:8" x14ac:dyDescent="0.2">
      <c r="B192">
        <v>1</v>
      </c>
      <c r="C192" s="19">
        <v>61492.673147994421</v>
      </c>
      <c r="D192" s="19">
        <f t="shared" ref="D192:D203" si="9">D178*1.1</f>
        <v>643.27485380116968</v>
      </c>
      <c r="E192" s="37">
        <f t="shared" ref="E192:E203" si="10">F192*G192</f>
        <v>2750.0000000000005</v>
      </c>
      <c r="F192" s="19">
        <f t="shared" ref="F192:F203" si="11">D192*0.075</f>
        <v>48.245614035087726</v>
      </c>
      <c r="G192" s="13">
        <v>57</v>
      </c>
      <c r="H192" s="12">
        <f t="shared" ref="H192:H203" si="12">D192/C192</f>
        <v>1.0461000000000002E-2</v>
      </c>
    </row>
    <row r="193" spans="2:8" x14ac:dyDescent="0.2">
      <c r="B193">
        <v>2</v>
      </c>
      <c r="C193" s="19">
        <v>122985.34629598884</v>
      </c>
      <c r="D193" s="19">
        <f t="shared" si="9"/>
        <v>1286.5497076023394</v>
      </c>
      <c r="E193" s="37">
        <f t="shared" si="10"/>
        <v>5500.0000000000009</v>
      </c>
      <c r="F193" s="19">
        <f t="shared" si="11"/>
        <v>96.491228070175453</v>
      </c>
      <c r="G193" s="13">
        <v>57</v>
      </c>
      <c r="H193" s="12">
        <f t="shared" si="12"/>
        <v>1.0461000000000002E-2</v>
      </c>
    </row>
    <row r="194" spans="2:8" x14ac:dyDescent="0.2">
      <c r="B194">
        <v>3</v>
      </c>
      <c r="C194" s="19">
        <v>184478.01944398324</v>
      </c>
      <c r="D194" s="19">
        <f t="shared" si="9"/>
        <v>1929.8245614035088</v>
      </c>
      <c r="E194" s="37">
        <f t="shared" si="10"/>
        <v>8250</v>
      </c>
      <c r="F194" s="19">
        <f t="shared" si="11"/>
        <v>144.73684210526315</v>
      </c>
      <c r="G194" s="13">
        <v>57</v>
      </c>
      <c r="H194" s="12">
        <f t="shared" si="12"/>
        <v>1.0461000000000002E-2</v>
      </c>
    </row>
    <row r="195" spans="2:8" x14ac:dyDescent="0.2">
      <c r="B195">
        <v>4</v>
      </c>
      <c r="C195" s="19">
        <v>245970.69259197768</v>
      </c>
      <c r="D195" s="19">
        <f t="shared" si="9"/>
        <v>2573.0994152046787</v>
      </c>
      <c r="E195" s="37">
        <f t="shared" si="10"/>
        <v>11000.000000000002</v>
      </c>
      <c r="F195" s="19">
        <f t="shared" si="11"/>
        <v>192.98245614035091</v>
      </c>
      <c r="G195" s="13">
        <v>57</v>
      </c>
      <c r="H195" s="12">
        <f t="shared" si="12"/>
        <v>1.0461000000000002E-2</v>
      </c>
    </row>
    <row r="196" spans="2:8" x14ac:dyDescent="0.2">
      <c r="B196">
        <v>5</v>
      </c>
      <c r="C196" s="19">
        <v>307463.36573997216</v>
      </c>
      <c r="D196" s="19">
        <f t="shared" si="9"/>
        <v>3216.3742690058484</v>
      </c>
      <c r="E196" s="37">
        <f t="shared" si="10"/>
        <v>13750.000000000002</v>
      </c>
      <c r="F196" s="19">
        <f t="shared" si="11"/>
        <v>241.22807017543863</v>
      </c>
      <c r="G196" s="13">
        <v>57</v>
      </c>
      <c r="H196" s="12">
        <f t="shared" si="12"/>
        <v>1.0461E-2</v>
      </c>
    </row>
    <row r="197" spans="2:8" x14ac:dyDescent="0.2">
      <c r="B197">
        <v>6</v>
      </c>
      <c r="C197" s="19">
        <v>368956.03888796648</v>
      </c>
      <c r="D197" s="19">
        <f t="shared" si="9"/>
        <v>3859.6491228070176</v>
      </c>
      <c r="E197" s="37">
        <f t="shared" si="10"/>
        <v>16500</v>
      </c>
      <c r="F197" s="19">
        <f t="shared" si="11"/>
        <v>289.4736842105263</v>
      </c>
      <c r="G197" s="13">
        <v>57</v>
      </c>
      <c r="H197" s="12">
        <f t="shared" si="12"/>
        <v>1.0461000000000002E-2</v>
      </c>
    </row>
    <row r="198" spans="2:8" x14ac:dyDescent="0.2">
      <c r="B198">
        <v>7</v>
      </c>
      <c r="C198" s="19">
        <v>430448.71203596093</v>
      </c>
      <c r="D198" s="19">
        <f t="shared" si="9"/>
        <v>4502.9239766081873</v>
      </c>
      <c r="E198" s="37">
        <f t="shared" si="10"/>
        <v>19250</v>
      </c>
      <c r="F198" s="19">
        <f t="shared" si="11"/>
        <v>337.71929824561403</v>
      </c>
      <c r="G198" s="13">
        <v>57</v>
      </c>
      <c r="H198" s="12">
        <f t="shared" si="12"/>
        <v>1.0461E-2</v>
      </c>
    </row>
    <row r="199" spans="2:8" x14ac:dyDescent="0.2">
      <c r="B199">
        <v>8</v>
      </c>
      <c r="C199" s="19">
        <v>491941.38518395537</v>
      </c>
      <c r="D199" s="19">
        <f t="shared" si="9"/>
        <v>5146.1988304093575</v>
      </c>
      <c r="E199" s="37">
        <f t="shared" si="10"/>
        <v>22000.000000000004</v>
      </c>
      <c r="F199" s="19">
        <f t="shared" si="11"/>
        <v>385.96491228070181</v>
      </c>
      <c r="G199" s="13">
        <v>57</v>
      </c>
      <c r="H199" s="12">
        <f t="shared" si="12"/>
        <v>1.0461000000000002E-2</v>
      </c>
    </row>
    <row r="200" spans="2:8" x14ac:dyDescent="0.2">
      <c r="B200">
        <v>9</v>
      </c>
      <c r="C200" s="19">
        <v>553434.05833194987</v>
      </c>
      <c r="D200" s="19">
        <f t="shared" si="9"/>
        <v>5789.4736842105276</v>
      </c>
      <c r="E200" s="37">
        <f t="shared" si="10"/>
        <v>24750.000000000004</v>
      </c>
      <c r="F200" s="19">
        <f t="shared" si="11"/>
        <v>434.21052631578954</v>
      </c>
      <c r="G200" s="13">
        <v>57</v>
      </c>
      <c r="H200" s="12">
        <f t="shared" si="12"/>
        <v>1.0461E-2</v>
      </c>
    </row>
    <row r="201" spans="2:8" x14ac:dyDescent="0.2">
      <c r="B201">
        <v>10</v>
      </c>
      <c r="C201" s="19">
        <v>614926.73147994431</v>
      </c>
      <c r="D201" s="19">
        <f t="shared" si="9"/>
        <v>6432.7485380116968</v>
      </c>
      <c r="E201" s="37">
        <f t="shared" si="10"/>
        <v>27500.000000000004</v>
      </c>
      <c r="F201" s="19">
        <f t="shared" si="11"/>
        <v>482.45614035087726</v>
      </c>
      <c r="G201" s="13">
        <v>57</v>
      </c>
      <c r="H201" s="12">
        <f t="shared" si="12"/>
        <v>1.0461E-2</v>
      </c>
    </row>
    <row r="202" spans="2:8" x14ac:dyDescent="0.2">
      <c r="B202">
        <v>11</v>
      </c>
      <c r="C202" s="19">
        <v>676419.40462793864</v>
      </c>
      <c r="D202" s="19">
        <f t="shared" si="9"/>
        <v>7076.0233918128661</v>
      </c>
      <c r="E202" s="37">
        <f t="shared" si="10"/>
        <v>30250</v>
      </c>
      <c r="F202" s="19">
        <f t="shared" si="11"/>
        <v>530.70175438596493</v>
      </c>
      <c r="G202" s="13">
        <v>57</v>
      </c>
      <c r="H202" s="12">
        <f t="shared" si="12"/>
        <v>1.0461E-2</v>
      </c>
    </row>
    <row r="203" spans="2:8" x14ac:dyDescent="0.2">
      <c r="B203">
        <v>12</v>
      </c>
      <c r="C203" s="19">
        <v>737912.07777593296</v>
      </c>
      <c r="D203" s="19">
        <f t="shared" si="9"/>
        <v>7719.2982456140353</v>
      </c>
      <c r="E203" s="38">
        <f t="shared" si="10"/>
        <v>33000</v>
      </c>
      <c r="F203" s="19">
        <f t="shared" si="11"/>
        <v>578.9473684210526</v>
      </c>
      <c r="G203" s="13">
        <v>57</v>
      </c>
      <c r="H203" s="12">
        <f t="shared" si="12"/>
        <v>1.0461000000000002E-2</v>
      </c>
    </row>
    <row r="205" spans="2:8" x14ac:dyDescent="0.2">
      <c r="E205" s="37">
        <f>E203/E148</f>
        <v>1.1000000000000001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BE62-ACFD-2440-8C81-CCC100028C82}">
  <dimension ref="C3:I21"/>
  <sheetViews>
    <sheetView topLeftCell="I34" zoomScale="38" workbookViewId="0">
      <selection activeCell="D3" sqref="D3"/>
    </sheetView>
  </sheetViews>
  <sheetFormatPr baseColWidth="10" defaultRowHeight="16" x14ac:dyDescent="0.2"/>
  <sheetData>
    <row r="3" spans="3:9" ht="102" x14ac:dyDescent="0.2">
      <c r="D3" s="21" t="s">
        <v>11</v>
      </c>
      <c r="E3" s="18" t="s">
        <v>9</v>
      </c>
      <c r="F3" s="18" t="s">
        <v>8</v>
      </c>
      <c r="G3" s="18" t="s">
        <v>7</v>
      </c>
      <c r="H3" s="18" t="s">
        <v>6</v>
      </c>
      <c r="I3" s="18" t="s">
        <v>3</v>
      </c>
    </row>
    <row r="4" spans="3:9" ht="17" x14ac:dyDescent="0.2">
      <c r="D4" s="21"/>
      <c r="E4" s="18"/>
      <c r="F4" s="20">
        <v>0.3</v>
      </c>
      <c r="G4" s="20">
        <v>0.03</v>
      </c>
      <c r="H4" s="20">
        <v>7.0000000000000007E-2</v>
      </c>
      <c r="I4" s="18" t="s">
        <v>5</v>
      </c>
    </row>
    <row r="5" spans="3:9" x14ac:dyDescent="0.2">
      <c r="C5" t="s">
        <v>12</v>
      </c>
      <c r="D5" s="22">
        <v>10000</v>
      </c>
      <c r="E5" s="19">
        <f>F5/F4</f>
        <v>278473.96268448903</v>
      </c>
      <c r="F5" s="19">
        <f>G5/G4</f>
        <v>83542.188805346697</v>
      </c>
      <c r="G5" s="19">
        <f>H5/H4</f>
        <v>2506.2656641604008</v>
      </c>
      <c r="H5" s="19">
        <f>D5/I5</f>
        <v>175.43859649122808</v>
      </c>
      <c r="I5" s="13">
        <v>57</v>
      </c>
    </row>
    <row r="6" spans="3:9" ht="17" x14ac:dyDescent="0.2">
      <c r="D6" s="21"/>
      <c r="E6" s="18"/>
      <c r="F6" s="20">
        <v>0.3</v>
      </c>
      <c r="G6" s="20">
        <v>0.03</v>
      </c>
      <c r="H6" s="20">
        <v>7.0000000000000007E-2</v>
      </c>
      <c r="I6" s="18" t="s">
        <v>5</v>
      </c>
    </row>
    <row r="7" spans="3:9" x14ac:dyDescent="0.2">
      <c r="C7" t="s">
        <v>13</v>
      </c>
      <c r="D7" s="22">
        <v>20000</v>
      </c>
      <c r="E7" s="19">
        <f>F7/F6</f>
        <v>556947.92536897806</v>
      </c>
      <c r="F7" s="19">
        <f>G7/G6</f>
        <v>167084.37761069339</v>
      </c>
      <c r="G7" s="19">
        <f>H7/H6</f>
        <v>5012.5313283208015</v>
      </c>
      <c r="H7" s="19">
        <f>D7/I7</f>
        <v>350.87719298245617</v>
      </c>
      <c r="I7" s="13">
        <v>57</v>
      </c>
    </row>
    <row r="8" spans="3:9" ht="17" x14ac:dyDescent="0.2">
      <c r="D8" s="21"/>
      <c r="E8" s="18"/>
      <c r="F8" s="20">
        <v>0.3</v>
      </c>
      <c r="G8" s="20">
        <v>0.03</v>
      </c>
      <c r="H8" s="20">
        <v>7.0000000000000007E-2</v>
      </c>
      <c r="I8" s="18" t="s">
        <v>5</v>
      </c>
    </row>
    <row r="9" spans="3:9" x14ac:dyDescent="0.2">
      <c r="C9" t="s">
        <v>14</v>
      </c>
      <c r="D9" s="22">
        <v>30000</v>
      </c>
      <c r="E9" s="19">
        <f>F9/F8</f>
        <v>835421.88805346692</v>
      </c>
      <c r="F9" s="19">
        <f>G9/G8</f>
        <v>250626.56641604006</v>
      </c>
      <c r="G9" s="19">
        <f>H9/H8</f>
        <v>7518.7969924812014</v>
      </c>
      <c r="H9" s="19">
        <f>D9/I9</f>
        <v>526.31578947368416</v>
      </c>
      <c r="I9" s="13">
        <v>57</v>
      </c>
    </row>
    <row r="11" spans="3:9" ht="17" x14ac:dyDescent="0.2">
      <c r="D11" s="21"/>
      <c r="E11" s="18"/>
      <c r="F11" s="20">
        <v>0.3</v>
      </c>
      <c r="G11" s="20">
        <v>0.03</v>
      </c>
      <c r="H11" s="20">
        <v>7.0000000000000007E-2</v>
      </c>
      <c r="I11" s="18" t="s">
        <v>5</v>
      </c>
    </row>
    <row r="12" spans="3:9" x14ac:dyDescent="0.2">
      <c r="C12" t="s">
        <v>15</v>
      </c>
      <c r="D12" s="22">
        <v>40000</v>
      </c>
      <c r="E12" s="19">
        <f>F12/F11</f>
        <v>1113895.8507379561</v>
      </c>
      <c r="F12" s="19">
        <f>G12/G11</f>
        <v>334168.75522138679</v>
      </c>
      <c r="G12" s="19">
        <f>H12/H11</f>
        <v>10025.062656641603</v>
      </c>
      <c r="H12" s="19">
        <f>D12/I12</f>
        <v>701.75438596491233</v>
      </c>
      <c r="I12" s="13">
        <v>57</v>
      </c>
    </row>
    <row r="17" spans="3:5" x14ac:dyDescent="0.2">
      <c r="D17" t="s">
        <v>11</v>
      </c>
      <c r="E17" t="s">
        <v>9</v>
      </c>
    </row>
    <row r="18" spans="3:5" x14ac:dyDescent="0.2">
      <c r="C18" t="s">
        <v>12</v>
      </c>
      <c r="D18" s="16">
        <v>10000</v>
      </c>
      <c r="E18" s="19">
        <v>278473.96268448903</v>
      </c>
    </row>
    <row r="19" spans="3:5" x14ac:dyDescent="0.2">
      <c r="C19" t="s">
        <v>13</v>
      </c>
      <c r="D19" s="16">
        <v>20000</v>
      </c>
      <c r="E19" s="19">
        <v>556947.92536897806</v>
      </c>
    </row>
    <row r="20" spans="3:5" x14ac:dyDescent="0.2">
      <c r="C20" t="s">
        <v>14</v>
      </c>
      <c r="D20" s="16">
        <v>30000</v>
      </c>
      <c r="E20" s="19">
        <v>835421.88805346692</v>
      </c>
    </row>
    <row r="21" spans="3:5" x14ac:dyDescent="0.2">
      <c r="C21" t="s">
        <v>15</v>
      </c>
      <c r="D21" s="16">
        <v>40000</v>
      </c>
      <c r="E21" s="19">
        <v>1113895.8507379561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D8B1E-37EB-B647-B149-66C79C0B32F1}">
  <dimension ref="A1:Q120"/>
  <sheetViews>
    <sheetView topLeftCell="A30" zoomScale="50" workbookViewId="0">
      <selection activeCell="W56" sqref="W56"/>
    </sheetView>
  </sheetViews>
  <sheetFormatPr baseColWidth="10" defaultRowHeight="16" x14ac:dyDescent="0.2"/>
  <cols>
    <col min="1" max="1" width="10.83203125" style="2"/>
    <col min="4" max="4" width="13.1640625" customWidth="1"/>
    <col min="5" max="5" width="11" customWidth="1"/>
    <col min="6" max="6" width="14.6640625" customWidth="1"/>
    <col min="7" max="7" width="12.6640625" customWidth="1"/>
    <col min="8" max="8" width="15.83203125" customWidth="1"/>
    <col min="9" max="9" width="16.1640625" customWidth="1"/>
    <col min="10" max="10" width="16.33203125" customWidth="1"/>
    <col min="11" max="11" width="13.6640625" customWidth="1"/>
  </cols>
  <sheetData>
    <row r="1" spans="2:17" x14ac:dyDescent="0.2">
      <c r="B1" s="2" t="s">
        <v>29</v>
      </c>
      <c r="C1" s="2" t="s">
        <v>23</v>
      </c>
      <c r="D1" s="2" t="s">
        <v>24</v>
      </c>
      <c r="E1" s="2" t="s">
        <v>25</v>
      </c>
      <c r="F1" t="s">
        <v>20</v>
      </c>
      <c r="G1" t="s">
        <v>26</v>
      </c>
    </row>
    <row r="2" spans="2:17" x14ac:dyDescent="0.2">
      <c r="B2" s="2">
        <v>1</v>
      </c>
      <c r="C2" s="4">
        <v>3135</v>
      </c>
      <c r="D2" s="3">
        <v>744.87600000000009</v>
      </c>
      <c r="E2" s="3">
        <v>6.8970000000000002</v>
      </c>
      <c r="F2" s="27">
        <v>158.6</v>
      </c>
      <c r="G2" s="1">
        <v>4</v>
      </c>
    </row>
    <row r="3" spans="2:17" x14ac:dyDescent="0.2">
      <c r="B3" s="2">
        <v>2</v>
      </c>
      <c r="C3" s="4">
        <v>4832</v>
      </c>
      <c r="D3" s="3">
        <v>1911.5392000000002</v>
      </c>
      <c r="E3" s="3">
        <v>39.622399999999999</v>
      </c>
      <c r="F3" s="27">
        <v>103</v>
      </c>
      <c r="G3" s="1">
        <v>3</v>
      </c>
    </row>
    <row r="4" spans="2:17" x14ac:dyDescent="0.2">
      <c r="B4" s="2">
        <v>3</v>
      </c>
      <c r="C4" s="4">
        <v>3050</v>
      </c>
      <c r="D4" s="3">
        <v>635.92500000000007</v>
      </c>
      <c r="E4" s="3">
        <v>4.88</v>
      </c>
      <c r="F4" s="27">
        <v>65.400000000000006</v>
      </c>
      <c r="G4" s="1">
        <v>2</v>
      </c>
      <c r="J4" s="1"/>
      <c r="K4" s="1"/>
      <c r="L4" s="1"/>
      <c r="M4" s="1"/>
      <c r="N4" s="1"/>
      <c r="O4" s="1"/>
      <c r="P4" s="1"/>
      <c r="Q4" s="1"/>
    </row>
    <row r="5" spans="2:17" x14ac:dyDescent="0.2">
      <c r="B5" s="2">
        <v>4</v>
      </c>
      <c r="C5" s="4">
        <v>4856</v>
      </c>
      <c r="D5" s="3">
        <v>2010.8696</v>
      </c>
      <c r="E5" s="3">
        <v>52.930399999999999</v>
      </c>
      <c r="F5" s="27">
        <v>85.6</v>
      </c>
      <c r="G5" s="1">
        <v>2</v>
      </c>
      <c r="J5" s="1"/>
      <c r="K5" s="1"/>
      <c r="L5" s="1"/>
      <c r="M5" s="1"/>
      <c r="N5" s="1"/>
      <c r="O5" s="1"/>
      <c r="P5" s="1"/>
      <c r="Q5" s="1"/>
    </row>
    <row r="6" spans="2:17" x14ac:dyDescent="0.2">
      <c r="B6" s="2">
        <v>5</v>
      </c>
      <c r="C6" s="4">
        <v>3249</v>
      </c>
      <c r="D6" s="3">
        <v>730.70009999999991</v>
      </c>
      <c r="E6" s="3">
        <v>8.7722999999999995</v>
      </c>
      <c r="F6" s="27">
        <v>0</v>
      </c>
      <c r="G6" s="1">
        <v>0</v>
      </c>
      <c r="J6" s="1"/>
      <c r="K6" s="1"/>
      <c r="L6" s="1"/>
      <c r="M6" s="1"/>
      <c r="N6" s="1"/>
      <c r="O6" s="1"/>
      <c r="P6" s="1"/>
      <c r="Q6" s="1"/>
    </row>
    <row r="7" spans="2:17" x14ac:dyDescent="0.2">
      <c r="B7" s="2">
        <v>6</v>
      </c>
      <c r="C7" s="4">
        <v>4871</v>
      </c>
      <c r="D7" s="3">
        <v>1764.7632999999998</v>
      </c>
      <c r="E7" s="3">
        <v>47.735799999999998</v>
      </c>
      <c r="F7" s="27">
        <v>217.6</v>
      </c>
      <c r="G7" s="1">
        <v>5</v>
      </c>
      <c r="J7" s="1"/>
      <c r="K7" s="1"/>
      <c r="L7" s="1"/>
      <c r="M7" s="1"/>
      <c r="N7" s="1"/>
      <c r="O7" s="1"/>
      <c r="P7" s="1"/>
      <c r="Q7" s="1"/>
    </row>
    <row r="8" spans="2:17" x14ac:dyDescent="0.2">
      <c r="B8" s="2">
        <v>7</v>
      </c>
      <c r="C8" s="4">
        <v>3200</v>
      </c>
      <c r="D8" s="3">
        <v>400.96</v>
      </c>
      <c r="E8" s="3">
        <v>32</v>
      </c>
      <c r="F8" s="27">
        <v>83.6</v>
      </c>
      <c r="G8" s="1">
        <v>2</v>
      </c>
      <c r="J8" s="1"/>
      <c r="K8" s="1"/>
      <c r="L8" s="1"/>
      <c r="M8" s="1"/>
      <c r="N8" s="1"/>
      <c r="O8" s="1"/>
      <c r="P8" s="1"/>
      <c r="Q8" s="1"/>
    </row>
    <row r="9" spans="2:17" x14ac:dyDescent="0.2">
      <c r="B9" s="2">
        <v>8</v>
      </c>
      <c r="C9" s="4">
        <v>4910</v>
      </c>
      <c r="D9" s="3">
        <v>1842.7230000000002</v>
      </c>
      <c r="E9" s="3">
        <v>36.825000000000003</v>
      </c>
      <c r="F9" s="27">
        <v>258.2</v>
      </c>
      <c r="G9" s="1">
        <v>7</v>
      </c>
      <c r="J9" s="1"/>
      <c r="K9" s="1"/>
      <c r="L9" s="1"/>
      <c r="M9" s="1"/>
      <c r="N9" s="1"/>
      <c r="O9" s="1"/>
      <c r="P9" s="1"/>
      <c r="Q9" s="1"/>
    </row>
    <row r="10" spans="2:17" x14ac:dyDescent="0.2">
      <c r="B10" s="2">
        <v>9</v>
      </c>
      <c r="C10" s="4">
        <v>3419</v>
      </c>
      <c r="D10" s="3">
        <v>712.86150000000009</v>
      </c>
      <c r="E10" s="3">
        <v>7.8636999999999997</v>
      </c>
      <c r="F10" s="27">
        <v>129.84</v>
      </c>
      <c r="G10" s="1">
        <v>3</v>
      </c>
      <c r="J10" s="1"/>
      <c r="K10" s="1"/>
      <c r="L10" s="1"/>
      <c r="M10" s="1"/>
      <c r="N10" s="1"/>
      <c r="O10" s="1"/>
      <c r="P10" s="1"/>
      <c r="Q10" s="1"/>
    </row>
    <row r="11" spans="2:17" x14ac:dyDescent="0.2">
      <c r="B11" s="2">
        <v>10</v>
      </c>
      <c r="C11" s="4">
        <v>4965</v>
      </c>
      <c r="D11" s="3">
        <v>1937.8395</v>
      </c>
      <c r="E11" s="3">
        <v>35.747999999999998</v>
      </c>
      <c r="F11" s="27">
        <v>394.78</v>
      </c>
      <c r="G11" s="1">
        <v>9</v>
      </c>
      <c r="J11" s="1"/>
      <c r="K11" s="1"/>
      <c r="L11" s="1"/>
      <c r="M11" s="1"/>
      <c r="N11" s="1"/>
      <c r="O11" s="1"/>
      <c r="P11" s="1"/>
      <c r="Q11" s="1"/>
    </row>
    <row r="12" spans="2:17" x14ac:dyDescent="0.2">
      <c r="B12" s="2">
        <v>11</v>
      </c>
      <c r="C12" s="4">
        <v>3726</v>
      </c>
      <c r="D12" s="3">
        <v>640.87199999999996</v>
      </c>
      <c r="E12" s="3">
        <v>22.7286</v>
      </c>
      <c r="F12" s="27">
        <v>0</v>
      </c>
      <c r="G12" s="1">
        <v>0</v>
      </c>
      <c r="J12" s="1"/>
      <c r="K12" s="1"/>
      <c r="L12" s="1"/>
      <c r="M12" s="1"/>
      <c r="N12" s="1"/>
      <c r="O12" s="1"/>
      <c r="P12" s="1"/>
      <c r="Q12" s="1"/>
    </row>
    <row r="13" spans="2:17" x14ac:dyDescent="0.2">
      <c r="B13" s="2">
        <v>12</v>
      </c>
      <c r="C13" s="4">
        <v>4920</v>
      </c>
      <c r="D13" s="3">
        <v>1589.652</v>
      </c>
      <c r="E13" s="3">
        <v>30.995999999999999</v>
      </c>
      <c r="F13" s="27">
        <v>16.78</v>
      </c>
      <c r="G13" s="1">
        <v>1</v>
      </c>
      <c r="J13" s="1"/>
      <c r="K13" s="1"/>
      <c r="L13" s="1"/>
      <c r="M13" s="1"/>
      <c r="N13" s="1"/>
      <c r="O13" s="1"/>
      <c r="P13" s="1"/>
      <c r="Q13" s="1"/>
    </row>
    <row r="14" spans="2:17" x14ac:dyDescent="0.2">
      <c r="B14" s="2">
        <v>13</v>
      </c>
      <c r="C14" s="4">
        <v>6941</v>
      </c>
      <c r="D14" s="3">
        <v>853.74300000000005</v>
      </c>
      <c r="E14" s="3">
        <v>9.7174000000000014</v>
      </c>
      <c r="F14" s="27">
        <v>31</v>
      </c>
      <c r="G14" s="1">
        <v>1</v>
      </c>
      <c r="J14" s="1"/>
      <c r="K14" s="1"/>
      <c r="L14" s="1"/>
      <c r="M14" s="1"/>
      <c r="N14" s="1"/>
      <c r="O14" s="1"/>
      <c r="P14" s="1"/>
      <c r="Q14" s="1"/>
    </row>
    <row r="15" spans="2:17" x14ac:dyDescent="0.2">
      <c r="B15" s="2">
        <v>14</v>
      </c>
      <c r="C15" s="4">
        <v>7869</v>
      </c>
      <c r="D15" s="3">
        <v>1448.6829</v>
      </c>
      <c r="E15" s="3">
        <v>28.328399999999998</v>
      </c>
      <c r="F15" s="27">
        <v>107.98</v>
      </c>
      <c r="G15" s="1">
        <v>5</v>
      </c>
      <c r="J15" s="1"/>
      <c r="K15" s="1"/>
      <c r="L15" s="1"/>
      <c r="M15" s="1"/>
      <c r="N15" s="1"/>
      <c r="O15" s="1"/>
      <c r="P15" s="1"/>
      <c r="Q15" s="1"/>
    </row>
    <row r="16" spans="2:17" x14ac:dyDescent="0.2">
      <c r="B16" s="2">
        <v>15</v>
      </c>
      <c r="C16" s="4">
        <v>6529</v>
      </c>
      <c r="D16" s="3">
        <v>522.97289999999998</v>
      </c>
      <c r="E16" s="3">
        <v>12.405099999999999</v>
      </c>
      <c r="F16" s="27">
        <v>60</v>
      </c>
      <c r="G16" s="1">
        <v>2</v>
      </c>
      <c r="J16" s="1"/>
      <c r="K16" s="1"/>
      <c r="L16" s="1"/>
      <c r="M16" s="1"/>
      <c r="N16" s="1"/>
      <c r="O16" s="1"/>
      <c r="P16" s="1"/>
      <c r="Q16" s="1"/>
    </row>
    <row r="17" spans="2:17" x14ac:dyDescent="0.2">
      <c r="B17" s="2">
        <v>16</v>
      </c>
      <c r="C17" s="4">
        <v>7888</v>
      </c>
      <c r="D17" s="3">
        <v>1587.8543999999999</v>
      </c>
      <c r="E17" s="3">
        <v>26.819200000000002</v>
      </c>
      <c r="F17" s="27">
        <v>163.19999999999999</v>
      </c>
      <c r="G17" s="1">
        <v>4</v>
      </c>
      <c r="J17" s="1"/>
      <c r="K17" s="1"/>
      <c r="L17" s="1"/>
      <c r="M17" s="1"/>
      <c r="N17" s="1"/>
      <c r="O17" s="1"/>
      <c r="P17" s="1"/>
      <c r="Q17" s="1"/>
    </row>
    <row r="18" spans="2:17" x14ac:dyDescent="0.2">
      <c r="B18" s="2">
        <v>17</v>
      </c>
      <c r="C18" s="4">
        <v>6697</v>
      </c>
      <c r="D18" s="3">
        <v>603.39970000000005</v>
      </c>
      <c r="E18" s="3">
        <v>14.7334</v>
      </c>
      <c r="F18" s="27">
        <v>125.69</v>
      </c>
      <c r="G18" s="1">
        <v>3</v>
      </c>
      <c r="J18" s="1"/>
      <c r="K18" s="1"/>
      <c r="L18" s="1"/>
      <c r="M18" s="1"/>
      <c r="N18" s="1"/>
      <c r="O18" s="1"/>
      <c r="P18" s="1"/>
      <c r="Q18" s="1"/>
    </row>
    <row r="19" spans="2:17" x14ac:dyDescent="0.2">
      <c r="B19" s="2">
        <v>18</v>
      </c>
      <c r="C19" s="4">
        <v>7932</v>
      </c>
      <c r="D19" s="3">
        <v>1555.4651999999999</v>
      </c>
      <c r="E19" s="3">
        <v>26.968800000000002</v>
      </c>
      <c r="F19" s="27">
        <v>0</v>
      </c>
      <c r="G19" s="1">
        <v>0</v>
      </c>
      <c r="J19" s="1"/>
      <c r="K19" s="1"/>
      <c r="L19" s="1"/>
      <c r="M19" s="1"/>
      <c r="N19" s="1"/>
      <c r="O19" s="1"/>
      <c r="P19" s="1"/>
      <c r="Q19" s="1"/>
    </row>
    <row r="20" spans="2:17" x14ac:dyDescent="0.2">
      <c r="B20" s="2">
        <v>19</v>
      </c>
      <c r="C20" s="4">
        <v>7945</v>
      </c>
      <c r="D20" s="3">
        <v>1913.9504999999999</v>
      </c>
      <c r="E20" s="3">
        <v>45.286499999999997</v>
      </c>
      <c r="F20" s="27">
        <v>0</v>
      </c>
      <c r="G20" s="1">
        <v>0</v>
      </c>
      <c r="J20" s="1"/>
      <c r="K20" s="1"/>
      <c r="L20" s="1"/>
      <c r="M20" s="1"/>
      <c r="N20" s="1"/>
      <c r="O20" s="1"/>
      <c r="P20" s="1"/>
      <c r="Q20" s="1"/>
    </row>
    <row r="21" spans="2:17" x14ac:dyDescent="0.2">
      <c r="B21" s="2">
        <v>20</v>
      </c>
      <c r="C21" s="4">
        <v>7956</v>
      </c>
      <c r="D21" s="3">
        <v>2310.4223999999999</v>
      </c>
      <c r="E21" s="3">
        <v>74.7864</v>
      </c>
      <c r="F21" s="27">
        <v>62</v>
      </c>
      <c r="G21" s="1">
        <v>1</v>
      </c>
      <c r="J21" s="1"/>
      <c r="K21" s="1"/>
      <c r="L21" s="1"/>
      <c r="M21" s="1"/>
      <c r="N21" s="1"/>
      <c r="O21" s="1"/>
      <c r="P21" s="1"/>
      <c r="Q21" s="1"/>
    </row>
    <row r="22" spans="2:17" x14ac:dyDescent="0.2">
      <c r="B22" s="2">
        <v>21</v>
      </c>
      <c r="C22" s="4">
        <v>6345</v>
      </c>
      <c r="D22" s="3">
        <v>2574.8009999999999</v>
      </c>
      <c r="E22" s="3">
        <v>31.725000000000001</v>
      </c>
      <c r="F22" s="27">
        <v>62</v>
      </c>
      <c r="G22" s="1">
        <v>1</v>
      </c>
      <c r="J22" s="1"/>
      <c r="K22" s="1"/>
      <c r="L22" s="1"/>
      <c r="M22" s="1"/>
      <c r="N22" s="1"/>
      <c r="O22" s="1"/>
      <c r="P22" s="1"/>
      <c r="Q22" s="1"/>
    </row>
    <row r="23" spans="2:17" x14ac:dyDescent="0.2">
      <c r="B23" s="2">
        <v>22</v>
      </c>
      <c r="C23" s="4">
        <v>8036</v>
      </c>
      <c r="D23" s="3">
        <v>1854.7087999999997</v>
      </c>
      <c r="E23" s="3">
        <v>37.769199999999998</v>
      </c>
      <c r="F23" s="27">
        <v>272.2</v>
      </c>
      <c r="G23" s="1">
        <v>5</v>
      </c>
      <c r="J23" s="1"/>
      <c r="K23" s="1"/>
      <c r="L23" s="1"/>
      <c r="M23" s="1"/>
      <c r="N23" s="1"/>
      <c r="O23" s="1"/>
      <c r="P23" s="1"/>
      <c r="Q23" s="1"/>
    </row>
    <row r="24" spans="2:17" x14ac:dyDescent="0.2">
      <c r="B24" s="2">
        <v>23</v>
      </c>
      <c r="C24" s="4">
        <v>8047</v>
      </c>
      <c r="D24" s="3">
        <v>2235.4566</v>
      </c>
      <c r="E24" s="3">
        <v>59.547799999999995</v>
      </c>
      <c r="F24" s="27">
        <v>68</v>
      </c>
      <c r="G24" s="1">
        <v>1</v>
      </c>
      <c r="J24" s="1"/>
      <c r="K24" s="1"/>
      <c r="L24" s="1"/>
      <c r="M24" s="1"/>
      <c r="N24" s="1"/>
      <c r="O24" s="1"/>
      <c r="P24" s="1"/>
      <c r="Q24" s="1"/>
    </row>
    <row r="25" spans="2:17" x14ac:dyDescent="0.2">
      <c r="B25" s="2">
        <v>24</v>
      </c>
      <c r="C25" s="4">
        <v>8109</v>
      </c>
      <c r="D25" s="3">
        <v>2222.6768999999999</v>
      </c>
      <c r="E25" s="3">
        <v>136.2312</v>
      </c>
      <c r="F25" s="27">
        <v>870.4</v>
      </c>
      <c r="G25" s="1">
        <v>12</v>
      </c>
      <c r="J25" s="1"/>
      <c r="K25" s="1"/>
      <c r="L25" s="1"/>
      <c r="M25" s="1"/>
      <c r="N25" s="1"/>
      <c r="O25" s="1"/>
      <c r="P25" s="1"/>
      <c r="Q25" s="1"/>
    </row>
    <row r="26" spans="2:17" x14ac:dyDescent="0.2">
      <c r="B26" s="2">
        <v>25</v>
      </c>
      <c r="C26" s="4">
        <v>6655</v>
      </c>
      <c r="D26" s="3">
        <v>2073.6979999999999</v>
      </c>
      <c r="E26" s="3">
        <v>41.926499999999997</v>
      </c>
      <c r="F26" s="27">
        <v>65.7</v>
      </c>
      <c r="G26" s="1">
        <v>0</v>
      </c>
      <c r="J26" s="1"/>
      <c r="K26" s="1"/>
      <c r="L26" s="1"/>
      <c r="M26" s="1"/>
      <c r="N26" s="1"/>
      <c r="O26" s="1"/>
      <c r="P26" s="1"/>
      <c r="Q26" s="1"/>
    </row>
    <row r="27" spans="2:17" x14ac:dyDescent="0.2">
      <c r="B27" s="2">
        <v>26</v>
      </c>
      <c r="C27" s="4">
        <v>6618</v>
      </c>
      <c r="D27" s="3">
        <v>1971.5021999999999</v>
      </c>
      <c r="E27" s="3">
        <v>112.506</v>
      </c>
      <c r="F27" s="27">
        <v>0</v>
      </c>
      <c r="G27" s="1">
        <v>4</v>
      </c>
      <c r="J27" s="1"/>
      <c r="K27" s="1"/>
      <c r="L27" s="1"/>
      <c r="M27" s="1"/>
      <c r="N27" s="1"/>
      <c r="O27" s="1"/>
      <c r="P27" s="1"/>
      <c r="Q27" s="1"/>
    </row>
    <row r="28" spans="2:17" x14ac:dyDescent="0.2">
      <c r="B28" s="2">
        <v>27</v>
      </c>
      <c r="C28" s="4">
        <v>6512</v>
      </c>
      <c r="D28" s="3">
        <v>1837.6863999999998</v>
      </c>
      <c r="E28" s="3">
        <v>68.376000000000005</v>
      </c>
      <c r="F28" s="27">
        <v>240</v>
      </c>
      <c r="G28" s="1">
        <v>5</v>
      </c>
      <c r="J28" s="1"/>
      <c r="K28" s="1"/>
      <c r="L28" s="1"/>
      <c r="M28" s="1"/>
      <c r="N28" s="1"/>
      <c r="O28" s="1"/>
      <c r="P28" s="1"/>
      <c r="Q28" s="1"/>
    </row>
    <row r="29" spans="2:17" x14ac:dyDescent="0.2">
      <c r="B29" s="2">
        <v>28</v>
      </c>
      <c r="C29" s="4">
        <v>6629</v>
      </c>
      <c r="D29" s="3">
        <v>1892.5795000000001</v>
      </c>
      <c r="E29" s="3">
        <v>73.581900000000005</v>
      </c>
      <c r="F29" s="27">
        <v>300</v>
      </c>
      <c r="G29" s="1">
        <v>3</v>
      </c>
      <c r="J29" s="1"/>
      <c r="K29" s="1"/>
      <c r="L29" s="1"/>
      <c r="M29" s="1"/>
      <c r="N29" s="1"/>
      <c r="O29" s="1"/>
      <c r="P29" s="1"/>
      <c r="Q29" s="1"/>
    </row>
    <row r="30" spans="2:17" x14ac:dyDescent="0.2">
      <c r="B30" s="2">
        <v>29</v>
      </c>
      <c r="C30" s="4">
        <v>6750</v>
      </c>
      <c r="D30" s="3">
        <v>1950.75</v>
      </c>
      <c r="E30" s="3">
        <v>86.4</v>
      </c>
      <c r="F30" s="27">
        <v>180</v>
      </c>
      <c r="G30" s="1">
        <v>2</v>
      </c>
      <c r="J30" s="1"/>
      <c r="K30" s="1"/>
      <c r="L30" s="1"/>
      <c r="M30" s="1"/>
      <c r="N30" s="1"/>
      <c r="O30" s="1"/>
      <c r="P30" s="1"/>
      <c r="Q30" s="1"/>
    </row>
    <row r="31" spans="2:17" x14ac:dyDescent="0.2">
      <c r="B31" s="2">
        <v>30</v>
      </c>
      <c r="C31" s="4">
        <v>4769</v>
      </c>
      <c r="D31" s="3">
        <v>1245.6628000000001</v>
      </c>
      <c r="E31" s="3">
        <v>81.549899999999994</v>
      </c>
      <c r="F31" s="27">
        <v>150</v>
      </c>
      <c r="G31" s="1">
        <v>4</v>
      </c>
      <c r="J31" s="1"/>
      <c r="K31" s="1"/>
      <c r="L31" s="1"/>
      <c r="M31" s="1"/>
      <c r="N31" s="1"/>
      <c r="O31" s="1"/>
      <c r="P31" s="1"/>
      <c r="Q31" s="1"/>
    </row>
    <row r="32" spans="2:17" x14ac:dyDescent="0.2">
      <c r="B32" s="2">
        <v>31</v>
      </c>
      <c r="C32" s="4">
        <v>2546</v>
      </c>
      <c r="D32" s="3">
        <v>709.82479999999998</v>
      </c>
      <c r="E32" s="3">
        <v>27.751400000000004</v>
      </c>
      <c r="F32" s="27">
        <v>234</v>
      </c>
      <c r="G32" s="1">
        <v>5</v>
      </c>
      <c r="J32" s="1"/>
      <c r="K32" s="1"/>
      <c r="L32" s="1"/>
      <c r="M32" s="1"/>
      <c r="N32" s="1"/>
      <c r="O32" s="1"/>
      <c r="P32" s="1"/>
      <c r="Q32" s="1"/>
    </row>
    <row r="33" spans="2:17" x14ac:dyDescent="0.2">
      <c r="B33" s="2">
        <v>32</v>
      </c>
      <c r="C33" s="4">
        <v>2584</v>
      </c>
      <c r="D33" s="3">
        <v>1427.9184</v>
      </c>
      <c r="E33" s="3">
        <v>103.87679999999999</v>
      </c>
      <c r="F33" s="27">
        <v>330</v>
      </c>
      <c r="G33" s="1">
        <v>8</v>
      </c>
      <c r="J33" s="1"/>
      <c r="K33" s="1"/>
      <c r="L33" s="1"/>
      <c r="M33" s="1"/>
      <c r="N33" s="1"/>
      <c r="O33" s="1"/>
      <c r="P33" s="1"/>
      <c r="Q33" s="1"/>
    </row>
    <row r="34" spans="2:17" x14ac:dyDescent="0.2">
      <c r="B34" s="2">
        <v>33</v>
      </c>
      <c r="C34" s="4">
        <v>4831</v>
      </c>
      <c r="D34" s="3">
        <v>2668.1613000000002</v>
      </c>
      <c r="E34" s="3">
        <v>237.68520000000001</v>
      </c>
      <c r="F34" s="27">
        <v>468</v>
      </c>
      <c r="G34" s="1">
        <v>7</v>
      </c>
      <c r="J34" s="1"/>
      <c r="K34" s="1"/>
      <c r="L34" s="1"/>
      <c r="M34" s="1"/>
      <c r="N34" s="1"/>
      <c r="O34" s="1"/>
      <c r="P34" s="1"/>
      <c r="Q34" s="1"/>
    </row>
    <row r="35" spans="2:17" x14ac:dyDescent="0.2">
      <c r="B35" s="2">
        <v>34</v>
      </c>
      <c r="C35" s="4">
        <v>2606</v>
      </c>
      <c r="D35" s="3">
        <v>1293.8789999999999</v>
      </c>
      <c r="E35" s="3">
        <v>65.931799999999996</v>
      </c>
      <c r="F35" s="27">
        <v>643</v>
      </c>
      <c r="G35" s="1">
        <v>6</v>
      </c>
      <c r="J35" s="1"/>
      <c r="K35" s="1"/>
      <c r="L35" s="1"/>
      <c r="M35" s="1"/>
      <c r="N35" s="1"/>
      <c r="O35" s="1"/>
      <c r="P35" s="1"/>
      <c r="Q35" s="1"/>
    </row>
    <row r="36" spans="2:17" x14ac:dyDescent="0.2">
      <c r="B36" s="2">
        <v>35</v>
      </c>
      <c r="C36" s="4">
        <v>4872</v>
      </c>
      <c r="D36" s="3">
        <v>1381.6991999999998</v>
      </c>
      <c r="E36" s="3">
        <v>185.6232</v>
      </c>
      <c r="F36" s="27">
        <v>718</v>
      </c>
      <c r="G36" s="1">
        <v>2</v>
      </c>
      <c r="J36" s="1"/>
      <c r="K36" s="1"/>
      <c r="L36" s="1"/>
      <c r="M36" s="1"/>
      <c r="N36" s="1"/>
      <c r="O36" s="1"/>
      <c r="P36" s="1"/>
      <c r="Q36" s="1"/>
    </row>
    <row r="37" spans="2:17" x14ac:dyDescent="0.2">
      <c r="B37" s="2">
        <v>36</v>
      </c>
      <c r="C37" s="4">
        <v>4900</v>
      </c>
      <c r="D37" s="3">
        <v>1939.9100000000003</v>
      </c>
      <c r="E37" s="3">
        <v>71.540000000000006</v>
      </c>
      <c r="F37" s="27">
        <v>359.36</v>
      </c>
      <c r="G37" s="1">
        <v>1</v>
      </c>
      <c r="J37" s="1"/>
      <c r="K37" s="1"/>
      <c r="L37" s="1"/>
      <c r="M37" s="1"/>
      <c r="N37" s="1"/>
      <c r="O37" s="1"/>
      <c r="P37" s="1"/>
      <c r="Q37" s="1"/>
    </row>
    <row r="38" spans="2:17" x14ac:dyDescent="0.2">
      <c r="B38" s="2">
        <v>37</v>
      </c>
      <c r="C38" s="4">
        <v>2604</v>
      </c>
      <c r="D38" s="3">
        <v>911.92079999999999</v>
      </c>
      <c r="E38" s="3">
        <v>16.926000000000002</v>
      </c>
      <c r="F38" s="27">
        <v>114</v>
      </c>
      <c r="G38" s="1">
        <v>2</v>
      </c>
      <c r="J38" s="1"/>
      <c r="K38" s="1"/>
      <c r="L38" s="1"/>
      <c r="M38" s="1"/>
      <c r="N38" s="1"/>
      <c r="O38" s="1"/>
      <c r="P38" s="1"/>
      <c r="Q38" s="1"/>
    </row>
    <row r="39" spans="2:17" x14ac:dyDescent="0.2">
      <c r="B39" s="2">
        <v>38</v>
      </c>
      <c r="C39" s="4">
        <v>2633</v>
      </c>
      <c r="D39" s="3">
        <v>921.81330000000003</v>
      </c>
      <c r="E39" s="3">
        <v>37.915199999999999</v>
      </c>
      <c r="F39" s="27">
        <v>0</v>
      </c>
      <c r="G39" s="1">
        <v>0</v>
      </c>
      <c r="J39" s="1"/>
      <c r="K39" s="1"/>
      <c r="L39" s="1"/>
      <c r="M39" s="1"/>
      <c r="N39" s="1"/>
      <c r="O39" s="1"/>
      <c r="P39" s="1"/>
      <c r="Q39" s="1"/>
    </row>
    <row r="40" spans="2:17" x14ac:dyDescent="0.2">
      <c r="B40" s="2">
        <v>39</v>
      </c>
      <c r="C40" s="4">
        <v>2633</v>
      </c>
      <c r="D40" s="3">
        <v>787.79359999999997</v>
      </c>
      <c r="E40" s="3">
        <v>1.8431000000000004</v>
      </c>
      <c r="F40" s="27">
        <v>0</v>
      </c>
      <c r="G40" s="1">
        <v>0</v>
      </c>
      <c r="J40" s="1"/>
      <c r="K40" s="1"/>
      <c r="L40" s="1"/>
      <c r="M40" s="1"/>
      <c r="N40" s="1"/>
      <c r="O40" s="1"/>
      <c r="P40" s="1"/>
      <c r="Q40" s="1"/>
    </row>
    <row r="41" spans="2:17" x14ac:dyDescent="0.2">
      <c r="B41" s="2">
        <v>40</v>
      </c>
      <c r="C41" s="4">
        <v>2642</v>
      </c>
      <c r="D41" s="3">
        <v>858.91419999999994</v>
      </c>
      <c r="E41" s="3">
        <v>64.993200000000002</v>
      </c>
      <c r="F41" s="27">
        <v>65.7</v>
      </c>
      <c r="G41" s="1">
        <v>1</v>
      </c>
      <c r="J41" s="1"/>
      <c r="K41" s="1"/>
      <c r="L41" s="1"/>
      <c r="M41" s="1"/>
      <c r="N41" s="1"/>
      <c r="O41" s="1"/>
      <c r="P41" s="1"/>
      <c r="Q41" s="1"/>
    </row>
    <row r="42" spans="2:17" x14ac:dyDescent="0.2">
      <c r="B42" s="2">
        <v>41</v>
      </c>
      <c r="C42" s="4">
        <v>2630</v>
      </c>
      <c r="D42" s="3">
        <v>829.76499999999999</v>
      </c>
      <c r="E42" s="3">
        <v>2.8930000000000002</v>
      </c>
      <c r="F42" s="27">
        <v>51.1</v>
      </c>
      <c r="G42" s="1">
        <v>1</v>
      </c>
      <c r="J42" s="1"/>
      <c r="K42" s="1"/>
      <c r="L42" s="1"/>
      <c r="M42" s="1"/>
      <c r="N42" s="1"/>
      <c r="O42" s="1"/>
      <c r="P42" s="1"/>
      <c r="Q42" s="1"/>
    </row>
    <row r="43" spans="2:17" x14ac:dyDescent="0.2">
      <c r="B43" s="2">
        <v>42</v>
      </c>
      <c r="C43" s="4">
        <v>2627</v>
      </c>
      <c r="D43" s="3">
        <v>1432.7657999999999</v>
      </c>
      <c r="E43" s="3">
        <v>1.8389000000000002</v>
      </c>
      <c r="F43" s="27">
        <v>187.8</v>
      </c>
      <c r="G43" s="1">
        <v>3</v>
      </c>
      <c r="J43" s="1"/>
      <c r="K43" s="1"/>
      <c r="L43" s="1"/>
      <c r="M43" s="1"/>
      <c r="N43" s="1"/>
      <c r="O43" s="1"/>
      <c r="P43" s="1"/>
      <c r="Q43" s="1"/>
    </row>
    <row r="44" spans="2:17" x14ac:dyDescent="0.2">
      <c r="B44" s="2">
        <v>43</v>
      </c>
      <c r="C44" s="4">
        <v>2681</v>
      </c>
      <c r="D44" s="3">
        <v>950.95069999999987</v>
      </c>
      <c r="E44" s="3">
        <v>21.984200000000001</v>
      </c>
      <c r="F44" s="27">
        <v>123.5</v>
      </c>
      <c r="G44" s="1">
        <v>2</v>
      </c>
      <c r="J44" s="1"/>
      <c r="K44" s="1"/>
      <c r="L44" s="1"/>
      <c r="M44" s="1"/>
      <c r="N44" s="1"/>
      <c r="O44" s="1"/>
      <c r="P44" s="1"/>
      <c r="Q44" s="1"/>
    </row>
    <row r="45" spans="2:17" x14ac:dyDescent="0.2">
      <c r="B45" s="2">
        <v>44</v>
      </c>
      <c r="C45" s="4">
        <v>2707</v>
      </c>
      <c r="D45" s="3">
        <v>845.9375</v>
      </c>
      <c r="E45" s="3">
        <v>2.9777</v>
      </c>
      <c r="F45" s="27">
        <v>68</v>
      </c>
      <c r="G45" s="1">
        <v>1</v>
      </c>
      <c r="J45" s="1"/>
      <c r="K45" s="1"/>
      <c r="L45" s="1"/>
      <c r="M45" s="1"/>
      <c r="N45" s="1"/>
      <c r="O45" s="1"/>
      <c r="P45" s="1"/>
      <c r="Q45" s="1"/>
    </row>
    <row r="46" spans="2:17" x14ac:dyDescent="0.2">
      <c r="B46" s="2">
        <v>45</v>
      </c>
      <c r="C46" s="4">
        <v>2022</v>
      </c>
      <c r="D46" s="3">
        <v>389.84160000000003</v>
      </c>
      <c r="E46" s="3">
        <v>4.8527999999999993</v>
      </c>
      <c r="F46" s="27">
        <v>92.9</v>
      </c>
      <c r="G46" s="1">
        <v>2</v>
      </c>
      <c r="J46" s="1"/>
      <c r="K46" s="1"/>
      <c r="L46" s="1"/>
      <c r="M46" s="1"/>
      <c r="N46" s="1"/>
      <c r="O46" s="1"/>
      <c r="P46" s="1"/>
      <c r="Q46" s="1"/>
    </row>
    <row r="47" spans="2:17" x14ac:dyDescent="0.2">
      <c r="B47" s="2">
        <v>46</v>
      </c>
      <c r="C47" s="4">
        <v>2723</v>
      </c>
      <c r="D47" s="3">
        <v>846.85300000000007</v>
      </c>
      <c r="E47" s="3">
        <v>52.8262</v>
      </c>
      <c r="F47" s="27">
        <v>514.01</v>
      </c>
      <c r="G47" s="1">
        <v>9</v>
      </c>
      <c r="J47" s="1"/>
      <c r="K47" s="1"/>
      <c r="L47" s="1"/>
      <c r="M47" s="1"/>
      <c r="N47" s="1"/>
      <c r="O47" s="1"/>
      <c r="P47" s="1"/>
      <c r="Q47" s="1"/>
    </row>
    <row r="48" spans="2:17" x14ac:dyDescent="0.2">
      <c r="B48" s="2">
        <v>47</v>
      </c>
      <c r="C48" s="4">
        <v>2730</v>
      </c>
      <c r="D48" s="3">
        <v>1031.9399999999998</v>
      </c>
      <c r="E48" s="3">
        <v>4.9139999999999997</v>
      </c>
      <c r="F48" s="27">
        <v>97.55</v>
      </c>
      <c r="G48" s="1">
        <v>2</v>
      </c>
      <c r="J48" s="1"/>
      <c r="K48" s="1"/>
      <c r="L48" s="1"/>
      <c r="M48" s="1"/>
      <c r="N48" s="1"/>
      <c r="O48" s="1"/>
      <c r="P48" s="1"/>
      <c r="Q48" s="1"/>
    </row>
    <row r="49" spans="2:17" x14ac:dyDescent="0.2">
      <c r="B49" s="2">
        <v>48</v>
      </c>
      <c r="C49" s="4">
        <v>2733</v>
      </c>
      <c r="D49" s="3">
        <v>998.91149999999993</v>
      </c>
      <c r="E49" s="3">
        <v>36.895499999999998</v>
      </c>
      <c r="F49" s="27">
        <v>402.58</v>
      </c>
      <c r="G49" s="1">
        <v>5</v>
      </c>
      <c r="J49" s="1"/>
      <c r="K49" s="1"/>
      <c r="L49" s="1"/>
      <c r="M49" s="1"/>
      <c r="N49" s="1"/>
      <c r="O49" s="1"/>
      <c r="P49" s="1"/>
      <c r="Q49" s="1"/>
    </row>
    <row r="50" spans="2:17" x14ac:dyDescent="0.2">
      <c r="B50" s="2">
        <v>49</v>
      </c>
      <c r="C50" s="4">
        <v>2741</v>
      </c>
      <c r="D50" s="3">
        <v>1229.8867</v>
      </c>
      <c r="E50" s="3">
        <v>19.735199999999999</v>
      </c>
      <c r="F50" s="27">
        <v>149.33000000000001</v>
      </c>
      <c r="G50" s="1">
        <v>3</v>
      </c>
      <c r="J50" s="1"/>
      <c r="K50" s="1"/>
      <c r="L50" s="1"/>
      <c r="M50" s="1"/>
      <c r="N50" s="1"/>
      <c r="O50" s="1"/>
      <c r="P50" s="1"/>
      <c r="Q50" s="1"/>
    </row>
    <row r="51" spans="2:17" x14ac:dyDescent="0.2">
      <c r="B51" s="2">
        <v>50</v>
      </c>
      <c r="C51" s="4">
        <v>2732</v>
      </c>
      <c r="D51" s="3">
        <v>954.83400000000006</v>
      </c>
      <c r="E51" s="3">
        <v>0.81959999999999988</v>
      </c>
      <c r="F51" s="27">
        <v>160.07</v>
      </c>
      <c r="G51" s="1">
        <v>3</v>
      </c>
      <c r="J51" s="1"/>
      <c r="K51" s="1"/>
      <c r="L51" s="1"/>
      <c r="M51" s="1"/>
      <c r="N51" s="1"/>
      <c r="O51" s="1"/>
      <c r="P51" s="1"/>
      <c r="Q51" s="1"/>
    </row>
    <row r="52" spans="2:17" x14ac:dyDescent="0.2">
      <c r="B52" s="2">
        <v>51</v>
      </c>
      <c r="C52" s="4">
        <v>2690</v>
      </c>
      <c r="D52" s="3">
        <v>959.79199999999992</v>
      </c>
      <c r="E52" s="3">
        <v>1.883</v>
      </c>
      <c r="F52" s="27">
        <v>92.9</v>
      </c>
      <c r="G52" s="1">
        <v>2</v>
      </c>
      <c r="J52" s="1"/>
      <c r="K52" s="1"/>
      <c r="L52" s="1"/>
      <c r="M52" s="1"/>
      <c r="N52" s="1"/>
      <c r="O52" s="1"/>
      <c r="P52" s="1"/>
      <c r="Q52" s="1"/>
    </row>
    <row r="53" spans="2:17" x14ac:dyDescent="0.2">
      <c r="B53" s="2">
        <v>52</v>
      </c>
      <c r="C53" s="4">
        <v>2831</v>
      </c>
      <c r="D53" s="3">
        <v>988.86829999999998</v>
      </c>
      <c r="E53" s="3">
        <v>3.9634000000000005</v>
      </c>
      <c r="F53" s="27">
        <v>55.74</v>
      </c>
      <c r="G53" s="1">
        <v>1</v>
      </c>
      <c r="J53" s="1"/>
      <c r="K53" s="1"/>
      <c r="L53" s="1"/>
      <c r="M53" s="1"/>
      <c r="N53" s="1"/>
      <c r="O53" s="1"/>
      <c r="P53" s="1"/>
      <c r="Q53" s="1"/>
    </row>
    <row r="54" spans="2:17" x14ac:dyDescent="0.2">
      <c r="B54" s="2">
        <v>53</v>
      </c>
      <c r="C54" s="4">
        <v>2694</v>
      </c>
      <c r="D54" s="3">
        <v>1120.9733999999999</v>
      </c>
      <c r="E54" s="3">
        <v>5.9267999999999992</v>
      </c>
      <c r="F54" s="27">
        <v>179.21</v>
      </c>
      <c r="G54" s="1">
        <v>2</v>
      </c>
      <c r="J54" s="1"/>
      <c r="K54" s="1"/>
      <c r="L54" s="1"/>
      <c r="M54" s="1"/>
      <c r="N54" s="1"/>
      <c r="O54" s="1"/>
      <c r="P54" s="1"/>
      <c r="Q54" s="1"/>
    </row>
    <row r="55" spans="2:17" x14ac:dyDescent="0.2">
      <c r="B55" s="2">
        <v>54</v>
      </c>
      <c r="C55" s="4">
        <v>2528</v>
      </c>
      <c r="D55" s="3">
        <v>737.92320000000007</v>
      </c>
      <c r="E55" s="3">
        <v>7.8367999999999993</v>
      </c>
      <c r="F55" s="27">
        <v>136.66</v>
      </c>
      <c r="G55" s="1">
        <v>3</v>
      </c>
      <c r="J55" s="1"/>
      <c r="K55" s="1"/>
      <c r="L55" s="1"/>
      <c r="M55" s="1"/>
      <c r="N55" s="1"/>
      <c r="O55" s="1"/>
      <c r="P55" s="1"/>
      <c r="Q55" s="1"/>
    </row>
    <row r="56" spans="2:17" x14ac:dyDescent="0.2">
      <c r="B56" s="2">
        <v>55</v>
      </c>
      <c r="C56" s="4">
        <v>2381</v>
      </c>
      <c r="D56" s="3">
        <v>791.92059999999992</v>
      </c>
      <c r="E56" s="3">
        <v>21.905200000000001</v>
      </c>
      <c r="F56" s="27">
        <v>0</v>
      </c>
      <c r="G56" s="1">
        <v>0</v>
      </c>
      <c r="J56" s="1"/>
      <c r="K56" s="1"/>
      <c r="L56" s="1"/>
      <c r="M56" s="1"/>
      <c r="N56" s="1"/>
      <c r="O56" s="1"/>
      <c r="P56" s="1"/>
      <c r="Q56" s="1"/>
    </row>
    <row r="57" spans="2:17" x14ac:dyDescent="0.2">
      <c r="B57" s="2">
        <v>56</v>
      </c>
      <c r="C57" s="4">
        <v>2322</v>
      </c>
      <c r="D57" s="3">
        <v>740.9502</v>
      </c>
      <c r="E57" s="3">
        <v>0.92879999999999996</v>
      </c>
      <c r="F57" s="27">
        <v>46.45</v>
      </c>
      <c r="G57" s="1">
        <v>1</v>
      </c>
      <c r="J57" s="1"/>
      <c r="K57" s="1"/>
      <c r="L57" s="1"/>
      <c r="M57" s="1"/>
      <c r="N57" s="1"/>
      <c r="O57" s="1"/>
      <c r="P57" s="1"/>
      <c r="Q57" s="1"/>
    </row>
    <row r="58" spans="2:17" x14ac:dyDescent="0.2">
      <c r="B58" s="2">
        <v>57</v>
      </c>
      <c r="C58" s="4">
        <v>2168</v>
      </c>
      <c r="D58" s="3">
        <v>721.07679999999993</v>
      </c>
      <c r="E58" s="3">
        <v>1.9512</v>
      </c>
      <c r="F58" s="27">
        <v>0</v>
      </c>
      <c r="G58" s="1">
        <v>0</v>
      </c>
      <c r="J58" s="1"/>
      <c r="K58" s="1"/>
      <c r="L58" s="1"/>
      <c r="M58" s="1"/>
      <c r="N58" s="1"/>
      <c r="O58" s="1"/>
      <c r="P58" s="1"/>
      <c r="Q58" s="1"/>
    </row>
    <row r="59" spans="2:17" x14ac:dyDescent="0.2">
      <c r="B59" s="2">
        <v>58</v>
      </c>
      <c r="C59" s="4">
        <v>2153</v>
      </c>
      <c r="D59" s="3">
        <v>890.91139999999996</v>
      </c>
      <c r="E59" s="3">
        <v>33.802100000000003</v>
      </c>
      <c r="F59" s="27">
        <v>231.89</v>
      </c>
      <c r="G59" s="1">
        <v>5</v>
      </c>
      <c r="J59" s="1"/>
      <c r="K59" s="1"/>
      <c r="L59" s="1"/>
      <c r="M59" s="1"/>
      <c r="N59" s="1"/>
      <c r="O59" s="1"/>
      <c r="P59" s="1"/>
      <c r="Q59" s="1"/>
    </row>
    <row r="60" spans="2:17" x14ac:dyDescent="0.2">
      <c r="B60" s="2">
        <v>59</v>
      </c>
      <c r="C60" s="4">
        <v>2170</v>
      </c>
      <c r="D60" s="3">
        <v>780.98300000000006</v>
      </c>
      <c r="E60" s="3">
        <v>58.806999999999995</v>
      </c>
      <c r="F60" s="27">
        <v>221.9</v>
      </c>
      <c r="G60" s="1">
        <v>5</v>
      </c>
      <c r="J60" s="1"/>
      <c r="K60" s="1"/>
      <c r="L60" s="1"/>
      <c r="M60" s="1"/>
      <c r="N60" s="1"/>
      <c r="O60" s="1"/>
      <c r="P60" s="1"/>
      <c r="Q60" s="1"/>
    </row>
    <row r="61" spans="2:17" x14ac:dyDescent="0.2">
      <c r="B61" s="2">
        <v>60</v>
      </c>
      <c r="C61" s="4">
        <v>2229</v>
      </c>
      <c r="D61" s="3">
        <v>741.81119999999999</v>
      </c>
      <c r="E61" s="3">
        <v>54.833400000000005</v>
      </c>
      <c r="F61" s="27">
        <v>545.16</v>
      </c>
      <c r="G61" s="1">
        <v>12</v>
      </c>
      <c r="J61" s="1"/>
      <c r="K61" s="1"/>
      <c r="L61" s="1"/>
      <c r="M61" s="1"/>
      <c r="N61" s="1"/>
      <c r="O61" s="1"/>
      <c r="P61" s="1"/>
      <c r="Q61" s="1"/>
    </row>
    <row r="62" spans="2:17" x14ac:dyDescent="0.2">
      <c r="B62" s="2">
        <v>61</v>
      </c>
      <c r="C62" s="4">
        <v>2280</v>
      </c>
      <c r="D62" s="3">
        <v>1179.9000000000001</v>
      </c>
      <c r="E62" s="3">
        <v>41.951999999999998</v>
      </c>
      <c r="F62" s="27">
        <v>59.73</v>
      </c>
      <c r="G62" s="1">
        <v>1</v>
      </c>
      <c r="J62" s="1"/>
      <c r="K62" s="1"/>
      <c r="L62" s="1"/>
      <c r="M62" s="1"/>
      <c r="N62" s="1"/>
      <c r="O62" s="1"/>
      <c r="P62" s="1"/>
      <c r="Q62" s="1"/>
    </row>
    <row r="63" spans="2:17" x14ac:dyDescent="0.2">
      <c r="B63" s="2">
        <v>62</v>
      </c>
      <c r="C63" s="4">
        <v>2339</v>
      </c>
      <c r="D63" s="3">
        <v>1262.8261</v>
      </c>
      <c r="E63" s="3">
        <v>18.945900000000002</v>
      </c>
      <c r="F63" s="27">
        <v>201.74</v>
      </c>
      <c r="G63" s="1">
        <v>4</v>
      </c>
      <c r="J63" s="1"/>
      <c r="K63" s="1"/>
      <c r="L63" s="1"/>
      <c r="M63" s="1"/>
      <c r="N63" s="1"/>
      <c r="O63" s="1"/>
      <c r="P63" s="1"/>
      <c r="Q63" s="1"/>
    </row>
    <row r="64" spans="2:17" x14ac:dyDescent="0.2">
      <c r="B64" s="2">
        <v>63</v>
      </c>
      <c r="C64" s="5">
        <v>2375</v>
      </c>
      <c r="D64" s="3">
        <v>1345.9124999999999</v>
      </c>
      <c r="E64" s="3">
        <v>30.875</v>
      </c>
      <c r="F64" s="27">
        <v>0</v>
      </c>
      <c r="G64" s="1">
        <v>0</v>
      </c>
      <c r="J64" s="1"/>
      <c r="K64" s="1"/>
      <c r="L64" s="1"/>
      <c r="M64" s="1"/>
      <c r="N64" s="1"/>
      <c r="O64" s="1"/>
      <c r="P64" s="1"/>
      <c r="Q64" s="1"/>
    </row>
    <row r="65" spans="2:17" x14ac:dyDescent="0.2">
      <c r="B65" s="2">
        <v>64</v>
      </c>
      <c r="C65" s="6">
        <v>267697</v>
      </c>
      <c r="D65" s="7">
        <v>80256.963500000027</v>
      </c>
      <c r="E65" s="7">
        <v>2543.0915000000009</v>
      </c>
      <c r="F65" s="14">
        <v>10821.849999999995</v>
      </c>
      <c r="G65" s="15">
        <v>190</v>
      </c>
      <c r="H65" s="11">
        <v>7.4712215427561277E-2</v>
      </c>
      <c r="I65" t="s">
        <v>2</v>
      </c>
      <c r="J65" s="1"/>
      <c r="K65" s="1"/>
      <c r="L65" s="1"/>
      <c r="M65" s="1"/>
      <c r="N65" s="1"/>
      <c r="O65" s="1"/>
      <c r="P65" s="1"/>
      <c r="Q65" s="1"/>
    </row>
    <row r="66" spans="2:17" x14ac:dyDescent="0.2">
      <c r="C66" s="2"/>
      <c r="D66" s="8">
        <v>0.29980524062652936</v>
      </c>
      <c r="E66" s="9">
        <v>9.4998879329988798E-3</v>
      </c>
      <c r="G66" s="12">
        <v>7.0975767378790198E-4</v>
      </c>
      <c r="J66" s="1"/>
      <c r="K66" s="1"/>
      <c r="L66" s="1"/>
      <c r="M66" s="1"/>
      <c r="N66" s="1"/>
      <c r="O66" s="1"/>
      <c r="P66" s="1"/>
      <c r="Q66" s="1"/>
    </row>
    <row r="67" spans="2:17" x14ac:dyDescent="0.2">
      <c r="C67" s="2"/>
      <c r="D67" s="2"/>
      <c r="E67" s="8">
        <v>3.1686864156030524E-2</v>
      </c>
      <c r="F67" s="16">
        <v>4.0425742537271596E-2</v>
      </c>
      <c r="G67" s="17">
        <v>56.957105263157871</v>
      </c>
    </row>
    <row r="68" spans="2:17" x14ac:dyDescent="0.2">
      <c r="C68" s="2"/>
      <c r="D68" s="2"/>
      <c r="E68" s="2"/>
      <c r="F68">
        <v>25000</v>
      </c>
    </row>
    <row r="69" spans="2:17" x14ac:dyDescent="0.2">
      <c r="C69" s="2"/>
      <c r="D69" s="2"/>
      <c r="E69" s="2"/>
      <c r="F69" s="16">
        <v>1010.6435634317899</v>
      </c>
    </row>
    <row r="71" spans="2:17" ht="85" x14ac:dyDescent="0.2">
      <c r="F71" s="21" t="s">
        <v>11</v>
      </c>
      <c r="G71" s="18" t="s">
        <v>9</v>
      </c>
      <c r="H71" s="18" t="s">
        <v>8</v>
      </c>
      <c r="I71" s="18" t="s">
        <v>7</v>
      </c>
      <c r="J71" s="18" t="s">
        <v>6</v>
      </c>
      <c r="K71" s="18" t="s">
        <v>3</v>
      </c>
      <c r="L71" s="18"/>
    </row>
    <row r="72" spans="2:17" ht="17" x14ac:dyDescent="0.2">
      <c r="F72" s="21"/>
      <c r="G72" s="18"/>
      <c r="H72" s="20">
        <v>0.3</v>
      </c>
      <c r="I72" s="20">
        <v>0.03</v>
      </c>
      <c r="J72" s="20">
        <v>7.0000000000000007E-2</v>
      </c>
      <c r="K72" s="18" t="s">
        <v>5</v>
      </c>
      <c r="L72" s="18"/>
    </row>
    <row r="73" spans="2:17" x14ac:dyDescent="0.2">
      <c r="F73" s="22">
        <v>100000</v>
      </c>
      <c r="G73" s="19">
        <v>2784739.62684489</v>
      </c>
      <c r="H73" s="19">
        <v>835421.88805346692</v>
      </c>
      <c r="I73" s="19">
        <v>25062.656641604008</v>
      </c>
      <c r="J73" s="19">
        <v>1754.3859649122808</v>
      </c>
      <c r="K73" s="13">
        <v>57</v>
      </c>
    </row>
    <row r="74" spans="2:17" x14ac:dyDescent="0.2">
      <c r="F74" s="22"/>
      <c r="G74" s="19"/>
      <c r="H74" s="19"/>
      <c r="I74" s="19"/>
      <c r="J74" s="19"/>
      <c r="K74" s="13"/>
    </row>
    <row r="75" spans="2:17" x14ac:dyDescent="0.2">
      <c r="F75" t="s">
        <v>10</v>
      </c>
    </row>
    <row r="76" spans="2:17" ht="17" x14ac:dyDescent="0.2">
      <c r="F76" s="21"/>
      <c r="G76" s="18"/>
      <c r="H76" s="25">
        <v>0.33</v>
      </c>
      <c r="I76" s="26">
        <v>3.3000000000000002E-2</v>
      </c>
      <c r="J76" s="20">
        <v>7.0000000000000007E-2</v>
      </c>
      <c r="K76" s="18" t="s">
        <v>5</v>
      </c>
    </row>
    <row r="77" spans="2:17" x14ac:dyDescent="0.2">
      <c r="F77" s="22">
        <v>100000</v>
      </c>
      <c r="G77" s="19">
        <v>2301437.7081362722</v>
      </c>
      <c r="H77" s="19">
        <v>759474.44368496991</v>
      </c>
      <c r="I77" s="19">
        <v>25062.656641604008</v>
      </c>
      <c r="J77" s="19">
        <v>1754.3859649122808</v>
      </c>
      <c r="K77" s="13">
        <v>57</v>
      </c>
    </row>
    <row r="89" spans="6:10" ht="51" x14ac:dyDescent="0.2">
      <c r="F89" s="21" t="s">
        <v>11</v>
      </c>
      <c r="G89" s="18" t="s">
        <v>8</v>
      </c>
      <c r="H89" s="18" t="s">
        <v>7</v>
      </c>
      <c r="I89" s="18" t="s">
        <v>6</v>
      </c>
      <c r="J89" s="18" t="s">
        <v>3</v>
      </c>
    </row>
    <row r="90" spans="6:10" ht="17" x14ac:dyDescent="0.2">
      <c r="F90" s="21"/>
      <c r="G90" s="20">
        <v>0.3</v>
      </c>
      <c r="H90" s="20">
        <v>0.03</v>
      </c>
      <c r="I90" s="20">
        <v>7.0000000000000007E-2</v>
      </c>
      <c r="J90" s="18" t="s">
        <v>5</v>
      </c>
    </row>
    <row r="91" spans="6:10" x14ac:dyDescent="0.2">
      <c r="F91" s="22">
        <v>10000</v>
      </c>
      <c r="G91" s="19">
        <v>83542.188805346697</v>
      </c>
      <c r="H91" s="19">
        <v>2506.2656641604008</v>
      </c>
      <c r="I91" s="19">
        <v>175.43859649122808</v>
      </c>
      <c r="J91" s="13">
        <v>57</v>
      </c>
    </row>
    <row r="92" spans="6:10" ht="17" x14ac:dyDescent="0.2">
      <c r="F92" s="21"/>
      <c r="G92" s="20">
        <v>0.3</v>
      </c>
      <c r="H92" s="20">
        <v>0.03</v>
      </c>
      <c r="I92" s="20">
        <v>7.0000000000000007E-2</v>
      </c>
      <c r="J92" s="18" t="s">
        <v>5</v>
      </c>
    </row>
    <row r="93" spans="6:10" x14ac:dyDescent="0.2">
      <c r="F93" s="22">
        <v>20000</v>
      </c>
      <c r="G93" s="19">
        <v>167084.37761069339</v>
      </c>
      <c r="H93" s="19">
        <v>5012.5313283208015</v>
      </c>
      <c r="I93" s="19">
        <v>350.87719298245617</v>
      </c>
      <c r="J93" s="13">
        <v>57</v>
      </c>
    </row>
    <row r="94" spans="6:10" ht="17" x14ac:dyDescent="0.2">
      <c r="F94" s="21"/>
      <c r="G94" s="20">
        <v>0.3</v>
      </c>
      <c r="H94" s="20">
        <v>0.03</v>
      </c>
      <c r="I94" s="20">
        <v>7.0000000000000007E-2</v>
      </c>
      <c r="J94" s="18" t="s">
        <v>5</v>
      </c>
    </row>
    <row r="95" spans="6:10" x14ac:dyDescent="0.2">
      <c r="F95" s="22">
        <v>30000</v>
      </c>
      <c r="G95" s="19">
        <v>250626.56641604006</v>
      </c>
      <c r="H95" s="19">
        <v>7518.7969924812014</v>
      </c>
      <c r="I95" s="19">
        <v>526.31578947368416</v>
      </c>
      <c r="J95" s="13">
        <v>57</v>
      </c>
    </row>
    <row r="117" spans="5:6" x14ac:dyDescent="0.2">
      <c r="E117" t="s">
        <v>11</v>
      </c>
      <c r="F117" t="s">
        <v>9</v>
      </c>
    </row>
    <row r="118" spans="5:6" x14ac:dyDescent="0.2">
      <c r="E118" s="16">
        <v>10000</v>
      </c>
      <c r="F118" s="19">
        <v>278473.96268448903</v>
      </c>
    </row>
    <row r="119" spans="5:6" x14ac:dyDescent="0.2">
      <c r="E119" s="16">
        <v>20000</v>
      </c>
      <c r="F119" s="19">
        <v>556947.92536897806</v>
      </c>
    </row>
    <row r="120" spans="5:6" x14ac:dyDescent="0.2">
      <c r="E120" s="16">
        <v>30000</v>
      </c>
      <c r="F120" s="19">
        <v>835421.88805346692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Tablica </vt:lpstr>
      <vt:lpstr>12 mjeseci</vt:lpstr>
      <vt:lpstr>prihod razlicit</vt:lpstr>
      <vt:lpstr>Račun kvartali</vt:lpstr>
      <vt:lpstr>Treći graf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Vuković</dc:creator>
  <cp:lastModifiedBy>Marta Vuković</cp:lastModifiedBy>
  <dcterms:created xsi:type="dcterms:W3CDTF">2024-08-20T17:59:53Z</dcterms:created>
  <dcterms:modified xsi:type="dcterms:W3CDTF">2024-09-02T15:47:50Z</dcterms:modified>
</cp:coreProperties>
</file>