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ssoal\Alura\Excel\Curso 4 - Tabelas dinâmicas e dashboards\"/>
    </mc:Choice>
  </mc:AlternateContent>
  <xr:revisionPtr revIDLastSave="0" documentId="13_ncr:1_{885533AC-4F6F-4796-9BA3-620A03DAFD9C}" xr6:coauthVersionLast="44" xr6:coauthVersionMax="45" xr10:uidLastSave="{00000000-0000-0000-0000-000000000000}"/>
  <bookViews>
    <workbookView xWindow="-120" yWindow="-120" windowWidth="29040" windowHeight="15840" xr2:uid="{B673A230-CF2B-4926-840F-06DAC6DEF54A}"/>
  </bookViews>
  <sheets>
    <sheet name="Dashboard" sheetId="8" r:id="rId1"/>
    <sheet name="Tabelas Dinâmicas" sheetId="5" r:id="rId2"/>
    <sheet name="Controle de Entregas" sheetId="3" r:id="rId3"/>
  </sheets>
  <definedNames>
    <definedName name="NativeTimeline_Data_Contrato">#N/A</definedName>
    <definedName name="OrigemDinamica">'Controle de Entregas'!$A$1:$M$31</definedName>
    <definedName name="SegmentaçãodeDados_Cliente">#N/A</definedName>
  </definedNames>
  <calcPr calcId="181029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" i="8" l="1"/>
  <c r="Q3" i="8"/>
  <c r="H9" i="8"/>
  <c r="H3" i="8"/>
</calcChain>
</file>

<file path=xl/sharedStrings.xml><?xml version="1.0" encoding="utf-8"?>
<sst xmlns="http://schemas.openxmlformats.org/spreadsheetml/2006/main" count="276" uniqueCount="50">
  <si>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</si>
  <si>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</si>
  <si>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</si>
  <si>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</si>
  <si>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</si>
  <si>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</si>
  <si>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</si>
  <si>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</si>
  <si>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</si>
  <si>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</si>
  <si>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</si>
  <si>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</si>
  <si>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</si>
  <si>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</si>
  <si>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</si>
  <si>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</si>
  <si>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</si>
  <si>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</si>
  <si>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</si>
  <si>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</si>
  <si>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</si>
  <si>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</si>
  <si>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</si>
  <si>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</si>
  <si>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</si>
  <si>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</si>
  <si>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</si>
  <si>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</si>
  <si>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</si>
  <si>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</si>
  <si>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</si>
  <si>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</si>
  <si>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</si>
  <si>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</si>
  <si>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</si>
  <si>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</si>
  <si>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</si>
  <si>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</si>
  <si>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</si>
  <si>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</si>
  <si>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</si>
  <si>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</si>
  <si>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</si>
  <si>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</si>
  <si>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</si>
  <si>
    <t>Total Kg Transportados</t>
  </si>
  <si>
    <t>Logística de Entregas por Período</t>
  </si>
  <si>
    <t>Viagens</t>
  </si>
  <si>
    <t>Média de Peso</t>
  </si>
  <si>
    <t>Valor Total dos Contratos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</si>
</sst>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Font="1" applyAlignment="1">
      <alignment horizontal="center"/>
    </xf>
    <xf numFmtId="16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0" fillId="2" borderId="0" xfId="0" applyNumberFormat="1" applyFill="1"/>
    <xf numFmtId="0" fontId="0" fillId="3" borderId="1" xfId="0" applyFill="1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164" fontId="4" fillId="2" borderId="2" xfId="1" applyFont="1" applyFill="1" applyBorder="1" applyAlignment="1">
      <alignment horizontal="center" vertical="center"/>
    </xf>
    <xf numFmtId="164" fontId="4" fillId="2" borderId="3" xfId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31">
    <dxf>
      <numFmt numFmtId="16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1" formatCode="&quot;R$&quot;#,##0.00;\-&quot;R$&quot;#,##0.00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1" formatCode="&quot;R$&quot;#,##0.00;\-&quot;R$&quot;#,##0.00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1" formatCode="&quot;R$&quot;#,##0.00;\-&quot;R$&quot;#,##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Dinâmicas!Tabela dinâmica4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pieChart>
        <c:varyColors val="1"/>
        <c:ser>
          <c:idx val="0"/>
          <c:order val="0"/>
          <c:tx>
            <c:strRef>
              <c:f>'Tabelas Dinâmicas'!$B$10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0E-4EFA-9505-EFD6471832E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0E-4EFA-9505-EFD6471832E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0E-4EFA-9505-EFD6471832E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0E-4EFA-9505-EFD6471832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Dinâmicas'!$A$11:$A$14</c:f>
              <c:strCache>
                <c:ptCount val="3"/>
                <c:pt idx="0">
                  <c:v>Caminhão Baú</c:v>
                </c:pt>
                <c:pt idx="1">
                  <c:v>Caminhão Frigorífico</c:v>
                </c:pt>
                <c:pt idx="2">
                  <c:v>Utilitário Pequeno</c:v>
                </c:pt>
              </c:strCache>
            </c:strRef>
          </c:cat>
          <c:val>
            <c:numRef>
              <c:f>'Tabelas Dinâmicas'!$B$11:$B$14</c:f>
              <c:numCache>
                <c:formatCode>_-"R$"\ * #,##0.00_-;\-"R$"\ * #,##0.00_-;_-"R$"\ * "-"??_-;_-@_-</c:formatCode>
                <c:ptCount val="3"/>
                <c:pt idx="0">
                  <c:v>5316.2790697674418</c:v>
                </c:pt>
                <c:pt idx="1">
                  <c:v>8330.1311953352779</c:v>
                </c:pt>
                <c:pt idx="2">
                  <c:v>12010.796978704524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0E-4EFA-9505-EFD6471832E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Dinâmicas!Tabela dinâmica1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6817139541299169E-2"/>
              <c:y val="-3.95774958001671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E-4B20-9641-E5F22763AF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73245647"/>
        <c:axId val="1734962815"/>
      </c:barChart>
      <c:lineChart>
        <c:grouping val="standard"/>
        <c:varyColors val="0"/>
        <c:ser>
          <c:idx val="1"/>
          <c:order val="1"/>
          <c:tx>
            <c:strRef>
              <c:f>'Tabelas Dinâmicas'!$F$10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2.6817139541299169E-2"/>
                  <c:y val="-3.9577495800167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0E-4B20-9641-E5F22763A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E-4B20-9641-E5F22763AF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5529407"/>
        <c:axId val="1734972383"/>
      </c:lineChart>
      <c:catAx>
        <c:axId val="187324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4962815"/>
        <c:crosses val="autoZero"/>
        <c:auto val="1"/>
        <c:lblAlgn val="ctr"/>
        <c:lblOffset val="100"/>
        <c:noMultiLvlLbl val="0"/>
      </c:catAx>
      <c:valAx>
        <c:axId val="173496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3245647"/>
        <c:crosses val="autoZero"/>
        <c:crossBetween val="between"/>
      </c:valAx>
      <c:valAx>
        <c:axId val="1734972383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5529407"/>
        <c:crosses val="max"/>
        <c:crossBetween val="between"/>
      </c:valAx>
      <c:catAx>
        <c:axId val="1735529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49723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</xdr:row>
      <xdr:rowOff>8282</xdr:rowOff>
    </xdr:from>
    <xdr:to>
      <xdr:col>15</xdr:col>
      <xdr:colOff>596348</xdr:colOff>
      <xdr:row>18</xdr:row>
      <xdr:rowOff>182216</xdr:rowOff>
    </xdr:to>
    <xdr:graphicFrame macro="">
      <xdr:nvGraphicFramePr>
        <xdr:cNvPr id="2" name="Gráfico 4">
          <a:extLst>
            <a:ext uri="{FF2B5EF4-FFF2-40B4-BE49-F238E27FC236}">
              <a16:creationId xmlns:a16="http://schemas.microsoft.com/office/drawing/2014/main" id="{3624D454-1529-40A8-B36C-F91BF8FA6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8282</xdr:colOff>
      <xdr:row>1</xdr:row>
      <xdr:rowOff>4760</xdr:rowOff>
    </xdr:from>
    <xdr:to>
      <xdr:col>6</xdr:col>
      <xdr:colOff>596348</xdr:colOff>
      <xdr:row>18</xdr:row>
      <xdr:rowOff>182217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35D00DA2-C291-4C02-AD3E-B1B186954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514349</xdr:colOff>
      <xdr:row>8</xdr:row>
      <xdr:rowOff>190499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liente">
              <a:extLst>
                <a:ext uri="{FF2B5EF4-FFF2-40B4-BE49-F238E27FC236}">
                  <a16:creationId xmlns:a16="http://schemas.microsoft.com/office/drawing/2014/main" id="{5A92A04C-5097-47C4-9F12-9F7BB3C317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19274" cy="1714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619124</xdr:colOff>
      <xdr:row>0</xdr:row>
      <xdr:rowOff>0</xdr:rowOff>
    </xdr:from>
    <xdr:to>
      <xdr:col>8</xdr:col>
      <xdr:colOff>400049</xdr:colOff>
      <xdr:row>8</xdr:row>
      <xdr:rowOff>180975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 Contrato">
              <a:extLst>
                <a:ext uri="{FF2B5EF4-FFF2-40B4-BE49-F238E27FC236}">
                  <a16:creationId xmlns:a16="http://schemas.microsoft.com/office/drawing/2014/main" id="{C2EFFF48-A283-4400-B9EA-05FB43567D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Contr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9274" y="0"/>
              <a:ext cx="8582025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a.Cristina" refreshedDate="44327.773693287039" createdVersion="6" refreshedVersion="6" minRefreshableVersion="3" recordCount="30" xr:uid="{22BFBD52-D1F1-42D9-B8EB-768B1CC1DED7}">
  <cacheSource type="worksheet">
    <worksheetSource name="OrigemDinamica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0-01-23T00:00:00" count="27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01-22T00:00:00"/>
      </sharedItems>
    </cacheField>
    <cacheField name="Status do Contrato" numFmtId="0">
      <sharedItems/>
    </cacheField>
    <cacheField name="Valor do Contrato" numFmtId="16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SemiMixedTypes="0" containsNonDate="0" containsDate="1" containsString="0" minDate="2019-03-05T00:00:00" maxDate="2020-01-25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0-01-25T00:00:00"/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 pivotCacheId="18079857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Encerrado"/>
    <n v="869.32"/>
    <x v="0"/>
    <n v="25"/>
    <x v="0"/>
    <x v="0"/>
    <d v="2019-03-05T00:00:00"/>
    <s v="Finalizada - Em Dia"/>
    <s v="SP"/>
    <d v="2019-03-05T00:00:00"/>
    <s v="Finalizada - Em Dia"/>
  </r>
  <r>
    <x v="0"/>
    <x v="1"/>
    <s v="Encerrado"/>
    <n v="586.32000000000005"/>
    <x v="1"/>
    <n v="16"/>
    <x v="0"/>
    <x v="0"/>
    <d v="2019-04-20T00:00:00"/>
    <s v="Finalizada - Em Dia"/>
    <s v="RJ"/>
    <d v="2019-04-20T00:00:00"/>
    <s v="Finalizada - Em Dia"/>
  </r>
  <r>
    <x v="0"/>
    <x v="2"/>
    <s v="Encerrado"/>
    <n v="256.32"/>
    <x v="1"/>
    <n v="9"/>
    <x v="0"/>
    <x v="0"/>
    <d v="2019-04-20T00:00:00"/>
    <s v="Finalizada - Em Dia"/>
    <s v="RJ"/>
    <d v="2019-04-20T00:00:00"/>
    <s v="Finalizada - Em Dia"/>
  </r>
  <r>
    <x v="0"/>
    <x v="3"/>
    <s v="Encerrado"/>
    <n v="726.32"/>
    <x v="0"/>
    <n v="23"/>
    <x v="0"/>
    <x v="0"/>
    <d v="2019-10-10T00:00:00"/>
    <s v="Finalizada - Atrasada"/>
    <s v="SP"/>
    <d v="2019-10-10T00:00:00"/>
    <s v="Finalizada - Atrasada"/>
  </r>
  <r>
    <x v="0"/>
    <x v="4"/>
    <s v="Aberto"/>
    <n v="452.12"/>
    <x v="1"/>
    <n v="14"/>
    <x v="0"/>
    <x v="0"/>
    <d v="2019-12-20T00:00:00"/>
    <s v="Em Aberto - Atrasada"/>
    <s v="SP"/>
    <d v="2019-12-20T00:00:00"/>
    <s v="Em Aberto - Atrasada"/>
  </r>
  <r>
    <x v="0"/>
    <x v="5"/>
    <s v="Aberto"/>
    <n v="956.32"/>
    <x v="0"/>
    <n v="28"/>
    <x v="0"/>
    <x v="0"/>
    <d v="2019-12-20T00:00:00"/>
    <s v="Em Aberto - Atrasada"/>
    <s v="SP"/>
    <d v="2019-12-20T00:00:00"/>
    <s v="Em Aberto - Atrasada"/>
  </r>
  <r>
    <x v="1"/>
    <x v="6"/>
    <s v="Encerrado"/>
    <n v="2395"/>
    <x v="2"/>
    <n v="343"/>
    <x v="1"/>
    <x v="1"/>
    <d v="2019-04-12T00:00:00"/>
    <s v="Finalizada - Em Dia"/>
    <s v="SP"/>
    <d v="2019-04-15T00:00:00"/>
    <s v="Finalizada - Em Dia"/>
  </r>
  <r>
    <x v="1"/>
    <x v="7"/>
    <s v="Encerrado"/>
    <n v="1745.6268221574344"/>
    <x v="2"/>
    <n v="250"/>
    <x v="1"/>
    <x v="1"/>
    <d v="2019-05-10T00:00:00"/>
    <s v="Finalizada - Em Dia"/>
    <s v="RJ"/>
    <d v="2019-05-13T00:00:00"/>
    <s v="Finalizada - Atrasada"/>
  </r>
  <r>
    <x v="1"/>
    <x v="8"/>
    <s v="Encerrado"/>
    <n v="907.72594752186592"/>
    <x v="2"/>
    <n v="130"/>
    <x v="1"/>
    <x v="1"/>
    <d v="2019-05-10T00:00:00"/>
    <s v="Finalizada - Em Dia"/>
    <s v="RJ"/>
    <d v="2019-05-13T00:00:00"/>
    <s v="Finalizada - Atrasada"/>
  </r>
  <r>
    <x v="1"/>
    <x v="9"/>
    <s v="Encerrado"/>
    <n v="1955.1020408163265"/>
    <x v="2"/>
    <n v="280"/>
    <x v="1"/>
    <x v="1"/>
    <d v="2019-05-22T00:00:00"/>
    <s v="Finalizada - Em Dia"/>
    <s v="SP"/>
    <d v="2019-05-25T00:00:00"/>
    <s v="Finalizada - Em Dia"/>
  </r>
  <r>
    <x v="1"/>
    <x v="10"/>
    <s v="Encerrado"/>
    <n v="1326.6763848396502"/>
    <x v="2"/>
    <n v="190"/>
    <x v="1"/>
    <x v="1"/>
    <d v="2019-07-20T00:00:00"/>
    <s v="Finalizada - Em Dia"/>
    <s v="SP"/>
    <d v="2019-07-23T00:00:00"/>
    <s v="Finalizada - Em Dia"/>
  </r>
  <r>
    <x v="2"/>
    <x v="11"/>
    <s v="Encerrado"/>
    <n v="600"/>
    <x v="3"/>
    <n v="15"/>
    <x v="0"/>
    <x v="2"/>
    <d v="2019-07-07T00:00:00"/>
    <s v="Finalizada - Em Dia"/>
    <s v="BA"/>
    <d v="2019-07-12T00:00:00"/>
    <s v="Finalizada - Em Dia"/>
  </r>
  <r>
    <x v="2"/>
    <x v="12"/>
    <s v="Encerrado"/>
    <n v="920"/>
    <x v="4"/>
    <n v="23"/>
    <x v="0"/>
    <x v="2"/>
    <d v="2019-08-16T00:00:00"/>
    <s v="Finalizada - Em Dia"/>
    <s v="BA"/>
    <d v="2019-07-22T00:00:00"/>
    <s v="Finalizada - Atrasada"/>
  </r>
  <r>
    <x v="2"/>
    <x v="13"/>
    <s v="Encerrado"/>
    <n v="440"/>
    <x v="3"/>
    <n v="11"/>
    <x v="0"/>
    <x v="2"/>
    <d v="2019-08-16T00:00:00"/>
    <s v="Finalizada - Em Dia"/>
    <s v="SP"/>
    <d v="2019-08-23T00:00:00"/>
    <s v="Finalizada - Atrasada"/>
  </r>
  <r>
    <x v="2"/>
    <x v="14"/>
    <s v="Encerrado"/>
    <n v="680"/>
    <x v="3"/>
    <n v="17"/>
    <x v="0"/>
    <x v="2"/>
    <d v="2019-10-22T00:00:00"/>
    <s v="Finalizada - Em Dia"/>
    <s v="MG"/>
    <d v="2019-10-28T00:00:00"/>
    <s v="Finalizada - Em Dia"/>
  </r>
  <r>
    <x v="2"/>
    <x v="15"/>
    <s v="Aberto"/>
    <n v="120"/>
    <x v="5"/>
    <n v="3"/>
    <x v="0"/>
    <x v="2"/>
    <d v="2019-12-05T00:00:00"/>
    <s v="Em Aberto - Atrasada"/>
    <s v="SP"/>
    <d v="2019-12-12T00:00:00"/>
    <s v="Em Aberto - Atrasada"/>
  </r>
  <r>
    <x v="2"/>
    <x v="16"/>
    <s v="Aberto"/>
    <n v="480"/>
    <x v="3"/>
    <n v="12"/>
    <x v="0"/>
    <x v="2"/>
    <d v="2020-01-15T00:00:00"/>
    <s v="Em Aberto - Atrasada"/>
    <s v="SP"/>
    <d v="2019-01-21T00:00:00"/>
    <s v="Em Aberto - Atrasada"/>
  </r>
  <r>
    <x v="2"/>
    <x v="17"/>
    <s v="Aberto"/>
    <n v="80"/>
    <x v="5"/>
    <n v="2"/>
    <x v="0"/>
    <x v="2"/>
    <d v="2020-01-15T00:00:00"/>
    <s v="Em Aberto - Atrasada"/>
    <s v="SP"/>
    <d v="2019-01-21T00:00:00"/>
    <s v="Em Aberto - Atrasada"/>
  </r>
  <r>
    <x v="3"/>
    <x v="18"/>
    <s v="Encerrado"/>
    <n v="1800"/>
    <x v="6"/>
    <n v="430"/>
    <x v="2"/>
    <x v="3"/>
    <d v="2019-09-07T00:00:00"/>
    <s v="Finalizada - Em Dia"/>
    <s v="SP"/>
    <d v="2019-09-07T00:00:00"/>
    <s v="Finalizada - Em Dia"/>
  </r>
  <r>
    <x v="3"/>
    <x v="19"/>
    <s v="Encerrado"/>
    <n v="1883.7209302325582"/>
    <x v="6"/>
    <n v="450"/>
    <x v="2"/>
    <x v="3"/>
    <d v="2019-10-16T00:00:00"/>
    <s v="Finalizada - Em Dia"/>
    <s v="SP"/>
    <d v="2019-10-16T00:00:00"/>
    <s v="Finalizada - Em Dia"/>
  </r>
  <r>
    <x v="3"/>
    <x v="20"/>
    <s v="Aberto"/>
    <n v="1632.5581395348838"/>
    <x v="6"/>
    <n v="390"/>
    <x v="2"/>
    <x v="3"/>
    <d v="2019-12-22T00:00:00"/>
    <s v="Em Aberto - Atrasada"/>
    <s v="SP"/>
    <d v="2019-12-22T00:00:00"/>
    <s v="Em Aberto - Atrasada"/>
  </r>
  <r>
    <x v="4"/>
    <x v="21"/>
    <s v="Encerrado"/>
    <n v="916.12500000000011"/>
    <x v="7"/>
    <n v="25"/>
    <x v="0"/>
    <x v="3"/>
    <d v="2019-04-05T00:00:00"/>
    <s v="Finalizada - Em Dia"/>
    <s v="SP"/>
    <d v="2019-04-05T00:00:00"/>
    <s v="Finalizada - Em Dia"/>
  </r>
  <r>
    <x v="4"/>
    <x v="22"/>
    <s v="Encerrado"/>
    <n v="854.4"/>
    <x v="7"/>
    <n v="30"/>
    <x v="0"/>
    <x v="3"/>
    <d v="2019-05-10T00:00:00"/>
    <s v="Finalizada - Em Dia"/>
    <s v="SP"/>
    <d v="2019-05-10T00:00:00"/>
    <s v="Finalizada - Em Dia"/>
  </r>
  <r>
    <x v="4"/>
    <x v="9"/>
    <s v="Encerrado"/>
    <n v="884.2156521739131"/>
    <x v="7"/>
    <n v="28"/>
    <x v="0"/>
    <x v="3"/>
    <d v="2019-05-22T00:00:00"/>
    <s v="Finalizada - Em Dia"/>
    <s v="SP"/>
    <d v="2019-05-22T00:00:00"/>
    <s v="Finalizada - Em Dia"/>
  </r>
  <r>
    <x v="4"/>
    <x v="23"/>
    <s v="Encerrado"/>
    <n v="645.88571428571424"/>
    <x v="7"/>
    <n v="20"/>
    <x v="0"/>
    <x v="3"/>
    <d v="2019-12-05T00:00:00"/>
    <s v="Finalizada - Em Dia"/>
    <s v="SP"/>
    <d v="2019-12-05T00:00:00"/>
    <s v="Finalizada - Em Dia"/>
  </r>
  <r>
    <x v="4"/>
    <x v="24"/>
    <s v="Aberto"/>
    <n v="614.77714285714285"/>
    <x v="7"/>
    <n v="18"/>
    <x v="0"/>
    <x v="3"/>
    <d v="2019-12-09T00:00:00"/>
    <s v="Em Aberto - Atrasada"/>
    <s v="SP"/>
    <d v="2019-12-09T00:00:00"/>
    <s v="Em Aberto - Atrasada"/>
  </r>
  <r>
    <x v="4"/>
    <x v="25"/>
    <s v="Aberto"/>
    <n v="174.56268221574345"/>
    <x v="7"/>
    <n v="25"/>
    <x v="0"/>
    <x v="3"/>
    <d v="2020-01-12T00:00:00"/>
    <s v="Em Aberto - Atrasada"/>
    <s v="SP"/>
    <d v="2020-01-12T00:00:00"/>
    <s v="Em Aberto - Atrasada"/>
  </r>
  <r>
    <x v="4"/>
    <x v="26"/>
    <s v="Aberto"/>
    <n v="251.37026239067058"/>
    <x v="7"/>
    <n v="36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  <r>
    <x v="4"/>
    <x v="26"/>
    <s v="Aberto"/>
    <n v="251.37026239067058"/>
    <x v="7"/>
    <n v="100"/>
    <x v="0"/>
    <x v="3"/>
    <d v="2020-01-24T00:00:00"/>
    <s v="Em Aberto - Atrasada"/>
    <s v="SP"/>
    <d v="2020-01-24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B0B13-583F-4308-9FE2-CC9C96AC1A68}" name="Tabela dinâmica4" cacheId="1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2">
  <location ref="A10:B14" firstHeaderRow="1" firstDataRow="1" firstDataCol="1"/>
  <pivotFields count="13">
    <pivotField showAll="0">
      <items count="6">
        <item x="3"/>
        <item x="1"/>
        <item x="0"/>
        <item x="4"/>
        <item x="2"/>
        <item t="default"/>
      </items>
    </pivotField>
    <pivotField numFmtId="14" showAll="0">
      <items count="28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  <item t="default"/>
      </items>
    </pivotField>
    <pivotField showAll="0"/>
    <pivotField dataField="1" numFmtId="164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5">
        <item sd="0" x="2"/>
        <item sd="0" x="0"/>
        <item sd="0" x="1"/>
        <item sd="0" x="3"/>
        <item t="default" sd="0"/>
      </items>
    </pivotField>
    <pivotField numFmtId="14" showAll="0"/>
    <pivotField showAll="0"/>
    <pivotField showAll="0"/>
    <pivotField numFmtId="14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 do Contrato" fld="3" baseField="7" baseItem="2" numFmtId="164"/>
  </dataFields>
  <formats count="8">
    <format dxfId="25">
      <pivotArea outline="0" collapsedLevelsAreSubtotals="1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7" type="button" dataOnly="0" labelOnly="1" outline="0"/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outline="0" collapsedLevelsAreSubtotals="1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87C454-26EE-4EFE-9376-8BCCF1ACEE38}" name="Tabela dinâmica1" cacheId="1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compact="0" compactData="0" multipleFieldFilters="0" chartFormat="2">
  <location ref="D10:F19" firstHeaderRow="0" firstDataRow="1" firstDataCol="1"/>
  <pivotFields count="13">
    <pivotField compact="0" outline="0" subtotalTop="0" showAll="0" defaultSubtotal="0">
      <items count="5">
        <item x="3"/>
        <item x="1"/>
        <item x="0"/>
        <item x="4"/>
        <item x="2"/>
      </items>
    </pivotField>
    <pivotField compact="0" numFmtId="14" outline="0" subtotalTop="0" showAll="0" defaultSubtotal="0">
      <items count="27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</items>
    </pivotField>
    <pivotField compact="0" outline="0" subtotalTop="0" showAll="0" defaultSubtotal="0"/>
    <pivotField compact="0" numFmtId="164" outline="0" subtotalTop="0" showAll="0" defaultSubtotal="0"/>
    <pivotField axis="axisRow" compact="0" outline="0" subtotalTop="0" showAll="0" defaultSubtotal="0">
      <items count="8">
        <item x="7"/>
        <item x="2"/>
        <item x="5"/>
        <item x="3"/>
        <item x="0"/>
        <item x="6"/>
        <item x="1"/>
        <item x="4"/>
      </items>
    </pivotField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4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numFmtId="14" outline="0" subtotalTop="0" showAll="0" defaultSubtotal="0"/>
    <pivotField compact="0" outline="0" subtotalTop="0" showAll="0" defaultSubtota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formats count="5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4" type="button" dataOnly="0" labelOnly="1" outline="0" axis="axisRow" fieldPosition="0"/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AC626C57-8CE8-44A7-911F-E9B2EDA2019A}" sourceName="Cliente">
  <pivotTables>
    <pivotTable tabId="5" name="Tabela dinâmica4"/>
    <pivotTable tabId="5" name="Tabela dinâmica1"/>
  </pivotTables>
  <data>
    <tabular pivotCacheId="1807985787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92AC989F-5849-4AE6-B3C0-0EEE166C191F}" cache="SegmentaçãodeDados_Cliente" caption="Cliente" style="SlicerStyleLight4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382A9A14-51F3-464A-ACCE-5B271B84A709}" sourceName="Data Contrato">
  <pivotTables>
    <pivotTable tabId="5" name="Tabela dinâmica4"/>
    <pivotTable tabId="5" name="Tabela dinâmica1"/>
  </pivotTables>
  <state minimalRefreshVersion="6" lastRefreshVersion="6" pivotCacheId="1807985787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A6FFA8D0-D4E9-4C19-8D99-A64CDB7EC2E4}" cache="NativeTimeline_Data_Contrato" caption="Data Contrato" level="2" selectionLevel="2" scrollPosition="2019-01-01T00:00:00" style="TimeSlicerStyleDark4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64FF3-D76E-47DC-835A-4098AC14F1A4}">
  <dimension ref="A1:Q19"/>
  <sheetViews>
    <sheetView tabSelected="1" zoomScale="115" zoomScaleNormal="115" workbookViewId="0">
      <selection activeCell="Q26" sqref="Q26"/>
    </sheetView>
  </sheetViews>
  <sheetFormatPr defaultRowHeight="15" x14ac:dyDescent="0.25"/>
  <cols>
    <col min="8" max="8" width="27.85546875" customWidth="1"/>
    <col min="17" max="17" width="43.42578125" customWidth="1"/>
  </cols>
  <sheetData>
    <row r="1" spans="1:17" ht="24" thickBot="1" x14ac:dyDescent="0.4">
      <c r="A1" s="25" t="s">
        <v>46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7"/>
    </row>
    <row r="2" spans="1:17" x14ac:dyDescent="0.25">
      <c r="A2" s="11"/>
      <c r="B2" s="12"/>
      <c r="C2" s="12"/>
      <c r="D2" s="12"/>
      <c r="E2" s="12"/>
      <c r="F2" s="12"/>
      <c r="G2" s="12"/>
      <c r="H2" s="21" t="s">
        <v>45</v>
      </c>
      <c r="I2" s="12"/>
      <c r="J2" s="12"/>
      <c r="K2" s="12"/>
      <c r="L2" s="12"/>
      <c r="M2" s="12"/>
      <c r="N2" s="12"/>
      <c r="O2" s="12"/>
      <c r="P2" s="12"/>
      <c r="Q2" s="21" t="s">
        <v>49</v>
      </c>
    </row>
    <row r="3" spans="1:17" x14ac:dyDescent="0.25">
      <c r="A3" s="13"/>
      <c r="B3" s="14"/>
      <c r="C3" s="14"/>
      <c r="D3" s="14"/>
      <c r="E3" s="14"/>
      <c r="F3" s="14"/>
      <c r="G3" s="14"/>
      <c r="H3" s="19">
        <f>GETPIVOTDATA("Soma de Peso (Kg)",'Tabelas Dinâmicas'!$D$10)</f>
        <v>3043</v>
      </c>
      <c r="I3" s="14"/>
      <c r="J3" s="14"/>
      <c r="K3" s="14"/>
      <c r="L3" s="14"/>
      <c r="M3" s="14"/>
      <c r="N3" s="14"/>
      <c r="O3" s="14"/>
      <c r="P3" s="14"/>
      <c r="Q3" s="23">
        <f>GETPIVOTDATA("Valor do Contrato",'Tabelas Dinâmicas'!$A$10)</f>
        <v>25657.207243807243</v>
      </c>
    </row>
    <row r="4" spans="1:17" x14ac:dyDescent="0.25">
      <c r="A4" s="13"/>
      <c r="B4" s="14"/>
      <c r="C4" s="14"/>
      <c r="D4" s="14"/>
      <c r="E4" s="14"/>
      <c r="F4" s="14"/>
      <c r="G4" s="14"/>
      <c r="H4" s="19"/>
      <c r="I4" s="14"/>
      <c r="J4" s="14"/>
      <c r="K4" s="14"/>
      <c r="L4" s="14"/>
      <c r="M4" s="14"/>
      <c r="N4" s="14"/>
      <c r="O4" s="14"/>
      <c r="P4" s="14"/>
      <c r="Q4" s="23"/>
    </row>
    <row r="5" spans="1:17" x14ac:dyDescent="0.25">
      <c r="A5" s="13"/>
      <c r="B5" s="14"/>
      <c r="C5" s="14"/>
      <c r="D5" s="14"/>
      <c r="E5" s="14"/>
      <c r="F5" s="14"/>
      <c r="G5" s="14"/>
      <c r="H5" s="19"/>
      <c r="I5" s="14"/>
      <c r="J5" s="14"/>
      <c r="K5" s="14"/>
      <c r="L5" s="14"/>
      <c r="M5" s="14"/>
      <c r="N5" s="14"/>
      <c r="O5" s="14"/>
      <c r="P5" s="14"/>
      <c r="Q5" s="23"/>
    </row>
    <row r="6" spans="1:17" x14ac:dyDescent="0.25">
      <c r="A6" s="13"/>
      <c r="B6" s="14"/>
      <c r="C6" s="14"/>
      <c r="D6" s="14"/>
      <c r="E6" s="14"/>
      <c r="F6" s="14"/>
      <c r="G6" s="14"/>
      <c r="H6" s="19"/>
      <c r="I6" s="14"/>
      <c r="J6" s="14"/>
      <c r="K6" s="14"/>
      <c r="L6" s="14"/>
      <c r="M6" s="14"/>
      <c r="N6" s="14"/>
      <c r="O6" s="14"/>
      <c r="P6" s="14"/>
      <c r="Q6" s="23"/>
    </row>
    <row r="7" spans="1:17" ht="15.75" thickBot="1" x14ac:dyDescent="0.3">
      <c r="A7" s="13"/>
      <c r="B7" s="14"/>
      <c r="C7" s="14"/>
      <c r="D7" s="14"/>
      <c r="E7" s="14"/>
      <c r="F7" s="14"/>
      <c r="G7" s="14"/>
      <c r="H7" s="20"/>
      <c r="I7" s="14"/>
      <c r="J7" s="14"/>
      <c r="K7" s="14"/>
      <c r="L7" s="14"/>
      <c r="M7" s="14"/>
      <c r="N7" s="14"/>
      <c r="O7" s="14"/>
      <c r="P7" s="14"/>
      <c r="Q7" s="24"/>
    </row>
    <row r="8" spans="1:17" x14ac:dyDescent="0.25">
      <c r="A8" s="13"/>
      <c r="B8" s="14"/>
      <c r="C8" s="14"/>
      <c r="D8" s="14"/>
      <c r="E8" s="14"/>
      <c r="F8" s="14"/>
      <c r="G8" s="14"/>
      <c r="H8" s="21" t="s">
        <v>47</v>
      </c>
      <c r="I8" s="14"/>
      <c r="J8" s="14"/>
      <c r="K8" s="14"/>
      <c r="L8" s="14"/>
      <c r="M8" s="14"/>
      <c r="N8" s="14"/>
      <c r="O8" s="14"/>
      <c r="P8" s="14"/>
      <c r="Q8" s="10"/>
    </row>
    <row r="9" spans="1:17" x14ac:dyDescent="0.25">
      <c r="A9" s="13"/>
      <c r="B9" s="14"/>
      <c r="C9" s="14"/>
      <c r="D9" s="14"/>
      <c r="E9" s="14"/>
      <c r="F9" s="14"/>
      <c r="G9" s="14"/>
      <c r="H9" s="19">
        <f>GETPIVOTDATA("Contagem de Destino",'Tabelas Dinâmicas'!$D$10)</f>
        <v>30</v>
      </c>
      <c r="I9" s="14"/>
      <c r="J9" s="14"/>
      <c r="K9" s="14"/>
      <c r="L9" s="14"/>
      <c r="M9" s="14"/>
      <c r="N9" s="14"/>
      <c r="O9" s="14"/>
      <c r="P9" s="14"/>
      <c r="Q9" s="17"/>
    </row>
    <row r="10" spans="1:17" x14ac:dyDescent="0.25">
      <c r="A10" s="13"/>
      <c r="B10" s="14"/>
      <c r="C10" s="14"/>
      <c r="D10" s="14"/>
      <c r="E10" s="14"/>
      <c r="F10" s="14"/>
      <c r="G10" s="14"/>
      <c r="H10" s="19"/>
      <c r="I10" s="14"/>
      <c r="J10" s="14"/>
      <c r="K10" s="14"/>
      <c r="L10" s="14"/>
      <c r="M10" s="14"/>
      <c r="N10" s="14"/>
      <c r="O10" s="14"/>
      <c r="P10" s="14"/>
      <c r="Q10" s="17"/>
    </row>
    <row r="11" spans="1:17" x14ac:dyDescent="0.25">
      <c r="A11" s="13"/>
      <c r="B11" s="14"/>
      <c r="C11" s="14"/>
      <c r="D11" s="14"/>
      <c r="E11" s="14"/>
      <c r="F11" s="14"/>
      <c r="G11" s="14"/>
      <c r="H11" s="19"/>
      <c r="I11" s="14"/>
      <c r="J11" s="14"/>
      <c r="K11" s="14"/>
      <c r="L11" s="14"/>
      <c r="M11" s="14"/>
      <c r="N11" s="14"/>
      <c r="O11" s="14"/>
      <c r="P11" s="14"/>
      <c r="Q11" s="17"/>
    </row>
    <row r="12" spans="1:17" x14ac:dyDescent="0.25">
      <c r="A12" s="13"/>
      <c r="B12" s="14"/>
      <c r="C12" s="14"/>
      <c r="D12" s="14"/>
      <c r="E12" s="14"/>
      <c r="F12" s="14"/>
      <c r="G12" s="14"/>
      <c r="H12" s="19"/>
      <c r="I12" s="14"/>
      <c r="J12" s="14"/>
      <c r="K12" s="14"/>
      <c r="L12" s="14"/>
      <c r="M12" s="14"/>
      <c r="N12" s="14"/>
      <c r="O12" s="14"/>
      <c r="P12" s="14"/>
      <c r="Q12" s="17"/>
    </row>
    <row r="13" spans="1:17" ht="15.75" thickBot="1" x14ac:dyDescent="0.3">
      <c r="A13" s="13"/>
      <c r="B13" s="14"/>
      <c r="C13" s="14"/>
      <c r="D13" s="14"/>
      <c r="E13" s="14"/>
      <c r="F13" s="14"/>
      <c r="G13" s="14"/>
      <c r="H13" s="20"/>
      <c r="I13" s="14"/>
      <c r="J13" s="14"/>
      <c r="K13" s="14"/>
      <c r="L13" s="14"/>
      <c r="M13" s="14"/>
      <c r="N13" s="14"/>
      <c r="O13" s="14"/>
      <c r="P13" s="14"/>
      <c r="Q13" s="18"/>
    </row>
    <row r="14" spans="1:17" x14ac:dyDescent="0.25">
      <c r="A14" s="13"/>
      <c r="B14" s="14"/>
      <c r="C14" s="14"/>
      <c r="D14" s="14"/>
      <c r="E14" s="14"/>
      <c r="F14" s="14"/>
      <c r="G14" s="14"/>
      <c r="H14" s="22" t="s">
        <v>48</v>
      </c>
      <c r="I14" s="14"/>
      <c r="J14" s="14"/>
      <c r="K14" s="14"/>
      <c r="L14" s="14"/>
      <c r="M14" s="14"/>
      <c r="N14" s="14"/>
      <c r="O14" s="14"/>
      <c r="P14" s="14"/>
      <c r="Q14" s="10"/>
    </row>
    <row r="15" spans="1:17" ht="15" customHeight="1" x14ac:dyDescent="0.25">
      <c r="A15" s="13"/>
      <c r="B15" s="14"/>
      <c r="C15" s="14"/>
      <c r="D15" s="14"/>
      <c r="E15" s="14"/>
      <c r="F15" s="14"/>
      <c r="G15" s="14"/>
      <c r="H15" s="19">
        <f>H3/H9</f>
        <v>101.43333333333334</v>
      </c>
      <c r="I15" s="14"/>
      <c r="J15" s="14"/>
      <c r="K15" s="14"/>
      <c r="L15" s="14"/>
      <c r="M15" s="14"/>
      <c r="N15" s="14"/>
      <c r="O15" s="14"/>
      <c r="P15" s="14"/>
      <c r="Q15" s="17"/>
    </row>
    <row r="16" spans="1:17" ht="15" customHeight="1" x14ac:dyDescent="0.25">
      <c r="A16" s="13"/>
      <c r="B16" s="14"/>
      <c r="C16" s="14"/>
      <c r="D16" s="14"/>
      <c r="E16" s="14"/>
      <c r="F16" s="14"/>
      <c r="G16" s="14"/>
      <c r="H16" s="19"/>
      <c r="I16" s="14"/>
      <c r="J16" s="14"/>
      <c r="K16" s="14"/>
      <c r="L16" s="14"/>
      <c r="M16" s="14"/>
      <c r="N16" s="14"/>
      <c r="O16" s="14"/>
      <c r="P16" s="14"/>
      <c r="Q16" s="17"/>
    </row>
    <row r="17" spans="1:17" ht="15" customHeight="1" x14ac:dyDescent="0.25">
      <c r="A17" s="13"/>
      <c r="B17" s="14"/>
      <c r="C17" s="14"/>
      <c r="D17" s="14"/>
      <c r="E17" s="14"/>
      <c r="F17" s="14"/>
      <c r="G17" s="14"/>
      <c r="H17" s="19"/>
      <c r="I17" s="14"/>
      <c r="J17" s="14"/>
      <c r="K17" s="14"/>
      <c r="L17" s="14"/>
      <c r="M17" s="14"/>
      <c r="N17" s="14"/>
      <c r="O17" s="14"/>
      <c r="P17" s="14"/>
      <c r="Q17" s="17"/>
    </row>
    <row r="18" spans="1:17" ht="15" customHeight="1" x14ac:dyDescent="0.25">
      <c r="A18" s="13"/>
      <c r="B18" s="14"/>
      <c r="C18" s="14"/>
      <c r="D18" s="14"/>
      <c r="E18" s="14"/>
      <c r="F18" s="14"/>
      <c r="G18" s="14"/>
      <c r="H18" s="19"/>
      <c r="I18" s="14"/>
      <c r="J18" s="14"/>
      <c r="K18" s="14"/>
      <c r="L18" s="14"/>
      <c r="M18" s="14"/>
      <c r="N18" s="14"/>
      <c r="O18" s="14"/>
      <c r="P18" s="14"/>
      <c r="Q18" s="17"/>
    </row>
    <row r="19" spans="1:17" ht="15.75" customHeight="1" thickBot="1" x14ac:dyDescent="0.3">
      <c r="A19" s="15"/>
      <c r="B19" s="16"/>
      <c r="C19" s="16"/>
      <c r="D19" s="16"/>
      <c r="E19" s="16"/>
      <c r="F19" s="16"/>
      <c r="G19" s="16"/>
      <c r="H19" s="20"/>
      <c r="I19" s="16"/>
      <c r="J19" s="16"/>
      <c r="K19" s="16"/>
      <c r="L19" s="16"/>
      <c r="M19" s="16"/>
      <c r="N19" s="16"/>
      <c r="O19" s="16"/>
      <c r="P19" s="16"/>
      <c r="Q19" s="18"/>
    </row>
  </sheetData>
  <mergeCells count="9">
    <mergeCell ref="A1:Q1"/>
    <mergeCell ref="A2:G19"/>
    <mergeCell ref="I2:P19"/>
    <mergeCell ref="H3:H7"/>
    <mergeCell ref="H9:H13"/>
    <mergeCell ref="H15:H19"/>
    <mergeCell ref="Q3:Q7"/>
    <mergeCell ref="Q9:Q13"/>
    <mergeCell ref="Q15:Q1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6208-134B-4CB5-9D4B-8583D9A759F7}">
  <dimension ref="A10:G19"/>
  <sheetViews>
    <sheetView showGridLines="0" workbookViewId="0">
      <selection activeCell="B19" sqref="B19"/>
    </sheetView>
  </sheetViews>
  <sheetFormatPr defaultRowHeight="15" x14ac:dyDescent="0.25"/>
  <cols>
    <col min="1" max="1" width="19.5703125" style="6" bestFit="1" customWidth="1"/>
    <col min="2" max="2" width="25" style="6" bestFit="1" customWidth="1"/>
    <col min="3" max="3" width="20.7109375" style="6" customWidth="1"/>
    <col min="4" max="4" width="19" style="6" bestFit="1" customWidth="1"/>
    <col min="5" max="5" width="17.5703125" style="6" bestFit="1" customWidth="1"/>
    <col min="6" max="7" width="20.28515625" style="6" bestFit="1" customWidth="1"/>
    <col min="8" max="16384" width="9.140625" style="6"/>
  </cols>
  <sheetData>
    <row r="10" spans="1:7" x14ac:dyDescent="0.25">
      <c r="A10" s="6" t="s">
        <v>40</v>
      </c>
      <c r="B10" s="6" t="s">
        <v>41</v>
      </c>
      <c r="D10" s="6" t="s">
        <v>1</v>
      </c>
      <c r="E10" s="6" t="s">
        <v>43</v>
      </c>
      <c r="F10" s="6" t="s">
        <v>44</v>
      </c>
      <c r="G10"/>
    </row>
    <row r="11" spans="1:7" x14ac:dyDescent="0.25">
      <c r="A11" s="7" t="s">
        <v>36</v>
      </c>
      <c r="B11" s="8">
        <v>5316.2790697674418</v>
      </c>
      <c r="D11" s="6" t="s">
        <v>39</v>
      </c>
      <c r="E11" s="9">
        <v>382</v>
      </c>
      <c r="F11" s="9">
        <v>9</v>
      </c>
      <c r="G11"/>
    </row>
    <row r="12" spans="1:7" x14ac:dyDescent="0.25">
      <c r="A12" s="7" t="s">
        <v>31</v>
      </c>
      <c r="B12" s="8">
        <v>8330.1311953352779</v>
      </c>
      <c r="D12" s="6" t="s">
        <v>29</v>
      </c>
      <c r="E12" s="9">
        <v>1193</v>
      </c>
      <c r="F12" s="9">
        <v>5</v>
      </c>
      <c r="G12"/>
    </row>
    <row r="13" spans="1:7" x14ac:dyDescent="0.25">
      <c r="A13" s="7" t="s">
        <v>22</v>
      </c>
      <c r="B13" s="8">
        <v>12010.796978704524</v>
      </c>
      <c r="D13" s="6" t="s">
        <v>34</v>
      </c>
      <c r="E13" s="9">
        <v>5</v>
      </c>
      <c r="F13" s="9">
        <v>2</v>
      </c>
      <c r="G13"/>
    </row>
    <row r="14" spans="1:7" x14ac:dyDescent="0.25">
      <c r="A14" s="7" t="s">
        <v>42</v>
      </c>
      <c r="B14" s="8">
        <v>25657.207243807243</v>
      </c>
      <c r="D14" s="6" t="s">
        <v>32</v>
      </c>
      <c r="E14" s="9">
        <v>55</v>
      </c>
      <c r="F14" s="9">
        <v>4</v>
      </c>
      <c r="G14"/>
    </row>
    <row r="15" spans="1:7" x14ac:dyDescent="0.25">
      <c r="A15"/>
      <c r="B15"/>
      <c r="D15" s="6" t="s">
        <v>20</v>
      </c>
      <c r="E15" s="9">
        <v>76</v>
      </c>
      <c r="F15" s="9">
        <v>3</v>
      </c>
      <c r="G15"/>
    </row>
    <row r="16" spans="1:7" x14ac:dyDescent="0.25">
      <c r="D16" s="6" t="s">
        <v>35</v>
      </c>
      <c r="E16" s="9">
        <v>1270</v>
      </c>
      <c r="F16" s="9">
        <v>3</v>
      </c>
      <c r="G16"/>
    </row>
    <row r="17" spans="4:7" x14ac:dyDescent="0.25">
      <c r="D17" s="6" t="s">
        <v>5</v>
      </c>
      <c r="E17" s="9">
        <v>39</v>
      </c>
      <c r="F17" s="9">
        <v>3</v>
      </c>
      <c r="G17"/>
    </row>
    <row r="18" spans="4:7" x14ac:dyDescent="0.25">
      <c r="D18" s="6" t="s">
        <v>33</v>
      </c>
      <c r="E18" s="9">
        <v>23</v>
      </c>
      <c r="F18" s="9">
        <v>1</v>
      </c>
      <c r="G18"/>
    </row>
    <row r="19" spans="4:7" x14ac:dyDescent="0.25">
      <c r="D19" s="6" t="s">
        <v>42</v>
      </c>
      <c r="E19" s="9">
        <v>3043</v>
      </c>
      <c r="F19" s="9">
        <v>30</v>
      </c>
      <c r="G19"/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40"/>
  <sheetViews>
    <sheetView workbookViewId="0">
      <selection activeCell="A31" sqref="A31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26</v>
      </c>
      <c r="K6" s="4" t="s">
        <v>27</v>
      </c>
      <c r="L6" s="5">
        <v>43819</v>
      </c>
      <c r="M6" s="4" t="s">
        <v>26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916.12500000000011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43852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A30" t="s">
        <v>17</v>
      </c>
      <c r="B30" s="5">
        <v>43852</v>
      </c>
      <c r="C30" t="s">
        <v>19</v>
      </c>
      <c r="D30" s="3">
        <v>251.37026239067058</v>
      </c>
      <c r="E30" t="s">
        <v>39</v>
      </c>
      <c r="F30" s="4">
        <v>100</v>
      </c>
      <c r="G30" t="s">
        <v>22</v>
      </c>
      <c r="H30" s="4" t="s">
        <v>27</v>
      </c>
      <c r="I30" s="5">
        <v>43854</v>
      </c>
      <c r="J30" s="4" t="s">
        <v>26</v>
      </c>
      <c r="K30" s="4" t="s">
        <v>27</v>
      </c>
      <c r="L30" s="5">
        <v>43854</v>
      </c>
      <c r="M30" s="4" t="s">
        <v>26</v>
      </c>
    </row>
    <row r="31" spans="1:13" x14ac:dyDescent="0.25">
      <c r="A31" t="s">
        <v>17</v>
      </c>
      <c r="B31" s="5">
        <v>43852</v>
      </c>
      <c r="C31" t="s">
        <v>19</v>
      </c>
      <c r="D31" s="3">
        <v>251.37026239067058</v>
      </c>
      <c r="E31" t="s">
        <v>39</v>
      </c>
      <c r="F31" s="4">
        <v>100</v>
      </c>
      <c r="G31" t="s">
        <v>22</v>
      </c>
      <c r="H31" s="4" t="s">
        <v>27</v>
      </c>
      <c r="I31" s="5">
        <v>43854</v>
      </c>
      <c r="J31" s="4" t="s">
        <v>26</v>
      </c>
      <c r="K31" s="4" t="s">
        <v>27</v>
      </c>
      <c r="L31" s="5">
        <v>43854</v>
      </c>
      <c r="M31" s="4" t="s">
        <v>26</v>
      </c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Dashboard</vt:lpstr>
      <vt:lpstr>Tabelas Dinâmicas</vt:lpstr>
      <vt:lpstr>Controle de Entregas</vt:lpstr>
      <vt:lpstr>OrigemDinamica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Marta.Cristina</cp:lastModifiedBy>
  <dcterms:created xsi:type="dcterms:W3CDTF">2020-01-28T18:38:11Z</dcterms:created>
  <dcterms:modified xsi:type="dcterms:W3CDTF">2021-05-13T13:02:02Z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