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45" yWindow="1785" windowWidth="16920" windowHeight="11760" tabRatio="500"/>
  </bookViews>
  <sheets>
    <sheet name="Sheet1" sheetId="1" r:id="rId1"/>
  </sheets>
  <definedNames>
    <definedName name="solver_adj" localSheetId="0" hidden="1">Sheet1!$B$26:$D$33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Sheet1!$G$5</definedName>
    <definedName name="solver_lhs10" localSheetId="0" hidden="1">Sheet1!$G$14</definedName>
    <definedName name="solver_lhs11" localSheetId="0" hidden="1">Sheet1!$G$15</definedName>
    <definedName name="solver_lhs12" localSheetId="0" hidden="1">Sheet1!$G$16</definedName>
    <definedName name="solver_lhs13" localSheetId="0" hidden="1">Sheet1!$G$17</definedName>
    <definedName name="solver_lhs14" localSheetId="0" hidden="1">Sheet1!$G$18</definedName>
    <definedName name="solver_lhs15" localSheetId="0" hidden="1">Sheet1!$G$19</definedName>
    <definedName name="solver_lhs16" localSheetId="0" hidden="1">Sheet1!$G$20</definedName>
    <definedName name="solver_lhs17" localSheetId="0" hidden="1">Sheet1!$G$21</definedName>
    <definedName name="solver_lhs18" localSheetId="0" hidden="1">Sheet1!$G$22</definedName>
    <definedName name="solver_lhs19" localSheetId="0" hidden="1">Sheet1!$G$23</definedName>
    <definedName name="solver_lhs2" localSheetId="0" hidden="1">Sheet1!$G$6</definedName>
    <definedName name="solver_lhs3" localSheetId="0" hidden="1">Sheet1!$G$7</definedName>
    <definedName name="solver_lhs4" localSheetId="0" hidden="1">Sheet1!$G$8</definedName>
    <definedName name="solver_lhs5" localSheetId="0" hidden="1">Sheet1!$G$9</definedName>
    <definedName name="solver_lhs6" localSheetId="0" hidden="1">Sheet1!$G$10</definedName>
    <definedName name="solver_lhs7" localSheetId="0" hidden="1">Sheet1!$G$11</definedName>
    <definedName name="solver_lhs8" localSheetId="0" hidden="1">Sheet1!$G$12</definedName>
    <definedName name="solver_lhs9" localSheetId="0" hidden="1">Sheet1!$G$13</definedName>
    <definedName name="solver_lin" localSheetId="0" hidden="1">1</definedName>
    <definedName name="solver_neg" localSheetId="0" hidden="1">1</definedName>
    <definedName name="solver_num" localSheetId="0" hidden="1">19</definedName>
    <definedName name="solver_nwt" localSheetId="0" hidden="1">1</definedName>
    <definedName name="solver_opt" localSheetId="0" hidden="1">Sheet1!$A$37</definedName>
    <definedName name="solver_pre" localSheetId="0" hidden="1">0.000001</definedName>
    <definedName name="solver_rel1" localSheetId="0" hidden="1">3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18" localSheetId="0" hidden="1">1</definedName>
    <definedName name="solver_rel19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hs1" localSheetId="0" hidden="1">Sheet1!$I$5</definedName>
    <definedName name="solver_rhs10" localSheetId="0" hidden="1">Sheet1!$I$14</definedName>
    <definedName name="solver_rhs11" localSheetId="0" hidden="1">Sheet1!$I$15</definedName>
    <definedName name="solver_rhs12" localSheetId="0" hidden="1">Sheet1!$I$16</definedName>
    <definedName name="solver_rhs13" localSheetId="0" hidden="1">Sheet1!$I$17</definedName>
    <definedName name="solver_rhs14" localSheetId="0" hidden="1">Sheet1!$I$18</definedName>
    <definedName name="solver_rhs15" localSheetId="0" hidden="1">Sheet1!$I$19</definedName>
    <definedName name="solver_rhs16" localSheetId="0" hidden="1">Sheet1!$I$20</definedName>
    <definedName name="solver_rhs17" localSheetId="0" hidden="1">Sheet1!$I$21</definedName>
    <definedName name="solver_rhs18" localSheetId="0" hidden="1">Sheet1!$I$22</definedName>
    <definedName name="solver_rhs19" localSheetId="0" hidden="1">Sheet1!$I$23</definedName>
    <definedName name="solver_rhs2" localSheetId="0" hidden="1">Sheet1!$I$6</definedName>
    <definedName name="solver_rhs3" localSheetId="0" hidden="1">Sheet1!$I$7</definedName>
    <definedName name="solver_rhs4" localSheetId="0" hidden="1">Sheet1!$I$8</definedName>
    <definedName name="solver_rhs5" localSheetId="0" hidden="1">Sheet1!$I$9</definedName>
    <definedName name="solver_rhs6" localSheetId="0" hidden="1">Sheet1!$I$10</definedName>
    <definedName name="solver_rhs7" localSheetId="0" hidden="1">Sheet1!$I$11</definedName>
    <definedName name="solver_rhs8" localSheetId="0" hidden="1">Sheet1!$I$12</definedName>
    <definedName name="solver_rhs9" localSheetId="0" hidden="1">Sheet1!$I$13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"/>
  <c r="G22"/>
  <c r="G21"/>
  <c r="G14"/>
  <c r="G15"/>
  <c r="G16"/>
  <c r="G17"/>
  <c r="G18"/>
  <c r="G19"/>
  <c r="G20"/>
  <c r="I14"/>
  <c r="I15"/>
  <c r="I16"/>
  <c r="I17"/>
  <c r="I18"/>
  <c r="I19"/>
  <c r="I20"/>
  <c r="I13"/>
  <c r="G13"/>
  <c r="G6"/>
  <c r="G7"/>
  <c r="G8"/>
  <c r="G9"/>
  <c r="G10"/>
  <c r="G11"/>
  <c r="G12"/>
  <c r="G5"/>
  <c r="A37" l="1"/>
</calcChain>
</file>

<file path=xl/sharedStrings.xml><?xml version="1.0" encoding="utf-8"?>
<sst xmlns="http://schemas.openxmlformats.org/spreadsheetml/2006/main" count="55" uniqueCount="29">
  <si>
    <t>EVEN' STAR ORGANIC PRODUCE</t>
  </si>
  <si>
    <t>Produce Data</t>
  </si>
  <si>
    <t>Produce</t>
  </si>
  <si>
    <t>Number of Available Cases</t>
  </si>
  <si>
    <t>Restaurant Price</t>
  </si>
  <si>
    <t>CSA Price</t>
  </si>
  <si>
    <t>Farmer's Market Price</t>
  </si>
  <si>
    <t>Tomatoes (large)</t>
  </si>
  <si>
    <t>Tomatoes (small)</t>
  </si>
  <si>
    <t>Watermelon</t>
  </si>
  <si>
    <t>Okra</t>
  </si>
  <si>
    <t>Basil</t>
  </si>
  <si>
    <t>Cucumbers</t>
  </si>
  <si>
    <t>Sweet Potatoes</t>
  </si>
  <si>
    <t>Winter Squash</t>
  </si>
  <si>
    <t>Cost Data</t>
  </si>
  <si>
    <t>Restaurant</t>
  </si>
  <si>
    <t>CSA</t>
  </si>
  <si>
    <t>Farmer's Market</t>
  </si>
  <si>
    <t>Cost per Client</t>
  </si>
  <si>
    <t>Entry Cost</t>
  </si>
  <si>
    <t>Decision Variables: Number of cases of each type of produce to sell in each channel</t>
  </si>
  <si>
    <t>Cases to Restaurants</t>
  </si>
  <si>
    <t>Cases to CSA</t>
  </si>
  <si>
    <t>Cases to Farmers' Market</t>
  </si>
  <si>
    <t>Objective: Maximize total profit</t>
  </si>
  <si>
    <t>Constraints</t>
  </si>
  <si>
    <t>&gt;=</t>
  </si>
  <si>
    <t>&lt;=</t>
  </si>
</sst>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DC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164" fontId="1" fillId="3" borderId="9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/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áln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ColWidth="11" defaultRowHeight="15.75"/>
  <cols>
    <col min="1" max="1" width="14.5" customWidth="1"/>
    <col min="2" max="2" width="24.375" customWidth="1"/>
    <col min="3" max="3" width="14.875" customWidth="1"/>
    <col min="4" max="4" width="25.625" customWidth="1"/>
    <col min="5" max="5" width="20.125" customWidth="1"/>
  </cols>
  <sheetData>
    <row r="1" spans="1:9">
      <c r="A1" s="11" t="s">
        <v>0</v>
      </c>
      <c r="B1" s="1"/>
      <c r="C1" s="1"/>
      <c r="D1" s="1"/>
      <c r="E1" s="1"/>
    </row>
    <row r="2" spans="1:9">
      <c r="A2" s="1"/>
      <c r="B2" s="1"/>
      <c r="C2" s="1"/>
      <c r="D2" s="1"/>
      <c r="E2" s="1"/>
    </row>
    <row r="3" spans="1:9">
      <c r="A3" s="12" t="s">
        <v>1</v>
      </c>
      <c r="B3" s="1"/>
      <c r="C3" s="1"/>
      <c r="D3" s="1"/>
      <c r="E3" s="1"/>
      <c r="G3" t="s">
        <v>26</v>
      </c>
    </row>
    <row r="4" spans="1:9" ht="16.5" thickBot="1">
      <c r="A4" s="1"/>
      <c r="B4" s="1"/>
      <c r="C4" s="1"/>
      <c r="D4" s="1"/>
      <c r="E4" s="1"/>
    </row>
    <row r="5" spans="1:9" s="17" customFormat="1" ht="16.5" thickBot="1">
      <c r="A5" s="13" t="s">
        <v>2</v>
      </c>
      <c r="B5" s="14" t="s">
        <v>3</v>
      </c>
      <c r="C5" s="15" t="s">
        <v>4</v>
      </c>
      <c r="D5" s="15" t="s">
        <v>5</v>
      </c>
      <c r="E5" s="16" t="s">
        <v>6</v>
      </c>
      <c r="G5">
        <f>SUM(B26:D26)</f>
        <v>406.00000000000006</v>
      </c>
      <c r="H5" s="27" t="s">
        <v>27</v>
      </c>
      <c r="I5" s="17">
        <v>0</v>
      </c>
    </row>
    <row r="6" spans="1:9">
      <c r="A6" s="2" t="s">
        <v>7</v>
      </c>
      <c r="B6" s="3">
        <v>406</v>
      </c>
      <c r="C6" s="4">
        <v>40</v>
      </c>
      <c r="D6" s="4">
        <v>36</v>
      </c>
      <c r="E6" s="5">
        <v>38.25</v>
      </c>
      <c r="G6">
        <f t="shared" ref="G6:G12" si="0">SUM(B27:D27)</f>
        <v>608</v>
      </c>
      <c r="H6" s="27" t="s">
        <v>27</v>
      </c>
      <c r="I6" s="17">
        <v>0</v>
      </c>
    </row>
    <row r="7" spans="1:9">
      <c r="A7" s="2" t="s">
        <v>8</v>
      </c>
      <c r="B7" s="3">
        <v>608</v>
      </c>
      <c r="C7" s="4">
        <v>26</v>
      </c>
      <c r="D7" s="4">
        <v>36</v>
      </c>
      <c r="E7" s="5">
        <v>34</v>
      </c>
      <c r="G7">
        <f t="shared" si="0"/>
        <v>167</v>
      </c>
      <c r="H7" s="27" t="s">
        <v>27</v>
      </c>
      <c r="I7" s="17">
        <v>0</v>
      </c>
    </row>
    <row r="8" spans="1:9">
      <c r="A8" s="2" t="s">
        <v>9</v>
      </c>
      <c r="B8" s="3">
        <v>167</v>
      </c>
      <c r="C8" s="4">
        <v>20</v>
      </c>
      <c r="D8" s="4">
        <v>20</v>
      </c>
      <c r="E8" s="5">
        <v>20.25</v>
      </c>
      <c r="G8">
        <f t="shared" si="0"/>
        <v>76</v>
      </c>
      <c r="H8" s="27" t="s">
        <v>27</v>
      </c>
      <c r="I8" s="17">
        <v>0</v>
      </c>
    </row>
    <row r="9" spans="1:9">
      <c r="A9" s="2" t="s">
        <v>10</v>
      </c>
      <c r="B9" s="3">
        <v>76</v>
      </c>
      <c r="C9" s="4">
        <v>24</v>
      </c>
      <c r="D9" s="4">
        <v>36</v>
      </c>
      <c r="E9" s="5">
        <v>34</v>
      </c>
      <c r="G9">
        <f t="shared" si="0"/>
        <v>72</v>
      </c>
      <c r="H9" s="27" t="s">
        <v>27</v>
      </c>
      <c r="I9" s="17">
        <v>0</v>
      </c>
    </row>
    <row r="10" spans="1:9">
      <c r="A10" s="2" t="s">
        <v>11</v>
      </c>
      <c r="B10" s="3">
        <v>72</v>
      </c>
      <c r="C10" s="4">
        <v>18</v>
      </c>
      <c r="D10" s="4">
        <v>24</v>
      </c>
      <c r="E10" s="5">
        <v>21.25</v>
      </c>
      <c r="G10">
        <f t="shared" si="0"/>
        <v>251</v>
      </c>
      <c r="H10" s="27" t="s">
        <v>27</v>
      </c>
      <c r="I10" s="17">
        <v>0</v>
      </c>
    </row>
    <row r="11" spans="1:9">
      <c r="A11" s="2" t="s">
        <v>12</v>
      </c>
      <c r="B11" s="3">
        <v>251</v>
      </c>
      <c r="C11" s="4">
        <v>24</v>
      </c>
      <c r="D11" s="4">
        <v>24</v>
      </c>
      <c r="E11" s="5">
        <v>25.2</v>
      </c>
      <c r="G11">
        <f t="shared" si="0"/>
        <v>107.00000000000001</v>
      </c>
      <c r="H11" s="27" t="s">
        <v>27</v>
      </c>
      <c r="I11" s="17">
        <v>0</v>
      </c>
    </row>
    <row r="12" spans="1:9">
      <c r="A12" s="2" t="s">
        <v>13</v>
      </c>
      <c r="B12" s="3">
        <v>107</v>
      </c>
      <c r="C12" s="4">
        <v>36</v>
      </c>
      <c r="D12" s="4">
        <v>36</v>
      </c>
      <c r="E12" s="5">
        <v>36</v>
      </c>
      <c r="G12">
        <f t="shared" si="0"/>
        <v>133</v>
      </c>
      <c r="H12" s="27" t="s">
        <v>27</v>
      </c>
      <c r="I12" s="17">
        <v>0</v>
      </c>
    </row>
    <row r="13" spans="1:9" ht="16.5" thickBot="1">
      <c r="A13" s="6" t="s">
        <v>14</v>
      </c>
      <c r="B13" s="7">
        <v>133</v>
      </c>
      <c r="C13" s="8">
        <v>36</v>
      </c>
      <c r="D13" s="8">
        <v>36</v>
      </c>
      <c r="E13" s="9">
        <v>36</v>
      </c>
      <c r="G13">
        <f>SUM(B26:D26)</f>
        <v>406.00000000000006</v>
      </c>
      <c r="H13" s="27" t="s">
        <v>28</v>
      </c>
      <c r="I13">
        <f>B6</f>
        <v>406</v>
      </c>
    </row>
    <row r="14" spans="1:9">
      <c r="A14" s="1"/>
      <c r="B14" s="1"/>
      <c r="C14" s="1"/>
      <c r="D14" s="1"/>
      <c r="E14" s="1"/>
      <c r="G14">
        <f t="shared" ref="G14:G20" si="1">SUM(B27:D27)</f>
        <v>608</v>
      </c>
      <c r="H14" s="27" t="s">
        <v>28</v>
      </c>
      <c r="I14">
        <f t="shared" ref="I14:I20" si="2">B7</f>
        <v>608</v>
      </c>
    </row>
    <row r="15" spans="1:9">
      <c r="A15" s="1"/>
      <c r="B15" s="1"/>
      <c r="C15" s="1"/>
      <c r="D15" s="1"/>
      <c r="E15" s="1"/>
      <c r="G15">
        <f t="shared" si="1"/>
        <v>167</v>
      </c>
      <c r="H15" s="27" t="s">
        <v>28</v>
      </c>
      <c r="I15">
        <f t="shared" si="2"/>
        <v>167</v>
      </c>
    </row>
    <row r="16" spans="1:9">
      <c r="A16" s="1" t="s">
        <v>15</v>
      </c>
      <c r="B16" s="1"/>
      <c r="C16" s="1"/>
      <c r="D16" s="1"/>
      <c r="E16" s="1"/>
      <c r="G16">
        <f t="shared" si="1"/>
        <v>76</v>
      </c>
      <c r="H16" s="27" t="s">
        <v>28</v>
      </c>
      <c r="I16">
        <f t="shared" si="2"/>
        <v>76</v>
      </c>
    </row>
    <row r="17" spans="1:10" ht="16.5" thickBot="1">
      <c r="A17" s="1"/>
      <c r="B17" s="1"/>
      <c r="C17" s="1"/>
      <c r="D17" s="1"/>
      <c r="E17" s="1"/>
      <c r="G17">
        <f t="shared" si="1"/>
        <v>72</v>
      </c>
      <c r="H17" s="27" t="s">
        <v>28</v>
      </c>
      <c r="I17">
        <f t="shared" si="2"/>
        <v>72</v>
      </c>
    </row>
    <row r="18" spans="1:10" s="17" customFormat="1" ht="16.5" thickBot="1">
      <c r="A18" s="13"/>
      <c r="B18" s="15" t="s">
        <v>16</v>
      </c>
      <c r="C18" s="15" t="s">
        <v>17</v>
      </c>
      <c r="D18" s="16" t="s">
        <v>18</v>
      </c>
      <c r="E18" s="12"/>
      <c r="G18">
        <f t="shared" si="1"/>
        <v>251</v>
      </c>
      <c r="H18" s="27" t="s">
        <v>28</v>
      </c>
      <c r="I18">
        <f t="shared" si="2"/>
        <v>251</v>
      </c>
      <c r="J18"/>
    </row>
    <row r="19" spans="1:10">
      <c r="A19" s="2" t="s">
        <v>19</v>
      </c>
      <c r="B19" s="4">
        <v>214.4</v>
      </c>
      <c r="C19" s="4">
        <v>31.68</v>
      </c>
      <c r="D19" s="5">
        <v>0</v>
      </c>
      <c r="E19" s="1"/>
      <c r="G19">
        <f t="shared" si="1"/>
        <v>107.00000000000001</v>
      </c>
      <c r="H19" s="27" t="s">
        <v>28</v>
      </c>
      <c r="I19">
        <f t="shared" si="2"/>
        <v>107</v>
      </c>
    </row>
    <row r="20" spans="1:10" ht="16.5" thickBot="1">
      <c r="A20" s="6" t="s">
        <v>20</v>
      </c>
      <c r="B20" s="8">
        <v>1495.5</v>
      </c>
      <c r="C20" s="8">
        <v>730.5</v>
      </c>
      <c r="D20" s="9">
        <v>5833.5</v>
      </c>
      <c r="E20" s="1"/>
      <c r="G20">
        <f t="shared" si="1"/>
        <v>133</v>
      </c>
      <c r="H20" s="27" t="s">
        <v>28</v>
      </c>
      <c r="I20">
        <f t="shared" si="2"/>
        <v>133</v>
      </c>
    </row>
    <row r="21" spans="1:10">
      <c r="A21" s="1"/>
      <c r="B21" s="1"/>
      <c r="C21" s="1"/>
      <c r="D21" s="1"/>
      <c r="E21" s="1"/>
      <c r="G21">
        <f>SUM(D26:D33)</f>
        <v>600</v>
      </c>
      <c r="H21" s="27" t="s">
        <v>28</v>
      </c>
      <c r="I21">
        <v>600</v>
      </c>
    </row>
    <row r="22" spans="1:10">
      <c r="A22" s="1"/>
      <c r="B22" s="1"/>
      <c r="C22" s="1"/>
      <c r="D22" s="1"/>
      <c r="E22" s="1"/>
      <c r="G22" s="28">
        <f>SUM(B26:B33)/119</f>
        <v>3.8991596638655461</v>
      </c>
      <c r="H22" s="27" t="s">
        <v>28</v>
      </c>
      <c r="I22">
        <v>20</v>
      </c>
    </row>
    <row r="23" spans="1:10">
      <c r="A23" s="12" t="s">
        <v>21</v>
      </c>
      <c r="B23" s="1"/>
      <c r="C23" s="1"/>
      <c r="D23" s="1"/>
      <c r="E23" s="1"/>
      <c r="G23" s="28">
        <f>SUMPRODUCT(C26:C33,D6:D13)/400</f>
        <v>65.88</v>
      </c>
      <c r="H23" s="27" t="s">
        <v>28</v>
      </c>
      <c r="I23">
        <v>90</v>
      </c>
    </row>
    <row r="24" spans="1:10" ht="16.5" thickBot="1">
      <c r="A24" s="1"/>
      <c r="B24" s="1"/>
      <c r="C24" s="1"/>
      <c r="D24" s="1"/>
      <c r="E24" s="1"/>
    </row>
    <row r="25" spans="1:10" s="17" customFormat="1" ht="16.5" thickBot="1">
      <c r="A25" s="13" t="s">
        <v>2</v>
      </c>
      <c r="B25" s="15" t="s">
        <v>22</v>
      </c>
      <c r="C25" s="15" t="s">
        <v>23</v>
      </c>
      <c r="D25" s="16" t="s">
        <v>24</v>
      </c>
      <c r="E25" s="12"/>
      <c r="G25"/>
      <c r="H25"/>
      <c r="I25"/>
      <c r="J25"/>
    </row>
    <row r="26" spans="1:10">
      <c r="A26" s="2" t="s">
        <v>7</v>
      </c>
      <c r="B26" s="18">
        <v>406.00000000000006</v>
      </c>
      <c r="C26" s="19">
        <v>0</v>
      </c>
      <c r="D26" s="20">
        <v>0</v>
      </c>
      <c r="E26" s="1"/>
    </row>
    <row r="27" spans="1:10">
      <c r="A27" s="2" t="s">
        <v>8</v>
      </c>
      <c r="B27" s="21">
        <v>0</v>
      </c>
      <c r="C27" s="22">
        <v>608</v>
      </c>
      <c r="D27" s="23">
        <v>0</v>
      </c>
      <c r="E27" s="1"/>
    </row>
    <row r="28" spans="1:10">
      <c r="A28" s="2" t="s">
        <v>9</v>
      </c>
      <c r="B28" s="21">
        <v>0</v>
      </c>
      <c r="C28" s="22">
        <v>0</v>
      </c>
      <c r="D28" s="23">
        <v>167</v>
      </c>
      <c r="E28" s="1"/>
    </row>
    <row r="29" spans="1:10">
      <c r="A29" s="2" t="s">
        <v>10</v>
      </c>
      <c r="B29" s="21">
        <v>0</v>
      </c>
      <c r="C29" s="22">
        <v>76</v>
      </c>
      <c r="D29" s="23">
        <v>0</v>
      </c>
      <c r="E29" s="1"/>
    </row>
    <row r="30" spans="1:10">
      <c r="A30" s="2" t="s">
        <v>11</v>
      </c>
      <c r="B30" s="21">
        <v>0</v>
      </c>
      <c r="C30" s="22">
        <v>72</v>
      </c>
      <c r="D30" s="23">
        <v>0</v>
      </c>
      <c r="E30" s="1"/>
    </row>
    <row r="31" spans="1:10">
      <c r="A31" s="2" t="s">
        <v>12</v>
      </c>
      <c r="B31" s="21">
        <v>0</v>
      </c>
      <c r="C31" s="22">
        <v>0</v>
      </c>
      <c r="D31" s="23">
        <v>251</v>
      </c>
      <c r="E31" s="1"/>
    </row>
    <row r="32" spans="1:10">
      <c r="A32" s="2" t="s">
        <v>13</v>
      </c>
      <c r="B32" s="21">
        <v>57.999999999999964</v>
      </c>
      <c r="C32" s="22">
        <v>0</v>
      </c>
      <c r="D32" s="23">
        <v>49.00000000000005</v>
      </c>
      <c r="E32" s="1"/>
    </row>
    <row r="33" spans="1:5" ht="16.5" thickBot="1">
      <c r="A33" s="6" t="s">
        <v>14</v>
      </c>
      <c r="B33" s="24">
        <v>0</v>
      </c>
      <c r="C33" s="25">
        <v>0</v>
      </c>
      <c r="D33" s="26">
        <v>133</v>
      </c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 ht="39" thickBot="1">
      <c r="A36" s="1" t="s">
        <v>25</v>
      </c>
      <c r="B36" s="1"/>
      <c r="C36" s="1"/>
      <c r="D36" s="1"/>
      <c r="E36" s="1"/>
    </row>
    <row r="37" spans="1:5" ht="16.5" thickBot="1">
      <c r="A37" s="10">
        <f>SUMPRODUCT(B26:D33,C6:E13) - B19*(SUM(B26:B33)/119) - B20 - C19*(SUMPRODUCT(C26:C33,D6:D13)/400) - C20 - D20</f>
        <v>49956.391768067224</v>
      </c>
      <c r="B37" s="1"/>
      <c r="C37" s="1"/>
      <c r="D37" s="1"/>
      <c r="E3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Martuska</cp:lastModifiedBy>
  <dcterms:created xsi:type="dcterms:W3CDTF">2014-01-19T03:58:32Z</dcterms:created>
  <dcterms:modified xsi:type="dcterms:W3CDTF">2020-04-12T14:49:50Z</dcterms:modified>
</cp:coreProperties>
</file>