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-my.sharepoint.com/personal/1201518_isep_ipp_pt/Documents/lapr3-2021-g054/"/>
    </mc:Choice>
  </mc:AlternateContent>
  <xr:revisionPtr revIDLastSave="1" documentId="13_ncr:1_{FD20853F-19CB-4BFC-82E0-1514F6B94C2C}" xr6:coauthVersionLast="47" xr6:coauthVersionMax="47" xr10:uidLastSave="{EC043BFD-E53A-406A-B62B-A8E7C7666BD0}"/>
  <bookViews>
    <workbookView xWindow="-120" yWindow="-120" windowWidth="20730" windowHeight="11160" firstSheet="1" activeTab="1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D9" i="2"/>
  <c r="B15" i="10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F8" i="8" l="1"/>
  <c r="F9" i="8" s="1"/>
  <c r="Q4" i="1" s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<sst xmlns="http://schemas.openxmlformats.org/spreadsheetml/2006/main" count="325" uniqueCount="169">
  <si>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</si>
  <si>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</si>
  <si>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</si>
  <si>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</si>
  <si>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</si>
  <si>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</si>
  <si>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</si>
  <si>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</si>
  <si>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</si>
  <si>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</si>
  <si>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</si>
  <si>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</si>
  <si>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</si>
  <si>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</si>
  <si>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</si>
  <si>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</si>
  <si>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</si>
  <si>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</si>
  <si>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</si>
  <si>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</si>
  <si>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</si>
  <si>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</si>
  <si>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</si>
  <si>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</si>
  <si>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</si>
  <si>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</si>
  <si>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</si>
  <si>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</si>
  <si>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</si>
  <si>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</si>
  <si>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</si>
  <si>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</si>
  <si>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</si>
  <si>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</si>
  <si>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</si>
  <si>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</si>
  <si>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</si>
  <si>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</si>
  <si>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</si>
  <si>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</si>
  <si>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</si>
  <si>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</si>
  <si>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</si>
  <si>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</si>
  <si>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</si>
  <si>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US101</t>
  </si>
  <si>
    <t>The students  have exceeded expectations </t>
  </si>
  <si>
    <t>US102</t>
  </si>
  <si>
    <t>US103</t>
  </si>
  <si>
    <t>US104</t>
  </si>
  <si>
    <t>US105</t>
  </si>
  <si>
    <t>US106</t>
  </si>
  <si>
    <t>US107</t>
  </si>
  <si>
    <t>US108</t>
  </si>
  <si>
    <t>US109</t>
  </si>
  <si>
    <t>US110</t>
  </si>
  <si>
    <t>US111</t>
  </si>
  <si>
    <t>US112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</si>
  <si>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</si>
  <si>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</si>
  <si>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</si>
  <si>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</si>
  <si>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</si>
  <si>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</si>
  <si>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</si>
  <si>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</si>
  <si>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</si>
  <si>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</si>
  <si>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</si>
  <si>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</si>
  <si>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</si>
  <si>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</si>
  <si>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</si>
  <si>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</si>
  <si>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</si>
  <si>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</si>
  <si>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</si>
  <si>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</si>
  <si>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</si>
  <si>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</si>
  <si>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</si>
  <si>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</si>
  <si>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</si>
  <si>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</si>
  <si>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</si>
  <si>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</si>
  <si>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</si>
  <si>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</si>
  <si>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</si>
  <si>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</si>
  <si>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</si>
  <si>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</si>
  <si>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</si>
  <si>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</si>
  <si>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</si>
  <si>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</si>
  <si>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</si>
  <si>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</si>
  <si>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</si>
  <si>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</si>
  <si>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</si>
  <si>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</si>
  <si>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</si>
  <si>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</si>
  <si>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</si>
  <si>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</si>
  <si>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</si>
  <si>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</si>
  <si>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</si>
  <si>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</si>
  <si>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</si>
  <si>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</si>
  <si>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</si>
  <si>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</si>
  <si>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</si>
  <si>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</si>
  <si>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</si>
  <si>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</si>
  <si>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</si>
  <si>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</si>
  <si>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</si>
  <si>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</si>
  <si>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</si>
  <si>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</si>
  <si>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</si>
  <si>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</si>
  <si>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</si>
  <si>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</si>
  <si>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</si>
  <si>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</si>
  <si>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</si>
  <si>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</si>
  <si>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</si>
  <si>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</si>
  <si>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</si>
  <si>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</si>
  <si>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</si>
  <si>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</si>
  <si>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</si>
  <si>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</si>
  <si>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</si>
  <si>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</si>
  <si>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</si>
  <si>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</si>
  <si>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</si>
  <si>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</si>
  <si>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</si>
  <si>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</si>
  <si>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</si>
  <si>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</si>
  <si>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</si>
  <si>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</si>
  <si>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</si>
  <si>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</si>
  <si>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</si>
  <si>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</si>
  <si>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</si>
  <si>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</si>
  <si>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</si>
  <si>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</si>
  <si>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</si>
  <si>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</si>
  <si>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</si>
  <si>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</si>
  <si>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</si>
  <si>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G54</t>
  </si>
  <si>
    <t>Divided by small tasks within Team</t>
  </si>
  <si>
    <t>Non existent</t>
  </si>
  <si>
    <t>Started but not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</si>
</sst>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opLeftCell="A7" workbookViewId="0">
      <selection activeCell="G25" sqref="G25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5" t="s">
        <v>164</v>
      </c>
      <c r="B1" s="1"/>
      <c r="C1" s="1"/>
    </row>
    <row r="2" spans="1:20" x14ac:dyDescent="0.25">
      <c r="A2" s="36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 t="s">
        <v>165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5" customHeight="1" thickBot="1" x14ac:dyDescent="0.3">
      <c r="B9" s="1"/>
      <c r="C9" s="1"/>
      <c r="D9" s="44">
        <f>C10</f>
        <v>1200049</v>
      </c>
      <c r="E9" s="45">
        <f>C11</f>
        <v>1201592</v>
      </c>
      <c r="F9" s="45">
        <f>C12</f>
        <v>1201518</v>
      </c>
      <c r="G9" s="45">
        <f>C13</f>
        <v>1201284</v>
      </c>
      <c r="H9" s="45" t="str">
        <f>C14</f>
        <v>Student 5</v>
      </c>
      <c r="I9" s="45" t="str">
        <f>C15</f>
        <v>Student 6</v>
      </c>
      <c r="J9" s="45" t="str">
        <f>C16</f>
        <v>Student 7</v>
      </c>
      <c r="K9" s="45" t="str">
        <f>C17</f>
        <v>Student 8</v>
      </c>
      <c r="L9" s="45" t="str">
        <f>C18</f>
        <v>Student 9</v>
      </c>
      <c r="M9" s="45" t="str">
        <f>C19</f>
        <v>Student 10</v>
      </c>
      <c r="N9" s="45" t="str">
        <f>C20</f>
        <v>Student 11</v>
      </c>
      <c r="O9" s="45" t="str">
        <f>C21</f>
        <v>Student 12</v>
      </c>
      <c r="P9" s="45" t="str">
        <f>C22</f>
        <v>Student 13</v>
      </c>
      <c r="Q9" s="45" t="str">
        <f>C23</f>
        <v>Student 14</v>
      </c>
      <c r="R9" s="45" t="str">
        <f>C24</f>
        <v>Student 15</v>
      </c>
      <c r="S9" s="46" t="s">
        <v>5</v>
      </c>
    </row>
    <row r="10" spans="1:20" ht="16.5" thickBot="1" x14ac:dyDescent="0.3">
      <c r="B10" s="75" t="s">
        <v>6</v>
      </c>
      <c r="C10" s="39">
        <v>1200049</v>
      </c>
      <c r="D10" s="38">
        <v>5</v>
      </c>
      <c r="E10" s="40">
        <v>5</v>
      </c>
      <c r="F10" s="41">
        <v>5</v>
      </c>
      <c r="G10" s="41">
        <v>5</v>
      </c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39"/>
      <c r="S10" s="52">
        <f>AVERAGE(D10:R10)</f>
        <v>5</v>
      </c>
    </row>
    <row r="11" spans="1:20" ht="16.5" thickBot="1" x14ac:dyDescent="0.3">
      <c r="B11" s="76"/>
      <c r="C11" s="8">
        <v>1201592</v>
      </c>
      <c r="D11" s="9">
        <v>5</v>
      </c>
      <c r="E11" s="38">
        <v>4</v>
      </c>
      <c r="F11" s="37">
        <v>4</v>
      </c>
      <c r="G11" s="8">
        <v>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3">
        <f t="shared" ref="S11:S24" si="0">AVERAGE(D11:R11)</f>
        <v>4.25</v>
      </c>
    </row>
    <row r="12" spans="1:20" ht="16.5" thickBot="1" x14ac:dyDescent="0.3">
      <c r="B12" s="76"/>
      <c r="C12" s="8">
        <v>1201518</v>
      </c>
      <c r="D12" s="8">
        <v>5</v>
      </c>
      <c r="E12" s="9">
        <v>4</v>
      </c>
      <c r="F12" s="38">
        <v>4</v>
      </c>
      <c r="G12" s="37">
        <v>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3">
        <f t="shared" si="0"/>
        <v>4.25</v>
      </c>
    </row>
    <row r="13" spans="1:20" ht="16.5" thickBot="1" x14ac:dyDescent="0.3">
      <c r="B13" s="76"/>
      <c r="C13" s="8">
        <v>1201284</v>
      </c>
      <c r="D13" s="8">
        <v>5</v>
      </c>
      <c r="E13" s="8">
        <v>4</v>
      </c>
      <c r="F13" s="9">
        <v>4</v>
      </c>
      <c r="G13" s="38">
        <v>4</v>
      </c>
      <c r="H13" s="37"/>
      <c r="I13" s="8"/>
      <c r="J13" s="8"/>
      <c r="K13" s="8"/>
      <c r="L13" s="8"/>
      <c r="M13" s="8"/>
      <c r="N13" s="8"/>
      <c r="O13" s="8"/>
      <c r="P13" s="8"/>
      <c r="Q13" s="8"/>
      <c r="R13" s="10"/>
      <c r="S13" s="53">
        <f t="shared" si="0"/>
        <v>4.25</v>
      </c>
    </row>
    <row r="14" spans="1:20" ht="16.5" thickBot="1" x14ac:dyDescent="0.3">
      <c r="B14" s="76"/>
      <c r="C14" s="8" t="s">
        <v>7</v>
      </c>
      <c r="D14" s="8"/>
      <c r="E14" s="8"/>
      <c r="F14" s="8"/>
      <c r="G14" s="9"/>
      <c r="H14" s="38"/>
      <c r="I14" s="37"/>
      <c r="J14" s="8"/>
      <c r="K14" s="8"/>
      <c r="L14" s="8"/>
      <c r="M14" s="8"/>
      <c r="N14" s="8"/>
      <c r="O14" s="8"/>
      <c r="P14" s="8"/>
      <c r="Q14" s="8"/>
      <c r="R14" s="10"/>
      <c r="S14" s="53" t="e">
        <f t="shared" si="0"/>
        <v>#DIV/0!</v>
      </c>
    </row>
    <row r="15" spans="1:20" ht="16.5" thickBot="1" x14ac:dyDescent="0.3">
      <c r="B15" s="76"/>
      <c r="C15" s="8" t="s">
        <v>8</v>
      </c>
      <c r="D15" s="8"/>
      <c r="E15" s="8"/>
      <c r="F15" s="8"/>
      <c r="G15" s="8"/>
      <c r="H15" s="9"/>
      <c r="I15" s="38"/>
      <c r="J15" s="37"/>
      <c r="K15" s="8"/>
      <c r="L15" s="8"/>
      <c r="M15" s="8"/>
      <c r="N15" s="8"/>
      <c r="O15" s="8"/>
      <c r="P15" s="8"/>
      <c r="Q15" s="8"/>
      <c r="R15" s="10"/>
      <c r="S15" s="53" t="e">
        <f t="shared" si="0"/>
        <v>#DIV/0!</v>
      </c>
    </row>
    <row r="16" spans="1:20" ht="16.5" thickBot="1" x14ac:dyDescent="0.3">
      <c r="B16" s="76"/>
      <c r="C16" s="8" t="s">
        <v>9</v>
      </c>
      <c r="D16" s="8"/>
      <c r="E16" s="8"/>
      <c r="F16" s="8"/>
      <c r="G16" s="8"/>
      <c r="H16" s="8"/>
      <c r="I16" s="9"/>
      <c r="J16" s="38"/>
      <c r="K16" s="37"/>
      <c r="L16" s="8"/>
      <c r="M16" s="8"/>
      <c r="N16" s="8"/>
      <c r="O16" s="8"/>
      <c r="P16" s="8"/>
      <c r="Q16" s="8"/>
      <c r="R16" s="10"/>
      <c r="S16" s="53" t="e">
        <f t="shared" si="0"/>
        <v>#DIV/0!</v>
      </c>
    </row>
    <row r="17" spans="1:19" ht="16.5" thickBot="1" x14ac:dyDescent="0.3">
      <c r="B17" s="76"/>
      <c r="C17" s="8" t="s">
        <v>10</v>
      </c>
      <c r="D17" s="8"/>
      <c r="E17" s="8"/>
      <c r="F17" s="8"/>
      <c r="G17" s="8"/>
      <c r="H17" s="8"/>
      <c r="I17" s="8"/>
      <c r="J17" s="9"/>
      <c r="K17" s="38"/>
      <c r="L17" s="37"/>
      <c r="M17" s="8"/>
      <c r="N17" s="8"/>
      <c r="O17" s="8"/>
      <c r="P17" s="8"/>
      <c r="Q17" s="8"/>
      <c r="R17" s="10"/>
      <c r="S17" s="53" t="e">
        <f t="shared" si="0"/>
        <v>#DIV/0!</v>
      </c>
    </row>
    <row r="18" spans="1:19" ht="16.5" thickBot="1" x14ac:dyDescent="0.3">
      <c r="B18" s="76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8"/>
      <c r="M18" s="37"/>
      <c r="N18" s="8"/>
      <c r="O18" s="8"/>
      <c r="P18" s="8"/>
      <c r="Q18" s="8"/>
      <c r="R18" s="10"/>
      <c r="S18" s="53" t="e">
        <f t="shared" si="0"/>
        <v>#DIV/0!</v>
      </c>
    </row>
    <row r="19" spans="1:19" ht="16.5" thickBot="1" x14ac:dyDescent="0.3">
      <c r="B19" s="76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8"/>
      <c r="N19" s="37"/>
      <c r="O19" s="8"/>
      <c r="P19" s="8"/>
      <c r="Q19" s="8"/>
      <c r="R19" s="10"/>
      <c r="S19" s="53" t="e">
        <f t="shared" si="0"/>
        <v>#DIV/0!</v>
      </c>
    </row>
    <row r="20" spans="1:19" ht="16.5" thickBot="1" x14ac:dyDescent="0.3">
      <c r="B20" s="76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8"/>
      <c r="O20" s="37"/>
      <c r="P20" s="8"/>
      <c r="Q20" s="8"/>
      <c r="R20" s="10"/>
      <c r="S20" s="53" t="e">
        <f t="shared" si="0"/>
        <v>#DIV/0!</v>
      </c>
    </row>
    <row r="21" spans="1:19" ht="16.5" thickBot="1" x14ac:dyDescent="0.3">
      <c r="B21" s="76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8"/>
      <c r="P21" s="37"/>
      <c r="Q21" s="8"/>
      <c r="R21" s="10"/>
      <c r="S21" s="53" t="e">
        <f t="shared" si="0"/>
        <v>#DIV/0!</v>
      </c>
    </row>
    <row r="22" spans="1:19" ht="16.5" thickBot="1" x14ac:dyDescent="0.3">
      <c r="B22" s="76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8"/>
      <c r="Q22" s="37"/>
      <c r="R22" s="10"/>
      <c r="S22" s="53" t="e">
        <f t="shared" si="0"/>
        <v>#DIV/0!</v>
      </c>
    </row>
    <row r="23" spans="1:19" ht="16.5" thickBot="1" x14ac:dyDescent="0.3">
      <c r="B23" s="76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8"/>
      <c r="R23" s="49"/>
      <c r="S23" s="53" t="e">
        <f t="shared" si="0"/>
        <v>#DIV/0!</v>
      </c>
    </row>
    <row r="24" spans="1:19" ht="16.5" thickBot="1" x14ac:dyDescent="0.3">
      <c r="B24" s="77"/>
      <c r="C24" s="42" t="s">
        <v>17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3"/>
      <c r="R24" s="50"/>
      <c r="S24" s="54" t="e">
        <f t="shared" si="0"/>
        <v>#DIV/0!</v>
      </c>
    </row>
    <row r="25" spans="1:19" ht="16.5" thickBot="1" x14ac:dyDescent="0.3">
      <c r="B25" s="1"/>
      <c r="C25" s="47" t="s">
        <v>5</v>
      </c>
      <c r="D25" s="48">
        <f>AVERAGE(D10:D24)</f>
        <v>5</v>
      </c>
      <c r="E25" s="48">
        <f t="shared" ref="E25:R25" si="1">AVERAGE(E10:E24)</f>
        <v>4.25</v>
      </c>
      <c r="F25" s="48">
        <f t="shared" si="1"/>
        <v>4.25</v>
      </c>
      <c r="G25" s="48">
        <f t="shared" si="1"/>
        <v>4.25</v>
      </c>
      <c r="H25" s="48" t="e">
        <f t="shared" si="1"/>
        <v>#DIV/0!</v>
      </c>
      <c r="I25" s="48" t="e">
        <f t="shared" si="1"/>
        <v>#DIV/0!</v>
      </c>
      <c r="J25" s="48" t="e">
        <f t="shared" si="1"/>
        <v>#DIV/0!</v>
      </c>
      <c r="K25" s="48" t="e">
        <f t="shared" si="1"/>
        <v>#DIV/0!</v>
      </c>
      <c r="L25" s="48" t="e">
        <f t="shared" si="1"/>
        <v>#DIV/0!</v>
      </c>
      <c r="M25" s="48" t="e">
        <f t="shared" si="1"/>
        <v>#DIV/0!</v>
      </c>
      <c r="N25" s="48" t="e">
        <f t="shared" si="1"/>
        <v>#DIV/0!</v>
      </c>
      <c r="O25" s="48" t="e">
        <f t="shared" si="1"/>
        <v>#DIV/0!</v>
      </c>
      <c r="P25" s="48" t="e">
        <f t="shared" si="1"/>
        <v>#DIV/0!</v>
      </c>
      <c r="Q25" s="48" t="e">
        <f t="shared" si="1"/>
        <v>#DIV/0!</v>
      </c>
      <c r="R25" s="51" t="e">
        <f t="shared" si="1"/>
        <v>#DIV/0!</v>
      </c>
      <c r="S25" s="55"/>
    </row>
    <row r="27" spans="1:19" x14ac:dyDescent="0.25">
      <c r="A27" s="4" t="s">
        <v>18</v>
      </c>
    </row>
    <row r="28" spans="1:19" x14ac:dyDescent="0.25">
      <c r="A28" t="s">
        <v>19</v>
      </c>
    </row>
    <row r="29" spans="1:19" x14ac:dyDescent="0.25">
      <c r="A29" s="3" t="s">
        <v>20</v>
      </c>
    </row>
    <row r="30" spans="1:19" x14ac:dyDescent="0.25">
      <c r="A30" t="s">
        <v>21</v>
      </c>
    </row>
    <row r="31" spans="1:19" x14ac:dyDescent="0.25">
      <c r="A31">
        <v>0</v>
      </c>
      <c r="B31" t="s">
        <v>22</v>
      </c>
    </row>
    <row r="32" spans="1:19" x14ac:dyDescent="0.25">
      <c r="A32">
        <v>1</v>
      </c>
      <c r="B32" t="s">
        <v>23</v>
      </c>
    </row>
    <row r="33" spans="1:2" x14ac:dyDescent="0.25">
      <c r="A33">
        <v>2</v>
      </c>
      <c r="B33" t="s">
        <v>24</v>
      </c>
    </row>
    <row r="34" spans="1:2" x14ac:dyDescent="0.25">
      <c r="A34">
        <v>3</v>
      </c>
      <c r="B34" t="s">
        <v>25</v>
      </c>
    </row>
    <row r="35" spans="1:2" x14ac:dyDescent="0.25">
      <c r="A35">
        <v>4</v>
      </c>
      <c r="B35" t="s">
        <v>26</v>
      </c>
    </row>
    <row r="36" spans="1:2" x14ac:dyDescent="0.25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abSelected="1" topLeftCell="A13" workbookViewId="0">
      <selection activeCell="D18" sqref="D18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2" t="s">
        <v>28</v>
      </c>
    </row>
    <row r="2" spans="1:10" ht="16.5" thickBot="1" x14ac:dyDescent="0.3"/>
    <row r="3" spans="1:10" x14ac:dyDescent="0.25">
      <c r="A3" s="75" t="s">
        <v>29</v>
      </c>
      <c r="B3" s="83" t="s">
        <v>30</v>
      </c>
      <c r="C3" s="83" t="s">
        <v>31</v>
      </c>
      <c r="D3" s="81" t="s">
        <v>32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6"/>
      <c r="B4" s="84"/>
      <c r="C4" s="84"/>
      <c r="D4" s="82"/>
      <c r="E4" s="15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6" t="s">
        <v>38</v>
      </c>
    </row>
    <row r="5" spans="1:10" ht="48" thickBot="1" x14ac:dyDescent="0.3">
      <c r="A5" s="76"/>
      <c r="B5" s="84"/>
      <c r="C5" s="84"/>
      <c r="D5" s="82"/>
      <c r="E5" s="23" t="s">
        <v>39</v>
      </c>
      <c r="F5" s="24" t="s">
        <v>40</v>
      </c>
      <c r="G5" s="24" t="s">
        <v>41</v>
      </c>
      <c r="H5" s="24" t="s">
        <v>42</v>
      </c>
      <c r="I5" s="24" t="s">
        <v>43</v>
      </c>
      <c r="J5" s="17" t="s">
        <v>44</v>
      </c>
    </row>
    <row r="6" spans="1:10" ht="47.25" x14ac:dyDescent="0.25">
      <c r="A6" s="15" t="s">
        <v>45</v>
      </c>
      <c r="B6" s="8">
        <v>1201592</v>
      </c>
      <c r="C6" s="8">
        <v>4</v>
      </c>
      <c r="D6" s="13"/>
      <c r="E6" s="33" t="s">
        <v>39</v>
      </c>
      <c r="F6" s="34" t="s">
        <v>40</v>
      </c>
      <c r="G6" s="34" t="s">
        <v>41</v>
      </c>
      <c r="H6" s="34" t="s">
        <v>42</v>
      </c>
      <c r="I6" s="34" t="s">
        <v>43</v>
      </c>
      <c r="J6" s="35" t="s">
        <v>46</v>
      </c>
    </row>
    <row r="7" spans="1:10" ht="47.25" x14ac:dyDescent="0.25">
      <c r="A7" s="15" t="s">
        <v>47</v>
      </c>
      <c r="B7" s="8">
        <v>1200049</v>
      </c>
      <c r="C7" s="8">
        <v>4</v>
      </c>
      <c r="D7" s="13"/>
      <c r="E7" s="15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5" t="s">
        <v>46</v>
      </c>
    </row>
    <row r="8" spans="1:10" ht="47.25" x14ac:dyDescent="0.25">
      <c r="A8" s="15" t="s">
        <v>48</v>
      </c>
      <c r="B8" s="8">
        <v>1201518</v>
      </c>
      <c r="C8" s="8">
        <v>4</v>
      </c>
      <c r="D8" s="13"/>
      <c r="E8" s="15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5" t="s">
        <v>46</v>
      </c>
    </row>
    <row r="9" spans="1:10" ht="47.25" x14ac:dyDescent="0.25">
      <c r="A9" s="15" t="s">
        <v>49</v>
      </c>
      <c r="B9" s="8">
        <v>1200049</v>
      </c>
      <c r="C9" s="8">
        <v>4</v>
      </c>
      <c r="D9" s="13"/>
      <c r="E9" s="15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5" t="s">
        <v>46</v>
      </c>
    </row>
    <row r="10" spans="1:10" ht="47.25" x14ac:dyDescent="0.25">
      <c r="A10" s="15" t="s">
        <v>50</v>
      </c>
      <c r="B10" s="8">
        <v>1201284</v>
      </c>
      <c r="C10" s="8">
        <v>4</v>
      </c>
      <c r="D10" s="13"/>
      <c r="E10" s="15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5" t="s">
        <v>46</v>
      </c>
    </row>
    <row r="11" spans="1:10" ht="47.25" x14ac:dyDescent="0.25">
      <c r="A11" s="15" t="s">
        <v>51</v>
      </c>
      <c r="B11" s="8">
        <v>1201284</v>
      </c>
      <c r="C11" s="8">
        <v>4</v>
      </c>
      <c r="D11" s="13"/>
      <c r="E11" s="15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5" t="s">
        <v>46</v>
      </c>
    </row>
    <row r="12" spans="1:10" ht="47.25" x14ac:dyDescent="0.25">
      <c r="A12" s="15" t="s">
        <v>52</v>
      </c>
      <c r="B12" s="8">
        <v>1201518</v>
      </c>
      <c r="C12" s="8">
        <v>4</v>
      </c>
      <c r="D12" s="13"/>
      <c r="E12" s="15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5" t="s">
        <v>46</v>
      </c>
    </row>
    <row r="13" spans="1:10" ht="47.25" x14ac:dyDescent="0.25">
      <c r="A13" s="15" t="s">
        <v>53</v>
      </c>
      <c r="B13" s="8"/>
      <c r="C13" s="8">
        <v>4</v>
      </c>
      <c r="D13" s="13" t="s">
        <v>166</v>
      </c>
      <c r="E13" s="15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5" t="s">
        <v>46</v>
      </c>
    </row>
    <row r="14" spans="1:10" ht="47.25" x14ac:dyDescent="0.25">
      <c r="A14" s="15" t="s">
        <v>54</v>
      </c>
      <c r="B14" s="8">
        <v>1200049</v>
      </c>
      <c r="C14" s="8">
        <v>4</v>
      </c>
      <c r="D14" s="13"/>
      <c r="E14" s="15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5" t="s">
        <v>46</v>
      </c>
    </row>
    <row r="15" spans="1:10" ht="47.25" x14ac:dyDescent="0.25">
      <c r="A15" s="15" t="s">
        <v>55</v>
      </c>
      <c r="B15" s="8"/>
      <c r="C15" s="8">
        <v>4</v>
      </c>
      <c r="D15" s="13" t="s">
        <v>166</v>
      </c>
      <c r="E15" s="15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5" t="s">
        <v>46</v>
      </c>
    </row>
    <row r="16" spans="1:10" ht="47.25" x14ac:dyDescent="0.25">
      <c r="A16" s="15" t="s">
        <v>56</v>
      </c>
      <c r="B16" s="8"/>
      <c r="C16" s="8">
        <v>0</v>
      </c>
      <c r="D16" s="13" t="s">
        <v>168</v>
      </c>
      <c r="E16" s="15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5" t="s">
        <v>46</v>
      </c>
    </row>
    <row r="17" spans="1:10" ht="47.25" x14ac:dyDescent="0.25">
      <c r="A17" s="15" t="s">
        <v>57</v>
      </c>
      <c r="B17" s="8"/>
      <c r="C17" s="8"/>
      <c r="D17" s="13" t="s">
        <v>167</v>
      </c>
      <c r="E17" s="15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5" t="s">
        <v>46</v>
      </c>
    </row>
    <row r="18" spans="1:10" ht="47.25" x14ac:dyDescent="0.25">
      <c r="A18" s="15"/>
      <c r="B18" s="7"/>
      <c r="C18" s="7"/>
      <c r="D18" s="16"/>
      <c r="E18" s="15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5" t="s">
        <v>46</v>
      </c>
    </row>
    <row r="19" spans="1:10" ht="47.25" x14ac:dyDescent="0.25">
      <c r="A19" s="15"/>
      <c r="B19" s="7"/>
      <c r="C19" s="7"/>
      <c r="D19" s="16"/>
      <c r="E19" s="15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5" t="s">
        <v>46</v>
      </c>
    </row>
    <row r="20" spans="1:10" ht="47.25" x14ac:dyDescent="0.25">
      <c r="A20" s="15"/>
      <c r="B20" s="7"/>
      <c r="C20" s="7"/>
      <c r="D20" s="16"/>
      <c r="E20" s="15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5" t="s">
        <v>46</v>
      </c>
    </row>
    <row r="21" spans="1:10" ht="47.25" x14ac:dyDescent="0.25">
      <c r="A21" s="15"/>
      <c r="B21" s="7"/>
      <c r="C21" s="7"/>
      <c r="D21" s="16"/>
      <c r="E21" s="15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5" t="s">
        <v>46</v>
      </c>
    </row>
    <row r="22" spans="1:10" ht="47.25" x14ac:dyDescent="0.25">
      <c r="A22" s="15"/>
      <c r="B22" s="7"/>
      <c r="C22" s="7"/>
      <c r="D22" s="16"/>
      <c r="E22" s="15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5" t="s">
        <v>46</v>
      </c>
    </row>
    <row r="23" spans="1:10" ht="47.25" x14ac:dyDescent="0.25">
      <c r="A23" s="15"/>
      <c r="B23" s="7"/>
      <c r="C23" s="7"/>
      <c r="D23" s="16"/>
      <c r="E23" s="15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5" t="s">
        <v>46</v>
      </c>
    </row>
    <row r="24" spans="1:10" ht="47.25" x14ac:dyDescent="0.25">
      <c r="A24" s="15"/>
      <c r="B24" s="7"/>
      <c r="C24" s="7"/>
      <c r="D24" s="16"/>
      <c r="E24" s="15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5" t="s">
        <v>46</v>
      </c>
    </row>
    <row r="25" spans="1:10" ht="48" thickBot="1" x14ac:dyDescent="0.3">
      <c r="A25" s="23"/>
      <c r="B25" s="24"/>
      <c r="C25" s="24"/>
      <c r="D25" s="17"/>
      <c r="E25" s="23" t="s">
        <v>39</v>
      </c>
      <c r="F25" s="24" t="s">
        <v>40</v>
      </c>
      <c r="G25" s="24" t="s">
        <v>41</v>
      </c>
      <c r="H25" s="24" t="s">
        <v>42</v>
      </c>
      <c r="I25" s="24" t="s">
        <v>43</v>
      </c>
      <c r="J25" s="35" t="s">
        <v>46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F9" sqref="F9"/>
    </sheetView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2" t="s">
        <v>58</v>
      </c>
    </row>
    <row r="2" spans="1:6" ht="16.5" thickBot="1" x14ac:dyDescent="0.3"/>
    <row r="3" spans="1:6" ht="36" customHeight="1" thickBot="1" x14ac:dyDescent="0.3">
      <c r="A3" s="59" t="s">
        <v>59</v>
      </c>
      <c r="B3" s="58" t="s">
        <v>60</v>
      </c>
      <c r="C3" s="56" t="s">
        <v>61</v>
      </c>
      <c r="D3" s="56" t="s">
        <v>62</v>
      </c>
      <c r="E3" s="56" t="s">
        <v>63</v>
      </c>
      <c r="F3" s="57" t="s">
        <v>64</v>
      </c>
    </row>
    <row r="4" spans="1:6" ht="36" customHeight="1" x14ac:dyDescent="0.25">
      <c r="A4" s="60" t="s">
        <v>65</v>
      </c>
      <c r="B4" s="11">
        <v>34</v>
      </c>
      <c r="C4" s="63">
        <v>86.3</v>
      </c>
      <c r="D4" s="22">
        <v>80</v>
      </c>
      <c r="E4" s="22">
        <v>90</v>
      </c>
      <c r="F4" s="12">
        <f>IF(((C4-D4)/(E4-D4)*100)&gt;100,100,(C4-D4)/(E4-D4)*100)</f>
        <v>62.999999999999964</v>
      </c>
    </row>
    <row r="5" spans="1:6" ht="36" customHeight="1" x14ac:dyDescent="0.25">
      <c r="A5" s="61" t="s">
        <v>66</v>
      </c>
      <c r="B5" s="15">
        <v>21</v>
      </c>
      <c r="C5" s="30">
        <v>81.2</v>
      </c>
      <c r="D5" s="7">
        <v>75</v>
      </c>
      <c r="E5" s="7">
        <v>85</v>
      </c>
      <c r="F5" s="16">
        <f>IF(((C5-D5)/(E5-D5)*100)&gt;100,100,(C5-D5)/(E5-D5)*100)</f>
        <v>62.000000000000036</v>
      </c>
    </row>
    <row r="6" spans="1:6" ht="36" customHeight="1" x14ac:dyDescent="0.25">
      <c r="A6" s="61" t="s">
        <v>67</v>
      </c>
      <c r="B6" s="15">
        <v>-13</v>
      </c>
      <c r="C6" s="74">
        <v>3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2" t="s">
        <v>68</v>
      </c>
      <c r="B7" s="23">
        <v>-13</v>
      </c>
      <c r="C7" s="64">
        <v>2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7" t="s">
        <v>69</v>
      </c>
      <c r="B8" s="56">
        <v>55</v>
      </c>
      <c r="C8" s="56"/>
      <c r="D8" s="56"/>
      <c r="E8" s="56"/>
      <c r="F8" s="57">
        <f>SUMPRODUCT(B4:B7,F4:F7)/100</f>
        <v>34.439999999999991</v>
      </c>
    </row>
    <row r="9" spans="1:6" ht="36" customHeight="1" thickBot="1" x14ac:dyDescent="0.3">
      <c r="A9" s="65"/>
      <c r="B9" s="66"/>
      <c r="C9" s="66"/>
      <c r="D9" s="67"/>
      <c r="E9" s="47" t="s">
        <v>70</v>
      </c>
      <c r="F9" s="68">
        <f>IF((F8/B8)&lt;0,0,(F8/B8))</f>
        <v>0.62618181818181806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topLeftCell="A4" workbookViewId="0">
      <selection activeCell="I7" sqref="I7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71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72</v>
      </c>
      <c r="B3" s="21" t="s">
        <v>60</v>
      </c>
      <c r="C3" s="21">
        <f>'Group and Self Assessment'!C10</f>
        <v>1200049</v>
      </c>
      <c r="D3" s="21">
        <f>'Group and Self Assessment'!C11</f>
        <v>1201592</v>
      </c>
      <c r="E3" s="21">
        <f>'Group and Self Assessment'!C12</f>
        <v>1201518</v>
      </c>
      <c r="F3" s="21">
        <f>'Group and Self Assessment'!C13</f>
        <v>1201284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73</v>
      </c>
      <c r="Z3" s="12" t="s">
        <v>32</v>
      </c>
    </row>
    <row r="4" spans="1:26" ht="31.5" x14ac:dyDescent="0.25">
      <c r="A4" s="15" t="s">
        <v>74</v>
      </c>
      <c r="B4" s="18">
        <v>0.35</v>
      </c>
      <c r="C4" s="31">
        <f>'Code Quality'!$F$9*5</f>
        <v>3.1309090909090904</v>
      </c>
      <c r="D4" s="31">
        <f>'Code Quality'!$F$9*5</f>
        <v>3.1309090909090904</v>
      </c>
      <c r="E4" s="31">
        <f>'Code Quality'!$F$9*5</f>
        <v>3.1309090909090904</v>
      </c>
      <c r="F4" s="31">
        <f>'Code Quality'!$F$9*5</f>
        <v>3.1309090909090904</v>
      </c>
      <c r="G4" s="31">
        <f>'Code Quality'!$F$9*5</f>
        <v>3.1309090909090904</v>
      </c>
      <c r="H4" s="31">
        <f>'Code Quality'!$F$9*5</f>
        <v>3.1309090909090904</v>
      </c>
      <c r="I4" s="31">
        <f>'Code Quality'!$F$9*5</f>
        <v>3.1309090909090904</v>
      </c>
      <c r="J4" s="31">
        <f>'Code Quality'!$F$9*5</f>
        <v>3.1309090909090904</v>
      </c>
      <c r="K4" s="31">
        <f>'Code Quality'!$F$9*5</f>
        <v>3.1309090909090904</v>
      </c>
      <c r="L4" s="31">
        <f>'Code Quality'!$F$9*5</f>
        <v>3.1309090909090904</v>
      </c>
      <c r="M4" s="31">
        <f>'Code Quality'!$F$9*5</f>
        <v>3.1309090909090904</v>
      </c>
      <c r="N4" s="31">
        <f>'Code Quality'!$F$9*5</f>
        <v>3.1309090909090904</v>
      </c>
      <c r="O4" s="31">
        <f>'Code Quality'!$F$9*5</f>
        <v>3.1309090909090904</v>
      </c>
      <c r="P4" s="31">
        <f>'Code Quality'!$F$9*5</f>
        <v>3.1309090909090904</v>
      </c>
      <c r="Q4" s="31">
        <f>'Code Quality'!$F$9*5</f>
        <v>3.1309090909090904</v>
      </c>
      <c r="R4" s="28">
        <f>AVERAGE(C4:Q4)</f>
        <v>3.1309090909090909</v>
      </c>
      <c r="S4" s="7" t="s">
        <v>75</v>
      </c>
      <c r="T4" s="7" t="s">
        <v>75</v>
      </c>
      <c r="U4" s="7" t="s">
        <v>75</v>
      </c>
      <c r="V4" s="7" t="s">
        <v>75</v>
      </c>
      <c r="W4" s="7" t="s">
        <v>75</v>
      </c>
      <c r="X4" s="7" t="s">
        <v>75</v>
      </c>
      <c r="Y4" s="7"/>
      <c r="Z4" s="16"/>
    </row>
    <row r="5" spans="1:26" ht="63" x14ac:dyDescent="0.25">
      <c r="A5" s="15" t="s">
        <v>76</v>
      </c>
      <c r="B5" s="18">
        <v>7.4999999999999997E-2</v>
      </c>
      <c r="C5" s="26">
        <v>4</v>
      </c>
      <c r="D5" s="26">
        <v>4</v>
      </c>
      <c r="E5" s="26">
        <v>4</v>
      </c>
      <c r="F5" s="26">
        <v>3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3.75</v>
      </c>
      <c r="S5" s="7" t="s">
        <v>77</v>
      </c>
      <c r="T5" s="7" t="s">
        <v>78</v>
      </c>
      <c r="U5" s="7" t="s">
        <v>79</v>
      </c>
      <c r="V5" s="7" t="s">
        <v>80</v>
      </c>
      <c r="W5" s="7" t="s">
        <v>81</v>
      </c>
      <c r="X5" s="7" t="s">
        <v>82</v>
      </c>
      <c r="Y5" s="7"/>
      <c r="Z5" s="16"/>
    </row>
    <row r="6" spans="1:26" ht="110.25" x14ac:dyDescent="0.25">
      <c r="A6" s="15" t="s">
        <v>83</v>
      </c>
      <c r="B6" s="18">
        <v>0.1</v>
      </c>
      <c r="C6" s="26">
        <v>4</v>
      </c>
      <c r="D6" s="26">
        <v>4</v>
      </c>
      <c r="E6" s="26">
        <v>4</v>
      </c>
      <c r="F6" s="26">
        <v>4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4</v>
      </c>
      <c r="S6" s="7" t="s">
        <v>84</v>
      </c>
      <c r="T6" s="7" t="s">
        <v>85</v>
      </c>
      <c r="U6" s="7" t="s">
        <v>86</v>
      </c>
      <c r="V6" s="7" t="s">
        <v>87</v>
      </c>
      <c r="W6" s="7" t="s">
        <v>88</v>
      </c>
      <c r="X6" s="7" t="s">
        <v>89</v>
      </c>
      <c r="Y6" s="7"/>
      <c r="Z6" s="16"/>
    </row>
    <row r="7" spans="1:26" ht="78.75" x14ac:dyDescent="0.25">
      <c r="A7" s="15" t="s">
        <v>90</v>
      </c>
      <c r="B7" s="18">
        <v>0.35</v>
      </c>
      <c r="C7" s="26">
        <v>4</v>
      </c>
      <c r="D7" s="26">
        <v>4</v>
      </c>
      <c r="E7" s="26">
        <v>4</v>
      </c>
      <c r="F7" s="26">
        <v>4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4</v>
      </c>
      <c r="S7" s="7" t="s">
        <v>91</v>
      </c>
      <c r="T7" s="7" t="s">
        <v>92</v>
      </c>
      <c r="U7" s="7" t="s">
        <v>93</v>
      </c>
      <c r="V7" s="7" t="s">
        <v>94</v>
      </c>
      <c r="W7" s="7" t="s">
        <v>95</v>
      </c>
      <c r="X7" s="7" t="s">
        <v>89</v>
      </c>
      <c r="Y7" s="7"/>
      <c r="Z7" s="16"/>
    </row>
    <row r="8" spans="1:26" ht="78.75" x14ac:dyDescent="0.25">
      <c r="A8" s="15" t="s">
        <v>96</v>
      </c>
      <c r="B8" s="18">
        <v>0.125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 t="e">
        <f t="shared" si="0"/>
        <v>#DIV/0!</v>
      </c>
      <c r="S8" s="7" t="s">
        <v>97</v>
      </c>
      <c r="T8" s="7" t="s">
        <v>98</v>
      </c>
      <c r="U8" s="7" t="s">
        <v>99</v>
      </c>
      <c r="V8" s="7" t="s">
        <v>100</v>
      </c>
      <c r="W8" s="7" t="s">
        <v>101</v>
      </c>
      <c r="X8" s="7" t="s">
        <v>89</v>
      </c>
      <c r="Y8" s="7"/>
      <c r="Z8" s="16"/>
    </row>
    <row r="9" spans="1:26" x14ac:dyDescent="0.25">
      <c r="A9" s="15" t="s">
        <v>70</v>
      </c>
      <c r="B9" s="19">
        <f>SUM(B4:B8)</f>
        <v>1</v>
      </c>
      <c r="C9" s="7">
        <f>SUMPRODUCT(C4:C8,$B$4:$B$8)</f>
        <v>3.1958181818181814</v>
      </c>
      <c r="D9" s="7">
        <f t="shared" ref="D9:Q9" si="1">SUMPRODUCT(D4:D8,$B$4:$B$8)</f>
        <v>3.1958181818181814</v>
      </c>
      <c r="E9" s="7">
        <f t="shared" si="1"/>
        <v>3.1958181818181814</v>
      </c>
      <c r="F9" s="7">
        <f t="shared" si="1"/>
        <v>3.1208181818181813</v>
      </c>
      <c r="G9" s="7">
        <f t="shared" si="1"/>
        <v>1.0958181818181816</v>
      </c>
      <c r="H9" s="7">
        <f t="shared" si="1"/>
        <v>1.0958181818181816</v>
      </c>
      <c r="I9" s="7">
        <f t="shared" si="1"/>
        <v>1.0958181818181816</v>
      </c>
      <c r="J9" s="7">
        <f t="shared" si="1"/>
        <v>1.0958181818181816</v>
      </c>
      <c r="K9" s="7">
        <f t="shared" si="1"/>
        <v>1.0958181818181816</v>
      </c>
      <c r="L9" s="7">
        <f t="shared" si="1"/>
        <v>1.0958181818181816</v>
      </c>
      <c r="M9" s="7">
        <f t="shared" si="1"/>
        <v>1.0958181818181816</v>
      </c>
      <c r="N9" s="7">
        <f t="shared" si="1"/>
        <v>1.0958181818181816</v>
      </c>
      <c r="O9" s="7">
        <f t="shared" si="1"/>
        <v>1.0958181818181816</v>
      </c>
      <c r="P9" s="7">
        <f t="shared" si="1"/>
        <v>1.0958181818181816</v>
      </c>
      <c r="Q9" s="7">
        <f t="shared" si="1"/>
        <v>1.0958181818181816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102</v>
      </c>
      <c r="B10" s="24"/>
      <c r="C10" s="24">
        <f>C9/5*20</f>
        <v>12.783272727272726</v>
      </c>
      <c r="D10" s="24">
        <f t="shared" ref="D10:Q10" si="2">D9/5*20</f>
        <v>12.783272727272726</v>
      </c>
      <c r="E10" s="24">
        <f t="shared" si="2"/>
        <v>12.783272727272726</v>
      </c>
      <c r="F10" s="24">
        <f t="shared" si="2"/>
        <v>12.483272727272725</v>
      </c>
      <c r="G10" s="24">
        <f t="shared" si="2"/>
        <v>4.3832727272727263</v>
      </c>
      <c r="H10" s="24">
        <f t="shared" si="2"/>
        <v>4.3832727272727263</v>
      </c>
      <c r="I10" s="24">
        <f t="shared" si="2"/>
        <v>4.3832727272727263</v>
      </c>
      <c r="J10" s="24">
        <f t="shared" si="2"/>
        <v>4.3832727272727263</v>
      </c>
      <c r="K10" s="24">
        <f t="shared" si="2"/>
        <v>4.3832727272727263</v>
      </c>
      <c r="L10" s="24">
        <f t="shared" si="2"/>
        <v>4.3832727272727263</v>
      </c>
      <c r="M10" s="24">
        <f t="shared" si="2"/>
        <v>4.3832727272727263</v>
      </c>
      <c r="N10" s="24">
        <f t="shared" si="2"/>
        <v>4.3832727272727263</v>
      </c>
      <c r="O10" s="24">
        <f t="shared" si="2"/>
        <v>4.3832727272727263</v>
      </c>
      <c r="P10" s="24">
        <f t="shared" si="2"/>
        <v>4.3832727272727263</v>
      </c>
      <c r="Q10" s="24">
        <f t="shared" si="2"/>
        <v>4.3832727272727263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103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opLeftCell="A10" workbookViewId="0">
      <selection activeCell="M22" sqref="M22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163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72</v>
      </c>
      <c r="B3" s="21" t="s">
        <v>60</v>
      </c>
      <c r="C3" s="21">
        <f>'Group and Self Assessment'!C10</f>
        <v>1200049</v>
      </c>
      <c r="D3" s="21">
        <f>'Group and Self Assessment'!C11</f>
        <v>1201592</v>
      </c>
      <c r="E3" s="21">
        <f>'Group and Self Assessment'!C12</f>
        <v>1201518</v>
      </c>
      <c r="F3" s="21">
        <f>'Group and Self Assessment'!C13</f>
        <v>1201284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1">
        <f>0</f>
        <v>0</v>
      </c>
      <c r="T3" s="72">
        <f>1</f>
        <v>1</v>
      </c>
      <c r="U3" s="72">
        <f>2</f>
        <v>2</v>
      </c>
      <c r="V3" s="71">
        <f>3</f>
        <v>3</v>
      </c>
      <c r="W3" s="71">
        <f>4</f>
        <v>4</v>
      </c>
      <c r="X3" s="71">
        <f>5</f>
        <v>5</v>
      </c>
      <c r="Y3" s="22" t="s">
        <v>73</v>
      </c>
      <c r="Z3" s="12" t="s">
        <v>32</v>
      </c>
    </row>
    <row r="4" spans="1:26" ht="144.75" customHeight="1" x14ac:dyDescent="0.25">
      <c r="A4" s="15" t="s">
        <v>104</v>
      </c>
      <c r="B4" s="18">
        <v>0.1</v>
      </c>
      <c r="C4" s="26">
        <v>4</v>
      </c>
      <c r="D4" s="26">
        <v>4</v>
      </c>
      <c r="E4" s="26">
        <v>4</v>
      </c>
      <c r="F4" s="26">
        <v>4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69">
        <f t="shared" ref="R4:R7" si="0">AVERAGE(C4:Q4)</f>
        <v>4</v>
      </c>
      <c r="S4" s="73" t="s">
        <v>105</v>
      </c>
      <c r="T4" s="73" t="s">
        <v>106</v>
      </c>
      <c r="U4" s="73" t="s">
        <v>107</v>
      </c>
      <c r="V4" s="73" t="s">
        <v>108</v>
      </c>
      <c r="W4" s="73" t="s">
        <v>109</v>
      </c>
      <c r="X4" s="73" t="s">
        <v>110</v>
      </c>
      <c r="Y4" s="70"/>
      <c r="Z4" s="16"/>
    </row>
    <row r="5" spans="1:26" ht="101.25" customHeight="1" x14ac:dyDescent="0.25">
      <c r="A5" s="15" t="s">
        <v>111</v>
      </c>
      <c r="B5" s="18">
        <v>0.1</v>
      </c>
      <c r="C5" s="26">
        <v>3</v>
      </c>
      <c r="D5" s="26">
        <v>3</v>
      </c>
      <c r="E5" s="26">
        <v>3</v>
      </c>
      <c r="F5" s="26">
        <v>3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69">
        <f t="shared" si="0"/>
        <v>3</v>
      </c>
      <c r="S5" s="73" t="s">
        <v>112</v>
      </c>
      <c r="T5" s="73" t="s">
        <v>113</v>
      </c>
      <c r="U5" s="73" t="s">
        <v>114</v>
      </c>
      <c r="V5" s="73" t="s">
        <v>115</v>
      </c>
      <c r="W5" s="73" t="s">
        <v>116</v>
      </c>
      <c r="X5" s="73" t="s">
        <v>117</v>
      </c>
      <c r="Y5" s="70"/>
      <c r="Z5" s="16"/>
    </row>
    <row r="6" spans="1:26" ht="31.5" x14ac:dyDescent="0.25">
      <c r="A6" s="15" t="s">
        <v>118</v>
      </c>
      <c r="B6" s="18">
        <v>0.05</v>
      </c>
      <c r="C6" s="26">
        <v>4</v>
      </c>
      <c r="D6" s="26">
        <v>4</v>
      </c>
      <c r="E6" s="26">
        <v>4</v>
      </c>
      <c r="F6" s="26">
        <v>4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69">
        <f t="shared" si="0"/>
        <v>4</v>
      </c>
      <c r="S6" s="73" t="s">
        <v>119</v>
      </c>
      <c r="T6" s="73" t="s">
        <v>120</v>
      </c>
      <c r="U6" s="73" t="s">
        <v>121</v>
      </c>
      <c r="V6" s="73" t="s">
        <v>122</v>
      </c>
      <c r="W6" s="73" t="s">
        <v>123</v>
      </c>
      <c r="X6" s="73" t="s">
        <v>124</v>
      </c>
      <c r="Y6" s="70"/>
      <c r="Z6" s="16"/>
    </row>
    <row r="7" spans="1:26" ht="47.25" x14ac:dyDescent="0.25">
      <c r="A7" s="15" t="s">
        <v>125</v>
      </c>
      <c r="B7" s="18">
        <v>0.05</v>
      </c>
      <c r="C7" s="26">
        <v>3</v>
      </c>
      <c r="D7" s="26">
        <v>3</v>
      </c>
      <c r="E7" s="26">
        <v>3</v>
      </c>
      <c r="F7" s="26">
        <v>3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69">
        <f t="shared" si="0"/>
        <v>3</v>
      </c>
      <c r="S7" s="73" t="s">
        <v>119</v>
      </c>
      <c r="T7" s="73" t="s">
        <v>126</v>
      </c>
      <c r="U7" s="73" t="s">
        <v>127</v>
      </c>
      <c r="V7" s="73" t="s">
        <v>128</v>
      </c>
      <c r="W7" s="73" t="s">
        <v>129</v>
      </c>
      <c r="X7" s="73" t="s">
        <v>130</v>
      </c>
      <c r="Y7" s="70"/>
      <c r="Z7" s="16"/>
    </row>
    <row r="8" spans="1:26" ht="63" x14ac:dyDescent="0.25">
      <c r="A8" s="15" t="s">
        <v>131</v>
      </c>
      <c r="B8" s="18">
        <v>0.1</v>
      </c>
      <c r="C8" s="26">
        <v>3</v>
      </c>
      <c r="D8" s="26">
        <v>3</v>
      </c>
      <c r="E8" s="26">
        <v>3</v>
      </c>
      <c r="F8" s="26">
        <v>3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69">
        <f t="shared" ref="R8:R12" si="1">AVERAGE(C8:Q8)</f>
        <v>3</v>
      </c>
      <c r="S8" s="73" t="s">
        <v>119</v>
      </c>
      <c r="T8" s="73" t="s">
        <v>132</v>
      </c>
      <c r="U8" s="73" t="s">
        <v>133</v>
      </c>
      <c r="V8" s="73" t="s">
        <v>134</v>
      </c>
      <c r="W8" s="73" t="s">
        <v>135</v>
      </c>
      <c r="X8" s="73" t="s">
        <v>136</v>
      </c>
      <c r="Y8" s="70"/>
      <c r="Z8" s="16"/>
    </row>
    <row r="9" spans="1:26" ht="63" x14ac:dyDescent="0.25">
      <c r="A9" s="15" t="s">
        <v>137</v>
      </c>
      <c r="B9" s="18">
        <v>0.05</v>
      </c>
      <c r="C9" s="26">
        <v>4</v>
      </c>
      <c r="D9" s="26">
        <v>4</v>
      </c>
      <c r="E9" s="26">
        <v>4</v>
      </c>
      <c r="F9" s="26">
        <v>4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69">
        <f t="shared" ref="R9:R11" si="2">AVERAGE(C9:Q9)</f>
        <v>4</v>
      </c>
      <c r="S9" s="73" t="s">
        <v>138</v>
      </c>
      <c r="T9" s="73" t="s">
        <v>139</v>
      </c>
      <c r="U9" s="73"/>
      <c r="V9" s="73" t="s">
        <v>140</v>
      </c>
      <c r="W9" s="73"/>
      <c r="X9" s="73" t="s">
        <v>141</v>
      </c>
      <c r="Y9" s="70"/>
      <c r="Z9" s="16"/>
    </row>
    <row r="10" spans="1:26" ht="78.75" x14ac:dyDescent="0.25">
      <c r="A10" s="15" t="s">
        <v>142</v>
      </c>
      <c r="B10" s="18">
        <v>0.1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69" t="e">
        <f t="shared" si="2"/>
        <v>#DIV/0!</v>
      </c>
      <c r="S10" s="73" t="s">
        <v>138</v>
      </c>
      <c r="T10" s="73" t="s">
        <v>143</v>
      </c>
      <c r="U10" s="73" t="s">
        <v>144</v>
      </c>
      <c r="V10" s="73" t="s">
        <v>145</v>
      </c>
      <c r="W10" s="73" t="s">
        <v>146</v>
      </c>
      <c r="X10" s="73" t="s">
        <v>147</v>
      </c>
      <c r="Y10" s="70"/>
      <c r="Z10" s="16"/>
    </row>
    <row r="11" spans="1:26" ht="31.5" x14ac:dyDescent="0.25">
      <c r="A11" s="15" t="s">
        <v>148</v>
      </c>
      <c r="B11" s="18">
        <v>0.1</v>
      </c>
      <c r="C11" s="26">
        <v>2</v>
      </c>
      <c r="D11" s="26">
        <v>2</v>
      </c>
      <c r="E11" s="26">
        <v>2</v>
      </c>
      <c r="F11" s="26">
        <v>2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69">
        <f t="shared" si="2"/>
        <v>2</v>
      </c>
      <c r="S11" s="73" t="s">
        <v>138</v>
      </c>
      <c r="T11" s="73" t="s">
        <v>149</v>
      </c>
      <c r="U11" s="73" t="s">
        <v>150</v>
      </c>
      <c r="V11" s="73" t="s">
        <v>151</v>
      </c>
      <c r="W11" s="73" t="s">
        <v>152</v>
      </c>
      <c r="X11" s="73" t="s">
        <v>153</v>
      </c>
      <c r="Y11" s="70"/>
      <c r="Z11" s="16"/>
    </row>
    <row r="12" spans="1:26" ht="31.5" x14ac:dyDescent="0.25">
      <c r="A12" s="15" t="s">
        <v>154</v>
      </c>
      <c r="B12" s="18">
        <v>0.1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69" t="e">
        <f t="shared" si="1"/>
        <v>#DIV/0!</v>
      </c>
      <c r="S12" s="73" t="s">
        <v>138</v>
      </c>
      <c r="T12" s="73" t="s">
        <v>149</v>
      </c>
      <c r="U12" s="73" t="s">
        <v>150</v>
      </c>
      <c r="V12" s="73" t="s">
        <v>151</v>
      </c>
      <c r="W12" s="73" t="s">
        <v>152</v>
      </c>
      <c r="X12" s="73" t="s">
        <v>153</v>
      </c>
      <c r="Y12" s="70"/>
      <c r="Z12" s="16"/>
    </row>
    <row r="13" spans="1:26" ht="31.5" x14ac:dyDescent="0.25">
      <c r="A13" s="15" t="s">
        <v>155</v>
      </c>
      <c r="B13" s="18">
        <v>0.1</v>
      </c>
      <c r="C13" s="26">
        <v>5</v>
      </c>
      <c r="D13" s="26">
        <v>5</v>
      </c>
      <c r="E13" s="26">
        <v>5</v>
      </c>
      <c r="F13" s="26">
        <v>5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69">
        <f t="shared" ref="R13:R14" si="3">AVERAGE(C13:Q13)</f>
        <v>5</v>
      </c>
      <c r="S13" s="73" t="s">
        <v>156</v>
      </c>
      <c r="T13" s="73" t="s">
        <v>157</v>
      </c>
      <c r="U13" s="73" t="s">
        <v>158</v>
      </c>
      <c r="V13" s="73" t="s">
        <v>159</v>
      </c>
      <c r="W13" s="73" t="s">
        <v>160</v>
      </c>
      <c r="X13" s="73" t="s">
        <v>161</v>
      </c>
      <c r="Y13" s="70"/>
      <c r="Z13" s="16"/>
    </row>
    <row r="14" spans="1:26" ht="31.5" x14ac:dyDescent="0.25">
      <c r="A14" s="15" t="s">
        <v>162</v>
      </c>
      <c r="B14" s="18">
        <v>0.15</v>
      </c>
      <c r="C14" s="26">
        <v>3</v>
      </c>
      <c r="D14" s="26">
        <v>3</v>
      </c>
      <c r="E14" s="26">
        <v>3</v>
      </c>
      <c r="F14" s="26">
        <v>3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69">
        <f t="shared" si="3"/>
        <v>3</v>
      </c>
      <c r="S14" s="73" t="s">
        <v>138</v>
      </c>
      <c r="T14" s="73" t="s">
        <v>149</v>
      </c>
      <c r="U14" s="73" t="s">
        <v>150</v>
      </c>
      <c r="V14" s="73" t="s">
        <v>151</v>
      </c>
      <c r="W14" s="73" t="s">
        <v>152</v>
      </c>
      <c r="X14" s="73" t="s">
        <v>153</v>
      </c>
      <c r="Y14" s="70"/>
      <c r="Z14" s="16"/>
    </row>
    <row r="15" spans="1:26" x14ac:dyDescent="0.25">
      <c r="A15" s="15" t="s">
        <v>70</v>
      </c>
      <c r="B15" s="19">
        <f>SUM(B4:B14)</f>
        <v>1</v>
      </c>
      <c r="C15" s="7">
        <f t="shared" ref="C15:Q15" si="4">SUMPRODUCT(C8:C14,$B$8:$B$14)</f>
        <v>1.65</v>
      </c>
      <c r="D15" s="7">
        <f t="shared" si="4"/>
        <v>1.65</v>
      </c>
      <c r="E15" s="7">
        <f t="shared" si="4"/>
        <v>1.65</v>
      </c>
      <c r="F15" s="7">
        <f t="shared" si="4"/>
        <v>1.65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4"/>
      <c r="T15" s="34"/>
      <c r="U15" s="34"/>
      <c r="V15" s="34"/>
      <c r="W15" s="34"/>
      <c r="X15" s="34"/>
      <c r="Y15" s="7"/>
      <c r="Z15" s="16"/>
    </row>
    <row r="16" spans="1:26" x14ac:dyDescent="0.25">
      <c r="A16" s="23" t="s">
        <v>102</v>
      </c>
      <c r="B16" s="24"/>
      <c r="C16" s="24">
        <f>C15/5*20</f>
        <v>6.6</v>
      </c>
      <c r="D16" s="24">
        <f t="shared" ref="D16:Q16" si="5">D15/5*20</f>
        <v>6.6</v>
      </c>
      <c r="E16" s="24">
        <f t="shared" si="5"/>
        <v>6.6</v>
      </c>
      <c r="F16" s="24">
        <f t="shared" si="5"/>
        <v>6.6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103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Ana Albergaria (1201518)</cp:lastModifiedBy>
  <cp:revision/>
  <dcterms:created xsi:type="dcterms:W3CDTF">2021-10-23T17:18:59Z</dcterms:created>
  <dcterms:modified xsi:type="dcterms:W3CDTF">2021-11-14T14:57:33Z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