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140" yWindow="930" windowWidth="28770" windowHeight="14475" firstSheet="24" activeTab="28"/>
  </bookViews>
  <sheets>
    <sheet name="Intro" sheetId="15" r:id="rId1"/>
    <sheet name="201 Oil-fired boiler" sheetId="23" r:id="rId2"/>
    <sheet name="202 Natural gas boiler" sheetId="26" r:id="rId3"/>
    <sheet name="203.1 Indirect DH subst" sheetId="27" r:id="rId4"/>
    <sheet name="203.2 Direct DH subst" sheetId="28" r:id="rId5"/>
    <sheet name="204 Biomass boiler, automatic" sheetId="29" r:id="rId6"/>
    <sheet name="205 Biomass boiler, manual" sheetId="30" r:id="rId7"/>
    <sheet name="206 Wood stove" sheetId="31" r:id="rId8"/>
    <sheet name="207.1 Air to air existing" sheetId="5" r:id="rId9"/>
    <sheet name="207.2 Air to air new" sheetId="6" r:id="rId10"/>
    <sheet name="207.3 Air to water existing" sheetId="4" r:id="rId11"/>
    <sheet name="207.4 Air to water new" sheetId="7" r:id="rId12"/>
    <sheet name="207.5 Air to water Apartm. ex" sheetId="10" r:id="rId13"/>
    <sheet name="207.6 Air to water Apartm. new" sheetId="11" r:id="rId14"/>
    <sheet name="207.7 Ground source existing" sheetId="3" r:id="rId15"/>
    <sheet name="207.8 Ground source new" sheetId="9" r:id="rId16"/>
    <sheet name="207.9 Ground apartm. exis" sheetId="12" r:id="rId17"/>
    <sheet name="207.10 Ground apartm. new" sheetId="13" r:id="rId18"/>
    <sheet name="207.11 Ventilation" sheetId="1" r:id="rId19"/>
    <sheet name="207.12 Ventilation apartm. new" sheetId="14" r:id="rId20"/>
    <sheet name="208.1 Absorption HP exis " sheetId="16" r:id="rId21"/>
    <sheet name="208.2 Absorption HP Apart" sheetId="17" r:id="rId22"/>
    <sheet name="208.3 Gas engine-driv Apart" sheetId="18" r:id="rId23"/>
    <sheet name="208.4 Adsorp gas driv one fam" sheetId="19" r:id="rId24"/>
    <sheet name="215 Solar heating" sheetId="32" r:id="rId25"/>
    <sheet name="216 Electric heating" sheetId="33" r:id="rId26"/>
    <sheet name="217 SOFC mCHP - n. gas &amp; biogas" sheetId="35" r:id="rId27"/>
    <sheet name="218 LT-PEMFC mCHP - hydrogen" sheetId="36" r:id="rId28"/>
    <sheet name="219 LT-PEMFC mCHP - natural gas" sheetId="37" r:id="rId29"/>
  </sheets>
  <definedNames>
    <definedName name="_xlnm.Print_Area" localSheetId="2">'202 Natural gas boiler'!$A$1:$M$74</definedName>
    <definedName name="_xlnm.Print_Area" localSheetId="5">'204 Biomass boiler, automatic'!$A$1:$AV$60</definedName>
    <definedName name="_xlnm.Print_Area" localSheetId="6">'205 Biomass boiler, manual'!$A$1:$M$57</definedName>
    <definedName name="_xlnm.Print_Area" localSheetId="7">'206 Wood stove'!$A$1:$X$55</definedName>
    <definedName name="_xlnm.Print_Area" localSheetId="24">'215 Solar heating'!$A$1:$BH$49</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37" l="1"/>
  <c r="D10" i="37"/>
  <c r="E10" i="37"/>
  <c r="F10" i="37"/>
  <c r="C11" i="37"/>
  <c r="D11" i="37"/>
  <c r="E11" i="37"/>
  <c r="F11" i="37"/>
  <c r="C28" i="37"/>
  <c r="D29" i="37"/>
  <c r="E29" i="37"/>
  <c r="F29" i="37"/>
  <c r="C6" i="36"/>
  <c r="C8" i="36" s="1"/>
  <c r="D8" i="36"/>
  <c r="E8" i="36"/>
  <c r="F8" i="36"/>
  <c r="C28" i="36"/>
  <c r="C6" i="35"/>
  <c r="C8" i="35" s="1"/>
  <c r="D11" i="35"/>
  <c r="D6" i="35" s="1"/>
  <c r="D8" i="35" s="1"/>
  <c r="E11" i="35"/>
  <c r="E6" i="35" s="1"/>
  <c r="E8" i="35" s="1"/>
  <c r="F11" i="35"/>
  <c r="F6" i="35" s="1"/>
  <c r="F8" i="35" s="1"/>
  <c r="C31" i="35"/>
  <c r="D31" i="35"/>
  <c r="E31" i="35"/>
  <c r="F31" i="35"/>
  <c r="C6" i="37" l="1"/>
  <c r="C8" i="37" s="1"/>
  <c r="F6" i="37"/>
  <c r="F8" i="37" s="1"/>
  <c r="E6" i="37"/>
  <c r="E8" i="37" s="1"/>
  <c r="D6" i="37"/>
  <c r="D8" i="37" s="1"/>
  <c r="F32" i="9"/>
  <c r="F30" i="9" s="1"/>
  <c r="E32" i="9"/>
  <c r="D32" i="9"/>
  <c r="J30" i="9"/>
  <c r="I30" i="9"/>
  <c r="H30" i="9"/>
  <c r="G30" i="9"/>
  <c r="E30" i="9"/>
  <c r="D30" i="9"/>
  <c r="C30" i="9"/>
  <c r="E32" i="3"/>
  <c r="F32" i="3" s="1"/>
  <c r="F30" i="3" s="1"/>
  <c r="D32" i="3"/>
  <c r="J30" i="3"/>
  <c r="I30" i="3"/>
  <c r="H30" i="3"/>
  <c r="G30" i="3"/>
  <c r="E30" i="3"/>
  <c r="D30" i="3"/>
  <c r="C30" i="3"/>
  <c r="E32" i="7"/>
  <c r="F32" i="7" s="1"/>
  <c r="F30" i="7" s="1"/>
  <c r="D32" i="7"/>
  <c r="D30" i="7" s="1"/>
  <c r="J30" i="7"/>
  <c r="I30" i="7"/>
  <c r="H30" i="7"/>
  <c r="G30" i="7"/>
  <c r="E30" i="7"/>
  <c r="C30" i="7"/>
  <c r="D32" i="4"/>
  <c r="E32" i="4"/>
  <c r="F32" i="4" s="1"/>
  <c r="C28" i="6"/>
  <c r="E28" i="6" s="1"/>
  <c r="F28" i="6" s="1"/>
  <c r="F28" i="5"/>
  <c r="E28" i="5"/>
  <c r="D28" i="5"/>
  <c r="C28" i="5"/>
  <c r="D28" i="6" l="1"/>
  <c r="J33" i="13" l="1"/>
  <c r="I33" i="13"/>
  <c r="H33" i="13"/>
  <c r="G33" i="13"/>
  <c r="F33" i="13"/>
  <c r="E33" i="13"/>
  <c r="D33" i="13"/>
  <c r="C33" i="13"/>
  <c r="J33" i="12"/>
  <c r="I33" i="12"/>
  <c r="H33" i="12"/>
  <c r="G33" i="12"/>
  <c r="F33" i="12"/>
  <c r="E33" i="12"/>
  <c r="D33" i="12"/>
  <c r="C33" i="12"/>
  <c r="J33" i="11"/>
  <c r="I33" i="11"/>
  <c r="H33" i="11"/>
  <c r="G33" i="11"/>
  <c r="F33" i="11"/>
  <c r="E33" i="11"/>
  <c r="D33" i="11"/>
  <c r="C33" i="11"/>
  <c r="J33" i="10"/>
  <c r="I33" i="10"/>
  <c r="H33" i="10"/>
  <c r="G33" i="10"/>
  <c r="F33" i="10"/>
  <c r="E33" i="10"/>
  <c r="D33" i="10"/>
  <c r="C33" i="10"/>
  <c r="J30" i="4"/>
  <c r="I30" i="4"/>
  <c r="H30" i="4"/>
  <c r="G30" i="4"/>
  <c r="F30" i="4"/>
  <c r="E30" i="4"/>
  <c r="D30" i="4"/>
  <c r="C30" i="4"/>
  <c r="J30" i="10"/>
  <c r="I30" i="10"/>
  <c r="H30" i="10"/>
  <c r="G30" i="10"/>
  <c r="F30" i="10"/>
  <c r="E30" i="10"/>
  <c r="D30" i="10"/>
  <c r="C30" i="10"/>
  <c r="C30" i="11"/>
  <c r="H30" i="11"/>
  <c r="J30" i="11"/>
  <c r="I30" i="11"/>
  <c r="G30" i="11"/>
  <c r="F30" i="11"/>
  <c r="E30" i="11"/>
  <c r="D30" i="11"/>
  <c r="F28" i="14"/>
  <c r="C28" i="1"/>
  <c r="J30" i="13"/>
  <c r="C30" i="13"/>
  <c r="D30" i="12"/>
  <c r="E30" i="12"/>
  <c r="F30" i="12"/>
  <c r="G30" i="12"/>
  <c r="H30" i="12"/>
  <c r="I30" i="12"/>
  <c r="J30" i="12"/>
  <c r="C30" i="12"/>
  <c r="I30" i="13" l="1"/>
  <c r="H30" i="13"/>
  <c r="G30" i="13"/>
  <c r="F30" i="13"/>
  <c r="E30" i="13"/>
  <c r="D30" i="13"/>
  <c r="F28" i="1"/>
  <c r="J28" i="1"/>
  <c r="I28" i="1"/>
  <c r="H28" i="1"/>
  <c r="G28" i="1"/>
  <c r="E28" i="1"/>
  <c r="D28" i="1"/>
  <c r="D28" i="14"/>
  <c r="E28" i="14"/>
  <c r="G28" i="14"/>
  <c r="H28" i="14"/>
  <c r="I28" i="14"/>
  <c r="J28" i="14"/>
  <c r="C28" i="14"/>
  <c r="J31" i="14"/>
  <c r="I31" i="14"/>
  <c r="H31" i="14"/>
  <c r="G31" i="14"/>
  <c r="F31" i="14"/>
  <c r="E31" i="14"/>
  <c r="D31" i="14"/>
  <c r="C31" i="14"/>
</calcChain>
</file>

<file path=xl/sharedStrings.xml><?xml version="1.0" encoding="utf-8"?>
<sst xmlns="http://schemas.openxmlformats.org/spreadsheetml/2006/main" count="6119" uniqueCount="473">
  <si>
    <t>Technology</t>
  </si>
  <si>
    <t>Uncertainty (2020)</t>
  </si>
  <si>
    <t>Uncertainty (2050)</t>
  </si>
  <si>
    <t>Note</t>
  </si>
  <si>
    <t>Ref</t>
  </si>
  <si>
    <t>Energy/technical data</t>
  </si>
  <si>
    <t>Lower</t>
  </si>
  <si>
    <t>Upper</t>
  </si>
  <si>
    <t>Heat production capacity for one unit (kW)</t>
  </si>
  <si>
    <t>Electricity generation capacity for one unit (kW)</t>
  </si>
  <si>
    <t>Expected share of space heating demand covered by unit (%)</t>
  </si>
  <si>
    <t>Expected share of hot tap water demand covered by unit (%)</t>
  </si>
  <si>
    <t>Heat efficiency, annual average, net (%)</t>
  </si>
  <si>
    <t>Total efficiency, annual average, net (%)</t>
  </si>
  <si>
    <t>Auxiliary Electricity consumption (kWh/year)</t>
  </si>
  <si>
    <t>Technical lifetime (years)</t>
  </si>
  <si>
    <t>Regulation ability</t>
  </si>
  <si>
    <t>Warm start-up time (hours)</t>
  </si>
  <si>
    <t>Cold start-up time (hours)</t>
  </si>
  <si>
    <t>Environment</t>
  </si>
  <si>
    <r>
      <t>SO</t>
    </r>
    <r>
      <rPr>
        <vertAlign val="subscript"/>
        <sz val="8"/>
        <color theme="1"/>
        <rFont val="Arial"/>
        <family val="2"/>
      </rPr>
      <t>2</t>
    </r>
    <r>
      <rPr>
        <sz val="8"/>
        <color theme="1"/>
        <rFont val="Arial"/>
        <family val="2"/>
      </rPr>
      <t xml:space="preserve"> (g per GJ fuel)</t>
    </r>
  </si>
  <si>
    <r>
      <t>NO</t>
    </r>
    <r>
      <rPr>
        <vertAlign val="subscript"/>
        <sz val="8"/>
        <color theme="1"/>
        <rFont val="Arial"/>
        <family val="2"/>
      </rPr>
      <t>X</t>
    </r>
    <r>
      <rPr>
        <sz val="8"/>
        <color theme="1"/>
        <rFont val="Arial"/>
        <family val="2"/>
      </rPr>
      <t xml:space="preserve"> (g per GJ fuel)</t>
    </r>
  </si>
  <si>
    <r>
      <t>CH</t>
    </r>
    <r>
      <rPr>
        <vertAlign val="subscript"/>
        <sz val="8"/>
        <color theme="1"/>
        <rFont val="Arial"/>
        <family val="2"/>
      </rPr>
      <t>4</t>
    </r>
    <r>
      <rPr>
        <sz val="8"/>
        <color theme="1"/>
        <rFont val="Arial"/>
        <family val="2"/>
      </rPr>
      <t xml:space="preserve"> (g per GJ fuel)</t>
    </r>
  </si>
  <si>
    <r>
      <t>N</t>
    </r>
    <r>
      <rPr>
        <vertAlign val="subscript"/>
        <sz val="8"/>
        <color theme="1"/>
        <rFont val="Arial"/>
        <family val="2"/>
      </rPr>
      <t>2</t>
    </r>
    <r>
      <rPr>
        <sz val="8"/>
        <color theme="1"/>
        <rFont val="Arial"/>
        <family val="2"/>
      </rPr>
      <t>O (g per GJ fuel)</t>
    </r>
  </si>
  <si>
    <t>Particles (g per GJ fuel)</t>
  </si>
  <si>
    <t>Financial data</t>
  </si>
  <si>
    <t>Specific investment (1000€/unit)</t>
  </si>
  <si>
    <t>- hereof equipment (%)</t>
  </si>
  <si>
    <t>- hereof installation (%)</t>
  </si>
  <si>
    <t>Possible additional specific investment  (1000€/unit)</t>
  </si>
  <si>
    <t>Fixed O&amp;M (€/unit/year)</t>
  </si>
  <si>
    <t>N/A</t>
  </si>
  <si>
    <t>C</t>
  </si>
  <si>
    <t>B</t>
  </si>
  <si>
    <t>D</t>
  </si>
  <si>
    <t>Change in capacity within 1 minute (%)</t>
  </si>
  <si>
    <t>Heat pump, Air-to-air, existing one family house</t>
  </si>
  <si>
    <t>Heat pump, Air-to-air, new one family house</t>
  </si>
  <si>
    <t>1,2,5</t>
  </si>
  <si>
    <t>1,2,7</t>
  </si>
  <si>
    <t>4,5,7,8</t>
  </si>
  <si>
    <t>Heat pump, Air-to-water, existing one family house</t>
  </si>
  <si>
    <t>Heat efficiency, annual average, net (%), floor heating</t>
  </si>
  <si>
    <t>Total efficiency, annual average, net (%), floor heating</t>
  </si>
  <si>
    <t>Heat efficiency, annual average, net (%), radiators</t>
  </si>
  <si>
    <t>Total efficiency, annual average, net (%), radiators</t>
  </si>
  <si>
    <t>Heat pump, Air-to-water, new one family house</t>
  </si>
  <si>
    <t>Heat pump, ground source, existing one family house</t>
  </si>
  <si>
    <t>Heat pump, ground source, new one family house</t>
  </si>
  <si>
    <t>Heat pump, ventilation, new one family house</t>
  </si>
  <si>
    <t>Heat pump, Air-to-water, existing apartments</t>
  </si>
  <si>
    <t>Variable O&amp;M (€/MWh)</t>
  </si>
  <si>
    <t>Heat pump, Air-to-water, new apartments</t>
  </si>
  <si>
    <t>Heat pump, Ground source, new apartments</t>
  </si>
  <si>
    <t>Heat pump, Ground source, existing apartments</t>
  </si>
  <si>
    <t>Heat pump, ventilation, new apartments</t>
  </si>
  <si>
    <t>B, E</t>
  </si>
  <si>
    <t>1,2,3,14</t>
  </si>
  <si>
    <t>1,2,3,13,14</t>
  </si>
  <si>
    <t>12,13,15</t>
  </si>
  <si>
    <t>11,12,15</t>
  </si>
  <si>
    <t>4,11,12,15</t>
  </si>
  <si>
    <t>3,9,10,14</t>
  </si>
  <si>
    <t>F</t>
  </si>
  <si>
    <t>A, F</t>
  </si>
  <si>
    <t>I</t>
  </si>
  <si>
    <t>C, H, I</t>
  </si>
  <si>
    <t>C, H, J</t>
  </si>
  <si>
    <t>References:</t>
  </si>
  <si>
    <t>Notes:</t>
  </si>
  <si>
    <t>A</t>
  </si>
  <si>
    <t>E</t>
  </si>
  <si>
    <t>G</t>
  </si>
  <si>
    <t>H</t>
  </si>
  <si>
    <t>J</t>
  </si>
  <si>
    <t>Market and Statistics Report, EHPA 2014</t>
  </si>
  <si>
    <t>Godkendelse af tilskudsberettigede anlæg, måling, dataindsamling og formidling, Teknologisk Institut 2013</t>
  </si>
  <si>
    <t>Drejebog til store varmepumpeprojekter i fjernvarmesystemet, Energistyrelsen 2015</t>
  </si>
  <si>
    <t>Afdækning af potentiale for varmepumper til opvarmning af helårshuse i Danmark til erstatning for oliefyr, Energistyrelsen 2011</t>
  </si>
  <si>
    <t>Heat implementation scenarios until 2030, Ecofys 2013</t>
  </si>
  <si>
    <t>Udredning vedrørende varmelagringsteknologier og store varmepumper til brug i fjernvarmesystemer, Energistyrelsen 2013</t>
  </si>
  <si>
    <t>Heat efficiency values refers to the COP of the heat pump</t>
  </si>
  <si>
    <t>The reason for the drop in COP values in 2030 and 2050, is hot tap water production from 2030 and onwards</t>
  </si>
  <si>
    <t>The share of heating demand and hot tap water demand covered depends on how the heat pump is operated in the total heat energy system in the house.</t>
  </si>
  <si>
    <t>Weighted by seasonal heat demand of average climate zones according to EN14825 and domestic hot water production according to EN16147</t>
  </si>
  <si>
    <t>The reason for lower COP values compared to air-to-air heat pumps in existing buildings, is lower efficiency due to the small capacity of these heat pumps</t>
  </si>
  <si>
    <t>In gas hybrid installations the heat pump will cover around 70 % of the total heat demand</t>
  </si>
  <si>
    <t>Including domestic hot water storage tank and auxiliary equipment</t>
  </si>
  <si>
    <t>The replacement cost of a worn out ground source heat pump will usually only be around 30 % of the initial investment as some components are reused</t>
  </si>
  <si>
    <t>Add on price compared to ventilation unit without heat pump, cost includes domestic hot water storage tank and auxiliary equipment</t>
  </si>
  <si>
    <t>C, G, H, I</t>
  </si>
  <si>
    <t>C, G, H, J</t>
  </si>
  <si>
    <t>Total efficiency values are including auxilliary electricity consumption</t>
  </si>
  <si>
    <t>C, I</t>
  </si>
  <si>
    <t>C, J</t>
  </si>
  <si>
    <t>K</t>
  </si>
  <si>
    <t>Uncertainties on the investment costs are highly dependent on the expected share of hot tap water demand covered by the heat pump</t>
  </si>
  <si>
    <t xml:space="preserve"> - of which is electricity costs (€/unit/year)</t>
  </si>
  <si>
    <t xml:space="preserve"> - of which is other O&amp;M costs (€/unit/year)</t>
  </si>
  <si>
    <t>L</t>
  </si>
  <si>
    <t>The cost of auxiliary electricity consumption is calculated using the following electricity prices in €/MWh: 2015: 64, 2020: 71, 2030: 102, 2050: 165. These prices include production costs and transport tariffs, but not any taxes or subsidies for renewable energy.</t>
  </si>
  <si>
    <t>Heat pump absorption gas driven, one family house, existing buildings</t>
  </si>
  <si>
    <t>J,K,M,N,Q</t>
  </si>
  <si>
    <t>-</t>
  </si>
  <si>
    <t>Financial data - air-to-water</t>
  </si>
  <si>
    <t>A,E</t>
  </si>
  <si>
    <t>Financial data - Brine-to-water (ground-source)</t>
  </si>
  <si>
    <t>A,E,F,G;H,P</t>
  </si>
  <si>
    <t>O</t>
  </si>
  <si>
    <t>I, J</t>
  </si>
  <si>
    <t>Gas Heat Pumps. Efficient heating and cooling with natural gas. GasTerra / Castel International Publishers. Groningen, The Netherlands. 2010</t>
  </si>
  <si>
    <t>Innovative Technologien zur energetischen Nutzung von Gas, Prognos AG, 2009</t>
  </si>
  <si>
    <t>M. Näslund, Residential gas-fired sorption heat pumps. Test and technology evaluation, DGC 2008</t>
  </si>
  <si>
    <t>The cost “Specific investment” is split as following: Appliance + Installation of appliance + Heat collectors brine (when relevant). The cost of appliance in 2015 is difficult to appreciate as the technology is not yet on the market. However, considering the cost of the same technology sold today to commercial users (see next table) it is fair to think that the cost of the appliance alone will be around 10.000€ to start with; the target price once the appliance is on the market would be about 7-9000 € decreasing with time as production increases.</t>
  </si>
  <si>
    <t>The Efficiency of the domestic version of Robur is not yet public, but it is announced in the same range as for the larger version of the heat pump (see also comments given next table). Efficiency given here is estimates of annual efficiency based on the data from manufacturers corrected from field test experience and literature. Higher efficiency may be obtained by using low-temperature distribution system (floor heating). The improvement of efficiency foreseen is both due to better technologies and a better interaction between the appliance and the heating installation.</t>
  </si>
  <si>
    <t>Same as for gas boilers [1]. The most recent information for boilers service contract is about 135 without VAT. A similar cost is expected to apply to gas heat pumps. Note however, that the service is not mandatory for all appliances</t>
  </si>
  <si>
    <t>Supposed to be the same as for gas boilers [1].</t>
  </si>
  <si>
    <t xml:space="preserve">Electrical heat pump (air/water) installation cost is about 2000 € (15% of 13.000 €) according to [1] (table 5.18), a gas boiler installation is about 2500 € [1]. We consider that a gas heat pump air-water installation will cost about 3000 € once installers have learned the technology specificity. Most of the installation is not very different from a boiler installation apart from the air inlet. </t>
  </si>
  <si>
    <t>The authors consider that a gas heat pump brine-water installation will cost the same as the air-water version (3000 €). This cost doesn’t include the heat collection (see G).</t>
  </si>
  <si>
    <t>For the brine version the cost of the heat collection (horizontal) is 4000€ for single-family houses according to source such as (http://www.renvarme.dk/produkter/jordvarme-boringer.aspx?language=da-dk). The data is conform to the figure given for EHP in [1] (based on a 10 kW (capacity) heat pump). The gas heat pumps require less heat collectors, the cost compared to the electrical counterpart will be lower. (40% [2] to 50% [3] of the drilling of the corresponding ground source EHPs; similar figures will also apply for horizontal pipes). The authors expect this to result in a heat collection cost that is about 20% lower. So it will be 3200 € for a 10 kW heat pump (the authors keep 10 kW for comparison purpose with EHP). The initial cost is given with VAT, so the final figure for a 10 kW gas heat pumps is 2600 €.</t>
  </si>
  <si>
    <t>The above figure will need to be validated with market data once the technology is on the market.</t>
  </si>
  <si>
    <t xml:space="preserve">Possible installation of a new gas service line grid connection= 1600 €; for new installation only </t>
  </si>
  <si>
    <t>In case of vertical drilling for electric heat pumps; there is the “additional cost” of a vertical heat collector of  6000 Euros (hardware + labour)  compared to the price of an horizontal heat collector. See [1] The authors have considered that corresponding costs for gas heat pumps would be 20% lower (so 4800 Euros)</t>
  </si>
  <si>
    <t>Based on Robur prototype.</t>
  </si>
  <si>
    <t>Same as for boiler (the burner is a premix burner as for gas boilers).</t>
  </si>
  <si>
    <t>M</t>
  </si>
  <si>
    <t>The present capacity will probably be extended in both ends of the range.</t>
  </si>
  <si>
    <t>N</t>
  </si>
  <si>
    <t>The appliance can modulate between two values of the capacity. Here, we give the maximum capacity.</t>
  </si>
  <si>
    <t>For the % calculation; “equipment %” is the cost of the heat pump, and “installation %” is all other cost (labour cost for installation + labour and hardware for the heat collector installation).</t>
  </si>
  <si>
    <t>P</t>
  </si>
  <si>
    <t>100% of the investment cost is here given per unit and thus not depending on kW (cost based on one appliance on the market; so it is not possible to make a linear cost model).</t>
  </si>
  <si>
    <t>Q</t>
  </si>
  <si>
    <t>The solution most commonly used to cover larger heat demand is to use several units in cascade when needed.</t>
  </si>
  <si>
    <t>Heat pump absorption gas driven, apartment complex, existing buildings</t>
  </si>
  <si>
    <t>J,N</t>
  </si>
  <si>
    <t>A,E,F,H,M</t>
  </si>
  <si>
    <t>G,I</t>
  </si>
  <si>
    <t>Costs are based on a 44 kW unit. The cost “Specific investment” is split as following: Appliance + Installation of appliance + Heat collectors brine (when relevant). The cost for the appliance alone in 2015 is stable as the technology is already present for a number of years. Maybe the price will decrease a bit thanks to the higher production numbers.</t>
  </si>
  <si>
    <t>Efficiency given here is estimates of annual efficiency based on the data from manufacturers corrected from field test experience and literature. Higher efficiency can be obtained when using low-temperature distribution system (floor heating). The improvement of efficiency foreseen is both due to better technologies and a better interaction between the appliance and the heating installation. Test results available from [18] are claiming 142 to 149% annual efficiency.</t>
  </si>
  <si>
    <t>Same as for gas boilers [1]. The most recent information for boilers service contract is about 135 without VAT. A similar cost is expected to apply to gas heat pumps. Note however, that the service is not mandatory for all appliances.</t>
  </si>
  <si>
    <t xml:space="preserve">Note that only very few appliances are installed in Denmark and the figures are, therefore, only rough approximates. The authors consider here that the installation of a single air-water gas heat pump will cost about 4000 € (same as for single-family house + 1000€) once installers have learned how to do the job. The installation of several units in cascade will be different, but there are no references in Denmark that allow us to make a correct assessment of this. </t>
  </si>
  <si>
    <t>Same as E for the brine/water gas heat pump the authors believe that the installation cost of a single 44 kW appliance will be as for the air-water version (4000 €) And again, the installation of several units in cascade will be different, but there are no references in Denmark that allow us to make a correct assessment of this. This cost doesn’t include the heat collection (see G &amp;H).</t>
  </si>
  <si>
    <t xml:space="preserve">For the brine version the additional cost of the heat collection (vertical) is 670 €/kW for an apartment complex [1]. Because gas heat pumps require less heat collectors, the cost compared to the electrical counterpart will be lower. (40% [2] to 50% [3] of the drilling of the corresponding ground source EHPs was already mentioned. We expect this to result in a heat collection cost that is about 20% lower. So this figure will be 536 €/kW for an apartment complex. This will result in approx. 23.000 € for a 44 kW heat pump. </t>
  </si>
  <si>
    <t>The cost of the horizontal heat collection for a 44 kW gas heat pump is not very clear to the authors (not much existing data) at the present time (and EHP data of [1] are not specific for larger installations. But, considering it is about 40% of a vertical collection in general for EHP,  and that additional cost for vertical are given as below, we end up with a total cost for vertical of 38.000 Euro (=23/0,6). So the horizontal heat collection would be 15.000 Euros (38.000 -23.000) based on a 44 kW heat pump.</t>
  </si>
  <si>
    <t>Possible installation of a new gas service line grid connection= 1600 €; for new installation only.</t>
  </si>
  <si>
    <t>2015 size is based on Robur information.</t>
  </si>
  <si>
    <t>For the % calculation; “equipment %” is the cost of the heat pump, and “installation %“ is all other cost (labour cost for installation + labour and hardware for the heat collector installation).</t>
  </si>
  <si>
    <t>Heat pump gas-engine driven, apartment complex, existing buildings</t>
  </si>
  <si>
    <t>A,E,L</t>
  </si>
  <si>
    <t>F,G,O</t>
  </si>
  <si>
    <t>H,K</t>
  </si>
  <si>
    <t>Marktübersicht Gaswärmepumpen 2012, ASUE, www.asue.de</t>
  </si>
  <si>
    <t>NOx emissions of new technologies under ECOdesign LOT1. Note by Jean Schweitzer, DGC, December 2011. Draft2.</t>
  </si>
  <si>
    <t>Based on model by Aisin &amp; Sanyo air-to-air &amp; air-to-water technologies.</t>
  </si>
  <si>
    <t>The authors consider that GHP has a similar lifetime as engine based mCHP, even though this may be conservative, as the technology has been on the market for many years and is mature. Lifetime should improve in the future.</t>
  </si>
  <si>
    <t>Emission can be strongly reduced by using catalyst reduction technologies that may be a standard in products for larger appliances in the future.</t>
  </si>
  <si>
    <t>The authors consider that CH4 emissions are in the same range as those for “MicroCHP gas engine”.</t>
  </si>
  <si>
    <t xml:space="preserve">Although the 80 kW is not very suitable to single-family houses, the appliances are generally built as series of the same models of different power (here from 20 to 80 kW). Those last and larger appliances are of course more suitable to commercial buildings and multiple apartments heating. </t>
  </si>
  <si>
    <t>Specific investment (1000€/unit) (installations) is given here as X+Y where X = installation of the appliances itself; and Y is the cost of the brine heat collectors (installation and hardware). For the costs of air/water heat pumps, the air exchanger is considered as part of the appliance. The authors consider here that the installation of a single air-water &amp; brine -water gas heat pump will cost the same as absorption heat pumps. Here the costs are based on a 44kW unit.</t>
  </si>
  <si>
    <t>The authors consider here that the horizontal heat collection for a 44 kW will cost the same as for absorption heat pumps. (15.000 Euros). Here the costs are based on a 44kW unit.</t>
  </si>
  <si>
    <t>The authors consider here that the additional cost for the vertical heat collection will cost the same as for absorption heat pumps. (23.000 Euros). Here the costs are based on a 44kW unit.</t>
  </si>
  <si>
    <t xml:space="preserve">Possible installation of a new gas service line grid connection= 1600 €; for new installation only. </t>
  </si>
  <si>
    <t>The solution most commonly used to cover larger heat demand is to use the end range of technologies from the table (80 kW) and possibly use them in cascade when needed. Single appliances of over 80 kW exists, but are less common.</t>
  </si>
  <si>
    <t>0.5 (for 80 kW) and 1.4 (for 25 kW).</t>
  </si>
  <si>
    <t xml:space="preserve">See also www.asue.de; www.berndt-enersys.de ; www.prognos.com </t>
  </si>
  <si>
    <t>The values in % are given for the example of an appliance of 20,000 Euros</t>
  </si>
  <si>
    <t>For the % calculation; “equipment %” is the cost of the heat pump, and “installation % “ is all other cost (labour cost for installation + labour and hardware for the heat collector installation).</t>
  </si>
  <si>
    <t>Heat pump, adsorption gas driven, ground source, one family house, existing buildings</t>
  </si>
  <si>
    <t>F,G,H,I</t>
  </si>
  <si>
    <t>A,I,J</t>
  </si>
  <si>
    <r>
      <t>Gas heat pumps: product overview Engine driven heat pumps Thermally driven heat pumps Juliette PROMELLE, GDF SUEZ, Research division. GHP W</t>
    </r>
    <r>
      <rPr>
        <sz val="11.5"/>
        <color theme="1"/>
        <rFont val="Calibri"/>
        <family val="2"/>
        <scheme val="minor"/>
      </rPr>
      <t>orkshop in Paris December 2011 GdfSuez</t>
    </r>
  </si>
  <si>
    <t>Appliance cost = 10.000 Euros. Manufacturer data from www.glo24.eu, confirmed by E.ON Ruhrgas. The prices are, however, for the German market and include the appliance, a hot-water tank, the solar collectors and the system control. The authors consider that the installation cost will be similar to the other heat pumps technologies (4000 Euros).</t>
  </si>
  <si>
    <t>The efficiency of 135 % is given for nominal conditions (by the manufacturer). More recent annual efficiency figure was found and is lower as expected. Test results available from [17] are claiming 113 to 122% annual efficiency (without solar) and 133 to 144% annual efficiency (with solar). It is not clear whether this is with or without hot water.</t>
  </si>
  <si>
    <t xml:space="preserve">No test data available at this stage, but it is expected to be the same as boilers because the burner technology is the same as the one used for condensing boilers (fully premix). </t>
  </si>
  <si>
    <t>The appliance we know today is targeting the domestic market and the range covered will probably increase to 40/50 kW for appliances dedicated to the commercial market.</t>
  </si>
  <si>
    <t>There are no data available for the lifetime as the technology is very new. To be competitive with other technologies the targeted lifetime is to be about 20 years.</t>
  </si>
  <si>
    <t>Possible installation of a new gas service line (grid connection= 1600 €); for new installation only.</t>
  </si>
  <si>
    <t>Modulating appliance: between 1.5 and 15 kW.</t>
  </si>
  <si>
    <t>Danfoss, 2015, information provided at workshop</t>
  </si>
  <si>
    <t>Energistyrelsen, 2015, conversation</t>
  </si>
  <si>
    <t>Teknologisk Institut, 2015, conversation</t>
  </si>
  <si>
    <r>
      <t>Bosch, 2015</t>
    </r>
    <r>
      <rPr>
        <sz val="8"/>
        <rFont val="Calibri"/>
        <family val="2"/>
        <scheme val="minor"/>
      </rPr>
      <t> </t>
    </r>
    <r>
      <rPr>
        <sz val="12"/>
        <rFont val="Calibri"/>
        <family val="2"/>
        <scheme val="minor"/>
      </rPr>
      <t>, information provided at workshop</t>
    </r>
  </si>
  <si>
    <r>
      <t>Sparenergi.dk, 2015</t>
    </r>
    <r>
      <rPr>
        <sz val="8"/>
        <rFont val="Calibri"/>
        <family val="2"/>
        <scheme val="minor"/>
      </rPr>
      <t> </t>
    </r>
  </si>
  <si>
    <t>Energinet.dk, 2015, conversation</t>
  </si>
  <si>
    <t>Cronborg, 2015, conversation</t>
  </si>
  <si>
    <t>Nilan, 2015, conversation</t>
  </si>
  <si>
    <t>Genvex, 2015, conversation</t>
  </si>
  <si>
    <t>Oil boiler (mineral oil fired, &lt; 10 % FAME) - One-family house, existing and energy renovated buildings</t>
  </si>
  <si>
    <t>Oil boiler (bio oil) - One-family house, new building. HVO is assumed from 2030</t>
  </si>
  <si>
    <t xml:space="preserve">Oil boiler (mineral oil fired, &lt; 10 % FAME) - Apartment complex, existing building. </t>
  </si>
  <si>
    <t>Oil boiler (bio oil) - Apartment complex, new building. HVO is assumed from 2030</t>
  </si>
  <si>
    <t>A,I</t>
  </si>
  <si>
    <t>Electric efficiency, annual average, net (%)</t>
  </si>
  <si>
    <t>1,2,3,4,14</t>
  </si>
  <si>
    <t>G,N</t>
  </si>
  <si>
    <t>Primary regulation (% per 30 seconds)</t>
  </si>
  <si>
    <t>Secondary regulation (% per minute)</t>
  </si>
  <si>
    <t>Minimum load (% of full load)</t>
  </si>
  <si>
    <r>
      <t>SO</t>
    </r>
    <r>
      <rPr>
        <vertAlign val="subscript"/>
        <sz val="8"/>
        <rFont val="Arial"/>
        <family val="2"/>
      </rPr>
      <t>2</t>
    </r>
    <r>
      <rPr>
        <sz val="8"/>
        <rFont val="Arial"/>
        <family val="2"/>
      </rPr>
      <t xml:space="preserve"> (g per GJ fuel)</t>
    </r>
  </si>
  <si>
    <t>B,E</t>
  </si>
  <si>
    <r>
      <t>NO</t>
    </r>
    <r>
      <rPr>
        <vertAlign val="subscript"/>
        <sz val="8"/>
        <rFont val="Arial"/>
        <family val="2"/>
      </rPr>
      <t>X</t>
    </r>
    <r>
      <rPr>
        <sz val="8"/>
        <rFont val="Arial"/>
        <family val="2"/>
      </rPr>
      <t xml:space="preserve"> (g per GJ fuel)</t>
    </r>
  </si>
  <si>
    <r>
      <t>CH</t>
    </r>
    <r>
      <rPr>
        <vertAlign val="subscript"/>
        <sz val="8"/>
        <rFont val="Arial"/>
        <family val="2"/>
      </rPr>
      <t>4</t>
    </r>
    <r>
      <rPr>
        <sz val="8"/>
        <rFont val="Arial"/>
        <family val="2"/>
      </rPr>
      <t xml:space="preserve"> (g per GJ fuel)</t>
    </r>
  </si>
  <si>
    <r>
      <t>N</t>
    </r>
    <r>
      <rPr>
        <vertAlign val="subscript"/>
        <sz val="8"/>
        <rFont val="Arial"/>
        <family val="2"/>
      </rPr>
      <t>2</t>
    </r>
    <r>
      <rPr>
        <sz val="8"/>
        <rFont val="Arial"/>
        <family val="2"/>
      </rPr>
      <t>O (g per GJ fuel)</t>
    </r>
  </si>
  <si>
    <t>F, H, J</t>
  </si>
  <si>
    <t>F,H,I,J,L</t>
  </si>
  <si>
    <t>F, H, K</t>
  </si>
  <si>
    <t>F,H,K,L</t>
  </si>
  <si>
    <t>Possible additional specific investment (1000€/unit)</t>
  </si>
  <si>
    <t>Variable O&amp;M (€/MWh) at 15-40 kW</t>
  </si>
  <si>
    <t>Technology specific data</t>
  </si>
  <si>
    <t xml:space="preserve">Study "Eco-design of Boilers and Combi-boilers http://www.ecoboiler.org/ . 2006-2007 by Van Holsteijn en Kemna (VHK) for the European Commission, DG Transport and Energy (DG TREN). </t>
  </si>
  <si>
    <t>RECENT PROGRESS (AND APPLICATION) ACHIEVED IN THE WAY TO ESTIMATE REAL PERFORMANCES OF DOMESTIC BOILERS ONCE INSTALLED Jean Schweitzer, Christian Holm Christiansen Danish Gas Technology Centre, Denmark Martin Koot Gastec, Holland Otto Paulsen DTI, Denmark. SAVE Workshop Utrecht 2000.</t>
  </si>
  <si>
    <t>BOILSIM http://www.boilsim.com/.2011</t>
  </si>
  <si>
    <t>Sparolie.dk with a list of high efficiency oil-fired boilers and with a list of the status for existing oilfired boilers.2011</t>
  </si>
  <si>
    <t>http://www.blauer-engel.de/_downloads/publikationen/erfolgsbilanz/ Erfolgsbilanz_Heiztechnologien.pdf (Rules for NOX). This is not present at the Blauer Engel Homepage, but can be found at the Internet.2011</t>
  </si>
  <si>
    <t>Rapsolie til opvarmning,Teknik, økonomi og miljø. Videncentret for biomasse 2001.</t>
  </si>
  <si>
    <t>Paulsen, O.: Calculation of electricity consumption of small oil and gasfired boilers – based on Laboratory test data. Annex F in Schweitzer, Jean: SAVE report 2005: http://www.boilerinfo.org/infosystem_el/webelproject/wp_reports/WP1.pdf.</t>
  </si>
  <si>
    <t>Kedeleffektiviteter for oliefyr og naturgaskedler i enfamiliehuse. DTU BYG, Teknologisk institut, Dansk Gasteknisk Center A/S, 2005</t>
  </si>
  <si>
    <t>The minimum heat output for a pressure atomisation burner is in the range of 13 kW. Due to the insignificant economy of scale displayed by domestic boilers (se section on economy of scale) the savings achieved by reducing the capacity below 13 kW is limited or non-existing. Hence, the investment cost is not influenced by the capacity of the boilers installed.</t>
  </si>
  <si>
    <t>Domestic fuel oil can be desulphoried to the lower than 10 ppm Sulpur</t>
  </si>
  <si>
    <t>The last limit for Nox for Blaue Engel were 110 mg/kWh. The value is based on this. In Practise the value can be lower. In 2050 is assumed flue gas cleaning for Nox</t>
  </si>
  <si>
    <t>Based on Soot number 0 - 1, which is the average value in DK</t>
  </si>
  <si>
    <t>Data for Sulphur content can be found at the homepages for the oile companies</t>
  </si>
  <si>
    <t>Installation and service prices given by Weishaupt, Denmark 2011</t>
  </si>
  <si>
    <t>Burners for liqued raw biofuel is not suited for condensing boilers for different reasons. In the case HVO becomes feasible condensing technology will work well</t>
  </si>
  <si>
    <t>Assuming a cost-reduction of 0.5 % p.a., which in turn is assumed equivalent to the typical improvement of mature technologies.</t>
  </si>
  <si>
    <t>New single family houses will have a heat demand at 2- 4 kW for space heating and a power demand for hot water at 32 kW. Using</t>
  </si>
  <si>
    <t>a hot water tank the power need can go down to 0,5 kW depending on tank size. A typical compromise is a boiler at 20 kW and a tank at 80 liters.</t>
  </si>
  <si>
    <t>Exchanging an oilfired boiler without changing the domestic hot water tank is normally not relevant. The price includes a tank.</t>
  </si>
  <si>
    <t>The price does not include the domestic hot water system</t>
  </si>
  <si>
    <t>The price includes a chimney/exhaust system</t>
  </si>
  <si>
    <t>The cost of auxiliary electricity consumption is calculated using the following electricity prices in €/MWh: 2015: 63, 2020: 69, 2030: 101, 2050: 117. These prices include production costs and transport tariffs, but not any taxes or subsidies for renewable energy.</t>
  </si>
  <si>
    <t>The typical efficiency is believed to be approx. 5 %-point lower than the Eco-design label cf. ref [12]</t>
  </si>
  <si>
    <t>Natural gas boiler - One-family house, existing and energy renovated buildings</t>
  </si>
  <si>
    <t>Natural gas boiler - One-family house, new buildings</t>
  </si>
  <si>
    <t>Natural gas boiler - Apartment complex, existing building</t>
  </si>
  <si>
    <t>Natural gas boiler - Apartment complex, new building</t>
  </si>
  <si>
    <t>U</t>
  </si>
  <si>
    <t>A, B</t>
  </si>
  <si>
    <t>A,B,L,O,P,M</t>
  </si>
  <si>
    <t>30, 31</t>
  </si>
  <si>
    <t>T</t>
  </si>
  <si>
    <t>T,M</t>
  </si>
  <si>
    <t>D, E</t>
  </si>
  <si>
    <t>F,N</t>
  </si>
  <si>
    <t>G, H, I</t>
  </si>
  <si>
    <t>C, O, P, R</t>
  </si>
  <si>
    <t>C, O, P, R, S</t>
  </si>
  <si>
    <t>Annual efficiency calculation method for domestic boilers. SAVE Contract XVII/4.1031/93-008.</t>
  </si>
  <si>
    <t>Gaskedlers naturlige overlevelse, Gasenergi nr. 5 2015,</t>
  </si>
  <si>
    <t>Study "Ecodesign of Boilers and Combi-boilers" (VHK) for the European Commission, DG Transport and Energy (DG TREN). Task 4 Section 3.1.</t>
  </si>
  <si>
    <t>Start stop emissions of domestic appliances.  H. Hüppelshäuser and F. Jansen. Ruhrgas. IGRC 1998.</t>
  </si>
  <si>
    <t>HMN: http://salg.naturgas.dk.</t>
  </si>
  <si>
    <t>DGC project : Evaluation of the NOx emissions of the Danish population of gas boilers below 120 kW</t>
  </si>
  <si>
    <t>Facts and figures about domestic gas boilers. A compilation of results covering 25 years of testing at DGC's laboratory. DGC February 2016</t>
  </si>
  <si>
    <t>Drift- og vedligeholdelsesomkostninger for små gaskedler (villakedler), HMN GasNet, 2016</t>
  </si>
  <si>
    <t>DGC Statistics, Efficiency and Emission test reports from district heating plants, up to and including 2014</t>
  </si>
  <si>
    <t>Danish District Heating Association, information given to the 2012 survey for the report</t>
  </si>
  <si>
    <t>Installation costs of new condensing gas boilers in NGF Nature Energys distribution area from 2012 - 2015, NGF Nature Energy (in Danish: Priser for installation af ny kondenserende gaskedel i Nature Energys distributionsområde i perioden 2012-2015)</t>
  </si>
  <si>
    <t>Operation and maintenance costs of small gas boilers, HMN GasNet 2016 (in Danish: Drift- og vedligeholdelsesomkostninger for små gaskedler (villakedler)</t>
  </si>
  <si>
    <t>Annual efficiency calculated with input test data carried out at DGC and using the model BOILSIM for the BAT [1].</t>
  </si>
  <si>
    <t>A slight improvement of efficiency is still possible over the next decades is assumed</t>
  </si>
  <si>
    <r>
      <t>NO</t>
    </r>
    <r>
      <rPr>
        <vertAlign val="subscript"/>
        <sz val="11.5"/>
        <rFont val="Calibri"/>
        <family val="2"/>
        <scheme val="minor"/>
      </rPr>
      <t>x</t>
    </r>
    <r>
      <rPr>
        <sz val="11.5"/>
        <rFont val="Calibri"/>
        <family val="2"/>
        <scheme val="minor"/>
      </rPr>
      <t xml:space="preserve"> </t>
    </r>
    <r>
      <rPr>
        <sz val="11"/>
        <rFont val="Calibri"/>
        <family val="2"/>
        <scheme val="minor"/>
      </rPr>
      <t>emission will decrease as an average. The level proposed for 2030 is already achievable today by some gas boilers.</t>
    </r>
  </si>
  <si>
    <t>Ref [5] gives 5 mg/kWh, This is less than 2 g/GJ.</t>
  </si>
  <si>
    <t>All costs are based on Naturgas Fyn (today “Nature Energy”) statistics. This is the most extensive data base indicating real costs paid by the customer including installation. The value given does not include the energy saving incentive funds that are given to the client for the purchase of a condensing boiler (3000 DKK = 400 Euro).</t>
  </si>
  <si>
    <t>Assuming a cost-reduction of 0.5 % p.a., which in turn is assumed equivalent to the typical improvement of mature technologies. The harmonisation of gas quality in EU, the more severe competition with district heating and electrical heat pumps, and the improvements in the manufacturing cost are the reason for such hypothesis. The statistics of Naturgas Fyn (today "NGF Nature Energy") shows that the costs have already decreased between 2012 and 2015.</t>
  </si>
  <si>
    <t>The “uncertainty” was based on Naturgas Fyn (today “Nature Energy”) statistics removing 5% at top and 5% at bottom list of the total cost. Additional uncertainties like labour cost variations in Denmark may add some more uncertainty in the prices given.</t>
  </si>
  <si>
    <t>HMN GasNets database contains comprehensive statistical data.</t>
  </si>
  <si>
    <t>Installation of a gas service line (grid connection). The price may change depending on the marketing by the gas distribution companies. For non-domestic appliances, the same price as for domestic is assumed. Only to be paid if the natural gas is not yet supplied to the house. Lifetime for the branchpipe is estimated to be 50 years.</t>
  </si>
  <si>
    <t>Gas boilers can deliver their full power in a few seconds or few minutes depending on the heat capacity of the appliance and possible pre-purge time. The same applies for the modulating ability within the modulation range of the boiler according to ref. [7]</t>
  </si>
  <si>
    <t xml:space="preserve">The technical performance of an apartment complex boiler is considered to be very similar to that of a district heating boiler with the exception of more frequent start-ups and shutdowns. Consequently the efficiency is reduced accordingly. </t>
  </si>
  <si>
    <t>The emissions are assumed to be very similar to the ones for domestic boilers. This is believed to be a conservative estimate.</t>
  </si>
  <si>
    <r>
      <t xml:space="preserve">Based on a </t>
    </r>
    <r>
      <rPr>
        <u/>
        <sz val="11.5"/>
        <rFont val="Calibri"/>
        <family val="2"/>
        <scheme val="minor"/>
      </rPr>
      <t>160 kW</t>
    </r>
    <r>
      <rPr>
        <sz val="11.5"/>
        <rFont val="Calibri"/>
        <family val="2"/>
        <scheme val="minor"/>
      </rPr>
      <t xml:space="preserve"> boiler (new building) and 400 kW (existing building)</t>
    </r>
  </si>
  <si>
    <t>Based on average cost information from manufacturers  (2015).</t>
  </si>
  <si>
    <t>There are no statistics on variable O&amp;M for large boilers, and the cost can very well be included in the service agreement. The estimates from manufacturers are quite low and, therefore, the variable O&amp;M costs for large boilers is considered to be included in the Fixed O&amp;M.</t>
  </si>
  <si>
    <t>R</t>
  </si>
  <si>
    <t>Uncertainty +/- 20%</t>
  </si>
  <si>
    <t>S</t>
  </si>
  <si>
    <t>Service cost interpolated from manufacturers information (2015)</t>
  </si>
  <si>
    <t>Due to the insignificant economy of scale displayed by domestic boilers (se section on economy of scale) the savings achieved by reducing the capacity of the boilers is limited or non-existing. Hence, the investment cost is not influenced by the capacity of the boilers installed.</t>
  </si>
  <si>
    <t/>
  </si>
  <si>
    <t>Indirect district heating substation - One-family house, existing and energy renovated buildings</t>
  </si>
  <si>
    <t>Indirect district heating substation - One-family house new buildings</t>
  </si>
  <si>
    <t>Indirect district heating substation - Apartment complex, existing building</t>
  </si>
  <si>
    <t>Indirect district heating substation - Apartment complex, new  building</t>
  </si>
  <si>
    <t>B, I</t>
  </si>
  <si>
    <t>2,3,4,7</t>
  </si>
  <si>
    <t>2,4,7</t>
  </si>
  <si>
    <t>C, F</t>
  </si>
  <si>
    <t>D, F</t>
  </si>
  <si>
    <t xml:space="preserve">Forslag til Forskrifter for godkendte standardunits, Teknologisk Institut, 2005. </t>
  </si>
  <si>
    <r>
      <t>Communication with Gemina Termix, www.termix.dk</t>
    </r>
    <r>
      <rPr>
        <sz val="11"/>
        <rFont val="Calibri"/>
        <family val="2"/>
        <scheme val="minor"/>
      </rPr>
      <t>. 2011</t>
    </r>
  </si>
  <si>
    <t xml:space="preserve">Delrapport 2 - DEMONSTRATION AF LAVENERGIFJERNVARME TIL LAVENERGIBYGGERI I BOLIGFORENINGEN RINGGÅRDENS AFD. 34 I LYSTRUP. Ener-gistyrelsen - EUDP 2008-II, 2011. </t>
  </si>
  <si>
    <t>Communication with Danfoss Redan, www.redan.danfoss.com. Technology data for individual heat production and energy transport, 2011</t>
  </si>
  <si>
    <r>
      <t xml:space="preserve">www.metrotherm.dk. </t>
    </r>
    <r>
      <rPr>
        <u/>
        <sz val="11"/>
        <rFont val="Calibri"/>
        <family val="2"/>
        <scheme val="minor"/>
      </rPr>
      <t>2011</t>
    </r>
  </si>
  <si>
    <t xml:space="preserve">Krav til fjernvarmeunits I VarmeTransmission Aarhus, December 2011. </t>
  </si>
  <si>
    <t>Prices from different providers of substations, 2016</t>
  </si>
  <si>
    <t>Analysis conducted by COWI on the lifetime and operation and maintenance costs of district heating units, 2016</t>
  </si>
  <si>
    <t>Replacement of district heating unit, Danish Energy Agency, April 2017 (In Danish: Udskiftning af fjernvarmeunit, Videncenter for Energibesparelser i Bygninger under Energistyrelsen)</t>
  </si>
  <si>
    <r>
      <t>The generating capacity for one substation is set at the space heating capacity at typical district heating flow/return temperatures of 70</t>
    </r>
    <r>
      <rPr>
        <sz val="11"/>
        <color theme="1"/>
        <rFont val="Calibri"/>
        <family val="2"/>
      </rPr>
      <t>°</t>
    </r>
    <r>
      <rPr>
        <sz val="11"/>
        <color theme="1"/>
        <rFont val="Calibri"/>
        <family val="2"/>
        <scheme val="minor"/>
      </rPr>
      <t>C/40</t>
    </r>
    <r>
      <rPr>
        <sz val="11"/>
        <color theme="1"/>
        <rFont val="Calibri"/>
        <family val="2"/>
      </rPr>
      <t>°</t>
    </r>
    <r>
      <rPr>
        <sz val="11"/>
        <color theme="1"/>
        <rFont val="Calibri"/>
        <family val="2"/>
        <scheme val="minor"/>
      </rPr>
      <t xml:space="preserve">C. The size of the water heater capacity is estimated based on the number of apartments that the substation can supply with space heating. </t>
    </r>
  </si>
  <si>
    <t xml:space="preserve">The only losses related to the district heating substation are the standby heat losses and system losses related to the cooling of the return flow. For large well-insulated substations, these are considered negligible – 100% efficiency. However, substations for single-family houses will have a heat loss during summer that cannot be considered useful. Applying best available technology, this is considered to be about 3%, resulting in 97% efficiency. </t>
  </si>
  <si>
    <t>Specific investment in branch pipe from the steet network to the building and in the heat meter. Lifetime for the branchpipe is estimated to be 50 years.</t>
  </si>
  <si>
    <t xml:space="preserve">The operation and maintenance costs are based on a maintenance check every second year, but calculated per year and per installation. </t>
  </si>
  <si>
    <t>Note that the branch pipe should be dimensioned for the use of hot tap water. If there is not any hot water tank, the branch pipe capacity should be higher than the capacity of the DH substation.</t>
  </si>
  <si>
    <t>Due to the insignificant economy of scale displayed by domestic district heating substations (se section on economy of scale) the savings achieved by reducing the capacity of the substation is limited or non-existing. Hence, the investment cost is not influenced by the capacity of the substations installed.</t>
  </si>
  <si>
    <t>In contrast to boilers and heat pumps a district heating unit does not convert energy. Yet energy losses are still present in a district heating substation [9]. Some of these losses are included in the annual heat demand, while others are not. The efficiencies are calculated to reflect this.</t>
  </si>
  <si>
    <t>Direct district heating substation - One-family house, existing, new and energy renovated buildings</t>
  </si>
  <si>
    <t>Direct district heating substation - Apartment complex, existing building</t>
  </si>
  <si>
    <t>Direct district heating substation - Apartment complex, new  building</t>
  </si>
  <si>
    <t>Analysis conducted by COWI on the operation and maintenance costs of district heating units, 2016</t>
  </si>
  <si>
    <t xml:space="preserve">The operation and maintenance costs are based on a maintenance check every second year, but cal-culated per year and per installation. </t>
  </si>
  <si>
    <t>Biomass boiler, automatic stoking , wood pellets or wood chips - One-family house, existing and energy renovated buildings.</t>
  </si>
  <si>
    <t>Biomass boiler, automatic stoking , wood pellets or wood chips  - One-family house, new buildings.</t>
  </si>
  <si>
    <t>Biomass boiler, automatic stoking , wood pellets or wood chips - Apartment complex, existing building</t>
  </si>
  <si>
    <t>Biomass boiler, automatic stoking , wood pellets or wood chips - Apartment complex, new building</t>
  </si>
  <si>
    <t>NA</t>
  </si>
  <si>
    <t>2,5</t>
  </si>
  <si>
    <t>F, L</t>
  </si>
  <si>
    <t>K, L, M</t>
  </si>
  <si>
    <t>D, E, L</t>
  </si>
  <si>
    <t>1,3</t>
  </si>
  <si>
    <t>H, L</t>
  </si>
  <si>
    <t>I, L</t>
  </si>
  <si>
    <t>Emissioner fra træfyrede brændeovne og -kedler, Miljøprojekt nr. 1324 2010, Johnny Iversen, Thomas Capral Henriksen og Simon Dreyer, Carl Bro.</t>
  </si>
  <si>
    <t>www.teknologisk.dk/911; Listen over godkendte biobrændselsanlæg.</t>
  </si>
  <si>
    <t>Strategic Research and Innovation Agenda for Renewable Heating &amp; Cooling; RHC-Platform 2013; Renewable heating &amp; Cooling; European Technology Platform.</t>
  </si>
  <si>
    <t>Energibesparelser - det behøver ikke være så svært; Energibranchen.dk, nr. 3, september 2009.</t>
  </si>
  <si>
    <t>Lot 15: Solid fuel small combustion installations-Base Case definition.</t>
  </si>
  <si>
    <t>Konvertering fra olie og el til fast biobrændsel; 2012; Videncenter for Energibesparelser</t>
  </si>
  <si>
    <t>Danish Emission Inventories for stationary combustion plants, inventories until 2011, Scientific Report from DCE n0. 102, 2014</t>
  </si>
  <si>
    <t>Estimate by the Danish Energy Agency and Energinet, 2017</t>
  </si>
  <si>
    <t>Nominal heat delivered in 2015 from 10-20 kW in single family houses and 100 – 500 kW in apartment complexes. Regarding small units (20 kW and less) the insignificant economy of scale displayed by domestic boilers (se section on economy of scale) the savings achieved by reducing the capacity of the boiler is limited or non-existing. Hence, the investment cost is not influenced by the capacity of the boiler installed.</t>
  </si>
  <si>
    <t>Efficiency development from [5]</t>
  </si>
  <si>
    <t>EN303-5 measurement method</t>
  </si>
  <si>
    <t>Prerequisite: house with central heating system.</t>
  </si>
  <si>
    <t>Chimney</t>
  </si>
  <si>
    <t xml:space="preserve">Difference in price (2015) 2.5-11 (1000€/unit) mainly due to finish, design etc. </t>
  </si>
  <si>
    <t>Improved real life conditions for flue gas condensation technology will increase the efficiency to &gt;100% (based on NCV).</t>
  </si>
  <si>
    <t>Biomass storage</t>
  </si>
  <si>
    <t>Contemporary value from [6]</t>
  </si>
  <si>
    <t>If production of electricity then ORC</t>
  </si>
  <si>
    <t>Boilers for production of heat only</t>
  </si>
  <si>
    <t xml:space="preserve">The cost is based on a unit with a capacity of 200 kW and assuming the cost for this unit is equally split between an initial cost and a linear dependence on the capacity of the unit. </t>
  </si>
  <si>
    <t>Biomass boiler, manual stoking, wood logs - One-family house, existing, new and energy renovated buildings</t>
  </si>
  <si>
    <t>3.1</t>
  </si>
  <si>
    <t>B, D, E, F</t>
  </si>
  <si>
    <t>Nominal heat delivery in 2015 from 30-40 kW.</t>
  </si>
  <si>
    <t>Storage tank.</t>
  </si>
  <si>
    <t>EN303-5 measurement method.</t>
  </si>
  <si>
    <t>Chimney.</t>
  </si>
  <si>
    <t>B, G</t>
  </si>
  <si>
    <t>DIN Plus measurement method.</t>
  </si>
  <si>
    <t>The share of space heating covered by a wood stove depends on the possibility to regularly charge the stove with wood logs and of the location of the stove in the house. With regularly charging and a central location of the stove, the coverage can be up to 80 % of the heating demand in the house. Approximately 10 % larger is possible for stoves with a water tank. Taking into consideration that normally the average residents will have difficulties with regular fuel charging, the expected share of space heating covered by the wood stove without a water tank will be in the range of 20 % to 60 %.</t>
  </si>
  <si>
    <t>More automatic stoves are expected in the future(2030) Therefor an increment in investment is expected. After these periods, it is expected that the technology becomes generic and therefor investment is expected to drop as the technology becomes cheaper., while still assuming a cost-reduction of 0.5 % p.a., which in turn is assumed equivalent to the typical improvement of mature technologies.</t>
  </si>
  <si>
    <t>Only for stoves with water tank, otherwise 0%.</t>
  </si>
  <si>
    <t>Nominal heat delivery in 2015 from 4-12 kW.</t>
  </si>
  <si>
    <t>Solar heating system - One-family house, existing building.</t>
  </si>
  <si>
    <t>Solar heating system - One-family house, Energy renovated.</t>
  </si>
  <si>
    <t>Solar heating system - One-family house, new building</t>
  </si>
  <si>
    <t>Solar heating system - Apartment complex, existing building</t>
  </si>
  <si>
    <t>Solar heating system - Apartment complex, new building</t>
  </si>
  <si>
    <t>A, I</t>
  </si>
  <si>
    <t>E, H</t>
  </si>
  <si>
    <t xml:space="preserve">Solar collector area , m² </t>
  </si>
  <si>
    <t xml:space="preserve">Solar collector area, m² </t>
  </si>
  <si>
    <t>Performance, kWh pr. m² collector per year</t>
  </si>
  <si>
    <t>Solvarme faktablade, www.altomsolvarme.dk.</t>
  </si>
  <si>
    <r>
      <t>Recommendation: Converting solar thermal collector area into installed capacity (m</t>
    </r>
    <r>
      <rPr>
        <vertAlign val="superscript"/>
        <sz val="11.5"/>
        <color theme="1"/>
        <rFont val="Times New Roman"/>
        <family val="1"/>
      </rPr>
      <t>2</t>
    </r>
    <r>
      <rPr>
        <sz val="11.5"/>
        <color theme="1"/>
        <rFont val="Times New Roman"/>
        <family val="1"/>
      </rPr>
      <t xml:space="preserve"> to kW</t>
    </r>
    <r>
      <rPr>
        <vertAlign val="subscript"/>
        <sz val="11.5"/>
        <color theme="1"/>
        <rFont val="Times New Roman"/>
        <family val="1"/>
      </rPr>
      <t>th</t>
    </r>
    <r>
      <rPr>
        <sz val="11.5"/>
        <color theme="1"/>
        <rFont val="Times New Roman"/>
        <family val="1"/>
      </rPr>
      <t xml:space="preserve">). Technical note, IEA SHC 2004. </t>
    </r>
  </si>
  <si>
    <r>
      <t>Fixed average size but increasing efficiency is assumed. Typical range is from 3-15 m</t>
    </r>
    <r>
      <rPr>
        <vertAlign val="superscript"/>
        <sz val="11.5"/>
        <color theme="1"/>
        <rFont val="Calibri"/>
        <family val="2"/>
        <scheme val="minor"/>
      </rPr>
      <t>2</t>
    </r>
    <r>
      <rPr>
        <sz val="11.5"/>
        <color theme="1"/>
        <rFont val="Calibri"/>
        <family val="2"/>
        <scheme val="minor"/>
      </rPr>
      <t xml:space="preserve"> in one-family houses. 1 m</t>
    </r>
    <r>
      <rPr>
        <vertAlign val="superscript"/>
        <sz val="11.5"/>
        <color theme="1"/>
        <rFont val="Calibri"/>
        <family val="2"/>
        <scheme val="minor"/>
      </rPr>
      <t>2</t>
    </r>
    <r>
      <rPr>
        <sz val="11.5"/>
        <color theme="1"/>
        <rFont val="Calibri"/>
        <family val="2"/>
        <scheme val="minor"/>
      </rPr>
      <t xml:space="preserve"> is equivalent with 0.7 kW.</t>
    </r>
  </si>
  <si>
    <r>
      <t>Annual yield from 400 to 500 kWh/m</t>
    </r>
    <r>
      <rPr>
        <vertAlign val="superscript"/>
        <sz val="11.5"/>
        <color theme="1"/>
        <rFont val="Calibri"/>
        <family val="2"/>
        <scheme val="minor"/>
      </rPr>
      <t>2</t>
    </r>
    <r>
      <rPr>
        <sz val="11.5"/>
        <color theme="1"/>
        <rFont val="Calibri"/>
        <family val="2"/>
        <scheme val="minor"/>
      </rPr>
      <t>. Highest figures for new buildings. General improvements and better storage technology assumed.</t>
    </r>
  </si>
  <si>
    <t>Increase due to better materials/fluids.</t>
  </si>
  <si>
    <t>Depends on existing heating system. Savings if tank should be changed anyway. For new/renovated buildings solar system costs are lower because it is being installed during renovation/construction.</t>
  </si>
  <si>
    <t>Service checks, liquid etc., 60 EUR/year in average for small systems and 200 EUR/year for large systems.</t>
  </si>
  <si>
    <t>Electricity for solar pump and control. The cost of auxiliary electricity consumption is calculated using the following electricity prices in €/MWh: 2015: 63, 2020: 69, 2030: 101, 2050: 117. These prices include production costs and transport tariffs, but not any taxes or subsidies for renewable energy.</t>
  </si>
  <si>
    <t>Pollution associated with the small amount of electricity needed for operation is neglected.</t>
  </si>
  <si>
    <t>The size of the solar heating units are usually determined by the hot water demand so the full load hours are maximized. The size of the units will not be very dependent of the room heating demand.</t>
  </si>
  <si>
    <t>In new buildings the unit along with the piping system can be optimised which will result in a more efficient system in new buildings compared with existing buildings.</t>
  </si>
  <si>
    <t>Electric heating - One-famely house, new building</t>
  </si>
  <si>
    <t>Electric heating - Apartment complex, new building</t>
  </si>
  <si>
    <t>For electric heating, the emissions depend on how the electricity is produced. Emission factors for electricity in Denmark can for instance be found in socioeconomic assumptions for energy projects published by the Danish Energy Authority (www.ens.dk).</t>
  </si>
  <si>
    <t>D, E, F</t>
  </si>
  <si>
    <t>C, E</t>
  </si>
  <si>
    <t>Peter Strøm from “EL-Strøm A/S”, personnaly communication.</t>
  </si>
  <si>
    <t>Annual efficiency based on 100 % space heating efficiency and hot water efficiency. In addition, distribution heat losses compared to water based heating systems are saved, typically in the range of 5-10 %.</t>
  </si>
  <si>
    <t>Assuming 150 apartments.</t>
  </si>
  <si>
    <t>Assuming change of heating elements in the hot water tank every 10 years.</t>
  </si>
  <si>
    <t xml:space="preserve">The price includes the complete system including room heaters and hot tap water preparation. </t>
  </si>
  <si>
    <t>Including costs of wiring and procurement and installation of radiators</t>
  </si>
  <si>
    <t>Ecodesign limit for gas boilers = 70 mg/kWh = 70/3.6 = approx. 20 g/GJ fuel.</t>
  </si>
  <si>
    <r>
      <t>Wood stove</t>
    </r>
    <r>
      <rPr>
        <b/>
        <sz val="8"/>
        <rFont val="Arial"/>
        <family val="2"/>
      </rPr>
      <t xml:space="preserve"> without water tank, wood logs</t>
    </r>
    <r>
      <rPr>
        <b/>
        <sz val="8"/>
        <color theme="1"/>
        <rFont val="Arial"/>
        <family val="2"/>
      </rPr>
      <t xml:space="preserve"> - One-family house, existing, energy renovated and new buildings</t>
    </r>
  </si>
  <si>
    <r>
      <t>Wood stov</t>
    </r>
    <r>
      <rPr>
        <b/>
        <sz val="8"/>
        <rFont val="Arial"/>
        <family val="2"/>
      </rPr>
      <t>e with water tank</t>
    </r>
    <r>
      <rPr>
        <b/>
        <sz val="8"/>
        <color theme="1"/>
        <rFont val="Arial"/>
        <family val="2"/>
      </rPr>
      <t xml:space="preserve"> - One-family house, existing, energy renovated and new buildings</t>
    </r>
  </si>
  <si>
    <t>Technology Data for heating installations, Updated chapters - August 2016</t>
  </si>
  <si>
    <t>Revised Marts 2018</t>
  </si>
  <si>
    <t>The heat efficiency, which can be derived, depends on the return temperature of the cooling circuit and the size of the heat exchanger.</t>
  </si>
  <si>
    <t>Fixed O&amp;M costs assumed to be 5% of the specific investment based on [17]. In [17], the fixed O&amp;M is estimated to be 5% of investment for Alkaline and PEM FC. The same is assumed for SOFC.</t>
  </si>
  <si>
    <t>The uncertainties for specific investment costs reflect variations in the level of mass production based on figures given in [16].</t>
  </si>
  <si>
    <t>The specific investments for 2020, 2030 and 2050 are estimated from [16]. The major price reduction factor between 2020 and 2050 is mass production of units (50,000 units/year assumed in 2050).</t>
  </si>
  <si>
    <t xml:space="preserve">Price in Japan 19,400 Euro. Cost of modification for European market plus installation is estimated by DGC to add up to 27,000 Euro/unit </t>
  </si>
  <si>
    <t>Start up from an outdoor or room temperature is slow as the units contain ceramics. If the system is at operating temperature the stack can be started faster, assuming that gases are supplied and help systems are active. Also shut down can be performed quickly, not counting in the time required to cool the system.</t>
  </si>
  <si>
    <t xml:space="preserve">The techno economical lifetime is the lifetime of the whole system. The stack lifetime is shorter and the stack is expected to be exchanged during this period. The stack life-time is expected to be app. 10 years in 2020 [5]. </t>
  </si>
  <si>
    <t>Looking at listed values for more manufacturers the electrical efficiency ranges from 35 to 60 %. Large variations in the electrical / heat efficiency as different manufacturers run their units in different modes, e.g. optimized for either heat or power production. Heat efficiency increases as the electrical efficiency decreases. Heat efficiency refer to the SOFC micro CHP alone, e.g. any production from peak demand boiler is excluded as this differs between different technologies.</t>
  </si>
  <si>
    <t xml:space="preserve">The electrical output of this system is up to 0.7 kW, but varies between 0.2 – 5 kW when evaluating European and Japanese systems. [1,7,11, 13-15] </t>
  </si>
  <si>
    <t xml:space="preserve">The heat output is 0.6 kW. The system is also combined with a peak demand boiler (up to 25 kW thermal power), this is to match the heat demand for a household. The value presented in the table does not include the contribution from a peak demand boiler. Assumed 6000 full loads hours per annum for fuel cell. Assumed that supplying hot tap water is given priority. </t>
  </si>
  <si>
    <t>*</t>
  </si>
  <si>
    <t xml:space="preserve">The cost of domestic fuel cell micro-CHP systems, London Business School, https://spiral.imperial.ac.uk/bitstream/10044/1/9844/2/The%20cost%20of%20domestic%20fuel%20cell%20micro-CHP%20systems%20(ICBS%20format).pdf </t>
  </si>
  <si>
    <t>[19]</t>
  </si>
  <si>
    <r>
      <t xml:space="preserve">Pacific Northwest National Laboratory, </t>
    </r>
    <r>
      <rPr>
        <i/>
        <sz val="9"/>
        <color theme="1"/>
        <rFont val="Arial"/>
        <family val="2"/>
      </rPr>
      <t>New small solid oxide fuel cell reaches record efficiency</t>
    </r>
    <r>
      <rPr>
        <sz val="9"/>
        <color theme="1"/>
        <rFont val="Arial"/>
        <family val="2"/>
      </rPr>
      <t>, 2012, http://www.pnnl.gov/news/release.aspx?id=926</t>
    </r>
  </si>
  <si>
    <t>[18]</t>
  </si>
  <si>
    <t>Technology Roadmap - Hydrogen and Fuel Cells, 2015, International Energy Agency</t>
  </si>
  <si>
    <r>
      <t xml:space="preserve">Contini, V., Eubanks, F. &amp; Jansen, M., </t>
    </r>
    <r>
      <rPr>
        <i/>
        <sz val="9"/>
        <color theme="1"/>
        <rFont val="Arial"/>
        <family val="2"/>
      </rPr>
      <t>Stationary and Emerging Market Fuel Cell System Cost Analysis - Auxiliary Power Units</t>
    </r>
    <r>
      <rPr>
        <sz val="9"/>
        <color theme="1"/>
        <rFont val="Arial"/>
        <family val="2"/>
      </rPr>
      <t>, Batelle, 06/19/2014, Washington D.C.</t>
    </r>
  </si>
  <si>
    <t>[6]</t>
  </si>
  <si>
    <t>[2]</t>
  </si>
  <si>
    <t>Variable O&amp;M (€/GJ)</t>
  </si>
  <si>
    <t>F, G</t>
  </si>
  <si>
    <t xml:space="preserve">Financial data                                 </t>
  </si>
  <si>
    <t>N2O (g per GJ fuel)</t>
  </si>
  <si>
    <t>1.25</t>
  </si>
  <si>
    <t>CH4 (g per GJ fuel)</t>
  </si>
  <si>
    <t>NOX (g per GJ fuel)</t>
  </si>
  <si>
    <t>SO2 (g per GJ fuel)</t>
  </si>
  <si>
    <t>Cold start-up time (minutes)</t>
  </si>
  <si>
    <t>Warm start-up time (minutes)</t>
  </si>
  <si>
    <t>Typical share of hot tap water demand covered by unit (%)</t>
  </si>
  <si>
    <t>Typical share of space heating demand covered by unit (%)</t>
  </si>
  <si>
    <t>Heat generation capacity for one unit (kW)</t>
  </si>
  <si>
    <t>SOFC (microCHP) - natural gas / biogas
One-family house existing and new building</t>
  </si>
  <si>
    <t>See section 'Uncertainty' for FC-LT PEM microCHP hydrogen.</t>
  </si>
  <si>
    <t>2015 pries is based on today's prices observed in Japan for systems using natural gas as input. We assume a cost reduction of EUR 2000 to account for the cost of the reformer. Installation cost are estimate to be EUR 1000 (higher in demonstration projects). Estimation of uncertainties for specific investment costs based on [5].</t>
  </si>
  <si>
    <t>The decrease of equipment cost is closely linked to the production volume. The estimated price development is inspired by the learning curves from the ENE-FARM 'project cf. Fig. 17.4 [Ref. 1-2] and the results of the recent Delta-ee survey cf. Fig. 13.5 [Ref. 3-4]. The latter has concluded that over two-thirds of European homeowners would be willing to invest in µCHP, following a survey carried out in the UK, Germany and the Netherlands, but the price would have to be halved. Delta-ee furthermore concluded that householders are willing to pay a premium price for fuel cell µCHP over engine-based - but just how much of a premium varies by country (cf. Fig. 17.5)</t>
  </si>
  <si>
    <t>Based on the installation cost in the Danish µCHP project</t>
  </si>
  <si>
    <t>Proven in the Danish µCHP-project. For the post-2015 µCHP versions a supercapacitors or batteries will be included (fast start-up as UPS-systems)</t>
  </si>
  <si>
    <t>One stack exchange is included in the O&amp;M for 2015. The official Danish heating season is 1-oct to 30-apr (5,064 h's). The summer operation (5 month per year) includes only domestic hot water production, which typically is 2,500 kWh/year per family. The accumulated need for domestic hot water during the summer month is therefore around 1,050 kWh and will be covered by 1,050 operational hours with the µCHP. The estimate yearly operation is therefore considered to be around 6,100 h's given the SoA stack a lifetime of 3-4 years.</t>
  </si>
  <si>
    <t xml:space="preserve">A degradation rate of 3.5 µV/h has been proven in the Danish µCHP project. This indicates a technical stack lifetime of 20,000 operational hours (10% voltage decay). The degradation rate of 3.5 µV/h (corresponding to 0.5% per 1,000 h's) will result in an electrical efficiency loss of 5% over 20,000 hours. A BoL electrical efficiency of 47% has been proven by DGC in the Danish µCHP-project. An average electrical efficiency over the 20,000 h' is entered. The loss in electrical efficiency is converted to heat! A BoL heat efficiency of 47% has been measured by DGC in the Danish µCHP-project. The heat efficiency is also entered as an average lifetime efficiency (2015). 
(The latest IRD µCHP is 50% electrical and 41% heat efficient at BoL), please note that increased electrical efficiency is obtained on behalf of heat efficiency)
</t>
  </si>
  <si>
    <t xml:space="preserve">An additional heating device is not considered, but probably necessary for older heat demanding buildings. A combined heat storage and 15 kW electrical boiler will increase the equipment cost of 1,300 € (2015). Several ‘plug &amp; play’ boilers are available, the increase in installation cost will only be marginal, Assumed 6000 full loads hours per annum for the fuel cell. Assumed that supplying hot tap water is given priority. </t>
  </si>
  <si>
    <t xml:space="preserve">A µCHP is up to 5 kWAC in power
</t>
  </si>
  <si>
    <t>Wei, Max et al., A Total Cost of Ownership Model for Low Temperature PEM Fuel Cells in Combined Heat and Power and Backup Power Applications, Lawrence Berkeley National Laboratory, University of California Berkeley, Environmental Energy Technologies Division, October 2014</t>
  </si>
  <si>
    <t>Aki MARUTA, 2016.  Technova Inc . Japan’ s ENE-FARM programme. https://www.energyagency.at/fileadmin/dam/pdf/projekte/gebaeude/Maruta.pdf, accessed 17.08.2017.</t>
  </si>
  <si>
    <t>International Energy Agency, 2015, Technology Roadmap - Hydrogen and Fuel Cells</t>
  </si>
  <si>
    <t>0.1</t>
  </si>
  <si>
    <t>Shut down time (minutes)</t>
  </si>
  <si>
    <t>D, G, J</t>
  </si>
  <si>
    <t xml:space="preserve"> A, B</t>
  </si>
  <si>
    <t>LT-PEMFC (microCHP) - hydrogen</t>
  </si>
  <si>
    <t xml:space="preserve">Assumed 6000 full loads hours per annum. Assumed that supplying hot tap water is given priority. </t>
  </si>
  <si>
    <t>See section 'Uncertainty' for FC-LT PEM microCHP natural gas.</t>
  </si>
  <si>
    <t xml:space="preserve">Uncertainties for electric efficiencies estimated from [6]. Efficiency takes into account, a 20 % drop in electrical efficiency during the life-time of the fuel-cell. </t>
  </si>
  <si>
    <t>Estimation of uncertainties for specific investment costs based on [6].</t>
  </si>
  <si>
    <t>Up/down regulation will vary with seasonal heat load</t>
  </si>
  <si>
    <t>Estimate based on price in Japan by Panasonic/Tokyo Gas 1.630.000YEN in 2016 (=€12.700). To this is added €1000 in installation cost (may be higher for the first units or demonstration projects) .  The European market requires installation indoor and adoption to a different gas and power quality. The European requirements results in higher cost than in Japan. The cost reduction is estimated based on increased integration and increased volume advantages. Introduction costs in the European market can be expected to be significantly higher, approx. €20,000 by 2017.</t>
  </si>
  <si>
    <t>Fuel cleaned for sulphur to avoid damage of fuel cell system</t>
  </si>
  <si>
    <t>Stack lifetime specified for 80.000h by Toshiba</t>
  </si>
  <si>
    <t>Without peak load boiler, however a condensing peek boiler is included in the cost considerations</t>
  </si>
  <si>
    <t>Lowest value found in www.asue.de</t>
  </si>
  <si>
    <t>EUR 20681 Rapport, 2003/2010 "Fuel Cells"</t>
  </si>
  <si>
    <t>Maintenance cycle 3,5 years specified from Toshiba for 2014</t>
  </si>
  <si>
    <t>No data available from Toshiba. Results from tests of Dantherm Power µCHP in the project "Dansk Mikrokraftvarme”</t>
  </si>
  <si>
    <t>Toshiba Japan in IEA Annex 25 presentation Oct. 2014</t>
  </si>
  <si>
    <t>LT-PEMFC (mCHP) - methane/natural gas</t>
  </si>
  <si>
    <t>[20]</t>
  </si>
  <si>
    <t>[21]</t>
  </si>
  <si>
    <t>18, 21</t>
  </si>
  <si>
    <t>[9]</t>
  </si>
  <si>
    <t>[11]</t>
  </si>
  <si>
    <t>6, 9, 11</t>
  </si>
  <si>
    <t>An asterisk in the reference indicate high uncertainty or "guesstimate", where more certain data was not available</t>
  </si>
  <si>
    <t>Assuming one annual service inspection</t>
  </si>
  <si>
    <t>8, 13</t>
  </si>
  <si>
    <t>10, *</t>
  </si>
  <si>
    <t>[8]</t>
  </si>
  <si>
    <t>[10]</t>
  </si>
  <si>
    <t>[12]</t>
  </si>
  <si>
    <t>[13]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</si>
</sst>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 #,##0.00_ ;_ * \-#,##0.00_ ;_ * &quot;-&quot;??_ ;_ @_ "/>
    <numFmt numFmtId="164" formatCode="0.0"/>
    <numFmt numFmtId="165" formatCode="0.000000"/>
    <numFmt numFmtId="166" formatCode="_(* #,##0.00_);_(* \(#,##0.00\);_(* &quot;-&quot;??_);_(@_)"/>
    <numFmt numFmtId="167" formatCode="_-[$€-2]\ * #,##0.00_-;\-[$€-2]\ * #,##0.00_-;_-[$€-2]\ * &quot;-&quot;??_-"/>
    <numFmt numFmtId="168" formatCode="_-&quot;€&quot;\ * #,##0.00_-;\-&quot;€&quot;\ * #,##0.00_-;_-&quot;€&quot;\ * &quot;-&quot;??_-;_-@_-"/>
    <numFmt numFmtId="169" formatCode="_([$€]* #,##0.00_);_([$€]* \(#,##0.00\);_([$€]* &quot;-&quot;??_);_(@_)"/>
    <numFmt numFmtId="170" formatCode="_-* #,##0_-;\-* #,##0_-;_-* &quot;-&quot;_-;_-@_-"/>
    <numFmt numFmtId="171" formatCode="_(* #,##0_);_(* \(#,##0\);_(* &quot;-&quot;_);_(@_)"/>
    <numFmt numFmtId="172" formatCode="_-* #,##0.00_-;\-* #,##0.00_-;_-* &quot;-&quot;??_-;_-@_-"/>
    <numFmt numFmtId="173" formatCode="#,##0;\-\ #,##0;_-\ &quot;- &quot;"/>
  </numFmts>
  <fonts count="72" x14ac:knownFonts="1">
    <font>
      <sz val="11"/>
      <color theme="1"/>
      <name val="Calibri"/>
      <family val="2"/>
      <scheme val="minor"/>
    </font>
    <font>
      <b/>
      <sz val="8"/>
      <color theme="1"/>
      <name val="Arial"/>
      <family val="2"/>
    </font>
    <font>
      <sz val="8"/>
      <color theme="1"/>
      <name val="Arial"/>
      <family val="2"/>
    </font>
    <font>
      <sz val="8"/>
      <color rgb="FF000000"/>
      <name val="Arial"/>
      <family val="2"/>
    </font>
    <font>
      <b/>
      <sz val="8"/>
      <color rgb="FF000000"/>
      <name val="Arial"/>
      <family val="2"/>
    </font>
    <font>
      <vertAlign val="subscript"/>
      <sz val="8"/>
      <color theme="1"/>
      <name val="Arial"/>
      <family val="2"/>
    </font>
    <font>
      <sz val="11"/>
      <color theme="1"/>
      <name val="Calibri"/>
      <family val="2"/>
      <scheme val="minor"/>
    </font>
    <font>
      <sz val="11"/>
      <color rgb="FFFF0000"/>
      <name val="Calibri"/>
      <family val="2"/>
      <scheme val="minor"/>
    </font>
    <font>
      <sz val="8"/>
      <name val="Arial"/>
      <family val="2"/>
    </font>
    <font>
      <b/>
      <sz val="8"/>
      <name val="Arial"/>
      <family val="2"/>
    </font>
    <font>
      <b/>
      <sz val="11"/>
      <color theme="1"/>
      <name val="Calibri"/>
      <family val="2"/>
      <scheme val="minor"/>
    </font>
    <font>
      <sz val="12"/>
      <color theme="1"/>
      <name val="Calibri"/>
      <family val="2"/>
      <scheme val="minor"/>
    </font>
    <font>
      <b/>
      <sz val="16"/>
      <color theme="1"/>
      <name val="Calibri"/>
      <family val="2"/>
      <scheme val="minor"/>
    </font>
    <font>
      <sz val="11.5"/>
      <color theme="1"/>
      <name val="Calibri"/>
      <family val="2"/>
      <scheme val="minor"/>
    </font>
    <font>
      <sz val="12"/>
      <name val="Calibri"/>
      <family val="2"/>
      <scheme val="minor"/>
    </font>
    <font>
      <sz val="8"/>
      <name val="Calibri"/>
      <family val="2"/>
      <scheme val="minor"/>
    </font>
    <font>
      <i/>
      <sz val="11"/>
      <color theme="1"/>
      <name val="Calibri"/>
      <family val="2"/>
      <scheme val="minor"/>
    </font>
    <font>
      <b/>
      <sz val="11"/>
      <color rgb="FFFA7D00"/>
      <name val="Calibri"/>
      <family val="2"/>
      <scheme val="minor"/>
    </font>
    <font>
      <u/>
      <sz val="11"/>
      <color theme="10"/>
      <name val="Calibri"/>
      <family val="2"/>
      <scheme val="minor"/>
    </font>
    <font>
      <sz val="11"/>
      <name val="Calibri"/>
      <family val="2"/>
      <scheme val="minor"/>
    </font>
    <font>
      <vertAlign val="subscript"/>
      <sz val="8"/>
      <name val="Arial"/>
      <family val="2"/>
    </font>
    <font>
      <sz val="8"/>
      <color rgb="FFFF0000"/>
      <name val="Arial"/>
      <family val="2"/>
    </font>
    <font>
      <sz val="11.5"/>
      <color theme="1"/>
      <name val="Times New Roman"/>
      <family val="1"/>
    </font>
    <font>
      <sz val="11"/>
      <color theme="1"/>
      <name val="Calibri"/>
      <family val="2"/>
    </font>
    <font>
      <sz val="11"/>
      <color rgb="FF00B050"/>
      <name val="Calibri"/>
      <family val="2"/>
      <scheme val="minor"/>
    </font>
    <font>
      <sz val="11"/>
      <color theme="1"/>
      <name val="Times New Roman"/>
      <family val="1"/>
    </font>
    <font>
      <vertAlign val="subscript"/>
      <sz val="11.5"/>
      <name val="Calibri"/>
      <family val="2"/>
      <scheme val="minor"/>
    </font>
    <font>
      <sz val="11.5"/>
      <name val="Calibri"/>
      <family val="2"/>
      <scheme val="minor"/>
    </font>
    <font>
      <u/>
      <sz val="11.5"/>
      <name val="Calibri"/>
      <family val="2"/>
      <scheme val="minor"/>
    </font>
    <font>
      <u/>
      <sz val="11"/>
      <name val="Calibri"/>
      <family val="2"/>
      <scheme val="minor"/>
    </font>
    <font>
      <vertAlign val="superscript"/>
      <sz val="11.5"/>
      <color theme="1"/>
      <name val="Times New Roman"/>
      <family val="1"/>
    </font>
    <font>
      <vertAlign val="subscript"/>
      <sz val="11.5"/>
      <color theme="1"/>
      <name val="Times New Roman"/>
      <family val="1"/>
    </font>
    <font>
      <vertAlign val="superscript"/>
      <sz val="11.5"/>
      <color theme="1"/>
      <name val="Calibri"/>
      <family val="2"/>
      <scheme val="minor"/>
    </font>
    <font>
      <sz val="11"/>
      <color indexed="8"/>
      <name val="Calibri"/>
      <family val="2"/>
    </font>
    <font>
      <sz val="10"/>
      <name val="Arial"/>
      <family val="2"/>
    </font>
    <font>
      <sz val="11"/>
      <color indexed="9"/>
      <name val="Calibri"/>
      <family val="2"/>
    </font>
    <font>
      <sz val="9"/>
      <color indexed="8"/>
      <name val="Times New Roman"/>
      <family val="1"/>
    </font>
    <font>
      <sz val="10"/>
      <color rgb="FF9C0006"/>
      <name val="Calibri"/>
      <family val="2"/>
    </font>
    <font>
      <b/>
      <sz val="11"/>
      <color indexed="52"/>
      <name val="Calibri"/>
      <family val="2"/>
    </font>
    <font>
      <sz val="11"/>
      <color indexed="52"/>
      <name val="Calibri"/>
      <family val="2"/>
    </font>
    <font>
      <b/>
      <sz val="11"/>
      <color indexed="9"/>
      <name val="Calibri"/>
      <family val="2"/>
    </font>
    <font>
      <sz val="10"/>
      <name val="Arial"/>
      <family val="2"/>
      <charset val="204"/>
    </font>
    <font>
      <sz val="10"/>
      <name val="Helv"/>
    </font>
    <font>
      <sz val="9"/>
      <name val="Times New Roman"/>
      <family val="1"/>
    </font>
    <font>
      <sz val="10"/>
      <color rgb="FF006100"/>
      <name val="Calibri"/>
      <family val="2"/>
    </font>
    <font>
      <u/>
      <sz val="10"/>
      <color theme="10"/>
      <name val="Calibri"/>
      <family val="2"/>
    </font>
    <font>
      <u/>
      <sz val="11"/>
      <color theme="10"/>
      <name val="Calibri"/>
      <family val="2"/>
    </font>
    <font>
      <sz val="11"/>
      <color indexed="62"/>
      <name val="Calibri"/>
      <family val="2"/>
    </font>
    <font>
      <sz val="10"/>
      <name val="MS Sans Serif"/>
      <family val="2"/>
    </font>
    <font>
      <sz val="10"/>
      <color rgb="FF9C6500"/>
      <name val="Calibri"/>
      <family val="2"/>
    </font>
    <font>
      <sz val="11"/>
      <color indexed="60"/>
      <name val="Calibri"/>
      <family val="2"/>
    </font>
    <font>
      <sz val="10"/>
      <color theme="1"/>
      <name val="Calibri"/>
      <family val="2"/>
    </font>
    <font>
      <b/>
      <sz val="9"/>
      <name val="Times New Roman"/>
      <family val="1"/>
    </font>
    <font>
      <sz val="10"/>
      <name val="Courier"/>
      <family val="3"/>
    </font>
    <font>
      <b/>
      <sz val="11"/>
      <color indexed="63"/>
      <name val="Calibri"/>
      <family val="2"/>
    </font>
    <font>
      <b/>
      <sz val="10"/>
      <name val="Arial"/>
      <family val="2"/>
    </font>
    <font>
      <b/>
      <sz val="12"/>
      <name val="Arial"/>
      <family val="2"/>
    </font>
    <font>
      <sz val="8"/>
      <color indexed="9"/>
      <name val="Arial"/>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9"/>
      <name val="Arial"/>
      <family val="2"/>
    </font>
    <font>
      <sz val="9"/>
      <color indexed="8"/>
      <name val="Arial"/>
      <family val="2"/>
    </font>
    <font>
      <b/>
      <sz val="9"/>
      <name val="Arial"/>
      <family val="2"/>
    </font>
    <font>
      <sz val="9"/>
      <color theme="1"/>
      <name val="Arial"/>
      <family val="2"/>
    </font>
    <font>
      <i/>
      <sz val="9"/>
      <color theme="1"/>
      <name val="Arial"/>
      <family val="2"/>
    </font>
  </fonts>
  <fills count="46">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63"/>
        <bgColor indexed="64"/>
      </patternFill>
    </fill>
    <fill>
      <patternFill patternType="solid">
        <fgColor indexed="62"/>
        <bgColor indexed="64"/>
      </patternFill>
    </fill>
  </fills>
  <borders count="2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2557">
    <xf numFmtId="0" fontId="0" fillId="0" borderId="0"/>
    <xf numFmtId="9" fontId="6" fillId="0" borderId="0" applyFont="0" applyFill="0" applyBorder="0" applyAlignment="0" applyProtection="0"/>
    <xf numFmtId="0" fontId="18" fillId="0" borderId="0" applyNumberFormat="0" applyFill="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8"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33" fillId="21"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6" fillId="9" borderId="0" applyNumberFormat="0" applyBorder="0" applyAlignment="0" applyProtection="0"/>
    <xf numFmtId="0" fontId="6" fillId="11" borderId="0" applyNumberFormat="0" applyBorder="0" applyAlignment="0" applyProtection="0"/>
    <xf numFmtId="0" fontId="6" fillId="13" borderId="0" applyNumberFormat="0" applyBorder="0" applyAlignment="0" applyProtection="0"/>
    <xf numFmtId="0" fontId="6" fillId="15" borderId="0" applyNumberFormat="0" applyBorder="0" applyAlignment="0" applyProtection="0"/>
    <xf numFmtId="0" fontId="6" fillId="17" borderId="0" applyNumberFormat="0" applyBorder="0" applyAlignment="0" applyProtection="0"/>
    <xf numFmtId="0" fontId="6" fillId="19"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4" fillId="0" borderId="0" applyNumberFormat="0" applyFont="0" applyFill="0" applyBorder="0" applyProtection="0">
      <alignment horizontal="left" vertical="center" indent="5"/>
    </xf>
    <xf numFmtId="0" fontId="35" fillId="30"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35" fillId="33" borderId="0" applyNumberFormat="0" applyBorder="0" applyAlignment="0" applyProtection="0"/>
    <xf numFmtId="4" fontId="36" fillId="34" borderId="18">
      <alignment horizontal="right" vertical="center"/>
    </xf>
    <xf numFmtId="4" fontId="36" fillId="34" borderId="18">
      <alignment horizontal="right" vertical="center"/>
    </xf>
    <xf numFmtId="0" fontId="37" fillId="4" borderId="0" applyNumberFormat="0" applyBorder="0" applyAlignment="0" applyProtection="0"/>
    <xf numFmtId="0" fontId="37" fillId="4" borderId="0" applyNumberFormat="0" applyBorder="0" applyAlignment="0" applyProtection="0"/>
    <xf numFmtId="0" fontId="38" fillId="35" borderId="19" applyNumberFormat="0" applyAlignment="0" applyProtection="0"/>
    <xf numFmtId="0" fontId="38" fillId="35" borderId="19" applyNumberFormat="0" applyAlignment="0" applyProtection="0"/>
    <xf numFmtId="0" fontId="38" fillId="35" borderId="19" applyNumberFormat="0" applyAlignment="0" applyProtection="0"/>
    <xf numFmtId="0" fontId="38" fillId="35" borderId="19" applyNumberFormat="0" applyAlignment="0" applyProtection="0"/>
    <xf numFmtId="0" fontId="17" fillId="6" borderId="16" applyNumberFormat="0" applyAlignment="0" applyProtection="0"/>
    <xf numFmtId="0" fontId="39" fillId="0" borderId="20" applyNumberFormat="0" applyFill="0" applyAlignment="0" applyProtection="0"/>
    <xf numFmtId="0" fontId="40" fillId="36" borderId="21" applyNumberFormat="0" applyAlignment="0" applyProtection="0"/>
    <xf numFmtId="0" fontId="35" fillId="37" borderId="0" applyNumberFormat="0" applyBorder="0" applyAlignment="0" applyProtection="0"/>
    <xf numFmtId="0" fontId="35" fillId="38" borderId="0" applyNumberFormat="0" applyBorder="0" applyAlignment="0" applyProtection="0"/>
    <xf numFmtId="0" fontId="35" fillId="39"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35" fillId="40" borderId="0" applyNumberFormat="0" applyBorder="0" applyAlignment="0" applyProtection="0"/>
    <xf numFmtId="166" fontId="34" fillId="0" borderId="0" applyFont="0" applyFill="0" applyBorder="0" applyAlignment="0" applyProtection="0"/>
    <xf numFmtId="166" fontId="41" fillId="0" borderId="0" applyFont="0" applyFill="0" applyBorder="0" applyAlignment="0" applyProtection="0"/>
    <xf numFmtId="166" fontId="34" fillId="0" borderId="0" applyFont="0" applyFill="0" applyBorder="0" applyAlignment="0" applyProtection="0"/>
    <xf numFmtId="166" fontId="41" fillId="0" borderId="0" applyFont="0" applyFill="0" applyBorder="0" applyAlignment="0" applyProtection="0"/>
    <xf numFmtId="166" fontId="41" fillId="0" borderId="0" applyFont="0" applyFill="0" applyBorder="0" applyAlignment="0" applyProtection="0"/>
    <xf numFmtId="166" fontId="41"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43" fontId="6" fillId="0" borderId="0" applyFont="0" applyFill="0" applyBorder="0" applyAlignment="0" applyProtection="0"/>
    <xf numFmtId="166" fontId="34" fillId="0" borderId="0" applyFont="0" applyFill="0" applyBorder="0" applyAlignment="0" applyProtection="0"/>
    <xf numFmtId="0" fontId="42" fillId="0" borderId="0"/>
    <xf numFmtId="0" fontId="43" fillId="0" borderId="22">
      <alignment horizontal="left" vertical="center" wrapText="1" indent="2"/>
    </xf>
    <xf numFmtId="0" fontId="43" fillId="0" borderId="22">
      <alignment horizontal="left" vertical="center" wrapText="1" indent="2"/>
    </xf>
    <xf numFmtId="167"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9" fontId="34" fillId="0" borderId="0" applyFont="0" applyFill="0" applyBorder="0" applyAlignment="0" applyProtection="0"/>
    <xf numFmtId="169"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41" fillId="0" borderId="0" applyFont="0" applyFill="0" applyBorder="0" applyAlignment="0" applyProtection="0"/>
    <xf numFmtId="0"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7"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41" fillId="0" borderId="0" applyFont="0" applyFill="0" applyBorder="0" applyAlignment="0" applyProtection="0"/>
    <xf numFmtId="0" fontId="42" fillId="0" borderId="0"/>
    <xf numFmtId="0" fontId="44" fillId="3" borderId="0" applyNumberFormat="0" applyBorder="0" applyAlignment="0" applyProtection="0"/>
    <xf numFmtId="0" fontId="45" fillId="0" borderId="0" applyNumberFormat="0" applyFill="0" applyBorder="0" applyAlignment="0" applyProtection="0"/>
    <xf numFmtId="0" fontId="18"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5" borderId="19" applyNumberFormat="0" applyAlignment="0" applyProtection="0"/>
    <xf numFmtId="0" fontId="47" fillId="25" borderId="19" applyNumberFormat="0" applyAlignment="0" applyProtection="0"/>
    <xf numFmtId="0" fontId="47" fillId="25" borderId="19" applyNumberFormat="0" applyAlignment="0" applyProtection="0"/>
    <xf numFmtId="0" fontId="47" fillId="25" borderId="19" applyNumberFormat="0" applyAlignment="0" applyProtection="0"/>
    <xf numFmtId="0" fontId="47" fillId="25" borderId="19" applyNumberFormat="0" applyAlignment="0" applyProtection="0"/>
    <xf numFmtId="0" fontId="47" fillId="25" borderId="19" applyNumberFormat="0" applyAlignment="0" applyProtection="0"/>
    <xf numFmtId="4" fontId="43" fillId="0" borderId="0" applyBorder="0">
      <alignment horizontal="right" vertical="center"/>
    </xf>
    <xf numFmtId="43" fontId="42"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0" fontId="48" fillId="0" borderId="0" applyFont="0" applyFill="0" applyBorder="0" applyAlignment="0" applyProtection="0"/>
    <xf numFmtId="170" fontId="48" fillId="0" borderId="0" applyFont="0" applyFill="0" applyBorder="0" applyAlignment="0" applyProtection="0"/>
    <xf numFmtId="171" fontId="48" fillId="0" borderId="0" applyFont="0" applyFill="0" applyBorder="0" applyAlignment="0" applyProtection="0"/>
    <xf numFmtId="171" fontId="48"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41"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2" fontId="41" fillId="0" borderId="0" applyFont="0" applyFill="0" applyBorder="0" applyAlignment="0" applyProtection="0"/>
    <xf numFmtId="0" fontId="49" fillId="5" borderId="0" applyNumberFormat="0" applyBorder="0" applyAlignment="0" applyProtection="0"/>
    <xf numFmtId="0" fontId="50" fillId="41" borderId="0" applyNumberFormat="0" applyBorder="0" applyAlignment="0" applyProtection="0"/>
    <xf numFmtId="0" fontId="34" fillId="0" borderId="0"/>
    <xf numFmtId="0" fontId="34" fillId="0" borderId="0"/>
    <xf numFmtId="0" fontId="51" fillId="0" borderId="0"/>
    <xf numFmtId="0" fontId="34" fillId="0" borderId="0"/>
    <xf numFmtId="0" fontId="6" fillId="0" borderId="0"/>
    <xf numFmtId="0" fontId="34" fillId="0" borderId="0"/>
    <xf numFmtId="0" fontId="34" fillId="0" borderId="0"/>
    <xf numFmtId="0" fontId="34" fillId="0" borderId="0"/>
    <xf numFmtId="0" fontId="6" fillId="0" borderId="0"/>
    <xf numFmtId="0" fontId="34" fillId="0" borderId="0"/>
    <xf numFmtId="0" fontId="6" fillId="0" borderId="0"/>
    <xf numFmtId="0" fontId="34" fillId="0" borderId="0"/>
    <xf numFmtId="0" fontId="34" fillId="0" borderId="0"/>
    <xf numFmtId="0" fontId="34" fillId="0" borderId="0"/>
    <xf numFmtId="0" fontId="34" fillId="0" borderId="0"/>
    <xf numFmtId="0" fontId="6" fillId="0" borderId="0"/>
    <xf numFmtId="0" fontId="34" fillId="0" borderId="0"/>
    <xf numFmtId="0" fontId="6" fillId="0" borderId="0"/>
    <xf numFmtId="0" fontId="34" fillId="0" borderId="0"/>
    <xf numFmtId="0" fontId="42" fillId="0" borderId="0"/>
    <xf numFmtId="0" fontId="4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4" fillId="0" borderId="0"/>
    <xf numFmtId="0" fontId="34" fillId="0" borderId="0"/>
    <xf numFmtId="0" fontId="6" fillId="0" borderId="0"/>
    <xf numFmtId="0" fontId="6" fillId="0" borderId="0"/>
    <xf numFmtId="0" fontId="6" fillId="0" borderId="0"/>
    <xf numFmtId="0" fontId="34" fillId="0" borderId="0"/>
    <xf numFmtId="0" fontId="42"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 fillId="0" borderId="0"/>
    <xf numFmtId="0" fontId="6" fillId="0" borderId="0"/>
    <xf numFmtId="0" fontId="6" fillId="0" borderId="0"/>
    <xf numFmtId="0" fontId="34" fillId="0" borderId="0"/>
    <xf numFmtId="0" fontId="34" fillId="0" borderId="0"/>
    <xf numFmtId="0" fontId="34" fillId="0" borderId="0"/>
    <xf numFmtId="0" fontId="34" fillId="0" borderId="0"/>
    <xf numFmtId="0" fontId="34" fillId="0" borderId="0"/>
    <xf numFmtId="0" fontId="34" fillId="0" borderId="0"/>
    <xf numFmtId="0" fontId="6" fillId="0" borderId="0"/>
    <xf numFmtId="0" fontId="6" fillId="0" borderId="0"/>
    <xf numFmtId="0" fontId="34" fillId="0" borderId="0"/>
    <xf numFmtId="0" fontId="3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4" fillId="0" borderId="0"/>
    <xf numFmtId="0" fontId="34" fillId="0" borderId="0"/>
    <xf numFmtId="0" fontId="51" fillId="0" borderId="0"/>
    <xf numFmtId="0" fontId="6" fillId="0" borderId="0"/>
    <xf numFmtId="0" fontId="6"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3" fillId="0" borderId="0"/>
    <xf numFmtId="0" fontId="23" fillId="0" borderId="0"/>
    <xf numFmtId="0" fontId="34" fillId="0" borderId="0"/>
    <xf numFmtId="0" fontId="34" fillId="0" borderId="0"/>
    <xf numFmtId="0" fontId="34" fillId="0" borderId="0"/>
    <xf numFmtId="0" fontId="34" fillId="0" borderId="0"/>
    <xf numFmtId="0" fontId="34"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6" fillId="0" borderId="0"/>
    <xf numFmtId="0" fontId="34" fillId="0" borderId="0"/>
    <xf numFmtId="0" fontId="3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1" fillId="0" borderId="0"/>
    <xf numFmtId="0" fontId="51" fillId="0" borderId="0"/>
    <xf numFmtId="0" fontId="4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4" fillId="0" borderId="0"/>
    <xf numFmtId="0" fontId="41" fillId="0" borderId="0"/>
    <xf numFmtId="0" fontId="51" fillId="0" borderId="0"/>
    <xf numFmtId="0" fontId="6" fillId="0" borderId="0"/>
    <xf numFmtId="0" fontId="6" fillId="0" borderId="0"/>
    <xf numFmtId="4" fontId="43" fillId="0" borderId="18" applyFill="0" applyBorder="0" applyProtection="0">
      <alignment horizontal="right" vertical="center"/>
    </xf>
    <xf numFmtId="4" fontId="43" fillId="0" borderId="18" applyFill="0" applyBorder="0" applyProtection="0">
      <alignment horizontal="right" vertical="center"/>
    </xf>
    <xf numFmtId="4" fontId="43" fillId="0" borderId="18" applyFill="0" applyBorder="0" applyProtection="0">
      <alignment horizontal="right" vertical="center"/>
    </xf>
    <xf numFmtId="0" fontId="52" fillId="0" borderId="0" applyNumberFormat="0" applyFill="0" applyBorder="0" applyProtection="0">
      <alignment horizontal="left" vertical="center"/>
    </xf>
    <xf numFmtId="0" fontId="34" fillId="42" borderId="0" applyNumberFormat="0" applyFon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48" fillId="0" borderId="0"/>
    <xf numFmtId="0" fontId="34" fillId="0" borderId="0"/>
    <xf numFmtId="0" fontId="34" fillId="0" borderId="0"/>
    <xf numFmtId="0" fontId="34" fillId="0" borderId="0"/>
    <xf numFmtId="0" fontId="34" fillId="0" borderId="0"/>
    <xf numFmtId="0" fontId="34" fillId="0" borderId="0"/>
    <xf numFmtId="0" fontId="34" fillId="0" borderId="0"/>
    <xf numFmtId="0" fontId="48" fillId="0" borderId="0"/>
    <xf numFmtId="0" fontId="34" fillId="0" borderId="0"/>
    <xf numFmtId="0" fontId="34" fillId="0" borderId="0"/>
    <xf numFmtId="0" fontId="34" fillId="0" borderId="0"/>
    <xf numFmtId="0" fontId="34" fillId="0" borderId="0"/>
    <xf numFmtId="0" fontId="34" fillId="0" borderId="0"/>
    <xf numFmtId="0" fontId="34" fillId="0" borderId="0"/>
    <xf numFmtId="0" fontId="48" fillId="0" borderId="0"/>
    <xf numFmtId="0" fontId="34" fillId="0" borderId="0"/>
    <xf numFmtId="0" fontId="34" fillId="0" borderId="0"/>
    <xf numFmtId="0" fontId="34" fillId="0" borderId="0"/>
    <xf numFmtId="0" fontId="34" fillId="0" borderId="0"/>
    <xf numFmtId="0" fontId="34" fillId="0" borderId="0"/>
    <xf numFmtId="0" fontId="34" fillId="0" borderId="0"/>
    <xf numFmtId="0" fontId="48" fillId="0" borderId="0"/>
    <xf numFmtId="0" fontId="34" fillId="0" borderId="0"/>
    <xf numFmtId="0" fontId="34" fillId="0" borderId="0"/>
    <xf numFmtId="0" fontId="34" fillId="0" borderId="0"/>
    <xf numFmtId="0" fontId="34" fillId="0" borderId="0"/>
    <xf numFmtId="0" fontId="34" fillId="0" borderId="0"/>
    <xf numFmtId="0" fontId="34" fillId="0" borderId="0"/>
    <xf numFmtId="0" fontId="48" fillId="0" borderId="0"/>
    <xf numFmtId="0" fontId="34" fillId="0" borderId="0"/>
    <xf numFmtId="0" fontId="34" fillId="0" borderId="0"/>
    <xf numFmtId="0" fontId="34" fillId="0" borderId="0"/>
    <xf numFmtId="0" fontId="34" fillId="0" borderId="0"/>
    <xf numFmtId="0" fontId="34" fillId="0" borderId="0"/>
    <xf numFmtId="0" fontId="34" fillId="0" borderId="0"/>
    <xf numFmtId="0" fontId="48" fillId="0" borderId="0"/>
    <xf numFmtId="0" fontId="34" fillId="0" borderId="0"/>
    <xf numFmtId="0" fontId="34" fillId="0" borderId="0"/>
    <xf numFmtId="0" fontId="34" fillId="0" borderId="0"/>
    <xf numFmtId="0" fontId="34" fillId="0" borderId="0"/>
    <xf numFmtId="0" fontId="33" fillId="0" borderId="0"/>
    <xf numFmtId="0" fontId="33" fillId="0" borderId="0"/>
    <xf numFmtId="0" fontId="33" fillId="0" borderId="0"/>
    <xf numFmtId="0" fontId="33" fillId="0" borderId="0"/>
    <xf numFmtId="0" fontId="34" fillId="0" borderId="0"/>
    <xf numFmtId="0" fontId="34" fillId="0" borderId="0"/>
    <xf numFmtId="0" fontId="34" fillId="0" borderId="0"/>
    <xf numFmtId="0" fontId="34" fillId="0" borderId="0"/>
    <xf numFmtId="0" fontId="48"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8"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8"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8"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8"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8" fillId="0" borderId="0"/>
    <xf numFmtId="0" fontId="34" fillId="0" borderId="0"/>
    <xf numFmtId="0" fontId="34" fillId="0" borderId="0"/>
    <xf numFmtId="0" fontId="34" fillId="0" borderId="0"/>
    <xf numFmtId="0" fontId="34" fillId="0" borderId="0"/>
    <xf numFmtId="0" fontId="34" fillId="0" borderId="0"/>
    <xf numFmtId="0" fontId="34" fillId="0" borderId="0"/>
    <xf numFmtId="0" fontId="48" fillId="0" borderId="0"/>
    <xf numFmtId="0" fontId="34" fillId="0" borderId="0"/>
    <xf numFmtId="0" fontId="34" fillId="0" borderId="0"/>
    <xf numFmtId="0" fontId="34" fillId="0" borderId="0"/>
    <xf numFmtId="0" fontId="34" fillId="0" borderId="0"/>
    <xf numFmtId="0" fontId="34" fillId="0" borderId="0"/>
    <xf numFmtId="0" fontId="34" fillId="0" borderId="0"/>
    <xf numFmtId="0" fontId="48" fillId="0" borderId="0"/>
    <xf numFmtId="0" fontId="53" fillId="0" borderId="0"/>
    <xf numFmtId="0" fontId="34" fillId="43" borderId="23" applyNumberFormat="0" applyFont="0" applyAlignment="0" applyProtection="0"/>
    <xf numFmtId="0" fontId="34" fillId="43" borderId="23" applyNumberFormat="0" applyFont="0" applyAlignment="0" applyProtection="0"/>
    <xf numFmtId="0" fontId="34" fillId="43" borderId="23" applyNumberFormat="0" applyFont="0" applyAlignment="0" applyProtection="0"/>
    <xf numFmtId="0" fontId="34" fillId="43" borderId="23" applyNumberFormat="0" applyFont="0" applyAlignment="0" applyProtection="0"/>
    <xf numFmtId="0" fontId="34" fillId="43" borderId="23" applyNumberFormat="0" applyFont="0" applyAlignment="0" applyProtection="0"/>
    <xf numFmtId="0" fontId="41" fillId="43" borderId="23" applyNumberFormat="0" applyFont="0" applyAlignment="0" applyProtection="0"/>
    <xf numFmtId="0" fontId="41" fillId="43" borderId="23" applyNumberFormat="0" applyFont="0" applyAlignment="0" applyProtection="0"/>
    <xf numFmtId="0" fontId="34" fillId="43" borderId="23" applyNumberFormat="0" applyFont="0" applyAlignment="0" applyProtection="0"/>
    <xf numFmtId="0" fontId="34" fillId="43" borderId="23" applyNumberFormat="0" applyFont="0" applyAlignment="0" applyProtection="0"/>
    <xf numFmtId="0" fontId="34" fillId="43" borderId="23" applyNumberFormat="0" applyFont="0" applyAlignment="0" applyProtection="0"/>
    <xf numFmtId="0" fontId="34" fillId="43" borderId="23" applyNumberFormat="0" applyFont="0" applyAlignment="0" applyProtection="0"/>
    <xf numFmtId="0" fontId="34" fillId="43" borderId="23" applyNumberFormat="0" applyFont="0" applyAlignment="0" applyProtection="0"/>
    <xf numFmtId="0" fontId="34" fillId="43" borderId="23" applyNumberFormat="0" applyFont="0" applyAlignment="0" applyProtection="0"/>
    <xf numFmtId="0" fontId="41" fillId="43" borderId="23" applyNumberFormat="0" applyFont="0" applyAlignment="0" applyProtection="0"/>
    <xf numFmtId="0" fontId="41" fillId="43" borderId="23" applyNumberFormat="0" applyFont="0" applyAlignment="0" applyProtection="0"/>
    <xf numFmtId="0" fontId="34" fillId="43" borderId="23" applyNumberFormat="0" applyFont="0" applyAlignment="0" applyProtection="0"/>
    <xf numFmtId="0" fontId="6" fillId="7" borderId="17" applyNumberFormat="0" applyFont="0" applyAlignment="0" applyProtection="0"/>
    <xf numFmtId="0" fontId="6" fillId="7" borderId="17" applyNumberFormat="0" applyFont="0" applyAlignment="0" applyProtection="0"/>
    <xf numFmtId="0" fontId="6" fillId="7" borderId="17" applyNumberFormat="0" applyFont="0" applyAlignment="0" applyProtection="0"/>
    <xf numFmtId="0" fontId="6" fillId="7" borderId="17" applyNumberFormat="0" applyFont="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41" fillId="0" borderId="0" applyFont="0" applyFill="0" applyBorder="0" applyAlignment="0" applyProtection="0"/>
    <xf numFmtId="0" fontId="54" fillId="35" borderId="24" applyNumberFormat="0" applyAlignment="0" applyProtection="0"/>
    <xf numFmtId="0" fontId="54" fillId="35" borderId="24" applyNumberFormat="0" applyAlignment="0" applyProtection="0"/>
    <xf numFmtId="0" fontId="54" fillId="35" borderId="24" applyNumberFormat="0" applyAlignment="0" applyProtection="0"/>
    <xf numFmtId="0" fontId="54" fillId="35" borderId="24" applyNumberFormat="0" applyAlignment="0" applyProtection="0"/>
    <xf numFmtId="0" fontId="54" fillId="35" borderId="24" applyNumberFormat="0" applyAlignment="0" applyProtection="0"/>
    <xf numFmtId="0" fontId="54" fillId="35" borderId="24" applyNumberFormat="0" applyAlignment="0" applyProtection="0"/>
    <xf numFmtId="0" fontId="42" fillId="0" borderId="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41" fillId="0" borderId="0" applyFont="0" applyFill="0" applyBorder="0" applyAlignment="0" applyProtection="0"/>
    <xf numFmtId="9" fontId="3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34" fillId="0" borderId="0"/>
    <xf numFmtId="0" fontId="55" fillId="44" borderId="18" applyNumberFormat="0" applyProtection="0">
      <alignment horizontal="right"/>
    </xf>
    <xf numFmtId="0" fontId="56" fillId="44" borderId="0" applyNumberFormat="0" applyBorder="0" applyProtection="0">
      <alignment horizontal="left"/>
    </xf>
    <xf numFmtId="0" fontId="55" fillId="44" borderId="18" applyNumberFormat="0" applyProtection="0">
      <alignment horizontal="left"/>
    </xf>
    <xf numFmtId="49" fontId="34" fillId="0" borderId="18" applyFill="0" applyProtection="0">
      <alignment horizontal="right"/>
    </xf>
    <xf numFmtId="0" fontId="57" fillId="45" borderId="0" applyNumberFormat="0" applyBorder="0" applyProtection="0">
      <alignment horizontal="left"/>
    </xf>
    <xf numFmtId="1" fontId="34" fillId="0" borderId="18" applyFill="0" applyProtection="0">
      <alignment horizontal="right" vertical="top" wrapText="1"/>
    </xf>
    <xf numFmtId="2" fontId="34" fillId="0" borderId="18" applyFill="0" applyProtection="0">
      <alignment horizontal="right" vertical="top" wrapText="1"/>
    </xf>
    <xf numFmtId="0" fontId="34" fillId="0" borderId="18" applyFill="0" applyProtection="0">
      <alignment horizontal="right" vertical="top" wrapText="1"/>
    </xf>
    <xf numFmtId="0" fontId="55" fillId="44" borderId="18" applyNumberFormat="0" applyProtection="0">
      <alignment horizontal="right"/>
    </xf>
    <xf numFmtId="0" fontId="56" fillId="44" borderId="0" applyNumberFormat="0" applyBorder="0" applyProtection="0">
      <alignment horizontal="left"/>
    </xf>
    <xf numFmtId="0" fontId="55" fillId="44" borderId="18" applyNumberFormat="0" applyProtection="0">
      <alignment horizontal="left"/>
    </xf>
    <xf numFmtId="49" fontId="34" fillId="0" borderId="18" applyFill="0" applyProtection="0">
      <alignment horizontal="right"/>
    </xf>
    <xf numFmtId="0" fontId="57" fillId="45" borderId="0" applyNumberFormat="0" applyBorder="0" applyProtection="0">
      <alignment horizontal="left"/>
    </xf>
    <xf numFmtId="1" fontId="34" fillId="0" borderId="18" applyFill="0" applyProtection="0">
      <alignment horizontal="right" vertical="top" wrapText="1"/>
    </xf>
    <xf numFmtId="2" fontId="34" fillId="0" borderId="18" applyFill="0" applyProtection="0">
      <alignment horizontal="right" vertical="top" wrapText="1"/>
    </xf>
    <xf numFmtId="0" fontId="34" fillId="0" borderId="18" applyFill="0" applyProtection="0">
      <alignment horizontal="right" vertical="top" wrapText="1"/>
    </xf>
    <xf numFmtId="0" fontId="55" fillId="44" borderId="18" applyNumberFormat="0" applyProtection="0">
      <alignment horizontal="right"/>
    </xf>
    <xf numFmtId="0" fontId="56" fillId="44" borderId="0" applyNumberFormat="0" applyBorder="0" applyProtection="0">
      <alignment horizontal="left"/>
    </xf>
    <xf numFmtId="0" fontId="55" fillId="44" borderId="18" applyNumberFormat="0" applyProtection="0">
      <alignment horizontal="left"/>
    </xf>
    <xf numFmtId="49" fontId="34" fillId="0" borderId="18" applyFill="0" applyProtection="0">
      <alignment horizontal="right"/>
    </xf>
    <xf numFmtId="0" fontId="57" fillId="45" borderId="0" applyNumberFormat="0" applyBorder="0" applyProtection="0">
      <alignment horizontal="left"/>
    </xf>
    <xf numFmtId="1" fontId="34" fillId="0" borderId="18" applyFill="0" applyProtection="0">
      <alignment horizontal="right" vertical="top" wrapText="1"/>
    </xf>
    <xf numFmtId="2" fontId="34" fillId="0" borderId="18" applyFill="0" applyProtection="0">
      <alignment horizontal="right" vertical="top" wrapText="1"/>
    </xf>
    <xf numFmtId="0" fontId="34" fillId="0" borderId="18" applyFill="0" applyProtection="0">
      <alignment horizontal="right" vertical="top" wrapText="1"/>
    </xf>
    <xf numFmtId="0" fontId="55" fillId="44" borderId="18" applyNumberFormat="0" applyProtection="0">
      <alignment horizontal="right"/>
    </xf>
    <xf numFmtId="1" fontId="34" fillId="0" borderId="18" applyFill="0" applyProtection="0">
      <alignment horizontal="right" vertical="top" wrapText="1"/>
    </xf>
    <xf numFmtId="2" fontId="34" fillId="0" borderId="18" applyFill="0" applyProtection="0">
      <alignment horizontal="right" vertical="top" wrapText="1"/>
    </xf>
    <xf numFmtId="0" fontId="34" fillId="0" borderId="18" applyFill="0" applyProtection="0">
      <alignment horizontal="right" vertical="top" wrapText="1"/>
    </xf>
    <xf numFmtId="0" fontId="55" fillId="44" borderId="18" applyNumberFormat="0" applyProtection="0">
      <alignment horizontal="right"/>
    </xf>
    <xf numFmtId="0" fontId="56" fillId="44" borderId="0" applyNumberFormat="0" applyBorder="0" applyProtection="0">
      <alignment horizontal="left"/>
    </xf>
    <xf numFmtId="0" fontId="55" fillId="44" borderId="18" applyNumberFormat="0" applyProtection="0">
      <alignment horizontal="left"/>
    </xf>
    <xf numFmtId="49" fontId="34" fillId="0" borderId="18" applyFill="0" applyProtection="0">
      <alignment horizontal="right"/>
    </xf>
    <xf numFmtId="0" fontId="57" fillId="45" borderId="0" applyNumberFormat="0" applyBorder="0" applyProtection="0">
      <alignment horizontal="left"/>
    </xf>
    <xf numFmtId="1" fontId="34" fillId="0" borderId="18" applyFill="0" applyProtection="0">
      <alignment horizontal="right" vertical="top" wrapText="1"/>
    </xf>
    <xf numFmtId="2" fontId="34" fillId="0" borderId="18" applyFill="0" applyProtection="0">
      <alignment horizontal="right" vertical="top" wrapText="1"/>
    </xf>
    <xf numFmtId="0" fontId="34" fillId="0" borderId="18" applyFill="0" applyProtection="0">
      <alignment horizontal="right" vertical="top" wrapText="1"/>
    </xf>
    <xf numFmtId="0" fontId="55" fillId="44" borderId="18" applyNumberFormat="0" applyProtection="0">
      <alignment horizontal="right"/>
    </xf>
    <xf numFmtId="0" fontId="56" fillId="44" borderId="0" applyNumberFormat="0" applyBorder="0" applyProtection="0">
      <alignment horizontal="left"/>
    </xf>
    <xf numFmtId="0" fontId="55" fillId="44" borderId="18" applyNumberFormat="0" applyProtection="0">
      <alignment horizontal="left"/>
    </xf>
    <xf numFmtId="49" fontId="34" fillId="0" borderId="18" applyFill="0" applyProtection="0">
      <alignment horizontal="right"/>
    </xf>
    <xf numFmtId="0" fontId="57" fillId="45" borderId="0" applyNumberFormat="0" applyBorder="0" applyProtection="0">
      <alignment horizontal="left"/>
    </xf>
    <xf numFmtId="1" fontId="34" fillId="0" borderId="18" applyFill="0" applyProtection="0">
      <alignment horizontal="right" vertical="top" wrapText="1"/>
    </xf>
    <xf numFmtId="2" fontId="34" fillId="0" borderId="18" applyFill="0" applyProtection="0">
      <alignment horizontal="right" vertical="top" wrapText="1"/>
    </xf>
    <xf numFmtId="0" fontId="34" fillId="0" borderId="18" applyFill="0" applyProtection="0">
      <alignment horizontal="right" vertical="top" wrapText="1"/>
    </xf>
    <xf numFmtId="0" fontId="55" fillId="44" borderId="18" applyNumberFormat="0" applyProtection="0">
      <alignment horizontal="right"/>
    </xf>
    <xf numFmtId="0" fontId="56" fillId="44" borderId="0" applyNumberFormat="0" applyBorder="0" applyProtection="0">
      <alignment horizontal="left"/>
    </xf>
    <xf numFmtId="0" fontId="55" fillId="44" borderId="18" applyNumberFormat="0" applyProtection="0">
      <alignment horizontal="left"/>
    </xf>
    <xf numFmtId="49" fontId="34" fillId="0" borderId="18" applyFill="0" applyProtection="0">
      <alignment horizontal="right"/>
    </xf>
    <xf numFmtId="0" fontId="57" fillId="45" borderId="0" applyNumberFormat="0" applyBorder="0" applyProtection="0">
      <alignment horizontal="left"/>
    </xf>
    <xf numFmtId="1" fontId="34" fillId="0" borderId="18" applyFill="0" applyProtection="0">
      <alignment horizontal="right" vertical="top" wrapText="1"/>
    </xf>
    <xf numFmtId="2" fontId="34" fillId="0" borderId="18" applyFill="0" applyProtection="0">
      <alignment horizontal="right" vertical="top" wrapText="1"/>
    </xf>
    <xf numFmtId="0" fontId="34" fillId="0" borderId="18" applyFill="0" applyProtection="0">
      <alignment horizontal="right" vertical="top" wrapText="1"/>
    </xf>
    <xf numFmtId="0" fontId="58" fillId="0" borderId="0" applyNumberFormat="0" applyFill="0" applyBorder="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61" fillId="0" borderId="25" applyNumberFormat="0" applyFill="0" applyAlignment="0" applyProtection="0"/>
    <xf numFmtId="0" fontId="61" fillId="0" borderId="25"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0" applyNumberFormat="0" applyFill="0" applyBorder="0" applyAlignment="0" applyProtection="0"/>
    <xf numFmtId="0" fontId="64" fillId="0" borderId="28" applyNumberFormat="0" applyFill="0" applyAlignment="0" applyProtection="0"/>
    <xf numFmtId="0" fontId="64" fillId="0" borderId="28" applyNumberFormat="0" applyFill="0" applyAlignment="0" applyProtection="0"/>
    <xf numFmtId="0" fontId="64" fillId="0" borderId="28" applyNumberFormat="0" applyFill="0" applyAlignment="0" applyProtection="0"/>
    <xf numFmtId="0" fontId="64" fillId="0" borderId="28" applyNumberFormat="0" applyFill="0" applyAlignment="0" applyProtection="0"/>
    <xf numFmtId="0" fontId="64" fillId="0" borderId="28" applyNumberFormat="0" applyFill="0" applyAlignment="0" applyProtection="0"/>
    <xf numFmtId="0" fontId="64" fillId="0" borderId="28" applyNumberFormat="0" applyFill="0" applyAlignment="0" applyProtection="0"/>
    <xf numFmtId="0" fontId="64" fillId="0" borderId="28" applyNumberFormat="0" applyFill="0" applyAlignment="0" applyProtection="0"/>
    <xf numFmtId="0" fontId="64" fillId="0" borderId="28" applyNumberFormat="0" applyFill="0" applyAlignment="0" applyProtection="0"/>
    <xf numFmtId="0" fontId="65" fillId="21" borderId="0" applyNumberFormat="0" applyBorder="0" applyAlignment="0" applyProtection="0"/>
    <xf numFmtId="0" fontId="66" fillId="22" borderId="0" applyNumberFormat="0" applyBorder="0" applyAlignment="0" applyProtection="0"/>
    <xf numFmtId="4" fontId="43" fillId="0" borderId="0"/>
  </cellStyleXfs>
  <cellXfs count="340">
    <xf numFmtId="0" fontId="0" fillId="0" borderId="0" xfId="0"/>
    <xf numFmtId="0" fontId="3" fillId="2" borderId="6" xfId="0" applyFont="1" applyFill="1" applyBorder="1" applyAlignment="1">
      <alignment horizontal="center" vertical="center" wrapText="1"/>
    </xf>
    <xf numFmtId="0" fontId="0" fillId="2" borderId="0" xfId="0" applyFill="1"/>
    <xf numFmtId="0" fontId="1" fillId="2" borderId="1" xfId="0" applyFont="1" applyFill="1" applyBorder="1" applyAlignment="1">
      <alignment vertical="center" wrapText="1"/>
    </xf>
    <xf numFmtId="0" fontId="2" fillId="2" borderId="12" xfId="0" applyFont="1" applyFill="1" applyBorder="1" applyAlignment="1">
      <alignment vertical="center" wrapText="1"/>
    </xf>
    <xf numFmtId="0" fontId="1" fillId="2" borderId="9" xfId="0" applyFont="1" applyFill="1" applyBorder="1" applyAlignment="1">
      <alignment vertical="center" wrapText="1"/>
    </xf>
    <xf numFmtId="0" fontId="2" fillId="2" borderId="1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vertical="center" wrapText="1"/>
    </xf>
    <xf numFmtId="0" fontId="8" fillId="2" borderId="6" xfId="0" applyNumberFormat="1"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2" fillId="2" borderId="5" xfId="0" applyFont="1" applyFill="1" applyBorder="1" applyAlignment="1">
      <alignment vertical="center" wrapText="1"/>
    </xf>
    <xf numFmtId="0" fontId="8" fillId="2" borderId="7" xfId="0" applyNumberFormat="1" applyFont="1" applyFill="1" applyBorder="1" applyAlignment="1">
      <alignment horizontal="center" vertical="center" wrapText="1"/>
    </xf>
    <xf numFmtId="164" fontId="8" fillId="2" borderId="7" xfId="0" applyNumberFormat="1" applyFont="1" applyFill="1" applyBorder="1" applyAlignment="1">
      <alignment horizontal="center" vertical="center" wrapText="1"/>
    </xf>
    <xf numFmtId="0" fontId="8" fillId="2" borderId="7" xfId="0" applyFont="1" applyFill="1" applyBorder="1" applyAlignment="1">
      <alignment horizontal="center" vertical="center" wrapText="1"/>
    </xf>
    <xf numFmtId="0" fontId="3" fillId="2" borderId="7" xfId="0" applyNumberFormat="1" applyFont="1" applyFill="1" applyBorder="1" applyAlignment="1">
      <alignment horizontal="center" vertical="center" wrapText="1"/>
    </xf>
    <xf numFmtId="0" fontId="3" fillId="2" borderId="7" xfId="0" applyFont="1" applyFill="1" applyBorder="1" applyAlignment="1">
      <alignment horizontal="center" vertical="center" wrapText="1"/>
    </xf>
    <xf numFmtId="0" fontId="0" fillId="2" borderId="0" xfId="0" applyFill="1" applyBorder="1"/>
    <xf numFmtId="0" fontId="1" fillId="2" borderId="0" xfId="0" applyFont="1" applyFill="1" applyBorder="1" applyAlignment="1">
      <alignment vertical="center" wrapText="1"/>
    </xf>
    <xf numFmtId="0" fontId="4" fillId="2" borderId="0" xfId="0" applyFont="1" applyFill="1" applyBorder="1" applyAlignment="1">
      <alignment horizontal="center" vertical="center" wrapText="1"/>
    </xf>
    <xf numFmtId="0" fontId="10" fillId="2" borderId="0" xfId="0" applyFont="1" applyFill="1" applyAlignment="1"/>
    <xf numFmtId="0" fontId="2" fillId="2" borderId="0" xfId="0" applyFont="1" applyFill="1" applyBorder="1" applyAlignment="1">
      <alignment vertical="center"/>
    </xf>
    <xf numFmtId="0" fontId="0" fillId="2" borderId="0" xfId="0" applyFont="1" applyFill="1" applyAlignment="1">
      <alignment vertical="center"/>
    </xf>
    <xf numFmtId="0" fontId="11" fillId="2" borderId="0" xfId="0" applyFont="1" applyFill="1" applyAlignment="1">
      <alignment vertical="center"/>
    </xf>
    <xf numFmtId="0" fontId="0" fillId="2" borderId="0" xfId="0" applyFill="1" applyAlignment="1"/>
    <xf numFmtId="0" fontId="0" fillId="2" borderId="0" xfId="0" applyFont="1" applyFill="1" applyAlignment="1">
      <alignment horizontal="right" vertical="center"/>
    </xf>
    <xf numFmtId="0" fontId="3" fillId="2" borderId="6" xfId="0" applyNumberFormat="1" applyFont="1" applyFill="1" applyBorder="1" applyAlignment="1">
      <alignment horizontal="center" vertical="center" wrapText="1"/>
    </xf>
    <xf numFmtId="0" fontId="10" fillId="2" borderId="0" xfId="0" applyFont="1" applyFill="1"/>
    <xf numFmtId="0" fontId="7" fillId="2" borderId="0" xfId="0" applyFont="1" applyFill="1"/>
    <xf numFmtId="9" fontId="7" fillId="2" borderId="0" xfId="1" applyFont="1" applyFill="1" applyBorder="1"/>
    <xf numFmtId="0" fontId="2" fillId="2" borderId="11" xfId="0" applyFont="1" applyFill="1" applyBorder="1" applyAlignment="1">
      <alignment vertical="center" wrapText="1"/>
    </xf>
    <xf numFmtId="1" fontId="3" fillId="2" borderId="12" xfId="0" applyNumberFormat="1" applyFont="1" applyFill="1" applyBorder="1" applyAlignment="1">
      <alignment horizontal="center" vertical="center" wrapText="1"/>
    </xf>
    <xf numFmtId="1" fontId="3" fillId="2" borderId="11" xfId="0" applyNumberFormat="1" applyFont="1" applyFill="1" applyBorder="1" applyAlignment="1">
      <alignment horizontal="center" vertical="center" wrapText="1"/>
    </xf>
    <xf numFmtId="1" fontId="3" fillId="2" borderId="14" xfId="0" applyNumberFormat="1" applyFont="1" applyFill="1" applyBorder="1" applyAlignment="1">
      <alignment horizontal="center" vertical="center" wrapText="1"/>
    </xf>
    <xf numFmtId="1" fontId="3" fillId="2" borderId="13" xfId="0" applyNumberFormat="1" applyFont="1" applyFill="1" applyBorder="1" applyAlignment="1">
      <alignment horizontal="center" vertical="center" wrapText="1"/>
    </xf>
    <xf numFmtId="0" fontId="3" fillId="2" borderId="11" xfId="0" applyFont="1" applyFill="1" applyBorder="1" applyAlignment="1">
      <alignment horizontal="center" vertical="center" wrapText="1"/>
    </xf>
    <xf numFmtId="49" fontId="2" fillId="2" borderId="5" xfId="0" applyNumberFormat="1" applyFont="1" applyFill="1" applyBorder="1" applyAlignment="1">
      <alignment vertical="center" wrapText="1"/>
    </xf>
    <xf numFmtId="1" fontId="3" fillId="2" borderId="15" xfId="0" applyNumberFormat="1" applyFont="1" applyFill="1" applyBorder="1" applyAlignment="1">
      <alignment horizontal="center" vertical="center" wrapText="1"/>
    </xf>
    <xf numFmtId="0" fontId="3" fillId="2" borderId="5" xfId="0" applyFont="1" applyFill="1" applyBorder="1" applyAlignment="1">
      <alignment horizontal="center" vertical="center" wrapText="1"/>
    </xf>
    <xf numFmtId="49" fontId="2" fillId="2" borderId="4" xfId="0" applyNumberFormat="1" applyFont="1" applyFill="1" applyBorder="1" applyAlignment="1">
      <alignment vertical="center" wrapText="1"/>
    </xf>
    <xf numFmtId="1" fontId="8" fillId="2" borderId="4" xfId="0" applyNumberFormat="1" applyFont="1" applyFill="1" applyBorder="1" applyAlignment="1">
      <alignment horizontal="center" vertical="center" wrapText="1"/>
    </xf>
    <xf numFmtId="1" fontId="8" fillId="2" borderId="8" xfId="0" applyNumberFormat="1" applyFont="1" applyFill="1" applyBorder="1" applyAlignment="1">
      <alignment horizontal="center" vertical="center" wrapText="1"/>
    </xf>
    <xf numFmtId="1" fontId="3" fillId="2" borderId="6" xfId="0" applyNumberFormat="1" applyFont="1" applyFill="1" applyBorder="1" applyAlignment="1">
      <alignment horizontal="center" vertical="center" wrapText="1"/>
    </xf>
    <xf numFmtId="0" fontId="0" fillId="2" borderId="0" xfId="0" applyFont="1" applyFill="1" applyAlignment="1">
      <alignment horizontal="left" vertical="center" indent="3"/>
    </xf>
    <xf numFmtId="1" fontId="8" fillId="2" borderId="7" xfId="0" applyNumberFormat="1" applyFont="1" applyFill="1" applyBorder="1" applyAlignment="1">
      <alignment horizontal="center" vertical="center" wrapText="1"/>
    </xf>
    <xf numFmtId="2" fontId="3" fillId="2" borderId="6" xfId="0" applyNumberFormat="1" applyFont="1" applyFill="1" applyBorder="1" applyAlignment="1">
      <alignment horizontal="center" vertical="center" wrapText="1"/>
    </xf>
    <xf numFmtId="2" fontId="8" fillId="2" borderId="1" xfId="0" applyNumberFormat="1" applyFont="1" applyFill="1" applyBorder="1" applyAlignment="1">
      <alignment horizontal="center" vertical="center" wrapText="1"/>
    </xf>
    <xf numFmtId="2" fontId="8" fillId="2" borderId="2" xfId="0" applyNumberFormat="1" applyFont="1" applyFill="1" applyBorder="1" applyAlignment="1">
      <alignment horizontal="center" vertical="center" wrapText="1"/>
    </xf>
    <xf numFmtId="164" fontId="3" fillId="2" borderId="6" xfId="0" applyNumberFormat="1" applyFont="1" applyFill="1" applyBorder="1" applyAlignment="1">
      <alignment horizontal="center" vertical="center" wrapText="1"/>
    </xf>
    <xf numFmtId="0" fontId="3" fillId="2" borderId="4" xfId="0" applyFont="1" applyFill="1" applyBorder="1" applyAlignment="1">
      <alignment horizontal="center" vertical="center" wrapText="1"/>
    </xf>
    <xf numFmtId="1" fontId="3" fillId="2" borderId="0" xfId="0" applyNumberFormat="1" applyFont="1" applyFill="1" applyBorder="1" applyAlignment="1">
      <alignment horizontal="center" vertical="center" wrapText="1"/>
    </xf>
    <xf numFmtId="0" fontId="3" fillId="2" borderId="0" xfId="0" applyFont="1" applyFill="1" applyBorder="1" applyAlignment="1">
      <alignment horizontal="center" vertical="center" wrapText="1"/>
    </xf>
    <xf numFmtId="2" fontId="3" fillId="2" borderId="1" xfId="0" applyNumberFormat="1" applyFont="1" applyFill="1" applyBorder="1" applyAlignment="1">
      <alignment horizontal="center" vertical="center" wrapText="1"/>
    </xf>
    <xf numFmtId="1" fontId="3" fillId="2" borderId="7" xfId="0" applyNumberFormat="1" applyFont="1" applyFill="1" applyBorder="1" applyAlignment="1">
      <alignment horizontal="center" vertical="center" wrapText="1"/>
    </xf>
    <xf numFmtId="1" fontId="3" fillId="2" borderId="5" xfId="0" applyNumberFormat="1" applyFont="1" applyFill="1" applyBorder="1" applyAlignment="1">
      <alignment horizontal="center" vertical="center" wrapText="1"/>
    </xf>
    <xf numFmtId="49" fontId="2" fillId="2" borderId="15" xfId="0" applyNumberFormat="1" applyFont="1" applyFill="1" applyBorder="1" applyAlignment="1">
      <alignment vertical="center" wrapText="1"/>
    </xf>
    <xf numFmtId="49" fontId="2" fillId="2" borderId="9" xfId="0" applyNumberFormat="1" applyFont="1" applyFill="1" applyBorder="1" applyAlignment="1">
      <alignment vertical="center" wrapText="1"/>
    </xf>
    <xf numFmtId="1" fontId="3" fillId="2" borderId="1" xfId="0" applyNumberFormat="1" applyFont="1" applyFill="1" applyBorder="1" applyAlignment="1">
      <alignment horizontal="center" vertical="center" wrapText="1"/>
    </xf>
    <xf numFmtId="1" fontId="3" fillId="2" borderId="2"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2" fontId="8" fillId="2" borderId="4" xfId="0" applyNumberFormat="1" applyFont="1" applyFill="1" applyBorder="1" applyAlignment="1">
      <alignment horizontal="center" vertical="center" wrapText="1"/>
    </xf>
    <xf numFmtId="2" fontId="8" fillId="2" borderId="6" xfId="0" applyNumberFormat="1" applyFont="1" applyFill="1" applyBorder="1" applyAlignment="1">
      <alignment horizontal="center" vertical="center" wrapText="1"/>
    </xf>
    <xf numFmtId="0" fontId="2" fillId="2"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2" fillId="2" borderId="6" xfId="0" applyNumberFormat="1" applyFont="1" applyFill="1" applyBorder="1" applyAlignment="1">
      <alignment horizontal="center" vertical="center" wrapText="1"/>
    </xf>
    <xf numFmtId="0" fontId="2" fillId="2" borderId="15" xfId="0" applyFont="1" applyFill="1" applyBorder="1" applyAlignment="1">
      <alignment vertical="center" wrapText="1"/>
    </xf>
    <xf numFmtId="0" fontId="3" fillId="2" borderId="15" xfId="0" applyFont="1" applyFill="1" applyBorder="1" applyAlignment="1">
      <alignment horizontal="center" vertical="center" wrapText="1"/>
    </xf>
    <xf numFmtId="0" fontId="2" fillId="2" borderId="9" xfId="0" applyFont="1" applyFill="1" applyBorder="1" applyAlignment="1">
      <alignment vertical="center" wrapText="1"/>
    </xf>
    <xf numFmtId="0" fontId="3" fillId="2" borderId="9" xfId="0" applyFont="1" applyFill="1" applyBorder="1" applyAlignment="1">
      <alignment horizontal="center" vertical="center" wrapText="1"/>
    </xf>
    <xf numFmtId="0" fontId="3" fillId="2" borderId="11" xfId="0" applyNumberFormat="1" applyFont="1" applyFill="1" applyBorder="1" applyAlignment="1">
      <alignment horizontal="center" vertical="center" wrapText="1"/>
    </xf>
    <xf numFmtId="164" fontId="3" fillId="2" borderId="11" xfId="0" applyNumberFormat="1" applyFont="1" applyFill="1" applyBorder="1" applyAlignment="1">
      <alignment horizontal="center" vertical="center" wrapText="1"/>
    </xf>
    <xf numFmtId="0" fontId="3" fillId="2" borderId="4" xfId="0" applyNumberFormat="1" applyFont="1" applyFill="1" applyBorder="1" applyAlignment="1">
      <alignment horizontal="center" vertical="center" wrapText="1"/>
    </xf>
    <xf numFmtId="0" fontId="11" fillId="2" borderId="0" xfId="0" applyFont="1" applyFill="1"/>
    <xf numFmtId="0" fontId="4" fillId="2" borderId="10" xfId="0" applyFont="1" applyFill="1" applyBorder="1" applyAlignment="1">
      <alignment horizontal="center" vertical="center" wrapText="1"/>
    </xf>
    <xf numFmtId="0" fontId="3" fillId="2" borderId="6" xfId="0" applyNumberFormat="1" applyFont="1" applyFill="1" applyBorder="1" applyAlignment="1">
      <alignment horizontal="center" vertical="center"/>
    </xf>
    <xf numFmtId="0" fontId="2" fillId="2" borderId="8" xfId="0" applyFont="1" applyFill="1" applyBorder="1" applyAlignment="1">
      <alignment horizontal="center" vertical="center" wrapText="1"/>
    </xf>
    <xf numFmtId="0" fontId="12" fillId="2" borderId="0" xfId="0" applyFont="1" applyFill="1"/>
    <xf numFmtId="0" fontId="12" fillId="2" borderId="0" xfId="0" applyFont="1" applyFill="1" applyAlignment="1">
      <alignment horizontal="left"/>
    </xf>
    <xf numFmtId="0" fontId="3" fillId="2" borderId="6" xfId="0" applyFont="1" applyFill="1" applyBorder="1" applyAlignment="1">
      <alignment horizontal="center" vertical="center" wrapText="1"/>
    </xf>
    <xf numFmtId="0" fontId="14" fillId="2" borderId="0" xfId="0" applyFont="1" applyFill="1" applyAlignment="1">
      <alignment vertical="center"/>
    </xf>
    <xf numFmtId="0" fontId="3" fillId="2" borderId="6" xfId="0" applyFont="1" applyFill="1" applyBorder="1" applyAlignment="1">
      <alignment horizontal="center" vertical="center" wrapText="1"/>
    </xf>
    <xf numFmtId="0" fontId="16" fillId="2" borderId="0" xfId="0" applyFont="1" applyFill="1"/>
    <xf numFmtId="1" fontId="8" fillId="0" borderId="4"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9" fillId="0" borderId="1" xfId="0" applyFont="1" applyBorder="1" applyAlignment="1">
      <alignment vertical="center" wrapText="1"/>
    </xf>
    <xf numFmtId="0" fontId="9" fillId="0" borderId="0" xfId="0" applyFont="1" applyBorder="1" applyAlignment="1">
      <alignment horizontal="center" vertical="center" wrapText="1"/>
    </xf>
    <xf numFmtId="0" fontId="19" fillId="0" borderId="0" xfId="0" applyFont="1"/>
    <xf numFmtId="0" fontId="8" fillId="0" borderId="0" xfId="0" applyFont="1" applyBorder="1" applyAlignment="1">
      <alignment horizontal="center" vertical="center" wrapText="1"/>
    </xf>
    <xf numFmtId="0" fontId="9" fillId="0" borderId="9" xfId="0" applyFont="1" applyBorder="1" applyAlignment="1">
      <alignment vertical="center" wrapText="1"/>
    </xf>
    <xf numFmtId="0" fontId="9" fillId="0" borderId="8" xfId="0" applyFont="1" applyBorder="1" applyAlignment="1">
      <alignment horizontal="center" vertical="center" wrapText="1"/>
    </xf>
    <xf numFmtId="0" fontId="8" fillId="0" borderId="8" xfId="0" applyFont="1" applyBorder="1" applyAlignment="1">
      <alignment horizontal="center" vertical="center" wrapText="1"/>
    </xf>
    <xf numFmtId="0" fontId="9" fillId="0" borderId="6" xfId="0" applyFont="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horizontal="center" vertical="center" wrapText="1"/>
    </xf>
    <xf numFmtId="0" fontId="9" fillId="0" borderId="4" xfId="0" applyFont="1" applyBorder="1" applyAlignment="1">
      <alignment vertical="center" wrapText="1"/>
    </xf>
    <xf numFmtId="0" fontId="0" fillId="0" borderId="0" xfId="0" applyFill="1"/>
    <xf numFmtId="0" fontId="8" fillId="0" borderId="5" xfId="0" applyFont="1" applyFill="1" applyBorder="1" applyAlignment="1">
      <alignment vertical="center" wrapText="1"/>
    </xf>
    <xf numFmtId="0" fontId="8" fillId="0" borderId="7" xfId="0" applyFont="1" applyFill="1" applyBorder="1" applyAlignment="1">
      <alignment horizontal="center" vertical="center" wrapText="1"/>
    </xf>
    <xf numFmtId="164" fontId="8" fillId="0" borderId="13" xfId="0" applyNumberFormat="1" applyFont="1" applyBorder="1" applyAlignment="1">
      <alignment horizontal="center" vertical="center" wrapText="1"/>
    </xf>
    <xf numFmtId="0" fontId="8" fillId="0" borderId="0" xfId="0" applyFont="1" applyFill="1" applyBorder="1" applyAlignment="1">
      <alignment horizontal="center" vertical="center" wrapText="1"/>
    </xf>
    <xf numFmtId="0" fontId="19" fillId="0" borderId="0" xfId="0" applyFont="1" applyFill="1"/>
    <xf numFmtId="0" fontId="8" fillId="0" borderId="5" xfId="0" applyFont="1" applyBorder="1" applyAlignment="1">
      <alignment vertical="center" wrapText="1"/>
    </xf>
    <xf numFmtId="0" fontId="8" fillId="0" borderId="7" xfId="0" applyFont="1" applyBorder="1" applyAlignment="1">
      <alignment horizontal="center" vertical="center" wrapText="1"/>
    </xf>
    <xf numFmtId="0" fontId="8" fillId="0" borderId="11" xfId="0" applyFont="1" applyBorder="1" applyAlignment="1">
      <alignment vertical="center" wrapText="1"/>
    </xf>
    <xf numFmtId="1" fontId="8" fillId="0" borderId="12" xfId="0" applyNumberFormat="1" applyFont="1" applyFill="1" applyBorder="1" applyAlignment="1">
      <alignment horizontal="center" vertical="center" wrapText="1"/>
    </xf>
    <xf numFmtId="1" fontId="8" fillId="0" borderId="12" xfId="0" applyNumberFormat="1" applyFont="1" applyBorder="1" applyAlignment="1">
      <alignment horizontal="center" vertical="center" wrapText="1"/>
    </xf>
    <xf numFmtId="0" fontId="19" fillId="0" borderId="11" xfId="0" applyFont="1" applyBorder="1"/>
    <xf numFmtId="0" fontId="8" fillId="0" borderId="13" xfId="0" applyFont="1" applyBorder="1" applyAlignment="1">
      <alignment horizontal="center" vertical="center" wrapText="1"/>
    </xf>
    <xf numFmtId="1" fontId="8" fillId="0" borderId="7" xfId="0" applyNumberFormat="1" applyFont="1" applyFill="1" applyBorder="1" applyAlignment="1">
      <alignment horizontal="center" vertical="center" wrapText="1"/>
    </xf>
    <xf numFmtId="1" fontId="8" fillId="0" borderId="13" xfId="0" applyNumberFormat="1" applyFont="1" applyBorder="1" applyAlignment="1">
      <alignment horizontal="center" vertical="center" wrapText="1"/>
    </xf>
    <xf numFmtId="1" fontId="8" fillId="0" borderId="13" xfId="0" applyNumberFormat="1" applyFont="1" applyFill="1" applyBorder="1" applyAlignment="1">
      <alignment horizontal="center" vertical="center" wrapText="1"/>
    </xf>
    <xf numFmtId="49" fontId="8" fillId="0" borderId="5" xfId="0" applyNumberFormat="1" applyFont="1" applyBorder="1" applyAlignment="1">
      <alignment vertical="center" wrapText="1"/>
    </xf>
    <xf numFmtId="1" fontId="8" fillId="0" borderId="0" xfId="0" applyNumberFormat="1" applyFont="1" applyBorder="1" applyAlignment="1">
      <alignment horizontal="center" vertical="center" wrapText="1"/>
    </xf>
    <xf numFmtId="1" fontId="8" fillId="0" borderId="5" xfId="0" applyNumberFormat="1" applyFont="1" applyBorder="1" applyAlignment="1">
      <alignment horizontal="center" vertical="center" wrapText="1"/>
    </xf>
    <xf numFmtId="0" fontId="8" fillId="0" borderId="5" xfId="0" applyFont="1" applyBorder="1" applyAlignment="1">
      <alignment horizontal="center" vertical="center" wrapText="1"/>
    </xf>
    <xf numFmtId="1" fontId="8" fillId="0" borderId="7" xfId="0" applyNumberFormat="1" applyFont="1" applyBorder="1" applyAlignment="1">
      <alignment horizontal="center" vertical="center" wrapText="1"/>
    </xf>
    <xf numFmtId="49" fontId="8" fillId="0" borderId="4" xfId="0" applyNumberFormat="1" applyFont="1" applyBorder="1" applyAlignment="1">
      <alignment vertical="center" wrapText="1"/>
    </xf>
    <xf numFmtId="0" fontId="8" fillId="0" borderId="4" xfId="0" applyFont="1" applyBorder="1" applyAlignment="1">
      <alignment horizontal="center" vertical="center" wrapText="1"/>
    </xf>
    <xf numFmtId="1" fontId="8" fillId="0" borderId="1" xfId="0" applyNumberFormat="1" applyFont="1" applyBorder="1" applyAlignment="1">
      <alignment horizontal="center" vertical="center" wrapText="1"/>
    </xf>
    <xf numFmtId="1" fontId="8" fillId="0" borderId="10" xfId="0" applyNumberFormat="1" applyFont="1" applyBorder="1" applyAlignment="1">
      <alignment horizontal="center" vertical="center" wrapText="1"/>
    </xf>
    <xf numFmtId="1" fontId="8" fillId="0" borderId="3" xfId="0" applyNumberFormat="1" applyFont="1" applyBorder="1" applyAlignment="1">
      <alignment horizontal="center" vertical="center" wrapText="1"/>
    </xf>
    <xf numFmtId="0" fontId="1" fillId="0" borderId="9" xfId="0" applyFont="1" applyBorder="1" applyAlignment="1">
      <alignment vertical="center" wrapText="1"/>
    </xf>
    <xf numFmtId="0" fontId="4" fillId="0" borderId="8" xfId="0" applyFont="1" applyBorder="1" applyAlignment="1">
      <alignment horizontal="center" vertical="center" wrapText="1"/>
    </xf>
    <xf numFmtId="0" fontId="4" fillId="0" borderId="6" xfId="0" applyFont="1" applyBorder="1" applyAlignment="1">
      <alignment horizontal="center" vertical="center" wrapText="1"/>
    </xf>
    <xf numFmtId="0" fontId="4" fillId="0" borderId="0" xfId="0" applyFont="1" applyBorder="1" applyAlignment="1">
      <alignment horizontal="center" vertical="center" wrapText="1"/>
    </xf>
    <xf numFmtId="0" fontId="1" fillId="0" borderId="1" xfId="0" applyFont="1" applyBorder="1" applyAlignment="1">
      <alignment vertical="center" wrapText="1"/>
    </xf>
    <xf numFmtId="0" fontId="21" fillId="0" borderId="4" xfId="0" applyFont="1" applyFill="1" applyBorder="1" applyAlignment="1">
      <alignment vertical="center" wrapText="1"/>
    </xf>
    <xf numFmtId="0" fontId="3" fillId="0" borderId="6" xfId="0" applyFont="1" applyBorder="1" applyAlignment="1">
      <alignment horizontal="center" vertical="center" wrapText="1"/>
    </xf>
    <xf numFmtId="0" fontId="3" fillId="0" borderId="6"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21" fillId="0" borderId="6"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7" fillId="0" borderId="0" xfId="0" applyFont="1" applyFill="1"/>
    <xf numFmtId="1" fontId="21" fillId="0" borderId="6" xfId="0" applyNumberFormat="1" applyFont="1" applyFill="1" applyBorder="1" applyAlignment="1">
      <alignment horizontal="center" vertical="center" wrapText="1"/>
    </xf>
    <xf numFmtId="0" fontId="2" fillId="0" borderId="4" xfId="0" applyFont="1" applyBorder="1" applyAlignment="1">
      <alignment vertical="center" wrapText="1"/>
    </xf>
    <xf numFmtId="0" fontId="3" fillId="0" borderId="0" xfId="0" applyFont="1" applyBorder="1" applyAlignment="1">
      <alignment horizontal="center" vertical="center" wrapText="1"/>
    </xf>
    <xf numFmtId="0" fontId="10" fillId="0" borderId="0" xfId="0" applyFont="1"/>
    <xf numFmtId="0" fontId="0" fillId="0" borderId="0" xfId="0" applyAlignment="1"/>
    <xf numFmtId="0" fontId="0" fillId="0" borderId="0" xfId="0" applyAlignment="1">
      <alignment horizontal="left" wrapText="1"/>
    </xf>
    <xf numFmtId="0" fontId="0" fillId="0" borderId="0" xfId="0" applyAlignment="1">
      <alignment horizontal="left"/>
    </xf>
    <xf numFmtId="0" fontId="18" fillId="0" borderId="0" xfId="2" applyAlignment="1">
      <alignment horizontal="left"/>
    </xf>
    <xf numFmtId="0" fontId="0" fillId="0" borderId="0" xfId="0" applyAlignment="1">
      <alignment wrapText="1"/>
    </xf>
    <xf numFmtId="0" fontId="22" fillId="0" borderId="0" xfId="0" applyFont="1" applyAlignment="1">
      <alignment horizontal="left" vertical="center" indent="3"/>
    </xf>
    <xf numFmtId="0" fontId="18" fillId="0" borderId="0" xfId="2" applyAlignment="1">
      <alignment horizontal="left" vertical="center"/>
    </xf>
    <xf numFmtId="0" fontId="18" fillId="0" borderId="0" xfId="2" applyAlignment="1">
      <alignment horizontal="left" vertical="center" indent="3"/>
    </xf>
    <xf numFmtId="0" fontId="1" fillId="0" borderId="0" xfId="0" applyFont="1" applyBorder="1" applyAlignment="1">
      <alignment horizontal="center" vertical="center" wrapText="1"/>
    </xf>
    <xf numFmtId="0" fontId="2" fillId="0" borderId="8"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3" fillId="0" borderId="2" xfId="0" applyFont="1" applyBorder="1" applyAlignment="1">
      <alignment horizontal="center" vertical="center" wrapText="1"/>
    </xf>
    <xf numFmtId="0" fontId="21" fillId="0" borderId="6" xfId="0" applyFont="1" applyBorder="1" applyAlignment="1">
      <alignment horizontal="center" vertical="center" wrapText="1"/>
    </xf>
    <xf numFmtId="0" fontId="3" fillId="0" borderId="8" xfId="0" applyFont="1" applyBorder="1" applyAlignment="1">
      <alignment horizontal="center" vertical="center" wrapText="1"/>
    </xf>
    <xf numFmtId="0" fontId="2" fillId="0" borderId="1"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8" fillId="0" borderId="6" xfId="0" applyNumberFormat="1" applyFont="1" applyBorder="1" applyAlignment="1">
      <alignment horizontal="center" vertical="center" wrapText="1"/>
    </xf>
    <xf numFmtId="0" fontId="2" fillId="0" borderId="5" xfId="0" applyFont="1" applyBorder="1" applyAlignment="1">
      <alignment vertical="center" wrapText="1"/>
    </xf>
    <xf numFmtId="0" fontId="3" fillId="0" borderId="13" xfId="0" applyFont="1" applyBorder="1" applyAlignment="1">
      <alignment horizontal="center" vertical="center" wrapText="1"/>
    </xf>
    <xf numFmtId="164" fontId="8" fillId="0" borderId="11" xfId="0" applyNumberFormat="1" applyFont="1" applyBorder="1" applyAlignment="1">
      <alignment horizontal="center" vertical="center" wrapText="1"/>
    </xf>
    <xf numFmtId="0" fontId="8" fillId="0" borderId="11" xfId="0" applyFont="1" applyBorder="1" applyAlignment="1">
      <alignment horizontal="center" vertical="center" wrapText="1"/>
    </xf>
    <xf numFmtId="1" fontId="8" fillId="0" borderId="11" xfId="0" applyNumberFormat="1" applyFont="1" applyBorder="1" applyAlignment="1">
      <alignment horizontal="center" vertical="center" wrapText="1"/>
    </xf>
    <xf numFmtId="1" fontId="8" fillId="0" borderId="14" xfId="0" applyNumberFormat="1" applyFont="1" applyBorder="1" applyAlignment="1">
      <alignment horizontal="center" vertical="center" wrapText="1"/>
    </xf>
    <xf numFmtId="0" fontId="3" fillId="0" borderId="7" xfId="0" applyFont="1" applyBorder="1" applyAlignment="1">
      <alignment horizontal="center" vertical="center" wrapText="1"/>
    </xf>
    <xf numFmtId="0" fontId="8" fillId="0" borderId="15" xfId="0" applyFont="1" applyBorder="1" applyAlignment="1">
      <alignment horizontal="center" vertical="center" wrapText="1"/>
    </xf>
    <xf numFmtId="0" fontId="3" fillId="0" borderId="5" xfId="0" applyFont="1" applyBorder="1" applyAlignment="1">
      <alignment horizontal="center" vertical="center" wrapText="1"/>
    </xf>
    <xf numFmtId="0" fontId="8" fillId="0" borderId="9" xfId="0" applyFont="1" applyBorder="1" applyAlignment="1">
      <alignment horizontal="center" vertical="center" wrapText="1"/>
    </xf>
    <xf numFmtId="0" fontId="3" fillId="0" borderId="4" xfId="0" applyFont="1" applyBorder="1" applyAlignment="1">
      <alignment horizontal="center" vertical="center" wrapText="1"/>
    </xf>
    <xf numFmtId="0" fontId="2" fillId="0" borderId="12" xfId="0" applyFont="1" applyBorder="1" applyAlignment="1">
      <alignment vertical="center" wrapText="1"/>
    </xf>
    <xf numFmtId="0" fontId="0" fillId="0" borderId="13" xfId="0" applyBorder="1"/>
    <xf numFmtId="0" fontId="19" fillId="0" borderId="13" xfId="0" applyFont="1" applyBorder="1"/>
    <xf numFmtId="0" fontId="0" fillId="0" borderId="11" xfId="0" applyBorder="1"/>
    <xf numFmtId="49" fontId="2" fillId="0" borderId="15" xfId="0" applyNumberFormat="1" applyFont="1" applyBorder="1" applyAlignment="1">
      <alignment vertical="center" wrapText="1"/>
    </xf>
    <xf numFmtId="1" fontId="8" fillId="0" borderId="15" xfId="0" applyNumberFormat="1" applyFont="1" applyBorder="1" applyAlignment="1">
      <alignment horizontal="center" vertical="center" wrapText="1"/>
    </xf>
    <xf numFmtId="0" fontId="3" fillId="0" borderId="5" xfId="0" applyFont="1" applyBorder="1" applyAlignment="1">
      <alignment horizontal="center" vertical="center"/>
    </xf>
    <xf numFmtId="49" fontId="2" fillId="0" borderId="9" xfId="0" applyNumberFormat="1" applyFont="1" applyBorder="1" applyAlignment="1">
      <alignment vertical="center" wrapText="1"/>
    </xf>
    <xf numFmtId="1" fontId="8" fillId="0" borderId="9" xfId="0" applyNumberFormat="1" applyFont="1" applyBorder="1" applyAlignment="1">
      <alignment horizontal="center" vertical="center" wrapText="1"/>
    </xf>
    <xf numFmtId="1" fontId="8" fillId="0" borderId="6" xfId="0" applyNumberFormat="1" applyFont="1" applyBorder="1" applyAlignment="1">
      <alignment horizontal="center" vertical="center" wrapText="1"/>
    </xf>
    <xf numFmtId="0" fontId="8" fillId="0" borderId="4" xfId="0" applyFont="1" applyBorder="1" applyAlignment="1">
      <alignment horizontal="center" vertical="center"/>
    </xf>
    <xf numFmtId="165" fontId="8" fillId="0" borderId="6" xfId="0" applyNumberFormat="1" applyFont="1" applyBorder="1" applyAlignment="1">
      <alignment horizontal="center" vertical="center" wrapText="1"/>
    </xf>
    <xf numFmtId="0" fontId="18" fillId="0" borderId="0" xfId="2" applyAlignment="1"/>
    <xf numFmtId="0" fontId="24" fillId="0" borderId="0" xfId="0" applyFont="1"/>
    <xf numFmtId="0" fontId="19" fillId="0" borderId="0" xfId="0" applyFont="1" applyAlignment="1">
      <alignment horizontal="left"/>
    </xf>
    <xf numFmtId="0" fontId="25" fillId="0" borderId="0" xfId="0" applyFont="1"/>
    <xf numFmtId="0" fontId="0" fillId="0" borderId="0" xfId="0" quotePrefix="1"/>
    <xf numFmtId="164" fontId="8" fillId="0" borderId="7" xfId="0" applyNumberFormat="1" applyFont="1" applyFill="1" applyBorder="1" applyAlignment="1">
      <alignment horizontal="center" vertical="center" wrapText="1"/>
    </xf>
    <xf numFmtId="164" fontId="8" fillId="0" borderId="11" xfId="0" applyNumberFormat="1"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4" xfId="0" applyFont="1" applyFill="1" applyBorder="1" applyAlignment="1">
      <alignment vertical="center" wrapText="1"/>
    </xf>
    <xf numFmtId="0" fontId="8" fillId="0" borderId="4" xfId="0" applyFont="1" applyFill="1" applyBorder="1" applyAlignment="1">
      <alignment horizontal="center" vertical="center" wrapText="1"/>
    </xf>
    <xf numFmtId="1" fontId="8" fillId="0" borderId="15" xfId="0" applyNumberFormat="1" applyFont="1" applyFill="1" applyBorder="1" applyAlignment="1">
      <alignment horizontal="center" vertical="center" wrapText="1"/>
    </xf>
    <xf numFmtId="0" fontId="8" fillId="0" borderId="9" xfId="0" applyFont="1" applyFill="1" applyBorder="1" applyAlignment="1">
      <alignment horizontal="center" vertical="center" wrapText="1"/>
    </xf>
    <xf numFmtId="0" fontId="1" fillId="0" borderId="15" xfId="0" applyFont="1" applyBorder="1" applyAlignment="1">
      <alignment vertical="center" wrapText="1"/>
    </xf>
    <xf numFmtId="0" fontId="4" fillId="0" borderId="7" xfId="0" applyFont="1" applyBorder="1" applyAlignment="1">
      <alignment horizontal="center" vertical="center" wrapText="1"/>
    </xf>
    <xf numFmtId="0" fontId="2" fillId="0" borderId="11" xfId="0" applyFont="1" applyBorder="1" applyAlignment="1">
      <alignment vertical="center" wrapText="1"/>
    </xf>
    <xf numFmtId="2" fontId="9" fillId="0" borderId="14" xfId="0" applyNumberFormat="1" applyFont="1" applyBorder="1" applyAlignment="1">
      <alignment horizontal="center" vertical="center" wrapText="1"/>
    </xf>
    <xf numFmtId="0" fontId="3" fillId="0" borderId="14" xfId="0" applyFont="1" applyBorder="1" applyAlignment="1">
      <alignment horizontal="center" vertical="center" wrapText="1"/>
    </xf>
    <xf numFmtId="2" fontId="9" fillId="0" borderId="0" xfId="0" applyNumberFormat="1" applyFont="1" applyBorder="1" applyAlignment="1">
      <alignment horizontal="center" vertical="center" wrapText="1"/>
    </xf>
    <xf numFmtId="0" fontId="0" fillId="0" borderId="0" xfId="0" applyFont="1"/>
    <xf numFmtId="0" fontId="8" fillId="0" borderId="6" xfId="0" quotePrefix="1" applyFont="1" applyBorder="1" applyAlignment="1">
      <alignment horizontal="center" vertical="center" wrapText="1"/>
    </xf>
    <xf numFmtId="0" fontId="2" fillId="0" borderId="4" xfId="0" applyFont="1" applyFill="1" applyBorder="1" applyAlignment="1">
      <alignment vertical="center" wrapText="1"/>
    </xf>
    <xf numFmtId="1" fontId="8" fillId="0" borderId="6" xfId="0" applyNumberFormat="1" applyFont="1" applyFill="1" applyBorder="1" applyAlignment="1">
      <alignment horizontal="center" vertical="center" wrapText="1"/>
    </xf>
    <xf numFmtId="1" fontId="8" fillId="0" borderId="1" xfId="0" applyNumberFormat="1" applyFont="1" applyFill="1" applyBorder="1" applyAlignment="1">
      <alignment horizontal="center" vertical="center" wrapText="1"/>
    </xf>
    <xf numFmtId="1" fontId="8" fillId="0" borderId="2" xfId="0" applyNumberFormat="1" applyFont="1" applyFill="1" applyBorder="1" applyAlignment="1">
      <alignment horizontal="center" vertical="center" wrapText="1"/>
    </xf>
    <xf numFmtId="164" fontId="8" fillId="0" borderId="6" xfId="0" applyNumberFormat="1" applyFont="1" applyBorder="1" applyAlignment="1">
      <alignment horizontal="center" vertical="center" wrapText="1"/>
    </xf>
    <xf numFmtId="164" fontId="8" fillId="0" borderId="7" xfId="0" applyNumberFormat="1" applyFont="1" applyBorder="1" applyAlignment="1">
      <alignment horizontal="center" vertical="center" wrapText="1"/>
    </xf>
    <xf numFmtId="0" fontId="8" fillId="0" borderId="15" xfId="0" applyFont="1" applyBorder="1" applyAlignment="1">
      <alignment vertical="center" wrapText="1"/>
    </xf>
    <xf numFmtId="1" fontId="8" fillId="0" borderId="7" xfId="0" quotePrefix="1" applyNumberFormat="1" applyFont="1" applyBorder="1" applyAlignment="1">
      <alignment horizontal="center" vertical="center" wrapText="1"/>
    </xf>
    <xf numFmtId="0" fontId="8" fillId="0" borderId="9" xfId="0" applyFont="1" applyBorder="1" applyAlignment="1">
      <alignment vertical="center" wrapText="1"/>
    </xf>
    <xf numFmtId="164" fontId="8" fillId="0" borderId="1" xfId="0" applyNumberFormat="1" applyFont="1" applyBorder="1" applyAlignment="1">
      <alignment horizontal="center" vertical="center" wrapText="1"/>
    </xf>
    <xf numFmtId="0" fontId="8" fillId="0" borderId="12" xfId="0" applyFont="1" applyBorder="1" applyAlignment="1">
      <alignment vertical="center" wrapText="1"/>
    </xf>
    <xf numFmtId="49" fontId="8" fillId="0" borderId="15" xfId="0" applyNumberFormat="1" applyFont="1" applyBorder="1" applyAlignment="1">
      <alignment vertical="center" wrapText="1"/>
    </xf>
    <xf numFmtId="49" fontId="8" fillId="0" borderId="9" xfId="0" applyNumberFormat="1" applyFont="1" applyBorder="1" applyAlignment="1">
      <alignment vertical="center" wrapText="1"/>
    </xf>
    <xf numFmtId="0" fontId="8" fillId="0" borderId="8" xfId="0" applyFont="1" applyFill="1" applyBorder="1" applyAlignment="1">
      <alignment horizontal="center" vertical="center" wrapText="1"/>
    </xf>
    <xf numFmtId="0" fontId="22" fillId="0" borderId="0" xfId="0" applyFont="1"/>
    <xf numFmtId="0" fontId="22" fillId="0" borderId="0" xfId="0" applyFont="1" applyFill="1"/>
    <xf numFmtId="0" fontId="22" fillId="0" borderId="0" xfId="0" applyFont="1" applyAlignment="1">
      <alignment vertical="center"/>
    </xf>
    <xf numFmtId="0" fontId="8" fillId="0" borderId="6" xfId="0" quotePrefix="1" applyFont="1" applyFill="1" applyBorder="1" applyAlignment="1">
      <alignment horizontal="center" vertical="center" wrapText="1"/>
    </xf>
    <xf numFmtId="0" fontId="2" fillId="0" borderId="5" xfId="0" applyFont="1" applyFill="1" applyBorder="1" applyAlignment="1">
      <alignment vertical="center" wrapText="1"/>
    </xf>
    <xf numFmtId="0" fontId="3" fillId="0" borderId="7" xfId="0" applyFont="1" applyFill="1" applyBorder="1" applyAlignment="1">
      <alignment horizontal="center" vertical="center" wrapText="1"/>
    </xf>
    <xf numFmtId="0" fontId="0" fillId="0" borderId="0" xfId="0" applyFont="1" applyFill="1"/>
    <xf numFmtId="0" fontId="2" fillId="0" borderId="15" xfId="0" applyFont="1" applyBorder="1" applyAlignment="1">
      <alignment vertical="center" wrapText="1"/>
    </xf>
    <xf numFmtId="0" fontId="8" fillId="0" borderId="11" xfId="0" applyNumberFormat="1" applyFont="1" applyBorder="1" applyAlignment="1">
      <alignment horizontal="center" vertical="center" wrapText="1"/>
    </xf>
    <xf numFmtId="164" fontId="8" fillId="0" borderId="0" xfId="0" applyNumberFormat="1" applyFont="1" applyBorder="1" applyAlignment="1">
      <alignment horizontal="center" vertical="center" wrapText="1"/>
    </xf>
    <xf numFmtId="0" fontId="8" fillId="0" borderId="12" xfId="0" applyFont="1" applyBorder="1" applyAlignment="1">
      <alignment horizontal="center" vertical="center" wrapText="1"/>
    </xf>
    <xf numFmtId="0" fontId="2" fillId="0" borderId="15" xfId="0" applyFont="1" applyFill="1" applyBorder="1" applyAlignment="1">
      <alignment vertical="center" wrapText="1"/>
    </xf>
    <xf numFmtId="0" fontId="8" fillId="0" borderId="15" xfId="0" applyFont="1" applyFill="1" applyBorder="1" applyAlignment="1">
      <alignment horizontal="center" vertical="center" wrapText="1"/>
    </xf>
    <xf numFmtId="0" fontId="2" fillId="0" borderId="9" xfId="0" applyFont="1" applyFill="1" applyBorder="1" applyAlignment="1">
      <alignment vertical="center" wrapText="1"/>
    </xf>
    <xf numFmtId="164" fontId="8" fillId="0" borderId="2" xfId="0" applyNumberFormat="1" applyFont="1" applyBorder="1" applyAlignment="1">
      <alignment horizontal="center" vertical="center" wrapText="1"/>
    </xf>
    <xf numFmtId="0" fontId="22" fillId="0" borderId="0" xfId="0" applyFont="1" applyAlignment="1">
      <alignment horizontal="left" vertical="center"/>
    </xf>
    <xf numFmtId="0" fontId="1" fillId="0" borderId="1" xfId="0" applyFont="1" applyFill="1" applyBorder="1" applyAlignment="1">
      <alignment vertical="center" wrapText="1"/>
    </xf>
    <xf numFmtId="0" fontId="1" fillId="0" borderId="9" xfId="0" applyFont="1" applyFill="1" applyBorder="1" applyAlignment="1">
      <alignment vertical="center" wrapText="1"/>
    </xf>
    <xf numFmtId="0" fontId="4" fillId="0" borderId="8"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9" fillId="0" borderId="9" xfId="0" applyFont="1" applyFill="1" applyBorder="1" applyAlignment="1">
      <alignment vertical="center" wrapText="1"/>
    </xf>
    <xf numFmtId="0" fontId="3" fillId="0" borderId="8"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0" fillId="0" borderId="11" xfId="0" applyFill="1" applyBorder="1"/>
    <xf numFmtId="0" fontId="8" fillId="0" borderId="13" xfId="0" applyFont="1" applyFill="1" applyBorder="1" applyAlignment="1">
      <alignment horizontal="center" vertical="center" wrapText="1"/>
    </xf>
    <xf numFmtId="1" fontId="8" fillId="0" borderId="4" xfId="0" applyNumberFormat="1" applyFont="1" applyFill="1" applyBorder="1" applyAlignment="1">
      <alignment horizontal="center" vertical="center" wrapText="1"/>
    </xf>
    <xf numFmtId="164" fontId="8" fillId="0" borderId="6" xfId="0" applyNumberFormat="1" applyFont="1" applyFill="1" applyBorder="1" applyAlignment="1">
      <alignment horizontal="center" vertical="center" wrapText="1"/>
    </xf>
    <xf numFmtId="0" fontId="2" fillId="0" borderId="0" xfId="0" applyFont="1" applyFill="1" applyBorder="1" applyAlignment="1">
      <alignment vertical="center" wrapText="1"/>
    </xf>
    <xf numFmtId="164" fontId="8" fillId="0" borderId="0" xfId="0" applyNumberFormat="1" applyFont="1" applyFill="1" applyBorder="1" applyAlignment="1">
      <alignment horizontal="center" vertical="center" wrapText="1"/>
    </xf>
    <xf numFmtId="164" fontId="8" fillId="0" borderId="12" xfId="0" applyNumberFormat="1" applyFont="1" applyBorder="1" applyAlignment="1">
      <alignment horizontal="center" vertical="center" wrapText="1"/>
    </xf>
    <xf numFmtId="0" fontId="8" fillId="0" borderId="1" xfId="0" applyFont="1" applyFill="1" applyBorder="1" applyAlignment="1">
      <alignment horizontal="center" vertical="center" wrapText="1"/>
    </xf>
    <xf numFmtId="164" fontId="8" fillId="0" borderId="14" xfId="0" applyNumberFormat="1" applyFont="1" applyBorder="1" applyAlignment="1">
      <alignment horizontal="center" vertical="center" wrapText="1"/>
    </xf>
    <xf numFmtId="0" fontId="8" fillId="0" borderId="6" xfId="0" applyFont="1" applyBorder="1" applyAlignment="1">
      <alignment horizontal="center" vertical="center" wrapText="1"/>
    </xf>
    <xf numFmtId="0" fontId="3" fillId="2" borderId="6" xfId="0" applyFont="1" applyFill="1" applyBorder="1" applyAlignment="1">
      <alignment horizontal="center" vertical="center" wrapText="1"/>
    </xf>
    <xf numFmtId="0" fontId="3" fillId="2" borderId="8" xfId="0" applyFont="1" applyFill="1" applyBorder="1" applyAlignment="1">
      <alignment horizontal="center" vertical="center" wrapText="1"/>
    </xf>
    <xf numFmtId="1" fontId="8" fillId="2" borderId="6" xfId="0" applyNumberFormat="1" applyFont="1" applyFill="1" applyBorder="1" applyAlignment="1">
      <alignment horizontal="center" vertical="center" wrapText="1"/>
    </xf>
    <xf numFmtId="0" fontId="3" fillId="2" borderId="6"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horizontal="center" vertical="center" wrapText="1"/>
    </xf>
    <xf numFmtId="0" fontId="3" fillId="0" borderId="6" xfId="0" applyFont="1" applyBorder="1" applyAlignment="1">
      <alignment horizontal="center" vertical="center" wrapText="1"/>
    </xf>
    <xf numFmtId="0" fontId="3" fillId="0" borderId="6" xfId="0" applyFont="1" applyFill="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0" fontId="8" fillId="0" borderId="4" xfId="0" applyFont="1" applyBorder="1" applyAlignment="1">
      <alignment vertical="center" wrapText="1"/>
    </xf>
    <xf numFmtId="0" fontId="67" fillId="2" borderId="0" xfId="0" applyFont="1" applyFill="1" applyAlignment="1">
      <alignment vertical="top"/>
    </xf>
    <xf numFmtId="0" fontId="67" fillId="2" borderId="0" xfId="0" applyFont="1" applyFill="1" applyAlignment="1">
      <alignment horizontal="right" vertical="top"/>
    </xf>
    <xf numFmtId="0" fontId="68" fillId="2" borderId="0" xfId="0" applyFont="1" applyFill="1" applyAlignment="1">
      <alignment vertical="top"/>
    </xf>
    <xf numFmtId="9" fontId="0" fillId="0" borderId="0" xfId="0" applyNumberFormat="1"/>
    <xf numFmtId="0" fontId="67" fillId="2" borderId="0" xfId="0" applyFont="1" applyFill="1"/>
    <xf numFmtId="0" fontId="69" fillId="2" borderId="0" xfId="0" applyFont="1" applyFill="1"/>
    <xf numFmtId="0" fontId="70" fillId="2" borderId="0" xfId="0" applyFont="1" applyFill="1" applyAlignment="1">
      <alignment vertical="top"/>
    </xf>
    <xf numFmtId="0" fontId="70" fillId="2" borderId="0" xfId="0" applyFont="1" applyFill="1" applyAlignment="1">
      <alignment horizontal="right" vertical="top"/>
    </xf>
    <xf numFmtId="0" fontId="70" fillId="0" borderId="0" xfId="0" applyFont="1" applyAlignment="1">
      <alignment vertical="top"/>
    </xf>
    <xf numFmtId="0" fontId="67" fillId="2" borderId="0" xfId="0" applyFont="1" applyFill="1" applyBorder="1" applyAlignment="1">
      <alignment horizontal="center" vertical="top" wrapText="1"/>
    </xf>
    <xf numFmtId="0" fontId="67" fillId="2" borderId="0" xfId="0" quotePrefix="1" applyFont="1" applyFill="1" applyBorder="1" applyAlignment="1">
      <alignment horizontal="center" vertical="top" wrapText="1"/>
    </xf>
    <xf numFmtId="0" fontId="67" fillId="2" borderId="0" xfId="0" applyFont="1" applyFill="1" applyBorder="1" applyAlignment="1">
      <alignment vertical="top" wrapText="1"/>
    </xf>
    <xf numFmtId="2" fontId="8" fillId="0" borderId="6" xfId="0" applyNumberFormat="1" applyFont="1" applyBorder="1" applyAlignment="1">
      <alignment horizontal="center" vertical="center" wrapText="1"/>
    </xf>
    <xf numFmtId="0" fontId="67" fillId="0" borderId="0" xfId="0" applyFont="1"/>
    <xf numFmtId="0" fontId="67" fillId="2" borderId="0" xfId="0" applyFont="1" applyFill="1" applyAlignment="1"/>
    <xf numFmtId="0" fontId="8" fillId="0" borderId="1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9"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vertical="center" wrapText="1"/>
    </xf>
    <xf numFmtId="0" fontId="8" fillId="0" borderId="4" xfId="0" applyFont="1" applyBorder="1" applyAlignment="1">
      <alignment vertical="center" wrapText="1"/>
    </xf>
    <xf numFmtId="0" fontId="9" fillId="0" borderId="10" xfId="0" applyFont="1" applyBorder="1" applyAlignment="1">
      <alignment horizontal="center" vertical="center" wrapText="1"/>
    </xf>
    <xf numFmtId="0" fontId="9" fillId="0" borderId="3" xfId="0" applyFont="1" applyBorder="1" applyAlignment="1">
      <alignment horizontal="center" vertical="center" wrapText="1"/>
    </xf>
    <xf numFmtId="0" fontId="9" fillId="0" borderId="2" xfId="0" applyFont="1" applyBorder="1" applyAlignment="1">
      <alignment horizontal="center" vertical="center" wrapText="1"/>
    </xf>
    <xf numFmtId="0" fontId="19" fillId="0" borderId="0" xfId="0" applyFont="1" applyAlignment="1">
      <alignment horizontal="left" wrapText="1"/>
    </xf>
    <xf numFmtId="0" fontId="3" fillId="0" borderId="1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9" xfId="0" applyFont="1" applyBorder="1" applyAlignment="1">
      <alignment horizontal="center" vertical="center" wrapText="1"/>
    </xf>
    <xf numFmtId="0" fontId="3" fillId="0" borderId="6" xfId="0" applyFont="1" applyBorder="1" applyAlignment="1">
      <alignment horizontal="center" vertical="center" wrapText="1"/>
    </xf>
    <xf numFmtId="0" fontId="2" fillId="0" borderId="11" xfId="0" applyFont="1" applyBorder="1" applyAlignment="1">
      <alignment vertical="center" wrapText="1"/>
    </xf>
    <xf numFmtId="0" fontId="2" fillId="0" borderId="4" xfId="0" applyFont="1" applyBorder="1" applyAlignment="1">
      <alignment vertical="center" wrapText="1"/>
    </xf>
    <xf numFmtId="0" fontId="1" fillId="0" borderId="10"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2" borderId="11"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10"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2" fillId="2" borderId="11" xfId="0" applyFont="1" applyFill="1" applyBorder="1" applyAlignment="1">
      <alignment vertical="center" wrapText="1"/>
    </xf>
    <xf numFmtId="0" fontId="2" fillId="2" borderId="4" xfId="0" applyFont="1"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2" fillId="0" borderId="11" xfId="0" applyFont="1" applyFill="1" applyBorder="1" applyAlignment="1">
      <alignment vertical="center" wrapText="1"/>
    </xf>
    <xf numFmtId="0" fontId="2" fillId="0" borderId="4" xfId="0" applyFont="1" applyFill="1" applyBorder="1" applyAlignment="1">
      <alignment vertical="center" wrapText="1"/>
    </xf>
    <xf numFmtId="0" fontId="1" fillId="0" borderId="10"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8" fillId="0" borderId="14"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cellXfs>
  <cellStyles count="2557">
    <cellStyle name="20 % - Markeringsfarve1 2" xfId="3"/>
    <cellStyle name="20 % - Markeringsfarve2 2" xfId="4"/>
    <cellStyle name="20 % - Markeringsfarve3 2" xfId="5"/>
    <cellStyle name="20 % - Markeringsfarve4 2" xfId="6"/>
    <cellStyle name="20 % - Markeringsfarve5 2" xfId="7"/>
    <cellStyle name="20 % - Markeringsfarve6 2" xfId="8"/>
    <cellStyle name="20% - Colore 1" xfId="9"/>
    <cellStyle name="20% - Colore 1 2" xfId="10"/>
    <cellStyle name="20% - Colore 2" xfId="11"/>
    <cellStyle name="20% - Colore 2 2" xfId="12"/>
    <cellStyle name="20% - Colore 3" xfId="13"/>
    <cellStyle name="20% - Colore 3 2" xfId="14"/>
    <cellStyle name="20% - Colore 4" xfId="15"/>
    <cellStyle name="20% - Colore 4 2" xfId="16"/>
    <cellStyle name="20% - Colore 5" xfId="17"/>
    <cellStyle name="20% - Colore 5 2" xfId="18"/>
    <cellStyle name="20% - Colore 6" xfId="19"/>
    <cellStyle name="20% - Colore 6 2" xfId="20"/>
    <cellStyle name="40 % - Markeringsfarve1 2" xfId="21"/>
    <cellStyle name="40 % - Markeringsfarve2 2" xfId="22"/>
    <cellStyle name="40 % - Markeringsfarve3 2" xfId="23"/>
    <cellStyle name="40 % - Markeringsfarve4 2" xfId="24"/>
    <cellStyle name="40 % - Markeringsfarve5 2" xfId="25"/>
    <cellStyle name="40 % - Markeringsfarve6 2" xfId="26"/>
    <cellStyle name="40% - Colore 1" xfId="27"/>
    <cellStyle name="40% - Colore 1 2" xfId="28"/>
    <cellStyle name="40% - Colore 2" xfId="29"/>
    <cellStyle name="40% - Colore 2 2" xfId="30"/>
    <cellStyle name="40% - Colore 3" xfId="31"/>
    <cellStyle name="40% - Colore 3 2" xfId="32"/>
    <cellStyle name="40% - Colore 4" xfId="33"/>
    <cellStyle name="40% - Colore 4 2" xfId="34"/>
    <cellStyle name="40% - Colore 5" xfId="35"/>
    <cellStyle name="40% - Colore 5 2" xfId="36"/>
    <cellStyle name="40% - Colore 6" xfId="37"/>
    <cellStyle name="40% - Colore 6 2" xfId="38"/>
    <cellStyle name="5x indented GHG Textfiels" xfId="39"/>
    <cellStyle name="60% - Colore 1" xfId="40"/>
    <cellStyle name="60% - Colore 2" xfId="41"/>
    <cellStyle name="60% - Colore 3" xfId="42"/>
    <cellStyle name="60% - Colore 4" xfId="43"/>
    <cellStyle name="60% - Colore 5" xfId="44"/>
    <cellStyle name="60% - Colore 6" xfId="45"/>
    <cellStyle name="AggOrange_CRFReport-template" xfId="46"/>
    <cellStyle name="AggOrange9_CRFReport-template" xfId="47"/>
    <cellStyle name="Bad 2" xfId="48"/>
    <cellStyle name="Bad 3" xfId="49"/>
    <cellStyle name="Calcolo" xfId="50"/>
    <cellStyle name="Calcolo 2" xfId="51"/>
    <cellStyle name="Calcolo 2 2" xfId="52"/>
    <cellStyle name="Calcolo 3" xfId="53"/>
    <cellStyle name="Calculation 2" xfId="54"/>
    <cellStyle name="Cella collegata" xfId="55"/>
    <cellStyle name="Cella da controllare" xfId="56"/>
    <cellStyle name="Colore 1" xfId="57"/>
    <cellStyle name="Colore 2" xfId="58"/>
    <cellStyle name="Colore 3" xfId="59"/>
    <cellStyle name="Colore 4" xfId="60"/>
    <cellStyle name="Colore 5" xfId="61"/>
    <cellStyle name="Colore 6" xfId="62"/>
    <cellStyle name="Comma 2" xfId="63"/>
    <cellStyle name="Comma 2 2" xfId="64"/>
    <cellStyle name="Comma 2 3" xfId="65"/>
    <cellStyle name="Comma 2 3 2" xfId="66"/>
    <cellStyle name="Comma 2 3 2 2" xfId="67"/>
    <cellStyle name="Comma 2 4" xfId="68"/>
    <cellStyle name="Comma 3" xfId="69"/>
    <cellStyle name="Comma 4" xfId="70"/>
    <cellStyle name="Comma 4 2" xfId="71"/>
    <cellStyle name="Comma 5" xfId="72"/>
    <cellStyle name="Comma 6" xfId="73"/>
    <cellStyle name="Comma0 - Type3" xfId="74"/>
    <cellStyle name="CustomizationCells" xfId="75"/>
    <cellStyle name="CustomizationCells 2" xfId="76"/>
    <cellStyle name="Euro" xfId="77"/>
    <cellStyle name="Euro 10" xfId="78"/>
    <cellStyle name="Euro 10 2" xfId="79"/>
    <cellStyle name="Euro 10 3" xfId="80"/>
    <cellStyle name="Euro 10 3 2" xfId="81"/>
    <cellStyle name="Euro 10 3 2 2" xfId="82"/>
    <cellStyle name="Euro 10 4" xfId="83"/>
    <cellStyle name="Euro 10 4 2" xfId="84"/>
    <cellStyle name="Euro 10 5" xfId="85"/>
    <cellStyle name="Euro 11" xfId="86"/>
    <cellStyle name="Euro 11 2" xfId="87"/>
    <cellStyle name="Euro 11 3" xfId="88"/>
    <cellStyle name="Euro 11 3 2" xfId="89"/>
    <cellStyle name="Euro 11 3 2 2" xfId="90"/>
    <cellStyle name="Euro 11 4" xfId="91"/>
    <cellStyle name="Euro 11 4 2" xfId="92"/>
    <cellStyle name="Euro 11 5" xfId="93"/>
    <cellStyle name="Euro 12" xfId="94"/>
    <cellStyle name="Euro 12 2" xfId="95"/>
    <cellStyle name="Euro 12 3" xfId="96"/>
    <cellStyle name="Euro 12 3 2" xfId="97"/>
    <cellStyle name="Euro 12 3 2 2" xfId="98"/>
    <cellStyle name="Euro 12 4" xfId="99"/>
    <cellStyle name="Euro 12 4 2" xfId="100"/>
    <cellStyle name="Euro 12 5" xfId="101"/>
    <cellStyle name="Euro 13" xfId="102"/>
    <cellStyle name="Euro 13 2" xfId="103"/>
    <cellStyle name="Euro 13 3" xfId="104"/>
    <cellStyle name="Euro 13 3 2" xfId="105"/>
    <cellStyle name="Euro 13 3 2 2" xfId="106"/>
    <cellStyle name="Euro 13 4" xfId="107"/>
    <cellStyle name="Euro 13 4 2" xfId="108"/>
    <cellStyle name="Euro 13 5" xfId="109"/>
    <cellStyle name="Euro 14" xfId="110"/>
    <cellStyle name="Euro 14 2" xfId="111"/>
    <cellStyle name="Euro 14 3" xfId="112"/>
    <cellStyle name="Euro 14 3 2" xfId="113"/>
    <cellStyle name="Euro 14 3 2 2" xfId="114"/>
    <cellStyle name="Euro 14 4" xfId="115"/>
    <cellStyle name="Euro 14 4 2" xfId="116"/>
    <cellStyle name="Euro 14 5" xfId="117"/>
    <cellStyle name="Euro 15" xfId="118"/>
    <cellStyle name="Euro 15 2" xfId="119"/>
    <cellStyle name="Euro 15 3" xfId="120"/>
    <cellStyle name="Euro 15 3 2" xfId="121"/>
    <cellStyle name="Euro 15 3 2 2" xfId="122"/>
    <cellStyle name="Euro 15 4" xfId="123"/>
    <cellStyle name="Euro 15 4 2" xfId="124"/>
    <cellStyle name="Euro 15 5" xfId="125"/>
    <cellStyle name="Euro 16" xfId="126"/>
    <cellStyle name="Euro 16 2" xfId="127"/>
    <cellStyle name="Euro 16 3" xfId="128"/>
    <cellStyle name="Euro 16 3 2" xfId="129"/>
    <cellStyle name="Euro 16 3 2 2" xfId="130"/>
    <cellStyle name="Euro 16 4" xfId="131"/>
    <cellStyle name="Euro 16 4 2" xfId="132"/>
    <cellStyle name="Euro 16 5" xfId="133"/>
    <cellStyle name="Euro 17" xfId="134"/>
    <cellStyle name="Euro 17 2" xfId="135"/>
    <cellStyle name="Euro 17 3" xfId="136"/>
    <cellStyle name="Euro 17 3 2" xfId="137"/>
    <cellStyle name="Euro 17 3 2 2" xfId="138"/>
    <cellStyle name="Euro 17 4" xfId="139"/>
    <cellStyle name="Euro 17 4 2" xfId="140"/>
    <cellStyle name="Euro 17 5" xfId="141"/>
    <cellStyle name="Euro 18" xfId="142"/>
    <cellStyle name="Euro 18 2" xfId="143"/>
    <cellStyle name="Euro 18 3" xfId="144"/>
    <cellStyle name="Euro 18 3 2" xfId="145"/>
    <cellStyle name="Euro 18 3 2 2" xfId="146"/>
    <cellStyle name="Euro 18 4" xfId="147"/>
    <cellStyle name="Euro 18 4 2" xfId="148"/>
    <cellStyle name="Euro 18 5" xfId="149"/>
    <cellStyle name="Euro 19" xfId="150"/>
    <cellStyle name="Euro 19 2" xfId="151"/>
    <cellStyle name="Euro 19 3" xfId="152"/>
    <cellStyle name="Euro 19 3 2" xfId="153"/>
    <cellStyle name="Euro 19 3 2 2" xfId="154"/>
    <cellStyle name="Euro 19 4" xfId="155"/>
    <cellStyle name="Euro 19 4 2" xfId="156"/>
    <cellStyle name="Euro 19 5" xfId="157"/>
    <cellStyle name="Euro 2" xfId="158"/>
    <cellStyle name="Euro 2 2" xfId="159"/>
    <cellStyle name="Euro 2 3" xfId="160"/>
    <cellStyle name="Euro 2 3 2" xfId="161"/>
    <cellStyle name="Euro 2 3 2 2" xfId="162"/>
    <cellStyle name="Euro 2 4" xfId="163"/>
    <cellStyle name="Euro 2 4 2" xfId="164"/>
    <cellStyle name="Euro 2 5" xfId="165"/>
    <cellStyle name="Euro 20" xfId="166"/>
    <cellStyle name="Euro 20 2" xfId="167"/>
    <cellStyle name="Euro 20 3" xfId="168"/>
    <cellStyle name="Euro 20 3 2" xfId="169"/>
    <cellStyle name="Euro 20 3 2 2" xfId="170"/>
    <cellStyle name="Euro 20 4" xfId="171"/>
    <cellStyle name="Euro 20 4 2" xfId="172"/>
    <cellStyle name="Euro 20 5" xfId="173"/>
    <cellStyle name="Euro 21" xfId="174"/>
    <cellStyle name="Euro 21 2" xfId="175"/>
    <cellStyle name="Euro 21 3" xfId="176"/>
    <cellStyle name="Euro 21 3 2" xfId="177"/>
    <cellStyle name="Euro 21 3 2 2" xfId="178"/>
    <cellStyle name="Euro 21 4" xfId="179"/>
    <cellStyle name="Euro 21 4 2" xfId="180"/>
    <cellStyle name="Euro 21 5" xfId="181"/>
    <cellStyle name="Euro 22" xfId="182"/>
    <cellStyle name="Euro 22 2" xfId="183"/>
    <cellStyle name="Euro 22 3" xfId="184"/>
    <cellStyle name="Euro 22 3 2" xfId="185"/>
    <cellStyle name="Euro 22 3 2 2" xfId="186"/>
    <cellStyle name="Euro 22 4" xfId="187"/>
    <cellStyle name="Euro 22 4 2" xfId="188"/>
    <cellStyle name="Euro 22 5" xfId="189"/>
    <cellStyle name="Euro 23" xfId="190"/>
    <cellStyle name="Euro 23 2" xfId="191"/>
    <cellStyle name="Euro 23 3" xfId="192"/>
    <cellStyle name="Euro 23 3 2" xfId="193"/>
    <cellStyle name="Euro 23 3 2 2" xfId="194"/>
    <cellStyle name="Euro 23 4" xfId="195"/>
    <cellStyle name="Euro 23 4 2" xfId="196"/>
    <cellStyle name="Euro 23 5" xfId="197"/>
    <cellStyle name="Euro 24" xfId="198"/>
    <cellStyle name="Euro 24 2" xfId="199"/>
    <cellStyle name="Euro 24 3" xfId="200"/>
    <cellStyle name="Euro 24 3 2" xfId="201"/>
    <cellStyle name="Euro 24 3 2 2" xfId="202"/>
    <cellStyle name="Euro 24 4" xfId="203"/>
    <cellStyle name="Euro 24 4 2" xfId="204"/>
    <cellStyle name="Euro 24 5" xfId="205"/>
    <cellStyle name="Euro 25" xfId="206"/>
    <cellStyle name="Euro 25 2" xfId="207"/>
    <cellStyle name="Euro 25 3" xfId="208"/>
    <cellStyle name="Euro 25 3 2" xfId="209"/>
    <cellStyle name="Euro 25 3 2 2" xfId="210"/>
    <cellStyle name="Euro 25 4" xfId="211"/>
    <cellStyle name="Euro 25 4 2" xfId="212"/>
    <cellStyle name="Euro 25 5" xfId="213"/>
    <cellStyle name="Euro 26" xfId="214"/>
    <cellStyle name="Euro 26 2" xfId="215"/>
    <cellStyle name="Euro 26 3" xfId="216"/>
    <cellStyle name="Euro 26 3 2" xfId="217"/>
    <cellStyle name="Euro 26 3 2 2" xfId="218"/>
    <cellStyle name="Euro 26 4" xfId="219"/>
    <cellStyle name="Euro 26 4 2" xfId="220"/>
    <cellStyle name="Euro 26 5" xfId="221"/>
    <cellStyle name="Euro 27" xfId="222"/>
    <cellStyle name="Euro 27 2" xfId="223"/>
    <cellStyle name="Euro 27 3" xfId="224"/>
    <cellStyle name="Euro 27 3 2" xfId="225"/>
    <cellStyle name="Euro 27 3 2 2" xfId="226"/>
    <cellStyle name="Euro 27 4" xfId="227"/>
    <cellStyle name="Euro 27 4 2" xfId="228"/>
    <cellStyle name="Euro 27 5" xfId="229"/>
    <cellStyle name="Euro 28" xfId="230"/>
    <cellStyle name="Euro 28 2" xfId="231"/>
    <cellStyle name="Euro 28 3" xfId="232"/>
    <cellStyle name="Euro 28 3 2" xfId="233"/>
    <cellStyle name="Euro 28 3 2 2" xfId="234"/>
    <cellStyle name="Euro 28 4" xfId="235"/>
    <cellStyle name="Euro 28 4 2" xfId="236"/>
    <cellStyle name="Euro 28 5" xfId="237"/>
    <cellStyle name="Euro 29" xfId="238"/>
    <cellStyle name="Euro 29 2" xfId="239"/>
    <cellStyle name="Euro 29 3" xfId="240"/>
    <cellStyle name="Euro 29 3 2" xfId="241"/>
    <cellStyle name="Euro 29 3 2 2" xfId="242"/>
    <cellStyle name="Euro 29 4" xfId="243"/>
    <cellStyle name="Euro 29 4 2" xfId="244"/>
    <cellStyle name="Euro 29 5" xfId="245"/>
    <cellStyle name="Euro 3" xfId="246"/>
    <cellStyle name="Euro 3 2" xfId="247"/>
    <cellStyle name="Euro 3 3" xfId="248"/>
    <cellStyle name="Euro 3 3 2" xfId="249"/>
    <cellStyle name="Euro 3 3 2 2" xfId="250"/>
    <cellStyle name="Euro 3 4" xfId="251"/>
    <cellStyle name="Euro 3 4 2" xfId="252"/>
    <cellStyle name="Euro 3 5" xfId="253"/>
    <cellStyle name="Euro 30" xfId="254"/>
    <cellStyle name="Euro 30 2" xfId="255"/>
    <cellStyle name="Euro 30 3" xfId="256"/>
    <cellStyle name="Euro 30 3 2" xfId="257"/>
    <cellStyle name="Euro 30 3 2 2" xfId="258"/>
    <cellStyle name="Euro 30 4" xfId="259"/>
    <cellStyle name="Euro 30 4 2" xfId="260"/>
    <cellStyle name="Euro 30 5" xfId="261"/>
    <cellStyle name="Euro 31" xfId="262"/>
    <cellStyle name="Euro 31 2" xfId="263"/>
    <cellStyle name="Euro 31 3" xfId="264"/>
    <cellStyle name="Euro 31 3 2" xfId="265"/>
    <cellStyle name="Euro 31 3 2 2" xfId="266"/>
    <cellStyle name="Euro 31 4" xfId="267"/>
    <cellStyle name="Euro 31 4 2" xfId="268"/>
    <cellStyle name="Euro 31 5" xfId="269"/>
    <cellStyle name="Euro 32" xfId="270"/>
    <cellStyle name="Euro 32 2" xfId="271"/>
    <cellStyle name="Euro 32 3" xfId="272"/>
    <cellStyle name="Euro 32 3 2" xfId="273"/>
    <cellStyle name="Euro 32 3 2 2" xfId="274"/>
    <cellStyle name="Euro 32 4" xfId="275"/>
    <cellStyle name="Euro 32 4 2" xfId="276"/>
    <cellStyle name="Euro 32 5" xfId="277"/>
    <cellStyle name="Euro 33" xfId="278"/>
    <cellStyle name="Euro 33 2" xfId="279"/>
    <cellStyle name="Euro 33 3" xfId="280"/>
    <cellStyle name="Euro 33 3 2" xfId="281"/>
    <cellStyle name="Euro 33 3 2 2" xfId="282"/>
    <cellStyle name="Euro 33 4" xfId="283"/>
    <cellStyle name="Euro 33 4 2" xfId="284"/>
    <cellStyle name="Euro 33 5" xfId="285"/>
    <cellStyle name="Euro 34" xfId="286"/>
    <cellStyle name="Euro 34 2" xfId="287"/>
    <cellStyle name="Euro 34 3" xfId="288"/>
    <cellStyle name="Euro 34 3 2" xfId="289"/>
    <cellStyle name="Euro 34 3 2 2" xfId="290"/>
    <cellStyle name="Euro 34 4" xfId="291"/>
    <cellStyle name="Euro 34 4 2" xfId="292"/>
    <cellStyle name="Euro 34 5" xfId="293"/>
    <cellStyle name="Euro 35" xfId="294"/>
    <cellStyle name="Euro 35 2" xfId="295"/>
    <cellStyle name="Euro 35 3" xfId="296"/>
    <cellStyle name="Euro 35 3 2" xfId="297"/>
    <cellStyle name="Euro 35 3 2 2" xfId="298"/>
    <cellStyle name="Euro 35 4" xfId="299"/>
    <cellStyle name="Euro 35 4 2" xfId="300"/>
    <cellStyle name="Euro 35 5" xfId="301"/>
    <cellStyle name="Euro 36" xfId="302"/>
    <cellStyle name="Euro 36 2" xfId="303"/>
    <cellStyle name="Euro 36 3" xfId="304"/>
    <cellStyle name="Euro 36 3 2" xfId="305"/>
    <cellStyle name="Euro 36 3 2 2" xfId="306"/>
    <cellStyle name="Euro 36 4" xfId="307"/>
    <cellStyle name="Euro 36 4 2" xfId="308"/>
    <cellStyle name="Euro 36 5" xfId="309"/>
    <cellStyle name="Euro 37" xfId="310"/>
    <cellStyle name="Euro 37 2" xfId="311"/>
    <cellStyle name="Euro 37 3" xfId="312"/>
    <cellStyle name="Euro 37 3 2" xfId="313"/>
    <cellStyle name="Euro 37 3 2 2" xfId="314"/>
    <cellStyle name="Euro 37 4" xfId="315"/>
    <cellStyle name="Euro 37 4 2" xfId="316"/>
    <cellStyle name="Euro 37 5" xfId="317"/>
    <cellStyle name="Euro 38" xfId="318"/>
    <cellStyle name="Euro 38 2" xfId="319"/>
    <cellStyle name="Euro 38 3" xfId="320"/>
    <cellStyle name="Euro 38 3 2" xfId="321"/>
    <cellStyle name="Euro 38 3 2 2" xfId="322"/>
    <cellStyle name="Euro 38 4" xfId="323"/>
    <cellStyle name="Euro 38 4 2" xfId="324"/>
    <cellStyle name="Euro 38 5" xfId="325"/>
    <cellStyle name="Euro 39" xfId="326"/>
    <cellStyle name="Euro 39 2" xfId="327"/>
    <cellStyle name="Euro 39 3" xfId="328"/>
    <cellStyle name="Euro 39 3 2" xfId="329"/>
    <cellStyle name="Euro 39 3 2 2" xfId="330"/>
    <cellStyle name="Euro 39 4" xfId="331"/>
    <cellStyle name="Euro 39 4 2" xfId="332"/>
    <cellStyle name="Euro 39 5" xfId="333"/>
    <cellStyle name="Euro 4" xfId="334"/>
    <cellStyle name="Euro 4 2" xfId="335"/>
    <cellStyle name="Euro 4 3" xfId="336"/>
    <cellStyle name="Euro 4 3 2" xfId="337"/>
    <cellStyle name="Euro 4 3 2 2" xfId="338"/>
    <cellStyle name="Euro 4 4" xfId="339"/>
    <cellStyle name="Euro 4 4 2" xfId="340"/>
    <cellStyle name="Euro 4 5" xfId="341"/>
    <cellStyle name="Euro 40" xfId="342"/>
    <cellStyle name="Euro 40 2" xfId="343"/>
    <cellStyle name="Euro 40 3" xfId="344"/>
    <cellStyle name="Euro 40 3 2" xfId="345"/>
    <cellStyle name="Euro 40 3 2 2" xfId="346"/>
    <cellStyle name="Euro 40 4" xfId="347"/>
    <cellStyle name="Euro 40 4 2" xfId="348"/>
    <cellStyle name="Euro 40 5" xfId="349"/>
    <cellStyle name="Euro 41" xfId="350"/>
    <cellStyle name="Euro 41 2" xfId="351"/>
    <cellStyle name="Euro 41 3" xfId="352"/>
    <cellStyle name="Euro 41 3 2" xfId="353"/>
    <cellStyle name="Euro 41 3 2 2" xfId="354"/>
    <cellStyle name="Euro 41 4" xfId="355"/>
    <cellStyle name="Euro 41 4 2" xfId="356"/>
    <cellStyle name="Euro 41 5" xfId="357"/>
    <cellStyle name="Euro 42" xfId="358"/>
    <cellStyle name="Euro 42 2" xfId="359"/>
    <cellStyle name="Euro 42 3" xfId="360"/>
    <cellStyle name="Euro 42 3 2" xfId="361"/>
    <cellStyle name="Euro 42 3 2 2" xfId="362"/>
    <cellStyle name="Euro 42 4" xfId="363"/>
    <cellStyle name="Euro 42 4 2" xfId="364"/>
    <cellStyle name="Euro 42 5" xfId="365"/>
    <cellStyle name="Euro 43" xfId="366"/>
    <cellStyle name="Euro 43 2" xfId="367"/>
    <cellStyle name="Euro 43 3" xfId="368"/>
    <cellStyle name="Euro 43 3 2" xfId="369"/>
    <cellStyle name="Euro 43 3 2 2" xfId="370"/>
    <cellStyle name="Euro 43 4" xfId="371"/>
    <cellStyle name="Euro 43 4 2" xfId="372"/>
    <cellStyle name="Euro 43 5" xfId="373"/>
    <cellStyle name="Euro 44" xfId="374"/>
    <cellStyle name="Euro 44 2" xfId="375"/>
    <cellStyle name="Euro 44 3" xfId="376"/>
    <cellStyle name="Euro 44 3 2" xfId="377"/>
    <cellStyle name="Euro 44 3 2 2" xfId="378"/>
    <cellStyle name="Euro 44 4" xfId="379"/>
    <cellStyle name="Euro 44 4 2" xfId="380"/>
    <cellStyle name="Euro 44 5" xfId="381"/>
    <cellStyle name="Euro 45" xfId="382"/>
    <cellStyle name="Euro 45 2" xfId="383"/>
    <cellStyle name="Euro 46" xfId="384"/>
    <cellStyle name="Euro 46 2" xfId="385"/>
    <cellStyle name="Euro 47" xfId="386"/>
    <cellStyle name="Euro 47 2" xfId="387"/>
    <cellStyle name="Euro 47 2 2" xfId="388"/>
    <cellStyle name="Euro 48" xfId="389"/>
    <cellStyle name="Euro 49" xfId="390"/>
    <cellStyle name="Euro 49 2" xfId="391"/>
    <cellStyle name="Euro 5" xfId="392"/>
    <cellStyle name="Euro 5 2" xfId="393"/>
    <cellStyle name="Euro 5 3" xfId="394"/>
    <cellStyle name="Euro 5 3 2" xfId="395"/>
    <cellStyle name="Euro 5 3 2 2" xfId="396"/>
    <cellStyle name="Euro 5 4" xfId="397"/>
    <cellStyle name="Euro 5 4 2" xfId="398"/>
    <cellStyle name="Euro 5 5" xfId="399"/>
    <cellStyle name="Euro 50" xfId="400"/>
    <cellStyle name="Euro 6" xfId="401"/>
    <cellStyle name="Euro 6 2" xfId="402"/>
    <cellStyle name="Euro 6 3" xfId="403"/>
    <cellStyle name="Euro 6 3 2" xfId="404"/>
    <cellStyle name="Euro 6 3 2 2" xfId="405"/>
    <cellStyle name="Euro 6 4" xfId="406"/>
    <cellStyle name="Euro 6 4 2" xfId="407"/>
    <cellStyle name="Euro 6 5" xfId="408"/>
    <cellStyle name="Euro 7" xfId="409"/>
    <cellStyle name="Euro 7 2" xfId="410"/>
    <cellStyle name="Euro 7 3" xfId="411"/>
    <cellStyle name="Euro 7 3 2" xfId="412"/>
    <cellStyle name="Euro 7 3 2 2" xfId="413"/>
    <cellStyle name="Euro 7 4" xfId="414"/>
    <cellStyle name="Euro 7 4 2" xfId="415"/>
    <cellStyle name="Euro 7 5" xfId="416"/>
    <cellStyle name="Euro 8" xfId="417"/>
    <cellStyle name="Euro 8 2" xfId="418"/>
    <cellStyle name="Euro 8 3" xfId="419"/>
    <cellStyle name="Euro 8 3 2" xfId="420"/>
    <cellStyle name="Euro 8 3 2 2" xfId="421"/>
    <cellStyle name="Euro 8 4" xfId="422"/>
    <cellStyle name="Euro 8 4 2" xfId="423"/>
    <cellStyle name="Euro 8 5" xfId="424"/>
    <cellStyle name="Euro 9" xfId="425"/>
    <cellStyle name="Euro 9 2" xfId="426"/>
    <cellStyle name="Euro 9 3" xfId="427"/>
    <cellStyle name="Euro 9 3 2" xfId="428"/>
    <cellStyle name="Euro 9 3 2 2" xfId="429"/>
    <cellStyle name="Euro 9 4" xfId="430"/>
    <cellStyle name="Euro 9 4 2" xfId="431"/>
    <cellStyle name="Euro 9 5" xfId="432"/>
    <cellStyle name="Fixed2 - Type2" xfId="433"/>
    <cellStyle name="Good 2" xfId="434"/>
    <cellStyle name="Hyperlink" xfId="2" builtinId="8"/>
    <cellStyle name="Hyperlink 2" xfId="435"/>
    <cellStyle name="Hyperlink 3" xfId="436"/>
    <cellStyle name="Hyperlink 4" xfId="437"/>
    <cellStyle name="Input 2" xfId="438"/>
    <cellStyle name="Input 2 2" xfId="439"/>
    <cellStyle name="Input 2 2 2" xfId="440"/>
    <cellStyle name="Input 2 3" xfId="441"/>
    <cellStyle name="Input 3" xfId="442"/>
    <cellStyle name="Input 3 2" xfId="443"/>
    <cellStyle name="InputCells" xfId="444"/>
    <cellStyle name="Komma 2" xfId="445"/>
    <cellStyle name="Migliaia [0] 10" xfId="446"/>
    <cellStyle name="Migliaia [0] 10 2" xfId="447"/>
    <cellStyle name="Migliaia [0] 10 2 2" xfId="448"/>
    <cellStyle name="Migliaia [0] 10 3" xfId="449"/>
    <cellStyle name="Migliaia [0] 11" xfId="450"/>
    <cellStyle name="Migliaia [0] 11 2" xfId="451"/>
    <cellStyle name="Migliaia [0] 11 2 2" xfId="452"/>
    <cellStyle name="Migliaia [0] 11 3" xfId="453"/>
    <cellStyle name="Migliaia [0] 12" xfId="454"/>
    <cellStyle name="Migliaia [0] 12 2" xfId="455"/>
    <cellStyle name="Migliaia [0] 12 2 2" xfId="456"/>
    <cellStyle name="Migliaia [0] 12 3" xfId="457"/>
    <cellStyle name="Migliaia [0] 13" xfId="458"/>
    <cellStyle name="Migliaia [0] 13 2" xfId="459"/>
    <cellStyle name="Migliaia [0] 13 2 2" xfId="460"/>
    <cellStyle name="Migliaia [0] 13 3" xfId="461"/>
    <cellStyle name="Migliaia [0] 14" xfId="462"/>
    <cellStyle name="Migliaia [0] 14 2" xfId="463"/>
    <cellStyle name="Migliaia [0] 14 2 2" xfId="464"/>
    <cellStyle name="Migliaia [0] 14 3" xfId="465"/>
    <cellStyle name="Migliaia [0] 15" xfId="466"/>
    <cellStyle name="Migliaia [0] 15 2" xfId="467"/>
    <cellStyle name="Migliaia [0] 15 2 2" xfId="468"/>
    <cellStyle name="Migliaia [0] 15 3" xfId="469"/>
    <cellStyle name="Migliaia [0] 16" xfId="470"/>
    <cellStyle name="Migliaia [0] 16 2" xfId="471"/>
    <cellStyle name="Migliaia [0] 16 2 2" xfId="472"/>
    <cellStyle name="Migliaia [0] 16 3" xfId="473"/>
    <cellStyle name="Migliaia [0] 17" xfId="474"/>
    <cellStyle name="Migliaia [0] 17 2" xfId="475"/>
    <cellStyle name="Migliaia [0] 17 2 2" xfId="476"/>
    <cellStyle name="Migliaia [0] 17 3" xfId="477"/>
    <cellStyle name="Migliaia [0] 18" xfId="478"/>
    <cellStyle name="Migliaia [0] 18 2" xfId="479"/>
    <cellStyle name="Migliaia [0] 18 2 2" xfId="480"/>
    <cellStyle name="Migliaia [0] 18 3" xfId="481"/>
    <cellStyle name="Migliaia [0] 19" xfId="482"/>
    <cellStyle name="Migliaia [0] 19 2" xfId="483"/>
    <cellStyle name="Migliaia [0] 19 2 2" xfId="484"/>
    <cellStyle name="Migliaia [0] 19 3" xfId="485"/>
    <cellStyle name="Migliaia [0] 2" xfId="486"/>
    <cellStyle name="Migliaia [0] 2 2" xfId="487"/>
    <cellStyle name="Migliaia [0] 2 2 2" xfId="488"/>
    <cellStyle name="Migliaia [0] 2 3" xfId="489"/>
    <cellStyle name="Migliaia [0] 20" xfId="490"/>
    <cellStyle name="Migliaia [0] 20 2" xfId="491"/>
    <cellStyle name="Migliaia [0] 20 2 2" xfId="492"/>
    <cellStyle name="Migliaia [0] 20 3" xfId="493"/>
    <cellStyle name="Migliaia [0] 21" xfId="494"/>
    <cellStyle name="Migliaia [0] 21 2" xfId="495"/>
    <cellStyle name="Migliaia [0] 21 2 2" xfId="496"/>
    <cellStyle name="Migliaia [0] 21 3" xfId="497"/>
    <cellStyle name="Migliaia [0] 22" xfId="498"/>
    <cellStyle name="Migliaia [0] 22 2" xfId="499"/>
    <cellStyle name="Migliaia [0] 22 2 2" xfId="500"/>
    <cellStyle name="Migliaia [0] 22 3" xfId="501"/>
    <cellStyle name="Migliaia [0] 23" xfId="502"/>
    <cellStyle name="Migliaia [0] 23 2" xfId="503"/>
    <cellStyle name="Migliaia [0] 23 2 2" xfId="504"/>
    <cellStyle name="Migliaia [0] 23 3" xfId="505"/>
    <cellStyle name="Migliaia [0] 24" xfId="506"/>
    <cellStyle name="Migliaia [0] 24 2" xfId="507"/>
    <cellStyle name="Migliaia [0] 24 2 2" xfId="508"/>
    <cellStyle name="Migliaia [0] 24 3" xfId="509"/>
    <cellStyle name="Migliaia [0] 25" xfId="510"/>
    <cellStyle name="Migliaia [0] 25 2" xfId="511"/>
    <cellStyle name="Migliaia [0] 25 2 2" xfId="512"/>
    <cellStyle name="Migliaia [0] 25 3" xfId="513"/>
    <cellStyle name="Migliaia [0] 26" xfId="514"/>
    <cellStyle name="Migliaia [0] 26 2" xfId="515"/>
    <cellStyle name="Migliaia [0] 26 2 2" xfId="516"/>
    <cellStyle name="Migliaia [0] 26 3" xfId="517"/>
    <cellStyle name="Migliaia [0] 27" xfId="518"/>
    <cellStyle name="Migliaia [0] 27 2" xfId="519"/>
    <cellStyle name="Migliaia [0] 27 2 2" xfId="520"/>
    <cellStyle name="Migliaia [0] 27 3" xfId="521"/>
    <cellStyle name="Migliaia [0] 28" xfId="522"/>
    <cellStyle name="Migliaia [0] 28 2" xfId="523"/>
    <cellStyle name="Migliaia [0] 28 2 2" xfId="524"/>
    <cellStyle name="Migliaia [0] 28 3" xfId="525"/>
    <cellStyle name="Migliaia [0] 29" xfId="526"/>
    <cellStyle name="Migliaia [0] 29 2" xfId="527"/>
    <cellStyle name="Migliaia [0] 29 2 2" xfId="528"/>
    <cellStyle name="Migliaia [0] 29 3" xfId="529"/>
    <cellStyle name="Migliaia [0] 3" xfId="530"/>
    <cellStyle name="Migliaia [0] 3 2" xfId="531"/>
    <cellStyle name="Migliaia [0] 3 2 2" xfId="532"/>
    <cellStyle name="Migliaia [0] 3 3" xfId="533"/>
    <cellStyle name="Migliaia [0] 30" xfId="534"/>
    <cellStyle name="Migliaia [0] 30 2" xfId="535"/>
    <cellStyle name="Migliaia [0] 30 2 2" xfId="536"/>
    <cellStyle name="Migliaia [0] 30 3" xfId="537"/>
    <cellStyle name="Migliaia [0] 31" xfId="538"/>
    <cellStyle name="Migliaia [0] 31 2" xfId="539"/>
    <cellStyle name="Migliaia [0] 31 2 2" xfId="540"/>
    <cellStyle name="Migliaia [0] 31 3" xfId="541"/>
    <cellStyle name="Migliaia [0] 32" xfId="542"/>
    <cellStyle name="Migliaia [0] 32 2" xfId="543"/>
    <cellStyle name="Migliaia [0] 32 2 2" xfId="544"/>
    <cellStyle name="Migliaia [0] 32 3" xfId="545"/>
    <cellStyle name="Migliaia [0] 33" xfId="546"/>
    <cellStyle name="Migliaia [0] 33 2" xfId="547"/>
    <cellStyle name="Migliaia [0] 33 2 2" xfId="548"/>
    <cellStyle name="Migliaia [0] 33 3" xfId="549"/>
    <cellStyle name="Migliaia [0] 34" xfId="550"/>
    <cellStyle name="Migliaia [0] 34 2" xfId="551"/>
    <cellStyle name="Migliaia [0] 34 2 2" xfId="552"/>
    <cellStyle name="Migliaia [0] 34 3" xfId="553"/>
    <cellStyle name="Migliaia [0] 35" xfId="554"/>
    <cellStyle name="Migliaia [0] 35 2" xfId="555"/>
    <cellStyle name="Migliaia [0] 35 2 2" xfId="556"/>
    <cellStyle name="Migliaia [0] 35 3" xfId="557"/>
    <cellStyle name="Migliaia [0] 36" xfId="558"/>
    <cellStyle name="Migliaia [0] 36 2" xfId="559"/>
    <cellStyle name="Migliaia [0] 36 2 2" xfId="560"/>
    <cellStyle name="Migliaia [0] 36 3" xfId="561"/>
    <cellStyle name="Migliaia [0] 37" xfId="562"/>
    <cellStyle name="Migliaia [0] 37 2" xfId="563"/>
    <cellStyle name="Migliaia [0] 37 2 2" xfId="564"/>
    <cellStyle name="Migliaia [0] 37 3" xfId="565"/>
    <cellStyle name="Migliaia [0] 38" xfId="566"/>
    <cellStyle name="Migliaia [0] 38 2" xfId="567"/>
    <cellStyle name="Migliaia [0] 38 2 2" xfId="568"/>
    <cellStyle name="Migliaia [0] 38 3" xfId="569"/>
    <cellStyle name="Migliaia [0] 39" xfId="570"/>
    <cellStyle name="Migliaia [0] 39 2" xfId="571"/>
    <cellStyle name="Migliaia [0] 39 2 2" xfId="572"/>
    <cellStyle name="Migliaia [0] 39 3" xfId="573"/>
    <cellStyle name="Migliaia [0] 4" xfId="574"/>
    <cellStyle name="Migliaia [0] 4 2" xfId="575"/>
    <cellStyle name="Migliaia [0] 4 2 2" xfId="576"/>
    <cellStyle name="Migliaia [0] 4 3" xfId="577"/>
    <cellStyle name="Migliaia [0] 40" xfId="578"/>
    <cellStyle name="Migliaia [0] 40 2" xfId="579"/>
    <cellStyle name="Migliaia [0] 40 2 2" xfId="580"/>
    <cellStyle name="Migliaia [0] 40 3" xfId="581"/>
    <cellStyle name="Migliaia [0] 41" xfId="582"/>
    <cellStyle name="Migliaia [0] 41 2" xfId="583"/>
    <cellStyle name="Migliaia [0] 41 2 2" xfId="584"/>
    <cellStyle name="Migliaia [0] 41 3" xfId="585"/>
    <cellStyle name="Migliaia [0] 42" xfId="586"/>
    <cellStyle name="Migliaia [0] 42 2" xfId="587"/>
    <cellStyle name="Migliaia [0] 42 2 2" xfId="588"/>
    <cellStyle name="Migliaia [0] 42 3" xfId="589"/>
    <cellStyle name="Migliaia [0] 43" xfId="590"/>
    <cellStyle name="Migliaia [0] 43 2" xfId="591"/>
    <cellStyle name="Migliaia [0] 43 2 2" xfId="592"/>
    <cellStyle name="Migliaia [0] 43 3" xfId="593"/>
    <cellStyle name="Migliaia [0] 44" xfId="594"/>
    <cellStyle name="Migliaia [0] 44 2" xfId="595"/>
    <cellStyle name="Migliaia [0] 44 2 2" xfId="596"/>
    <cellStyle name="Migliaia [0] 44 3" xfId="597"/>
    <cellStyle name="Migliaia [0] 45" xfId="598"/>
    <cellStyle name="Migliaia [0] 45 2" xfId="599"/>
    <cellStyle name="Migliaia [0] 45 2 2" xfId="600"/>
    <cellStyle name="Migliaia [0] 45 3" xfId="601"/>
    <cellStyle name="Migliaia [0] 46" xfId="602"/>
    <cellStyle name="Migliaia [0] 46 2" xfId="603"/>
    <cellStyle name="Migliaia [0] 46 2 2" xfId="604"/>
    <cellStyle name="Migliaia [0] 46 3" xfId="605"/>
    <cellStyle name="Migliaia [0] 47" xfId="606"/>
    <cellStyle name="Migliaia [0] 47 2" xfId="607"/>
    <cellStyle name="Migliaia [0] 47 2 2" xfId="608"/>
    <cellStyle name="Migliaia [0] 47 3" xfId="609"/>
    <cellStyle name="Migliaia [0] 48" xfId="610"/>
    <cellStyle name="Migliaia [0] 48 2" xfId="611"/>
    <cellStyle name="Migliaia [0] 48 2 2" xfId="612"/>
    <cellStyle name="Migliaia [0] 48 3" xfId="613"/>
    <cellStyle name="Migliaia [0] 49" xfId="614"/>
    <cellStyle name="Migliaia [0] 49 2" xfId="615"/>
    <cellStyle name="Migliaia [0] 49 2 2" xfId="616"/>
    <cellStyle name="Migliaia [0] 49 3" xfId="617"/>
    <cellStyle name="Migliaia [0] 5" xfId="618"/>
    <cellStyle name="Migliaia [0] 5 2" xfId="619"/>
    <cellStyle name="Migliaia [0] 5 2 2" xfId="620"/>
    <cellStyle name="Migliaia [0] 5 3" xfId="621"/>
    <cellStyle name="Migliaia [0] 50" xfId="622"/>
    <cellStyle name="Migliaia [0] 50 2" xfId="623"/>
    <cellStyle name="Migliaia [0] 50 2 2" xfId="624"/>
    <cellStyle name="Migliaia [0] 50 3" xfId="625"/>
    <cellStyle name="Migliaia [0] 51" xfId="626"/>
    <cellStyle name="Migliaia [0] 51 2" xfId="627"/>
    <cellStyle name="Migliaia [0] 51 2 2" xfId="628"/>
    <cellStyle name="Migliaia [0] 51 3" xfId="629"/>
    <cellStyle name="Migliaia [0] 52" xfId="630"/>
    <cellStyle name="Migliaia [0] 52 2" xfId="631"/>
    <cellStyle name="Migliaia [0] 52 2 2" xfId="632"/>
    <cellStyle name="Migliaia [0] 52 3" xfId="633"/>
    <cellStyle name="Migliaia [0] 53" xfId="634"/>
    <cellStyle name="Migliaia [0] 53 2" xfId="635"/>
    <cellStyle name="Migliaia [0] 53 2 2" xfId="636"/>
    <cellStyle name="Migliaia [0] 53 3" xfId="637"/>
    <cellStyle name="Migliaia [0] 54" xfId="638"/>
    <cellStyle name="Migliaia [0] 54 2" xfId="639"/>
    <cellStyle name="Migliaia [0] 54 2 2" xfId="640"/>
    <cellStyle name="Migliaia [0] 54 3" xfId="641"/>
    <cellStyle name="Migliaia [0] 55" xfId="642"/>
    <cellStyle name="Migliaia [0] 55 2" xfId="643"/>
    <cellStyle name="Migliaia [0] 55 2 2" xfId="644"/>
    <cellStyle name="Migliaia [0] 55 3" xfId="645"/>
    <cellStyle name="Migliaia [0] 56" xfId="646"/>
    <cellStyle name="Migliaia [0] 56 2" xfId="647"/>
    <cellStyle name="Migliaia [0] 56 2 2" xfId="648"/>
    <cellStyle name="Migliaia [0] 56 3" xfId="649"/>
    <cellStyle name="Migliaia [0] 57" xfId="650"/>
    <cellStyle name="Migliaia [0] 57 2" xfId="651"/>
    <cellStyle name="Migliaia [0] 57 2 2" xfId="652"/>
    <cellStyle name="Migliaia [0] 57 3" xfId="653"/>
    <cellStyle name="Migliaia [0] 58" xfId="654"/>
    <cellStyle name="Migliaia [0] 58 2" xfId="655"/>
    <cellStyle name="Migliaia [0] 58 2 2" xfId="656"/>
    <cellStyle name="Migliaia [0] 58 3" xfId="657"/>
    <cellStyle name="Migliaia [0] 59" xfId="658"/>
    <cellStyle name="Migliaia [0] 59 2" xfId="659"/>
    <cellStyle name="Migliaia [0] 59 2 2" xfId="660"/>
    <cellStyle name="Migliaia [0] 59 3" xfId="661"/>
    <cellStyle name="Migliaia [0] 6" xfId="662"/>
    <cellStyle name="Migliaia [0] 6 2" xfId="663"/>
    <cellStyle name="Migliaia [0] 6 2 2" xfId="664"/>
    <cellStyle name="Migliaia [0] 6 3" xfId="665"/>
    <cellStyle name="Migliaia [0] 7" xfId="666"/>
    <cellStyle name="Migliaia [0] 7 2" xfId="667"/>
    <cellStyle name="Migliaia [0] 7 2 2" xfId="668"/>
    <cellStyle name="Migliaia [0] 7 3" xfId="669"/>
    <cellStyle name="Migliaia [0] 8" xfId="670"/>
    <cellStyle name="Migliaia [0] 8 2" xfId="671"/>
    <cellStyle name="Migliaia [0] 8 2 2" xfId="672"/>
    <cellStyle name="Migliaia [0] 8 3" xfId="673"/>
    <cellStyle name="Migliaia [0] 9" xfId="674"/>
    <cellStyle name="Migliaia [0] 9 2" xfId="675"/>
    <cellStyle name="Migliaia [0] 9 2 2" xfId="676"/>
    <cellStyle name="Migliaia [0] 9 3" xfId="677"/>
    <cellStyle name="Migliaia 10" xfId="678"/>
    <cellStyle name="Migliaia 10 2" xfId="679"/>
    <cellStyle name="Migliaia 10 2 2" xfId="680"/>
    <cellStyle name="Migliaia 10 3" xfId="681"/>
    <cellStyle name="Migliaia 10 3 2" xfId="682"/>
    <cellStyle name="Migliaia 10 3 2 2" xfId="683"/>
    <cellStyle name="Migliaia 10 4" xfId="684"/>
    <cellStyle name="Migliaia 10 4 2" xfId="685"/>
    <cellStyle name="Migliaia 10 5" xfId="686"/>
    <cellStyle name="Migliaia 11" xfId="687"/>
    <cellStyle name="Migliaia 11 2" xfId="688"/>
    <cellStyle name="Migliaia 11 2 2" xfId="689"/>
    <cellStyle name="Migliaia 11 3" xfId="690"/>
    <cellStyle name="Migliaia 11 3 2" xfId="691"/>
    <cellStyle name="Migliaia 11 3 2 2" xfId="692"/>
    <cellStyle name="Migliaia 11 4" xfId="693"/>
    <cellStyle name="Migliaia 11 4 2" xfId="694"/>
    <cellStyle name="Migliaia 11 5" xfId="695"/>
    <cellStyle name="Migliaia 12" xfId="696"/>
    <cellStyle name="Migliaia 12 2" xfId="697"/>
    <cellStyle name="Migliaia 12 2 2" xfId="698"/>
    <cellStyle name="Migliaia 12 3" xfId="699"/>
    <cellStyle name="Migliaia 12 3 2" xfId="700"/>
    <cellStyle name="Migliaia 12 3 2 2" xfId="701"/>
    <cellStyle name="Migliaia 12 4" xfId="702"/>
    <cellStyle name="Migliaia 12 4 2" xfId="703"/>
    <cellStyle name="Migliaia 12 5" xfId="704"/>
    <cellStyle name="Migliaia 13" xfId="705"/>
    <cellStyle name="Migliaia 13 2" xfId="706"/>
    <cellStyle name="Migliaia 13 2 2" xfId="707"/>
    <cellStyle name="Migliaia 13 3" xfId="708"/>
    <cellStyle name="Migliaia 13 3 2" xfId="709"/>
    <cellStyle name="Migliaia 13 3 2 2" xfId="710"/>
    <cellStyle name="Migliaia 13 4" xfId="711"/>
    <cellStyle name="Migliaia 13 4 2" xfId="712"/>
    <cellStyle name="Migliaia 13 5" xfId="713"/>
    <cellStyle name="Migliaia 14" xfId="714"/>
    <cellStyle name="Migliaia 14 2" xfId="715"/>
    <cellStyle name="Migliaia 14 2 2" xfId="716"/>
    <cellStyle name="Migliaia 14 3" xfId="717"/>
    <cellStyle name="Migliaia 14 3 2" xfId="718"/>
    <cellStyle name="Migliaia 14 3 2 2" xfId="719"/>
    <cellStyle name="Migliaia 14 4" xfId="720"/>
    <cellStyle name="Migliaia 14 4 2" xfId="721"/>
    <cellStyle name="Migliaia 14 5" xfId="722"/>
    <cellStyle name="Migliaia 15" xfId="723"/>
    <cellStyle name="Migliaia 15 2" xfId="724"/>
    <cellStyle name="Migliaia 15 2 2" xfId="725"/>
    <cellStyle name="Migliaia 15 3" xfId="726"/>
    <cellStyle name="Migliaia 15 3 2" xfId="727"/>
    <cellStyle name="Migliaia 15 3 2 2" xfId="728"/>
    <cellStyle name="Migliaia 15 4" xfId="729"/>
    <cellStyle name="Migliaia 15 4 2" xfId="730"/>
    <cellStyle name="Migliaia 15 5" xfId="731"/>
    <cellStyle name="Migliaia 16" xfId="732"/>
    <cellStyle name="Migliaia 16 2" xfId="733"/>
    <cellStyle name="Migliaia 16 2 2" xfId="734"/>
    <cellStyle name="Migliaia 16 3" xfId="735"/>
    <cellStyle name="Migliaia 16 3 2" xfId="736"/>
    <cellStyle name="Migliaia 16 3 2 2" xfId="737"/>
    <cellStyle name="Migliaia 16 4" xfId="738"/>
    <cellStyle name="Migliaia 16 4 2" xfId="739"/>
    <cellStyle name="Migliaia 16 5" xfId="740"/>
    <cellStyle name="Migliaia 17" xfId="741"/>
    <cellStyle name="Migliaia 17 2" xfId="742"/>
    <cellStyle name="Migliaia 17 2 2" xfId="743"/>
    <cellStyle name="Migliaia 17 3" xfId="744"/>
    <cellStyle name="Migliaia 17 3 2" xfId="745"/>
    <cellStyle name="Migliaia 17 3 2 2" xfId="746"/>
    <cellStyle name="Migliaia 17 4" xfId="747"/>
    <cellStyle name="Migliaia 17 4 2" xfId="748"/>
    <cellStyle name="Migliaia 17 5" xfId="749"/>
    <cellStyle name="Migliaia 18" xfId="750"/>
    <cellStyle name="Migliaia 18 2" xfId="751"/>
    <cellStyle name="Migliaia 18 2 2" xfId="752"/>
    <cellStyle name="Migliaia 18 3" xfId="753"/>
    <cellStyle name="Migliaia 18 3 2" xfId="754"/>
    <cellStyle name="Migliaia 18 3 2 2" xfId="755"/>
    <cellStyle name="Migliaia 18 4" xfId="756"/>
    <cellStyle name="Migliaia 18 4 2" xfId="757"/>
    <cellStyle name="Migliaia 18 5" xfId="758"/>
    <cellStyle name="Migliaia 19" xfId="759"/>
    <cellStyle name="Migliaia 19 2" xfId="760"/>
    <cellStyle name="Migliaia 19 2 2" xfId="761"/>
    <cellStyle name="Migliaia 19 3" xfId="762"/>
    <cellStyle name="Migliaia 19 3 2" xfId="763"/>
    <cellStyle name="Migliaia 19 3 2 2" xfId="764"/>
    <cellStyle name="Migliaia 19 4" xfId="765"/>
    <cellStyle name="Migliaia 19 4 2" xfId="766"/>
    <cellStyle name="Migliaia 19 5" xfId="767"/>
    <cellStyle name="Migliaia 2" xfId="768"/>
    <cellStyle name="Migliaia 2 2" xfId="769"/>
    <cellStyle name="Migliaia 2 2 2" xfId="770"/>
    <cellStyle name="Migliaia 2 2 2 2" xfId="771"/>
    <cellStyle name="Migliaia 2 2 3" xfId="772"/>
    <cellStyle name="Migliaia 2 3" xfId="773"/>
    <cellStyle name="Migliaia 2 3 2" xfId="774"/>
    <cellStyle name="Migliaia 2 3 2 2" xfId="775"/>
    <cellStyle name="Migliaia 2 3 3" xfId="776"/>
    <cellStyle name="Migliaia 2 4" xfId="777"/>
    <cellStyle name="Migliaia 2 4 2" xfId="778"/>
    <cellStyle name="Migliaia 2 4 2 2" xfId="779"/>
    <cellStyle name="Migliaia 2 5" xfId="780"/>
    <cellStyle name="Migliaia 2 5 2" xfId="781"/>
    <cellStyle name="Migliaia 2 6" xfId="782"/>
    <cellStyle name="Migliaia 2_Domestico_reg&amp;naz" xfId="783"/>
    <cellStyle name="Migliaia 20" xfId="784"/>
    <cellStyle name="Migliaia 20 2" xfId="785"/>
    <cellStyle name="Migliaia 20 2 2" xfId="786"/>
    <cellStyle name="Migliaia 20 3" xfId="787"/>
    <cellStyle name="Migliaia 20 3 2" xfId="788"/>
    <cellStyle name="Migliaia 20 3 2 2" xfId="789"/>
    <cellStyle name="Migliaia 20 4" xfId="790"/>
    <cellStyle name="Migliaia 20 4 2" xfId="791"/>
    <cellStyle name="Migliaia 20 5" xfId="792"/>
    <cellStyle name="Migliaia 21" xfId="793"/>
    <cellStyle name="Migliaia 21 2" xfId="794"/>
    <cellStyle name="Migliaia 21 2 2" xfId="795"/>
    <cellStyle name="Migliaia 21 3" xfId="796"/>
    <cellStyle name="Migliaia 21 3 2" xfId="797"/>
    <cellStyle name="Migliaia 21 3 2 2" xfId="798"/>
    <cellStyle name="Migliaia 21 4" xfId="799"/>
    <cellStyle name="Migliaia 21 4 2" xfId="800"/>
    <cellStyle name="Migliaia 21 5" xfId="801"/>
    <cellStyle name="Migliaia 22" xfId="802"/>
    <cellStyle name="Migliaia 22 2" xfId="803"/>
    <cellStyle name="Migliaia 22 2 2" xfId="804"/>
    <cellStyle name="Migliaia 22 3" xfId="805"/>
    <cellStyle name="Migliaia 22 3 2" xfId="806"/>
    <cellStyle name="Migliaia 22 3 2 2" xfId="807"/>
    <cellStyle name="Migliaia 22 4" xfId="808"/>
    <cellStyle name="Migliaia 22 4 2" xfId="809"/>
    <cellStyle name="Migliaia 22 5" xfId="810"/>
    <cellStyle name="Migliaia 23" xfId="811"/>
    <cellStyle name="Migliaia 23 2" xfId="812"/>
    <cellStyle name="Migliaia 23 2 2" xfId="813"/>
    <cellStyle name="Migliaia 23 3" xfId="814"/>
    <cellStyle name="Migliaia 23 3 2" xfId="815"/>
    <cellStyle name="Migliaia 23 3 2 2" xfId="816"/>
    <cellStyle name="Migliaia 23 4" xfId="817"/>
    <cellStyle name="Migliaia 23 4 2" xfId="818"/>
    <cellStyle name="Migliaia 23 5" xfId="819"/>
    <cellStyle name="Migliaia 24" xfId="820"/>
    <cellStyle name="Migliaia 24 2" xfId="821"/>
    <cellStyle name="Migliaia 24 2 2" xfId="822"/>
    <cellStyle name="Migliaia 24 3" xfId="823"/>
    <cellStyle name="Migliaia 24 3 2" xfId="824"/>
    <cellStyle name="Migliaia 24 3 2 2" xfId="825"/>
    <cellStyle name="Migliaia 24 4" xfId="826"/>
    <cellStyle name="Migliaia 24 4 2" xfId="827"/>
    <cellStyle name="Migliaia 24 5" xfId="828"/>
    <cellStyle name="Migliaia 25" xfId="829"/>
    <cellStyle name="Migliaia 25 2" xfId="830"/>
    <cellStyle name="Migliaia 25 2 2" xfId="831"/>
    <cellStyle name="Migliaia 25 3" xfId="832"/>
    <cellStyle name="Migliaia 25 3 2" xfId="833"/>
    <cellStyle name="Migliaia 25 3 2 2" xfId="834"/>
    <cellStyle name="Migliaia 25 4" xfId="835"/>
    <cellStyle name="Migliaia 25 4 2" xfId="836"/>
    <cellStyle name="Migliaia 25 5" xfId="837"/>
    <cellStyle name="Migliaia 26" xfId="838"/>
    <cellStyle name="Migliaia 26 2" xfId="839"/>
    <cellStyle name="Migliaia 26 2 2" xfId="840"/>
    <cellStyle name="Migliaia 26 3" xfId="841"/>
    <cellStyle name="Migliaia 26 3 2" xfId="842"/>
    <cellStyle name="Migliaia 26 3 2 2" xfId="843"/>
    <cellStyle name="Migliaia 26 4" xfId="844"/>
    <cellStyle name="Migliaia 26 4 2" xfId="845"/>
    <cellStyle name="Migliaia 26 5" xfId="846"/>
    <cellStyle name="Migliaia 27" xfId="847"/>
    <cellStyle name="Migliaia 27 2" xfId="848"/>
    <cellStyle name="Migliaia 27 2 2" xfId="849"/>
    <cellStyle name="Migliaia 27 3" xfId="850"/>
    <cellStyle name="Migliaia 27 3 2" xfId="851"/>
    <cellStyle name="Migliaia 27 3 2 2" xfId="852"/>
    <cellStyle name="Migliaia 27 4" xfId="853"/>
    <cellStyle name="Migliaia 27 4 2" xfId="854"/>
    <cellStyle name="Migliaia 27 5" xfId="855"/>
    <cellStyle name="Migliaia 28" xfId="856"/>
    <cellStyle name="Migliaia 28 2" xfId="857"/>
    <cellStyle name="Migliaia 28 2 2" xfId="858"/>
    <cellStyle name="Migliaia 28 3" xfId="859"/>
    <cellStyle name="Migliaia 28 3 2" xfId="860"/>
    <cellStyle name="Migliaia 28 3 2 2" xfId="861"/>
    <cellStyle name="Migliaia 28 4" xfId="862"/>
    <cellStyle name="Migliaia 28 4 2" xfId="863"/>
    <cellStyle name="Migliaia 28 5" xfId="864"/>
    <cellStyle name="Migliaia 29" xfId="865"/>
    <cellStyle name="Migliaia 29 2" xfId="866"/>
    <cellStyle name="Migliaia 29 2 2" xfId="867"/>
    <cellStyle name="Migliaia 29 3" xfId="868"/>
    <cellStyle name="Migliaia 29 3 2" xfId="869"/>
    <cellStyle name="Migliaia 29 3 2 2" xfId="870"/>
    <cellStyle name="Migliaia 29 4" xfId="871"/>
    <cellStyle name="Migliaia 29 4 2" xfId="872"/>
    <cellStyle name="Migliaia 29 5" xfId="873"/>
    <cellStyle name="Migliaia 3" xfId="874"/>
    <cellStyle name="Migliaia 3 2" xfId="875"/>
    <cellStyle name="Migliaia 3 2 2" xfId="876"/>
    <cellStyle name="Migliaia 3 3" xfId="877"/>
    <cellStyle name="Migliaia 3 3 2" xfId="878"/>
    <cellStyle name="Migliaia 3 3 2 2" xfId="879"/>
    <cellStyle name="Migliaia 3 4" xfId="880"/>
    <cellStyle name="Migliaia 3 4 2" xfId="881"/>
    <cellStyle name="Migliaia 3 5" xfId="882"/>
    <cellStyle name="Migliaia 30" xfId="883"/>
    <cellStyle name="Migliaia 30 2" xfId="884"/>
    <cellStyle name="Migliaia 30 2 2" xfId="885"/>
    <cellStyle name="Migliaia 30 3" xfId="886"/>
    <cellStyle name="Migliaia 30 3 2" xfId="887"/>
    <cellStyle name="Migliaia 30 3 2 2" xfId="888"/>
    <cellStyle name="Migliaia 30 4" xfId="889"/>
    <cellStyle name="Migliaia 30 4 2" xfId="890"/>
    <cellStyle name="Migliaia 30 5" xfId="891"/>
    <cellStyle name="Migliaia 31" xfId="892"/>
    <cellStyle name="Migliaia 31 2" xfId="893"/>
    <cellStyle name="Migliaia 31 2 2" xfId="894"/>
    <cellStyle name="Migliaia 31 3" xfId="895"/>
    <cellStyle name="Migliaia 31 3 2" xfId="896"/>
    <cellStyle name="Migliaia 31 3 2 2" xfId="897"/>
    <cellStyle name="Migliaia 31 4" xfId="898"/>
    <cellStyle name="Migliaia 31 4 2" xfId="899"/>
    <cellStyle name="Migliaia 31 5" xfId="900"/>
    <cellStyle name="Migliaia 32" xfId="901"/>
    <cellStyle name="Migliaia 32 2" xfId="902"/>
    <cellStyle name="Migliaia 32 2 2" xfId="903"/>
    <cellStyle name="Migliaia 32 3" xfId="904"/>
    <cellStyle name="Migliaia 32 3 2" xfId="905"/>
    <cellStyle name="Migliaia 32 3 2 2" xfId="906"/>
    <cellStyle name="Migliaia 32 4" xfId="907"/>
    <cellStyle name="Migliaia 32 4 2" xfId="908"/>
    <cellStyle name="Migliaia 32 5" xfId="909"/>
    <cellStyle name="Migliaia 33" xfId="910"/>
    <cellStyle name="Migliaia 33 2" xfId="911"/>
    <cellStyle name="Migliaia 33 2 2" xfId="912"/>
    <cellStyle name="Migliaia 33 3" xfId="913"/>
    <cellStyle name="Migliaia 33 3 2" xfId="914"/>
    <cellStyle name="Migliaia 33 3 2 2" xfId="915"/>
    <cellStyle name="Migliaia 33 4" xfId="916"/>
    <cellStyle name="Migliaia 33 4 2" xfId="917"/>
    <cellStyle name="Migliaia 33 5" xfId="918"/>
    <cellStyle name="Migliaia 34" xfId="919"/>
    <cellStyle name="Migliaia 34 2" xfId="920"/>
    <cellStyle name="Migliaia 34 2 2" xfId="921"/>
    <cellStyle name="Migliaia 34 3" xfId="922"/>
    <cellStyle name="Migliaia 34 3 2" xfId="923"/>
    <cellStyle name="Migliaia 34 3 2 2" xfId="924"/>
    <cellStyle name="Migliaia 34 4" xfId="925"/>
    <cellStyle name="Migliaia 34 4 2" xfId="926"/>
    <cellStyle name="Migliaia 34 5" xfId="927"/>
    <cellStyle name="Migliaia 35" xfId="928"/>
    <cellStyle name="Migliaia 35 2" xfId="929"/>
    <cellStyle name="Migliaia 35 2 2" xfId="930"/>
    <cellStyle name="Migliaia 35 3" xfId="931"/>
    <cellStyle name="Migliaia 35 3 2" xfId="932"/>
    <cellStyle name="Migliaia 35 3 2 2" xfId="933"/>
    <cellStyle name="Migliaia 35 4" xfId="934"/>
    <cellStyle name="Migliaia 35 4 2" xfId="935"/>
    <cellStyle name="Migliaia 35 5" xfId="936"/>
    <cellStyle name="Migliaia 36" xfId="937"/>
    <cellStyle name="Migliaia 36 2" xfId="938"/>
    <cellStyle name="Migliaia 36 2 2" xfId="939"/>
    <cellStyle name="Migliaia 36 3" xfId="940"/>
    <cellStyle name="Migliaia 36 3 2" xfId="941"/>
    <cellStyle name="Migliaia 36 3 2 2" xfId="942"/>
    <cellStyle name="Migliaia 36 4" xfId="943"/>
    <cellStyle name="Migliaia 36 4 2" xfId="944"/>
    <cellStyle name="Migliaia 36 5" xfId="945"/>
    <cellStyle name="Migliaia 37" xfId="946"/>
    <cellStyle name="Migliaia 37 2" xfId="947"/>
    <cellStyle name="Migliaia 37 2 2" xfId="948"/>
    <cellStyle name="Migliaia 37 3" xfId="949"/>
    <cellStyle name="Migliaia 37 3 2" xfId="950"/>
    <cellStyle name="Migliaia 37 3 2 2" xfId="951"/>
    <cellStyle name="Migliaia 37 4" xfId="952"/>
    <cellStyle name="Migliaia 37 4 2" xfId="953"/>
    <cellStyle name="Migliaia 37 5" xfId="954"/>
    <cellStyle name="Migliaia 38" xfId="955"/>
    <cellStyle name="Migliaia 38 2" xfId="956"/>
    <cellStyle name="Migliaia 38 2 2" xfId="957"/>
    <cellStyle name="Migliaia 38 3" xfId="958"/>
    <cellStyle name="Migliaia 38 3 2" xfId="959"/>
    <cellStyle name="Migliaia 38 3 2 2" xfId="960"/>
    <cellStyle name="Migliaia 38 4" xfId="961"/>
    <cellStyle name="Migliaia 38 4 2" xfId="962"/>
    <cellStyle name="Migliaia 38 5" xfId="963"/>
    <cellStyle name="Migliaia 39" xfId="964"/>
    <cellStyle name="Migliaia 39 2" xfId="965"/>
    <cellStyle name="Migliaia 39 2 2" xfId="966"/>
    <cellStyle name="Migliaia 39 3" xfId="967"/>
    <cellStyle name="Migliaia 39 3 2" xfId="968"/>
    <cellStyle name="Migliaia 39 3 2 2" xfId="969"/>
    <cellStyle name="Migliaia 39 4" xfId="970"/>
    <cellStyle name="Migliaia 39 4 2" xfId="971"/>
    <cellStyle name="Migliaia 39 5" xfId="972"/>
    <cellStyle name="Migliaia 4" xfId="973"/>
    <cellStyle name="Migliaia 4 2" xfId="974"/>
    <cellStyle name="Migliaia 4 2 2" xfId="975"/>
    <cellStyle name="Migliaia 4 3" xfId="976"/>
    <cellStyle name="Migliaia 4 3 2" xfId="977"/>
    <cellStyle name="Migliaia 4 3 2 2" xfId="978"/>
    <cellStyle name="Migliaia 4 4" xfId="979"/>
    <cellStyle name="Migliaia 4 4 2" xfId="980"/>
    <cellStyle name="Migliaia 4 5" xfId="981"/>
    <cellStyle name="Migliaia 40" xfId="982"/>
    <cellStyle name="Migliaia 40 2" xfId="983"/>
    <cellStyle name="Migliaia 40 2 2" xfId="984"/>
    <cellStyle name="Migliaia 40 3" xfId="985"/>
    <cellStyle name="Migliaia 40 3 2" xfId="986"/>
    <cellStyle name="Migliaia 40 3 2 2" xfId="987"/>
    <cellStyle name="Migliaia 40 4" xfId="988"/>
    <cellStyle name="Migliaia 40 4 2" xfId="989"/>
    <cellStyle name="Migliaia 40 5" xfId="990"/>
    <cellStyle name="Migliaia 41" xfId="991"/>
    <cellStyle name="Migliaia 41 2" xfId="992"/>
    <cellStyle name="Migliaia 41 2 2" xfId="993"/>
    <cellStyle name="Migliaia 41 3" xfId="994"/>
    <cellStyle name="Migliaia 41 3 2" xfId="995"/>
    <cellStyle name="Migliaia 41 3 2 2" xfId="996"/>
    <cellStyle name="Migliaia 41 4" xfId="997"/>
    <cellStyle name="Migliaia 41 4 2" xfId="998"/>
    <cellStyle name="Migliaia 41 5" xfId="999"/>
    <cellStyle name="Migliaia 42" xfId="1000"/>
    <cellStyle name="Migliaia 42 2" xfId="1001"/>
    <cellStyle name="Migliaia 42 2 2" xfId="1002"/>
    <cellStyle name="Migliaia 42 3" xfId="1003"/>
    <cellStyle name="Migliaia 42 3 2" xfId="1004"/>
    <cellStyle name="Migliaia 42 3 2 2" xfId="1005"/>
    <cellStyle name="Migliaia 42 4" xfId="1006"/>
    <cellStyle name="Migliaia 42 4 2" xfId="1007"/>
    <cellStyle name="Migliaia 42 5" xfId="1008"/>
    <cellStyle name="Migliaia 43" xfId="1009"/>
    <cellStyle name="Migliaia 43 2" xfId="1010"/>
    <cellStyle name="Migliaia 43 2 2" xfId="1011"/>
    <cellStyle name="Migliaia 43 3" xfId="1012"/>
    <cellStyle name="Migliaia 43 3 2" xfId="1013"/>
    <cellStyle name="Migliaia 43 3 2 2" xfId="1014"/>
    <cellStyle name="Migliaia 43 4" xfId="1015"/>
    <cellStyle name="Migliaia 43 4 2" xfId="1016"/>
    <cellStyle name="Migliaia 43 5" xfId="1017"/>
    <cellStyle name="Migliaia 44" xfId="1018"/>
    <cellStyle name="Migliaia 44 2" xfId="1019"/>
    <cellStyle name="Migliaia 44 2 2" xfId="1020"/>
    <cellStyle name="Migliaia 44 3" xfId="1021"/>
    <cellStyle name="Migliaia 44 3 2" xfId="1022"/>
    <cellStyle name="Migliaia 44 3 2 2" xfId="1023"/>
    <cellStyle name="Migliaia 44 4" xfId="1024"/>
    <cellStyle name="Migliaia 44 4 2" xfId="1025"/>
    <cellStyle name="Migliaia 44 5" xfId="1026"/>
    <cellStyle name="Migliaia 45" xfId="1027"/>
    <cellStyle name="Migliaia 45 2" xfId="1028"/>
    <cellStyle name="Migliaia 45 2 2" xfId="1029"/>
    <cellStyle name="Migliaia 45 3" xfId="1030"/>
    <cellStyle name="Migliaia 45 3 2" xfId="1031"/>
    <cellStyle name="Migliaia 45 3 2 2" xfId="1032"/>
    <cellStyle name="Migliaia 45 4" xfId="1033"/>
    <cellStyle name="Migliaia 45 4 2" xfId="1034"/>
    <cellStyle name="Migliaia 45 5" xfId="1035"/>
    <cellStyle name="Migliaia 46" xfId="1036"/>
    <cellStyle name="Migliaia 46 2" xfId="1037"/>
    <cellStyle name="Migliaia 46 2 2" xfId="1038"/>
    <cellStyle name="Migliaia 46 3" xfId="1039"/>
    <cellStyle name="Migliaia 46 3 2" xfId="1040"/>
    <cellStyle name="Migliaia 46 3 2 2" xfId="1041"/>
    <cellStyle name="Migliaia 46 4" xfId="1042"/>
    <cellStyle name="Migliaia 46 4 2" xfId="1043"/>
    <cellStyle name="Migliaia 46 5" xfId="1044"/>
    <cellStyle name="Migliaia 47" xfId="1045"/>
    <cellStyle name="Migliaia 47 2" xfId="1046"/>
    <cellStyle name="Migliaia 47 2 2" xfId="1047"/>
    <cellStyle name="Migliaia 47 3" xfId="1048"/>
    <cellStyle name="Migliaia 47 3 2" xfId="1049"/>
    <cellStyle name="Migliaia 47 3 2 2" xfId="1050"/>
    <cellStyle name="Migliaia 47 4" xfId="1051"/>
    <cellStyle name="Migliaia 47 4 2" xfId="1052"/>
    <cellStyle name="Migliaia 47 5" xfId="1053"/>
    <cellStyle name="Migliaia 48" xfId="1054"/>
    <cellStyle name="Migliaia 48 2" xfId="1055"/>
    <cellStyle name="Migliaia 48 2 2" xfId="1056"/>
    <cellStyle name="Migliaia 48 3" xfId="1057"/>
    <cellStyle name="Migliaia 48 3 2" xfId="1058"/>
    <cellStyle name="Migliaia 48 3 2 2" xfId="1059"/>
    <cellStyle name="Migliaia 48 4" xfId="1060"/>
    <cellStyle name="Migliaia 48 4 2" xfId="1061"/>
    <cellStyle name="Migliaia 48 5" xfId="1062"/>
    <cellStyle name="Migliaia 49" xfId="1063"/>
    <cellStyle name="Migliaia 49 2" xfId="1064"/>
    <cellStyle name="Migliaia 49 2 2" xfId="1065"/>
    <cellStyle name="Migliaia 49 3" xfId="1066"/>
    <cellStyle name="Migliaia 49 3 2" xfId="1067"/>
    <cellStyle name="Migliaia 49 3 2 2" xfId="1068"/>
    <cellStyle name="Migliaia 49 4" xfId="1069"/>
    <cellStyle name="Migliaia 49 4 2" xfId="1070"/>
    <cellStyle name="Migliaia 49 5" xfId="1071"/>
    <cellStyle name="Migliaia 5" xfId="1072"/>
    <cellStyle name="Migliaia 5 2" xfId="1073"/>
    <cellStyle name="Migliaia 5 2 2" xfId="1074"/>
    <cellStyle name="Migliaia 5 3" xfId="1075"/>
    <cellStyle name="Migliaia 5 3 2" xfId="1076"/>
    <cellStyle name="Migliaia 5 3 2 2" xfId="1077"/>
    <cellStyle name="Migliaia 5 4" xfId="1078"/>
    <cellStyle name="Migliaia 5 4 2" xfId="1079"/>
    <cellStyle name="Migliaia 5 5" xfId="1080"/>
    <cellStyle name="Migliaia 50" xfId="1081"/>
    <cellStyle name="Migliaia 50 2" xfId="1082"/>
    <cellStyle name="Migliaia 50 2 2" xfId="1083"/>
    <cellStyle name="Migliaia 50 3" xfId="1084"/>
    <cellStyle name="Migliaia 50 3 2" xfId="1085"/>
    <cellStyle name="Migliaia 50 3 2 2" xfId="1086"/>
    <cellStyle name="Migliaia 50 4" xfId="1087"/>
    <cellStyle name="Migliaia 50 4 2" xfId="1088"/>
    <cellStyle name="Migliaia 50 5" xfId="1089"/>
    <cellStyle name="Migliaia 51" xfId="1090"/>
    <cellStyle name="Migliaia 51 2" xfId="1091"/>
    <cellStyle name="Migliaia 51 2 2" xfId="1092"/>
    <cellStyle name="Migliaia 51 3" xfId="1093"/>
    <cellStyle name="Migliaia 51 3 2" xfId="1094"/>
    <cellStyle name="Migliaia 51 3 2 2" xfId="1095"/>
    <cellStyle name="Migliaia 51 4" xfId="1096"/>
    <cellStyle name="Migliaia 51 4 2" xfId="1097"/>
    <cellStyle name="Migliaia 51 5" xfId="1098"/>
    <cellStyle name="Migliaia 52" xfId="1099"/>
    <cellStyle name="Migliaia 52 2" xfId="1100"/>
    <cellStyle name="Migliaia 52 2 2" xfId="1101"/>
    <cellStyle name="Migliaia 52 3" xfId="1102"/>
    <cellStyle name="Migliaia 52 3 2" xfId="1103"/>
    <cellStyle name="Migliaia 52 3 2 2" xfId="1104"/>
    <cellStyle name="Migliaia 52 4" xfId="1105"/>
    <cellStyle name="Migliaia 52 4 2" xfId="1106"/>
    <cellStyle name="Migliaia 52 5" xfId="1107"/>
    <cellStyle name="Migliaia 53" xfId="1108"/>
    <cellStyle name="Migliaia 53 2" xfId="1109"/>
    <cellStyle name="Migliaia 53 2 2" xfId="1110"/>
    <cellStyle name="Migliaia 53 3" xfId="1111"/>
    <cellStyle name="Migliaia 53 3 2" xfId="1112"/>
    <cellStyle name="Migliaia 53 3 2 2" xfId="1113"/>
    <cellStyle name="Migliaia 53 4" xfId="1114"/>
    <cellStyle name="Migliaia 53 4 2" xfId="1115"/>
    <cellStyle name="Migliaia 53 5" xfId="1116"/>
    <cellStyle name="Migliaia 54" xfId="1117"/>
    <cellStyle name="Migliaia 54 2" xfId="1118"/>
    <cellStyle name="Migliaia 54 2 2" xfId="1119"/>
    <cellStyle name="Migliaia 54 3" xfId="1120"/>
    <cellStyle name="Migliaia 54 3 2" xfId="1121"/>
    <cellStyle name="Migliaia 54 3 2 2" xfId="1122"/>
    <cellStyle name="Migliaia 54 4" xfId="1123"/>
    <cellStyle name="Migliaia 54 4 2" xfId="1124"/>
    <cellStyle name="Migliaia 54 5" xfId="1125"/>
    <cellStyle name="Migliaia 55" xfId="1126"/>
    <cellStyle name="Migliaia 55 2" xfId="1127"/>
    <cellStyle name="Migliaia 55 2 2" xfId="1128"/>
    <cellStyle name="Migliaia 55 3" xfId="1129"/>
    <cellStyle name="Migliaia 55 3 2" xfId="1130"/>
    <cellStyle name="Migliaia 55 3 2 2" xfId="1131"/>
    <cellStyle name="Migliaia 55 4" xfId="1132"/>
    <cellStyle name="Migliaia 55 4 2" xfId="1133"/>
    <cellStyle name="Migliaia 55 5" xfId="1134"/>
    <cellStyle name="Migliaia 56" xfId="1135"/>
    <cellStyle name="Migliaia 56 2" xfId="1136"/>
    <cellStyle name="Migliaia 56 2 2" xfId="1137"/>
    <cellStyle name="Migliaia 56 3" xfId="1138"/>
    <cellStyle name="Migliaia 56 3 2" xfId="1139"/>
    <cellStyle name="Migliaia 56 3 2 2" xfId="1140"/>
    <cellStyle name="Migliaia 56 4" xfId="1141"/>
    <cellStyle name="Migliaia 56 4 2" xfId="1142"/>
    <cellStyle name="Migliaia 56 5" xfId="1143"/>
    <cellStyle name="Migliaia 57" xfId="1144"/>
    <cellStyle name="Migliaia 57 2" xfId="1145"/>
    <cellStyle name="Migliaia 57 2 2" xfId="1146"/>
    <cellStyle name="Migliaia 57 3" xfId="1147"/>
    <cellStyle name="Migliaia 57 3 2" xfId="1148"/>
    <cellStyle name="Migliaia 57 3 2 2" xfId="1149"/>
    <cellStyle name="Migliaia 57 4" xfId="1150"/>
    <cellStyle name="Migliaia 57 4 2" xfId="1151"/>
    <cellStyle name="Migliaia 57 5" xfId="1152"/>
    <cellStyle name="Migliaia 58" xfId="1153"/>
    <cellStyle name="Migliaia 58 2" xfId="1154"/>
    <cellStyle name="Migliaia 58 2 2" xfId="1155"/>
    <cellStyle name="Migliaia 58 3" xfId="1156"/>
    <cellStyle name="Migliaia 58 3 2" xfId="1157"/>
    <cellStyle name="Migliaia 58 3 2 2" xfId="1158"/>
    <cellStyle name="Migliaia 58 4" xfId="1159"/>
    <cellStyle name="Migliaia 58 4 2" xfId="1160"/>
    <cellStyle name="Migliaia 58 5" xfId="1161"/>
    <cellStyle name="Migliaia 59" xfId="1162"/>
    <cellStyle name="Migliaia 59 2" xfId="1163"/>
    <cellStyle name="Migliaia 59 2 2" xfId="1164"/>
    <cellStyle name="Migliaia 59 3" xfId="1165"/>
    <cellStyle name="Migliaia 59 3 2" xfId="1166"/>
    <cellStyle name="Migliaia 59 3 2 2" xfId="1167"/>
    <cellStyle name="Migliaia 59 4" xfId="1168"/>
    <cellStyle name="Migliaia 59 4 2" xfId="1169"/>
    <cellStyle name="Migliaia 59 5" xfId="1170"/>
    <cellStyle name="Migliaia 6" xfId="1171"/>
    <cellStyle name="Migliaia 6 2" xfId="1172"/>
    <cellStyle name="Migliaia 6 2 2" xfId="1173"/>
    <cellStyle name="Migliaia 6 3" xfId="1174"/>
    <cellStyle name="Migliaia 6 3 2" xfId="1175"/>
    <cellStyle name="Migliaia 6 3 2 2" xfId="1176"/>
    <cellStyle name="Migliaia 6 4" xfId="1177"/>
    <cellStyle name="Migliaia 6 4 2" xfId="1178"/>
    <cellStyle name="Migliaia 6 5" xfId="1179"/>
    <cellStyle name="Migliaia 60" xfId="1180"/>
    <cellStyle name="Migliaia 60 2" xfId="1181"/>
    <cellStyle name="Migliaia 60 2 2" xfId="1182"/>
    <cellStyle name="Migliaia 60 3" xfId="1183"/>
    <cellStyle name="Migliaia 60 3 2" xfId="1184"/>
    <cellStyle name="Migliaia 60 3 2 2" xfId="1185"/>
    <cellStyle name="Migliaia 60 4" xfId="1186"/>
    <cellStyle name="Migliaia 60 4 2" xfId="1187"/>
    <cellStyle name="Migliaia 60 5" xfId="1188"/>
    <cellStyle name="Migliaia 61" xfId="1189"/>
    <cellStyle name="Migliaia 61 2" xfId="1190"/>
    <cellStyle name="Migliaia 61 2 2" xfId="1191"/>
    <cellStyle name="Migliaia 61 3" xfId="1192"/>
    <cellStyle name="Migliaia 61 3 2" xfId="1193"/>
    <cellStyle name="Migliaia 61 3 2 2" xfId="1194"/>
    <cellStyle name="Migliaia 61 4" xfId="1195"/>
    <cellStyle name="Migliaia 61 4 2" xfId="1196"/>
    <cellStyle name="Migliaia 61 5" xfId="1197"/>
    <cellStyle name="Migliaia 7" xfId="1198"/>
    <cellStyle name="Migliaia 7 2" xfId="1199"/>
    <cellStyle name="Migliaia 7 2 2" xfId="1200"/>
    <cellStyle name="Migliaia 7 3" xfId="1201"/>
    <cellStyle name="Migliaia 7 3 2" xfId="1202"/>
    <cellStyle name="Migliaia 7 3 2 2" xfId="1203"/>
    <cellStyle name="Migliaia 7 4" xfId="1204"/>
    <cellStyle name="Migliaia 7 4 2" xfId="1205"/>
    <cellStyle name="Migliaia 7 5" xfId="1206"/>
    <cellStyle name="Migliaia 8" xfId="1207"/>
    <cellStyle name="Migliaia 8 2" xfId="1208"/>
    <cellStyle name="Migliaia 8 2 2" xfId="1209"/>
    <cellStyle name="Migliaia 8 3" xfId="1210"/>
    <cellStyle name="Migliaia 8 3 2" xfId="1211"/>
    <cellStyle name="Migliaia 8 3 2 2" xfId="1212"/>
    <cellStyle name="Migliaia 8 4" xfId="1213"/>
    <cellStyle name="Migliaia 8 4 2" xfId="1214"/>
    <cellStyle name="Migliaia 8 5" xfId="1215"/>
    <cellStyle name="Migliaia 9" xfId="1216"/>
    <cellStyle name="Migliaia 9 2" xfId="1217"/>
    <cellStyle name="Migliaia 9 2 2" xfId="1218"/>
    <cellStyle name="Migliaia 9 3" xfId="1219"/>
    <cellStyle name="Migliaia 9 3 2" xfId="1220"/>
    <cellStyle name="Migliaia 9 3 2 2" xfId="1221"/>
    <cellStyle name="Migliaia 9 4" xfId="1222"/>
    <cellStyle name="Migliaia 9 4 2" xfId="1223"/>
    <cellStyle name="Migliaia 9 5" xfId="1224"/>
    <cellStyle name="Neutral 2" xfId="1225"/>
    <cellStyle name="Neutrale" xfId="1226"/>
    <cellStyle name="Normal" xfId="0" builtinId="0"/>
    <cellStyle name="Normal 10" xfId="1227"/>
    <cellStyle name="Normal 10 2" xfId="1228"/>
    <cellStyle name="Normal 11" xfId="1229"/>
    <cellStyle name="Normal 12" xfId="1230"/>
    <cellStyle name="Normal 12 2" xfId="1231"/>
    <cellStyle name="Normal 13" xfId="1232"/>
    <cellStyle name="Normal 14" xfId="1233"/>
    <cellStyle name="Normal 15" xfId="1234"/>
    <cellStyle name="Normal 16" xfId="1235"/>
    <cellStyle name="Normal 16 2" xfId="1236"/>
    <cellStyle name="Normal 16 3" xfId="1237"/>
    <cellStyle name="Normal 17" xfId="1238"/>
    <cellStyle name="Normal 17 2" xfId="1239"/>
    <cellStyle name="Normal 18" xfId="1240"/>
    <cellStyle name="Normal 18 2" xfId="1241"/>
    <cellStyle name="Normal 19" xfId="1242"/>
    <cellStyle name="Normal 19 2" xfId="1243"/>
    <cellStyle name="Normal 19 3" xfId="1244"/>
    <cellStyle name="Normal 2" xfId="1245"/>
    <cellStyle name="Normal 2 2" xfId="1246"/>
    <cellStyle name="Normal 2 2 2" xfId="1247"/>
    <cellStyle name="Normal 2 2 2 2" xfId="1248"/>
    <cellStyle name="Normal 2 2 2 2 2" xfId="1249"/>
    <cellStyle name="Normal 2 2 2 2 2 2" xfId="1250"/>
    <cellStyle name="Normal 2 2 2 2 3" xfId="1251"/>
    <cellStyle name="Normal 2 2 3" xfId="1252"/>
    <cellStyle name="Normal 2 2 3 2" xfId="1253"/>
    <cellStyle name="Normal 2 2 3 2 2" xfId="1254"/>
    <cellStyle name="Normal 2 2 3 3" xfId="1255"/>
    <cellStyle name="Normal 2 2 4" xfId="1256"/>
    <cellStyle name="Normal 2 2 4 2" xfId="1257"/>
    <cellStyle name="Normal 2 2 5" xfId="1258"/>
    <cellStyle name="Normal 2 3" xfId="1259"/>
    <cellStyle name="Normal 2 4" xfId="1260"/>
    <cellStyle name="Normal 2 4 2" xfId="1261"/>
    <cellStyle name="Normal 2 4 2 2" xfId="1262"/>
    <cellStyle name="Normal 2 4 3" xfId="1263"/>
    <cellStyle name="Normal 2 5" xfId="1264"/>
    <cellStyle name="Normal 2_Plants" xfId="1265"/>
    <cellStyle name="Normal 20" xfId="1266"/>
    <cellStyle name="Normal 21" xfId="1267"/>
    <cellStyle name="Normal 22" xfId="1268"/>
    <cellStyle name="Normal 23" xfId="1269"/>
    <cellStyle name="Normal 24" xfId="1270"/>
    <cellStyle name="Normal 25" xfId="1271"/>
    <cellStyle name="Normal 26" xfId="1272"/>
    <cellStyle name="Normal 27" xfId="1273"/>
    <cellStyle name="Normal 28" xfId="1274"/>
    <cellStyle name="Normal 29" xfId="1275"/>
    <cellStyle name="Normal 29 2" xfId="1276"/>
    <cellStyle name="Normal 3" xfId="1277"/>
    <cellStyle name="Normal 3 10" xfId="1278"/>
    <cellStyle name="Normal 3 11" xfId="1279"/>
    <cellStyle name="Normal 3 12" xfId="1280"/>
    <cellStyle name="Normal 3 13" xfId="1281"/>
    <cellStyle name="Normal 3 14" xfId="1282"/>
    <cellStyle name="Normal 3 15" xfId="1283"/>
    <cellStyle name="Normal 3 16" xfId="1284"/>
    <cellStyle name="Normal 3 2" xfId="1285"/>
    <cellStyle name="Normal 3 2 2" xfId="1286"/>
    <cellStyle name="Normal 3 2 2 2" xfId="1287"/>
    <cellStyle name="Normal 3 2 2 3" xfId="1288"/>
    <cellStyle name="Normal 3 2 2 3 2" xfId="1289"/>
    <cellStyle name="Normal 3 2 2 4" xfId="1290"/>
    <cellStyle name="Normal 3 2 3" xfId="1291"/>
    <cellStyle name="Normal 3 2 3 2" xfId="1292"/>
    <cellStyle name="Normal 3 2 3 2 2" xfId="1293"/>
    <cellStyle name="Normal 3 2 3 3" xfId="1294"/>
    <cellStyle name="Normal 3 2 4" xfId="1295"/>
    <cellStyle name="Normal 3 2 4 2" xfId="1296"/>
    <cellStyle name="Normal 3 2 5" xfId="1297"/>
    <cellStyle name="Normal 3 3" xfId="1298"/>
    <cellStyle name="Normal 3 3 2" xfId="1299"/>
    <cellStyle name="Normal 3 3 2 2" xfId="1300"/>
    <cellStyle name="Normal 3 3 2 2 2" xfId="1301"/>
    <cellStyle name="Normal 3 3 2 3" xfId="1302"/>
    <cellStyle name="Normal 3 3 3" xfId="1303"/>
    <cellStyle name="Normal 3 3 3 2" xfId="1304"/>
    <cellStyle name="Normal 3 3 4" xfId="1305"/>
    <cellStyle name="Normal 3 4" xfId="1306"/>
    <cellStyle name="Normal 3 4 2" xfId="1307"/>
    <cellStyle name="Normal 3 5" xfId="1308"/>
    <cellStyle name="Normal 3 6" xfId="1309"/>
    <cellStyle name="Normal 3 6 2" xfId="1310"/>
    <cellStyle name="Normal 3 7" xfId="1311"/>
    <cellStyle name="Normal 3 8" xfId="1312"/>
    <cellStyle name="Normal 3 9" xfId="1313"/>
    <cellStyle name="Normal 31" xfId="1314"/>
    <cellStyle name="Normal 32" xfId="1315"/>
    <cellStyle name="Normal 33" xfId="1316"/>
    <cellStyle name="Normal 34" xfId="1317"/>
    <cellStyle name="Normal 4" xfId="1318"/>
    <cellStyle name="Normal 4 10" xfId="1319"/>
    <cellStyle name="Normal 4 11" xfId="1320"/>
    <cellStyle name="Normal 4 12" xfId="1321"/>
    <cellStyle name="Normal 4 13" xfId="1322"/>
    <cellStyle name="Normal 4 14" xfId="1323"/>
    <cellStyle name="Normal 4 15" xfId="1324"/>
    <cellStyle name="Normal 4 2" xfId="1325"/>
    <cellStyle name="Normal 4 3" xfId="1326"/>
    <cellStyle name="Normal 4 4" xfId="1327"/>
    <cellStyle name="Normal 4 5" xfId="1328"/>
    <cellStyle name="Normal 4 6" xfId="1329"/>
    <cellStyle name="Normal 4 7" xfId="1330"/>
    <cellStyle name="Normal 4 8" xfId="1331"/>
    <cellStyle name="Normal 4 9" xfId="1332"/>
    <cellStyle name="Normal 5" xfId="1333"/>
    <cellStyle name="Normal 5 2" xfId="1334"/>
    <cellStyle name="Normal 5 2 2" xfId="1335"/>
    <cellStyle name="Normal 5 2 2 2" xfId="1336"/>
    <cellStyle name="Normal 5 2 2 3" xfId="1337"/>
    <cellStyle name="Normal 5 2 3" xfId="1338"/>
    <cellStyle name="Normal 5 2 3 2" xfId="1339"/>
    <cellStyle name="Normal 5 3" xfId="1340"/>
    <cellStyle name="Normal 6" xfId="1341"/>
    <cellStyle name="Normal 6 2" xfId="1342"/>
    <cellStyle name="Normal 6 2 2" xfId="1343"/>
    <cellStyle name="Normal 6 2 3" xfId="1344"/>
    <cellStyle name="Normal 6 2 3 2" xfId="1345"/>
    <cellStyle name="Normal 6 2 4" xfId="1346"/>
    <cellStyle name="Normal 6 3" xfId="1347"/>
    <cellStyle name="Normal 6 3 2" xfId="1348"/>
    <cellStyle name="Normal 6 3 2 2" xfId="1349"/>
    <cellStyle name="Normal 6 3 2 2 2" xfId="1350"/>
    <cellStyle name="Normal 6 3 2 3" xfId="1351"/>
    <cellStyle name="Normal 6 4" xfId="1352"/>
    <cellStyle name="Normal 6 4 2" xfId="1353"/>
    <cellStyle name="Normal 6 5" xfId="1354"/>
    <cellStyle name="Normal 7" xfId="1355"/>
    <cellStyle name="Normal 7 2" xfId="1356"/>
    <cellStyle name="Normal 7 3" xfId="1357"/>
    <cellStyle name="Normal 7 3 2" xfId="1358"/>
    <cellStyle name="Normal 7 3 2 2" xfId="1359"/>
    <cellStyle name="Normal 7 3 3" xfId="1360"/>
    <cellStyle name="Normal 8" xfId="1361"/>
    <cellStyle name="Normal 8 2" xfId="1362"/>
    <cellStyle name="Normal 8 2 2" xfId="1363"/>
    <cellStyle name="Normal 8 2 2 2" xfId="1364"/>
    <cellStyle name="Normal 8 2 2 2 2" xfId="1365"/>
    <cellStyle name="Normal 8 2 2 3" xfId="1366"/>
    <cellStyle name="Normal 8 3" xfId="1367"/>
    <cellStyle name="Normal 8 4" xfId="1368"/>
    <cellStyle name="Normal 9" xfId="1369"/>
    <cellStyle name="Normal 9 2" xfId="1370"/>
    <cellStyle name="Normal 9 2 2" xfId="1371"/>
    <cellStyle name="Normal GHG Numbers (0.00)" xfId="1372"/>
    <cellStyle name="Normal GHG Numbers (0.00) 2" xfId="1373"/>
    <cellStyle name="Normal GHG Numbers (0.00) 3" xfId="1374"/>
    <cellStyle name="Normal GHG Textfiels Bold" xfId="1375"/>
    <cellStyle name="Normal GHG-Shade" xfId="1376"/>
    <cellStyle name="Normale 10" xfId="1377"/>
    <cellStyle name="Normale 10 2" xfId="1378"/>
    <cellStyle name="Normale 10 2 2" xfId="1379"/>
    <cellStyle name="Normale 10 3" xfId="1380"/>
    <cellStyle name="Normale 10 3 2" xfId="1381"/>
    <cellStyle name="Normale 10 4" xfId="1382"/>
    <cellStyle name="Normale 10_EDEN industria 2008 rev" xfId="1383"/>
    <cellStyle name="Normale 11" xfId="1384"/>
    <cellStyle name="Normale 11 2" xfId="1385"/>
    <cellStyle name="Normale 11 2 2" xfId="1386"/>
    <cellStyle name="Normale 11 3" xfId="1387"/>
    <cellStyle name="Normale 11 3 2" xfId="1388"/>
    <cellStyle name="Normale 11 4" xfId="1389"/>
    <cellStyle name="Normale 11_EDEN industria 2008 rev" xfId="1390"/>
    <cellStyle name="Normale 12" xfId="1391"/>
    <cellStyle name="Normale 12 2" xfId="1392"/>
    <cellStyle name="Normale 12 2 2" xfId="1393"/>
    <cellStyle name="Normale 12 3" xfId="1394"/>
    <cellStyle name="Normale 12 3 2" xfId="1395"/>
    <cellStyle name="Normale 12 4" xfId="1396"/>
    <cellStyle name="Normale 12_EDEN industria 2008 rev" xfId="1397"/>
    <cellStyle name="Normale 13" xfId="1398"/>
    <cellStyle name="Normale 13 2" xfId="1399"/>
    <cellStyle name="Normale 13 2 2" xfId="1400"/>
    <cellStyle name="Normale 13 3" xfId="1401"/>
    <cellStyle name="Normale 13 3 2" xfId="1402"/>
    <cellStyle name="Normale 13 4" xfId="1403"/>
    <cellStyle name="Normale 13_EDEN industria 2008 rev" xfId="1404"/>
    <cellStyle name="Normale 14" xfId="1405"/>
    <cellStyle name="Normale 14 2" xfId="1406"/>
    <cellStyle name="Normale 14 2 2" xfId="1407"/>
    <cellStyle name="Normale 14 3" xfId="1408"/>
    <cellStyle name="Normale 14 3 2" xfId="1409"/>
    <cellStyle name="Normale 14 4" xfId="1410"/>
    <cellStyle name="Normale 14_EDEN industria 2008 rev" xfId="1411"/>
    <cellStyle name="Normale 15" xfId="1412"/>
    <cellStyle name="Normale 15 2" xfId="1413"/>
    <cellStyle name="Normale 15 2 2" xfId="1414"/>
    <cellStyle name="Normale 15 3" xfId="1415"/>
    <cellStyle name="Normale 15 3 2" xfId="1416"/>
    <cellStyle name="Normale 15 4" xfId="1417"/>
    <cellStyle name="Normale 15_EDEN industria 2008 rev" xfId="1418"/>
    <cellStyle name="Normale 16" xfId="1419"/>
    <cellStyle name="Normale 16 2" xfId="1420"/>
    <cellStyle name="Normale 17" xfId="1421"/>
    <cellStyle name="Normale 17 2" xfId="1422"/>
    <cellStyle name="Normale 18" xfId="1423"/>
    <cellStyle name="Normale 18 2" xfId="1424"/>
    <cellStyle name="Normale 19" xfId="1425"/>
    <cellStyle name="Normale 19 2" xfId="1426"/>
    <cellStyle name="Normale 2" xfId="1427"/>
    <cellStyle name="Normale 2 2" xfId="1428"/>
    <cellStyle name="Normale 2 2 2" xfId="1429"/>
    <cellStyle name="Normale 2 3" xfId="1430"/>
    <cellStyle name="Normale 2_EDEN industria 2008 rev" xfId="1431"/>
    <cellStyle name="Normale 20" xfId="1432"/>
    <cellStyle name="Normale 20 2" xfId="1433"/>
    <cellStyle name="Normale 21" xfId="1434"/>
    <cellStyle name="Normale 21 2" xfId="1435"/>
    <cellStyle name="Normale 22" xfId="1436"/>
    <cellStyle name="Normale 22 2" xfId="1437"/>
    <cellStyle name="Normale 23" xfId="1438"/>
    <cellStyle name="Normale 23 2" xfId="1439"/>
    <cellStyle name="Normale 24" xfId="1440"/>
    <cellStyle name="Normale 24 2" xfId="1441"/>
    <cellStyle name="Normale 25" xfId="1442"/>
    <cellStyle name="Normale 25 2" xfId="1443"/>
    <cellStyle name="Normale 26" xfId="1444"/>
    <cellStyle name="Normale 26 2" xfId="1445"/>
    <cellStyle name="Normale 27" xfId="1446"/>
    <cellStyle name="Normale 27 2" xfId="1447"/>
    <cellStyle name="Normale 28" xfId="1448"/>
    <cellStyle name="Normale 28 2" xfId="1449"/>
    <cellStyle name="Normale 29" xfId="1450"/>
    <cellStyle name="Normale 29 2" xfId="1451"/>
    <cellStyle name="Normale 3" xfId="1452"/>
    <cellStyle name="Normale 3 2" xfId="1453"/>
    <cellStyle name="Normale 3 2 2" xfId="1454"/>
    <cellStyle name="Normale 3 3" xfId="1455"/>
    <cellStyle name="Normale 3 3 2" xfId="1456"/>
    <cellStyle name="Normale 3 4" xfId="1457"/>
    <cellStyle name="Normale 3_EDEN industria 2008 rev" xfId="1458"/>
    <cellStyle name="Normale 30" xfId="1459"/>
    <cellStyle name="Normale 30 2" xfId="1460"/>
    <cellStyle name="Normale 31" xfId="1461"/>
    <cellStyle name="Normale 31 2" xfId="1462"/>
    <cellStyle name="Normale 32" xfId="1463"/>
    <cellStyle name="Normale 32 2" xfId="1464"/>
    <cellStyle name="Normale 33" xfId="1465"/>
    <cellStyle name="Normale 33 2" xfId="1466"/>
    <cellStyle name="Normale 34" xfId="1467"/>
    <cellStyle name="Normale 34 2" xfId="1468"/>
    <cellStyle name="Normale 35" xfId="1469"/>
    <cellStyle name="Normale 35 2" xfId="1470"/>
    <cellStyle name="Normale 36" xfId="1471"/>
    <cellStyle name="Normale 36 2" xfId="1472"/>
    <cellStyle name="Normale 37" xfId="1473"/>
    <cellStyle name="Normale 37 2" xfId="1474"/>
    <cellStyle name="Normale 38" xfId="1475"/>
    <cellStyle name="Normale 38 2" xfId="1476"/>
    <cellStyle name="Normale 39" xfId="1477"/>
    <cellStyle name="Normale 39 2" xfId="1478"/>
    <cellStyle name="Normale 4" xfId="1479"/>
    <cellStyle name="Normale 4 2" xfId="1480"/>
    <cellStyle name="Normale 4 2 2" xfId="1481"/>
    <cellStyle name="Normale 4 3" xfId="1482"/>
    <cellStyle name="Normale 4 3 2" xfId="1483"/>
    <cellStyle name="Normale 4 4" xfId="1484"/>
    <cellStyle name="Normale 4_EDEN industria 2008 rev" xfId="1485"/>
    <cellStyle name="Normale 40" xfId="1486"/>
    <cellStyle name="Normale 40 2" xfId="1487"/>
    <cellStyle name="Normale 41" xfId="1488"/>
    <cellStyle name="Normale 41 2" xfId="1489"/>
    <cellStyle name="Normale 42" xfId="1490"/>
    <cellStyle name="Normale 42 2" xfId="1491"/>
    <cellStyle name="Normale 43" xfId="1492"/>
    <cellStyle name="Normale 43 2" xfId="1493"/>
    <cellStyle name="Normale 44" xfId="1494"/>
    <cellStyle name="Normale 44 2" xfId="1495"/>
    <cellStyle name="Normale 45" xfId="1496"/>
    <cellStyle name="Normale 45 2" xfId="1497"/>
    <cellStyle name="Normale 46" xfId="1498"/>
    <cellStyle name="Normale 46 2" xfId="1499"/>
    <cellStyle name="Normale 47" xfId="1500"/>
    <cellStyle name="Normale 47 2" xfId="1501"/>
    <cellStyle name="Normale 48" xfId="1502"/>
    <cellStyle name="Normale 48 2" xfId="1503"/>
    <cellStyle name="Normale 49" xfId="1504"/>
    <cellStyle name="Normale 49 2" xfId="1505"/>
    <cellStyle name="Normale 5" xfId="1506"/>
    <cellStyle name="Normale 5 2" xfId="1507"/>
    <cellStyle name="Normale 5 2 2" xfId="1508"/>
    <cellStyle name="Normale 5 3" xfId="1509"/>
    <cellStyle name="Normale 5 3 2" xfId="1510"/>
    <cellStyle name="Normale 5 4" xfId="1511"/>
    <cellStyle name="Normale 5_EDEN industria 2008 rev" xfId="1512"/>
    <cellStyle name="Normale 50" xfId="1513"/>
    <cellStyle name="Normale 50 2" xfId="1514"/>
    <cellStyle name="Normale 51" xfId="1515"/>
    <cellStyle name="Normale 51 2" xfId="1516"/>
    <cellStyle name="Normale 52" xfId="1517"/>
    <cellStyle name="Normale 52 2" xfId="1518"/>
    <cellStyle name="Normale 53" xfId="1519"/>
    <cellStyle name="Normale 53 2" xfId="1520"/>
    <cellStyle name="Normale 54" xfId="1521"/>
    <cellStyle name="Normale 54 2" xfId="1522"/>
    <cellStyle name="Normale 55" xfId="1523"/>
    <cellStyle name="Normale 55 2" xfId="1524"/>
    <cellStyle name="Normale 56" xfId="1525"/>
    <cellStyle name="Normale 56 2" xfId="1526"/>
    <cellStyle name="Normale 57" xfId="1527"/>
    <cellStyle name="Normale 57 2" xfId="1528"/>
    <cellStyle name="Normale 58" xfId="1529"/>
    <cellStyle name="Normale 58 2" xfId="1530"/>
    <cellStyle name="Normale 59" xfId="1531"/>
    <cellStyle name="Normale 59 2" xfId="1532"/>
    <cellStyle name="Normale 6" xfId="1533"/>
    <cellStyle name="Normale 6 2" xfId="1534"/>
    <cellStyle name="Normale 6 2 2" xfId="1535"/>
    <cellStyle name="Normale 6 3" xfId="1536"/>
    <cellStyle name="Normale 6 3 2" xfId="1537"/>
    <cellStyle name="Normale 6 4" xfId="1538"/>
    <cellStyle name="Normale 6_EDEN industria 2008 rev" xfId="1539"/>
    <cellStyle name="Normale 60" xfId="1540"/>
    <cellStyle name="Normale 60 2" xfId="1541"/>
    <cellStyle name="Normale 61" xfId="1542"/>
    <cellStyle name="Normale 61 2" xfId="1543"/>
    <cellStyle name="Normale 62" xfId="1544"/>
    <cellStyle name="Normale 62 2" xfId="1545"/>
    <cellStyle name="Normale 63" xfId="1546"/>
    <cellStyle name="Normale 63 2" xfId="1547"/>
    <cellStyle name="Normale 64" xfId="1548"/>
    <cellStyle name="Normale 64 2" xfId="1549"/>
    <cellStyle name="Normale 65" xfId="1550"/>
    <cellStyle name="Normale 65 2" xfId="1551"/>
    <cellStyle name="Normale 7" xfId="1552"/>
    <cellStyle name="Normale 7 2" xfId="1553"/>
    <cellStyle name="Normale 7 2 2" xfId="1554"/>
    <cellStyle name="Normale 7 3" xfId="1555"/>
    <cellStyle name="Normale 7 3 2" xfId="1556"/>
    <cellStyle name="Normale 7 4" xfId="1557"/>
    <cellStyle name="Normale 7_EDEN industria 2008 rev" xfId="1558"/>
    <cellStyle name="Normale 8" xfId="1559"/>
    <cellStyle name="Normale 8 2" xfId="1560"/>
    <cellStyle name="Normale 8 2 2" xfId="1561"/>
    <cellStyle name="Normale 8 3" xfId="1562"/>
    <cellStyle name="Normale 8 3 2" xfId="1563"/>
    <cellStyle name="Normale 8 4" xfId="1564"/>
    <cellStyle name="Normale 8_EDEN industria 2008 rev" xfId="1565"/>
    <cellStyle name="Normale 9" xfId="1566"/>
    <cellStyle name="Normale 9 2" xfId="1567"/>
    <cellStyle name="Normale 9 2 2" xfId="1568"/>
    <cellStyle name="Normale 9 3" xfId="1569"/>
    <cellStyle name="Normale 9 3 2" xfId="1570"/>
    <cellStyle name="Normale 9 4" xfId="1571"/>
    <cellStyle name="Normale 9_EDEN industria 2008 rev" xfId="1572"/>
    <cellStyle name="Normale_B2020" xfId="1573"/>
    <cellStyle name="Nota" xfId="1574"/>
    <cellStyle name="Nota 2" xfId="1575"/>
    <cellStyle name="Nota 2 2" xfId="1576"/>
    <cellStyle name="Nota 3" xfId="1577"/>
    <cellStyle name="Nota 3 2" xfId="1578"/>
    <cellStyle name="Nota 3 2 2" xfId="1579"/>
    <cellStyle name="Nota 3 2 2 2" xfId="1580"/>
    <cellStyle name="Nota 3 2 3" xfId="1581"/>
    <cellStyle name="Nota 3 3" xfId="1582"/>
    <cellStyle name="Nota 4" xfId="1583"/>
    <cellStyle name="Nota 4 2" xfId="1584"/>
    <cellStyle name="Nota 4 2 2" xfId="1585"/>
    <cellStyle name="Nota 4 3" xfId="1586"/>
    <cellStyle name="Nota 5" xfId="1587"/>
    <cellStyle name="Nota 5 2" xfId="1588"/>
    <cellStyle name="Nota 6" xfId="1589"/>
    <cellStyle name="Note 2" xfId="1590"/>
    <cellStyle name="Note 2 2" xfId="1591"/>
    <cellStyle name="Note 2 2 2" xfId="1592"/>
    <cellStyle name="Note 2 3" xfId="1593"/>
    <cellStyle name="Nuovo" xfId="1594"/>
    <cellStyle name="Nuovo 10" xfId="1595"/>
    <cellStyle name="Nuovo 10 2" xfId="1596"/>
    <cellStyle name="Nuovo 10 3" xfId="1597"/>
    <cellStyle name="Nuovo 10 3 2" xfId="1598"/>
    <cellStyle name="Nuovo 10 3 2 2" xfId="1599"/>
    <cellStyle name="Nuovo 10 4" xfId="1600"/>
    <cellStyle name="Nuovo 10 4 2" xfId="1601"/>
    <cellStyle name="Nuovo 10 5" xfId="1602"/>
    <cellStyle name="Nuovo 11" xfId="1603"/>
    <cellStyle name="Nuovo 11 2" xfId="1604"/>
    <cellStyle name="Nuovo 11 3" xfId="1605"/>
    <cellStyle name="Nuovo 11 3 2" xfId="1606"/>
    <cellStyle name="Nuovo 11 3 2 2" xfId="1607"/>
    <cellStyle name="Nuovo 11 4" xfId="1608"/>
    <cellStyle name="Nuovo 11 4 2" xfId="1609"/>
    <cellStyle name="Nuovo 11 5" xfId="1610"/>
    <cellStyle name="Nuovo 12" xfId="1611"/>
    <cellStyle name="Nuovo 12 2" xfId="1612"/>
    <cellStyle name="Nuovo 12 3" xfId="1613"/>
    <cellStyle name="Nuovo 12 3 2" xfId="1614"/>
    <cellStyle name="Nuovo 12 3 2 2" xfId="1615"/>
    <cellStyle name="Nuovo 12 4" xfId="1616"/>
    <cellStyle name="Nuovo 12 4 2" xfId="1617"/>
    <cellStyle name="Nuovo 12 5" xfId="1618"/>
    <cellStyle name="Nuovo 13" xfId="1619"/>
    <cellStyle name="Nuovo 13 2" xfId="1620"/>
    <cellStyle name="Nuovo 13 3" xfId="1621"/>
    <cellStyle name="Nuovo 13 3 2" xfId="1622"/>
    <cellStyle name="Nuovo 13 3 2 2" xfId="1623"/>
    <cellStyle name="Nuovo 13 4" xfId="1624"/>
    <cellStyle name="Nuovo 13 4 2" xfId="1625"/>
    <cellStyle name="Nuovo 13 5" xfId="1626"/>
    <cellStyle name="Nuovo 14" xfId="1627"/>
    <cellStyle name="Nuovo 14 2" xfId="1628"/>
    <cellStyle name="Nuovo 14 3" xfId="1629"/>
    <cellStyle name="Nuovo 14 3 2" xfId="1630"/>
    <cellStyle name="Nuovo 14 3 2 2" xfId="1631"/>
    <cellStyle name="Nuovo 14 4" xfId="1632"/>
    <cellStyle name="Nuovo 14 4 2" xfId="1633"/>
    <cellStyle name="Nuovo 14 5" xfId="1634"/>
    <cellStyle name="Nuovo 15" xfId="1635"/>
    <cellStyle name="Nuovo 15 2" xfId="1636"/>
    <cellStyle name="Nuovo 15 3" xfId="1637"/>
    <cellStyle name="Nuovo 15 3 2" xfId="1638"/>
    <cellStyle name="Nuovo 15 3 2 2" xfId="1639"/>
    <cellStyle name="Nuovo 15 4" xfId="1640"/>
    <cellStyle name="Nuovo 15 4 2" xfId="1641"/>
    <cellStyle name="Nuovo 15 5" xfId="1642"/>
    <cellStyle name="Nuovo 16" xfId="1643"/>
    <cellStyle name="Nuovo 16 2" xfId="1644"/>
    <cellStyle name="Nuovo 16 3" xfId="1645"/>
    <cellStyle name="Nuovo 16 3 2" xfId="1646"/>
    <cellStyle name="Nuovo 16 3 2 2" xfId="1647"/>
    <cellStyle name="Nuovo 16 4" xfId="1648"/>
    <cellStyle name="Nuovo 16 4 2" xfId="1649"/>
    <cellStyle name="Nuovo 16 5" xfId="1650"/>
    <cellStyle name="Nuovo 17" xfId="1651"/>
    <cellStyle name="Nuovo 17 2" xfId="1652"/>
    <cellStyle name="Nuovo 17 3" xfId="1653"/>
    <cellStyle name="Nuovo 17 3 2" xfId="1654"/>
    <cellStyle name="Nuovo 17 3 2 2" xfId="1655"/>
    <cellStyle name="Nuovo 17 4" xfId="1656"/>
    <cellStyle name="Nuovo 17 4 2" xfId="1657"/>
    <cellStyle name="Nuovo 17 5" xfId="1658"/>
    <cellStyle name="Nuovo 18" xfId="1659"/>
    <cellStyle name="Nuovo 18 2" xfId="1660"/>
    <cellStyle name="Nuovo 18 3" xfId="1661"/>
    <cellStyle name="Nuovo 18 3 2" xfId="1662"/>
    <cellStyle name="Nuovo 18 3 2 2" xfId="1663"/>
    <cellStyle name="Nuovo 18 4" xfId="1664"/>
    <cellStyle name="Nuovo 18 4 2" xfId="1665"/>
    <cellStyle name="Nuovo 18 5" xfId="1666"/>
    <cellStyle name="Nuovo 19" xfId="1667"/>
    <cellStyle name="Nuovo 19 2" xfId="1668"/>
    <cellStyle name="Nuovo 19 3" xfId="1669"/>
    <cellStyle name="Nuovo 19 3 2" xfId="1670"/>
    <cellStyle name="Nuovo 19 3 2 2" xfId="1671"/>
    <cellStyle name="Nuovo 19 4" xfId="1672"/>
    <cellStyle name="Nuovo 19 4 2" xfId="1673"/>
    <cellStyle name="Nuovo 19 5" xfId="1674"/>
    <cellStyle name="Nuovo 2" xfId="1675"/>
    <cellStyle name="Nuovo 2 2" xfId="1676"/>
    <cellStyle name="Nuovo 2 3" xfId="1677"/>
    <cellStyle name="Nuovo 2 3 2" xfId="1678"/>
    <cellStyle name="Nuovo 2 3 2 2" xfId="1679"/>
    <cellStyle name="Nuovo 2 4" xfId="1680"/>
    <cellStyle name="Nuovo 2 4 2" xfId="1681"/>
    <cellStyle name="Nuovo 2 5" xfId="1682"/>
    <cellStyle name="Nuovo 20" xfId="1683"/>
    <cellStyle name="Nuovo 20 2" xfId="1684"/>
    <cellStyle name="Nuovo 20 3" xfId="1685"/>
    <cellStyle name="Nuovo 20 3 2" xfId="1686"/>
    <cellStyle name="Nuovo 20 3 2 2" xfId="1687"/>
    <cellStyle name="Nuovo 20 4" xfId="1688"/>
    <cellStyle name="Nuovo 20 4 2" xfId="1689"/>
    <cellStyle name="Nuovo 20 5" xfId="1690"/>
    <cellStyle name="Nuovo 21" xfId="1691"/>
    <cellStyle name="Nuovo 21 2" xfId="1692"/>
    <cellStyle name="Nuovo 21 3" xfId="1693"/>
    <cellStyle name="Nuovo 21 3 2" xfId="1694"/>
    <cellStyle name="Nuovo 21 3 2 2" xfId="1695"/>
    <cellStyle name="Nuovo 21 4" xfId="1696"/>
    <cellStyle name="Nuovo 21 4 2" xfId="1697"/>
    <cellStyle name="Nuovo 21 5" xfId="1698"/>
    <cellStyle name="Nuovo 22" xfId="1699"/>
    <cellStyle name="Nuovo 22 2" xfId="1700"/>
    <cellStyle name="Nuovo 22 3" xfId="1701"/>
    <cellStyle name="Nuovo 22 3 2" xfId="1702"/>
    <cellStyle name="Nuovo 22 3 2 2" xfId="1703"/>
    <cellStyle name="Nuovo 22 4" xfId="1704"/>
    <cellStyle name="Nuovo 22 4 2" xfId="1705"/>
    <cellStyle name="Nuovo 22 5" xfId="1706"/>
    <cellStyle name="Nuovo 23" xfId="1707"/>
    <cellStyle name="Nuovo 23 2" xfId="1708"/>
    <cellStyle name="Nuovo 23 3" xfId="1709"/>
    <cellStyle name="Nuovo 23 3 2" xfId="1710"/>
    <cellStyle name="Nuovo 23 3 2 2" xfId="1711"/>
    <cellStyle name="Nuovo 23 4" xfId="1712"/>
    <cellStyle name="Nuovo 23 4 2" xfId="1713"/>
    <cellStyle name="Nuovo 23 5" xfId="1714"/>
    <cellStyle name="Nuovo 24" xfId="1715"/>
    <cellStyle name="Nuovo 24 2" xfId="1716"/>
    <cellStyle name="Nuovo 24 3" xfId="1717"/>
    <cellStyle name="Nuovo 24 3 2" xfId="1718"/>
    <cellStyle name="Nuovo 24 3 2 2" xfId="1719"/>
    <cellStyle name="Nuovo 24 4" xfId="1720"/>
    <cellStyle name="Nuovo 24 4 2" xfId="1721"/>
    <cellStyle name="Nuovo 24 5" xfId="1722"/>
    <cellStyle name="Nuovo 25" xfId="1723"/>
    <cellStyle name="Nuovo 25 2" xfId="1724"/>
    <cellStyle name="Nuovo 25 3" xfId="1725"/>
    <cellStyle name="Nuovo 25 3 2" xfId="1726"/>
    <cellStyle name="Nuovo 25 3 2 2" xfId="1727"/>
    <cellStyle name="Nuovo 25 4" xfId="1728"/>
    <cellStyle name="Nuovo 25 4 2" xfId="1729"/>
    <cellStyle name="Nuovo 25 5" xfId="1730"/>
    <cellStyle name="Nuovo 26" xfId="1731"/>
    <cellStyle name="Nuovo 26 2" xfId="1732"/>
    <cellStyle name="Nuovo 26 3" xfId="1733"/>
    <cellStyle name="Nuovo 26 3 2" xfId="1734"/>
    <cellStyle name="Nuovo 26 3 2 2" xfId="1735"/>
    <cellStyle name="Nuovo 26 4" xfId="1736"/>
    <cellStyle name="Nuovo 26 4 2" xfId="1737"/>
    <cellStyle name="Nuovo 26 5" xfId="1738"/>
    <cellStyle name="Nuovo 27" xfId="1739"/>
    <cellStyle name="Nuovo 27 2" xfId="1740"/>
    <cellStyle name="Nuovo 27 3" xfId="1741"/>
    <cellStyle name="Nuovo 27 3 2" xfId="1742"/>
    <cellStyle name="Nuovo 27 3 2 2" xfId="1743"/>
    <cellStyle name="Nuovo 27 4" xfId="1744"/>
    <cellStyle name="Nuovo 27 4 2" xfId="1745"/>
    <cellStyle name="Nuovo 27 5" xfId="1746"/>
    <cellStyle name="Nuovo 28" xfId="1747"/>
    <cellStyle name="Nuovo 28 2" xfId="1748"/>
    <cellStyle name="Nuovo 28 3" xfId="1749"/>
    <cellStyle name="Nuovo 28 3 2" xfId="1750"/>
    <cellStyle name="Nuovo 28 3 2 2" xfId="1751"/>
    <cellStyle name="Nuovo 28 4" xfId="1752"/>
    <cellStyle name="Nuovo 28 4 2" xfId="1753"/>
    <cellStyle name="Nuovo 28 5" xfId="1754"/>
    <cellStyle name="Nuovo 29" xfId="1755"/>
    <cellStyle name="Nuovo 29 2" xfId="1756"/>
    <cellStyle name="Nuovo 29 3" xfId="1757"/>
    <cellStyle name="Nuovo 29 3 2" xfId="1758"/>
    <cellStyle name="Nuovo 29 3 2 2" xfId="1759"/>
    <cellStyle name="Nuovo 29 4" xfId="1760"/>
    <cellStyle name="Nuovo 29 4 2" xfId="1761"/>
    <cellStyle name="Nuovo 29 5" xfId="1762"/>
    <cellStyle name="Nuovo 3" xfId="1763"/>
    <cellStyle name="Nuovo 3 2" xfId="1764"/>
    <cellStyle name="Nuovo 3 3" xfId="1765"/>
    <cellStyle name="Nuovo 3 3 2" xfId="1766"/>
    <cellStyle name="Nuovo 3 3 2 2" xfId="1767"/>
    <cellStyle name="Nuovo 3 4" xfId="1768"/>
    <cellStyle name="Nuovo 3 4 2" xfId="1769"/>
    <cellStyle name="Nuovo 3 5" xfId="1770"/>
    <cellStyle name="Nuovo 30" xfId="1771"/>
    <cellStyle name="Nuovo 30 2" xfId="1772"/>
    <cellStyle name="Nuovo 30 3" xfId="1773"/>
    <cellStyle name="Nuovo 30 3 2" xfId="1774"/>
    <cellStyle name="Nuovo 30 3 2 2" xfId="1775"/>
    <cellStyle name="Nuovo 30 4" xfId="1776"/>
    <cellStyle name="Nuovo 30 4 2" xfId="1777"/>
    <cellStyle name="Nuovo 30 5" xfId="1778"/>
    <cellStyle name="Nuovo 31" xfId="1779"/>
    <cellStyle name="Nuovo 31 2" xfId="1780"/>
    <cellStyle name="Nuovo 31 3" xfId="1781"/>
    <cellStyle name="Nuovo 31 3 2" xfId="1782"/>
    <cellStyle name="Nuovo 31 3 2 2" xfId="1783"/>
    <cellStyle name="Nuovo 31 4" xfId="1784"/>
    <cellStyle name="Nuovo 31 4 2" xfId="1785"/>
    <cellStyle name="Nuovo 31 5" xfId="1786"/>
    <cellStyle name="Nuovo 32" xfId="1787"/>
    <cellStyle name="Nuovo 32 2" xfId="1788"/>
    <cellStyle name="Nuovo 32 3" xfId="1789"/>
    <cellStyle name="Nuovo 32 3 2" xfId="1790"/>
    <cellStyle name="Nuovo 32 3 2 2" xfId="1791"/>
    <cellStyle name="Nuovo 32 4" xfId="1792"/>
    <cellStyle name="Nuovo 32 4 2" xfId="1793"/>
    <cellStyle name="Nuovo 32 5" xfId="1794"/>
    <cellStyle name="Nuovo 33" xfId="1795"/>
    <cellStyle name="Nuovo 33 2" xfId="1796"/>
    <cellStyle name="Nuovo 33 3" xfId="1797"/>
    <cellStyle name="Nuovo 33 3 2" xfId="1798"/>
    <cellStyle name="Nuovo 33 3 2 2" xfId="1799"/>
    <cellStyle name="Nuovo 33 4" xfId="1800"/>
    <cellStyle name="Nuovo 33 4 2" xfId="1801"/>
    <cellStyle name="Nuovo 33 5" xfId="1802"/>
    <cellStyle name="Nuovo 34" xfId="1803"/>
    <cellStyle name="Nuovo 34 2" xfId="1804"/>
    <cellStyle name="Nuovo 34 3" xfId="1805"/>
    <cellStyle name="Nuovo 34 3 2" xfId="1806"/>
    <cellStyle name="Nuovo 34 3 2 2" xfId="1807"/>
    <cellStyle name="Nuovo 34 4" xfId="1808"/>
    <cellStyle name="Nuovo 34 4 2" xfId="1809"/>
    <cellStyle name="Nuovo 34 5" xfId="1810"/>
    <cellStyle name="Nuovo 35" xfId="1811"/>
    <cellStyle name="Nuovo 35 2" xfId="1812"/>
    <cellStyle name="Nuovo 35 3" xfId="1813"/>
    <cellStyle name="Nuovo 35 3 2" xfId="1814"/>
    <cellStyle name="Nuovo 35 3 2 2" xfId="1815"/>
    <cellStyle name="Nuovo 35 4" xfId="1816"/>
    <cellStyle name="Nuovo 35 4 2" xfId="1817"/>
    <cellStyle name="Nuovo 35 5" xfId="1818"/>
    <cellStyle name="Nuovo 36" xfId="1819"/>
    <cellStyle name="Nuovo 36 2" xfId="1820"/>
    <cellStyle name="Nuovo 36 3" xfId="1821"/>
    <cellStyle name="Nuovo 36 3 2" xfId="1822"/>
    <cellStyle name="Nuovo 36 3 2 2" xfId="1823"/>
    <cellStyle name="Nuovo 36 4" xfId="1824"/>
    <cellStyle name="Nuovo 36 4 2" xfId="1825"/>
    <cellStyle name="Nuovo 36 5" xfId="1826"/>
    <cellStyle name="Nuovo 37" xfId="1827"/>
    <cellStyle name="Nuovo 37 2" xfId="1828"/>
    <cellStyle name="Nuovo 37 3" xfId="1829"/>
    <cellStyle name="Nuovo 37 3 2" xfId="1830"/>
    <cellStyle name="Nuovo 37 3 2 2" xfId="1831"/>
    <cellStyle name="Nuovo 37 4" xfId="1832"/>
    <cellStyle name="Nuovo 37 4 2" xfId="1833"/>
    <cellStyle name="Nuovo 37 5" xfId="1834"/>
    <cellStyle name="Nuovo 38" xfId="1835"/>
    <cellStyle name="Nuovo 38 2" xfId="1836"/>
    <cellStyle name="Nuovo 38 3" xfId="1837"/>
    <cellStyle name="Nuovo 38 3 2" xfId="1838"/>
    <cellStyle name="Nuovo 38 3 2 2" xfId="1839"/>
    <cellStyle name="Nuovo 38 4" xfId="1840"/>
    <cellStyle name="Nuovo 38 4 2" xfId="1841"/>
    <cellStyle name="Nuovo 38 5" xfId="1842"/>
    <cellStyle name="Nuovo 39" xfId="1843"/>
    <cellStyle name="Nuovo 39 2" xfId="1844"/>
    <cellStyle name="Nuovo 39 3" xfId="1845"/>
    <cellStyle name="Nuovo 39 3 2" xfId="1846"/>
    <cellStyle name="Nuovo 39 3 2 2" xfId="1847"/>
    <cellStyle name="Nuovo 39 4" xfId="1848"/>
    <cellStyle name="Nuovo 39 4 2" xfId="1849"/>
    <cellStyle name="Nuovo 39 5" xfId="1850"/>
    <cellStyle name="Nuovo 4" xfId="1851"/>
    <cellStyle name="Nuovo 4 2" xfId="1852"/>
    <cellStyle name="Nuovo 4 3" xfId="1853"/>
    <cellStyle name="Nuovo 4 3 2" xfId="1854"/>
    <cellStyle name="Nuovo 4 3 2 2" xfId="1855"/>
    <cellStyle name="Nuovo 4 4" xfId="1856"/>
    <cellStyle name="Nuovo 4 4 2" xfId="1857"/>
    <cellStyle name="Nuovo 4 5" xfId="1858"/>
    <cellStyle name="Nuovo 40" xfId="1859"/>
    <cellStyle name="Nuovo 40 2" xfId="1860"/>
    <cellStyle name="Nuovo 40 3" xfId="1861"/>
    <cellStyle name="Nuovo 40 3 2" xfId="1862"/>
    <cellStyle name="Nuovo 40 3 2 2" xfId="1863"/>
    <cellStyle name="Nuovo 40 4" xfId="1864"/>
    <cellStyle name="Nuovo 40 4 2" xfId="1865"/>
    <cellStyle name="Nuovo 40 5" xfId="1866"/>
    <cellStyle name="Nuovo 41" xfId="1867"/>
    <cellStyle name="Nuovo 41 2" xfId="1868"/>
    <cellStyle name="Nuovo 41 3" xfId="1869"/>
    <cellStyle name="Nuovo 41 3 2" xfId="1870"/>
    <cellStyle name="Nuovo 41 3 2 2" xfId="1871"/>
    <cellStyle name="Nuovo 41 4" xfId="1872"/>
    <cellStyle name="Nuovo 41 4 2" xfId="1873"/>
    <cellStyle name="Nuovo 41 5" xfId="1874"/>
    <cellStyle name="Nuovo 42" xfId="1875"/>
    <cellStyle name="Nuovo 42 2" xfId="1876"/>
    <cellStyle name="Nuovo 42 3" xfId="1877"/>
    <cellStyle name="Nuovo 42 3 2" xfId="1878"/>
    <cellStyle name="Nuovo 42 3 2 2" xfId="1879"/>
    <cellStyle name="Nuovo 42 4" xfId="1880"/>
    <cellStyle name="Nuovo 42 4 2" xfId="1881"/>
    <cellStyle name="Nuovo 42 5" xfId="1882"/>
    <cellStyle name="Nuovo 43" xfId="1883"/>
    <cellStyle name="Nuovo 43 2" xfId="1884"/>
    <cellStyle name="Nuovo 43 3" xfId="1885"/>
    <cellStyle name="Nuovo 43 3 2" xfId="1886"/>
    <cellStyle name="Nuovo 43 3 2 2" xfId="1887"/>
    <cellStyle name="Nuovo 43 4" xfId="1888"/>
    <cellStyle name="Nuovo 43 4 2" xfId="1889"/>
    <cellStyle name="Nuovo 43 5" xfId="1890"/>
    <cellStyle name="Nuovo 44" xfId="1891"/>
    <cellStyle name="Nuovo 44 2" xfId="1892"/>
    <cellStyle name="Nuovo 44 3" xfId="1893"/>
    <cellStyle name="Nuovo 44 3 2" xfId="1894"/>
    <cellStyle name="Nuovo 44 3 2 2" xfId="1895"/>
    <cellStyle name="Nuovo 44 4" xfId="1896"/>
    <cellStyle name="Nuovo 44 4 2" xfId="1897"/>
    <cellStyle name="Nuovo 44 5" xfId="1898"/>
    <cellStyle name="Nuovo 45" xfId="1899"/>
    <cellStyle name="Nuovo 46" xfId="1900"/>
    <cellStyle name="Nuovo 46 2" xfId="1901"/>
    <cellStyle name="Nuovo 46 2 2" xfId="1902"/>
    <cellStyle name="Nuovo 47" xfId="1903"/>
    <cellStyle name="Nuovo 47 2" xfId="1904"/>
    <cellStyle name="Nuovo 48" xfId="1905"/>
    <cellStyle name="Nuovo 5" xfId="1906"/>
    <cellStyle name="Nuovo 5 2" xfId="1907"/>
    <cellStyle name="Nuovo 5 3" xfId="1908"/>
    <cellStyle name="Nuovo 5 3 2" xfId="1909"/>
    <cellStyle name="Nuovo 5 3 2 2" xfId="1910"/>
    <cellStyle name="Nuovo 5 4" xfId="1911"/>
    <cellStyle name="Nuovo 5 4 2" xfId="1912"/>
    <cellStyle name="Nuovo 5 5" xfId="1913"/>
    <cellStyle name="Nuovo 6" xfId="1914"/>
    <cellStyle name="Nuovo 6 2" xfId="1915"/>
    <cellStyle name="Nuovo 6 3" xfId="1916"/>
    <cellStyle name="Nuovo 6 3 2" xfId="1917"/>
    <cellStyle name="Nuovo 6 3 2 2" xfId="1918"/>
    <cellStyle name="Nuovo 6 4" xfId="1919"/>
    <cellStyle name="Nuovo 6 4 2" xfId="1920"/>
    <cellStyle name="Nuovo 6 5" xfId="1921"/>
    <cellStyle name="Nuovo 7" xfId="1922"/>
    <cellStyle name="Nuovo 7 2" xfId="1923"/>
    <cellStyle name="Nuovo 7 3" xfId="1924"/>
    <cellStyle name="Nuovo 7 3 2" xfId="1925"/>
    <cellStyle name="Nuovo 7 3 2 2" xfId="1926"/>
    <cellStyle name="Nuovo 7 4" xfId="1927"/>
    <cellStyle name="Nuovo 7 4 2" xfId="1928"/>
    <cellStyle name="Nuovo 7 5" xfId="1929"/>
    <cellStyle name="Nuovo 8" xfId="1930"/>
    <cellStyle name="Nuovo 8 2" xfId="1931"/>
    <cellStyle name="Nuovo 8 3" xfId="1932"/>
    <cellStyle name="Nuovo 8 3 2" xfId="1933"/>
    <cellStyle name="Nuovo 8 3 2 2" xfId="1934"/>
    <cellStyle name="Nuovo 8 4" xfId="1935"/>
    <cellStyle name="Nuovo 8 4 2" xfId="1936"/>
    <cellStyle name="Nuovo 8 5" xfId="1937"/>
    <cellStyle name="Nuovo 9" xfId="1938"/>
    <cellStyle name="Nuovo 9 2" xfId="1939"/>
    <cellStyle name="Nuovo 9 3" xfId="1940"/>
    <cellStyle name="Nuovo 9 3 2" xfId="1941"/>
    <cellStyle name="Nuovo 9 3 2 2" xfId="1942"/>
    <cellStyle name="Nuovo 9 4" xfId="1943"/>
    <cellStyle name="Nuovo 9 4 2" xfId="1944"/>
    <cellStyle name="Nuovo 9 5" xfId="1945"/>
    <cellStyle name="Output 2" xfId="1946"/>
    <cellStyle name="Output 2 2" xfId="1947"/>
    <cellStyle name="Output 2 2 2" xfId="1948"/>
    <cellStyle name="Output 2 3" xfId="1949"/>
    <cellStyle name="Output 3" xfId="1950"/>
    <cellStyle name="Output 3 2" xfId="1951"/>
    <cellStyle name="Percen - Type1" xfId="1952"/>
    <cellStyle name="Percent" xfId="1" builtinId="5"/>
    <cellStyle name="Percent 2" xfId="1953"/>
    <cellStyle name="Percent 2 2" xfId="1954"/>
    <cellStyle name="Percent 2 2 2" xfId="1955"/>
    <cellStyle name="Percent 2 2 3" xfId="1956"/>
    <cellStyle name="Percent 2 2 3 2" xfId="1957"/>
    <cellStyle name="Percent 2 2 4" xfId="1958"/>
    <cellStyle name="Percent 2 3" xfId="1959"/>
    <cellStyle name="Percent 2 3 2" xfId="1960"/>
    <cellStyle name="Percent 3" xfId="1961"/>
    <cellStyle name="Percent 3 2" xfId="1962"/>
    <cellStyle name="Percent 3 3" xfId="1963"/>
    <cellStyle name="Percent 3 3 2" xfId="1964"/>
    <cellStyle name="Percent 3 3 2 2" xfId="1965"/>
    <cellStyle name="Percent 3 4" xfId="1966"/>
    <cellStyle name="Percent 3 4 2" xfId="1967"/>
    <cellStyle name="Percent 4" xfId="1968"/>
    <cellStyle name="Percent 5" xfId="1969"/>
    <cellStyle name="Percentuale 10" xfId="1970"/>
    <cellStyle name="Percentuale 10 2" xfId="1971"/>
    <cellStyle name="Percentuale 10 3" xfId="1972"/>
    <cellStyle name="Percentuale 10 3 2" xfId="1973"/>
    <cellStyle name="Percentuale 10 3 2 2" xfId="1974"/>
    <cellStyle name="Percentuale 10 4" xfId="1975"/>
    <cellStyle name="Percentuale 10 4 2" xfId="1976"/>
    <cellStyle name="Percentuale 10 5" xfId="1977"/>
    <cellStyle name="Percentuale 11" xfId="1978"/>
    <cellStyle name="Percentuale 11 2" xfId="1979"/>
    <cellStyle name="Percentuale 11 3" xfId="1980"/>
    <cellStyle name="Percentuale 11 3 2" xfId="1981"/>
    <cellStyle name="Percentuale 11 3 2 2" xfId="1982"/>
    <cellStyle name="Percentuale 11 4" xfId="1983"/>
    <cellStyle name="Percentuale 11 4 2" xfId="1984"/>
    <cellStyle name="Percentuale 11 5" xfId="1985"/>
    <cellStyle name="Percentuale 12" xfId="1986"/>
    <cellStyle name="Percentuale 12 2" xfId="1987"/>
    <cellStyle name="Percentuale 12 3" xfId="1988"/>
    <cellStyle name="Percentuale 12 3 2" xfId="1989"/>
    <cellStyle name="Percentuale 12 3 2 2" xfId="1990"/>
    <cellStyle name="Percentuale 12 4" xfId="1991"/>
    <cellStyle name="Percentuale 12 4 2" xfId="1992"/>
    <cellStyle name="Percentuale 12 5" xfId="1993"/>
    <cellStyle name="Percentuale 13" xfId="1994"/>
    <cellStyle name="Percentuale 13 2" xfId="1995"/>
    <cellStyle name="Percentuale 13 3" xfId="1996"/>
    <cellStyle name="Percentuale 13 3 2" xfId="1997"/>
    <cellStyle name="Percentuale 13 3 2 2" xfId="1998"/>
    <cellStyle name="Percentuale 13 4" xfId="1999"/>
    <cellStyle name="Percentuale 13 4 2" xfId="2000"/>
    <cellStyle name="Percentuale 13 5" xfId="2001"/>
    <cellStyle name="Percentuale 14" xfId="2002"/>
    <cellStyle name="Percentuale 14 2" xfId="2003"/>
    <cellStyle name="Percentuale 14 3" xfId="2004"/>
    <cellStyle name="Percentuale 14 3 2" xfId="2005"/>
    <cellStyle name="Percentuale 14 3 2 2" xfId="2006"/>
    <cellStyle name="Percentuale 14 4" xfId="2007"/>
    <cellStyle name="Percentuale 14 4 2" xfId="2008"/>
    <cellStyle name="Percentuale 14 5" xfId="2009"/>
    <cellStyle name="Percentuale 15" xfId="2010"/>
    <cellStyle name="Percentuale 15 2" xfId="2011"/>
    <cellStyle name="Percentuale 15 3" xfId="2012"/>
    <cellStyle name="Percentuale 15 3 2" xfId="2013"/>
    <cellStyle name="Percentuale 15 3 2 2" xfId="2014"/>
    <cellStyle name="Percentuale 15 4" xfId="2015"/>
    <cellStyle name="Percentuale 15 4 2" xfId="2016"/>
    <cellStyle name="Percentuale 15 5" xfId="2017"/>
    <cellStyle name="Percentuale 16" xfId="2018"/>
    <cellStyle name="Percentuale 16 2" xfId="2019"/>
    <cellStyle name="Percentuale 16 3" xfId="2020"/>
    <cellStyle name="Percentuale 16 3 2" xfId="2021"/>
    <cellStyle name="Percentuale 16 3 2 2" xfId="2022"/>
    <cellStyle name="Percentuale 16 4" xfId="2023"/>
    <cellStyle name="Percentuale 16 4 2" xfId="2024"/>
    <cellStyle name="Percentuale 16 5" xfId="2025"/>
    <cellStyle name="Percentuale 17" xfId="2026"/>
    <cellStyle name="Percentuale 17 2" xfId="2027"/>
    <cellStyle name="Percentuale 17 3" xfId="2028"/>
    <cellStyle name="Percentuale 17 3 2" xfId="2029"/>
    <cellStyle name="Percentuale 17 3 2 2" xfId="2030"/>
    <cellStyle name="Percentuale 17 4" xfId="2031"/>
    <cellStyle name="Percentuale 17 4 2" xfId="2032"/>
    <cellStyle name="Percentuale 17 5" xfId="2033"/>
    <cellStyle name="Percentuale 18" xfId="2034"/>
    <cellStyle name="Percentuale 18 2" xfId="2035"/>
    <cellStyle name="Percentuale 18 3" xfId="2036"/>
    <cellStyle name="Percentuale 18 3 2" xfId="2037"/>
    <cellStyle name="Percentuale 18 3 2 2" xfId="2038"/>
    <cellStyle name="Percentuale 18 4" xfId="2039"/>
    <cellStyle name="Percentuale 18 4 2" xfId="2040"/>
    <cellStyle name="Percentuale 18 5" xfId="2041"/>
    <cellStyle name="Percentuale 19" xfId="2042"/>
    <cellStyle name="Percentuale 19 2" xfId="2043"/>
    <cellStyle name="Percentuale 19 3" xfId="2044"/>
    <cellStyle name="Percentuale 19 3 2" xfId="2045"/>
    <cellStyle name="Percentuale 19 3 2 2" xfId="2046"/>
    <cellStyle name="Percentuale 19 4" xfId="2047"/>
    <cellStyle name="Percentuale 19 4 2" xfId="2048"/>
    <cellStyle name="Percentuale 19 5" xfId="2049"/>
    <cellStyle name="Percentuale 2" xfId="2050"/>
    <cellStyle name="Percentuale 2 2" xfId="2051"/>
    <cellStyle name="Percentuale 2 3" xfId="2052"/>
    <cellStyle name="Percentuale 2 3 2" xfId="2053"/>
    <cellStyle name="Percentuale 2 3 2 2" xfId="2054"/>
    <cellStyle name="Percentuale 2 4" xfId="2055"/>
    <cellStyle name="Percentuale 2 4 2" xfId="2056"/>
    <cellStyle name="Percentuale 2 5" xfId="2057"/>
    <cellStyle name="Percentuale 20" xfId="2058"/>
    <cellStyle name="Percentuale 20 2" xfId="2059"/>
    <cellStyle name="Percentuale 20 3" xfId="2060"/>
    <cellStyle name="Percentuale 20 3 2" xfId="2061"/>
    <cellStyle name="Percentuale 20 3 2 2" xfId="2062"/>
    <cellStyle name="Percentuale 20 4" xfId="2063"/>
    <cellStyle name="Percentuale 20 4 2" xfId="2064"/>
    <cellStyle name="Percentuale 20 5" xfId="2065"/>
    <cellStyle name="Percentuale 21" xfId="2066"/>
    <cellStyle name="Percentuale 21 2" xfId="2067"/>
    <cellStyle name="Percentuale 21 3" xfId="2068"/>
    <cellStyle name="Percentuale 21 3 2" xfId="2069"/>
    <cellStyle name="Percentuale 21 3 2 2" xfId="2070"/>
    <cellStyle name="Percentuale 21 4" xfId="2071"/>
    <cellStyle name="Percentuale 21 4 2" xfId="2072"/>
    <cellStyle name="Percentuale 21 5" xfId="2073"/>
    <cellStyle name="Percentuale 22" xfId="2074"/>
    <cellStyle name="Percentuale 22 2" xfId="2075"/>
    <cellStyle name="Percentuale 22 3" xfId="2076"/>
    <cellStyle name="Percentuale 22 3 2" xfId="2077"/>
    <cellStyle name="Percentuale 22 3 2 2" xfId="2078"/>
    <cellStyle name="Percentuale 22 4" xfId="2079"/>
    <cellStyle name="Percentuale 22 4 2" xfId="2080"/>
    <cellStyle name="Percentuale 22 5" xfId="2081"/>
    <cellStyle name="Percentuale 23" xfId="2082"/>
    <cellStyle name="Percentuale 23 2" xfId="2083"/>
    <cellStyle name="Percentuale 23 3" xfId="2084"/>
    <cellStyle name="Percentuale 23 3 2" xfId="2085"/>
    <cellStyle name="Percentuale 23 3 2 2" xfId="2086"/>
    <cellStyle name="Percentuale 23 4" xfId="2087"/>
    <cellStyle name="Percentuale 23 4 2" xfId="2088"/>
    <cellStyle name="Percentuale 23 5" xfId="2089"/>
    <cellStyle name="Percentuale 24" xfId="2090"/>
    <cellStyle name="Percentuale 24 2" xfId="2091"/>
    <cellStyle name="Percentuale 24 3" xfId="2092"/>
    <cellStyle name="Percentuale 24 3 2" xfId="2093"/>
    <cellStyle name="Percentuale 24 3 2 2" xfId="2094"/>
    <cellStyle name="Percentuale 24 4" xfId="2095"/>
    <cellStyle name="Percentuale 24 4 2" xfId="2096"/>
    <cellStyle name="Percentuale 24 5" xfId="2097"/>
    <cellStyle name="Percentuale 25" xfId="2098"/>
    <cellStyle name="Percentuale 25 2" xfId="2099"/>
    <cellStyle name="Percentuale 25 3" xfId="2100"/>
    <cellStyle name="Percentuale 25 3 2" xfId="2101"/>
    <cellStyle name="Percentuale 25 3 2 2" xfId="2102"/>
    <cellStyle name="Percentuale 25 4" xfId="2103"/>
    <cellStyle name="Percentuale 25 4 2" xfId="2104"/>
    <cellStyle name="Percentuale 25 5" xfId="2105"/>
    <cellStyle name="Percentuale 26" xfId="2106"/>
    <cellStyle name="Percentuale 26 2" xfId="2107"/>
    <cellStyle name="Percentuale 26 3" xfId="2108"/>
    <cellStyle name="Percentuale 26 3 2" xfId="2109"/>
    <cellStyle name="Percentuale 26 3 2 2" xfId="2110"/>
    <cellStyle name="Percentuale 26 4" xfId="2111"/>
    <cellStyle name="Percentuale 26 4 2" xfId="2112"/>
    <cellStyle name="Percentuale 26 5" xfId="2113"/>
    <cellStyle name="Percentuale 27" xfId="2114"/>
    <cellStyle name="Percentuale 27 2" xfId="2115"/>
    <cellStyle name="Percentuale 27 3" xfId="2116"/>
    <cellStyle name="Percentuale 27 3 2" xfId="2117"/>
    <cellStyle name="Percentuale 27 3 2 2" xfId="2118"/>
    <cellStyle name="Percentuale 27 4" xfId="2119"/>
    <cellStyle name="Percentuale 27 4 2" xfId="2120"/>
    <cellStyle name="Percentuale 27 5" xfId="2121"/>
    <cellStyle name="Percentuale 28" xfId="2122"/>
    <cellStyle name="Percentuale 28 2" xfId="2123"/>
    <cellStyle name="Percentuale 28 3" xfId="2124"/>
    <cellStyle name="Percentuale 28 3 2" xfId="2125"/>
    <cellStyle name="Percentuale 28 3 2 2" xfId="2126"/>
    <cellStyle name="Percentuale 28 4" xfId="2127"/>
    <cellStyle name="Percentuale 28 4 2" xfId="2128"/>
    <cellStyle name="Percentuale 28 5" xfId="2129"/>
    <cellStyle name="Percentuale 29" xfId="2130"/>
    <cellStyle name="Percentuale 29 2" xfId="2131"/>
    <cellStyle name="Percentuale 29 3" xfId="2132"/>
    <cellStyle name="Percentuale 29 3 2" xfId="2133"/>
    <cellStyle name="Percentuale 29 3 2 2" xfId="2134"/>
    <cellStyle name="Percentuale 29 4" xfId="2135"/>
    <cellStyle name="Percentuale 29 4 2" xfId="2136"/>
    <cellStyle name="Percentuale 29 5" xfId="2137"/>
    <cellStyle name="Percentuale 3" xfId="2138"/>
    <cellStyle name="Percentuale 3 2" xfId="2139"/>
    <cellStyle name="Percentuale 3 3" xfId="2140"/>
    <cellStyle name="Percentuale 3 3 2" xfId="2141"/>
    <cellStyle name="Percentuale 3 3 2 2" xfId="2142"/>
    <cellStyle name="Percentuale 3 4" xfId="2143"/>
    <cellStyle name="Percentuale 3 4 2" xfId="2144"/>
    <cellStyle name="Percentuale 3 5" xfId="2145"/>
    <cellStyle name="Percentuale 30" xfId="2146"/>
    <cellStyle name="Percentuale 30 2" xfId="2147"/>
    <cellStyle name="Percentuale 30 3" xfId="2148"/>
    <cellStyle name="Percentuale 30 3 2" xfId="2149"/>
    <cellStyle name="Percentuale 30 3 2 2" xfId="2150"/>
    <cellStyle name="Percentuale 30 4" xfId="2151"/>
    <cellStyle name="Percentuale 30 4 2" xfId="2152"/>
    <cellStyle name="Percentuale 30 5" xfId="2153"/>
    <cellStyle name="Percentuale 31" xfId="2154"/>
    <cellStyle name="Percentuale 31 2" xfId="2155"/>
    <cellStyle name="Percentuale 31 3" xfId="2156"/>
    <cellStyle name="Percentuale 31 3 2" xfId="2157"/>
    <cellStyle name="Percentuale 31 3 2 2" xfId="2158"/>
    <cellStyle name="Percentuale 31 4" xfId="2159"/>
    <cellStyle name="Percentuale 31 4 2" xfId="2160"/>
    <cellStyle name="Percentuale 31 5" xfId="2161"/>
    <cellStyle name="Percentuale 32" xfId="2162"/>
    <cellStyle name="Percentuale 32 2" xfId="2163"/>
    <cellStyle name="Percentuale 32 3" xfId="2164"/>
    <cellStyle name="Percentuale 32 3 2" xfId="2165"/>
    <cellStyle name="Percentuale 32 3 2 2" xfId="2166"/>
    <cellStyle name="Percentuale 32 4" xfId="2167"/>
    <cellStyle name="Percentuale 32 4 2" xfId="2168"/>
    <cellStyle name="Percentuale 32 5" xfId="2169"/>
    <cellStyle name="Percentuale 33" xfId="2170"/>
    <cellStyle name="Percentuale 33 2" xfId="2171"/>
    <cellStyle name="Percentuale 33 3" xfId="2172"/>
    <cellStyle name="Percentuale 33 3 2" xfId="2173"/>
    <cellStyle name="Percentuale 33 3 2 2" xfId="2174"/>
    <cellStyle name="Percentuale 33 4" xfId="2175"/>
    <cellStyle name="Percentuale 33 4 2" xfId="2176"/>
    <cellStyle name="Percentuale 33 5" xfId="2177"/>
    <cellStyle name="Percentuale 34" xfId="2178"/>
    <cellStyle name="Percentuale 34 2" xfId="2179"/>
    <cellStyle name="Percentuale 34 3" xfId="2180"/>
    <cellStyle name="Percentuale 34 3 2" xfId="2181"/>
    <cellStyle name="Percentuale 34 3 2 2" xfId="2182"/>
    <cellStyle name="Percentuale 34 4" xfId="2183"/>
    <cellStyle name="Percentuale 34 4 2" xfId="2184"/>
    <cellStyle name="Percentuale 34 5" xfId="2185"/>
    <cellStyle name="Percentuale 35" xfId="2186"/>
    <cellStyle name="Percentuale 35 2" xfId="2187"/>
    <cellStyle name="Percentuale 35 3" xfId="2188"/>
    <cellStyle name="Percentuale 35 3 2" xfId="2189"/>
    <cellStyle name="Percentuale 35 3 2 2" xfId="2190"/>
    <cellStyle name="Percentuale 35 4" xfId="2191"/>
    <cellStyle name="Percentuale 35 4 2" xfId="2192"/>
    <cellStyle name="Percentuale 35 5" xfId="2193"/>
    <cellStyle name="Percentuale 36" xfId="2194"/>
    <cellStyle name="Percentuale 36 2" xfId="2195"/>
    <cellStyle name="Percentuale 36 3" xfId="2196"/>
    <cellStyle name="Percentuale 36 3 2" xfId="2197"/>
    <cellStyle name="Percentuale 36 3 2 2" xfId="2198"/>
    <cellStyle name="Percentuale 36 4" xfId="2199"/>
    <cellStyle name="Percentuale 36 4 2" xfId="2200"/>
    <cellStyle name="Percentuale 36 5" xfId="2201"/>
    <cellStyle name="Percentuale 37" xfId="2202"/>
    <cellStyle name="Percentuale 37 2" xfId="2203"/>
    <cellStyle name="Percentuale 37 3" xfId="2204"/>
    <cellStyle name="Percentuale 37 3 2" xfId="2205"/>
    <cellStyle name="Percentuale 37 3 2 2" xfId="2206"/>
    <cellStyle name="Percentuale 37 4" xfId="2207"/>
    <cellStyle name="Percentuale 37 4 2" xfId="2208"/>
    <cellStyle name="Percentuale 37 5" xfId="2209"/>
    <cellStyle name="Percentuale 38" xfId="2210"/>
    <cellStyle name="Percentuale 38 2" xfId="2211"/>
    <cellStyle name="Percentuale 38 3" xfId="2212"/>
    <cellStyle name="Percentuale 38 3 2" xfId="2213"/>
    <cellStyle name="Percentuale 38 3 2 2" xfId="2214"/>
    <cellStyle name="Percentuale 38 4" xfId="2215"/>
    <cellStyle name="Percentuale 38 4 2" xfId="2216"/>
    <cellStyle name="Percentuale 38 5" xfId="2217"/>
    <cellStyle name="Percentuale 39" xfId="2218"/>
    <cellStyle name="Percentuale 39 2" xfId="2219"/>
    <cellStyle name="Percentuale 39 3" xfId="2220"/>
    <cellStyle name="Percentuale 39 3 2" xfId="2221"/>
    <cellStyle name="Percentuale 39 3 2 2" xfId="2222"/>
    <cellStyle name="Percentuale 39 4" xfId="2223"/>
    <cellStyle name="Percentuale 39 4 2" xfId="2224"/>
    <cellStyle name="Percentuale 39 5" xfId="2225"/>
    <cellStyle name="Percentuale 4" xfId="2226"/>
    <cellStyle name="Percentuale 4 2" xfId="2227"/>
    <cellStyle name="Percentuale 4 3" xfId="2228"/>
    <cellStyle name="Percentuale 4 3 2" xfId="2229"/>
    <cellStyle name="Percentuale 4 3 2 2" xfId="2230"/>
    <cellStyle name="Percentuale 4 4" xfId="2231"/>
    <cellStyle name="Percentuale 4 4 2" xfId="2232"/>
    <cellStyle name="Percentuale 4 5" xfId="2233"/>
    <cellStyle name="Percentuale 40" xfId="2234"/>
    <cellStyle name="Percentuale 40 2" xfId="2235"/>
    <cellStyle name="Percentuale 40 3" xfId="2236"/>
    <cellStyle name="Percentuale 40 3 2" xfId="2237"/>
    <cellStyle name="Percentuale 40 3 2 2" xfId="2238"/>
    <cellStyle name="Percentuale 40 4" xfId="2239"/>
    <cellStyle name="Percentuale 40 4 2" xfId="2240"/>
    <cellStyle name="Percentuale 40 5" xfId="2241"/>
    <cellStyle name="Percentuale 41" xfId="2242"/>
    <cellStyle name="Percentuale 41 2" xfId="2243"/>
    <cellStyle name="Percentuale 41 3" xfId="2244"/>
    <cellStyle name="Percentuale 41 3 2" xfId="2245"/>
    <cellStyle name="Percentuale 41 3 2 2" xfId="2246"/>
    <cellStyle name="Percentuale 41 4" xfId="2247"/>
    <cellStyle name="Percentuale 41 4 2" xfId="2248"/>
    <cellStyle name="Percentuale 41 5" xfId="2249"/>
    <cellStyle name="Percentuale 42" xfId="2250"/>
    <cellStyle name="Percentuale 42 2" xfId="2251"/>
    <cellStyle name="Percentuale 42 3" xfId="2252"/>
    <cellStyle name="Percentuale 42 3 2" xfId="2253"/>
    <cellStyle name="Percentuale 42 3 2 2" xfId="2254"/>
    <cellStyle name="Percentuale 42 4" xfId="2255"/>
    <cellStyle name="Percentuale 42 4 2" xfId="2256"/>
    <cellStyle name="Percentuale 42 5" xfId="2257"/>
    <cellStyle name="Percentuale 43" xfId="2258"/>
    <cellStyle name="Percentuale 43 2" xfId="2259"/>
    <cellStyle name="Percentuale 43 3" xfId="2260"/>
    <cellStyle name="Percentuale 43 3 2" xfId="2261"/>
    <cellStyle name="Percentuale 43 3 2 2" xfId="2262"/>
    <cellStyle name="Percentuale 43 4" xfId="2263"/>
    <cellStyle name="Percentuale 43 4 2" xfId="2264"/>
    <cellStyle name="Percentuale 43 5" xfId="2265"/>
    <cellStyle name="Percentuale 44" xfId="2266"/>
    <cellStyle name="Percentuale 44 2" xfId="2267"/>
    <cellStyle name="Percentuale 44 3" xfId="2268"/>
    <cellStyle name="Percentuale 44 3 2" xfId="2269"/>
    <cellStyle name="Percentuale 44 3 2 2" xfId="2270"/>
    <cellStyle name="Percentuale 44 4" xfId="2271"/>
    <cellStyle name="Percentuale 44 4 2" xfId="2272"/>
    <cellStyle name="Percentuale 44 5" xfId="2273"/>
    <cellStyle name="Percentuale 45" xfId="2274"/>
    <cellStyle name="Percentuale 45 2" xfId="2275"/>
    <cellStyle name="Percentuale 45 3" xfId="2276"/>
    <cellStyle name="Percentuale 45 3 2" xfId="2277"/>
    <cellStyle name="Percentuale 45 3 2 2" xfId="2278"/>
    <cellStyle name="Percentuale 45 4" xfId="2279"/>
    <cellStyle name="Percentuale 45 4 2" xfId="2280"/>
    <cellStyle name="Percentuale 45 5" xfId="2281"/>
    <cellStyle name="Percentuale 46" xfId="2282"/>
    <cellStyle name="Percentuale 46 2" xfId="2283"/>
    <cellStyle name="Percentuale 46 3" xfId="2284"/>
    <cellStyle name="Percentuale 46 3 2" xfId="2285"/>
    <cellStyle name="Percentuale 46 3 2 2" xfId="2286"/>
    <cellStyle name="Percentuale 46 4" xfId="2287"/>
    <cellStyle name="Percentuale 46 4 2" xfId="2288"/>
    <cellStyle name="Percentuale 46 5" xfId="2289"/>
    <cellStyle name="Percentuale 47" xfId="2290"/>
    <cellStyle name="Percentuale 47 2" xfId="2291"/>
    <cellStyle name="Percentuale 47 3" xfId="2292"/>
    <cellStyle name="Percentuale 47 3 2" xfId="2293"/>
    <cellStyle name="Percentuale 47 3 2 2" xfId="2294"/>
    <cellStyle name="Percentuale 47 4" xfId="2295"/>
    <cellStyle name="Percentuale 47 4 2" xfId="2296"/>
    <cellStyle name="Percentuale 47 5" xfId="2297"/>
    <cellStyle name="Percentuale 48" xfId="2298"/>
    <cellStyle name="Percentuale 48 2" xfId="2299"/>
    <cellStyle name="Percentuale 48 3" xfId="2300"/>
    <cellStyle name="Percentuale 48 3 2" xfId="2301"/>
    <cellStyle name="Percentuale 48 3 2 2" xfId="2302"/>
    <cellStyle name="Percentuale 48 4" xfId="2303"/>
    <cellStyle name="Percentuale 48 4 2" xfId="2304"/>
    <cellStyle name="Percentuale 48 5" xfId="2305"/>
    <cellStyle name="Percentuale 49" xfId="2306"/>
    <cellStyle name="Percentuale 49 2" xfId="2307"/>
    <cellStyle name="Percentuale 49 3" xfId="2308"/>
    <cellStyle name="Percentuale 49 3 2" xfId="2309"/>
    <cellStyle name="Percentuale 49 3 2 2" xfId="2310"/>
    <cellStyle name="Percentuale 49 4" xfId="2311"/>
    <cellStyle name="Percentuale 49 4 2" xfId="2312"/>
    <cellStyle name="Percentuale 49 5" xfId="2313"/>
    <cellStyle name="Percentuale 5" xfId="2314"/>
    <cellStyle name="Percentuale 5 2" xfId="2315"/>
    <cellStyle name="Percentuale 5 3" xfId="2316"/>
    <cellStyle name="Percentuale 5 3 2" xfId="2317"/>
    <cellStyle name="Percentuale 5 3 2 2" xfId="2318"/>
    <cellStyle name="Percentuale 5 4" xfId="2319"/>
    <cellStyle name="Percentuale 5 4 2" xfId="2320"/>
    <cellStyle name="Percentuale 5 5" xfId="2321"/>
    <cellStyle name="Percentuale 50" xfId="2322"/>
    <cellStyle name="Percentuale 50 2" xfId="2323"/>
    <cellStyle name="Percentuale 50 3" xfId="2324"/>
    <cellStyle name="Percentuale 50 3 2" xfId="2325"/>
    <cellStyle name="Percentuale 50 3 2 2" xfId="2326"/>
    <cellStyle name="Percentuale 50 4" xfId="2327"/>
    <cellStyle name="Percentuale 50 4 2" xfId="2328"/>
    <cellStyle name="Percentuale 50 5" xfId="2329"/>
    <cellStyle name="Percentuale 51" xfId="2330"/>
    <cellStyle name="Percentuale 51 2" xfId="2331"/>
    <cellStyle name="Percentuale 51 3" xfId="2332"/>
    <cellStyle name="Percentuale 51 3 2" xfId="2333"/>
    <cellStyle name="Percentuale 51 3 2 2" xfId="2334"/>
    <cellStyle name="Percentuale 51 4" xfId="2335"/>
    <cellStyle name="Percentuale 51 4 2" xfId="2336"/>
    <cellStyle name="Percentuale 51 5" xfId="2337"/>
    <cellStyle name="Percentuale 52" xfId="2338"/>
    <cellStyle name="Percentuale 52 2" xfId="2339"/>
    <cellStyle name="Percentuale 52 3" xfId="2340"/>
    <cellStyle name="Percentuale 52 3 2" xfId="2341"/>
    <cellStyle name="Percentuale 52 3 2 2" xfId="2342"/>
    <cellStyle name="Percentuale 52 4" xfId="2343"/>
    <cellStyle name="Percentuale 52 4 2" xfId="2344"/>
    <cellStyle name="Percentuale 52 5" xfId="2345"/>
    <cellStyle name="Percentuale 53" xfId="2346"/>
    <cellStyle name="Percentuale 53 2" xfId="2347"/>
    <cellStyle name="Percentuale 53 3" xfId="2348"/>
    <cellStyle name="Percentuale 53 3 2" xfId="2349"/>
    <cellStyle name="Percentuale 53 3 2 2" xfId="2350"/>
    <cellStyle name="Percentuale 53 4" xfId="2351"/>
    <cellStyle name="Percentuale 53 4 2" xfId="2352"/>
    <cellStyle name="Percentuale 53 5" xfId="2353"/>
    <cellStyle name="Percentuale 54" xfId="2354"/>
    <cellStyle name="Percentuale 54 2" xfId="2355"/>
    <cellStyle name="Percentuale 54 3" xfId="2356"/>
    <cellStyle name="Percentuale 54 3 2" xfId="2357"/>
    <cellStyle name="Percentuale 54 3 2 2" xfId="2358"/>
    <cellStyle name="Percentuale 54 4" xfId="2359"/>
    <cellStyle name="Percentuale 54 4 2" xfId="2360"/>
    <cellStyle name="Percentuale 54 5" xfId="2361"/>
    <cellStyle name="Percentuale 55" xfId="2362"/>
    <cellStyle name="Percentuale 55 2" xfId="2363"/>
    <cellStyle name="Percentuale 55 3" xfId="2364"/>
    <cellStyle name="Percentuale 55 3 2" xfId="2365"/>
    <cellStyle name="Percentuale 55 3 2 2" xfId="2366"/>
    <cellStyle name="Percentuale 55 4" xfId="2367"/>
    <cellStyle name="Percentuale 55 4 2" xfId="2368"/>
    <cellStyle name="Percentuale 55 5" xfId="2369"/>
    <cellStyle name="Percentuale 56" xfId="2370"/>
    <cellStyle name="Percentuale 56 2" xfId="2371"/>
    <cellStyle name="Percentuale 56 3" xfId="2372"/>
    <cellStyle name="Percentuale 56 3 2" xfId="2373"/>
    <cellStyle name="Percentuale 56 3 2 2" xfId="2374"/>
    <cellStyle name="Percentuale 56 4" xfId="2375"/>
    <cellStyle name="Percentuale 56 4 2" xfId="2376"/>
    <cellStyle name="Percentuale 56 5" xfId="2377"/>
    <cellStyle name="Percentuale 57" xfId="2378"/>
    <cellStyle name="Percentuale 57 2" xfId="2379"/>
    <cellStyle name="Percentuale 57 3" xfId="2380"/>
    <cellStyle name="Percentuale 57 3 2" xfId="2381"/>
    <cellStyle name="Percentuale 57 3 2 2" xfId="2382"/>
    <cellStyle name="Percentuale 57 4" xfId="2383"/>
    <cellStyle name="Percentuale 57 4 2" xfId="2384"/>
    <cellStyle name="Percentuale 57 5" xfId="2385"/>
    <cellStyle name="Percentuale 58" xfId="2386"/>
    <cellStyle name="Percentuale 58 2" xfId="2387"/>
    <cellStyle name="Percentuale 58 3" xfId="2388"/>
    <cellStyle name="Percentuale 58 3 2" xfId="2389"/>
    <cellStyle name="Percentuale 58 3 2 2" xfId="2390"/>
    <cellStyle name="Percentuale 58 4" xfId="2391"/>
    <cellStyle name="Percentuale 58 4 2" xfId="2392"/>
    <cellStyle name="Percentuale 58 5" xfId="2393"/>
    <cellStyle name="Percentuale 59" xfId="2394"/>
    <cellStyle name="Percentuale 59 2" xfId="2395"/>
    <cellStyle name="Percentuale 59 3" xfId="2396"/>
    <cellStyle name="Percentuale 59 3 2" xfId="2397"/>
    <cellStyle name="Percentuale 59 3 2 2" xfId="2398"/>
    <cellStyle name="Percentuale 59 4" xfId="2399"/>
    <cellStyle name="Percentuale 59 4 2" xfId="2400"/>
    <cellStyle name="Percentuale 59 5" xfId="2401"/>
    <cellStyle name="Percentuale 6" xfId="2402"/>
    <cellStyle name="Percentuale 6 2" xfId="2403"/>
    <cellStyle name="Percentuale 6 3" xfId="2404"/>
    <cellStyle name="Percentuale 6 3 2" xfId="2405"/>
    <cellStyle name="Percentuale 6 3 2 2" xfId="2406"/>
    <cellStyle name="Percentuale 6 4" xfId="2407"/>
    <cellStyle name="Percentuale 6 4 2" xfId="2408"/>
    <cellStyle name="Percentuale 6 5" xfId="2409"/>
    <cellStyle name="Percentuale 60" xfId="2410"/>
    <cellStyle name="Percentuale 60 2" xfId="2411"/>
    <cellStyle name="Percentuale 60 3" xfId="2412"/>
    <cellStyle name="Percentuale 60 3 2" xfId="2413"/>
    <cellStyle name="Percentuale 60 3 2 2" xfId="2414"/>
    <cellStyle name="Percentuale 60 4" xfId="2415"/>
    <cellStyle name="Percentuale 60 4 2" xfId="2416"/>
    <cellStyle name="Percentuale 60 5" xfId="2417"/>
    <cellStyle name="Percentuale 61" xfId="2418"/>
    <cellStyle name="Percentuale 61 2" xfId="2419"/>
    <cellStyle name="Percentuale 61 3" xfId="2420"/>
    <cellStyle name="Percentuale 61 3 2" xfId="2421"/>
    <cellStyle name="Percentuale 61 3 2 2" xfId="2422"/>
    <cellStyle name="Percentuale 61 4" xfId="2423"/>
    <cellStyle name="Percentuale 61 4 2" xfId="2424"/>
    <cellStyle name="Percentuale 61 5" xfId="2425"/>
    <cellStyle name="Percentuale 62" xfId="2426"/>
    <cellStyle name="Percentuale 62 2" xfId="2427"/>
    <cellStyle name="Percentuale 63" xfId="2428"/>
    <cellStyle name="Percentuale 63 2" xfId="2429"/>
    <cellStyle name="Percentuale 64" xfId="2430"/>
    <cellStyle name="Percentuale 64 2" xfId="2431"/>
    <cellStyle name="Percentuale 65" xfId="2432"/>
    <cellStyle name="Percentuale 65 2" xfId="2433"/>
    <cellStyle name="Percentuale 66" xfId="2434"/>
    <cellStyle name="Percentuale 66 2" xfId="2435"/>
    <cellStyle name="Percentuale 67" xfId="2436"/>
    <cellStyle name="Percentuale 67 2" xfId="2437"/>
    <cellStyle name="Percentuale 68" xfId="2438"/>
    <cellStyle name="Percentuale 68 2" xfId="2439"/>
    <cellStyle name="Percentuale 68 3" xfId="2440"/>
    <cellStyle name="Percentuale 68 3 2" xfId="2441"/>
    <cellStyle name="Percentuale 68 3 2 2" xfId="2442"/>
    <cellStyle name="Percentuale 68 4" xfId="2443"/>
    <cellStyle name="Percentuale 68 4 2" xfId="2444"/>
    <cellStyle name="Percentuale 68 5" xfId="2445"/>
    <cellStyle name="Percentuale 69" xfId="2446"/>
    <cellStyle name="Percentuale 69 2" xfId="2447"/>
    <cellStyle name="Percentuale 69 3" xfId="2448"/>
    <cellStyle name="Percentuale 69 3 2" xfId="2449"/>
    <cellStyle name="Percentuale 69 3 2 2" xfId="2450"/>
    <cellStyle name="Percentuale 69 4" xfId="2451"/>
    <cellStyle name="Percentuale 69 4 2" xfId="2452"/>
    <cellStyle name="Percentuale 69 5" xfId="2453"/>
    <cellStyle name="Percentuale 7" xfId="2454"/>
    <cellStyle name="Percentuale 7 2" xfId="2455"/>
    <cellStyle name="Percentuale 7 3" xfId="2456"/>
    <cellStyle name="Percentuale 7 3 2" xfId="2457"/>
    <cellStyle name="Percentuale 7 3 2 2" xfId="2458"/>
    <cellStyle name="Percentuale 7 4" xfId="2459"/>
    <cellStyle name="Percentuale 7 4 2" xfId="2460"/>
    <cellStyle name="Percentuale 7 5" xfId="2461"/>
    <cellStyle name="Percentuale 8" xfId="2462"/>
    <cellStyle name="Percentuale 8 2" xfId="2463"/>
    <cellStyle name="Percentuale 8 3" xfId="2464"/>
    <cellStyle name="Percentuale 8 3 2" xfId="2465"/>
    <cellStyle name="Percentuale 8 3 2 2" xfId="2466"/>
    <cellStyle name="Percentuale 8 4" xfId="2467"/>
    <cellStyle name="Percentuale 8 4 2" xfId="2468"/>
    <cellStyle name="Percentuale 8 5" xfId="2469"/>
    <cellStyle name="Percentuale 9" xfId="2470"/>
    <cellStyle name="Percentuale 9 2" xfId="2471"/>
    <cellStyle name="Percentuale 9 3" xfId="2472"/>
    <cellStyle name="Percentuale 9 3 2" xfId="2473"/>
    <cellStyle name="Percentuale 9 3 2 2" xfId="2474"/>
    <cellStyle name="Percentuale 9 4" xfId="2475"/>
    <cellStyle name="Percentuale 9 4 2" xfId="2476"/>
    <cellStyle name="Percentuale 9 5" xfId="2477"/>
    <cellStyle name="Procent 2" xfId="2478"/>
    <cellStyle name="Procent 2 2" xfId="2479"/>
    <cellStyle name="Procent 2 2 2" xfId="2480"/>
    <cellStyle name="Procent 3" xfId="2481"/>
    <cellStyle name="Procent 3 2" xfId="2482"/>
    <cellStyle name="Standard_Sce_D_Extraction" xfId="2483"/>
    <cellStyle name="Style 155" xfId="2484"/>
    <cellStyle name="Style 156" xfId="2485"/>
    <cellStyle name="Style 157" xfId="2486"/>
    <cellStyle name="Style 158" xfId="2487"/>
    <cellStyle name="Style 159" xfId="2488"/>
    <cellStyle name="Style 161" xfId="2489"/>
    <cellStyle name="Style 162" xfId="2490"/>
    <cellStyle name="Style 163" xfId="2491"/>
    <cellStyle name="Style 223" xfId="2492"/>
    <cellStyle name="Style 224" xfId="2493"/>
    <cellStyle name="Style 225" xfId="2494"/>
    <cellStyle name="Style 226" xfId="2495"/>
    <cellStyle name="Style 227" xfId="2496"/>
    <cellStyle name="Style 229" xfId="2497"/>
    <cellStyle name="Style 230" xfId="2498"/>
    <cellStyle name="Style 231" xfId="2499"/>
    <cellStyle name="Style 257" xfId="2500"/>
    <cellStyle name="Style 258" xfId="2501"/>
    <cellStyle name="Style 259" xfId="2502"/>
    <cellStyle name="Style 260" xfId="2503"/>
    <cellStyle name="Style 261" xfId="2504"/>
    <cellStyle name="Style 263" xfId="2505"/>
    <cellStyle name="Style 264" xfId="2506"/>
    <cellStyle name="Style 265" xfId="2507"/>
    <cellStyle name="Style 461" xfId="2508"/>
    <cellStyle name="Style 467" xfId="2509"/>
    <cellStyle name="Style 468" xfId="2510"/>
    <cellStyle name="Style 469" xfId="2511"/>
    <cellStyle name="Style 478" xfId="2512"/>
    <cellStyle name="Style 479" xfId="2513"/>
    <cellStyle name="Style 480" xfId="2514"/>
    <cellStyle name="Style 481" xfId="2515"/>
    <cellStyle name="Style 482" xfId="2516"/>
    <cellStyle name="Style 484" xfId="2517"/>
    <cellStyle name="Style 485" xfId="2518"/>
    <cellStyle name="Style 486" xfId="2519"/>
    <cellStyle name="Style 495" xfId="2520"/>
    <cellStyle name="Style 496" xfId="2521"/>
    <cellStyle name="Style 497" xfId="2522"/>
    <cellStyle name="Style 498" xfId="2523"/>
    <cellStyle name="Style 499" xfId="2524"/>
    <cellStyle name="Style 501" xfId="2525"/>
    <cellStyle name="Style 502" xfId="2526"/>
    <cellStyle name="Style 503" xfId="2527"/>
    <cellStyle name="Style 580" xfId="2528"/>
    <cellStyle name="Style 581" xfId="2529"/>
    <cellStyle name="Style 582" xfId="2530"/>
    <cellStyle name="Style 583" xfId="2531"/>
    <cellStyle name="Style 584" xfId="2532"/>
    <cellStyle name="Style 586" xfId="2533"/>
    <cellStyle name="Style 587" xfId="2534"/>
    <cellStyle name="Style 588" xfId="2535"/>
    <cellStyle name="Testo avviso" xfId="2536"/>
    <cellStyle name="Testo descrittivo" xfId="2537"/>
    <cellStyle name="Titolo" xfId="2538"/>
    <cellStyle name="Titolo 1" xfId="2539"/>
    <cellStyle name="Titolo 1 2" xfId="2540"/>
    <cellStyle name="Titolo 2" xfId="2541"/>
    <cellStyle name="Titolo 2 2" xfId="2542"/>
    <cellStyle name="Titolo 3" xfId="2543"/>
    <cellStyle name="Titolo 3 2" xfId="2544"/>
    <cellStyle name="Titolo 4" xfId="2545"/>
    <cellStyle name="Total 2" xfId="2546"/>
    <cellStyle name="Total 2 2" xfId="2547"/>
    <cellStyle name="Totale" xfId="2548"/>
    <cellStyle name="Totale 2" xfId="2549"/>
    <cellStyle name="Totale 2 2" xfId="2550"/>
    <cellStyle name="Totale 3" xfId="2551"/>
    <cellStyle name="Totale 3 2" xfId="2552"/>
    <cellStyle name="Totale 4" xfId="2553"/>
    <cellStyle name="Valore non valido" xfId="2554"/>
    <cellStyle name="Valore valido" xfId="2555"/>
    <cellStyle name="Обычный_CRF2002 (1)" xfId="255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609599</xdr:colOff>
      <xdr:row>4</xdr:row>
      <xdr:rowOff>190499</xdr:rowOff>
    </xdr:from>
    <xdr:to>
      <xdr:col>11</xdr:col>
      <xdr:colOff>523874</xdr:colOff>
      <xdr:row>35</xdr:row>
      <xdr:rowOff>180975</xdr:rowOff>
    </xdr:to>
    <xdr:sp macro="" textlink="">
      <xdr:nvSpPr>
        <xdr:cNvPr id="2" name="Tekstboks 1"/>
        <xdr:cNvSpPr txBox="1"/>
      </xdr:nvSpPr>
      <xdr:spPr>
        <a:xfrm>
          <a:off x="609599" y="1028699"/>
          <a:ext cx="6619875" cy="5895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This file contains the technology data sheets related to the updated technology data catalogue from August 2016 and revised December 2017. The following chapters are updated:</a:t>
          </a:r>
        </a:p>
        <a:p>
          <a:endParaRPr lang="da-DK" sz="1100" b="1">
            <a:solidFill>
              <a:schemeClr val="dk1"/>
            </a:solidFill>
            <a:effectLst/>
            <a:latin typeface="+mn-lt"/>
            <a:ea typeface="+mn-ea"/>
            <a:cs typeface="+mn-cs"/>
          </a:endParaRPr>
        </a:p>
        <a:p>
          <a:r>
            <a:rPr lang="en-US" sz="1100" b="1">
              <a:solidFill>
                <a:schemeClr val="dk1"/>
              </a:solidFill>
              <a:effectLst/>
              <a:latin typeface="+mn-lt"/>
              <a:ea typeface="+mn-ea"/>
              <a:cs typeface="+mn-cs"/>
            </a:rPr>
            <a:t>1 Oil-fired boiler</a:t>
          </a:r>
        </a:p>
        <a:p>
          <a:r>
            <a:rPr lang="en-US" sz="1100" b="1">
              <a:solidFill>
                <a:schemeClr val="dk1"/>
              </a:solidFill>
              <a:effectLst/>
              <a:latin typeface="+mn-lt"/>
              <a:ea typeface="+mn-ea"/>
              <a:cs typeface="+mn-cs"/>
            </a:rPr>
            <a:t>2 Natural gas boiler</a:t>
          </a:r>
        </a:p>
        <a:p>
          <a:r>
            <a:rPr lang="en-US" sz="1100" b="1">
              <a:solidFill>
                <a:schemeClr val="dk1"/>
              </a:solidFill>
              <a:effectLst/>
              <a:latin typeface="+mn-lt"/>
              <a:ea typeface="+mn-ea"/>
              <a:cs typeface="+mn-cs"/>
            </a:rPr>
            <a:t>3</a:t>
          </a:r>
          <a:r>
            <a:rPr lang="en-US" sz="1100" b="1" baseline="0">
              <a:solidFill>
                <a:schemeClr val="dk1"/>
              </a:solidFill>
              <a:effectLst/>
              <a:latin typeface="+mn-lt"/>
              <a:ea typeface="+mn-ea"/>
              <a:cs typeface="+mn-cs"/>
            </a:rPr>
            <a:t> District heating substation</a:t>
          </a:r>
        </a:p>
        <a:p>
          <a:r>
            <a:rPr lang="en-US" sz="1100" b="0" baseline="0">
              <a:solidFill>
                <a:schemeClr val="dk1"/>
              </a:solidFill>
              <a:effectLst/>
              <a:latin typeface="+mn-lt"/>
              <a:ea typeface="+mn-ea"/>
              <a:cs typeface="+mn-cs"/>
            </a:rPr>
            <a:t>1. Indirect substation</a:t>
          </a:r>
        </a:p>
        <a:p>
          <a:r>
            <a:rPr lang="en-US" sz="1100" b="0" baseline="0">
              <a:solidFill>
                <a:schemeClr val="dk1"/>
              </a:solidFill>
              <a:effectLst/>
              <a:latin typeface="+mn-lt"/>
              <a:ea typeface="+mn-ea"/>
              <a:cs typeface="+mn-cs"/>
            </a:rPr>
            <a:t>2. Direct substation</a:t>
          </a:r>
        </a:p>
        <a:p>
          <a:r>
            <a:rPr lang="en-US" sz="1100" b="1" baseline="0">
              <a:solidFill>
                <a:schemeClr val="dk1"/>
              </a:solidFill>
              <a:effectLst/>
              <a:latin typeface="+mn-lt"/>
              <a:ea typeface="+mn-ea"/>
              <a:cs typeface="+mn-cs"/>
            </a:rPr>
            <a:t>4 Biomass boilers, automatic stoking</a:t>
          </a:r>
        </a:p>
        <a:p>
          <a:r>
            <a:rPr lang="en-US" sz="1100" b="1" baseline="0">
              <a:solidFill>
                <a:schemeClr val="dk1"/>
              </a:solidFill>
              <a:effectLst/>
              <a:latin typeface="+mn-lt"/>
              <a:ea typeface="+mn-ea"/>
              <a:cs typeface="+mn-cs"/>
            </a:rPr>
            <a:t>5 Biomass boiler, manual stoking</a:t>
          </a:r>
        </a:p>
        <a:p>
          <a:r>
            <a:rPr lang="en-US" sz="1100" b="1" baseline="0">
              <a:solidFill>
                <a:schemeClr val="dk1"/>
              </a:solidFill>
              <a:effectLst/>
              <a:latin typeface="+mn-lt"/>
              <a:ea typeface="+mn-ea"/>
              <a:cs typeface="+mn-cs"/>
            </a:rPr>
            <a:t>6 Wood stove</a:t>
          </a:r>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7 Electric heat pumps</a:t>
          </a:r>
        </a:p>
        <a:p>
          <a:pPr marL="228600" lvl="0" indent="-228600">
            <a:buFont typeface="+mj-lt"/>
            <a:buAutoNum type="arabicPeriod"/>
          </a:pPr>
          <a:r>
            <a:rPr lang="en-GB" sz="1100">
              <a:solidFill>
                <a:schemeClr val="dk1"/>
              </a:solidFill>
              <a:effectLst/>
              <a:latin typeface="+mn-lt"/>
              <a:ea typeface="+mn-ea"/>
              <a:cs typeface="+mn-cs"/>
            </a:rPr>
            <a:t>Air-to-air, existing one family house</a:t>
          </a:r>
          <a:endParaRPr lang="da-DK" sz="1100">
            <a:solidFill>
              <a:schemeClr val="dk1"/>
            </a:solidFill>
            <a:effectLst/>
            <a:latin typeface="+mn-lt"/>
            <a:ea typeface="+mn-ea"/>
            <a:cs typeface="+mn-cs"/>
          </a:endParaRPr>
        </a:p>
        <a:p>
          <a:pPr marL="228600" lvl="0" indent="-228600">
            <a:buFont typeface="+mj-lt"/>
            <a:buAutoNum type="arabicPeriod"/>
          </a:pPr>
          <a:r>
            <a:rPr lang="en-GB" sz="1100">
              <a:solidFill>
                <a:schemeClr val="dk1"/>
              </a:solidFill>
              <a:effectLst/>
              <a:latin typeface="+mn-lt"/>
              <a:ea typeface="+mn-ea"/>
              <a:cs typeface="+mn-cs"/>
            </a:rPr>
            <a:t>Air-to-air, new one family house</a:t>
          </a:r>
          <a:endParaRPr lang="da-DK" sz="1100">
            <a:solidFill>
              <a:schemeClr val="dk1"/>
            </a:solidFill>
            <a:effectLst/>
            <a:latin typeface="+mn-lt"/>
            <a:ea typeface="+mn-ea"/>
            <a:cs typeface="+mn-cs"/>
          </a:endParaRPr>
        </a:p>
        <a:p>
          <a:pPr marL="228600" lvl="0" indent="-228600">
            <a:buFont typeface="+mj-lt"/>
            <a:buAutoNum type="arabicPeriod"/>
          </a:pPr>
          <a:r>
            <a:rPr lang="en-GB" sz="1100">
              <a:solidFill>
                <a:schemeClr val="dk1"/>
              </a:solidFill>
              <a:effectLst/>
              <a:latin typeface="+mn-lt"/>
              <a:ea typeface="+mn-ea"/>
              <a:cs typeface="+mn-cs"/>
            </a:rPr>
            <a:t>Air-to-water, existing one family house</a:t>
          </a:r>
          <a:endParaRPr lang="da-DK" sz="1100">
            <a:solidFill>
              <a:schemeClr val="dk1"/>
            </a:solidFill>
            <a:effectLst/>
            <a:latin typeface="+mn-lt"/>
            <a:ea typeface="+mn-ea"/>
            <a:cs typeface="+mn-cs"/>
          </a:endParaRPr>
        </a:p>
        <a:p>
          <a:pPr marL="228600" lvl="0" indent="-228600">
            <a:buFont typeface="+mj-lt"/>
            <a:buAutoNum type="arabicPeriod"/>
          </a:pPr>
          <a:r>
            <a:rPr lang="en-GB" sz="1100">
              <a:solidFill>
                <a:schemeClr val="dk1"/>
              </a:solidFill>
              <a:effectLst/>
              <a:latin typeface="+mn-lt"/>
              <a:ea typeface="+mn-ea"/>
              <a:cs typeface="+mn-cs"/>
            </a:rPr>
            <a:t>Air-to-water, new one family house</a:t>
          </a:r>
          <a:endParaRPr lang="da-DK" sz="1100">
            <a:solidFill>
              <a:schemeClr val="dk1"/>
            </a:solidFill>
            <a:effectLst/>
            <a:latin typeface="+mn-lt"/>
            <a:ea typeface="+mn-ea"/>
            <a:cs typeface="+mn-cs"/>
          </a:endParaRPr>
        </a:p>
        <a:p>
          <a:pPr marL="228600" lvl="0" indent="-228600">
            <a:buFont typeface="+mj-lt"/>
            <a:buAutoNum type="arabicPeriod"/>
          </a:pPr>
          <a:r>
            <a:rPr lang="en-GB" sz="1100">
              <a:solidFill>
                <a:schemeClr val="dk1"/>
              </a:solidFill>
              <a:effectLst/>
              <a:latin typeface="+mn-lt"/>
              <a:ea typeface="+mn-ea"/>
              <a:cs typeface="+mn-cs"/>
            </a:rPr>
            <a:t>Air-to-water, existing apartments</a:t>
          </a:r>
          <a:endParaRPr lang="da-DK" sz="1100">
            <a:solidFill>
              <a:schemeClr val="dk1"/>
            </a:solidFill>
            <a:effectLst/>
            <a:latin typeface="+mn-lt"/>
            <a:ea typeface="+mn-ea"/>
            <a:cs typeface="+mn-cs"/>
          </a:endParaRPr>
        </a:p>
        <a:p>
          <a:pPr marL="228600" lvl="0" indent="-228600">
            <a:buFont typeface="+mj-lt"/>
            <a:buAutoNum type="arabicPeriod"/>
          </a:pPr>
          <a:r>
            <a:rPr lang="en-GB" sz="1100">
              <a:solidFill>
                <a:schemeClr val="dk1"/>
              </a:solidFill>
              <a:effectLst/>
              <a:latin typeface="+mn-lt"/>
              <a:ea typeface="+mn-ea"/>
              <a:cs typeface="+mn-cs"/>
            </a:rPr>
            <a:t>Air-to-water, new apartments</a:t>
          </a:r>
          <a:endParaRPr lang="da-DK" sz="1100">
            <a:solidFill>
              <a:schemeClr val="dk1"/>
            </a:solidFill>
            <a:effectLst/>
            <a:latin typeface="+mn-lt"/>
            <a:ea typeface="+mn-ea"/>
            <a:cs typeface="+mn-cs"/>
          </a:endParaRPr>
        </a:p>
        <a:p>
          <a:pPr marL="228600" lvl="0" indent="-228600">
            <a:buFont typeface="+mj-lt"/>
            <a:buAutoNum type="arabicPeriod"/>
          </a:pPr>
          <a:r>
            <a:rPr lang="en-GB" sz="1100">
              <a:solidFill>
                <a:schemeClr val="dk1"/>
              </a:solidFill>
              <a:effectLst/>
              <a:latin typeface="+mn-lt"/>
              <a:ea typeface="+mn-ea"/>
              <a:cs typeface="+mn-cs"/>
            </a:rPr>
            <a:t>Brine-to-water (ground source), existing one family house</a:t>
          </a:r>
          <a:endParaRPr lang="da-DK" sz="1100">
            <a:solidFill>
              <a:schemeClr val="dk1"/>
            </a:solidFill>
            <a:effectLst/>
            <a:latin typeface="+mn-lt"/>
            <a:ea typeface="+mn-ea"/>
            <a:cs typeface="+mn-cs"/>
          </a:endParaRPr>
        </a:p>
        <a:p>
          <a:pPr marL="228600" lvl="0" indent="-228600">
            <a:buFont typeface="+mj-lt"/>
            <a:buAutoNum type="arabicPeriod"/>
          </a:pPr>
          <a:r>
            <a:rPr lang="en-GB" sz="1100">
              <a:solidFill>
                <a:schemeClr val="dk1"/>
              </a:solidFill>
              <a:effectLst/>
              <a:latin typeface="+mn-lt"/>
              <a:ea typeface="+mn-ea"/>
              <a:cs typeface="+mn-cs"/>
            </a:rPr>
            <a:t>Brine-to-water (ground source), new one family house</a:t>
          </a:r>
          <a:endParaRPr lang="da-DK" sz="1100">
            <a:solidFill>
              <a:schemeClr val="dk1"/>
            </a:solidFill>
            <a:effectLst/>
            <a:latin typeface="+mn-lt"/>
            <a:ea typeface="+mn-ea"/>
            <a:cs typeface="+mn-cs"/>
          </a:endParaRPr>
        </a:p>
        <a:p>
          <a:pPr marL="228600" lvl="0" indent="-228600">
            <a:buFont typeface="+mj-lt"/>
            <a:buAutoNum type="arabicPeriod"/>
          </a:pPr>
          <a:r>
            <a:rPr lang="en-GB" sz="1100">
              <a:solidFill>
                <a:schemeClr val="dk1"/>
              </a:solidFill>
              <a:effectLst/>
              <a:latin typeface="+mn-lt"/>
              <a:ea typeface="+mn-ea"/>
              <a:cs typeface="+mn-cs"/>
            </a:rPr>
            <a:t>Brine-to-water (ground source), existing apartments</a:t>
          </a:r>
          <a:endParaRPr lang="da-DK" sz="1100">
            <a:solidFill>
              <a:schemeClr val="dk1"/>
            </a:solidFill>
            <a:effectLst/>
            <a:latin typeface="+mn-lt"/>
            <a:ea typeface="+mn-ea"/>
            <a:cs typeface="+mn-cs"/>
          </a:endParaRPr>
        </a:p>
        <a:p>
          <a:pPr marL="228600" lvl="0" indent="-228600">
            <a:buFont typeface="+mj-lt"/>
            <a:buAutoNum type="arabicPeriod"/>
          </a:pPr>
          <a:r>
            <a:rPr lang="en-GB" sz="1100">
              <a:solidFill>
                <a:schemeClr val="dk1"/>
              </a:solidFill>
              <a:effectLst/>
              <a:latin typeface="+mn-lt"/>
              <a:ea typeface="+mn-ea"/>
              <a:cs typeface="+mn-cs"/>
            </a:rPr>
            <a:t>Brine-to-water (ground source), new apartments</a:t>
          </a:r>
          <a:endParaRPr lang="da-DK" sz="1100">
            <a:solidFill>
              <a:schemeClr val="dk1"/>
            </a:solidFill>
            <a:effectLst/>
            <a:latin typeface="+mn-lt"/>
            <a:ea typeface="+mn-ea"/>
            <a:cs typeface="+mn-cs"/>
          </a:endParaRPr>
        </a:p>
        <a:p>
          <a:pPr marL="228600" lvl="0" indent="-228600">
            <a:buFont typeface="+mj-lt"/>
            <a:buAutoNum type="arabicPeriod"/>
          </a:pPr>
          <a:r>
            <a:rPr lang="en-GB" sz="1100">
              <a:solidFill>
                <a:schemeClr val="dk1"/>
              </a:solidFill>
              <a:effectLst/>
              <a:latin typeface="+mn-lt"/>
              <a:ea typeface="+mn-ea"/>
              <a:cs typeface="+mn-cs"/>
            </a:rPr>
            <a:t>Ventilation, new one family house</a:t>
          </a:r>
          <a:endParaRPr lang="da-DK" sz="1100">
            <a:solidFill>
              <a:schemeClr val="dk1"/>
            </a:solidFill>
            <a:effectLst/>
            <a:latin typeface="+mn-lt"/>
            <a:ea typeface="+mn-ea"/>
            <a:cs typeface="+mn-cs"/>
          </a:endParaRPr>
        </a:p>
        <a:p>
          <a:pPr marL="228600" indent="-228600">
            <a:buFont typeface="+mj-lt"/>
            <a:buAutoNum type="arabicPeriod"/>
          </a:pPr>
          <a:r>
            <a:rPr lang="da-DK" sz="1100">
              <a:solidFill>
                <a:schemeClr val="dk1"/>
              </a:solidFill>
              <a:effectLst/>
              <a:latin typeface="+mn-lt"/>
              <a:ea typeface="+mn-ea"/>
              <a:cs typeface="+mn-cs"/>
            </a:rPr>
            <a:t>Ventilation, new apartments</a:t>
          </a:r>
          <a:endParaRPr lang="da-DK" sz="1100" baseline="0">
            <a:solidFill>
              <a:schemeClr val="dk1"/>
            </a:solidFill>
            <a:effectLst/>
            <a:latin typeface="+mn-lt"/>
            <a:ea typeface="+mn-ea"/>
            <a:cs typeface="+mn-cs"/>
          </a:endParaRPr>
        </a:p>
        <a:p>
          <a:pPr marL="0" indent="0">
            <a:buFontTx/>
            <a:buNone/>
          </a:pPr>
          <a:r>
            <a:rPr lang="da-DK" sz="1100" b="1" baseline="0">
              <a:solidFill>
                <a:schemeClr val="dk1"/>
              </a:solidFill>
              <a:effectLst/>
              <a:latin typeface="+mn-lt"/>
              <a:ea typeface="+mn-ea"/>
              <a:cs typeface="+mn-cs"/>
            </a:rPr>
            <a:t>8 Gas heat pumps</a:t>
          </a:r>
        </a:p>
        <a:p>
          <a:pPr marL="228600" lvl="0" indent="-228600">
            <a:buFont typeface="+mj-lt"/>
            <a:buAutoNum type="arabicPeriod"/>
          </a:pPr>
          <a:r>
            <a:rPr lang="en-US" sz="1100">
              <a:solidFill>
                <a:schemeClr val="dk1"/>
              </a:solidFill>
              <a:effectLst/>
              <a:latin typeface="+mn-lt"/>
              <a:ea typeface="+mn-ea"/>
              <a:cs typeface="+mn-cs"/>
            </a:rPr>
            <a:t>Gas driven absorption heat pumps, existing one family house (air-to-water and brine-to-water)</a:t>
          </a:r>
        </a:p>
        <a:p>
          <a:pPr marL="228600" marR="0" lvl="0" indent="-228600" defTabSz="914400" eaLnBrk="1" fontAlgn="auto" latinLnBrk="0" hangingPunct="1">
            <a:lnSpc>
              <a:spcPct val="100000"/>
            </a:lnSpc>
            <a:spcBef>
              <a:spcPts val="0"/>
            </a:spcBef>
            <a:spcAft>
              <a:spcPts val="0"/>
            </a:spcAft>
            <a:buClrTx/>
            <a:buSzTx/>
            <a:buFont typeface="+mj-lt"/>
            <a:buAutoNum type="arabicPeriod"/>
            <a:tabLst/>
            <a:defRPr/>
          </a:pPr>
          <a:r>
            <a:rPr lang="en-US" sz="1100">
              <a:solidFill>
                <a:schemeClr val="dk1"/>
              </a:solidFill>
              <a:effectLst/>
              <a:latin typeface="+mn-lt"/>
              <a:ea typeface="+mn-ea"/>
              <a:cs typeface="+mn-cs"/>
            </a:rPr>
            <a:t>Gas driven absorption heat pumps, existing apartment complex (air-to-water and brine-to-water)</a:t>
          </a:r>
        </a:p>
        <a:p>
          <a:pPr marL="228600" marR="0" lvl="0" indent="-228600" defTabSz="914400" eaLnBrk="1" fontAlgn="auto" latinLnBrk="0" hangingPunct="1">
            <a:lnSpc>
              <a:spcPct val="100000"/>
            </a:lnSpc>
            <a:spcBef>
              <a:spcPts val="0"/>
            </a:spcBef>
            <a:spcAft>
              <a:spcPts val="0"/>
            </a:spcAft>
            <a:buClrTx/>
            <a:buSzTx/>
            <a:buFont typeface="+mj-lt"/>
            <a:buAutoNum type="arabicPeriod"/>
            <a:tabLst/>
            <a:defRPr/>
          </a:pPr>
          <a:r>
            <a:rPr lang="en-US" sz="1100">
              <a:solidFill>
                <a:schemeClr val="dk1"/>
              </a:solidFill>
              <a:effectLst/>
              <a:latin typeface="+mn-lt"/>
              <a:ea typeface="+mn-ea"/>
              <a:cs typeface="+mn-cs"/>
            </a:rPr>
            <a:t>Gas engine driven heat pump, existing apartment complex (air-to-water and brine-to-water)</a:t>
          </a:r>
        </a:p>
        <a:p>
          <a:pPr marL="228600" marR="0" lvl="0" indent="-228600" defTabSz="914400" eaLnBrk="1" fontAlgn="auto" latinLnBrk="0" hangingPunct="1">
            <a:lnSpc>
              <a:spcPct val="100000"/>
            </a:lnSpc>
            <a:spcBef>
              <a:spcPts val="0"/>
            </a:spcBef>
            <a:spcAft>
              <a:spcPts val="0"/>
            </a:spcAft>
            <a:buClrTx/>
            <a:buSzTx/>
            <a:buFont typeface="+mj-lt"/>
            <a:buAutoNum type="arabicPeriod"/>
            <a:tabLst/>
            <a:defRPr/>
          </a:pPr>
          <a:r>
            <a:rPr lang="en-US" sz="1100">
              <a:solidFill>
                <a:schemeClr val="dk1"/>
              </a:solidFill>
              <a:effectLst/>
              <a:latin typeface="+mn-lt"/>
              <a:ea typeface="+mn-ea"/>
              <a:cs typeface="+mn-cs"/>
            </a:rPr>
            <a:t>Gas driven </a:t>
          </a:r>
          <a:r>
            <a:rPr lang="en-US" sz="1100" b="0" baseline="0">
              <a:solidFill>
                <a:schemeClr val="dk1"/>
              </a:solidFill>
              <a:effectLst/>
              <a:latin typeface="+mn-lt"/>
              <a:ea typeface="+mn-ea"/>
              <a:cs typeface="+mn-cs"/>
            </a:rPr>
            <a:t>adsorption heat pumps , existing one family house (brine-to-water)</a:t>
          </a:r>
        </a:p>
        <a:p>
          <a:pPr marL="0" marR="0" indent="0" defTabSz="914400" eaLnBrk="1" fontAlgn="auto" latinLnBrk="0" hangingPunct="1">
            <a:lnSpc>
              <a:spcPct val="100000"/>
            </a:lnSpc>
            <a:spcBef>
              <a:spcPts val="0"/>
            </a:spcBef>
            <a:spcAft>
              <a:spcPts val="0"/>
            </a:spcAft>
            <a:buClrTx/>
            <a:buSzTx/>
            <a:buFontTx/>
            <a:buNone/>
            <a:tabLst/>
            <a:defRPr/>
          </a:pPr>
          <a:r>
            <a:rPr lang="da-DK" b="1">
              <a:effectLst/>
            </a:rPr>
            <a:t>15</a:t>
          </a:r>
          <a:r>
            <a:rPr lang="da-DK" b="1" baseline="0">
              <a:effectLst/>
            </a:rPr>
            <a:t> Solar heating</a:t>
          </a:r>
        </a:p>
        <a:p>
          <a:pPr marL="0" marR="0" indent="0" defTabSz="914400" eaLnBrk="1" fontAlgn="auto" latinLnBrk="0" hangingPunct="1">
            <a:lnSpc>
              <a:spcPct val="100000"/>
            </a:lnSpc>
            <a:spcBef>
              <a:spcPts val="0"/>
            </a:spcBef>
            <a:spcAft>
              <a:spcPts val="0"/>
            </a:spcAft>
            <a:buClrTx/>
            <a:buSzTx/>
            <a:buFontTx/>
            <a:buNone/>
            <a:tabLst/>
            <a:defRPr/>
          </a:pPr>
          <a:r>
            <a:rPr lang="da-DK" b="1" baseline="0">
              <a:effectLst/>
            </a:rPr>
            <a:t>16 Electric heating</a:t>
          </a:r>
        </a:p>
        <a:p>
          <a:pPr marL="0" marR="0" indent="0" defTabSz="914400" eaLnBrk="1" fontAlgn="auto" latinLnBrk="0" hangingPunct="1">
            <a:lnSpc>
              <a:spcPct val="100000"/>
            </a:lnSpc>
            <a:spcBef>
              <a:spcPts val="0"/>
            </a:spcBef>
            <a:spcAft>
              <a:spcPts val="0"/>
            </a:spcAft>
            <a:buClrTx/>
            <a:buSzTx/>
            <a:buFontTx/>
            <a:buNone/>
            <a:tabLst/>
            <a:defRPr/>
          </a:pPr>
          <a:r>
            <a:rPr lang="da-DK" b="1" baseline="0">
              <a:effectLst/>
            </a:rPr>
            <a:t>17 SOFC mCHP - natural gas &amp; biogas</a:t>
          </a:r>
        </a:p>
        <a:p>
          <a:pPr marL="0" marR="0" indent="0" defTabSz="914400" eaLnBrk="1" fontAlgn="auto" latinLnBrk="0" hangingPunct="1">
            <a:lnSpc>
              <a:spcPct val="100000"/>
            </a:lnSpc>
            <a:spcBef>
              <a:spcPts val="0"/>
            </a:spcBef>
            <a:spcAft>
              <a:spcPts val="0"/>
            </a:spcAft>
            <a:buClrTx/>
            <a:buSzTx/>
            <a:buFontTx/>
            <a:buNone/>
            <a:tabLst/>
            <a:defRPr/>
          </a:pPr>
          <a:r>
            <a:rPr lang="da-DK" b="1" baseline="0">
              <a:effectLst/>
            </a:rPr>
            <a:t>18 LT-PEMFC mCHP - hydrogen</a:t>
          </a:r>
        </a:p>
        <a:p>
          <a:pPr marL="0" marR="0" indent="0" defTabSz="914400" eaLnBrk="1" fontAlgn="auto" latinLnBrk="0" hangingPunct="1">
            <a:lnSpc>
              <a:spcPct val="100000"/>
            </a:lnSpc>
            <a:spcBef>
              <a:spcPts val="0"/>
            </a:spcBef>
            <a:spcAft>
              <a:spcPts val="0"/>
            </a:spcAft>
            <a:buClrTx/>
            <a:buSzTx/>
            <a:buFontTx/>
            <a:buNone/>
            <a:tabLst/>
            <a:defRPr/>
          </a:pPr>
          <a:r>
            <a:rPr lang="da-DK" b="1">
              <a:effectLst/>
            </a:rPr>
            <a:t>19 LT-PEMFC mCHP - natural gas</a:t>
          </a:r>
        </a:p>
        <a:p>
          <a:pPr marL="0" indent="0">
            <a:buFontTx/>
            <a:buNone/>
          </a:pPr>
          <a:endParaRPr lang="en-US" sz="1100" b="1"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eur-lex.europa.eu/LexUriServ/LexUriServ.do?uri=OJ:L:2013:239:0136:0161:DA:PDF"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hyperlink" Target="http://www.blauer-engel.de/_downloads/publikationen/erfolgsbilanz/%20Erfolgsbilanz_Heiztechnologien.pdf%20(Rules%20for%20NOX).%20This%20is%20not%20present%20at%20the%20Blauer%20Engel%20Homepage,%20but%20can%20be%20found%20at%20the%20Internet.2011"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hyperlink" Target="http://www.renvarme.dk/produkter/jordvarme-boringer.aspx?language=da-dk"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www.asue.de/"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www.asue.de/"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altomsolvarme.dk/"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www.cfcl.com.au/Assets/Files/20150120%20-%20Technology%20Update%20Jan%202015.pdf"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asue.de/"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lg.naturgas.dk/"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metrotherm.d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teknologisk.dk/911;%20Listen%20over%20godkendte%20biobr&#230;ndselsanl&#230;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4"/>
  <sheetViews>
    <sheetView workbookViewId="0">
      <selection activeCell="A27" sqref="A27"/>
    </sheetView>
  </sheetViews>
  <sheetFormatPr defaultRowHeight="15" x14ac:dyDescent="0.25"/>
  <cols>
    <col min="1" max="16384" width="9.140625" style="2"/>
  </cols>
  <sheetData>
    <row r="3" spans="2:10" ht="21" x14ac:dyDescent="0.35">
      <c r="B3" s="86" t="s">
        <v>392</v>
      </c>
      <c r="C3" s="87"/>
      <c r="D3" s="87"/>
      <c r="E3" s="87"/>
      <c r="F3" s="87"/>
      <c r="G3" s="87"/>
      <c r="H3" s="87"/>
      <c r="I3" s="87"/>
      <c r="J3" s="87"/>
    </row>
    <row r="4" spans="2:10" x14ac:dyDescent="0.25">
      <c r="B4" s="91" t="s">
        <v>393</v>
      </c>
    </row>
  </sheetData>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7"/>
  <sheetViews>
    <sheetView showGridLines="0" workbookViewId="0">
      <selection activeCell="B3" sqref="B3:B4"/>
    </sheetView>
  </sheetViews>
  <sheetFormatPr defaultRowHeight="15" x14ac:dyDescent="0.25"/>
  <cols>
    <col min="1" max="1" width="5" style="2" customWidth="1"/>
    <col min="2" max="2" width="45" style="2" customWidth="1"/>
    <col min="3" max="16384" width="9.140625" style="2"/>
  </cols>
  <sheetData>
    <row r="1" spans="2:12" ht="15.75" thickBot="1" x14ac:dyDescent="0.3"/>
    <row r="2" spans="2:12" ht="15.75" thickBot="1" x14ac:dyDescent="0.3">
      <c r="B2" s="3" t="s">
        <v>0</v>
      </c>
      <c r="C2" s="311" t="s">
        <v>37</v>
      </c>
      <c r="D2" s="312"/>
      <c r="E2" s="312"/>
      <c r="F2" s="312"/>
      <c r="G2" s="312"/>
      <c r="H2" s="312"/>
      <c r="I2" s="312"/>
      <c r="J2" s="312"/>
      <c r="K2" s="312"/>
      <c r="L2" s="313"/>
    </row>
    <row r="3" spans="2:12" ht="15" customHeight="1" thickBot="1" x14ac:dyDescent="0.3">
      <c r="B3" s="309" t="s">
        <v>5</v>
      </c>
      <c r="C3" s="314">
        <v>2015</v>
      </c>
      <c r="D3" s="316">
        <v>2020</v>
      </c>
      <c r="E3" s="316">
        <v>2030</v>
      </c>
      <c r="F3" s="318">
        <v>2050</v>
      </c>
      <c r="G3" s="320" t="s">
        <v>1</v>
      </c>
      <c r="H3" s="318"/>
      <c r="I3" s="314" t="s">
        <v>2</v>
      </c>
      <c r="J3" s="318"/>
      <c r="K3" s="316" t="s">
        <v>3</v>
      </c>
      <c r="L3" s="316" t="s">
        <v>4</v>
      </c>
    </row>
    <row r="4" spans="2:12" ht="15.75" thickBot="1" x14ac:dyDescent="0.3">
      <c r="B4" s="310"/>
      <c r="C4" s="315"/>
      <c r="D4" s="317"/>
      <c r="E4" s="317"/>
      <c r="F4" s="319"/>
      <c r="G4" s="6" t="s">
        <v>6</v>
      </c>
      <c r="H4" s="7" t="s">
        <v>7</v>
      </c>
      <c r="I4" s="7" t="s">
        <v>6</v>
      </c>
      <c r="J4" s="8" t="s">
        <v>7</v>
      </c>
      <c r="K4" s="317"/>
      <c r="L4" s="317"/>
    </row>
    <row r="5" spans="2:12" ht="15.75" thickBot="1" x14ac:dyDescent="0.3">
      <c r="B5" s="9" t="s">
        <v>8</v>
      </c>
      <c r="C5" s="33">
        <v>2.5</v>
      </c>
      <c r="D5" s="33">
        <v>2.5</v>
      </c>
      <c r="E5" s="33">
        <v>3.5</v>
      </c>
      <c r="F5" s="33">
        <v>3.5</v>
      </c>
      <c r="G5" s="1">
        <v>2</v>
      </c>
      <c r="H5" s="1">
        <v>5</v>
      </c>
      <c r="I5" s="1">
        <v>2</v>
      </c>
      <c r="J5" s="1">
        <v>5</v>
      </c>
      <c r="K5" s="1"/>
      <c r="L5" s="1" t="s">
        <v>38</v>
      </c>
    </row>
    <row r="6" spans="2:12" ht="15.75" thickBot="1" x14ac:dyDescent="0.3">
      <c r="B6" s="9" t="s">
        <v>9</v>
      </c>
      <c r="C6" s="1">
        <v>0</v>
      </c>
      <c r="D6" s="1">
        <v>0</v>
      </c>
      <c r="E6" s="1">
        <v>0</v>
      </c>
      <c r="F6" s="1">
        <v>0</v>
      </c>
      <c r="G6" s="1">
        <v>0</v>
      </c>
      <c r="H6" s="1">
        <v>0</v>
      </c>
      <c r="I6" s="1">
        <v>0</v>
      </c>
      <c r="J6" s="1">
        <v>0</v>
      </c>
      <c r="K6" s="1"/>
      <c r="L6" s="1"/>
    </row>
    <row r="7" spans="2:12" ht="15.75" thickBot="1" x14ac:dyDescent="0.3">
      <c r="B7" s="9" t="s">
        <v>10</v>
      </c>
      <c r="C7" s="1">
        <v>60</v>
      </c>
      <c r="D7" s="1">
        <v>60</v>
      </c>
      <c r="E7" s="1">
        <v>60</v>
      </c>
      <c r="F7" s="1">
        <v>60</v>
      </c>
      <c r="G7" s="1">
        <v>50</v>
      </c>
      <c r="H7" s="1">
        <v>70</v>
      </c>
      <c r="I7" s="1">
        <v>40</v>
      </c>
      <c r="J7" s="1">
        <v>80</v>
      </c>
      <c r="K7" s="1" t="s">
        <v>63</v>
      </c>
      <c r="L7" s="1" t="s">
        <v>39</v>
      </c>
    </row>
    <row r="8" spans="2:12" ht="15.75" thickBot="1" x14ac:dyDescent="0.3">
      <c r="B8" s="9" t="s">
        <v>11</v>
      </c>
      <c r="C8" s="1">
        <v>0</v>
      </c>
      <c r="D8" s="1">
        <v>0</v>
      </c>
      <c r="E8" s="1">
        <v>100</v>
      </c>
      <c r="F8" s="1">
        <v>100</v>
      </c>
      <c r="G8" s="1">
        <v>0</v>
      </c>
      <c r="H8" s="1">
        <v>100</v>
      </c>
      <c r="I8" s="1">
        <v>0</v>
      </c>
      <c r="J8" s="1">
        <v>100</v>
      </c>
      <c r="K8" s="1" t="s">
        <v>63</v>
      </c>
      <c r="L8" s="1">
        <v>1.2</v>
      </c>
    </row>
    <row r="9" spans="2:12" ht="15.75" thickBot="1" x14ac:dyDescent="0.3">
      <c r="B9" s="9" t="s">
        <v>12</v>
      </c>
      <c r="C9" s="1">
        <v>480</v>
      </c>
      <c r="D9" s="1">
        <v>490</v>
      </c>
      <c r="E9" s="1">
        <v>340</v>
      </c>
      <c r="F9" s="1">
        <v>360</v>
      </c>
      <c r="G9" s="1">
        <v>330</v>
      </c>
      <c r="H9" s="1">
        <v>510</v>
      </c>
      <c r="I9" s="1">
        <v>330</v>
      </c>
      <c r="J9" s="1">
        <v>520</v>
      </c>
      <c r="K9" s="1" t="s">
        <v>90</v>
      </c>
      <c r="L9" s="1" t="s">
        <v>40</v>
      </c>
    </row>
    <row r="10" spans="2:12" ht="15.75" thickBot="1" x14ac:dyDescent="0.3">
      <c r="B10" s="9" t="s">
        <v>13</v>
      </c>
      <c r="C10" s="1">
        <v>480</v>
      </c>
      <c r="D10" s="1">
        <v>490</v>
      </c>
      <c r="E10" s="1">
        <v>340</v>
      </c>
      <c r="F10" s="1">
        <v>360</v>
      </c>
      <c r="G10" s="1">
        <v>330</v>
      </c>
      <c r="H10" s="1">
        <v>510</v>
      </c>
      <c r="I10" s="1">
        <v>330</v>
      </c>
      <c r="J10" s="1">
        <v>520</v>
      </c>
      <c r="K10" s="1" t="s">
        <v>91</v>
      </c>
      <c r="L10" s="1" t="s">
        <v>40</v>
      </c>
    </row>
    <row r="11" spans="2:12" ht="15.75" thickBot="1" x14ac:dyDescent="0.3">
      <c r="B11" s="9" t="s">
        <v>14</v>
      </c>
      <c r="C11" s="1">
        <v>0</v>
      </c>
      <c r="D11" s="1">
        <v>0</v>
      </c>
      <c r="E11" s="1">
        <v>0</v>
      </c>
      <c r="F11" s="1">
        <v>0</v>
      </c>
      <c r="G11" s="1">
        <v>0</v>
      </c>
      <c r="H11" s="1">
        <v>0</v>
      </c>
      <c r="I11" s="1">
        <v>0</v>
      </c>
      <c r="J11" s="1">
        <v>0</v>
      </c>
      <c r="K11" s="1"/>
      <c r="L11" s="1"/>
    </row>
    <row r="12" spans="2:12" ht="15.75" thickBot="1" x14ac:dyDescent="0.3">
      <c r="B12" s="9" t="s">
        <v>15</v>
      </c>
      <c r="C12" s="263">
        <v>12</v>
      </c>
      <c r="D12" s="263">
        <v>12</v>
      </c>
      <c r="E12" s="263">
        <v>12</v>
      </c>
      <c r="F12" s="263">
        <v>12</v>
      </c>
      <c r="G12" s="263">
        <v>10</v>
      </c>
      <c r="H12" s="263">
        <v>15</v>
      </c>
      <c r="I12" s="263">
        <v>10</v>
      </c>
      <c r="J12" s="263">
        <v>15</v>
      </c>
      <c r="K12" s="1"/>
      <c r="L12" s="1"/>
    </row>
    <row r="13" spans="2:12" ht="15.75" thickBot="1" x14ac:dyDescent="0.3">
      <c r="B13" s="5" t="s">
        <v>16</v>
      </c>
      <c r="C13" s="13"/>
      <c r="D13" s="13"/>
      <c r="E13" s="13"/>
      <c r="F13" s="13"/>
      <c r="G13" s="13"/>
      <c r="H13" s="13"/>
      <c r="I13" s="13"/>
      <c r="J13" s="13"/>
      <c r="K13" s="13"/>
      <c r="L13" s="1"/>
    </row>
    <row r="14" spans="2:12" ht="15.75" thickBot="1" x14ac:dyDescent="0.3">
      <c r="B14" s="9" t="s">
        <v>35</v>
      </c>
      <c r="C14" s="14">
        <v>100</v>
      </c>
      <c r="D14" s="14">
        <v>100</v>
      </c>
      <c r="E14" s="14">
        <v>100</v>
      </c>
      <c r="F14" s="14">
        <v>100</v>
      </c>
      <c r="G14" s="14">
        <v>50</v>
      </c>
      <c r="H14" s="14">
        <v>100</v>
      </c>
      <c r="I14" s="14">
        <v>50</v>
      </c>
      <c r="J14" s="14">
        <v>100</v>
      </c>
      <c r="K14" s="14"/>
      <c r="L14" s="14" t="s">
        <v>39</v>
      </c>
    </row>
    <row r="15" spans="2:12" ht="15.75" thickBot="1" x14ac:dyDescent="0.3">
      <c r="B15" s="9" t="s">
        <v>17</v>
      </c>
      <c r="C15" s="14">
        <v>0</v>
      </c>
      <c r="D15" s="14">
        <v>0</v>
      </c>
      <c r="E15" s="14">
        <v>0</v>
      </c>
      <c r="F15" s="14">
        <v>0</v>
      </c>
      <c r="G15" s="14">
        <v>0</v>
      </c>
      <c r="H15" s="14">
        <v>0</v>
      </c>
      <c r="I15" s="14">
        <v>0</v>
      </c>
      <c r="J15" s="14">
        <v>0</v>
      </c>
      <c r="K15" s="14"/>
      <c r="L15" s="14" t="s">
        <v>39</v>
      </c>
    </row>
    <row r="16" spans="2:12" ht="15.75" thickBot="1" x14ac:dyDescent="0.3">
      <c r="B16" s="9" t="s">
        <v>18</v>
      </c>
      <c r="C16" s="14">
        <v>0</v>
      </c>
      <c r="D16" s="14">
        <v>0</v>
      </c>
      <c r="E16" s="14">
        <v>0</v>
      </c>
      <c r="F16" s="14">
        <v>0</v>
      </c>
      <c r="G16" s="14">
        <v>0</v>
      </c>
      <c r="H16" s="14">
        <v>0</v>
      </c>
      <c r="I16" s="14">
        <v>0</v>
      </c>
      <c r="J16" s="14">
        <v>0</v>
      </c>
      <c r="K16" s="14"/>
      <c r="L16" s="14" t="s">
        <v>39</v>
      </c>
    </row>
    <row r="17" spans="1:12" ht="15.75" thickBot="1" x14ac:dyDescent="0.3">
      <c r="B17" s="5" t="s">
        <v>19</v>
      </c>
      <c r="C17" s="16"/>
      <c r="D17" s="16"/>
      <c r="E17" s="16"/>
      <c r="F17" s="16"/>
      <c r="G17" s="16"/>
      <c r="H17" s="16"/>
      <c r="I17" s="16"/>
      <c r="J17" s="16"/>
      <c r="K17" s="16"/>
      <c r="L17" s="17"/>
    </row>
    <row r="18" spans="1:12" ht="15.75" thickBot="1" x14ac:dyDescent="0.3">
      <c r="B18" s="9" t="s">
        <v>20</v>
      </c>
      <c r="C18" s="14" t="s">
        <v>31</v>
      </c>
      <c r="D18" s="14" t="s">
        <v>31</v>
      </c>
      <c r="E18" s="14" t="s">
        <v>31</v>
      </c>
      <c r="F18" s="14" t="s">
        <v>31</v>
      </c>
      <c r="G18" s="14" t="s">
        <v>31</v>
      </c>
      <c r="H18" s="14" t="s">
        <v>31</v>
      </c>
      <c r="I18" s="14" t="s">
        <v>31</v>
      </c>
      <c r="J18" s="14" t="s">
        <v>31</v>
      </c>
      <c r="K18" s="1"/>
      <c r="L18" s="1"/>
    </row>
    <row r="19" spans="1:12" ht="15.75" thickBot="1" x14ac:dyDescent="0.3">
      <c r="B19" s="9" t="s">
        <v>21</v>
      </c>
      <c r="C19" s="14" t="s">
        <v>31</v>
      </c>
      <c r="D19" s="14" t="s">
        <v>31</v>
      </c>
      <c r="E19" s="14" t="s">
        <v>31</v>
      </c>
      <c r="F19" s="14" t="s">
        <v>31</v>
      </c>
      <c r="G19" s="14" t="s">
        <v>31</v>
      </c>
      <c r="H19" s="14" t="s">
        <v>31</v>
      </c>
      <c r="I19" s="14" t="s">
        <v>31</v>
      </c>
      <c r="J19" s="14" t="s">
        <v>31</v>
      </c>
      <c r="K19" s="1"/>
      <c r="L19" s="1"/>
    </row>
    <row r="20" spans="1:12" ht="15.75" thickBot="1" x14ac:dyDescent="0.3">
      <c r="B20" s="9" t="s">
        <v>22</v>
      </c>
      <c r="C20" s="14" t="s">
        <v>31</v>
      </c>
      <c r="D20" s="14" t="s">
        <v>31</v>
      </c>
      <c r="E20" s="14" t="s">
        <v>31</v>
      </c>
      <c r="F20" s="14" t="s">
        <v>31</v>
      </c>
      <c r="G20" s="14" t="s">
        <v>31</v>
      </c>
      <c r="H20" s="14" t="s">
        <v>31</v>
      </c>
      <c r="I20" s="14" t="s">
        <v>31</v>
      </c>
      <c r="J20" s="14" t="s">
        <v>31</v>
      </c>
      <c r="K20" s="1"/>
      <c r="L20" s="1"/>
    </row>
    <row r="21" spans="1:12" ht="15.75" thickBot="1" x14ac:dyDescent="0.3">
      <c r="B21" s="9" t="s">
        <v>23</v>
      </c>
      <c r="C21" s="14" t="s">
        <v>31</v>
      </c>
      <c r="D21" s="14" t="s">
        <v>31</v>
      </c>
      <c r="E21" s="14" t="s">
        <v>31</v>
      </c>
      <c r="F21" s="14" t="s">
        <v>31</v>
      </c>
      <c r="G21" s="14" t="s">
        <v>31</v>
      </c>
      <c r="H21" s="14" t="s">
        <v>31</v>
      </c>
      <c r="I21" s="14" t="s">
        <v>31</v>
      </c>
      <c r="J21" s="14" t="s">
        <v>31</v>
      </c>
      <c r="K21" s="1"/>
      <c r="L21" s="1"/>
    </row>
    <row r="22" spans="1:12" ht="15.75" thickBot="1" x14ac:dyDescent="0.3">
      <c r="B22" s="9" t="s">
        <v>24</v>
      </c>
      <c r="C22" s="14" t="s">
        <v>31</v>
      </c>
      <c r="D22" s="14" t="s">
        <v>31</v>
      </c>
      <c r="E22" s="14" t="s">
        <v>31</v>
      </c>
      <c r="F22" s="14" t="s">
        <v>31</v>
      </c>
      <c r="G22" s="14" t="s">
        <v>31</v>
      </c>
      <c r="H22" s="14" t="s">
        <v>31</v>
      </c>
      <c r="I22" s="14" t="s">
        <v>31</v>
      </c>
      <c r="J22" s="14" t="s">
        <v>31</v>
      </c>
      <c r="K22" s="1"/>
      <c r="L22" s="1"/>
    </row>
    <row r="23" spans="1:12" ht="15.75" thickBot="1" x14ac:dyDescent="0.3">
      <c r="B23" s="5" t="s">
        <v>25</v>
      </c>
      <c r="C23" s="16"/>
      <c r="D23" s="16"/>
      <c r="E23" s="16"/>
      <c r="F23" s="16"/>
      <c r="G23" s="16"/>
      <c r="H23" s="16"/>
      <c r="I23" s="16"/>
      <c r="J23" s="16"/>
      <c r="K23" s="16"/>
      <c r="L23" s="17"/>
    </row>
    <row r="24" spans="1:12" x14ac:dyDescent="0.25">
      <c r="B24" s="18" t="s">
        <v>26</v>
      </c>
      <c r="C24" s="22">
        <v>1.2</v>
      </c>
      <c r="D24" s="20">
        <v>1.1000000000000001</v>
      </c>
      <c r="E24" s="20">
        <v>1.8</v>
      </c>
      <c r="F24" s="20">
        <v>1.7</v>
      </c>
      <c r="G24" s="22">
        <v>0.8</v>
      </c>
      <c r="H24" s="23">
        <v>2</v>
      </c>
      <c r="I24" s="22">
        <v>0.8</v>
      </c>
      <c r="J24" s="23">
        <v>2</v>
      </c>
      <c r="K24" s="23" t="s">
        <v>95</v>
      </c>
      <c r="L24" s="23" t="s">
        <v>57</v>
      </c>
    </row>
    <row r="25" spans="1:12" x14ac:dyDescent="0.25">
      <c r="B25" s="18" t="s">
        <v>27</v>
      </c>
      <c r="C25" s="23">
        <v>75</v>
      </c>
      <c r="D25" s="21">
        <v>75</v>
      </c>
      <c r="E25" s="21">
        <v>70</v>
      </c>
      <c r="F25" s="21">
        <v>70</v>
      </c>
      <c r="G25" s="23">
        <v>50</v>
      </c>
      <c r="H25" s="23">
        <v>80</v>
      </c>
      <c r="I25" s="23">
        <v>50</v>
      </c>
      <c r="J25" s="23">
        <v>80</v>
      </c>
      <c r="K25" s="23"/>
      <c r="L25" s="23" t="s">
        <v>39</v>
      </c>
    </row>
    <row r="26" spans="1:12" ht="15.75" thickBot="1" x14ac:dyDescent="0.3">
      <c r="B26" s="9" t="s">
        <v>28</v>
      </c>
      <c r="C26" s="1">
        <v>25</v>
      </c>
      <c r="D26" s="11">
        <v>25</v>
      </c>
      <c r="E26" s="11">
        <v>30</v>
      </c>
      <c r="F26" s="11">
        <v>30</v>
      </c>
      <c r="G26" s="1">
        <v>20</v>
      </c>
      <c r="H26" s="1">
        <v>50</v>
      </c>
      <c r="I26" s="1">
        <v>20</v>
      </c>
      <c r="J26" s="1">
        <v>50</v>
      </c>
      <c r="K26" s="1"/>
      <c r="L26" s="1" t="s">
        <v>39</v>
      </c>
    </row>
    <row r="27" spans="1:12" ht="15.75" thickBot="1" x14ac:dyDescent="0.3">
      <c r="B27" s="9" t="s">
        <v>29</v>
      </c>
      <c r="C27" s="1"/>
      <c r="D27" s="1"/>
      <c r="E27" s="1"/>
      <c r="F27" s="1"/>
      <c r="G27" s="1"/>
      <c r="H27" s="1"/>
      <c r="I27" s="1"/>
      <c r="J27" s="1"/>
      <c r="K27" s="1"/>
      <c r="L27" s="1"/>
    </row>
    <row r="28" spans="1:12" ht="15.75" thickBot="1" x14ac:dyDescent="0.3">
      <c r="B28" s="9" t="s">
        <v>30</v>
      </c>
      <c r="C28" s="11">
        <f>170</f>
        <v>170</v>
      </c>
      <c r="D28" s="262">
        <f>$C$28*0.99^(D3-$C$3)</f>
        <v>161.66830848299998</v>
      </c>
      <c r="E28" s="262">
        <f>$C$28*0.99^(E3-$C$3)</f>
        <v>146.20992028901901</v>
      </c>
      <c r="F28" s="262">
        <f>$E$28*0.995^(F3-$E$3)</f>
        <v>132.26302621356308</v>
      </c>
      <c r="G28" s="260">
        <v>150</v>
      </c>
      <c r="H28" s="260">
        <v>250</v>
      </c>
      <c r="I28" s="260">
        <v>100</v>
      </c>
      <c r="J28" s="260">
        <v>150</v>
      </c>
      <c r="K28" s="1"/>
      <c r="L28" s="1"/>
    </row>
    <row r="29" spans="1:12" ht="15.75" thickBot="1" x14ac:dyDescent="0.3">
      <c r="B29" s="9" t="s">
        <v>51</v>
      </c>
      <c r="C29" s="1">
        <v>0</v>
      </c>
      <c r="D29" s="11">
        <v>0</v>
      </c>
      <c r="E29" s="11">
        <v>0</v>
      </c>
      <c r="F29" s="11">
        <v>0</v>
      </c>
      <c r="G29" s="1">
        <v>0</v>
      </c>
      <c r="H29" s="1">
        <v>0</v>
      </c>
      <c r="I29" s="1">
        <v>0</v>
      </c>
      <c r="J29" s="1">
        <v>0</v>
      </c>
      <c r="K29" s="1"/>
      <c r="L29" s="1" t="s">
        <v>39</v>
      </c>
    </row>
    <row r="31" spans="1:12" x14ac:dyDescent="0.25">
      <c r="A31" s="34" t="s">
        <v>68</v>
      </c>
    </row>
    <row r="32" spans="1:12" ht="15.75" x14ac:dyDescent="0.25">
      <c r="A32" s="29">
        <v>1</v>
      </c>
      <c r="B32" s="89" t="s">
        <v>179</v>
      </c>
    </row>
    <row r="33" spans="1:2" ht="15.75" x14ac:dyDescent="0.25">
      <c r="A33" s="29">
        <v>2</v>
      </c>
      <c r="B33" s="89" t="s">
        <v>182</v>
      </c>
    </row>
    <row r="34" spans="1:2" ht="15.75" x14ac:dyDescent="0.25">
      <c r="A34" s="29">
        <v>3</v>
      </c>
      <c r="B34" s="89" t="s">
        <v>75</v>
      </c>
    </row>
    <row r="35" spans="1:2" ht="15.75" x14ac:dyDescent="0.25">
      <c r="A35" s="29">
        <v>5</v>
      </c>
      <c r="B35" s="89" t="s">
        <v>180</v>
      </c>
    </row>
    <row r="36" spans="1:2" ht="15.75" x14ac:dyDescent="0.25">
      <c r="A36" s="29">
        <v>7</v>
      </c>
      <c r="B36" s="89" t="s">
        <v>181</v>
      </c>
    </row>
    <row r="37" spans="1:2" ht="15.75" x14ac:dyDescent="0.25">
      <c r="A37" s="29">
        <v>8</v>
      </c>
      <c r="B37" s="89" t="s">
        <v>76</v>
      </c>
    </row>
    <row r="38" spans="1:2" ht="15.75" x14ac:dyDescent="0.25">
      <c r="A38" s="29">
        <v>14</v>
      </c>
      <c r="B38" s="89" t="s">
        <v>79</v>
      </c>
    </row>
    <row r="40" spans="1:2" x14ac:dyDescent="0.25">
      <c r="A40" s="27" t="s">
        <v>69</v>
      </c>
    </row>
    <row r="41" spans="1:2" ht="15.75" x14ac:dyDescent="0.25">
      <c r="A41" s="32" t="s">
        <v>32</v>
      </c>
      <c r="B41" s="30" t="s">
        <v>84</v>
      </c>
    </row>
    <row r="42" spans="1:2" ht="15.75" x14ac:dyDescent="0.25">
      <c r="A42" s="32" t="s">
        <v>63</v>
      </c>
      <c r="B42" s="30" t="s">
        <v>83</v>
      </c>
    </row>
    <row r="43" spans="1:2" ht="15.75" x14ac:dyDescent="0.25">
      <c r="A43" s="32" t="s">
        <v>72</v>
      </c>
      <c r="B43" s="30" t="s">
        <v>85</v>
      </c>
    </row>
    <row r="44" spans="1:2" ht="15.75" x14ac:dyDescent="0.25">
      <c r="A44" s="32" t="s">
        <v>73</v>
      </c>
      <c r="B44" s="30" t="s">
        <v>82</v>
      </c>
    </row>
    <row r="45" spans="1:2" ht="15.75" x14ac:dyDescent="0.25">
      <c r="A45" s="32" t="s">
        <v>65</v>
      </c>
      <c r="B45" s="30" t="s">
        <v>81</v>
      </c>
    </row>
    <row r="46" spans="1:2" ht="15.75" x14ac:dyDescent="0.25">
      <c r="A46" s="32" t="s">
        <v>74</v>
      </c>
      <c r="B46" s="30" t="s">
        <v>92</v>
      </c>
    </row>
    <row r="47" spans="1:2" ht="15.75" x14ac:dyDescent="0.25">
      <c r="A47" s="32" t="s">
        <v>95</v>
      </c>
      <c r="B47" s="30" t="s">
        <v>96</v>
      </c>
    </row>
  </sheetData>
  <mergeCells count="10">
    <mergeCell ref="B3:B4"/>
    <mergeCell ref="C2:L2"/>
    <mergeCell ref="C3:C4"/>
    <mergeCell ref="D3:D4"/>
    <mergeCell ref="L3:L4"/>
    <mergeCell ref="E3:E4"/>
    <mergeCell ref="F3:F4"/>
    <mergeCell ref="G3:H3"/>
    <mergeCell ref="I3:J3"/>
    <mergeCell ref="K3:K4"/>
  </mergeCells>
  <pageMargins left="0.7" right="0.7" top="0.75" bottom="0.75" header="0.3" footer="0.3"/>
  <pageSetup paperSize="9" scale="81"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4"/>
  <sheetViews>
    <sheetView showGridLines="0" workbookViewId="0">
      <selection activeCell="B3" sqref="B3:B4"/>
    </sheetView>
  </sheetViews>
  <sheetFormatPr defaultRowHeight="15" x14ac:dyDescent="0.25"/>
  <cols>
    <col min="1" max="1" width="5" style="2" customWidth="1"/>
    <col min="2" max="2" width="45" style="2" customWidth="1"/>
    <col min="3" max="3" width="9.140625" style="2" customWidth="1"/>
    <col min="4" max="16384" width="9.140625" style="2"/>
  </cols>
  <sheetData>
    <row r="1" spans="2:12" ht="15.75" thickBot="1" x14ac:dyDescent="0.3"/>
    <row r="2" spans="2:12" ht="15.75" customHeight="1" thickBot="1" x14ac:dyDescent="0.3">
      <c r="B2" s="3" t="s">
        <v>0</v>
      </c>
      <c r="C2" s="311" t="s">
        <v>41</v>
      </c>
      <c r="D2" s="312"/>
      <c r="E2" s="312"/>
      <c r="F2" s="312"/>
      <c r="G2" s="312"/>
      <c r="H2" s="312"/>
      <c r="I2" s="312"/>
      <c r="J2" s="312"/>
      <c r="K2" s="312"/>
      <c r="L2" s="313"/>
    </row>
    <row r="3" spans="2:12" ht="15" customHeight="1" thickBot="1" x14ac:dyDescent="0.3">
      <c r="B3" s="309" t="s">
        <v>5</v>
      </c>
      <c r="C3" s="314">
        <v>2015</v>
      </c>
      <c r="D3" s="316">
        <v>2020</v>
      </c>
      <c r="E3" s="316">
        <v>2030</v>
      </c>
      <c r="F3" s="318">
        <v>2050</v>
      </c>
      <c r="G3" s="320" t="s">
        <v>1</v>
      </c>
      <c r="H3" s="318"/>
      <c r="I3" s="314" t="s">
        <v>2</v>
      </c>
      <c r="J3" s="318"/>
      <c r="K3" s="316" t="s">
        <v>3</v>
      </c>
      <c r="L3" s="316" t="s">
        <v>4</v>
      </c>
    </row>
    <row r="4" spans="2:12" ht="15.75" thickBot="1" x14ac:dyDescent="0.3">
      <c r="B4" s="310"/>
      <c r="C4" s="315"/>
      <c r="D4" s="317"/>
      <c r="E4" s="317"/>
      <c r="F4" s="319"/>
      <c r="G4" s="6" t="s">
        <v>6</v>
      </c>
      <c r="H4" s="7" t="s">
        <v>7</v>
      </c>
      <c r="I4" s="7" t="s">
        <v>6</v>
      </c>
      <c r="J4" s="8" t="s">
        <v>7</v>
      </c>
      <c r="K4" s="317"/>
      <c r="L4" s="317"/>
    </row>
    <row r="5" spans="2:12" ht="15.75" thickBot="1" x14ac:dyDescent="0.3">
      <c r="B5" s="9" t="s">
        <v>8</v>
      </c>
      <c r="C5" s="33">
        <v>10</v>
      </c>
      <c r="D5" s="33">
        <v>10</v>
      </c>
      <c r="E5" s="33">
        <v>10</v>
      </c>
      <c r="F5" s="33">
        <v>10</v>
      </c>
      <c r="G5" s="1">
        <v>5</v>
      </c>
      <c r="H5" s="1">
        <v>15</v>
      </c>
      <c r="I5" s="1">
        <v>5</v>
      </c>
      <c r="J5" s="1">
        <v>15</v>
      </c>
      <c r="K5" s="1"/>
      <c r="L5" s="1" t="s">
        <v>38</v>
      </c>
    </row>
    <row r="6" spans="2:12" ht="15.75" thickBot="1" x14ac:dyDescent="0.3">
      <c r="B6" s="9" t="s">
        <v>9</v>
      </c>
      <c r="C6" s="1">
        <v>0</v>
      </c>
      <c r="D6" s="1">
        <v>0</v>
      </c>
      <c r="E6" s="1">
        <v>0</v>
      </c>
      <c r="F6" s="1">
        <v>0</v>
      </c>
      <c r="G6" s="1">
        <v>0</v>
      </c>
      <c r="H6" s="1">
        <v>0</v>
      </c>
      <c r="I6" s="1">
        <v>0</v>
      </c>
      <c r="J6" s="1">
        <v>0</v>
      </c>
      <c r="K6" s="1"/>
      <c r="L6" s="1"/>
    </row>
    <row r="7" spans="2:12" ht="15.75" thickBot="1" x14ac:dyDescent="0.3">
      <c r="B7" s="9" t="s">
        <v>10</v>
      </c>
      <c r="C7" s="1">
        <v>100</v>
      </c>
      <c r="D7" s="1">
        <v>100</v>
      </c>
      <c r="E7" s="1">
        <v>100</v>
      </c>
      <c r="F7" s="1">
        <v>100</v>
      </c>
      <c r="G7" s="1">
        <v>70</v>
      </c>
      <c r="H7" s="1">
        <v>100</v>
      </c>
      <c r="I7" s="1">
        <v>70</v>
      </c>
      <c r="J7" s="1">
        <v>100</v>
      </c>
      <c r="K7" s="1" t="s">
        <v>64</v>
      </c>
      <c r="L7" s="1" t="s">
        <v>39</v>
      </c>
    </row>
    <row r="8" spans="2:12" ht="15.75" thickBot="1" x14ac:dyDescent="0.3">
      <c r="B8" s="9" t="s">
        <v>11</v>
      </c>
      <c r="C8" s="1">
        <v>100</v>
      </c>
      <c r="D8" s="1">
        <v>100</v>
      </c>
      <c r="E8" s="1">
        <v>100</v>
      </c>
      <c r="F8" s="1">
        <v>100</v>
      </c>
      <c r="G8" s="1">
        <v>70</v>
      </c>
      <c r="H8" s="1">
        <v>100</v>
      </c>
      <c r="I8" s="1">
        <v>70</v>
      </c>
      <c r="J8" s="1">
        <v>100</v>
      </c>
      <c r="K8" s="1" t="s">
        <v>64</v>
      </c>
      <c r="L8" s="1">
        <v>1.2</v>
      </c>
    </row>
    <row r="9" spans="2:12" ht="15.75" customHeight="1" thickBot="1" x14ac:dyDescent="0.3">
      <c r="B9" s="9" t="s">
        <v>42</v>
      </c>
      <c r="C9" s="1">
        <v>400</v>
      </c>
      <c r="D9" s="1">
        <v>410</v>
      </c>
      <c r="E9" s="1">
        <v>430</v>
      </c>
      <c r="F9" s="1">
        <v>450</v>
      </c>
      <c r="G9" s="1">
        <v>380</v>
      </c>
      <c r="H9" s="1">
        <v>450</v>
      </c>
      <c r="I9" s="1">
        <v>380</v>
      </c>
      <c r="J9" s="1">
        <v>500</v>
      </c>
      <c r="K9" s="1" t="s">
        <v>93</v>
      </c>
      <c r="L9" s="1" t="s">
        <v>40</v>
      </c>
    </row>
    <row r="10" spans="2:12" ht="15.75" customHeight="1" thickBot="1" x14ac:dyDescent="0.3">
      <c r="B10" s="9" t="s">
        <v>43</v>
      </c>
      <c r="C10" s="1">
        <v>390</v>
      </c>
      <c r="D10" s="1">
        <v>400</v>
      </c>
      <c r="E10" s="1">
        <v>420</v>
      </c>
      <c r="F10" s="1">
        <v>440</v>
      </c>
      <c r="G10" s="1">
        <v>370</v>
      </c>
      <c r="H10" s="1">
        <v>440</v>
      </c>
      <c r="I10" s="1">
        <v>370</v>
      </c>
      <c r="J10" s="1">
        <v>490</v>
      </c>
      <c r="K10" s="1" t="s">
        <v>94</v>
      </c>
      <c r="L10" s="1" t="s">
        <v>40</v>
      </c>
    </row>
    <row r="11" spans="2:12" ht="15.75" thickBot="1" x14ac:dyDescent="0.3">
      <c r="B11" s="9" t="s">
        <v>44</v>
      </c>
      <c r="C11" s="1">
        <v>330</v>
      </c>
      <c r="D11" s="1">
        <v>340</v>
      </c>
      <c r="E11" s="1">
        <v>360</v>
      </c>
      <c r="F11" s="1">
        <v>380</v>
      </c>
      <c r="G11" s="1">
        <v>310</v>
      </c>
      <c r="H11" s="1">
        <v>370</v>
      </c>
      <c r="I11" s="1">
        <v>310</v>
      </c>
      <c r="J11" s="1">
        <v>400</v>
      </c>
      <c r="K11" s="1" t="s">
        <v>93</v>
      </c>
      <c r="L11" s="1" t="s">
        <v>40</v>
      </c>
    </row>
    <row r="12" spans="2:12" ht="15.75" thickBot="1" x14ac:dyDescent="0.3">
      <c r="B12" s="9" t="s">
        <v>45</v>
      </c>
      <c r="C12" s="1">
        <v>325</v>
      </c>
      <c r="D12" s="1">
        <v>335</v>
      </c>
      <c r="E12" s="1">
        <v>355</v>
      </c>
      <c r="F12" s="1">
        <v>370</v>
      </c>
      <c r="G12" s="1">
        <v>300</v>
      </c>
      <c r="H12" s="1">
        <v>360</v>
      </c>
      <c r="I12" s="1">
        <v>300</v>
      </c>
      <c r="J12" s="1">
        <v>390</v>
      </c>
      <c r="K12" s="1" t="s">
        <v>94</v>
      </c>
      <c r="L12" s="1" t="s">
        <v>40</v>
      </c>
    </row>
    <row r="13" spans="2:12" ht="15.75" thickBot="1" x14ac:dyDescent="0.3">
      <c r="B13" s="9" t="s">
        <v>14</v>
      </c>
      <c r="C13" s="1">
        <v>100</v>
      </c>
      <c r="D13" s="1">
        <v>100</v>
      </c>
      <c r="E13" s="1">
        <v>100</v>
      </c>
      <c r="F13" s="1">
        <v>100</v>
      </c>
      <c r="G13" s="1">
        <v>80</v>
      </c>
      <c r="H13" s="1">
        <v>120</v>
      </c>
      <c r="I13" s="1">
        <v>80</v>
      </c>
      <c r="J13" s="1">
        <v>120</v>
      </c>
      <c r="K13" s="1" t="s">
        <v>99</v>
      </c>
      <c r="L13" s="1">
        <v>4</v>
      </c>
    </row>
    <row r="14" spans="2:12" ht="15.75" thickBot="1" x14ac:dyDescent="0.3">
      <c r="B14" s="9" t="s">
        <v>15</v>
      </c>
      <c r="C14" s="88">
        <v>18</v>
      </c>
      <c r="D14" s="88">
        <v>18</v>
      </c>
      <c r="E14" s="88">
        <v>18</v>
      </c>
      <c r="F14" s="88">
        <v>18</v>
      </c>
      <c r="G14" s="88">
        <v>15</v>
      </c>
      <c r="H14" s="88">
        <v>20</v>
      </c>
      <c r="I14" s="88">
        <v>15</v>
      </c>
      <c r="J14" s="88">
        <v>20</v>
      </c>
      <c r="K14" s="1"/>
      <c r="L14" s="1"/>
    </row>
    <row r="15" spans="2:12" ht="15.75" thickBot="1" x14ac:dyDescent="0.3">
      <c r="B15" s="5" t="s">
        <v>16</v>
      </c>
      <c r="C15" s="13"/>
      <c r="D15" s="13"/>
      <c r="E15" s="13"/>
      <c r="F15" s="13"/>
      <c r="G15" s="13"/>
      <c r="H15" s="13"/>
      <c r="I15" s="13"/>
      <c r="J15" s="13"/>
      <c r="K15" s="13"/>
      <c r="L15" s="1"/>
    </row>
    <row r="16" spans="2:12" ht="15.75" thickBot="1" x14ac:dyDescent="0.3">
      <c r="B16" s="9" t="s">
        <v>35</v>
      </c>
      <c r="C16" s="14">
        <v>100</v>
      </c>
      <c r="D16" s="14">
        <v>100</v>
      </c>
      <c r="E16" s="14">
        <v>100</v>
      </c>
      <c r="F16" s="14">
        <v>100</v>
      </c>
      <c r="G16" s="14">
        <v>50</v>
      </c>
      <c r="H16" s="14">
        <v>100</v>
      </c>
      <c r="I16" s="14">
        <v>50</v>
      </c>
      <c r="J16" s="14">
        <v>100</v>
      </c>
      <c r="K16" s="14"/>
      <c r="L16" s="1" t="s">
        <v>39</v>
      </c>
    </row>
    <row r="17" spans="2:16" ht="15.75" thickBot="1" x14ac:dyDescent="0.3">
      <c r="B17" s="9" t="s">
        <v>17</v>
      </c>
      <c r="C17" s="14">
        <v>0</v>
      </c>
      <c r="D17" s="14">
        <v>0</v>
      </c>
      <c r="E17" s="14">
        <v>0</v>
      </c>
      <c r="F17" s="14">
        <v>0</v>
      </c>
      <c r="G17" s="14">
        <v>0</v>
      </c>
      <c r="H17" s="14">
        <v>0</v>
      </c>
      <c r="I17" s="14">
        <v>0</v>
      </c>
      <c r="J17" s="14">
        <v>0</v>
      </c>
      <c r="K17" s="14"/>
      <c r="L17" s="1" t="s">
        <v>39</v>
      </c>
    </row>
    <row r="18" spans="2:16" ht="15.75" thickBot="1" x14ac:dyDescent="0.3">
      <c r="B18" s="9" t="s">
        <v>18</v>
      </c>
      <c r="C18" s="14">
        <v>0</v>
      </c>
      <c r="D18" s="14">
        <v>0</v>
      </c>
      <c r="E18" s="14">
        <v>0</v>
      </c>
      <c r="F18" s="14">
        <v>0</v>
      </c>
      <c r="G18" s="14">
        <v>0</v>
      </c>
      <c r="H18" s="14">
        <v>0</v>
      </c>
      <c r="I18" s="14">
        <v>0</v>
      </c>
      <c r="J18" s="14">
        <v>0</v>
      </c>
      <c r="K18" s="14"/>
      <c r="L18" s="1" t="s">
        <v>39</v>
      </c>
    </row>
    <row r="19" spans="2:16" ht="15.75" thickBot="1" x14ac:dyDescent="0.3">
      <c r="B19" s="5" t="s">
        <v>19</v>
      </c>
      <c r="C19" s="16"/>
      <c r="D19" s="16"/>
      <c r="E19" s="16"/>
      <c r="F19" s="16"/>
      <c r="G19" s="16"/>
      <c r="H19" s="16"/>
      <c r="I19" s="16"/>
      <c r="J19" s="16"/>
      <c r="K19" s="16"/>
      <c r="L19" s="17"/>
    </row>
    <row r="20" spans="2:16" ht="15.75" thickBot="1" x14ac:dyDescent="0.3">
      <c r="B20" s="9" t="s">
        <v>20</v>
      </c>
      <c r="C20" s="14" t="s">
        <v>31</v>
      </c>
      <c r="D20" s="14" t="s">
        <v>31</v>
      </c>
      <c r="E20" s="14" t="s">
        <v>31</v>
      </c>
      <c r="F20" s="14" t="s">
        <v>31</v>
      </c>
      <c r="G20" s="14" t="s">
        <v>31</v>
      </c>
      <c r="H20" s="14" t="s">
        <v>31</v>
      </c>
      <c r="I20" s="14" t="s">
        <v>31</v>
      </c>
      <c r="J20" s="14" t="s">
        <v>31</v>
      </c>
      <c r="K20" s="1"/>
      <c r="L20" s="1"/>
    </row>
    <row r="21" spans="2:16" ht="15.75" thickBot="1" x14ac:dyDescent="0.3">
      <c r="B21" s="9" t="s">
        <v>21</v>
      </c>
      <c r="C21" s="14" t="s">
        <v>31</v>
      </c>
      <c r="D21" s="14" t="s">
        <v>31</v>
      </c>
      <c r="E21" s="14" t="s">
        <v>31</v>
      </c>
      <c r="F21" s="14" t="s">
        <v>31</v>
      </c>
      <c r="G21" s="14" t="s">
        <v>31</v>
      </c>
      <c r="H21" s="14" t="s">
        <v>31</v>
      </c>
      <c r="I21" s="14" t="s">
        <v>31</v>
      </c>
      <c r="J21" s="14" t="s">
        <v>31</v>
      </c>
      <c r="K21" s="1"/>
      <c r="L21" s="1"/>
    </row>
    <row r="22" spans="2:16" ht="15.75" thickBot="1" x14ac:dyDescent="0.3">
      <c r="B22" s="9" t="s">
        <v>22</v>
      </c>
      <c r="C22" s="14" t="s">
        <v>31</v>
      </c>
      <c r="D22" s="14" t="s">
        <v>31</v>
      </c>
      <c r="E22" s="14" t="s">
        <v>31</v>
      </c>
      <c r="F22" s="14" t="s">
        <v>31</v>
      </c>
      <c r="G22" s="14" t="s">
        <v>31</v>
      </c>
      <c r="H22" s="14" t="s">
        <v>31</v>
      </c>
      <c r="I22" s="14" t="s">
        <v>31</v>
      </c>
      <c r="J22" s="14" t="s">
        <v>31</v>
      </c>
      <c r="K22" s="1"/>
      <c r="L22" s="1"/>
    </row>
    <row r="23" spans="2:16" ht="15.75" thickBot="1" x14ac:dyDescent="0.3">
      <c r="B23" s="9" t="s">
        <v>23</v>
      </c>
      <c r="C23" s="14" t="s">
        <v>31</v>
      </c>
      <c r="D23" s="14" t="s">
        <v>31</v>
      </c>
      <c r="E23" s="14" t="s">
        <v>31</v>
      </c>
      <c r="F23" s="14" t="s">
        <v>31</v>
      </c>
      <c r="G23" s="14" t="s">
        <v>31</v>
      </c>
      <c r="H23" s="14" t="s">
        <v>31</v>
      </c>
      <c r="I23" s="14" t="s">
        <v>31</v>
      </c>
      <c r="J23" s="14" t="s">
        <v>31</v>
      </c>
      <c r="K23" s="1"/>
      <c r="L23" s="1"/>
      <c r="N23" s="35"/>
    </row>
    <row r="24" spans="2:16" ht="15.75" thickBot="1" x14ac:dyDescent="0.3">
      <c r="B24" s="9" t="s">
        <v>24</v>
      </c>
      <c r="C24" s="14" t="s">
        <v>31</v>
      </c>
      <c r="D24" s="14" t="s">
        <v>31</v>
      </c>
      <c r="E24" s="14" t="s">
        <v>31</v>
      </c>
      <c r="F24" s="14" t="s">
        <v>31</v>
      </c>
      <c r="G24" s="14" t="s">
        <v>31</v>
      </c>
      <c r="H24" s="14" t="s">
        <v>31</v>
      </c>
      <c r="I24" s="14" t="s">
        <v>31</v>
      </c>
      <c r="J24" s="14" t="s">
        <v>31</v>
      </c>
      <c r="K24" s="1"/>
      <c r="L24" s="1"/>
      <c r="N24" s="36"/>
      <c r="O24" s="36"/>
      <c r="P24" s="36"/>
    </row>
    <row r="25" spans="2:16" ht="15.75" thickBot="1" x14ac:dyDescent="0.3">
      <c r="B25" s="5" t="s">
        <v>25</v>
      </c>
      <c r="C25" s="16"/>
      <c r="D25" s="16"/>
      <c r="E25" s="16"/>
      <c r="F25" s="16"/>
      <c r="G25" s="16"/>
      <c r="H25" s="16"/>
      <c r="I25" s="16"/>
      <c r="J25" s="16"/>
      <c r="K25" s="16"/>
      <c r="L25" s="17"/>
      <c r="N25" s="36"/>
      <c r="O25" s="36"/>
      <c r="P25" s="36"/>
    </row>
    <row r="26" spans="2:16" x14ac:dyDescent="0.25">
      <c r="B26" s="18" t="s">
        <v>26</v>
      </c>
      <c r="C26" s="23">
        <v>10</v>
      </c>
      <c r="D26" s="21">
        <v>9.3999999999999986</v>
      </c>
      <c r="E26" s="20">
        <v>8.5</v>
      </c>
      <c r="F26" s="20">
        <v>7.6</v>
      </c>
      <c r="G26" s="23">
        <v>8</v>
      </c>
      <c r="H26" s="23">
        <v>12</v>
      </c>
      <c r="I26" s="23">
        <v>6</v>
      </c>
      <c r="J26" s="23">
        <v>12</v>
      </c>
      <c r="K26" s="23"/>
      <c r="L26" s="23" t="s">
        <v>57</v>
      </c>
      <c r="N26" s="36"/>
      <c r="O26" s="36"/>
      <c r="P26" s="36"/>
    </row>
    <row r="27" spans="2:16" x14ac:dyDescent="0.25">
      <c r="B27" s="18" t="s">
        <v>27</v>
      </c>
      <c r="C27" s="23">
        <v>70</v>
      </c>
      <c r="D27" s="23">
        <v>70</v>
      </c>
      <c r="E27" s="23">
        <v>65</v>
      </c>
      <c r="F27" s="23">
        <v>60</v>
      </c>
      <c r="G27" s="23">
        <v>50</v>
      </c>
      <c r="H27" s="23">
        <v>85</v>
      </c>
      <c r="I27" s="23">
        <v>50</v>
      </c>
      <c r="J27" s="23">
        <v>85</v>
      </c>
      <c r="K27" s="23" t="s">
        <v>33</v>
      </c>
      <c r="L27" s="23" t="s">
        <v>39</v>
      </c>
      <c r="N27" s="36"/>
      <c r="O27" s="36"/>
      <c r="P27" s="36"/>
    </row>
    <row r="28" spans="2:16" ht="15.75" thickBot="1" x14ac:dyDescent="0.3">
      <c r="B28" s="9" t="s">
        <v>28</v>
      </c>
      <c r="C28" s="1">
        <v>30</v>
      </c>
      <c r="D28" s="1">
        <v>30</v>
      </c>
      <c r="E28" s="1">
        <v>35</v>
      </c>
      <c r="F28" s="1">
        <v>40</v>
      </c>
      <c r="G28" s="1">
        <v>15</v>
      </c>
      <c r="H28" s="1">
        <v>50</v>
      </c>
      <c r="I28" s="1">
        <v>15</v>
      </c>
      <c r="J28" s="1">
        <v>50</v>
      </c>
      <c r="K28" s="1"/>
      <c r="L28" s="1" t="s">
        <v>39</v>
      </c>
      <c r="N28" s="36"/>
      <c r="O28" s="36"/>
      <c r="P28" s="36"/>
    </row>
    <row r="29" spans="2:16" ht="15.75" thickBot="1" x14ac:dyDescent="0.3">
      <c r="B29" s="9" t="s">
        <v>29</v>
      </c>
      <c r="C29" s="1"/>
      <c r="D29" s="1"/>
      <c r="E29" s="1"/>
      <c r="F29" s="1"/>
      <c r="G29" s="1"/>
      <c r="H29" s="1"/>
      <c r="I29" s="1"/>
      <c r="J29" s="1"/>
      <c r="K29" s="1"/>
      <c r="L29" s="1"/>
      <c r="N29" s="36"/>
      <c r="O29" s="36"/>
      <c r="P29" s="36"/>
    </row>
    <row r="30" spans="2:16" x14ac:dyDescent="0.25">
      <c r="B30" s="37" t="s">
        <v>30</v>
      </c>
      <c r="C30" s="38">
        <f>SUM(C31:C32)</f>
        <v>291</v>
      </c>
      <c r="D30" s="39">
        <f t="shared" ref="D30:J30" si="0">SUM(D31:D32)</f>
        <v>278.03216422149995</v>
      </c>
      <c r="E30" s="40">
        <f t="shared" si="0"/>
        <v>255.11663107276718</v>
      </c>
      <c r="F30" s="39">
        <f t="shared" si="0"/>
        <v>238.73507335803222</v>
      </c>
      <c r="G30" s="41">
        <f t="shared" si="0"/>
        <v>256</v>
      </c>
      <c r="H30" s="39">
        <f t="shared" si="0"/>
        <v>328</v>
      </c>
      <c r="I30" s="39">
        <f t="shared" si="0"/>
        <v>188</v>
      </c>
      <c r="J30" s="39">
        <f t="shared" si="0"/>
        <v>295</v>
      </c>
      <c r="K30" s="42"/>
      <c r="L30" s="42"/>
      <c r="N30" s="36"/>
      <c r="O30" s="36"/>
      <c r="P30" s="36"/>
    </row>
    <row r="31" spans="2:16" x14ac:dyDescent="0.25">
      <c r="B31" s="43" t="s">
        <v>97</v>
      </c>
      <c r="C31" s="44">
        <v>6</v>
      </c>
      <c r="D31" s="44">
        <v>7</v>
      </c>
      <c r="E31" s="44">
        <v>10</v>
      </c>
      <c r="F31" s="44">
        <v>17</v>
      </c>
      <c r="G31" s="44">
        <v>6</v>
      </c>
      <c r="H31" s="44">
        <v>8</v>
      </c>
      <c r="I31" s="44">
        <v>13</v>
      </c>
      <c r="J31" s="44">
        <v>20</v>
      </c>
      <c r="K31" s="45" t="s">
        <v>99</v>
      </c>
      <c r="L31" s="45"/>
      <c r="N31" s="36"/>
      <c r="O31" s="36"/>
      <c r="P31" s="36"/>
    </row>
    <row r="32" spans="2:16" ht="15.75" thickBot="1" x14ac:dyDescent="0.3">
      <c r="B32" s="46" t="s">
        <v>98</v>
      </c>
      <c r="C32" s="13">
        <v>285</v>
      </c>
      <c r="D32" s="92">
        <f>$C$32*(1-0.01)^(D3-$C$3)</f>
        <v>271.03216422149995</v>
      </c>
      <c r="E32" s="92">
        <f>$C$32*(1-0.01)^(E3-$C$3)</f>
        <v>245.11663107276718</v>
      </c>
      <c r="F32" s="92">
        <f>$E$32*(1-0.005)^(F3-$E$3)</f>
        <v>221.73507335803222</v>
      </c>
      <c r="G32" s="1">
        <v>250</v>
      </c>
      <c r="H32" s="1">
        <v>320</v>
      </c>
      <c r="I32" s="1">
        <v>175</v>
      </c>
      <c r="J32" s="1">
        <v>275</v>
      </c>
      <c r="K32" s="1"/>
      <c r="L32" s="1"/>
      <c r="N32" s="36"/>
      <c r="O32" s="36"/>
      <c r="P32" s="36"/>
    </row>
    <row r="33" spans="1:16" ht="15.75" thickBot="1" x14ac:dyDescent="0.3">
      <c r="B33" s="9" t="s">
        <v>51</v>
      </c>
      <c r="C33" s="49">
        <v>0</v>
      </c>
      <c r="D33" s="49">
        <v>0</v>
      </c>
      <c r="E33" s="49">
        <v>0</v>
      </c>
      <c r="F33" s="49">
        <v>0</v>
      </c>
      <c r="G33" s="49">
        <v>0</v>
      </c>
      <c r="H33" s="49">
        <v>0</v>
      </c>
      <c r="I33" s="49">
        <v>0</v>
      </c>
      <c r="J33" s="49">
        <v>0</v>
      </c>
      <c r="K33" s="1"/>
      <c r="L33" s="1" t="s">
        <v>39</v>
      </c>
      <c r="N33" s="36"/>
      <c r="O33" s="36"/>
      <c r="P33" s="36"/>
    </row>
    <row r="35" spans="1:16" x14ac:dyDescent="0.25">
      <c r="A35" s="34" t="s">
        <v>68</v>
      </c>
    </row>
    <row r="36" spans="1:16" ht="15.75" x14ac:dyDescent="0.25">
      <c r="A36" s="29">
        <v>1</v>
      </c>
      <c r="B36" s="89" t="s">
        <v>179</v>
      </c>
    </row>
    <row r="37" spans="1:16" ht="15.75" x14ac:dyDescent="0.25">
      <c r="A37" s="29">
        <v>2</v>
      </c>
      <c r="B37" s="89" t="s">
        <v>182</v>
      </c>
    </row>
    <row r="38" spans="1:16" ht="15.75" x14ac:dyDescent="0.25">
      <c r="A38" s="29">
        <v>3</v>
      </c>
      <c r="B38" s="89" t="s">
        <v>75</v>
      </c>
    </row>
    <row r="39" spans="1:16" ht="15.75" x14ac:dyDescent="0.25">
      <c r="A39" s="29">
        <v>4</v>
      </c>
      <c r="B39" s="89" t="s">
        <v>183</v>
      </c>
    </row>
    <row r="40" spans="1:16" ht="15.75" x14ac:dyDescent="0.25">
      <c r="A40" s="29">
        <v>5</v>
      </c>
      <c r="B40" s="89" t="s">
        <v>180</v>
      </c>
    </row>
    <row r="41" spans="1:16" ht="15.75" x14ac:dyDescent="0.25">
      <c r="A41" s="29">
        <v>7</v>
      </c>
      <c r="B41" s="89" t="s">
        <v>181</v>
      </c>
    </row>
    <row r="42" spans="1:16" ht="15.75" x14ac:dyDescent="0.25">
      <c r="A42" s="29">
        <v>8</v>
      </c>
      <c r="B42" s="89" t="s">
        <v>76</v>
      </c>
    </row>
    <row r="43" spans="1:16" ht="15.75" x14ac:dyDescent="0.25">
      <c r="A43" s="29">
        <v>14</v>
      </c>
      <c r="B43" s="89" t="s">
        <v>79</v>
      </c>
    </row>
    <row r="45" spans="1:16" x14ac:dyDescent="0.25">
      <c r="A45" s="27" t="s">
        <v>69</v>
      </c>
    </row>
    <row r="46" spans="1:16" x14ac:dyDescent="0.25">
      <c r="A46" s="32" t="s">
        <v>70</v>
      </c>
      <c r="B46" s="2" t="s">
        <v>86</v>
      </c>
    </row>
    <row r="47" spans="1:16" x14ac:dyDescent="0.25">
      <c r="A47" s="32" t="s">
        <v>33</v>
      </c>
      <c r="B47" s="2" t="s">
        <v>87</v>
      </c>
    </row>
    <row r="48" spans="1:16" ht="15.75" x14ac:dyDescent="0.25">
      <c r="A48" s="32" t="s">
        <v>32</v>
      </c>
      <c r="B48" s="30" t="s">
        <v>84</v>
      </c>
    </row>
    <row r="49" spans="1:3" ht="15.75" x14ac:dyDescent="0.25">
      <c r="A49" s="32" t="s">
        <v>63</v>
      </c>
      <c r="B49" s="30" t="s">
        <v>83</v>
      </c>
    </row>
    <row r="50" spans="1:3" ht="15.75" x14ac:dyDescent="0.25">
      <c r="A50" s="32" t="s">
        <v>72</v>
      </c>
      <c r="B50" s="30" t="s">
        <v>85</v>
      </c>
    </row>
    <row r="51" spans="1:3" ht="15.75" x14ac:dyDescent="0.25">
      <c r="A51" s="32" t="s">
        <v>65</v>
      </c>
      <c r="B51" s="30" t="s">
        <v>81</v>
      </c>
    </row>
    <row r="52" spans="1:3" ht="15.75" x14ac:dyDescent="0.25">
      <c r="A52" s="32" t="s">
        <v>74</v>
      </c>
      <c r="B52" s="30" t="s">
        <v>92</v>
      </c>
    </row>
    <row r="53" spans="1:3" ht="15.75" x14ac:dyDescent="0.25">
      <c r="A53" s="32" t="s">
        <v>99</v>
      </c>
      <c r="B53" s="30" t="s">
        <v>100</v>
      </c>
    </row>
    <row r="54" spans="1:3" ht="15.75" x14ac:dyDescent="0.25">
      <c r="B54" s="50"/>
      <c r="C54" s="30"/>
    </row>
  </sheetData>
  <mergeCells count="10">
    <mergeCell ref="B3:B4"/>
    <mergeCell ref="C2:L2"/>
    <mergeCell ref="C3:C4"/>
    <mergeCell ref="D3:D4"/>
    <mergeCell ref="L3:L4"/>
    <mergeCell ref="E3:E4"/>
    <mergeCell ref="F3:F4"/>
    <mergeCell ref="G3:H3"/>
    <mergeCell ref="I3:J3"/>
    <mergeCell ref="K3:K4"/>
  </mergeCells>
  <pageMargins left="0.7" right="0.7" top="0.75" bottom="0.75" header="0.3" footer="0.3"/>
  <pageSetup paperSize="9" scale="77" orientation="landscape" r:id="rId1"/>
  <ignoredErrors>
    <ignoredError sqref="C30:J30" formulaRange="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4"/>
  <sheetViews>
    <sheetView showGridLines="0" zoomScaleNormal="100" workbookViewId="0">
      <selection activeCell="B3" sqref="B3:B4"/>
    </sheetView>
  </sheetViews>
  <sheetFormatPr defaultRowHeight="15" x14ac:dyDescent="0.25"/>
  <cols>
    <col min="1" max="1" width="5" style="2" customWidth="1"/>
    <col min="2" max="2" width="45" style="2" customWidth="1"/>
    <col min="3" max="11" width="9.140625" style="2"/>
    <col min="12" max="12" width="8.7109375" style="2" bestFit="1" customWidth="1"/>
    <col min="13" max="16384" width="9.140625" style="2"/>
  </cols>
  <sheetData>
    <row r="1" spans="2:12" ht="15.75" thickBot="1" x14ac:dyDescent="0.3"/>
    <row r="2" spans="2:12" ht="15.75" customHeight="1" thickBot="1" x14ac:dyDescent="0.3">
      <c r="B2" s="3" t="s">
        <v>0</v>
      </c>
      <c r="C2" s="311" t="s">
        <v>46</v>
      </c>
      <c r="D2" s="312"/>
      <c r="E2" s="312"/>
      <c r="F2" s="312"/>
      <c r="G2" s="312"/>
      <c r="H2" s="312"/>
      <c r="I2" s="312"/>
      <c r="J2" s="312"/>
      <c r="K2" s="312"/>
      <c r="L2" s="313"/>
    </row>
    <row r="3" spans="2:12" ht="15" customHeight="1" thickBot="1" x14ac:dyDescent="0.3">
      <c r="B3" s="309" t="s">
        <v>5</v>
      </c>
      <c r="C3" s="314">
        <v>2015</v>
      </c>
      <c r="D3" s="316">
        <v>2020</v>
      </c>
      <c r="E3" s="316">
        <v>2030</v>
      </c>
      <c r="F3" s="318">
        <v>2050</v>
      </c>
      <c r="G3" s="320" t="s">
        <v>1</v>
      </c>
      <c r="H3" s="318"/>
      <c r="I3" s="314" t="s">
        <v>2</v>
      </c>
      <c r="J3" s="318"/>
      <c r="K3" s="316" t="s">
        <v>3</v>
      </c>
      <c r="L3" s="316" t="s">
        <v>4</v>
      </c>
    </row>
    <row r="4" spans="2:12" ht="15.75" thickBot="1" x14ac:dyDescent="0.3">
      <c r="B4" s="310"/>
      <c r="C4" s="315"/>
      <c r="D4" s="317"/>
      <c r="E4" s="317"/>
      <c r="F4" s="319"/>
      <c r="G4" s="6" t="s">
        <v>6</v>
      </c>
      <c r="H4" s="7" t="s">
        <v>7</v>
      </c>
      <c r="I4" s="7" t="s">
        <v>6</v>
      </c>
      <c r="J4" s="8" t="s">
        <v>7</v>
      </c>
      <c r="K4" s="317"/>
      <c r="L4" s="317"/>
    </row>
    <row r="5" spans="2:12" ht="15.75" customHeight="1" thickBot="1" x14ac:dyDescent="0.3">
      <c r="B5" s="9" t="s">
        <v>8</v>
      </c>
      <c r="C5" s="33">
        <v>4</v>
      </c>
      <c r="D5" s="33">
        <v>4</v>
      </c>
      <c r="E5" s="33">
        <v>4</v>
      </c>
      <c r="F5" s="33">
        <v>4</v>
      </c>
      <c r="G5" s="33">
        <v>2.5</v>
      </c>
      <c r="H5" s="1">
        <v>6</v>
      </c>
      <c r="I5" s="33">
        <v>2.5</v>
      </c>
      <c r="J5" s="1">
        <v>6</v>
      </c>
      <c r="K5" s="1"/>
      <c r="L5" s="1" t="s">
        <v>38</v>
      </c>
    </row>
    <row r="6" spans="2:12" ht="15.75" customHeight="1" thickBot="1" x14ac:dyDescent="0.3">
      <c r="B6" s="9" t="s">
        <v>9</v>
      </c>
      <c r="C6" s="1">
        <v>0</v>
      </c>
      <c r="D6" s="1">
        <v>0</v>
      </c>
      <c r="E6" s="1">
        <v>0</v>
      </c>
      <c r="F6" s="1">
        <v>0</v>
      </c>
      <c r="G6" s="1">
        <v>0</v>
      </c>
      <c r="H6" s="1">
        <v>0</v>
      </c>
      <c r="I6" s="1">
        <v>0</v>
      </c>
      <c r="J6" s="1">
        <v>0</v>
      </c>
      <c r="K6" s="1"/>
      <c r="L6" s="1"/>
    </row>
    <row r="7" spans="2:12" ht="15.75" customHeight="1" thickBot="1" x14ac:dyDescent="0.3">
      <c r="B7" s="9" t="s">
        <v>10</v>
      </c>
      <c r="C7" s="1">
        <v>100</v>
      </c>
      <c r="D7" s="1">
        <v>100</v>
      </c>
      <c r="E7" s="1">
        <v>100</v>
      </c>
      <c r="F7" s="1">
        <v>100</v>
      </c>
      <c r="G7" s="1">
        <v>70</v>
      </c>
      <c r="H7" s="1">
        <v>100</v>
      </c>
      <c r="I7" s="1">
        <v>70</v>
      </c>
      <c r="J7" s="1">
        <v>100</v>
      </c>
      <c r="K7" s="1" t="s">
        <v>64</v>
      </c>
      <c r="L7" s="1" t="s">
        <v>39</v>
      </c>
    </row>
    <row r="8" spans="2:12" ht="15.75" customHeight="1" thickBot="1" x14ac:dyDescent="0.3">
      <c r="B8" s="9" t="s">
        <v>11</v>
      </c>
      <c r="C8" s="1">
        <v>100</v>
      </c>
      <c r="D8" s="1">
        <v>100</v>
      </c>
      <c r="E8" s="1">
        <v>100</v>
      </c>
      <c r="F8" s="1">
        <v>100</v>
      </c>
      <c r="G8" s="1">
        <v>70</v>
      </c>
      <c r="H8" s="1">
        <v>100</v>
      </c>
      <c r="I8" s="1">
        <v>70</v>
      </c>
      <c r="J8" s="1">
        <v>100</v>
      </c>
      <c r="K8" s="1" t="s">
        <v>64</v>
      </c>
      <c r="L8" s="1">
        <v>1.2</v>
      </c>
    </row>
    <row r="9" spans="2:12" ht="15.75" customHeight="1" thickBot="1" x14ac:dyDescent="0.3">
      <c r="B9" s="9" t="s">
        <v>42</v>
      </c>
      <c r="C9" s="1">
        <v>345</v>
      </c>
      <c r="D9" s="1">
        <v>355</v>
      </c>
      <c r="E9" s="1">
        <v>365</v>
      </c>
      <c r="F9" s="1">
        <v>380</v>
      </c>
      <c r="G9" s="1">
        <v>330</v>
      </c>
      <c r="H9" s="1">
        <v>365</v>
      </c>
      <c r="I9" s="1">
        <v>330</v>
      </c>
      <c r="J9" s="1">
        <v>400</v>
      </c>
      <c r="K9" s="1" t="s">
        <v>93</v>
      </c>
      <c r="L9" s="1" t="s">
        <v>40</v>
      </c>
    </row>
    <row r="10" spans="2:12" ht="15.75" customHeight="1" thickBot="1" x14ac:dyDescent="0.3">
      <c r="B10" s="9" t="s">
        <v>43</v>
      </c>
      <c r="C10" s="1">
        <v>325</v>
      </c>
      <c r="D10" s="1">
        <v>335</v>
      </c>
      <c r="E10" s="1">
        <v>345</v>
      </c>
      <c r="F10" s="1">
        <v>365</v>
      </c>
      <c r="G10" s="1">
        <v>315</v>
      </c>
      <c r="H10" s="1">
        <v>345</v>
      </c>
      <c r="I10" s="1">
        <v>315</v>
      </c>
      <c r="J10" s="1">
        <v>390</v>
      </c>
      <c r="K10" s="1" t="s">
        <v>94</v>
      </c>
      <c r="L10" s="1" t="s">
        <v>40</v>
      </c>
    </row>
    <row r="11" spans="2:12" ht="15.75" customHeight="1" thickBot="1" x14ac:dyDescent="0.3">
      <c r="B11" s="9" t="s">
        <v>44</v>
      </c>
      <c r="C11" s="1">
        <v>300</v>
      </c>
      <c r="D11" s="1">
        <v>320</v>
      </c>
      <c r="E11" s="1">
        <v>340</v>
      </c>
      <c r="F11" s="1">
        <v>355</v>
      </c>
      <c r="G11" s="1">
        <v>290</v>
      </c>
      <c r="H11" s="1">
        <v>330</v>
      </c>
      <c r="I11" s="1">
        <v>290</v>
      </c>
      <c r="J11" s="1">
        <v>375</v>
      </c>
      <c r="K11" s="1" t="s">
        <v>93</v>
      </c>
      <c r="L11" s="1" t="s">
        <v>40</v>
      </c>
    </row>
    <row r="12" spans="2:12" ht="15.75" customHeight="1" thickBot="1" x14ac:dyDescent="0.3">
      <c r="B12" s="9" t="s">
        <v>45</v>
      </c>
      <c r="C12" s="1">
        <v>285</v>
      </c>
      <c r="D12" s="1">
        <v>305</v>
      </c>
      <c r="E12" s="1">
        <v>320</v>
      </c>
      <c r="F12" s="1">
        <v>335</v>
      </c>
      <c r="G12" s="1">
        <v>280</v>
      </c>
      <c r="H12" s="1">
        <v>315</v>
      </c>
      <c r="I12" s="1">
        <v>280</v>
      </c>
      <c r="J12" s="1">
        <v>365</v>
      </c>
      <c r="K12" s="1" t="s">
        <v>94</v>
      </c>
      <c r="L12" s="1" t="s">
        <v>40</v>
      </c>
    </row>
    <row r="13" spans="2:12" ht="15.75" customHeight="1" thickBot="1" x14ac:dyDescent="0.3">
      <c r="B13" s="9" t="s">
        <v>14</v>
      </c>
      <c r="C13" s="1">
        <v>100</v>
      </c>
      <c r="D13" s="1">
        <v>100</v>
      </c>
      <c r="E13" s="1">
        <v>100</v>
      </c>
      <c r="F13" s="1">
        <v>100</v>
      </c>
      <c r="G13" s="1">
        <v>80</v>
      </c>
      <c r="H13" s="1">
        <v>120</v>
      </c>
      <c r="I13" s="1">
        <v>80</v>
      </c>
      <c r="J13" s="1">
        <v>120</v>
      </c>
      <c r="K13" s="1" t="s">
        <v>99</v>
      </c>
      <c r="L13" s="1">
        <v>4</v>
      </c>
    </row>
    <row r="14" spans="2:12" ht="15.75" customHeight="1" thickBot="1" x14ac:dyDescent="0.3">
      <c r="B14" s="9" t="s">
        <v>15</v>
      </c>
      <c r="C14" s="263">
        <v>18</v>
      </c>
      <c r="D14" s="263">
        <v>18</v>
      </c>
      <c r="E14" s="263">
        <v>18</v>
      </c>
      <c r="F14" s="263">
        <v>18</v>
      </c>
      <c r="G14" s="263">
        <v>15</v>
      </c>
      <c r="H14" s="263">
        <v>20</v>
      </c>
      <c r="I14" s="263">
        <v>15</v>
      </c>
      <c r="J14" s="263">
        <v>20</v>
      </c>
      <c r="K14" s="1"/>
      <c r="L14" s="1"/>
    </row>
    <row r="15" spans="2:12" ht="15.75" customHeight="1" thickBot="1" x14ac:dyDescent="0.3">
      <c r="B15" s="5" t="s">
        <v>16</v>
      </c>
      <c r="C15" s="13"/>
      <c r="D15" s="13"/>
      <c r="E15" s="13"/>
      <c r="F15" s="13"/>
      <c r="G15" s="13"/>
      <c r="H15" s="13"/>
      <c r="I15" s="13"/>
      <c r="J15" s="13"/>
      <c r="K15" s="13"/>
      <c r="L15" s="1"/>
    </row>
    <row r="16" spans="2:12" ht="15.75" customHeight="1" thickBot="1" x14ac:dyDescent="0.3">
      <c r="B16" s="9" t="s">
        <v>35</v>
      </c>
      <c r="C16" s="14">
        <v>100</v>
      </c>
      <c r="D16" s="14">
        <v>100</v>
      </c>
      <c r="E16" s="14">
        <v>100</v>
      </c>
      <c r="F16" s="14">
        <v>100</v>
      </c>
      <c r="G16" s="14">
        <v>50</v>
      </c>
      <c r="H16" s="14">
        <v>100</v>
      </c>
      <c r="I16" s="14">
        <v>50</v>
      </c>
      <c r="J16" s="14">
        <v>100</v>
      </c>
      <c r="K16" s="14"/>
      <c r="L16" s="1" t="s">
        <v>39</v>
      </c>
    </row>
    <row r="17" spans="2:12" ht="15.75" customHeight="1" thickBot="1" x14ac:dyDescent="0.3">
      <c r="B17" s="9" t="s">
        <v>17</v>
      </c>
      <c r="C17" s="14">
        <v>0</v>
      </c>
      <c r="D17" s="14">
        <v>0</v>
      </c>
      <c r="E17" s="14">
        <v>0</v>
      </c>
      <c r="F17" s="14">
        <v>0</v>
      </c>
      <c r="G17" s="14">
        <v>0</v>
      </c>
      <c r="H17" s="14">
        <v>0</v>
      </c>
      <c r="I17" s="14">
        <v>0</v>
      </c>
      <c r="J17" s="14">
        <v>0</v>
      </c>
      <c r="K17" s="14"/>
      <c r="L17" s="1" t="s">
        <v>39</v>
      </c>
    </row>
    <row r="18" spans="2:12" ht="15.75" customHeight="1" thickBot="1" x14ac:dyDescent="0.3">
      <c r="B18" s="9" t="s">
        <v>18</v>
      </c>
      <c r="C18" s="14">
        <v>0</v>
      </c>
      <c r="D18" s="14">
        <v>0</v>
      </c>
      <c r="E18" s="14">
        <v>0</v>
      </c>
      <c r="F18" s="14">
        <v>0</v>
      </c>
      <c r="G18" s="14">
        <v>0</v>
      </c>
      <c r="H18" s="14">
        <v>0</v>
      </c>
      <c r="I18" s="14">
        <v>0</v>
      </c>
      <c r="J18" s="14">
        <v>0</v>
      </c>
      <c r="K18" s="14"/>
      <c r="L18" s="1" t="s">
        <v>39</v>
      </c>
    </row>
    <row r="19" spans="2:12" ht="15.75" customHeight="1" thickBot="1" x14ac:dyDescent="0.3">
      <c r="B19" s="5" t="s">
        <v>19</v>
      </c>
      <c r="C19" s="16"/>
      <c r="D19" s="16"/>
      <c r="E19" s="16"/>
      <c r="F19" s="16"/>
      <c r="G19" s="16"/>
      <c r="H19" s="16"/>
      <c r="I19" s="16"/>
      <c r="J19" s="16"/>
      <c r="K19" s="16"/>
      <c r="L19" s="17"/>
    </row>
    <row r="20" spans="2:12" ht="15.75" customHeight="1" thickBot="1" x14ac:dyDescent="0.3">
      <c r="B20" s="9" t="s">
        <v>20</v>
      </c>
      <c r="C20" s="14" t="s">
        <v>31</v>
      </c>
      <c r="D20" s="14" t="s">
        <v>31</v>
      </c>
      <c r="E20" s="14" t="s">
        <v>31</v>
      </c>
      <c r="F20" s="14" t="s">
        <v>31</v>
      </c>
      <c r="G20" s="14" t="s">
        <v>31</v>
      </c>
      <c r="H20" s="14" t="s">
        <v>31</v>
      </c>
      <c r="I20" s="14" t="s">
        <v>31</v>
      </c>
      <c r="J20" s="14" t="s">
        <v>31</v>
      </c>
      <c r="K20" s="1"/>
      <c r="L20" s="1"/>
    </row>
    <row r="21" spans="2:12" ht="15.75" customHeight="1" thickBot="1" x14ac:dyDescent="0.3">
      <c r="B21" s="9" t="s">
        <v>21</v>
      </c>
      <c r="C21" s="14" t="s">
        <v>31</v>
      </c>
      <c r="D21" s="14" t="s">
        <v>31</v>
      </c>
      <c r="E21" s="14" t="s">
        <v>31</v>
      </c>
      <c r="F21" s="14" t="s">
        <v>31</v>
      </c>
      <c r="G21" s="14" t="s">
        <v>31</v>
      </c>
      <c r="H21" s="14" t="s">
        <v>31</v>
      </c>
      <c r="I21" s="14" t="s">
        <v>31</v>
      </c>
      <c r="J21" s="14" t="s">
        <v>31</v>
      </c>
      <c r="K21" s="1"/>
      <c r="L21" s="1"/>
    </row>
    <row r="22" spans="2:12" ht="15.75" customHeight="1" thickBot="1" x14ac:dyDescent="0.3">
      <c r="B22" s="9" t="s">
        <v>22</v>
      </c>
      <c r="C22" s="14" t="s">
        <v>31</v>
      </c>
      <c r="D22" s="14" t="s">
        <v>31</v>
      </c>
      <c r="E22" s="14" t="s">
        <v>31</v>
      </c>
      <c r="F22" s="14" t="s">
        <v>31</v>
      </c>
      <c r="G22" s="14" t="s">
        <v>31</v>
      </c>
      <c r="H22" s="14" t="s">
        <v>31</v>
      </c>
      <c r="I22" s="14" t="s">
        <v>31</v>
      </c>
      <c r="J22" s="14" t="s">
        <v>31</v>
      </c>
      <c r="K22" s="1"/>
      <c r="L22" s="1"/>
    </row>
    <row r="23" spans="2:12" ht="15.75" customHeight="1" thickBot="1" x14ac:dyDescent="0.3">
      <c r="B23" s="9" t="s">
        <v>23</v>
      </c>
      <c r="C23" s="14" t="s">
        <v>31</v>
      </c>
      <c r="D23" s="14" t="s">
        <v>31</v>
      </c>
      <c r="E23" s="14" t="s">
        <v>31</v>
      </c>
      <c r="F23" s="14" t="s">
        <v>31</v>
      </c>
      <c r="G23" s="14" t="s">
        <v>31</v>
      </c>
      <c r="H23" s="14" t="s">
        <v>31</v>
      </c>
      <c r="I23" s="14" t="s">
        <v>31</v>
      </c>
      <c r="J23" s="14" t="s">
        <v>31</v>
      </c>
      <c r="K23" s="1"/>
      <c r="L23" s="1"/>
    </row>
    <row r="24" spans="2:12" ht="15.75" customHeight="1" thickBot="1" x14ac:dyDescent="0.3">
      <c r="B24" s="9" t="s">
        <v>24</v>
      </c>
      <c r="C24" s="14" t="s">
        <v>31</v>
      </c>
      <c r="D24" s="14" t="s">
        <v>31</v>
      </c>
      <c r="E24" s="14" t="s">
        <v>31</v>
      </c>
      <c r="F24" s="14" t="s">
        <v>31</v>
      </c>
      <c r="G24" s="14" t="s">
        <v>31</v>
      </c>
      <c r="H24" s="14" t="s">
        <v>31</v>
      </c>
      <c r="I24" s="14" t="s">
        <v>31</v>
      </c>
      <c r="J24" s="14" t="s">
        <v>31</v>
      </c>
      <c r="K24" s="1"/>
      <c r="L24" s="1"/>
    </row>
    <row r="25" spans="2:12" ht="15.75" customHeight="1" thickBot="1" x14ac:dyDescent="0.3">
      <c r="B25" s="5" t="s">
        <v>25</v>
      </c>
      <c r="C25" s="16"/>
      <c r="D25" s="16"/>
      <c r="E25" s="16"/>
      <c r="F25" s="16"/>
      <c r="G25" s="16"/>
      <c r="H25" s="16"/>
      <c r="I25" s="16"/>
      <c r="J25" s="16"/>
      <c r="K25" s="16"/>
      <c r="L25" s="17"/>
    </row>
    <row r="26" spans="2:12" x14ac:dyDescent="0.25">
      <c r="B26" s="18" t="s">
        <v>26</v>
      </c>
      <c r="C26" s="23">
        <v>7</v>
      </c>
      <c r="D26" s="51">
        <v>6.6</v>
      </c>
      <c r="E26" s="51">
        <v>5.9</v>
      </c>
      <c r="F26" s="51">
        <v>5.3</v>
      </c>
      <c r="G26" s="23">
        <v>6</v>
      </c>
      <c r="H26" s="23">
        <v>9</v>
      </c>
      <c r="I26" s="23">
        <v>4</v>
      </c>
      <c r="J26" s="23">
        <v>8</v>
      </c>
      <c r="K26" s="23"/>
      <c r="L26" s="23" t="s">
        <v>58</v>
      </c>
    </row>
    <row r="27" spans="2:12" x14ac:dyDescent="0.25">
      <c r="B27" s="18" t="s">
        <v>27</v>
      </c>
      <c r="C27" s="23">
        <v>60</v>
      </c>
      <c r="D27" s="21">
        <v>60</v>
      </c>
      <c r="E27" s="21">
        <v>50</v>
      </c>
      <c r="F27" s="21">
        <v>50</v>
      </c>
      <c r="G27" s="23">
        <v>45</v>
      </c>
      <c r="H27" s="23">
        <v>85</v>
      </c>
      <c r="I27" s="23">
        <v>40</v>
      </c>
      <c r="J27" s="23">
        <v>85</v>
      </c>
      <c r="K27" s="23" t="s">
        <v>33</v>
      </c>
      <c r="L27" s="23" t="s">
        <v>39</v>
      </c>
    </row>
    <row r="28" spans="2:12" ht="15.75" thickBot="1" x14ac:dyDescent="0.3">
      <c r="B28" s="9" t="s">
        <v>28</v>
      </c>
      <c r="C28" s="1">
        <v>40</v>
      </c>
      <c r="D28" s="11">
        <v>40</v>
      </c>
      <c r="E28" s="11">
        <v>50</v>
      </c>
      <c r="F28" s="11">
        <v>50</v>
      </c>
      <c r="G28" s="1">
        <v>15</v>
      </c>
      <c r="H28" s="1">
        <v>55</v>
      </c>
      <c r="I28" s="1">
        <v>15</v>
      </c>
      <c r="J28" s="1">
        <v>60</v>
      </c>
      <c r="K28" s="1"/>
      <c r="L28" s="1" t="s">
        <v>39</v>
      </c>
    </row>
    <row r="29" spans="2:12" ht="15.75" thickBot="1" x14ac:dyDescent="0.3">
      <c r="B29" s="9" t="s">
        <v>29</v>
      </c>
      <c r="C29" s="1"/>
      <c r="D29" s="11"/>
      <c r="E29" s="11"/>
      <c r="F29" s="11"/>
      <c r="G29" s="1"/>
      <c r="H29" s="1"/>
      <c r="I29" s="1"/>
      <c r="J29" s="1"/>
      <c r="K29" s="1"/>
      <c r="L29" s="1"/>
    </row>
    <row r="30" spans="2:12" x14ac:dyDescent="0.25">
      <c r="B30" s="37" t="s">
        <v>30</v>
      </c>
      <c r="C30" s="38">
        <f>SUM(C31:C32)</f>
        <v>291</v>
      </c>
      <c r="D30" s="39">
        <f t="shared" ref="D30:J30" si="0">SUM(D31:D32)</f>
        <v>278.03216422149995</v>
      </c>
      <c r="E30" s="40">
        <f t="shared" si="0"/>
        <v>255.11663107276718</v>
      </c>
      <c r="F30" s="39">
        <f t="shared" si="0"/>
        <v>238.73507335803222</v>
      </c>
      <c r="G30" s="41">
        <f t="shared" si="0"/>
        <v>256</v>
      </c>
      <c r="H30" s="39">
        <f t="shared" si="0"/>
        <v>328</v>
      </c>
      <c r="I30" s="39">
        <f t="shared" si="0"/>
        <v>188</v>
      </c>
      <c r="J30" s="39">
        <f t="shared" si="0"/>
        <v>295</v>
      </c>
      <c r="K30" s="42"/>
      <c r="L30" s="42"/>
    </row>
    <row r="31" spans="2:12" x14ac:dyDescent="0.25">
      <c r="B31" s="43" t="s">
        <v>97</v>
      </c>
      <c r="C31" s="44">
        <v>6</v>
      </c>
      <c r="D31" s="44">
        <v>7</v>
      </c>
      <c r="E31" s="44">
        <v>10</v>
      </c>
      <c r="F31" s="44">
        <v>17</v>
      </c>
      <c r="G31" s="44">
        <v>6</v>
      </c>
      <c r="H31" s="44">
        <v>8</v>
      </c>
      <c r="I31" s="44">
        <v>13</v>
      </c>
      <c r="J31" s="44">
        <v>20</v>
      </c>
      <c r="K31" s="45" t="s">
        <v>99</v>
      </c>
      <c r="L31" s="45"/>
    </row>
    <row r="32" spans="2:12" ht="15.75" thickBot="1" x14ac:dyDescent="0.3">
      <c r="B32" s="46" t="s">
        <v>98</v>
      </c>
      <c r="C32" s="261">
        <v>285</v>
      </c>
      <c r="D32" s="92">
        <f>$C$32*(1-0.01)^(D3-$C$3)</f>
        <v>271.03216422149995</v>
      </c>
      <c r="E32" s="92">
        <f>$C$32*(1-0.01)^(E3-$C$3)</f>
        <v>245.11663107276718</v>
      </c>
      <c r="F32" s="92">
        <f>$E$32*(1-0.005)^(F3-$E$3)</f>
        <v>221.73507335803222</v>
      </c>
      <c r="G32" s="260">
        <v>250</v>
      </c>
      <c r="H32" s="260">
        <v>320</v>
      </c>
      <c r="I32" s="260">
        <v>175</v>
      </c>
      <c r="J32" s="260">
        <v>275</v>
      </c>
      <c r="K32" s="1"/>
      <c r="L32" s="1"/>
    </row>
    <row r="33" spans="1:12" ht="15.75" thickBot="1" x14ac:dyDescent="0.3">
      <c r="B33" s="9" t="s">
        <v>51</v>
      </c>
      <c r="C33" s="49">
        <v>0</v>
      </c>
      <c r="D33" s="49">
        <v>0</v>
      </c>
      <c r="E33" s="49">
        <v>0</v>
      </c>
      <c r="F33" s="49">
        <v>0</v>
      </c>
      <c r="G33" s="49">
        <v>0</v>
      </c>
      <c r="H33" s="49">
        <v>0</v>
      </c>
      <c r="I33" s="49">
        <v>0</v>
      </c>
      <c r="J33" s="49">
        <v>0</v>
      </c>
      <c r="K33" s="1"/>
      <c r="L33" s="1" t="s">
        <v>39</v>
      </c>
    </row>
    <row r="35" spans="1:12" x14ac:dyDescent="0.25">
      <c r="A35" s="34" t="s">
        <v>68</v>
      </c>
    </row>
    <row r="36" spans="1:12" ht="15.75" x14ac:dyDescent="0.25">
      <c r="A36" s="29">
        <v>1</v>
      </c>
      <c r="B36" s="89" t="s">
        <v>179</v>
      </c>
    </row>
    <row r="37" spans="1:12" ht="15.75" x14ac:dyDescent="0.25">
      <c r="A37" s="29">
        <v>2</v>
      </c>
      <c r="B37" s="89" t="s">
        <v>182</v>
      </c>
    </row>
    <row r="38" spans="1:12" ht="15.75" x14ac:dyDescent="0.25">
      <c r="A38" s="29">
        <v>3</v>
      </c>
      <c r="B38" s="89" t="s">
        <v>75</v>
      </c>
    </row>
    <row r="39" spans="1:12" ht="15.75" x14ac:dyDescent="0.25">
      <c r="A39" s="29">
        <v>4</v>
      </c>
      <c r="B39" s="89" t="s">
        <v>183</v>
      </c>
    </row>
    <row r="40" spans="1:12" ht="15.75" x14ac:dyDescent="0.25">
      <c r="A40" s="29">
        <v>5</v>
      </c>
      <c r="B40" s="89" t="s">
        <v>180</v>
      </c>
    </row>
    <row r="41" spans="1:12" ht="15.75" x14ac:dyDescent="0.25">
      <c r="A41" s="29">
        <v>7</v>
      </c>
      <c r="B41" s="89" t="s">
        <v>181</v>
      </c>
    </row>
    <row r="42" spans="1:12" ht="15.75" x14ac:dyDescent="0.25">
      <c r="A42" s="29">
        <v>8</v>
      </c>
      <c r="B42" s="89" t="s">
        <v>76</v>
      </c>
    </row>
    <row r="43" spans="1:12" ht="15.75" x14ac:dyDescent="0.25">
      <c r="A43" s="29">
        <v>13</v>
      </c>
      <c r="B43" s="89" t="s">
        <v>78</v>
      </c>
    </row>
    <row r="44" spans="1:12" ht="15.75" x14ac:dyDescent="0.25">
      <c r="A44" s="29">
        <v>14</v>
      </c>
      <c r="B44" s="89" t="s">
        <v>79</v>
      </c>
    </row>
    <row r="46" spans="1:12" x14ac:dyDescent="0.25">
      <c r="A46" s="27" t="s">
        <v>69</v>
      </c>
    </row>
    <row r="47" spans="1:12" x14ac:dyDescent="0.25">
      <c r="A47" s="32" t="s">
        <v>70</v>
      </c>
      <c r="B47" s="2" t="s">
        <v>86</v>
      </c>
    </row>
    <row r="48" spans="1:12" x14ac:dyDescent="0.25">
      <c r="A48" s="32" t="s">
        <v>33</v>
      </c>
      <c r="B48" s="2" t="s">
        <v>87</v>
      </c>
    </row>
    <row r="49" spans="1:3" ht="15.75" x14ac:dyDescent="0.25">
      <c r="A49" s="32" t="s">
        <v>32</v>
      </c>
      <c r="B49" s="30" t="s">
        <v>84</v>
      </c>
    </row>
    <row r="50" spans="1:3" ht="15.75" x14ac:dyDescent="0.25">
      <c r="A50" s="32" t="s">
        <v>63</v>
      </c>
      <c r="B50" s="30" t="s">
        <v>83</v>
      </c>
    </row>
    <row r="51" spans="1:3" ht="15.75" x14ac:dyDescent="0.25">
      <c r="A51" s="32" t="s">
        <v>65</v>
      </c>
      <c r="B51" s="30" t="s">
        <v>81</v>
      </c>
    </row>
    <row r="52" spans="1:3" ht="15.75" x14ac:dyDescent="0.25">
      <c r="A52" s="32" t="s">
        <v>74</v>
      </c>
      <c r="B52" s="30" t="s">
        <v>92</v>
      </c>
    </row>
    <row r="53" spans="1:3" ht="15.75" x14ac:dyDescent="0.25">
      <c r="A53" s="32" t="s">
        <v>99</v>
      </c>
      <c r="B53" s="30" t="s">
        <v>100</v>
      </c>
    </row>
    <row r="54" spans="1:3" ht="15.75" x14ac:dyDescent="0.25">
      <c r="B54" s="50"/>
      <c r="C54" s="30"/>
    </row>
  </sheetData>
  <mergeCells count="10">
    <mergeCell ref="B3:B4"/>
    <mergeCell ref="C2:L2"/>
    <mergeCell ref="G3:H3"/>
    <mergeCell ref="I3:J3"/>
    <mergeCell ref="L3:L4"/>
    <mergeCell ref="C3:C4"/>
    <mergeCell ref="D3:D4"/>
    <mergeCell ref="E3:E4"/>
    <mergeCell ref="F3:F4"/>
    <mergeCell ref="K3:K4"/>
  </mergeCells>
  <pageMargins left="0.7" right="0.7" top="0.75" bottom="0.75" header="0.3" footer="0.3"/>
  <pageSetup paperSize="9" scale="7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1"/>
  <sheetViews>
    <sheetView workbookViewId="0">
      <selection activeCell="O27" sqref="O27"/>
    </sheetView>
  </sheetViews>
  <sheetFormatPr defaultRowHeight="15" x14ac:dyDescent="0.25"/>
  <cols>
    <col min="1" max="1" width="5" style="2" customWidth="1"/>
    <col min="2" max="2" width="45" style="2" customWidth="1"/>
    <col min="3" max="3" width="9.140625" style="2" customWidth="1"/>
    <col min="4" max="7" width="9.140625" style="2"/>
    <col min="8" max="8" width="9.140625" style="2" customWidth="1"/>
    <col min="9" max="11" width="9.140625" style="2"/>
    <col min="12" max="12" width="8.7109375" style="2" customWidth="1"/>
    <col min="13" max="16384" width="9.140625" style="2"/>
  </cols>
  <sheetData>
    <row r="1" spans="2:12" ht="15.75" thickBot="1" x14ac:dyDescent="0.3"/>
    <row r="2" spans="2:12" ht="15.75" customHeight="1" thickBot="1" x14ac:dyDescent="0.3">
      <c r="B2" s="3" t="s">
        <v>0</v>
      </c>
      <c r="C2" s="311" t="s">
        <v>50</v>
      </c>
      <c r="D2" s="312"/>
      <c r="E2" s="312"/>
      <c r="F2" s="312"/>
      <c r="G2" s="312"/>
      <c r="H2" s="312"/>
      <c r="I2" s="312"/>
      <c r="J2" s="312"/>
      <c r="K2" s="312"/>
      <c r="L2" s="313"/>
    </row>
    <row r="3" spans="2:12" ht="15" customHeight="1" thickBot="1" x14ac:dyDescent="0.3">
      <c r="B3" s="309" t="s">
        <v>5</v>
      </c>
      <c r="C3" s="314">
        <v>2015</v>
      </c>
      <c r="D3" s="316">
        <v>2020</v>
      </c>
      <c r="E3" s="316">
        <v>2030</v>
      </c>
      <c r="F3" s="318">
        <v>2050</v>
      </c>
      <c r="G3" s="320" t="s">
        <v>1</v>
      </c>
      <c r="H3" s="318"/>
      <c r="I3" s="314" t="s">
        <v>2</v>
      </c>
      <c r="J3" s="318"/>
      <c r="K3" s="316" t="s">
        <v>3</v>
      </c>
      <c r="L3" s="316" t="s">
        <v>4</v>
      </c>
    </row>
    <row r="4" spans="2:12" ht="15.75" thickBot="1" x14ac:dyDescent="0.3">
      <c r="B4" s="310"/>
      <c r="C4" s="315"/>
      <c r="D4" s="317"/>
      <c r="E4" s="317"/>
      <c r="F4" s="319"/>
      <c r="G4" s="6" t="s">
        <v>6</v>
      </c>
      <c r="H4" s="7" t="s">
        <v>7</v>
      </c>
      <c r="I4" s="7" t="s">
        <v>6</v>
      </c>
      <c r="J4" s="8" t="s">
        <v>7</v>
      </c>
      <c r="K4" s="317"/>
      <c r="L4" s="317"/>
    </row>
    <row r="5" spans="2:12" ht="15.75" thickBot="1" x14ac:dyDescent="0.3">
      <c r="B5" s="9" t="s">
        <v>8</v>
      </c>
      <c r="C5" s="33">
        <v>400</v>
      </c>
      <c r="D5" s="33">
        <v>400</v>
      </c>
      <c r="E5" s="33">
        <v>400</v>
      </c>
      <c r="F5" s="33">
        <v>400</v>
      </c>
      <c r="G5" s="1">
        <v>300</v>
      </c>
      <c r="H5" s="1">
        <v>500</v>
      </c>
      <c r="I5" s="1">
        <v>300</v>
      </c>
      <c r="J5" s="1">
        <v>500</v>
      </c>
      <c r="K5" s="1"/>
      <c r="L5" s="1">
        <v>5.6</v>
      </c>
    </row>
    <row r="6" spans="2:12" ht="15.75" thickBot="1" x14ac:dyDescent="0.3">
      <c r="B6" s="9" t="s">
        <v>9</v>
      </c>
      <c r="C6" s="1">
        <v>0</v>
      </c>
      <c r="D6" s="1">
        <v>0</v>
      </c>
      <c r="E6" s="1">
        <v>0</v>
      </c>
      <c r="F6" s="1">
        <v>0</v>
      </c>
      <c r="G6" s="1">
        <v>0</v>
      </c>
      <c r="H6" s="1">
        <v>0</v>
      </c>
      <c r="I6" s="1">
        <v>0</v>
      </c>
      <c r="J6" s="1">
        <v>0</v>
      </c>
      <c r="K6" s="1"/>
      <c r="L6" s="1"/>
    </row>
    <row r="7" spans="2:12" ht="15.75" thickBot="1" x14ac:dyDescent="0.3">
      <c r="B7" s="9" t="s">
        <v>10</v>
      </c>
      <c r="C7" s="1">
        <v>100</v>
      </c>
      <c r="D7" s="1">
        <v>100</v>
      </c>
      <c r="E7" s="1">
        <v>100</v>
      </c>
      <c r="F7" s="1">
        <v>100</v>
      </c>
      <c r="G7" s="1">
        <v>70</v>
      </c>
      <c r="H7" s="1">
        <v>100</v>
      </c>
      <c r="I7" s="1">
        <v>70</v>
      </c>
      <c r="J7" s="1">
        <v>100</v>
      </c>
      <c r="K7" s="1" t="s">
        <v>63</v>
      </c>
      <c r="L7" s="1"/>
    </row>
    <row r="8" spans="2:12" ht="15.75" thickBot="1" x14ac:dyDescent="0.3">
      <c r="B8" s="9" t="s">
        <v>11</v>
      </c>
      <c r="C8" s="1">
        <v>100</v>
      </c>
      <c r="D8" s="1">
        <v>100</v>
      </c>
      <c r="E8" s="1">
        <v>100</v>
      </c>
      <c r="F8" s="1">
        <v>100</v>
      </c>
      <c r="G8" s="1">
        <v>70</v>
      </c>
      <c r="H8" s="1">
        <v>100</v>
      </c>
      <c r="I8" s="1">
        <v>70</v>
      </c>
      <c r="J8" s="1">
        <v>100</v>
      </c>
      <c r="K8" s="1" t="s">
        <v>63</v>
      </c>
      <c r="L8" s="1"/>
    </row>
    <row r="9" spans="2:12" ht="15" customHeight="1" thickBot="1" x14ac:dyDescent="0.3">
      <c r="B9" s="9" t="s">
        <v>42</v>
      </c>
      <c r="C9" s="1">
        <v>430</v>
      </c>
      <c r="D9" s="1">
        <v>440</v>
      </c>
      <c r="E9" s="1">
        <v>450</v>
      </c>
      <c r="F9" s="1">
        <v>480</v>
      </c>
      <c r="G9" s="1">
        <v>430</v>
      </c>
      <c r="H9" s="1">
        <v>460</v>
      </c>
      <c r="I9" s="1">
        <v>440</v>
      </c>
      <c r="J9" s="1">
        <v>500</v>
      </c>
      <c r="K9" s="1" t="s">
        <v>93</v>
      </c>
      <c r="L9" s="1" t="s">
        <v>60</v>
      </c>
    </row>
    <row r="10" spans="2:12" ht="15.75" customHeight="1" thickBot="1" x14ac:dyDescent="0.3">
      <c r="B10" s="9" t="s">
        <v>43</v>
      </c>
      <c r="C10" s="1">
        <v>410</v>
      </c>
      <c r="D10" s="1">
        <v>420</v>
      </c>
      <c r="E10" s="1">
        <v>430</v>
      </c>
      <c r="F10" s="1">
        <v>460</v>
      </c>
      <c r="G10" s="1">
        <v>410</v>
      </c>
      <c r="H10" s="1">
        <v>450</v>
      </c>
      <c r="I10" s="1">
        <v>420</v>
      </c>
      <c r="J10" s="1">
        <v>480</v>
      </c>
      <c r="K10" s="1" t="s">
        <v>94</v>
      </c>
      <c r="L10" s="1" t="s">
        <v>61</v>
      </c>
    </row>
    <row r="11" spans="2:12" ht="15.75" thickBot="1" x14ac:dyDescent="0.3">
      <c r="B11" s="9" t="s">
        <v>44</v>
      </c>
      <c r="C11" s="1">
        <v>380</v>
      </c>
      <c r="D11" s="1">
        <v>390</v>
      </c>
      <c r="E11" s="1">
        <v>400</v>
      </c>
      <c r="F11" s="1">
        <v>415</v>
      </c>
      <c r="G11" s="1">
        <v>380</v>
      </c>
      <c r="H11" s="1">
        <v>420</v>
      </c>
      <c r="I11" s="1">
        <v>390</v>
      </c>
      <c r="J11" s="1">
        <v>450</v>
      </c>
      <c r="K11" s="1" t="s">
        <v>93</v>
      </c>
      <c r="L11" s="1" t="s">
        <v>60</v>
      </c>
    </row>
    <row r="12" spans="2:12" ht="15.75" thickBot="1" x14ac:dyDescent="0.3">
      <c r="B12" s="9" t="s">
        <v>45</v>
      </c>
      <c r="C12" s="1">
        <v>365</v>
      </c>
      <c r="D12" s="1">
        <v>375</v>
      </c>
      <c r="E12" s="1">
        <v>390</v>
      </c>
      <c r="F12" s="1">
        <v>405</v>
      </c>
      <c r="G12" s="1">
        <v>370</v>
      </c>
      <c r="H12" s="1">
        <v>410</v>
      </c>
      <c r="I12" s="1">
        <v>375</v>
      </c>
      <c r="J12" s="1">
        <v>430</v>
      </c>
      <c r="K12" s="1" t="s">
        <v>94</v>
      </c>
      <c r="L12" s="1" t="s">
        <v>61</v>
      </c>
    </row>
    <row r="13" spans="2:12" ht="15.75" thickBot="1" x14ac:dyDescent="0.3">
      <c r="B13" s="9" t="s">
        <v>14</v>
      </c>
      <c r="C13" s="1">
        <v>10000</v>
      </c>
      <c r="D13" s="1">
        <v>10000</v>
      </c>
      <c r="E13" s="1">
        <v>10000</v>
      </c>
      <c r="F13" s="1">
        <v>10000</v>
      </c>
      <c r="G13" s="1">
        <v>8000</v>
      </c>
      <c r="H13" s="1">
        <v>12000</v>
      </c>
      <c r="I13" s="1">
        <v>8000</v>
      </c>
      <c r="J13" s="1">
        <v>12000</v>
      </c>
      <c r="K13" s="1" t="s">
        <v>99</v>
      </c>
      <c r="L13" s="1">
        <v>4.7</v>
      </c>
    </row>
    <row r="14" spans="2:12" ht="15.75" thickBot="1" x14ac:dyDescent="0.3">
      <c r="B14" s="9" t="s">
        <v>15</v>
      </c>
      <c r="C14" s="88">
        <v>20</v>
      </c>
      <c r="D14" s="88">
        <v>20</v>
      </c>
      <c r="E14" s="88">
        <v>20</v>
      </c>
      <c r="F14" s="88">
        <v>20</v>
      </c>
      <c r="G14" s="88">
        <v>15</v>
      </c>
      <c r="H14" s="88">
        <v>25</v>
      </c>
      <c r="I14" s="88">
        <v>15</v>
      </c>
      <c r="J14" s="88">
        <v>25</v>
      </c>
      <c r="K14" s="1"/>
      <c r="L14" s="1">
        <v>7.12</v>
      </c>
    </row>
    <row r="15" spans="2:12" ht="15.75" thickBot="1" x14ac:dyDescent="0.3">
      <c r="B15" s="5" t="s">
        <v>16</v>
      </c>
      <c r="C15" s="13"/>
      <c r="D15" s="13"/>
      <c r="E15" s="13"/>
      <c r="F15" s="13"/>
      <c r="G15" s="13"/>
      <c r="H15" s="13"/>
      <c r="I15" s="13"/>
      <c r="J15" s="13"/>
      <c r="K15" s="13"/>
      <c r="L15" s="1"/>
    </row>
    <row r="16" spans="2:12" ht="15.75" thickBot="1" x14ac:dyDescent="0.3">
      <c r="B16" s="9" t="s">
        <v>35</v>
      </c>
      <c r="C16" s="14">
        <v>50</v>
      </c>
      <c r="D16" s="14">
        <v>50</v>
      </c>
      <c r="E16" s="14">
        <v>50</v>
      </c>
      <c r="F16" s="14">
        <v>50</v>
      </c>
      <c r="G16" s="14">
        <v>10</v>
      </c>
      <c r="H16" s="14">
        <v>100</v>
      </c>
      <c r="I16" s="14">
        <v>10</v>
      </c>
      <c r="J16" s="14">
        <v>100</v>
      </c>
      <c r="K16" s="14"/>
      <c r="L16" s="1">
        <v>7.11</v>
      </c>
    </row>
    <row r="17" spans="2:12" ht="15.75" thickBot="1" x14ac:dyDescent="0.3">
      <c r="B17" s="9" t="s">
        <v>17</v>
      </c>
      <c r="C17" s="14">
        <v>0</v>
      </c>
      <c r="D17" s="14">
        <v>0</v>
      </c>
      <c r="E17" s="14">
        <v>0</v>
      </c>
      <c r="F17" s="14">
        <v>0</v>
      </c>
      <c r="G17" s="14">
        <v>0</v>
      </c>
      <c r="H17" s="14">
        <v>0</v>
      </c>
      <c r="I17" s="14">
        <v>0</v>
      </c>
      <c r="J17" s="14">
        <v>0</v>
      </c>
      <c r="K17" s="14"/>
      <c r="L17" s="1">
        <v>11</v>
      </c>
    </row>
    <row r="18" spans="2:12" ht="15.75" thickBot="1" x14ac:dyDescent="0.3">
      <c r="B18" s="9" t="s">
        <v>18</v>
      </c>
      <c r="C18" s="14">
        <v>0</v>
      </c>
      <c r="D18" s="14">
        <v>0</v>
      </c>
      <c r="E18" s="14">
        <v>0</v>
      </c>
      <c r="F18" s="14">
        <v>0</v>
      </c>
      <c r="G18" s="14">
        <v>0</v>
      </c>
      <c r="H18" s="14">
        <v>0</v>
      </c>
      <c r="I18" s="14">
        <v>0</v>
      </c>
      <c r="J18" s="14">
        <v>0</v>
      </c>
      <c r="K18" s="14"/>
      <c r="L18" s="1">
        <v>11</v>
      </c>
    </row>
    <row r="19" spans="2:12" ht="15.75" thickBot="1" x14ac:dyDescent="0.3">
      <c r="B19" s="5" t="s">
        <v>19</v>
      </c>
      <c r="C19" s="16"/>
      <c r="D19" s="16"/>
      <c r="E19" s="16"/>
      <c r="F19" s="16"/>
      <c r="G19" s="16"/>
      <c r="H19" s="16"/>
      <c r="I19" s="16"/>
      <c r="J19" s="16"/>
      <c r="K19" s="16"/>
      <c r="L19" s="17"/>
    </row>
    <row r="20" spans="2:12" ht="15.75" thickBot="1" x14ac:dyDescent="0.3">
      <c r="B20" s="9" t="s">
        <v>20</v>
      </c>
      <c r="C20" s="14" t="s">
        <v>31</v>
      </c>
      <c r="D20" s="14" t="s">
        <v>31</v>
      </c>
      <c r="E20" s="14" t="s">
        <v>31</v>
      </c>
      <c r="F20" s="14" t="s">
        <v>31</v>
      </c>
      <c r="G20" s="14" t="s">
        <v>31</v>
      </c>
      <c r="H20" s="14" t="s">
        <v>31</v>
      </c>
      <c r="I20" s="14" t="s">
        <v>31</v>
      </c>
      <c r="J20" s="14" t="s">
        <v>31</v>
      </c>
      <c r="K20" s="1"/>
      <c r="L20" s="1"/>
    </row>
    <row r="21" spans="2:12" ht="15.75" thickBot="1" x14ac:dyDescent="0.3">
      <c r="B21" s="9" t="s">
        <v>21</v>
      </c>
      <c r="C21" s="14" t="s">
        <v>31</v>
      </c>
      <c r="D21" s="14" t="s">
        <v>31</v>
      </c>
      <c r="E21" s="14" t="s">
        <v>31</v>
      </c>
      <c r="F21" s="14" t="s">
        <v>31</v>
      </c>
      <c r="G21" s="14" t="s">
        <v>31</v>
      </c>
      <c r="H21" s="14" t="s">
        <v>31</v>
      </c>
      <c r="I21" s="14" t="s">
        <v>31</v>
      </c>
      <c r="J21" s="14" t="s">
        <v>31</v>
      </c>
      <c r="K21" s="1"/>
      <c r="L21" s="1"/>
    </row>
    <row r="22" spans="2:12" ht="15.75" thickBot="1" x14ac:dyDescent="0.3">
      <c r="B22" s="9" t="s">
        <v>22</v>
      </c>
      <c r="C22" s="14" t="s">
        <v>31</v>
      </c>
      <c r="D22" s="14" t="s">
        <v>31</v>
      </c>
      <c r="E22" s="14" t="s">
        <v>31</v>
      </c>
      <c r="F22" s="14" t="s">
        <v>31</v>
      </c>
      <c r="G22" s="14" t="s">
        <v>31</v>
      </c>
      <c r="H22" s="14" t="s">
        <v>31</v>
      </c>
      <c r="I22" s="14" t="s">
        <v>31</v>
      </c>
      <c r="J22" s="14" t="s">
        <v>31</v>
      </c>
      <c r="K22" s="1"/>
      <c r="L22" s="1"/>
    </row>
    <row r="23" spans="2:12" ht="15.75" thickBot="1" x14ac:dyDescent="0.3">
      <c r="B23" s="9" t="s">
        <v>23</v>
      </c>
      <c r="C23" s="14" t="s">
        <v>31</v>
      </c>
      <c r="D23" s="14" t="s">
        <v>31</v>
      </c>
      <c r="E23" s="14" t="s">
        <v>31</v>
      </c>
      <c r="F23" s="14" t="s">
        <v>31</v>
      </c>
      <c r="G23" s="14" t="s">
        <v>31</v>
      </c>
      <c r="H23" s="14" t="s">
        <v>31</v>
      </c>
      <c r="I23" s="14" t="s">
        <v>31</v>
      </c>
      <c r="J23" s="14" t="s">
        <v>31</v>
      </c>
      <c r="K23" s="1"/>
      <c r="L23" s="1"/>
    </row>
    <row r="24" spans="2:12" ht="15.75" thickBot="1" x14ac:dyDescent="0.3">
      <c r="B24" s="9" t="s">
        <v>24</v>
      </c>
      <c r="C24" s="14" t="s">
        <v>31</v>
      </c>
      <c r="D24" s="14" t="s">
        <v>31</v>
      </c>
      <c r="E24" s="14" t="s">
        <v>31</v>
      </c>
      <c r="F24" s="14" t="s">
        <v>31</v>
      </c>
      <c r="G24" s="14" t="s">
        <v>31</v>
      </c>
      <c r="H24" s="14" t="s">
        <v>31</v>
      </c>
      <c r="I24" s="14" t="s">
        <v>31</v>
      </c>
      <c r="J24" s="14" t="s">
        <v>31</v>
      </c>
      <c r="K24" s="1"/>
      <c r="L24" s="1"/>
    </row>
    <row r="25" spans="2:12" ht="15.75" thickBot="1" x14ac:dyDescent="0.3">
      <c r="B25" s="5" t="s">
        <v>25</v>
      </c>
      <c r="C25" s="16"/>
      <c r="D25" s="16"/>
      <c r="E25" s="16"/>
      <c r="F25" s="16"/>
      <c r="G25" s="16"/>
      <c r="H25" s="16"/>
      <c r="I25" s="16"/>
      <c r="J25" s="16"/>
      <c r="K25" s="16"/>
      <c r="L25" s="17"/>
    </row>
    <row r="26" spans="2:12" x14ac:dyDescent="0.25">
      <c r="B26" s="18" t="s">
        <v>26</v>
      </c>
      <c r="C26" s="23">
        <v>150</v>
      </c>
      <c r="D26" s="51">
        <v>141</v>
      </c>
      <c r="E26" s="51">
        <v>127</v>
      </c>
      <c r="F26" s="51">
        <v>114</v>
      </c>
      <c r="G26" s="23">
        <v>130</v>
      </c>
      <c r="H26" s="23">
        <v>160</v>
      </c>
      <c r="I26" s="23">
        <v>100</v>
      </c>
      <c r="J26" s="23">
        <v>150</v>
      </c>
      <c r="K26" s="23"/>
      <c r="L26" s="23">
        <v>12.15</v>
      </c>
    </row>
    <row r="27" spans="2:12" x14ac:dyDescent="0.25">
      <c r="B27" s="18" t="s">
        <v>27</v>
      </c>
      <c r="C27" s="23">
        <v>70</v>
      </c>
      <c r="D27" s="21">
        <v>70</v>
      </c>
      <c r="E27" s="21">
        <v>70</v>
      </c>
      <c r="F27" s="21">
        <v>70</v>
      </c>
      <c r="G27" s="23">
        <v>50</v>
      </c>
      <c r="H27" s="23">
        <v>85</v>
      </c>
      <c r="I27" s="23">
        <v>50</v>
      </c>
      <c r="J27" s="23">
        <v>85</v>
      </c>
      <c r="K27" s="23" t="s">
        <v>33</v>
      </c>
      <c r="L27" s="23">
        <v>12</v>
      </c>
    </row>
    <row r="28" spans="2:12" ht="15.75" thickBot="1" x14ac:dyDescent="0.3">
      <c r="B28" s="9" t="s">
        <v>28</v>
      </c>
      <c r="C28" s="1">
        <v>30</v>
      </c>
      <c r="D28" s="11">
        <v>30</v>
      </c>
      <c r="E28" s="11">
        <v>30</v>
      </c>
      <c r="F28" s="11">
        <v>30</v>
      </c>
      <c r="G28" s="1">
        <v>15</v>
      </c>
      <c r="H28" s="1">
        <v>50</v>
      </c>
      <c r="I28" s="1">
        <v>15</v>
      </c>
      <c r="J28" s="1">
        <v>50</v>
      </c>
      <c r="K28" s="1"/>
      <c r="L28" s="1">
        <v>12</v>
      </c>
    </row>
    <row r="29" spans="2:12" ht="15.75" thickBot="1" x14ac:dyDescent="0.3">
      <c r="B29" s="9" t="s">
        <v>29</v>
      </c>
      <c r="C29" s="1"/>
      <c r="D29" s="11"/>
      <c r="E29" s="11"/>
      <c r="F29" s="11"/>
      <c r="G29" s="1"/>
      <c r="H29" s="1"/>
      <c r="I29" s="1"/>
      <c r="J29" s="1"/>
      <c r="K29" s="1"/>
      <c r="L29" s="1"/>
    </row>
    <row r="30" spans="2:12" x14ac:dyDescent="0.25">
      <c r="B30" s="37" t="s">
        <v>30</v>
      </c>
      <c r="C30" s="38">
        <f>SUM(C31:C32)</f>
        <v>1640</v>
      </c>
      <c r="D30" s="39">
        <f t="shared" ref="D30:J30" si="0">SUM(D31:D32)</f>
        <v>1650</v>
      </c>
      <c r="E30" s="40">
        <f t="shared" si="0"/>
        <v>1866</v>
      </c>
      <c r="F30" s="39">
        <f t="shared" si="0"/>
        <v>2411</v>
      </c>
      <c r="G30" s="41">
        <f t="shared" si="0"/>
        <v>1070</v>
      </c>
      <c r="H30" s="39">
        <f t="shared" si="0"/>
        <v>2850</v>
      </c>
      <c r="I30" s="39">
        <f t="shared" si="0"/>
        <v>1820</v>
      </c>
      <c r="J30" s="39">
        <f t="shared" si="0"/>
        <v>3980</v>
      </c>
      <c r="K30" s="42"/>
      <c r="L30" s="42"/>
    </row>
    <row r="31" spans="2:12" x14ac:dyDescent="0.25">
      <c r="B31" s="43" t="s">
        <v>97</v>
      </c>
      <c r="C31" s="44">
        <v>640</v>
      </c>
      <c r="D31" s="44">
        <v>710</v>
      </c>
      <c r="E31" s="44">
        <v>1020</v>
      </c>
      <c r="F31" s="44">
        <v>1650</v>
      </c>
      <c r="G31" s="44">
        <v>570</v>
      </c>
      <c r="H31" s="44">
        <v>850</v>
      </c>
      <c r="I31" s="44">
        <v>1320</v>
      </c>
      <c r="J31" s="44">
        <v>1980</v>
      </c>
      <c r="K31" s="45" t="s">
        <v>99</v>
      </c>
      <c r="L31" s="45"/>
    </row>
    <row r="32" spans="2:12" ht="15.75" thickBot="1" x14ac:dyDescent="0.3">
      <c r="B32" s="46" t="s">
        <v>98</v>
      </c>
      <c r="C32" s="13">
        <v>1000</v>
      </c>
      <c r="D32" s="47">
        <v>940</v>
      </c>
      <c r="E32" s="48">
        <v>846</v>
      </c>
      <c r="F32" s="47">
        <v>761</v>
      </c>
      <c r="G32" s="1">
        <v>500</v>
      </c>
      <c r="H32" s="1">
        <v>2000</v>
      </c>
      <c r="I32" s="1">
        <v>500</v>
      </c>
      <c r="J32" s="1">
        <v>2000</v>
      </c>
      <c r="K32" s="1"/>
      <c r="L32" s="1">
        <v>12</v>
      </c>
    </row>
    <row r="33" spans="1:12" ht="15.75" thickBot="1" x14ac:dyDescent="0.3">
      <c r="B33" s="9" t="s">
        <v>51</v>
      </c>
      <c r="C33" s="52">
        <f>0.5</f>
        <v>0.5</v>
      </c>
      <c r="D33" s="53">
        <f>0.47</f>
        <v>0.47</v>
      </c>
      <c r="E33" s="54">
        <f>0.42</f>
        <v>0.42</v>
      </c>
      <c r="F33" s="54">
        <f>0.38</f>
        <v>0.38</v>
      </c>
      <c r="G33" s="55">
        <f>0.2</f>
        <v>0.2</v>
      </c>
      <c r="H33" s="55">
        <f>1</f>
        <v>1</v>
      </c>
      <c r="I33" s="55">
        <f>0.2</f>
        <v>0.2</v>
      </c>
      <c r="J33" s="55">
        <f>1</f>
        <v>1</v>
      </c>
      <c r="K33" s="1"/>
      <c r="L33" s="1">
        <v>12</v>
      </c>
    </row>
    <row r="35" spans="1:12" x14ac:dyDescent="0.25">
      <c r="A35" s="34" t="s">
        <v>68</v>
      </c>
    </row>
    <row r="36" spans="1:12" ht="15.75" x14ac:dyDescent="0.25">
      <c r="A36" s="29">
        <v>4</v>
      </c>
      <c r="B36" s="89" t="s">
        <v>183</v>
      </c>
    </row>
    <row r="37" spans="1:12" ht="15.75" x14ac:dyDescent="0.25">
      <c r="A37" s="29">
        <v>5</v>
      </c>
      <c r="B37" s="89" t="s">
        <v>180</v>
      </c>
    </row>
    <row r="38" spans="1:12" ht="15.75" x14ac:dyDescent="0.25">
      <c r="A38" s="29">
        <v>6</v>
      </c>
      <c r="B38" s="89" t="s">
        <v>184</v>
      </c>
    </row>
    <row r="39" spans="1:12" ht="15.75" x14ac:dyDescent="0.25">
      <c r="A39" s="29">
        <v>7</v>
      </c>
      <c r="B39" s="89" t="s">
        <v>181</v>
      </c>
    </row>
    <row r="40" spans="1:12" ht="15.75" x14ac:dyDescent="0.25">
      <c r="A40" s="29">
        <v>11</v>
      </c>
      <c r="B40" s="89" t="s">
        <v>185</v>
      </c>
    </row>
    <row r="41" spans="1:12" ht="15.75" x14ac:dyDescent="0.25">
      <c r="A41" s="29">
        <v>12</v>
      </c>
      <c r="B41" s="89" t="s">
        <v>77</v>
      </c>
    </row>
    <row r="42" spans="1:12" ht="15.75" x14ac:dyDescent="0.25">
      <c r="A42" s="29">
        <v>15</v>
      </c>
      <c r="B42" s="89" t="s">
        <v>80</v>
      </c>
    </row>
    <row r="44" spans="1:12" x14ac:dyDescent="0.25">
      <c r="A44" s="27" t="s">
        <v>69</v>
      </c>
    </row>
    <row r="45" spans="1:12" x14ac:dyDescent="0.25">
      <c r="A45" s="32" t="s">
        <v>33</v>
      </c>
      <c r="B45" s="2" t="s">
        <v>87</v>
      </c>
    </row>
    <row r="46" spans="1:12" ht="15.75" x14ac:dyDescent="0.25">
      <c r="A46" s="32" t="s">
        <v>32</v>
      </c>
      <c r="B46" s="30" t="s">
        <v>84</v>
      </c>
    </row>
    <row r="47" spans="1:12" ht="15.75" x14ac:dyDescent="0.25">
      <c r="A47" s="32" t="s">
        <v>63</v>
      </c>
      <c r="B47" s="30" t="s">
        <v>83</v>
      </c>
    </row>
    <row r="48" spans="1:12" ht="15.75" x14ac:dyDescent="0.25">
      <c r="A48" s="32" t="s">
        <v>65</v>
      </c>
      <c r="B48" s="30" t="s">
        <v>81</v>
      </c>
    </row>
    <row r="49" spans="1:3" ht="15.75" x14ac:dyDescent="0.25">
      <c r="A49" s="32" t="s">
        <v>74</v>
      </c>
      <c r="B49" s="30" t="s">
        <v>92</v>
      </c>
    </row>
    <row r="50" spans="1:3" ht="15.75" x14ac:dyDescent="0.25">
      <c r="A50" s="32" t="s">
        <v>99</v>
      </c>
      <c r="B50" s="30" t="s">
        <v>100</v>
      </c>
    </row>
    <row r="51" spans="1:3" ht="15.75" x14ac:dyDescent="0.25">
      <c r="B51" s="50"/>
      <c r="C51" s="30"/>
    </row>
  </sheetData>
  <mergeCells count="10">
    <mergeCell ref="B3:B4"/>
    <mergeCell ref="C2:L2"/>
    <mergeCell ref="C3:C4"/>
    <mergeCell ref="D3:D4"/>
    <mergeCell ref="E3:E4"/>
    <mergeCell ref="F3:F4"/>
    <mergeCell ref="K3:K4"/>
    <mergeCell ref="L3:L4"/>
    <mergeCell ref="G3:H3"/>
    <mergeCell ref="I3:J3"/>
  </mergeCells>
  <pageMargins left="0.7" right="0.7" top="0.75" bottom="0.75" header="0.3" footer="0.3"/>
  <pageSetup paperSize="9" scale="8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1"/>
  <sheetViews>
    <sheetView workbookViewId="0">
      <selection activeCell="C19" sqref="C19"/>
    </sheetView>
  </sheetViews>
  <sheetFormatPr defaultRowHeight="15" x14ac:dyDescent="0.25"/>
  <cols>
    <col min="1" max="1" width="5" style="2" customWidth="1"/>
    <col min="2" max="2" width="45" style="2" customWidth="1"/>
    <col min="3" max="11" width="9.140625" style="2"/>
    <col min="12" max="12" width="8.7109375" style="2" customWidth="1"/>
    <col min="13" max="16384" width="9.140625" style="2"/>
  </cols>
  <sheetData>
    <row r="1" spans="2:12" ht="15.75" thickBot="1" x14ac:dyDescent="0.3"/>
    <row r="2" spans="2:12" ht="15.75" customHeight="1" thickBot="1" x14ac:dyDescent="0.3">
      <c r="B2" s="3" t="s">
        <v>0</v>
      </c>
      <c r="C2" s="311" t="s">
        <v>52</v>
      </c>
      <c r="D2" s="312"/>
      <c r="E2" s="312"/>
      <c r="F2" s="312"/>
      <c r="G2" s="312"/>
      <c r="H2" s="312"/>
      <c r="I2" s="312"/>
      <c r="J2" s="312"/>
      <c r="K2" s="312"/>
      <c r="L2" s="313"/>
    </row>
    <row r="3" spans="2:12" ht="15" customHeight="1" thickBot="1" x14ac:dyDescent="0.3">
      <c r="B3" s="309" t="s">
        <v>5</v>
      </c>
      <c r="C3" s="314">
        <v>2015</v>
      </c>
      <c r="D3" s="316">
        <v>2020</v>
      </c>
      <c r="E3" s="316">
        <v>2030</v>
      </c>
      <c r="F3" s="318">
        <v>2050</v>
      </c>
      <c r="G3" s="320" t="s">
        <v>1</v>
      </c>
      <c r="H3" s="318"/>
      <c r="I3" s="314" t="s">
        <v>2</v>
      </c>
      <c r="J3" s="318"/>
      <c r="K3" s="316" t="s">
        <v>3</v>
      </c>
      <c r="L3" s="316" t="s">
        <v>4</v>
      </c>
    </row>
    <row r="4" spans="2:12" ht="15.75" thickBot="1" x14ac:dyDescent="0.3">
      <c r="B4" s="310"/>
      <c r="C4" s="315"/>
      <c r="D4" s="317"/>
      <c r="E4" s="317"/>
      <c r="F4" s="319"/>
      <c r="G4" s="6" t="s">
        <v>6</v>
      </c>
      <c r="H4" s="7" t="s">
        <v>7</v>
      </c>
      <c r="I4" s="7" t="s">
        <v>6</v>
      </c>
      <c r="J4" s="8" t="s">
        <v>7</v>
      </c>
      <c r="K4" s="317"/>
      <c r="L4" s="317"/>
    </row>
    <row r="5" spans="2:12" ht="15.75" thickBot="1" x14ac:dyDescent="0.3">
      <c r="B5" s="9" t="s">
        <v>8</v>
      </c>
      <c r="C5" s="33">
        <v>160</v>
      </c>
      <c r="D5" s="33">
        <v>160</v>
      </c>
      <c r="E5" s="33">
        <v>160</v>
      </c>
      <c r="F5" s="33">
        <v>160</v>
      </c>
      <c r="G5" s="1">
        <v>140</v>
      </c>
      <c r="H5" s="1">
        <v>200</v>
      </c>
      <c r="I5" s="1">
        <v>140</v>
      </c>
      <c r="J5" s="1">
        <v>200</v>
      </c>
      <c r="K5" s="1"/>
      <c r="L5" s="1">
        <v>5.6</v>
      </c>
    </row>
    <row r="6" spans="2:12" ht="15.75" thickBot="1" x14ac:dyDescent="0.3">
      <c r="B6" s="9" t="s">
        <v>9</v>
      </c>
      <c r="C6" s="1">
        <v>0</v>
      </c>
      <c r="D6" s="1">
        <v>0</v>
      </c>
      <c r="E6" s="1">
        <v>0</v>
      </c>
      <c r="F6" s="1">
        <v>0</v>
      </c>
      <c r="G6" s="1">
        <v>0</v>
      </c>
      <c r="H6" s="1">
        <v>0</v>
      </c>
      <c r="I6" s="1">
        <v>0</v>
      </c>
      <c r="J6" s="1">
        <v>0</v>
      </c>
      <c r="K6" s="1"/>
      <c r="L6" s="1"/>
    </row>
    <row r="7" spans="2:12" ht="15.75" thickBot="1" x14ac:dyDescent="0.3">
      <c r="B7" s="9" t="s">
        <v>10</v>
      </c>
      <c r="C7" s="1">
        <v>100</v>
      </c>
      <c r="D7" s="1">
        <v>100</v>
      </c>
      <c r="E7" s="1">
        <v>100</v>
      </c>
      <c r="F7" s="1">
        <v>100</v>
      </c>
      <c r="G7" s="1">
        <v>70</v>
      </c>
      <c r="H7" s="1">
        <v>100</v>
      </c>
      <c r="I7" s="1">
        <v>70</v>
      </c>
      <c r="J7" s="1">
        <v>100</v>
      </c>
      <c r="K7" s="1" t="s">
        <v>63</v>
      </c>
      <c r="L7" s="1"/>
    </row>
    <row r="8" spans="2:12" ht="15.75" thickBot="1" x14ac:dyDescent="0.3">
      <c r="B8" s="9" t="s">
        <v>11</v>
      </c>
      <c r="C8" s="1">
        <v>100</v>
      </c>
      <c r="D8" s="1">
        <v>100</v>
      </c>
      <c r="E8" s="1">
        <v>100</v>
      </c>
      <c r="F8" s="1">
        <v>100</v>
      </c>
      <c r="G8" s="1">
        <v>70</v>
      </c>
      <c r="H8" s="1">
        <v>100</v>
      </c>
      <c r="I8" s="1">
        <v>70</v>
      </c>
      <c r="J8" s="1">
        <v>100</v>
      </c>
      <c r="K8" s="1" t="s">
        <v>63</v>
      </c>
      <c r="L8" s="1"/>
    </row>
    <row r="9" spans="2:12" ht="15.75" customHeight="1" thickBot="1" x14ac:dyDescent="0.3">
      <c r="B9" s="9" t="s">
        <v>42</v>
      </c>
      <c r="C9" s="1">
        <v>440</v>
      </c>
      <c r="D9" s="1">
        <v>450</v>
      </c>
      <c r="E9" s="1">
        <v>460</v>
      </c>
      <c r="F9" s="1">
        <v>480</v>
      </c>
      <c r="G9" s="1">
        <v>440</v>
      </c>
      <c r="H9" s="1">
        <v>470</v>
      </c>
      <c r="I9" s="1">
        <v>450</v>
      </c>
      <c r="J9" s="1">
        <v>520</v>
      </c>
      <c r="K9" s="1" t="s">
        <v>93</v>
      </c>
      <c r="L9" s="1" t="s">
        <v>60</v>
      </c>
    </row>
    <row r="10" spans="2:12" ht="15.75" customHeight="1" thickBot="1" x14ac:dyDescent="0.3">
      <c r="B10" s="9" t="s">
        <v>43</v>
      </c>
      <c r="C10" s="1">
        <v>390</v>
      </c>
      <c r="D10" s="1">
        <v>400</v>
      </c>
      <c r="E10" s="1">
        <v>405</v>
      </c>
      <c r="F10" s="1">
        <v>410</v>
      </c>
      <c r="G10" s="1">
        <v>390</v>
      </c>
      <c r="H10" s="1">
        <v>410</v>
      </c>
      <c r="I10" s="1">
        <v>400</v>
      </c>
      <c r="J10" s="1">
        <v>490</v>
      </c>
      <c r="K10" s="1" t="s">
        <v>94</v>
      </c>
      <c r="L10" s="1" t="s">
        <v>61</v>
      </c>
    </row>
    <row r="11" spans="2:12" ht="15.75" customHeight="1" thickBot="1" x14ac:dyDescent="0.3">
      <c r="B11" s="9" t="s">
        <v>44</v>
      </c>
      <c r="C11" s="1">
        <v>420</v>
      </c>
      <c r="D11" s="1">
        <v>430</v>
      </c>
      <c r="E11" s="1">
        <v>440</v>
      </c>
      <c r="F11" s="1">
        <v>460</v>
      </c>
      <c r="G11" s="1">
        <v>420</v>
      </c>
      <c r="H11" s="1">
        <v>460</v>
      </c>
      <c r="I11" s="1">
        <v>430</v>
      </c>
      <c r="J11" s="1">
        <v>500</v>
      </c>
      <c r="K11" s="1" t="s">
        <v>93</v>
      </c>
      <c r="L11" s="1" t="s">
        <v>60</v>
      </c>
    </row>
    <row r="12" spans="2:12" ht="15.75" customHeight="1" thickBot="1" x14ac:dyDescent="0.3">
      <c r="B12" s="9" t="s">
        <v>45</v>
      </c>
      <c r="C12" s="1">
        <v>370</v>
      </c>
      <c r="D12" s="1">
        <v>380</v>
      </c>
      <c r="E12" s="1">
        <v>390</v>
      </c>
      <c r="F12" s="1">
        <v>405</v>
      </c>
      <c r="G12" s="1">
        <v>370</v>
      </c>
      <c r="H12" s="1">
        <v>400</v>
      </c>
      <c r="I12" s="1">
        <v>380</v>
      </c>
      <c r="J12" s="1">
        <v>480</v>
      </c>
      <c r="K12" s="1" t="s">
        <v>94</v>
      </c>
      <c r="L12" s="1" t="s">
        <v>61</v>
      </c>
    </row>
    <row r="13" spans="2:12" ht="15.75" thickBot="1" x14ac:dyDescent="0.3">
      <c r="B13" s="9" t="s">
        <v>14</v>
      </c>
      <c r="C13" s="1">
        <v>10000</v>
      </c>
      <c r="D13" s="1">
        <v>10000</v>
      </c>
      <c r="E13" s="1">
        <v>10000</v>
      </c>
      <c r="F13" s="1">
        <v>10000</v>
      </c>
      <c r="G13" s="1">
        <v>8000</v>
      </c>
      <c r="H13" s="1">
        <v>12000</v>
      </c>
      <c r="I13" s="1">
        <v>8000</v>
      </c>
      <c r="J13" s="1">
        <v>12000</v>
      </c>
      <c r="K13" s="1" t="s">
        <v>99</v>
      </c>
      <c r="L13" s="1">
        <v>4.7</v>
      </c>
    </row>
    <row r="14" spans="2:12" ht="15.75" thickBot="1" x14ac:dyDescent="0.3">
      <c r="B14" s="9" t="s">
        <v>15</v>
      </c>
      <c r="C14" s="88">
        <v>20</v>
      </c>
      <c r="D14" s="88">
        <v>20</v>
      </c>
      <c r="E14" s="88">
        <v>20</v>
      </c>
      <c r="F14" s="88">
        <v>20</v>
      </c>
      <c r="G14" s="88">
        <v>15</v>
      </c>
      <c r="H14" s="88">
        <v>25</v>
      </c>
      <c r="I14" s="88">
        <v>15</v>
      </c>
      <c r="J14" s="88">
        <v>25</v>
      </c>
      <c r="K14" s="1"/>
      <c r="L14" s="1">
        <v>7.12</v>
      </c>
    </row>
    <row r="15" spans="2:12" ht="15.75" thickBot="1" x14ac:dyDescent="0.3">
      <c r="B15" s="5" t="s">
        <v>16</v>
      </c>
      <c r="C15" s="13"/>
      <c r="D15" s="13"/>
      <c r="E15" s="13"/>
      <c r="F15" s="13"/>
      <c r="G15" s="13"/>
      <c r="H15" s="13"/>
      <c r="I15" s="13"/>
      <c r="J15" s="13"/>
      <c r="K15" s="13"/>
      <c r="L15" s="1"/>
    </row>
    <row r="16" spans="2:12" ht="15.75" thickBot="1" x14ac:dyDescent="0.3">
      <c r="B16" s="9" t="s">
        <v>35</v>
      </c>
      <c r="C16" s="14">
        <v>100</v>
      </c>
      <c r="D16" s="14">
        <v>100</v>
      </c>
      <c r="E16" s="14">
        <v>100</v>
      </c>
      <c r="F16" s="14">
        <v>100</v>
      </c>
      <c r="G16" s="14">
        <v>20</v>
      </c>
      <c r="H16" s="14">
        <v>100</v>
      </c>
      <c r="I16" s="14">
        <v>20</v>
      </c>
      <c r="J16" s="14">
        <v>100</v>
      </c>
      <c r="K16" s="14"/>
      <c r="L16" s="1">
        <v>7.11</v>
      </c>
    </row>
    <row r="17" spans="2:12" ht="15.75" thickBot="1" x14ac:dyDescent="0.3">
      <c r="B17" s="9" t="s">
        <v>17</v>
      </c>
      <c r="C17" s="14">
        <v>0</v>
      </c>
      <c r="D17" s="14">
        <v>0</v>
      </c>
      <c r="E17" s="14">
        <v>0</v>
      </c>
      <c r="F17" s="14">
        <v>0</v>
      </c>
      <c r="G17" s="14">
        <v>0</v>
      </c>
      <c r="H17" s="14">
        <v>0</v>
      </c>
      <c r="I17" s="14">
        <v>0</v>
      </c>
      <c r="J17" s="14">
        <v>0</v>
      </c>
      <c r="K17" s="14"/>
      <c r="L17" s="1">
        <v>7.11</v>
      </c>
    </row>
    <row r="18" spans="2:12" ht="15.75" thickBot="1" x14ac:dyDescent="0.3">
      <c r="B18" s="9" t="s">
        <v>18</v>
      </c>
      <c r="C18" s="14">
        <v>0</v>
      </c>
      <c r="D18" s="14">
        <v>0</v>
      </c>
      <c r="E18" s="14">
        <v>0</v>
      </c>
      <c r="F18" s="14">
        <v>0</v>
      </c>
      <c r="G18" s="14">
        <v>0</v>
      </c>
      <c r="H18" s="14">
        <v>0</v>
      </c>
      <c r="I18" s="14">
        <v>0</v>
      </c>
      <c r="J18" s="14">
        <v>0</v>
      </c>
      <c r="K18" s="14"/>
      <c r="L18" s="1">
        <v>7.11</v>
      </c>
    </row>
    <row r="19" spans="2:12" ht="15.75" thickBot="1" x14ac:dyDescent="0.3">
      <c r="B19" s="5" t="s">
        <v>19</v>
      </c>
      <c r="C19" s="16"/>
      <c r="D19" s="16"/>
      <c r="E19" s="16"/>
      <c r="F19" s="16"/>
      <c r="G19" s="16"/>
      <c r="H19" s="16"/>
      <c r="I19" s="16"/>
      <c r="J19" s="16"/>
      <c r="K19" s="16"/>
      <c r="L19" s="17"/>
    </row>
    <row r="20" spans="2:12" ht="15.75" thickBot="1" x14ac:dyDescent="0.3">
      <c r="B20" s="9" t="s">
        <v>20</v>
      </c>
      <c r="C20" s="14" t="s">
        <v>31</v>
      </c>
      <c r="D20" s="14" t="s">
        <v>31</v>
      </c>
      <c r="E20" s="14" t="s">
        <v>31</v>
      </c>
      <c r="F20" s="14" t="s">
        <v>31</v>
      </c>
      <c r="G20" s="14" t="s">
        <v>31</v>
      </c>
      <c r="H20" s="14" t="s">
        <v>31</v>
      </c>
      <c r="I20" s="14" t="s">
        <v>31</v>
      </c>
      <c r="J20" s="14" t="s">
        <v>31</v>
      </c>
      <c r="K20" s="1"/>
      <c r="L20" s="1"/>
    </row>
    <row r="21" spans="2:12" ht="15.75" thickBot="1" x14ac:dyDescent="0.3">
      <c r="B21" s="9" t="s">
        <v>21</v>
      </c>
      <c r="C21" s="14" t="s">
        <v>31</v>
      </c>
      <c r="D21" s="14" t="s">
        <v>31</v>
      </c>
      <c r="E21" s="14" t="s">
        <v>31</v>
      </c>
      <c r="F21" s="14" t="s">
        <v>31</v>
      </c>
      <c r="G21" s="14" t="s">
        <v>31</v>
      </c>
      <c r="H21" s="14" t="s">
        <v>31</v>
      </c>
      <c r="I21" s="14" t="s">
        <v>31</v>
      </c>
      <c r="J21" s="14" t="s">
        <v>31</v>
      </c>
      <c r="K21" s="1"/>
      <c r="L21" s="1"/>
    </row>
    <row r="22" spans="2:12" ht="15.75" thickBot="1" x14ac:dyDescent="0.3">
      <c r="B22" s="9" t="s">
        <v>22</v>
      </c>
      <c r="C22" s="14" t="s">
        <v>31</v>
      </c>
      <c r="D22" s="14" t="s">
        <v>31</v>
      </c>
      <c r="E22" s="14" t="s">
        <v>31</v>
      </c>
      <c r="F22" s="14" t="s">
        <v>31</v>
      </c>
      <c r="G22" s="14" t="s">
        <v>31</v>
      </c>
      <c r="H22" s="14" t="s">
        <v>31</v>
      </c>
      <c r="I22" s="14" t="s">
        <v>31</v>
      </c>
      <c r="J22" s="14" t="s">
        <v>31</v>
      </c>
      <c r="K22" s="1"/>
      <c r="L22" s="1"/>
    </row>
    <row r="23" spans="2:12" ht="15.75" thickBot="1" x14ac:dyDescent="0.3">
      <c r="B23" s="9" t="s">
        <v>23</v>
      </c>
      <c r="C23" s="14" t="s">
        <v>31</v>
      </c>
      <c r="D23" s="14" t="s">
        <v>31</v>
      </c>
      <c r="E23" s="14" t="s">
        <v>31</v>
      </c>
      <c r="F23" s="14" t="s">
        <v>31</v>
      </c>
      <c r="G23" s="14" t="s">
        <v>31</v>
      </c>
      <c r="H23" s="14" t="s">
        <v>31</v>
      </c>
      <c r="I23" s="14" t="s">
        <v>31</v>
      </c>
      <c r="J23" s="14" t="s">
        <v>31</v>
      </c>
      <c r="K23" s="1"/>
      <c r="L23" s="1"/>
    </row>
    <row r="24" spans="2:12" ht="15.75" thickBot="1" x14ac:dyDescent="0.3">
      <c r="B24" s="9" t="s">
        <v>24</v>
      </c>
      <c r="C24" s="14" t="s">
        <v>31</v>
      </c>
      <c r="D24" s="14" t="s">
        <v>31</v>
      </c>
      <c r="E24" s="14" t="s">
        <v>31</v>
      </c>
      <c r="F24" s="14" t="s">
        <v>31</v>
      </c>
      <c r="G24" s="14" t="s">
        <v>31</v>
      </c>
      <c r="H24" s="14" t="s">
        <v>31</v>
      </c>
      <c r="I24" s="14" t="s">
        <v>31</v>
      </c>
      <c r="J24" s="14" t="s">
        <v>31</v>
      </c>
      <c r="K24" s="1"/>
      <c r="L24" s="1"/>
    </row>
    <row r="25" spans="2:12" ht="15.75" thickBot="1" x14ac:dyDescent="0.3">
      <c r="B25" s="5" t="s">
        <v>25</v>
      </c>
      <c r="C25" s="16"/>
      <c r="D25" s="16"/>
      <c r="E25" s="16"/>
      <c r="F25" s="16"/>
      <c r="G25" s="16"/>
      <c r="H25" s="16"/>
      <c r="I25" s="16"/>
      <c r="J25" s="16"/>
      <c r="K25" s="16"/>
      <c r="L25" s="17"/>
    </row>
    <row r="26" spans="2:12" x14ac:dyDescent="0.25">
      <c r="B26" s="18" t="s">
        <v>26</v>
      </c>
      <c r="C26" s="23">
        <v>75</v>
      </c>
      <c r="D26" s="51">
        <v>71</v>
      </c>
      <c r="E26" s="51">
        <v>63</v>
      </c>
      <c r="F26" s="51">
        <v>57</v>
      </c>
      <c r="G26" s="23">
        <v>60</v>
      </c>
      <c r="H26" s="23">
        <v>100</v>
      </c>
      <c r="I26" s="23">
        <v>50</v>
      </c>
      <c r="J26" s="23">
        <v>100</v>
      </c>
      <c r="K26" s="23"/>
      <c r="L26" s="23">
        <v>12.15</v>
      </c>
    </row>
    <row r="27" spans="2:12" x14ac:dyDescent="0.25">
      <c r="B27" s="18" t="s">
        <v>27</v>
      </c>
      <c r="C27" s="23">
        <v>60</v>
      </c>
      <c r="D27" s="21">
        <v>60</v>
      </c>
      <c r="E27" s="21">
        <v>60</v>
      </c>
      <c r="F27" s="21">
        <v>60</v>
      </c>
      <c r="G27" s="23">
        <v>50</v>
      </c>
      <c r="H27" s="23">
        <v>85</v>
      </c>
      <c r="I27" s="23">
        <v>50</v>
      </c>
      <c r="J27" s="23">
        <v>85</v>
      </c>
      <c r="K27" s="23" t="s">
        <v>33</v>
      </c>
      <c r="L27" s="23">
        <v>12</v>
      </c>
    </row>
    <row r="28" spans="2:12" ht="15.75" thickBot="1" x14ac:dyDescent="0.3">
      <c r="B28" s="9" t="s">
        <v>28</v>
      </c>
      <c r="C28" s="1">
        <v>40</v>
      </c>
      <c r="D28" s="11">
        <v>40</v>
      </c>
      <c r="E28" s="11">
        <v>40</v>
      </c>
      <c r="F28" s="11">
        <v>40</v>
      </c>
      <c r="G28" s="1">
        <v>15</v>
      </c>
      <c r="H28" s="1">
        <v>50</v>
      </c>
      <c r="I28" s="1">
        <v>15</v>
      </c>
      <c r="J28" s="1">
        <v>50</v>
      </c>
      <c r="K28" s="1"/>
      <c r="L28" s="1">
        <v>12</v>
      </c>
    </row>
    <row r="29" spans="2:12" ht="15.75" thickBot="1" x14ac:dyDescent="0.3">
      <c r="B29" s="9" t="s">
        <v>29</v>
      </c>
      <c r="C29" s="1"/>
      <c r="D29" s="11"/>
      <c r="E29" s="11"/>
      <c r="F29" s="11"/>
      <c r="G29" s="1"/>
      <c r="H29" s="1"/>
      <c r="I29" s="1"/>
      <c r="J29" s="1"/>
      <c r="K29" s="1"/>
      <c r="L29" s="1"/>
    </row>
    <row r="30" spans="2:12" x14ac:dyDescent="0.25">
      <c r="B30" s="37" t="s">
        <v>30</v>
      </c>
      <c r="C30" s="38">
        <f>SUM(C31:C32)</f>
        <v>1640</v>
      </c>
      <c r="D30" s="39">
        <f t="shared" ref="D30:J30" si="0">SUM(D31:D32)</f>
        <v>1650</v>
      </c>
      <c r="E30" s="40">
        <f t="shared" si="0"/>
        <v>1866</v>
      </c>
      <c r="F30" s="39">
        <f t="shared" si="0"/>
        <v>2411</v>
      </c>
      <c r="G30" s="41">
        <f t="shared" si="0"/>
        <v>1070</v>
      </c>
      <c r="H30" s="39">
        <f t="shared" si="0"/>
        <v>2850</v>
      </c>
      <c r="I30" s="39">
        <f t="shared" si="0"/>
        <v>1820</v>
      </c>
      <c r="J30" s="39">
        <f t="shared" si="0"/>
        <v>3980</v>
      </c>
      <c r="K30" s="42"/>
      <c r="L30" s="42"/>
    </row>
    <row r="31" spans="2:12" x14ac:dyDescent="0.25">
      <c r="B31" s="43" t="s">
        <v>97</v>
      </c>
      <c r="C31" s="44">
        <v>640</v>
      </c>
      <c r="D31" s="44">
        <v>710</v>
      </c>
      <c r="E31" s="44">
        <v>1020</v>
      </c>
      <c r="F31" s="44">
        <v>1650</v>
      </c>
      <c r="G31" s="44">
        <v>570</v>
      </c>
      <c r="H31" s="44">
        <v>850</v>
      </c>
      <c r="I31" s="44">
        <v>1320</v>
      </c>
      <c r="J31" s="44">
        <v>1980</v>
      </c>
      <c r="K31" s="45" t="s">
        <v>99</v>
      </c>
      <c r="L31" s="45"/>
    </row>
    <row r="32" spans="2:12" ht="15.75" thickBot="1" x14ac:dyDescent="0.3">
      <c r="B32" s="46" t="s">
        <v>98</v>
      </c>
      <c r="C32" s="13">
        <v>1000</v>
      </c>
      <c r="D32" s="47">
        <v>940</v>
      </c>
      <c r="E32" s="48">
        <v>846</v>
      </c>
      <c r="F32" s="47">
        <v>761</v>
      </c>
      <c r="G32" s="1">
        <v>500</v>
      </c>
      <c r="H32" s="1">
        <v>2000</v>
      </c>
      <c r="I32" s="1">
        <v>500</v>
      </c>
      <c r="J32" s="1">
        <v>2000</v>
      </c>
      <c r="K32" s="1"/>
      <c r="L32" s="1">
        <v>12</v>
      </c>
    </row>
    <row r="33" spans="1:12" ht="15.75" thickBot="1" x14ac:dyDescent="0.3">
      <c r="B33" s="9" t="s">
        <v>51</v>
      </c>
      <c r="C33" s="52">
        <f>0.5</f>
        <v>0.5</v>
      </c>
      <c r="D33" s="53">
        <f>0.47</f>
        <v>0.47</v>
      </c>
      <c r="E33" s="54">
        <f>0.42</f>
        <v>0.42</v>
      </c>
      <c r="F33" s="54">
        <f>0.38</f>
        <v>0.38</v>
      </c>
      <c r="G33" s="55">
        <f>0.2</f>
        <v>0.2</v>
      </c>
      <c r="H33" s="55">
        <f>1</f>
        <v>1</v>
      </c>
      <c r="I33" s="55">
        <f>0.2</f>
        <v>0.2</v>
      </c>
      <c r="J33" s="55">
        <f>1</f>
        <v>1</v>
      </c>
      <c r="K33" s="1"/>
      <c r="L33" s="1">
        <v>12</v>
      </c>
    </row>
    <row r="35" spans="1:12" x14ac:dyDescent="0.25">
      <c r="A35" s="34" t="s">
        <v>68</v>
      </c>
    </row>
    <row r="36" spans="1:12" ht="15.75" x14ac:dyDescent="0.25">
      <c r="A36" s="29">
        <v>4</v>
      </c>
      <c r="B36" s="89" t="s">
        <v>183</v>
      </c>
    </row>
    <row r="37" spans="1:12" ht="15.75" x14ac:dyDescent="0.25">
      <c r="A37" s="29">
        <v>5</v>
      </c>
      <c r="B37" s="89" t="s">
        <v>180</v>
      </c>
    </row>
    <row r="38" spans="1:12" ht="15.75" x14ac:dyDescent="0.25">
      <c r="A38" s="29">
        <v>6</v>
      </c>
      <c r="B38" s="89" t="s">
        <v>184</v>
      </c>
    </row>
    <row r="39" spans="1:12" ht="15.75" x14ac:dyDescent="0.25">
      <c r="A39" s="29">
        <v>7</v>
      </c>
      <c r="B39" s="89" t="s">
        <v>181</v>
      </c>
    </row>
    <row r="40" spans="1:12" ht="15.75" x14ac:dyDescent="0.25">
      <c r="A40" s="29">
        <v>11</v>
      </c>
      <c r="B40" s="89" t="s">
        <v>185</v>
      </c>
    </row>
    <row r="41" spans="1:12" ht="15.75" x14ac:dyDescent="0.25">
      <c r="A41" s="29">
        <v>12</v>
      </c>
      <c r="B41" s="89" t="s">
        <v>77</v>
      </c>
    </row>
    <row r="42" spans="1:12" ht="15.75" x14ac:dyDescent="0.25">
      <c r="A42" s="29">
        <v>15</v>
      </c>
      <c r="B42" s="89" t="s">
        <v>80</v>
      </c>
    </row>
    <row r="44" spans="1:12" x14ac:dyDescent="0.25">
      <c r="A44" s="27" t="s">
        <v>69</v>
      </c>
    </row>
    <row r="45" spans="1:12" x14ac:dyDescent="0.25">
      <c r="A45" s="32" t="s">
        <v>33</v>
      </c>
      <c r="B45" s="2" t="s">
        <v>87</v>
      </c>
    </row>
    <row r="46" spans="1:12" ht="15.75" x14ac:dyDescent="0.25">
      <c r="A46" s="32" t="s">
        <v>32</v>
      </c>
      <c r="B46" s="30" t="s">
        <v>84</v>
      </c>
    </row>
    <row r="47" spans="1:12" ht="15.75" x14ac:dyDescent="0.25">
      <c r="A47" s="32" t="s">
        <v>63</v>
      </c>
      <c r="B47" s="30" t="s">
        <v>83</v>
      </c>
    </row>
    <row r="48" spans="1:12" ht="15.75" x14ac:dyDescent="0.25">
      <c r="A48" s="32" t="s">
        <v>65</v>
      </c>
      <c r="B48" s="30" t="s">
        <v>81</v>
      </c>
    </row>
    <row r="49" spans="1:3" ht="15.75" x14ac:dyDescent="0.25">
      <c r="A49" s="32" t="s">
        <v>74</v>
      </c>
      <c r="B49" s="30" t="s">
        <v>92</v>
      </c>
    </row>
    <row r="50" spans="1:3" ht="15.75" x14ac:dyDescent="0.25">
      <c r="A50" s="32" t="s">
        <v>99</v>
      </c>
      <c r="B50" s="30" t="s">
        <v>100</v>
      </c>
    </row>
    <row r="51" spans="1:3" ht="15.75" x14ac:dyDescent="0.25">
      <c r="B51" s="50"/>
      <c r="C51" s="30"/>
    </row>
  </sheetData>
  <mergeCells count="10">
    <mergeCell ref="B3:B4"/>
    <mergeCell ref="C2:L2"/>
    <mergeCell ref="C3:C4"/>
    <mergeCell ref="D3:D4"/>
    <mergeCell ref="E3:E4"/>
    <mergeCell ref="F3:F4"/>
    <mergeCell ref="G3:H3"/>
    <mergeCell ref="I3:J3"/>
    <mergeCell ref="K3:K4"/>
    <mergeCell ref="L3:L4"/>
  </mergeCells>
  <pageMargins left="0.7" right="0.7" top="0.75" bottom="0.75" header="0.3" footer="0.3"/>
  <pageSetup paperSize="9" scale="8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2"/>
  <sheetViews>
    <sheetView zoomScaleNormal="100" workbookViewId="0">
      <selection activeCell="B3" sqref="B3:B4"/>
    </sheetView>
  </sheetViews>
  <sheetFormatPr defaultRowHeight="15" x14ac:dyDescent="0.25"/>
  <cols>
    <col min="1" max="1" width="5" style="2" customWidth="1"/>
    <col min="2" max="2" width="45" style="2" bestFit="1" customWidth="1"/>
    <col min="3" max="11" width="9.140625" style="2"/>
    <col min="12" max="12" width="8.7109375" style="2" customWidth="1"/>
    <col min="13" max="16384" width="9.140625" style="2"/>
  </cols>
  <sheetData>
    <row r="1" spans="2:12" ht="15.75" thickBot="1" x14ac:dyDescent="0.3"/>
    <row r="2" spans="2:12" ht="15.75" customHeight="1" thickBot="1" x14ac:dyDescent="0.3">
      <c r="B2" s="3" t="s">
        <v>0</v>
      </c>
      <c r="C2" s="311" t="s">
        <v>47</v>
      </c>
      <c r="D2" s="312"/>
      <c r="E2" s="312"/>
      <c r="F2" s="312"/>
      <c r="G2" s="312"/>
      <c r="H2" s="312"/>
      <c r="I2" s="312"/>
      <c r="J2" s="312"/>
      <c r="K2" s="312"/>
      <c r="L2" s="313"/>
    </row>
    <row r="3" spans="2:12" ht="15" customHeight="1" thickBot="1" x14ac:dyDescent="0.3">
      <c r="B3" s="309" t="s">
        <v>5</v>
      </c>
      <c r="C3" s="314">
        <v>2015</v>
      </c>
      <c r="D3" s="316">
        <v>2020</v>
      </c>
      <c r="E3" s="316">
        <v>2030</v>
      </c>
      <c r="F3" s="318">
        <v>2050</v>
      </c>
      <c r="G3" s="320" t="s">
        <v>1</v>
      </c>
      <c r="H3" s="318"/>
      <c r="I3" s="314" t="s">
        <v>2</v>
      </c>
      <c r="J3" s="318"/>
      <c r="K3" s="316" t="s">
        <v>3</v>
      </c>
      <c r="L3" s="316" t="s">
        <v>4</v>
      </c>
    </row>
    <row r="4" spans="2:12" ht="15.75" thickBot="1" x14ac:dyDescent="0.3">
      <c r="B4" s="310"/>
      <c r="C4" s="315"/>
      <c r="D4" s="317"/>
      <c r="E4" s="317"/>
      <c r="F4" s="319"/>
      <c r="G4" s="6" t="s">
        <v>6</v>
      </c>
      <c r="H4" s="7" t="s">
        <v>7</v>
      </c>
      <c r="I4" s="7" t="s">
        <v>6</v>
      </c>
      <c r="J4" s="8" t="s">
        <v>7</v>
      </c>
      <c r="K4" s="317"/>
      <c r="L4" s="317"/>
    </row>
    <row r="5" spans="2:12" ht="15.75" thickBot="1" x14ac:dyDescent="0.3">
      <c r="B5" s="9" t="s">
        <v>8</v>
      </c>
      <c r="C5" s="33">
        <v>10</v>
      </c>
      <c r="D5" s="33">
        <v>10</v>
      </c>
      <c r="E5" s="33">
        <v>10</v>
      </c>
      <c r="F5" s="33">
        <v>10</v>
      </c>
      <c r="G5" s="1">
        <v>5</v>
      </c>
      <c r="H5" s="1">
        <v>15</v>
      </c>
      <c r="I5" s="1">
        <v>5</v>
      </c>
      <c r="J5" s="1">
        <v>15</v>
      </c>
      <c r="K5" s="1"/>
      <c r="L5" s="1" t="s">
        <v>38</v>
      </c>
    </row>
    <row r="6" spans="2:12" ht="15.75" thickBot="1" x14ac:dyDescent="0.3">
      <c r="B6" s="9" t="s">
        <v>9</v>
      </c>
      <c r="C6" s="1">
        <v>0</v>
      </c>
      <c r="D6" s="1">
        <v>0</v>
      </c>
      <c r="E6" s="1">
        <v>0</v>
      </c>
      <c r="F6" s="1">
        <v>0</v>
      </c>
      <c r="G6" s="1">
        <v>0</v>
      </c>
      <c r="H6" s="1">
        <v>0</v>
      </c>
      <c r="I6" s="1">
        <v>0</v>
      </c>
      <c r="J6" s="1">
        <v>0</v>
      </c>
      <c r="K6" s="1"/>
      <c r="L6" s="1"/>
    </row>
    <row r="7" spans="2:12" ht="15.75" thickBot="1" x14ac:dyDescent="0.3">
      <c r="B7" s="9" t="s">
        <v>10</v>
      </c>
      <c r="C7" s="1">
        <v>100</v>
      </c>
      <c r="D7" s="1">
        <v>100</v>
      </c>
      <c r="E7" s="1">
        <v>100</v>
      </c>
      <c r="F7" s="1">
        <v>100</v>
      </c>
      <c r="G7" s="1">
        <v>80</v>
      </c>
      <c r="H7" s="1">
        <v>100</v>
      </c>
      <c r="I7" s="1">
        <v>80</v>
      </c>
      <c r="J7" s="1">
        <v>100</v>
      </c>
      <c r="K7" s="1" t="s">
        <v>63</v>
      </c>
      <c r="L7" s="1" t="s">
        <v>39</v>
      </c>
    </row>
    <row r="8" spans="2:12" ht="15.75" thickBot="1" x14ac:dyDescent="0.3">
      <c r="B8" s="9" t="s">
        <v>11</v>
      </c>
      <c r="C8" s="1">
        <v>100</v>
      </c>
      <c r="D8" s="1">
        <v>100</v>
      </c>
      <c r="E8" s="1">
        <v>100</v>
      </c>
      <c r="F8" s="1">
        <v>100</v>
      </c>
      <c r="G8" s="1">
        <v>80</v>
      </c>
      <c r="H8" s="1">
        <v>100</v>
      </c>
      <c r="I8" s="1">
        <v>80</v>
      </c>
      <c r="J8" s="1">
        <v>100</v>
      </c>
      <c r="K8" s="1" t="s">
        <v>63</v>
      </c>
      <c r="L8" s="1">
        <v>1.2</v>
      </c>
    </row>
    <row r="9" spans="2:12" ht="15.75" thickBot="1" x14ac:dyDescent="0.3">
      <c r="B9" s="9" t="s">
        <v>42</v>
      </c>
      <c r="C9" s="1">
        <v>440</v>
      </c>
      <c r="D9" s="1">
        <v>450</v>
      </c>
      <c r="E9" s="1">
        <v>460</v>
      </c>
      <c r="F9" s="1">
        <v>485</v>
      </c>
      <c r="G9" s="1">
        <v>420</v>
      </c>
      <c r="H9" s="1">
        <v>480</v>
      </c>
      <c r="I9" s="1">
        <v>420</v>
      </c>
      <c r="J9" s="1">
        <v>500</v>
      </c>
      <c r="K9" s="1" t="s">
        <v>93</v>
      </c>
      <c r="L9" s="1" t="s">
        <v>40</v>
      </c>
    </row>
    <row r="10" spans="2:12" ht="15.75" thickBot="1" x14ac:dyDescent="0.3">
      <c r="B10" s="9" t="s">
        <v>43</v>
      </c>
      <c r="C10" s="1">
        <v>430</v>
      </c>
      <c r="D10" s="1">
        <v>440</v>
      </c>
      <c r="E10" s="1">
        <v>450</v>
      </c>
      <c r="F10" s="1">
        <v>475</v>
      </c>
      <c r="G10" s="1">
        <v>410</v>
      </c>
      <c r="H10" s="1">
        <v>460</v>
      </c>
      <c r="I10" s="1">
        <v>410</v>
      </c>
      <c r="J10" s="1">
        <v>480</v>
      </c>
      <c r="K10" s="1" t="s">
        <v>94</v>
      </c>
      <c r="L10" s="1" t="s">
        <v>40</v>
      </c>
    </row>
    <row r="11" spans="2:12" ht="15.75" thickBot="1" x14ac:dyDescent="0.3">
      <c r="B11" s="9" t="s">
        <v>44</v>
      </c>
      <c r="C11" s="1">
        <v>370</v>
      </c>
      <c r="D11" s="1">
        <v>380</v>
      </c>
      <c r="E11" s="1">
        <v>390</v>
      </c>
      <c r="F11" s="1">
        <v>405</v>
      </c>
      <c r="G11" s="1">
        <v>360</v>
      </c>
      <c r="H11" s="1">
        <v>400</v>
      </c>
      <c r="I11" s="1">
        <v>360</v>
      </c>
      <c r="J11" s="1">
        <v>420</v>
      </c>
      <c r="K11" s="1" t="s">
        <v>93</v>
      </c>
      <c r="L11" s="1" t="s">
        <v>40</v>
      </c>
    </row>
    <row r="12" spans="2:12" ht="15.75" thickBot="1" x14ac:dyDescent="0.3">
      <c r="B12" s="9" t="s">
        <v>45</v>
      </c>
      <c r="C12" s="1">
        <v>360</v>
      </c>
      <c r="D12" s="1">
        <v>370</v>
      </c>
      <c r="E12" s="1">
        <v>380</v>
      </c>
      <c r="F12" s="1">
        <v>395</v>
      </c>
      <c r="G12" s="1">
        <v>350</v>
      </c>
      <c r="H12" s="1">
        <v>380</v>
      </c>
      <c r="I12" s="1">
        <v>350</v>
      </c>
      <c r="J12" s="1">
        <v>405</v>
      </c>
      <c r="K12" s="1" t="s">
        <v>94</v>
      </c>
      <c r="L12" s="1" t="s">
        <v>40</v>
      </c>
    </row>
    <row r="13" spans="2:12" ht="15.75" thickBot="1" x14ac:dyDescent="0.3">
      <c r="B13" s="9" t="s">
        <v>14</v>
      </c>
      <c r="C13" s="1">
        <v>100</v>
      </c>
      <c r="D13" s="1">
        <v>100</v>
      </c>
      <c r="E13" s="1">
        <v>100</v>
      </c>
      <c r="F13" s="1">
        <v>100</v>
      </c>
      <c r="G13" s="1">
        <v>80</v>
      </c>
      <c r="H13" s="1">
        <v>120</v>
      </c>
      <c r="I13" s="1">
        <v>80</v>
      </c>
      <c r="J13" s="1">
        <v>120</v>
      </c>
      <c r="K13" s="1" t="s">
        <v>99</v>
      </c>
      <c r="L13" s="1">
        <v>4</v>
      </c>
    </row>
    <row r="14" spans="2:12" ht="15.75" thickBot="1" x14ac:dyDescent="0.3">
      <c r="B14" s="9" t="s">
        <v>15</v>
      </c>
      <c r="C14" s="1">
        <v>20</v>
      </c>
      <c r="D14" s="1">
        <v>20</v>
      </c>
      <c r="E14" s="1">
        <v>20</v>
      </c>
      <c r="F14" s="1">
        <v>20</v>
      </c>
      <c r="G14" s="1">
        <v>15</v>
      </c>
      <c r="H14" s="1">
        <v>25</v>
      </c>
      <c r="I14" s="1">
        <v>15</v>
      </c>
      <c r="J14" s="1">
        <v>25</v>
      </c>
      <c r="K14" s="1"/>
      <c r="L14" s="1" t="s">
        <v>39</v>
      </c>
    </row>
    <row r="15" spans="2:12" ht="15.75" thickBot="1" x14ac:dyDescent="0.3">
      <c r="B15" s="5" t="s">
        <v>16</v>
      </c>
      <c r="C15" s="13"/>
      <c r="D15" s="13"/>
      <c r="E15" s="13"/>
      <c r="F15" s="13"/>
      <c r="G15" s="13"/>
      <c r="H15" s="13"/>
      <c r="I15" s="13"/>
      <c r="J15" s="13"/>
      <c r="K15" s="13"/>
      <c r="L15" s="1"/>
    </row>
    <row r="16" spans="2:12" ht="15.75" thickBot="1" x14ac:dyDescent="0.3">
      <c r="B16" s="9" t="s">
        <v>35</v>
      </c>
      <c r="C16" s="14">
        <v>100</v>
      </c>
      <c r="D16" s="14">
        <v>100</v>
      </c>
      <c r="E16" s="14">
        <v>100</v>
      </c>
      <c r="F16" s="14">
        <v>100</v>
      </c>
      <c r="G16" s="14">
        <v>50</v>
      </c>
      <c r="H16" s="14">
        <v>100</v>
      </c>
      <c r="I16" s="14">
        <v>50</v>
      </c>
      <c r="J16" s="14">
        <v>100</v>
      </c>
      <c r="K16" s="14"/>
      <c r="L16" s="1" t="s">
        <v>39</v>
      </c>
    </row>
    <row r="17" spans="2:16" ht="15.75" thickBot="1" x14ac:dyDescent="0.3">
      <c r="B17" s="9" t="s">
        <v>17</v>
      </c>
      <c r="C17" s="14">
        <v>0</v>
      </c>
      <c r="D17" s="14">
        <v>0</v>
      </c>
      <c r="E17" s="14">
        <v>0</v>
      </c>
      <c r="F17" s="14">
        <v>0</v>
      </c>
      <c r="G17" s="14">
        <v>0</v>
      </c>
      <c r="H17" s="14">
        <v>0</v>
      </c>
      <c r="I17" s="14">
        <v>0</v>
      </c>
      <c r="J17" s="14">
        <v>0</v>
      </c>
      <c r="K17" s="14"/>
      <c r="L17" s="1" t="s">
        <v>39</v>
      </c>
    </row>
    <row r="18" spans="2:16" ht="15.75" thickBot="1" x14ac:dyDescent="0.3">
      <c r="B18" s="9" t="s">
        <v>18</v>
      </c>
      <c r="C18" s="14">
        <v>0</v>
      </c>
      <c r="D18" s="14">
        <v>0</v>
      </c>
      <c r="E18" s="14">
        <v>0</v>
      </c>
      <c r="F18" s="14">
        <v>0</v>
      </c>
      <c r="G18" s="14">
        <v>0</v>
      </c>
      <c r="H18" s="14">
        <v>0</v>
      </c>
      <c r="I18" s="14">
        <v>0</v>
      </c>
      <c r="J18" s="14">
        <v>0</v>
      </c>
      <c r="K18" s="14"/>
      <c r="L18" s="1" t="s">
        <v>39</v>
      </c>
    </row>
    <row r="19" spans="2:16" ht="15.75" thickBot="1" x14ac:dyDescent="0.3">
      <c r="B19" s="5" t="s">
        <v>19</v>
      </c>
      <c r="C19" s="16"/>
      <c r="D19" s="16"/>
      <c r="E19" s="16"/>
      <c r="F19" s="16"/>
      <c r="G19" s="16"/>
      <c r="H19" s="16"/>
      <c r="I19" s="16"/>
      <c r="J19" s="16"/>
      <c r="K19" s="16"/>
      <c r="L19" s="17"/>
    </row>
    <row r="20" spans="2:16" ht="15.75" thickBot="1" x14ac:dyDescent="0.3">
      <c r="B20" s="9" t="s">
        <v>20</v>
      </c>
      <c r="C20" s="14" t="s">
        <v>31</v>
      </c>
      <c r="D20" s="14" t="s">
        <v>31</v>
      </c>
      <c r="E20" s="14" t="s">
        <v>31</v>
      </c>
      <c r="F20" s="14" t="s">
        <v>31</v>
      </c>
      <c r="G20" s="14" t="s">
        <v>31</v>
      </c>
      <c r="H20" s="14" t="s">
        <v>31</v>
      </c>
      <c r="I20" s="14" t="s">
        <v>31</v>
      </c>
      <c r="J20" s="14" t="s">
        <v>31</v>
      </c>
      <c r="K20" s="1"/>
      <c r="L20" s="1"/>
    </row>
    <row r="21" spans="2:16" ht="15.75" thickBot="1" x14ac:dyDescent="0.3">
      <c r="B21" s="9" t="s">
        <v>21</v>
      </c>
      <c r="C21" s="14" t="s">
        <v>31</v>
      </c>
      <c r="D21" s="14" t="s">
        <v>31</v>
      </c>
      <c r="E21" s="14" t="s">
        <v>31</v>
      </c>
      <c r="F21" s="14" t="s">
        <v>31</v>
      </c>
      <c r="G21" s="14" t="s">
        <v>31</v>
      </c>
      <c r="H21" s="14" t="s">
        <v>31</v>
      </c>
      <c r="I21" s="14" t="s">
        <v>31</v>
      </c>
      <c r="J21" s="14" t="s">
        <v>31</v>
      </c>
      <c r="K21" s="1"/>
      <c r="L21" s="1"/>
    </row>
    <row r="22" spans="2:16" ht="15.75" thickBot="1" x14ac:dyDescent="0.3">
      <c r="B22" s="9" t="s">
        <v>22</v>
      </c>
      <c r="C22" s="14" t="s">
        <v>31</v>
      </c>
      <c r="D22" s="14" t="s">
        <v>31</v>
      </c>
      <c r="E22" s="14" t="s">
        <v>31</v>
      </c>
      <c r="F22" s="14" t="s">
        <v>31</v>
      </c>
      <c r="G22" s="14" t="s">
        <v>31</v>
      </c>
      <c r="H22" s="14" t="s">
        <v>31</v>
      </c>
      <c r="I22" s="14" t="s">
        <v>31</v>
      </c>
      <c r="J22" s="14" t="s">
        <v>31</v>
      </c>
      <c r="K22" s="1"/>
      <c r="L22" s="1"/>
    </row>
    <row r="23" spans="2:16" ht="15.75" thickBot="1" x14ac:dyDescent="0.3">
      <c r="B23" s="9" t="s">
        <v>23</v>
      </c>
      <c r="C23" s="14" t="s">
        <v>31</v>
      </c>
      <c r="D23" s="14" t="s">
        <v>31</v>
      </c>
      <c r="E23" s="14" t="s">
        <v>31</v>
      </c>
      <c r="F23" s="14" t="s">
        <v>31</v>
      </c>
      <c r="G23" s="14" t="s">
        <v>31</v>
      </c>
      <c r="H23" s="14" t="s">
        <v>31</v>
      </c>
      <c r="I23" s="14" t="s">
        <v>31</v>
      </c>
      <c r="J23" s="14" t="s">
        <v>31</v>
      </c>
      <c r="K23" s="1"/>
      <c r="L23" s="1"/>
    </row>
    <row r="24" spans="2:16" ht="15.75" thickBot="1" x14ac:dyDescent="0.3">
      <c r="B24" s="9" t="s">
        <v>24</v>
      </c>
      <c r="C24" s="14" t="s">
        <v>31</v>
      </c>
      <c r="D24" s="14" t="s">
        <v>31</v>
      </c>
      <c r="E24" s="14" t="s">
        <v>31</v>
      </c>
      <c r="F24" s="14" t="s">
        <v>31</v>
      </c>
      <c r="G24" s="14" t="s">
        <v>31</v>
      </c>
      <c r="H24" s="14" t="s">
        <v>31</v>
      </c>
      <c r="I24" s="14" t="s">
        <v>31</v>
      </c>
      <c r="J24" s="14" t="s">
        <v>31</v>
      </c>
      <c r="K24" s="1"/>
      <c r="L24" s="1"/>
    </row>
    <row r="25" spans="2:16" ht="15.75" thickBot="1" x14ac:dyDescent="0.3">
      <c r="B25" s="5" t="s">
        <v>25</v>
      </c>
      <c r="C25" s="16"/>
      <c r="D25" s="16"/>
      <c r="E25" s="16"/>
      <c r="F25" s="16"/>
      <c r="G25" s="16"/>
      <c r="H25" s="16"/>
      <c r="I25" s="16"/>
      <c r="J25" s="16"/>
      <c r="K25" s="16"/>
      <c r="L25" s="17"/>
      <c r="N25" s="35"/>
    </row>
    <row r="26" spans="2:16" x14ac:dyDescent="0.25">
      <c r="B26" s="18" t="s">
        <v>26</v>
      </c>
      <c r="C26" s="23">
        <v>16</v>
      </c>
      <c r="D26" s="51">
        <v>15</v>
      </c>
      <c r="E26" s="51">
        <v>14</v>
      </c>
      <c r="F26" s="51">
        <v>12</v>
      </c>
      <c r="G26" s="23">
        <v>13</v>
      </c>
      <c r="H26" s="23">
        <v>17</v>
      </c>
      <c r="I26" s="23">
        <v>10</v>
      </c>
      <c r="J26" s="23">
        <v>16</v>
      </c>
      <c r="K26" s="23" t="s">
        <v>34</v>
      </c>
      <c r="L26" s="23" t="s">
        <v>57</v>
      </c>
      <c r="N26" s="36"/>
      <c r="O26" s="36"/>
      <c r="P26" s="36"/>
    </row>
    <row r="27" spans="2:16" x14ac:dyDescent="0.25">
      <c r="B27" s="18" t="s">
        <v>27</v>
      </c>
      <c r="C27" s="23">
        <v>65</v>
      </c>
      <c r="D27" s="23">
        <v>65</v>
      </c>
      <c r="E27" s="23">
        <v>65</v>
      </c>
      <c r="F27" s="23">
        <v>65</v>
      </c>
      <c r="G27" s="23">
        <v>55</v>
      </c>
      <c r="H27" s="23">
        <v>75</v>
      </c>
      <c r="I27" s="23">
        <v>55</v>
      </c>
      <c r="J27" s="23">
        <v>85</v>
      </c>
      <c r="K27" s="23" t="s">
        <v>33</v>
      </c>
      <c r="L27" s="23" t="s">
        <v>39</v>
      </c>
      <c r="N27" s="36"/>
      <c r="O27" s="36"/>
      <c r="P27" s="36"/>
    </row>
    <row r="28" spans="2:16" ht="15.75" thickBot="1" x14ac:dyDescent="0.3">
      <c r="B28" s="9" t="s">
        <v>28</v>
      </c>
      <c r="C28" s="1">
        <v>35</v>
      </c>
      <c r="D28" s="1">
        <v>35</v>
      </c>
      <c r="E28" s="1">
        <v>35</v>
      </c>
      <c r="F28" s="1">
        <v>35</v>
      </c>
      <c r="G28" s="1">
        <v>25</v>
      </c>
      <c r="H28" s="1">
        <v>45</v>
      </c>
      <c r="I28" s="1">
        <v>15</v>
      </c>
      <c r="J28" s="1">
        <v>45</v>
      </c>
      <c r="K28" s="1"/>
      <c r="L28" s="1" t="s">
        <v>39</v>
      </c>
      <c r="N28" s="36"/>
      <c r="O28" s="36"/>
      <c r="P28" s="36"/>
    </row>
    <row r="29" spans="2:16" ht="15.75" thickBot="1" x14ac:dyDescent="0.3">
      <c r="B29" s="9" t="s">
        <v>29</v>
      </c>
      <c r="C29" s="1"/>
      <c r="D29" s="1"/>
      <c r="E29" s="1"/>
      <c r="F29" s="1"/>
      <c r="G29" s="1"/>
      <c r="H29" s="1"/>
      <c r="I29" s="1"/>
      <c r="J29" s="1"/>
      <c r="K29" s="1"/>
      <c r="L29" s="1"/>
      <c r="N29" s="36"/>
      <c r="O29" s="36"/>
      <c r="P29" s="36"/>
    </row>
    <row r="30" spans="2:16" x14ac:dyDescent="0.25">
      <c r="B30" s="37" t="s">
        <v>30</v>
      </c>
      <c r="C30" s="38">
        <f>SUM(C31:C32)</f>
        <v>291</v>
      </c>
      <c r="D30" s="39">
        <f t="shared" ref="D30:J30" si="0">SUM(D31:D32)</f>
        <v>278.03216422149995</v>
      </c>
      <c r="E30" s="40">
        <f t="shared" si="0"/>
        <v>255.11663107276718</v>
      </c>
      <c r="F30" s="39">
        <f t="shared" si="0"/>
        <v>238.73507335803222</v>
      </c>
      <c r="G30" s="41">
        <f t="shared" si="0"/>
        <v>256</v>
      </c>
      <c r="H30" s="39">
        <f t="shared" si="0"/>
        <v>328</v>
      </c>
      <c r="I30" s="39">
        <f t="shared" si="0"/>
        <v>188</v>
      </c>
      <c r="J30" s="39">
        <f t="shared" si="0"/>
        <v>295</v>
      </c>
      <c r="K30" s="42"/>
      <c r="L30" s="42"/>
      <c r="N30" s="36"/>
      <c r="O30" s="36"/>
      <c r="P30" s="36"/>
    </row>
    <row r="31" spans="2:16" x14ac:dyDescent="0.25">
      <c r="B31" s="43" t="s">
        <v>97</v>
      </c>
      <c r="C31" s="44">
        <v>6</v>
      </c>
      <c r="D31" s="44">
        <v>7</v>
      </c>
      <c r="E31" s="44">
        <v>10</v>
      </c>
      <c r="F31" s="44">
        <v>17</v>
      </c>
      <c r="G31" s="44">
        <v>6</v>
      </c>
      <c r="H31" s="44">
        <v>8</v>
      </c>
      <c r="I31" s="44">
        <v>13</v>
      </c>
      <c r="J31" s="44">
        <v>20</v>
      </c>
      <c r="K31" s="45" t="s">
        <v>99</v>
      </c>
      <c r="L31" s="45"/>
      <c r="N31" s="36"/>
      <c r="O31" s="36"/>
      <c r="P31" s="36"/>
    </row>
    <row r="32" spans="2:16" ht="15.75" thickBot="1" x14ac:dyDescent="0.3">
      <c r="B32" s="46" t="s">
        <v>98</v>
      </c>
      <c r="C32" s="261">
        <v>285</v>
      </c>
      <c r="D32" s="92">
        <f>$C$32*(1-0.01)^(D3-$C$3)</f>
        <v>271.03216422149995</v>
      </c>
      <c r="E32" s="92">
        <f>$C$32*(1-0.01)^(E3-$C$3)</f>
        <v>245.11663107276718</v>
      </c>
      <c r="F32" s="92">
        <f>$E$32*(1-0.005)^(F3-$E$3)</f>
        <v>221.73507335803222</v>
      </c>
      <c r="G32" s="260">
        <v>250</v>
      </c>
      <c r="H32" s="260">
        <v>320</v>
      </c>
      <c r="I32" s="260">
        <v>175</v>
      </c>
      <c r="J32" s="260">
        <v>275</v>
      </c>
      <c r="K32" s="1"/>
      <c r="L32" s="1"/>
      <c r="N32" s="36"/>
      <c r="O32" s="36"/>
      <c r="P32" s="36"/>
    </row>
    <row r="33" spans="1:16" ht="15.75" thickBot="1" x14ac:dyDescent="0.3">
      <c r="B33" s="9" t="s">
        <v>51</v>
      </c>
      <c r="C33" s="49">
        <v>0</v>
      </c>
      <c r="D33" s="49">
        <v>0</v>
      </c>
      <c r="E33" s="49">
        <v>0</v>
      </c>
      <c r="F33" s="49">
        <v>0</v>
      </c>
      <c r="G33" s="49">
        <v>0</v>
      </c>
      <c r="H33" s="49">
        <v>0</v>
      </c>
      <c r="I33" s="49">
        <v>0</v>
      </c>
      <c r="J33" s="49">
        <v>0</v>
      </c>
      <c r="K33" s="1"/>
      <c r="L33" s="1" t="s">
        <v>39</v>
      </c>
      <c r="N33" s="36"/>
      <c r="O33" s="36"/>
      <c r="P33" s="36"/>
    </row>
    <row r="35" spans="1:16" x14ac:dyDescent="0.25">
      <c r="A35" s="34" t="s">
        <v>68</v>
      </c>
    </row>
    <row r="36" spans="1:16" ht="15.75" x14ac:dyDescent="0.25">
      <c r="A36" s="29">
        <v>1</v>
      </c>
      <c r="B36" s="89" t="s">
        <v>179</v>
      </c>
    </row>
    <row r="37" spans="1:16" ht="15.75" x14ac:dyDescent="0.25">
      <c r="A37" s="29">
        <v>2</v>
      </c>
      <c r="B37" s="89" t="s">
        <v>182</v>
      </c>
    </row>
    <row r="38" spans="1:16" ht="15.75" x14ac:dyDescent="0.25">
      <c r="A38" s="29">
        <v>3</v>
      </c>
      <c r="B38" s="89" t="s">
        <v>75</v>
      </c>
    </row>
    <row r="39" spans="1:16" ht="15.75" x14ac:dyDescent="0.25">
      <c r="A39" s="29">
        <v>4</v>
      </c>
      <c r="B39" s="89" t="s">
        <v>183</v>
      </c>
    </row>
    <row r="40" spans="1:16" ht="15.75" x14ac:dyDescent="0.25">
      <c r="A40" s="29">
        <v>5</v>
      </c>
      <c r="B40" s="89" t="s">
        <v>180</v>
      </c>
    </row>
    <row r="41" spans="1:16" ht="15.75" x14ac:dyDescent="0.25">
      <c r="A41" s="29">
        <v>7</v>
      </c>
      <c r="B41" s="89" t="s">
        <v>181</v>
      </c>
    </row>
    <row r="42" spans="1:16" ht="15.75" x14ac:dyDescent="0.25">
      <c r="A42" s="29">
        <v>8</v>
      </c>
      <c r="B42" s="89" t="s">
        <v>76</v>
      </c>
    </row>
    <row r="43" spans="1:16" ht="15.75" x14ac:dyDescent="0.25">
      <c r="A43" s="29">
        <v>14</v>
      </c>
      <c r="B43" s="89" t="s">
        <v>79</v>
      </c>
    </row>
    <row r="45" spans="1:16" x14ac:dyDescent="0.25">
      <c r="A45" s="27" t="s">
        <v>69</v>
      </c>
    </row>
    <row r="46" spans="1:16" x14ac:dyDescent="0.25">
      <c r="A46" s="32" t="s">
        <v>33</v>
      </c>
      <c r="B46" s="2" t="s">
        <v>87</v>
      </c>
    </row>
    <row r="47" spans="1:16" ht="15.75" x14ac:dyDescent="0.25">
      <c r="A47" s="32" t="s">
        <v>32</v>
      </c>
      <c r="B47" s="30" t="s">
        <v>84</v>
      </c>
    </row>
    <row r="48" spans="1:16" ht="15.75" x14ac:dyDescent="0.25">
      <c r="A48" s="32" t="s">
        <v>34</v>
      </c>
      <c r="B48" s="30" t="s">
        <v>88</v>
      </c>
    </row>
    <row r="49" spans="1:2" ht="15.75" x14ac:dyDescent="0.25">
      <c r="A49" s="32" t="s">
        <v>63</v>
      </c>
      <c r="B49" s="30" t="s">
        <v>83</v>
      </c>
    </row>
    <row r="50" spans="1:2" ht="15.75" x14ac:dyDescent="0.25">
      <c r="A50" s="32" t="s">
        <v>65</v>
      </c>
      <c r="B50" s="30" t="s">
        <v>81</v>
      </c>
    </row>
    <row r="51" spans="1:2" ht="15.75" x14ac:dyDescent="0.25">
      <c r="A51" s="32" t="s">
        <v>74</v>
      </c>
      <c r="B51" s="30" t="s">
        <v>92</v>
      </c>
    </row>
    <row r="52" spans="1:2" ht="15.75" x14ac:dyDescent="0.25">
      <c r="A52" s="32" t="s">
        <v>99</v>
      </c>
      <c r="B52" s="30" t="s">
        <v>100</v>
      </c>
    </row>
  </sheetData>
  <mergeCells count="10">
    <mergeCell ref="B3:B4"/>
    <mergeCell ref="C2:L2"/>
    <mergeCell ref="C3:C4"/>
    <mergeCell ref="D3:D4"/>
    <mergeCell ref="L3:L4"/>
    <mergeCell ref="E3:E4"/>
    <mergeCell ref="F3:F4"/>
    <mergeCell ref="G3:H3"/>
    <mergeCell ref="I3:J3"/>
    <mergeCell ref="K3:K4"/>
  </mergeCells>
  <pageMargins left="0.7" right="0.7" top="0.75" bottom="0.75" header="0.3" footer="0.3"/>
  <pageSetup paperSize="9" scale="7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2"/>
  <sheetViews>
    <sheetView workbookViewId="0">
      <selection activeCell="B3" sqref="B3:B4"/>
    </sheetView>
  </sheetViews>
  <sheetFormatPr defaultRowHeight="15" x14ac:dyDescent="0.25"/>
  <cols>
    <col min="1" max="1" width="5" style="2" customWidth="1"/>
    <col min="2" max="2" width="45" style="2" bestFit="1" customWidth="1"/>
    <col min="3" max="11" width="9.140625" style="2"/>
    <col min="12" max="12" width="8.7109375" style="2" bestFit="1" customWidth="1"/>
    <col min="13" max="16384" width="9.140625" style="2"/>
  </cols>
  <sheetData>
    <row r="1" spans="2:12" ht="15.75" thickBot="1" x14ac:dyDescent="0.3"/>
    <row r="2" spans="2:12" ht="15.75" customHeight="1" thickBot="1" x14ac:dyDescent="0.3">
      <c r="B2" s="3" t="s">
        <v>0</v>
      </c>
      <c r="C2" s="311" t="s">
        <v>48</v>
      </c>
      <c r="D2" s="312"/>
      <c r="E2" s="312"/>
      <c r="F2" s="312"/>
      <c r="G2" s="312"/>
      <c r="H2" s="312"/>
      <c r="I2" s="312"/>
      <c r="J2" s="312"/>
      <c r="K2" s="312"/>
      <c r="L2" s="313"/>
    </row>
    <row r="3" spans="2:12" ht="15" customHeight="1" thickBot="1" x14ac:dyDescent="0.3">
      <c r="B3" s="309" t="s">
        <v>5</v>
      </c>
      <c r="C3" s="314">
        <v>2015</v>
      </c>
      <c r="D3" s="316">
        <v>2020</v>
      </c>
      <c r="E3" s="316">
        <v>2030</v>
      </c>
      <c r="F3" s="318">
        <v>2050</v>
      </c>
      <c r="G3" s="320" t="s">
        <v>1</v>
      </c>
      <c r="H3" s="318"/>
      <c r="I3" s="314" t="s">
        <v>2</v>
      </c>
      <c r="J3" s="318"/>
      <c r="K3" s="316" t="s">
        <v>3</v>
      </c>
      <c r="L3" s="316" t="s">
        <v>4</v>
      </c>
    </row>
    <row r="4" spans="2:12" ht="15.75" thickBot="1" x14ac:dyDescent="0.3">
      <c r="B4" s="310"/>
      <c r="C4" s="315"/>
      <c r="D4" s="317"/>
      <c r="E4" s="317"/>
      <c r="F4" s="319"/>
      <c r="G4" s="6" t="s">
        <v>6</v>
      </c>
      <c r="H4" s="7" t="s">
        <v>7</v>
      </c>
      <c r="I4" s="7" t="s">
        <v>6</v>
      </c>
      <c r="J4" s="8" t="s">
        <v>7</v>
      </c>
      <c r="K4" s="317"/>
      <c r="L4" s="317"/>
    </row>
    <row r="5" spans="2:12" ht="15.75" thickBot="1" x14ac:dyDescent="0.3">
      <c r="B5" s="9" t="s">
        <v>8</v>
      </c>
      <c r="C5" s="33">
        <v>4</v>
      </c>
      <c r="D5" s="33">
        <v>4</v>
      </c>
      <c r="E5" s="33">
        <v>4</v>
      </c>
      <c r="F5" s="33">
        <v>4</v>
      </c>
      <c r="G5" s="33">
        <v>2.5</v>
      </c>
      <c r="H5" s="1">
        <v>6</v>
      </c>
      <c r="I5" s="33">
        <v>2.5</v>
      </c>
      <c r="J5" s="1">
        <v>6</v>
      </c>
      <c r="K5" s="1"/>
      <c r="L5" s="1" t="s">
        <v>38</v>
      </c>
    </row>
    <row r="6" spans="2:12" ht="15.75" thickBot="1" x14ac:dyDescent="0.3">
      <c r="B6" s="9" t="s">
        <v>9</v>
      </c>
      <c r="C6" s="1">
        <v>0</v>
      </c>
      <c r="D6" s="1">
        <v>0</v>
      </c>
      <c r="E6" s="1">
        <v>0</v>
      </c>
      <c r="F6" s="1">
        <v>0</v>
      </c>
      <c r="G6" s="1">
        <v>0</v>
      </c>
      <c r="H6" s="1">
        <v>0</v>
      </c>
      <c r="I6" s="1">
        <v>0</v>
      </c>
      <c r="J6" s="1">
        <v>0</v>
      </c>
      <c r="K6" s="1"/>
      <c r="L6" s="1"/>
    </row>
    <row r="7" spans="2:12" ht="15.75" thickBot="1" x14ac:dyDescent="0.3">
      <c r="B7" s="9" t="s">
        <v>10</v>
      </c>
      <c r="C7" s="1">
        <v>100</v>
      </c>
      <c r="D7" s="1">
        <v>100</v>
      </c>
      <c r="E7" s="1">
        <v>100</v>
      </c>
      <c r="F7" s="1">
        <v>100</v>
      </c>
      <c r="G7" s="1">
        <v>80</v>
      </c>
      <c r="H7" s="1">
        <v>100</v>
      </c>
      <c r="I7" s="1">
        <v>80</v>
      </c>
      <c r="J7" s="1">
        <v>100</v>
      </c>
      <c r="K7" s="1" t="s">
        <v>63</v>
      </c>
      <c r="L7" s="1" t="s">
        <v>39</v>
      </c>
    </row>
    <row r="8" spans="2:12" ht="15.75" thickBot="1" x14ac:dyDescent="0.3">
      <c r="B8" s="9" t="s">
        <v>11</v>
      </c>
      <c r="C8" s="1">
        <v>100</v>
      </c>
      <c r="D8" s="1">
        <v>100</v>
      </c>
      <c r="E8" s="1">
        <v>100</v>
      </c>
      <c r="F8" s="1">
        <v>100</v>
      </c>
      <c r="G8" s="1">
        <v>80</v>
      </c>
      <c r="H8" s="1">
        <v>100</v>
      </c>
      <c r="I8" s="1">
        <v>80</v>
      </c>
      <c r="J8" s="1">
        <v>100</v>
      </c>
      <c r="K8" s="1" t="s">
        <v>63</v>
      </c>
      <c r="L8" s="1">
        <v>1.2</v>
      </c>
    </row>
    <row r="9" spans="2:12" ht="15.75" thickBot="1" x14ac:dyDescent="0.3">
      <c r="B9" s="9" t="s">
        <v>42</v>
      </c>
      <c r="C9" s="1">
        <v>355</v>
      </c>
      <c r="D9" s="1">
        <v>365</v>
      </c>
      <c r="E9" s="1">
        <v>375</v>
      </c>
      <c r="F9" s="1">
        <v>390</v>
      </c>
      <c r="G9" s="1">
        <v>335</v>
      </c>
      <c r="H9" s="1">
        <v>385</v>
      </c>
      <c r="I9" s="1">
        <v>335</v>
      </c>
      <c r="J9" s="1">
        <v>410</v>
      </c>
      <c r="K9" s="1" t="s">
        <v>93</v>
      </c>
      <c r="L9" s="1" t="s">
        <v>40</v>
      </c>
    </row>
    <row r="10" spans="2:12" ht="15.75" thickBot="1" x14ac:dyDescent="0.3">
      <c r="B10" s="9" t="s">
        <v>43</v>
      </c>
      <c r="C10" s="1">
        <v>335</v>
      </c>
      <c r="D10" s="1">
        <v>345</v>
      </c>
      <c r="E10" s="1">
        <v>360</v>
      </c>
      <c r="F10" s="1">
        <v>375</v>
      </c>
      <c r="G10" s="1">
        <v>325</v>
      </c>
      <c r="H10" s="1">
        <v>375</v>
      </c>
      <c r="I10" s="1">
        <v>325</v>
      </c>
      <c r="J10" s="1">
        <v>400</v>
      </c>
      <c r="K10" s="1" t="s">
        <v>94</v>
      </c>
      <c r="L10" s="1" t="s">
        <v>40</v>
      </c>
    </row>
    <row r="11" spans="2:12" ht="15.75" thickBot="1" x14ac:dyDescent="0.3">
      <c r="B11" s="9" t="s">
        <v>44</v>
      </c>
      <c r="C11" s="1">
        <v>310</v>
      </c>
      <c r="D11" s="1">
        <v>320</v>
      </c>
      <c r="E11" s="1">
        <v>330</v>
      </c>
      <c r="F11" s="1">
        <v>345</v>
      </c>
      <c r="G11" s="1">
        <v>300</v>
      </c>
      <c r="H11" s="1">
        <v>340</v>
      </c>
      <c r="I11" s="1">
        <v>300</v>
      </c>
      <c r="J11" s="1">
        <v>380</v>
      </c>
      <c r="K11" s="1" t="s">
        <v>93</v>
      </c>
      <c r="L11" s="1" t="s">
        <v>40</v>
      </c>
    </row>
    <row r="12" spans="2:12" ht="15.75" thickBot="1" x14ac:dyDescent="0.3">
      <c r="B12" s="9" t="s">
        <v>45</v>
      </c>
      <c r="C12" s="1">
        <v>295</v>
      </c>
      <c r="D12" s="1">
        <v>305</v>
      </c>
      <c r="E12" s="1">
        <v>315</v>
      </c>
      <c r="F12" s="1">
        <v>330</v>
      </c>
      <c r="G12" s="1">
        <v>285</v>
      </c>
      <c r="H12" s="1">
        <v>325</v>
      </c>
      <c r="I12" s="1">
        <v>285</v>
      </c>
      <c r="J12" s="1">
        <v>370</v>
      </c>
      <c r="K12" s="1" t="s">
        <v>94</v>
      </c>
      <c r="L12" s="1" t="s">
        <v>40</v>
      </c>
    </row>
    <row r="13" spans="2:12" ht="15.75" thickBot="1" x14ac:dyDescent="0.3">
      <c r="B13" s="9" t="s">
        <v>14</v>
      </c>
      <c r="C13" s="1">
        <v>100</v>
      </c>
      <c r="D13" s="1">
        <v>100</v>
      </c>
      <c r="E13" s="1">
        <v>100</v>
      </c>
      <c r="F13" s="1">
        <v>100</v>
      </c>
      <c r="G13" s="1">
        <v>80</v>
      </c>
      <c r="H13" s="1">
        <v>120</v>
      </c>
      <c r="I13" s="1">
        <v>80</v>
      </c>
      <c r="J13" s="1">
        <v>120</v>
      </c>
      <c r="K13" s="1" t="s">
        <v>99</v>
      </c>
      <c r="L13" s="1">
        <v>4</v>
      </c>
    </row>
    <row r="14" spans="2:12" ht="15.75" thickBot="1" x14ac:dyDescent="0.3">
      <c r="B14" s="9" t="s">
        <v>15</v>
      </c>
      <c r="C14" s="1">
        <v>20</v>
      </c>
      <c r="D14" s="1">
        <v>20</v>
      </c>
      <c r="E14" s="1">
        <v>20</v>
      </c>
      <c r="F14" s="1">
        <v>20</v>
      </c>
      <c r="G14" s="1">
        <v>15</v>
      </c>
      <c r="H14" s="1">
        <v>25</v>
      </c>
      <c r="I14" s="1">
        <v>15</v>
      </c>
      <c r="J14" s="1">
        <v>25</v>
      </c>
      <c r="K14" s="1"/>
      <c r="L14" s="1" t="s">
        <v>39</v>
      </c>
    </row>
    <row r="15" spans="2:12" ht="15.75" thickBot="1" x14ac:dyDescent="0.3">
      <c r="B15" s="5" t="s">
        <v>16</v>
      </c>
      <c r="C15" s="13"/>
      <c r="D15" s="13"/>
      <c r="E15" s="13"/>
      <c r="F15" s="13"/>
      <c r="G15" s="13"/>
      <c r="H15" s="13"/>
      <c r="I15" s="13"/>
      <c r="J15" s="13"/>
      <c r="K15" s="13"/>
      <c r="L15" s="1"/>
    </row>
    <row r="16" spans="2:12" ht="15.75" thickBot="1" x14ac:dyDescent="0.3">
      <c r="B16" s="9" t="s">
        <v>35</v>
      </c>
      <c r="C16" s="14">
        <v>100</v>
      </c>
      <c r="D16" s="14">
        <v>100</v>
      </c>
      <c r="E16" s="14">
        <v>100</v>
      </c>
      <c r="F16" s="14">
        <v>100</v>
      </c>
      <c r="G16" s="14">
        <v>50</v>
      </c>
      <c r="H16" s="14">
        <v>100</v>
      </c>
      <c r="I16" s="14">
        <v>50</v>
      </c>
      <c r="J16" s="14">
        <v>100</v>
      </c>
      <c r="K16" s="14"/>
      <c r="L16" s="1" t="s">
        <v>39</v>
      </c>
    </row>
    <row r="17" spans="2:16" ht="15.75" thickBot="1" x14ac:dyDescent="0.3">
      <c r="B17" s="9" t="s">
        <v>17</v>
      </c>
      <c r="C17" s="14">
        <v>0</v>
      </c>
      <c r="D17" s="14">
        <v>0</v>
      </c>
      <c r="E17" s="14">
        <v>0</v>
      </c>
      <c r="F17" s="14">
        <v>0</v>
      </c>
      <c r="G17" s="14">
        <v>0</v>
      </c>
      <c r="H17" s="14">
        <v>0</v>
      </c>
      <c r="I17" s="14">
        <v>0</v>
      </c>
      <c r="J17" s="14">
        <v>0</v>
      </c>
      <c r="K17" s="14"/>
      <c r="L17" s="1" t="s">
        <v>39</v>
      </c>
    </row>
    <row r="18" spans="2:16" ht="15.75" thickBot="1" x14ac:dyDescent="0.3">
      <c r="B18" s="9" t="s">
        <v>18</v>
      </c>
      <c r="C18" s="14">
        <v>0</v>
      </c>
      <c r="D18" s="14">
        <v>0</v>
      </c>
      <c r="E18" s="14">
        <v>0</v>
      </c>
      <c r="F18" s="14">
        <v>0</v>
      </c>
      <c r="G18" s="14">
        <v>0</v>
      </c>
      <c r="H18" s="14">
        <v>0</v>
      </c>
      <c r="I18" s="14">
        <v>0</v>
      </c>
      <c r="J18" s="14">
        <v>0</v>
      </c>
      <c r="K18" s="14"/>
      <c r="L18" s="1" t="s">
        <v>39</v>
      </c>
    </row>
    <row r="19" spans="2:16" ht="15.75" thickBot="1" x14ac:dyDescent="0.3">
      <c r="B19" s="5" t="s">
        <v>19</v>
      </c>
      <c r="C19" s="16"/>
      <c r="D19" s="16"/>
      <c r="E19" s="16"/>
      <c r="F19" s="16"/>
      <c r="G19" s="16"/>
      <c r="H19" s="16"/>
      <c r="I19" s="16"/>
      <c r="J19" s="16"/>
      <c r="K19" s="16"/>
      <c r="L19" s="17"/>
    </row>
    <row r="20" spans="2:16" ht="15.75" thickBot="1" x14ac:dyDescent="0.3">
      <c r="B20" s="9" t="s">
        <v>20</v>
      </c>
      <c r="C20" s="14" t="s">
        <v>31</v>
      </c>
      <c r="D20" s="14" t="s">
        <v>31</v>
      </c>
      <c r="E20" s="14" t="s">
        <v>31</v>
      </c>
      <c r="F20" s="14" t="s">
        <v>31</v>
      </c>
      <c r="G20" s="14" t="s">
        <v>31</v>
      </c>
      <c r="H20" s="14" t="s">
        <v>31</v>
      </c>
      <c r="I20" s="14" t="s">
        <v>31</v>
      </c>
      <c r="J20" s="14" t="s">
        <v>31</v>
      </c>
      <c r="K20" s="1"/>
      <c r="L20" s="1"/>
    </row>
    <row r="21" spans="2:16" ht="15.75" thickBot="1" x14ac:dyDescent="0.3">
      <c r="B21" s="9" t="s">
        <v>21</v>
      </c>
      <c r="C21" s="14" t="s">
        <v>31</v>
      </c>
      <c r="D21" s="14" t="s">
        <v>31</v>
      </c>
      <c r="E21" s="14" t="s">
        <v>31</v>
      </c>
      <c r="F21" s="14" t="s">
        <v>31</v>
      </c>
      <c r="G21" s="14" t="s">
        <v>31</v>
      </c>
      <c r="H21" s="14" t="s">
        <v>31</v>
      </c>
      <c r="I21" s="14" t="s">
        <v>31</v>
      </c>
      <c r="J21" s="14" t="s">
        <v>31</v>
      </c>
      <c r="K21" s="1"/>
      <c r="L21" s="1"/>
    </row>
    <row r="22" spans="2:16" ht="15.75" thickBot="1" x14ac:dyDescent="0.3">
      <c r="B22" s="9" t="s">
        <v>22</v>
      </c>
      <c r="C22" s="14" t="s">
        <v>31</v>
      </c>
      <c r="D22" s="14" t="s">
        <v>31</v>
      </c>
      <c r="E22" s="14" t="s">
        <v>31</v>
      </c>
      <c r="F22" s="14" t="s">
        <v>31</v>
      </c>
      <c r="G22" s="14" t="s">
        <v>31</v>
      </c>
      <c r="H22" s="14" t="s">
        <v>31</v>
      </c>
      <c r="I22" s="14" t="s">
        <v>31</v>
      </c>
      <c r="J22" s="14" t="s">
        <v>31</v>
      </c>
      <c r="K22" s="1"/>
      <c r="L22" s="1"/>
    </row>
    <row r="23" spans="2:16" ht="15.75" thickBot="1" x14ac:dyDescent="0.3">
      <c r="B23" s="9" t="s">
        <v>23</v>
      </c>
      <c r="C23" s="14" t="s">
        <v>31</v>
      </c>
      <c r="D23" s="14" t="s">
        <v>31</v>
      </c>
      <c r="E23" s="14" t="s">
        <v>31</v>
      </c>
      <c r="F23" s="14" t="s">
        <v>31</v>
      </c>
      <c r="G23" s="14" t="s">
        <v>31</v>
      </c>
      <c r="H23" s="14" t="s">
        <v>31</v>
      </c>
      <c r="I23" s="14" t="s">
        <v>31</v>
      </c>
      <c r="J23" s="14" t="s">
        <v>31</v>
      </c>
      <c r="K23" s="1"/>
      <c r="L23" s="1"/>
    </row>
    <row r="24" spans="2:16" ht="15.75" thickBot="1" x14ac:dyDescent="0.3">
      <c r="B24" s="9" t="s">
        <v>24</v>
      </c>
      <c r="C24" s="14" t="s">
        <v>31</v>
      </c>
      <c r="D24" s="14" t="s">
        <v>31</v>
      </c>
      <c r="E24" s="14" t="s">
        <v>31</v>
      </c>
      <c r="F24" s="14" t="s">
        <v>31</v>
      </c>
      <c r="G24" s="14" t="s">
        <v>31</v>
      </c>
      <c r="H24" s="14" t="s">
        <v>31</v>
      </c>
      <c r="I24" s="14" t="s">
        <v>31</v>
      </c>
      <c r="J24" s="14" t="s">
        <v>31</v>
      </c>
      <c r="K24" s="1"/>
      <c r="L24" s="1"/>
    </row>
    <row r="25" spans="2:16" ht="15.75" thickBot="1" x14ac:dyDescent="0.3">
      <c r="B25" s="5" t="s">
        <v>25</v>
      </c>
      <c r="C25" s="16"/>
      <c r="D25" s="16"/>
      <c r="E25" s="16"/>
      <c r="F25" s="16"/>
      <c r="G25" s="16"/>
      <c r="H25" s="16"/>
      <c r="I25" s="16"/>
      <c r="J25" s="16"/>
      <c r="K25" s="16"/>
      <c r="L25" s="17"/>
      <c r="N25" s="35"/>
    </row>
    <row r="26" spans="2:16" x14ac:dyDescent="0.25">
      <c r="B26" s="18" t="s">
        <v>26</v>
      </c>
      <c r="C26" s="23">
        <v>12</v>
      </c>
      <c r="D26" s="51">
        <v>11</v>
      </c>
      <c r="E26" s="51">
        <v>10</v>
      </c>
      <c r="F26" s="51">
        <v>9</v>
      </c>
      <c r="G26" s="23">
        <v>9</v>
      </c>
      <c r="H26" s="23">
        <v>13</v>
      </c>
      <c r="I26" s="23">
        <v>8</v>
      </c>
      <c r="J26" s="23">
        <v>14</v>
      </c>
      <c r="K26" s="23" t="s">
        <v>34</v>
      </c>
      <c r="L26" s="23" t="s">
        <v>58</v>
      </c>
      <c r="N26" s="36"/>
      <c r="O26" s="36"/>
      <c r="P26" s="36"/>
    </row>
    <row r="27" spans="2:16" x14ac:dyDescent="0.25">
      <c r="B27" s="18" t="s">
        <v>27</v>
      </c>
      <c r="C27" s="23">
        <v>55</v>
      </c>
      <c r="D27" s="23">
        <v>55</v>
      </c>
      <c r="E27" s="23">
        <v>55</v>
      </c>
      <c r="F27" s="23">
        <v>55</v>
      </c>
      <c r="G27" s="23">
        <v>45</v>
      </c>
      <c r="H27" s="23">
        <v>65</v>
      </c>
      <c r="I27" s="23">
        <v>45</v>
      </c>
      <c r="J27" s="23">
        <v>75</v>
      </c>
      <c r="K27" s="23" t="s">
        <v>33</v>
      </c>
      <c r="L27" s="23" t="s">
        <v>39</v>
      </c>
      <c r="N27" s="36"/>
      <c r="O27" s="36"/>
      <c r="P27" s="36"/>
    </row>
    <row r="28" spans="2:16" ht="15.75" thickBot="1" x14ac:dyDescent="0.3">
      <c r="B28" s="9" t="s">
        <v>28</v>
      </c>
      <c r="C28" s="1">
        <v>45</v>
      </c>
      <c r="D28" s="1">
        <v>45</v>
      </c>
      <c r="E28" s="1">
        <v>45</v>
      </c>
      <c r="F28" s="1">
        <v>45</v>
      </c>
      <c r="G28" s="1">
        <v>35</v>
      </c>
      <c r="H28" s="1">
        <v>55</v>
      </c>
      <c r="I28" s="1">
        <v>25</v>
      </c>
      <c r="J28" s="1">
        <v>55</v>
      </c>
      <c r="K28" s="1"/>
      <c r="L28" s="1" t="s">
        <v>39</v>
      </c>
      <c r="N28" s="36"/>
      <c r="O28" s="36"/>
      <c r="P28" s="36"/>
    </row>
    <row r="29" spans="2:16" ht="15.75" thickBot="1" x14ac:dyDescent="0.3">
      <c r="B29" s="9" t="s">
        <v>29</v>
      </c>
      <c r="C29" s="1"/>
      <c r="D29" s="1"/>
      <c r="E29" s="1"/>
      <c r="F29" s="1"/>
      <c r="G29" s="1"/>
      <c r="H29" s="1"/>
      <c r="I29" s="1"/>
      <c r="J29" s="1"/>
      <c r="K29" s="1"/>
      <c r="L29" s="1"/>
      <c r="N29" s="36"/>
      <c r="O29" s="36"/>
      <c r="P29" s="36"/>
    </row>
    <row r="30" spans="2:16" x14ac:dyDescent="0.25">
      <c r="B30" s="37" t="s">
        <v>30</v>
      </c>
      <c r="C30" s="38">
        <f>SUM(C31:C32)</f>
        <v>291</v>
      </c>
      <c r="D30" s="39">
        <f t="shared" ref="D30:J30" si="0">SUM(D31:D32)</f>
        <v>278.03216422149995</v>
      </c>
      <c r="E30" s="40">
        <f t="shared" si="0"/>
        <v>255.11663107276718</v>
      </c>
      <c r="F30" s="39">
        <f t="shared" si="0"/>
        <v>238.73507335803222</v>
      </c>
      <c r="G30" s="41">
        <f t="shared" si="0"/>
        <v>256</v>
      </c>
      <c r="H30" s="39">
        <f t="shared" si="0"/>
        <v>328</v>
      </c>
      <c r="I30" s="39">
        <f t="shared" si="0"/>
        <v>188</v>
      </c>
      <c r="J30" s="39">
        <f t="shared" si="0"/>
        <v>295</v>
      </c>
      <c r="K30" s="42"/>
      <c r="L30" s="42"/>
      <c r="N30" s="36"/>
      <c r="O30" s="36"/>
      <c r="P30" s="36"/>
    </row>
    <row r="31" spans="2:16" x14ac:dyDescent="0.25">
      <c r="B31" s="43" t="s">
        <v>97</v>
      </c>
      <c r="C31" s="44">
        <v>6</v>
      </c>
      <c r="D31" s="44">
        <v>7</v>
      </c>
      <c r="E31" s="44">
        <v>10</v>
      </c>
      <c r="F31" s="44">
        <v>17</v>
      </c>
      <c r="G31" s="44">
        <v>6</v>
      </c>
      <c r="H31" s="44">
        <v>8</v>
      </c>
      <c r="I31" s="44">
        <v>13</v>
      </c>
      <c r="J31" s="44">
        <v>20</v>
      </c>
      <c r="K31" s="45" t="s">
        <v>99</v>
      </c>
      <c r="L31" s="45"/>
      <c r="N31" s="36"/>
      <c r="O31" s="36"/>
      <c r="P31" s="36"/>
    </row>
    <row r="32" spans="2:16" ht="15.75" thickBot="1" x14ac:dyDescent="0.3">
      <c r="B32" s="46" t="s">
        <v>98</v>
      </c>
      <c r="C32" s="261">
        <v>285</v>
      </c>
      <c r="D32" s="92">
        <f>$C$32*(1-0.01)^(D3-$C$3)</f>
        <v>271.03216422149995</v>
      </c>
      <c r="E32" s="92">
        <f>$C$32*(1-0.01)^(E3-$C$3)</f>
        <v>245.11663107276718</v>
      </c>
      <c r="F32" s="92">
        <f>$E$32*(1-0.005)^(F3-$E$3)</f>
        <v>221.73507335803222</v>
      </c>
      <c r="G32" s="260">
        <v>250</v>
      </c>
      <c r="H32" s="260">
        <v>320</v>
      </c>
      <c r="I32" s="260">
        <v>175</v>
      </c>
      <c r="J32" s="260">
        <v>275</v>
      </c>
      <c r="K32" s="1"/>
      <c r="L32" s="1"/>
      <c r="N32" s="36"/>
      <c r="O32" s="36"/>
      <c r="P32" s="36"/>
    </row>
    <row r="33" spans="1:16" ht="15.75" thickBot="1" x14ac:dyDescent="0.3">
      <c r="B33" s="9" t="s">
        <v>51</v>
      </c>
      <c r="C33" s="49">
        <v>0</v>
      </c>
      <c r="D33" s="49">
        <v>0</v>
      </c>
      <c r="E33" s="49">
        <v>0</v>
      </c>
      <c r="F33" s="49">
        <v>0</v>
      </c>
      <c r="G33" s="49">
        <v>0</v>
      </c>
      <c r="H33" s="49">
        <v>0</v>
      </c>
      <c r="I33" s="49">
        <v>0</v>
      </c>
      <c r="J33" s="49">
        <v>0</v>
      </c>
      <c r="K33" s="1"/>
      <c r="L33" s="1" t="s">
        <v>39</v>
      </c>
      <c r="N33" s="36"/>
      <c r="O33" s="36"/>
      <c r="P33" s="36"/>
    </row>
    <row r="35" spans="1:16" x14ac:dyDescent="0.25">
      <c r="A35" s="34" t="s">
        <v>68</v>
      </c>
    </row>
    <row r="36" spans="1:16" ht="15.75" x14ac:dyDescent="0.25">
      <c r="A36" s="29">
        <v>1</v>
      </c>
      <c r="B36" s="89" t="s">
        <v>179</v>
      </c>
    </row>
    <row r="37" spans="1:16" ht="15.75" x14ac:dyDescent="0.25">
      <c r="A37" s="29">
        <v>2</v>
      </c>
      <c r="B37" s="89" t="s">
        <v>182</v>
      </c>
    </row>
    <row r="38" spans="1:16" ht="15.75" x14ac:dyDescent="0.25">
      <c r="A38" s="29">
        <v>3</v>
      </c>
      <c r="B38" s="89" t="s">
        <v>75</v>
      </c>
    </row>
    <row r="39" spans="1:16" ht="15.75" x14ac:dyDescent="0.25">
      <c r="A39" s="29">
        <v>4</v>
      </c>
      <c r="B39" s="89" t="s">
        <v>183</v>
      </c>
    </row>
    <row r="40" spans="1:16" ht="15.75" x14ac:dyDescent="0.25">
      <c r="A40" s="29">
        <v>5</v>
      </c>
      <c r="B40" s="89" t="s">
        <v>180</v>
      </c>
    </row>
    <row r="41" spans="1:16" ht="15.75" x14ac:dyDescent="0.25">
      <c r="A41" s="29">
        <v>7</v>
      </c>
      <c r="B41" s="89" t="s">
        <v>181</v>
      </c>
    </row>
    <row r="42" spans="1:16" ht="15.75" x14ac:dyDescent="0.25">
      <c r="A42" s="29">
        <v>8</v>
      </c>
      <c r="B42" s="89" t="s">
        <v>76</v>
      </c>
    </row>
    <row r="43" spans="1:16" ht="15.75" x14ac:dyDescent="0.25">
      <c r="A43" s="29">
        <v>14</v>
      </c>
      <c r="B43" s="89" t="s">
        <v>79</v>
      </c>
    </row>
    <row r="45" spans="1:16" x14ac:dyDescent="0.25">
      <c r="A45" s="27" t="s">
        <v>69</v>
      </c>
    </row>
    <row r="46" spans="1:16" x14ac:dyDescent="0.25">
      <c r="A46" s="32" t="s">
        <v>33</v>
      </c>
      <c r="B46" s="2" t="s">
        <v>87</v>
      </c>
    </row>
    <row r="47" spans="1:16" ht="15.75" x14ac:dyDescent="0.25">
      <c r="A47" s="32" t="s">
        <v>32</v>
      </c>
      <c r="B47" s="30" t="s">
        <v>84</v>
      </c>
    </row>
    <row r="48" spans="1:16" ht="15.75" x14ac:dyDescent="0.25">
      <c r="A48" s="32" t="s">
        <v>34</v>
      </c>
      <c r="B48" s="30" t="s">
        <v>88</v>
      </c>
    </row>
    <row r="49" spans="1:2" ht="15.75" x14ac:dyDescent="0.25">
      <c r="A49" s="32" t="s">
        <v>63</v>
      </c>
      <c r="B49" s="30" t="s">
        <v>83</v>
      </c>
    </row>
    <row r="50" spans="1:2" ht="15.75" x14ac:dyDescent="0.25">
      <c r="A50" s="32" t="s">
        <v>65</v>
      </c>
      <c r="B50" s="30" t="s">
        <v>81</v>
      </c>
    </row>
    <row r="51" spans="1:2" ht="15.75" x14ac:dyDescent="0.25">
      <c r="A51" s="32" t="s">
        <v>74</v>
      </c>
      <c r="B51" s="30" t="s">
        <v>92</v>
      </c>
    </row>
    <row r="52" spans="1:2" ht="15.75" x14ac:dyDescent="0.25">
      <c r="A52" s="32" t="s">
        <v>99</v>
      </c>
      <c r="B52" s="30" t="s">
        <v>100</v>
      </c>
    </row>
  </sheetData>
  <mergeCells count="10">
    <mergeCell ref="B3:B4"/>
    <mergeCell ref="C2:L2"/>
    <mergeCell ref="C3:C4"/>
    <mergeCell ref="D3:D4"/>
    <mergeCell ref="L3:L4"/>
    <mergeCell ref="E3:E4"/>
    <mergeCell ref="F3:F4"/>
    <mergeCell ref="G3:H3"/>
    <mergeCell ref="I3:J3"/>
    <mergeCell ref="K3:K4"/>
  </mergeCells>
  <hyperlinks>
    <hyperlink ref="B51" r:id="rId1" display="http://eur-lex.europa.eu/LexUriServ/LexUriServ.do?uri=OJ:L:2013:239:0136:0161:DA:PDF"/>
  </hyperlinks>
  <pageMargins left="0.7" right="0.7" top="0.75" bottom="0.75" header="0.3" footer="0.3"/>
  <pageSetup paperSize="9" scale="78"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1"/>
  <sheetViews>
    <sheetView workbookViewId="0">
      <selection activeCell="B3" sqref="B3:B4"/>
    </sheetView>
  </sheetViews>
  <sheetFormatPr defaultRowHeight="15" x14ac:dyDescent="0.25"/>
  <cols>
    <col min="1" max="1" width="5" style="2" customWidth="1"/>
    <col min="2" max="2" width="45" style="2" bestFit="1" customWidth="1"/>
    <col min="3" max="11" width="9.140625" style="2"/>
    <col min="12" max="12" width="8.7109375" style="2" customWidth="1"/>
    <col min="13" max="16384" width="9.140625" style="2"/>
  </cols>
  <sheetData>
    <row r="1" spans="2:12" ht="15.75" thickBot="1" x14ac:dyDescent="0.3"/>
    <row r="2" spans="2:12" ht="15.75" customHeight="1" thickBot="1" x14ac:dyDescent="0.3">
      <c r="B2" s="3" t="s">
        <v>0</v>
      </c>
      <c r="C2" s="311" t="s">
        <v>54</v>
      </c>
      <c r="D2" s="312"/>
      <c r="E2" s="312"/>
      <c r="F2" s="312"/>
      <c r="G2" s="312"/>
      <c r="H2" s="312"/>
      <c r="I2" s="312"/>
      <c r="J2" s="312"/>
      <c r="K2" s="312"/>
      <c r="L2" s="313"/>
    </row>
    <row r="3" spans="2:12" ht="15" customHeight="1" thickBot="1" x14ac:dyDescent="0.3">
      <c r="B3" s="309" t="s">
        <v>5</v>
      </c>
      <c r="C3" s="314">
        <v>2015</v>
      </c>
      <c r="D3" s="316">
        <v>2020</v>
      </c>
      <c r="E3" s="316">
        <v>2030</v>
      </c>
      <c r="F3" s="318">
        <v>2050</v>
      </c>
      <c r="G3" s="320" t="s">
        <v>1</v>
      </c>
      <c r="H3" s="318"/>
      <c r="I3" s="314" t="s">
        <v>2</v>
      </c>
      <c r="J3" s="318"/>
      <c r="K3" s="316" t="s">
        <v>3</v>
      </c>
      <c r="L3" s="316" t="s">
        <v>4</v>
      </c>
    </row>
    <row r="4" spans="2:12" ht="15.75" thickBot="1" x14ac:dyDescent="0.3">
      <c r="B4" s="310"/>
      <c r="C4" s="315"/>
      <c r="D4" s="317"/>
      <c r="E4" s="317"/>
      <c r="F4" s="319"/>
      <c r="G4" s="6" t="s">
        <v>6</v>
      </c>
      <c r="H4" s="7" t="s">
        <v>7</v>
      </c>
      <c r="I4" s="7" t="s">
        <v>6</v>
      </c>
      <c r="J4" s="8" t="s">
        <v>7</v>
      </c>
      <c r="K4" s="317"/>
      <c r="L4" s="317"/>
    </row>
    <row r="5" spans="2:12" ht="15.75" thickBot="1" x14ac:dyDescent="0.3">
      <c r="B5" s="9" t="s">
        <v>8</v>
      </c>
      <c r="C5" s="33">
        <v>400</v>
      </c>
      <c r="D5" s="33">
        <v>400</v>
      </c>
      <c r="E5" s="33">
        <v>400</v>
      </c>
      <c r="F5" s="33">
        <v>400</v>
      </c>
      <c r="G5" s="1">
        <v>300</v>
      </c>
      <c r="H5" s="1">
        <v>500</v>
      </c>
      <c r="I5" s="1">
        <v>300</v>
      </c>
      <c r="J5" s="1">
        <v>500</v>
      </c>
      <c r="K5" s="1"/>
      <c r="L5" s="1">
        <v>5.6</v>
      </c>
    </row>
    <row r="6" spans="2:12" ht="15.75" thickBot="1" x14ac:dyDescent="0.3">
      <c r="B6" s="9" t="s">
        <v>9</v>
      </c>
      <c r="C6" s="1">
        <v>0</v>
      </c>
      <c r="D6" s="1">
        <v>0</v>
      </c>
      <c r="E6" s="1">
        <v>0</v>
      </c>
      <c r="F6" s="1">
        <v>0</v>
      </c>
      <c r="G6" s="1">
        <v>0</v>
      </c>
      <c r="H6" s="1">
        <v>0</v>
      </c>
      <c r="I6" s="1">
        <v>0</v>
      </c>
      <c r="J6" s="1">
        <v>0</v>
      </c>
      <c r="K6" s="1"/>
      <c r="L6" s="1"/>
    </row>
    <row r="7" spans="2:12" ht="15.75" thickBot="1" x14ac:dyDescent="0.3">
      <c r="B7" s="9" t="s">
        <v>10</v>
      </c>
      <c r="C7" s="1">
        <v>100</v>
      </c>
      <c r="D7" s="1">
        <v>100</v>
      </c>
      <c r="E7" s="1">
        <v>100</v>
      </c>
      <c r="F7" s="1">
        <v>100</v>
      </c>
      <c r="G7" s="1">
        <v>70</v>
      </c>
      <c r="H7" s="1">
        <v>100</v>
      </c>
      <c r="I7" s="1">
        <v>70</v>
      </c>
      <c r="J7" s="1">
        <v>100</v>
      </c>
      <c r="K7" s="1" t="s">
        <v>63</v>
      </c>
      <c r="L7" s="1"/>
    </row>
    <row r="8" spans="2:12" ht="15.75" thickBot="1" x14ac:dyDescent="0.3">
      <c r="B8" s="9" t="s">
        <v>11</v>
      </c>
      <c r="C8" s="1">
        <v>100</v>
      </c>
      <c r="D8" s="1">
        <v>100</v>
      </c>
      <c r="E8" s="1">
        <v>100</v>
      </c>
      <c r="F8" s="1">
        <v>100</v>
      </c>
      <c r="G8" s="1">
        <v>70</v>
      </c>
      <c r="H8" s="1">
        <v>100</v>
      </c>
      <c r="I8" s="1">
        <v>70</v>
      </c>
      <c r="J8" s="1">
        <v>100</v>
      </c>
      <c r="K8" s="1" t="s">
        <v>63</v>
      </c>
      <c r="L8" s="1"/>
    </row>
    <row r="9" spans="2:12" ht="15.75" customHeight="1" thickBot="1" x14ac:dyDescent="0.3">
      <c r="B9" s="9" t="s">
        <v>42</v>
      </c>
      <c r="C9" s="1">
        <v>470</v>
      </c>
      <c r="D9" s="1">
        <v>480</v>
      </c>
      <c r="E9" s="1">
        <v>490</v>
      </c>
      <c r="F9" s="1">
        <v>510</v>
      </c>
      <c r="G9" s="1">
        <v>470</v>
      </c>
      <c r="H9" s="1">
        <v>500</v>
      </c>
      <c r="I9" s="1">
        <v>470</v>
      </c>
      <c r="J9" s="1">
        <v>550</v>
      </c>
      <c r="K9" s="1" t="s">
        <v>93</v>
      </c>
      <c r="L9" s="1" t="s">
        <v>60</v>
      </c>
    </row>
    <row r="10" spans="2:12" ht="15.75" customHeight="1" thickBot="1" x14ac:dyDescent="0.3">
      <c r="B10" s="9" t="s">
        <v>43</v>
      </c>
      <c r="C10" s="1">
        <v>450</v>
      </c>
      <c r="D10" s="1">
        <v>460</v>
      </c>
      <c r="E10" s="1">
        <v>470</v>
      </c>
      <c r="F10" s="1">
        <v>490</v>
      </c>
      <c r="G10" s="1">
        <v>450</v>
      </c>
      <c r="H10" s="1">
        <v>480</v>
      </c>
      <c r="I10" s="1">
        <v>450</v>
      </c>
      <c r="J10" s="1">
        <v>530</v>
      </c>
      <c r="K10" s="1" t="s">
        <v>94</v>
      </c>
      <c r="L10" s="1" t="s">
        <v>61</v>
      </c>
    </row>
    <row r="11" spans="2:12" ht="15.75" thickBot="1" x14ac:dyDescent="0.3">
      <c r="B11" s="9" t="s">
        <v>44</v>
      </c>
      <c r="C11" s="1">
        <v>420</v>
      </c>
      <c r="D11" s="1">
        <v>430</v>
      </c>
      <c r="E11" s="1">
        <v>440</v>
      </c>
      <c r="F11" s="1">
        <v>460</v>
      </c>
      <c r="G11" s="1">
        <v>420</v>
      </c>
      <c r="H11" s="1">
        <v>450</v>
      </c>
      <c r="I11" s="1">
        <v>420</v>
      </c>
      <c r="J11" s="1">
        <v>500</v>
      </c>
      <c r="K11" s="1" t="s">
        <v>93</v>
      </c>
      <c r="L11" s="1" t="s">
        <v>60</v>
      </c>
    </row>
    <row r="12" spans="2:12" ht="15.75" thickBot="1" x14ac:dyDescent="0.3">
      <c r="B12" s="9" t="s">
        <v>45</v>
      </c>
      <c r="C12" s="1">
        <v>400</v>
      </c>
      <c r="D12" s="1">
        <v>410</v>
      </c>
      <c r="E12" s="1">
        <v>420</v>
      </c>
      <c r="F12" s="11">
        <v>440</v>
      </c>
      <c r="G12" s="1">
        <v>400</v>
      </c>
      <c r="H12" s="1">
        <v>430</v>
      </c>
      <c r="I12" s="1">
        <v>400</v>
      </c>
      <c r="J12" s="1">
        <v>480</v>
      </c>
      <c r="K12" s="1" t="s">
        <v>94</v>
      </c>
      <c r="L12" s="1" t="s">
        <v>61</v>
      </c>
    </row>
    <row r="13" spans="2:12" ht="15.75" thickBot="1" x14ac:dyDescent="0.3">
      <c r="B13" s="9" t="s">
        <v>14</v>
      </c>
      <c r="C13" s="1">
        <v>10000</v>
      </c>
      <c r="D13" s="1">
        <v>10000</v>
      </c>
      <c r="E13" s="1">
        <v>10000</v>
      </c>
      <c r="F13" s="1">
        <v>10000</v>
      </c>
      <c r="G13" s="1">
        <v>8000</v>
      </c>
      <c r="H13" s="1">
        <v>12000</v>
      </c>
      <c r="I13" s="1">
        <v>8000</v>
      </c>
      <c r="J13" s="1">
        <v>12000</v>
      </c>
      <c r="K13" s="1" t="s">
        <v>99</v>
      </c>
      <c r="L13" s="1">
        <v>4.7</v>
      </c>
    </row>
    <row r="14" spans="2:12" ht="15.75" thickBot="1" x14ac:dyDescent="0.3">
      <c r="B14" s="9" t="s">
        <v>15</v>
      </c>
      <c r="C14" s="90">
        <v>20</v>
      </c>
      <c r="D14" s="90">
        <v>20</v>
      </c>
      <c r="E14" s="90">
        <v>20</v>
      </c>
      <c r="F14" s="90">
        <v>20</v>
      </c>
      <c r="G14" s="90">
        <v>15</v>
      </c>
      <c r="H14" s="90">
        <v>25</v>
      </c>
      <c r="I14" s="90">
        <v>15</v>
      </c>
      <c r="J14" s="90">
        <v>25</v>
      </c>
      <c r="K14" s="1"/>
      <c r="L14" s="1">
        <v>7.12</v>
      </c>
    </row>
    <row r="15" spans="2:12" ht="15.75" thickBot="1" x14ac:dyDescent="0.3">
      <c r="B15" s="5" t="s">
        <v>16</v>
      </c>
      <c r="C15" s="13"/>
      <c r="D15" s="13"/>
      <c r="E15" s="13"/>
      <c r="F15" s="13"/>
      <c r="G15" s="13"/>
      <c r="H15" s="13"/>
      <c r="I15" s="13"/>
      <c r="J15" s="13"/>
      <c r="K15" s="13"/>
      <c r="L15" s="1"/>
    </row>
    <row r="16" spans="2:12" ht="15.75" thickBot="1" x14ac:dyDescent="0.3">
      <c r="B16" s="9" t="s">
        <v>35</v>
      </c>
      <c r="C16" s="14">
        <v>50</v>
      </c>
      <c r="D16" s="14">
        <v>50</v>
      </c>
      <c r="E16" s="14">
        <v>50</v>
      </c>
      <c r="F16" s="14">
        <v>50</v>
      </c>
      <c r="G16" s="14">
        <v>10</v>
      </c>
      <c r="H16" s="14">
        <v>100</v>
      </c>
      <c r="I16" s="14">
        <v>10</v>
      </c>
      <c r="J16" s="14">
        <v>100</v>
      </c>
      <c r="K16" s="14"/>
      <c r="L16" s="1">
        <v>7.11</v>
      </c>
    </row>
    <row r="17" spans="2:15" ht="15.75" thickBot="1" x14ac:dyDescent="0.3">
      <c r="B17" s="9" t="s">
        <v>17</v>
      </c>
      <c r="C17" s="14">
        <v>0</v>
      </c>
      <c r="D17" s="14">
        <v>0</v>
      </c>
      <c r="E17" s="14">
        <v>0</v>
      </c>
      <c r="F17" s="14">
        <v>0</v>
      </c>
      <c r="G17" s="14">
        <v>0</v>
      </c>
      <c r="H17" s="14">
        <v>0</v>
      </c>
      <c r="I17" s="14">
        <v>0</v>
      </c>
      <c r="J17" s="14">
        <v>0</v>
      </c>
      <c r="K17" s="14"/>
      <c r="L17" s="1">
        <v>7.11</v>
      </c>
    </row>
    <row r="18" spans="2:15" ht="15.75" thickBot="1" x14ac:dyDescent="0.3">
      <c r="B18" s="9" t="s">
        <v>18</v>
      </c>
      <c r="C18" s="14">
        <v>0</v>
      </c>
      <c r="D18" s="14">
        <v>0</v>
      </c>
      <c r="E18" s="14">
        <v>0</v>
      </c>
      <c r="F18" s="14">
        <v>0</v>
      </c>
      <c r="G18" s="14">
        <v>0</v>
      </c>
      <c r="H18" s="14">
        <v>0</v>
      </c>
      <c r="I18" s="14">
        <v>0</v>
      </c>
      <c r="J18" s="14">
        <v>0</v>
      </c>
      <c r="K18" s="14"/>
      <c r="L18" s="1">
        <v>7.11</v>
      </c>
    </row>
    <row r="19" spans="2:15" ht="15.75" thickBot="1" x14ac:dyDescent="0.3">
      <c r="B19" s="5" t="s">
        <v>19</v>
      </c>
      <c r="C19" s="16"/>
      <c r="D19" s="16"/>
      <c r="E19" s="16"/>
      <c r="F19" s="16"/>
      <c r="G19" s="16"/>
      <c r="H19" s="16"/>
      <c r="I19" s="16"/>
      <c r="J19" s="16"/>
      <c r="K19" s="16"/>
      <c r="L19" s="17"/>
    </row>
    <row r="20" spans="2:15" ht="15.75" thickBot="1" x14ac:dyDescent="0.3">
      <c r="B20" s="9" t="s">
        <v>20</v>
      </c>
      <c r="C20" s="14" t="s">
        <v>31</v>
      </c>
      <c r="D20" s="14" t="s">
        <v>31</v>
      </c>
      <c r="E20" s="14" t="s">
        <v>31</v>
      </c>
      <c r="F20" s="14" t="s">
        <v>31</v>
      </c>
      <c r="G20" s="14" t="s">
        <v>31</v>
      </c>
      <c r="H20" s="14" t="s">
        <v>31</v>
      </c>
      <c r="I20" s="14" t="s">
        <v>31</v>
      </c>
      <c r="J20" s="14" t="s">
        <v>31</v>
      </c>
      <c r="K20" s="1"/>
      <c r="L20" s="1"/>
    </row>
    <row r="21" spans="2:15" ht="15.75" thickBot="1" x14ac:dyDescent="0.3">
      <c r="B21" s="9" t="s">
        <v>21</v>
      </c>
      <c r="C21" s="14" t="s">
        <v>31</v>
      </c>
      <c r="D21" s="14" t="s">
        <v>31</v>
      </c>
      <c r="E21" s="14" t="s">
        <v>31</v>
      </c>
      <c r="F21" s="14" t="s">
        <v>31</v>
      </c>
      <c r="G21" s="14" t="s">
        <v>31</v>
      </c>
      <c r="H21" s="14" t="s">
        <v>31</v>
      </c>
      <c r="I21" s="14" t="s">
        <v>31</v>
      </c>
      <c r="J21" s="14" t="s">
        <v>31</v>
      </c>
      <c r="K21" s="1"/>
      <c r="L21" s="1"/>
    </row>
    <row r="22" spans="2:15" ht="15.75" thickBot="1" x14ac:dyDescent="0.3">
      <c r="B22" s="9" t="s">
        <v>22</v>
      </c>
      <c r="C22" s="14" t="s">
        <v>31</v>
      </c>
      <c r="D22" s="14" t="s">
        <v>31</v>
      </c>
      <c r="E22" s="14" t="s">
        <v>31</v>
      </c>
      <c r="F22" s="14" t="s">
        <v>31</v>
      </c>
      <c r="G22" s="14" t="s">
        <v>31</v>
      </c>
      <c r="H22" s="14" t="s">
        <v>31</v>
      </c>
      <c r="I22" s="14" t="s">
        <v>31</v>
      </c>
      <c r="J22" s="14" t="s">
        <v>31</v>
      </c>
      <c r="K22" s="1"/>
      <c r="L22" s="1"/>
    </row>
    <row r="23" spans="2:15" ht="15.75" thickBot="1" x14ac:dyDescent="0.3">
      <c r="B23" s="9" t="s">
        <v>23</v>
      </c>
      <c r="C23" s="14" t="s">
        <v>31</v>
      </c>
      <c r="D23" s="14" t="s">
        <v>31</v>
      </c>
      <c r="E23" s="14" t="s">
        <v>31</v>
      </c>
      <c r="F23" s="14" t="s">
        <v>31</v>
      </c>
      <c r="G23" s="14" t="s">
        <v>31</v>
      </c>
      <c r="H23" s="14" t="s">
        <v>31</v>
      </c>
      <c r="I23" s="14" t="s">
        <v>31</v>
      </c>
      <c r="J23" s="14" t="s">
        <v>31</v>
      </c>
      <c r="K23" s="1"/>
      <c r="L23" s="1"/>
    </row>
    <row r="24" spans="2:15" ht="15.75" thickBot="1" x14ac:dyDescent="0.3">
      <c r="B24" s="9" t="s">
        <v>24</v>
      </c>
      <c r="C24" s="14" t="s">
        <v>31</v>
      </c>
      <c r="D24" s="14" t="s">
        <v>31</v>
      </c>
      <c r="E24" s="14" t="s">
        <v>31</v>
      </c>
      <c r="F24" s="14" t="s">
        <v>31</v>
      </c>
      <c r="G24" s="14" t="s">
        <v>31</v>
      </c>
      <c r="H24" s="14" t="s">
        <v>31</v>
      </c>
      <c r="I24" s="14" t="s">
        <v>31</v>
      </c>
      <c r="J24" s="14" t="s">
        <v>31</v>
      </c>
      <c r="K24" s="1"/>
      <c r="L24" s="1"/>
    </row>
    <row r="25" spans="2:15" ht="15.75" thickBot="1" x14ac:dyDescent="0.3">
      <c r="B25" s="5" t="s">
        <v>25</v>
      </c>
      <c r="C25" s="16"/>
      <c r="D25" s="16"/>
      <c r="E25" s="16"/>
      <c r="F25" s="16"/>
      <c r="G25" s="16"/>
      <c r="H25" s="16"/>
      <c r="I25" s="16"/>
      <c r="J25" s="16"/>
      <c r="K25" s="16"/>
      <c r="L25" s="17"/>
      <c r="N25" s="35"/>
    </row>
    <row r="26" spans="2:15" x14ac:dyDescent="0.25">
      <c r="B26" s="18" t="s">
        <v>26</v>
      </c>
      <c r="C26" s="23">
        <v>265</v>
      </c>
      <c r="D26" s="51">
        <v>249</v>
      </c>
      <c r="E26" s="51">
        <v>224</v>
      </c>
      <c r="F26" s="51">
        <v>202</v>
      </c>
      <c r="G26" s="23">
        <v>235</v>
      </c>
      <c r="H26" s="23">
        <v>265</v>
      </c>
      <c r="I26" s="23">
        <v>200</v>
      </c>
      <c r="J26" s="23">
        <v>265</v>
      </c>
      <c r="K26" s="23"/>
      <c r="L26" s="23" t="s">
        <v>59</v>
      </c>
      <c r="N26" s="36"/>
      <c r="O26" s="36"/>
    </row>
    <row r="27" spans="2:15" x14ac:dyDescent="0.25">
      <c r="B27" s="18" t="s">
        <v>27</v>
      </c>
      <c r="C27" s="23">
        <v>60</v>
      </c>
      <c r="D27" s="21">
        <v>60</v>
      </c>
      <c r="E27" s="21">
        <v>60</v>
      </c>
      <c r="F27" s="21">
        <v>60</v>
      </c>
      <c r="G27" s="23">
        <v>50</v>
      </c>
      <c r="H27" s="23">
        <v>85</v>
      </c>
      <c r="I27" s="23">
        <v>50</v>
      </c>
      <c r="J27" s="23">
        <v>85</v>
      </c>
      <c r="K27" s="23" t="s">
        <v>33</v>
      </c>
      <c r="L27" s="23">
        <v>12.13</v>
      </c>
      <c r="N27" s="36"/>
      <c r="O27" s="36"/>
    </row>
    <row r="28" spans="2:15" ht="15.75" thickBot="1" x14ac:dyDescent="0.3">
      <c r="B28" s="9" t="s">
        <v>28</v>
      </c>
      <c r="C28" s="1">
        <v>40</v>
      </c>
      <c r="D28" s="11">
        <v>40</v>
      </c>
      <c r="E28" s="11">
        <v>40</v>
      </c>
      <c r="F28" s="11">
        <v>40</v>
      </c>
      <c r="G28" s="1">
        <v>15</v>
      </c>
      <c r="H28" s="1">
        <v>50</v>
      </c>
      <c r="I28" s="1">
        <v>15</v>
      </c>
      <c r="J28" s="1">
        <v>50</v>
      </c>
      <c r="K28" s="1"/>
      <c r="L28" s="1">
        <v>12.13</v>
      </c>
      <c r="N28" s="36"/>
      <c r="O28" s="36"/>
    </row>
    <row r="29" spans="2:15" ht="15.75" thickBot="1" x14ac:dyDescent="0.3">
      <c r="B29" s="9" t="s">
        <v>29</v>
      </c>
      <c r="C29" s="1"/>
      <c r="D29" s="11"/>
      <c r="E29" s="11"/>
      <c r="F29" s="11"/>
      <c r="G29" s="1"/>
      <c r="H29" s="1"/>
      <c r="I29" s="1"/>
      <c r="J29" s="1"/>
      <c r="K29" s="1"/>
      <c r="L29" s="1"/>
      <c r="N29" s="36"/>
      <c r="O29" s="36"/>
    </row>
    <row r="30" spans="2:15" x14ac:dyDescent="0.25">
      <c r="B30" s="37" t="s">
        <v>30</v>
      </c>
      <c r="C30" s="57">
        <f>SUM(C31:C32)</f>
        <v>1640</v>
      </c>
      <c r="D30" s="39">
        <f t="shared" ref="D30:J30" si="0">SUM(D31:D32)</f>
        <v>1650</v>
      </c>
      <c r="E30" s="57">
        <f t="shared" si="0"/>
        <v>1866</v>
      </c>
      <c r="F30" s="39">
        <f t="shared" si="0"/>
        <v>2411</v>
      </c>
      <c r="G30" s="57">
        <f t="shared" si="0"/>
        <v>1070</v>
      </c>
      <c r="H30" s="39">
        <f t="shared" si="0"/>
        <v>2850</v>
      </c>
      <c r="I30" s="57">
        <f t="shared" si="0"/>
        <v>1820</v>
      </c>
      <c r="J30" s="39">
        <f t="shared" si="0"/>
        <v>3980</v>
      </c>
      <c r="K30" s="42"/>
      <c r="L30" s="42"/>
      <c r="N30" s="36"/>
      <c r="O30" s="36"/>
    </row>
    <row r="31" spans="2:15" x14ac:dyDescent="0.25">
      <c r="B31" s="43" t="s">
        <v>97</v>
      </c>
      <c r="C31" s="44">
        <v>640</v>
      </c>
      <c r="D31" s="44">
        <v>710</v>
      </c>
      <c r="E31" s="44">
        <v>1020</v>
      </c>
      <c r="F31" s="44">
        <v>1650</v>
      </c>
      <c r="G31" s="44">
        <v>570</v>
      </c>
      <c r="H31" s="44">
        <v>850</v>
      </c>
      <c r="I31" s="44">
        <v>1320</v>
      </c>
      <c r="J31" s="44">
        <v>1980</v>
      </c>
      <c r="K31" s="45" t="s">
        <v>99</v>
      </c>
      <c r="L31" s="45"/>
      <c r="N31" s="36"/>
      <c r="O31" s="36"/>
    </row>
    <row r="32" spans="2:15" ht="15.75" thickBot="1" x14ac:dyDescent="0.3">
      <c r="B32" s="46" t="s">
        <v>98</v>
      </c>
      <c r="C32" s="58">
        <v>1000</v>
      </c>
      <c r="D32" s="47">
        <v>940</v>
      </c>
      <c r="E32" s="48">
        <v>846</v>
      </c>
      <c r="F32" s="47">
        <v>761</v>
      </c>
      <c r="G32" s="13">
        <v>500</v>
      </c>
      <c r="H32" s="56">
        <v>2000</v>
      </c>
      <c r="I32" s="13">
        <v>500</v>
      </c>
      <c r="J32" s="56">
        <v>2000</v>
      </c>
      <c r="K32" s="1"/>
      <c r="L32" s="1">
        <v>12</v>
      </c>
      <c r="N32" s="36"/>
      <c r="O32" s="36"/>
    </row>
    <row r="33" spans="1:15" ht="15.75" thickBot="1" x14ac:dyDescent="0.3">
      <c r="B33" s="9" t="s">
        <v>51</v>
      </c>
      <c r="C33" s="59">
        <f>0.5</f>
        <v>0.5</v>
      </c>
      <c r="D33" s="53">
        <f>0.47</f>
        <v>0.47</v>
      </c>
      <c r="E33" s="54">
        <f>0.42</f>
        <v>0.42</v>
      </c>
      <c r="F33" s="54">
        <f>0.38</f>
        <v>0.38</v>
      </c>
      <c r="G33" s="55">
        <f>0.2</f>
        <v>0.2</v>
      </c>
      <c r="H33" s="55">
        <f>1</f>
        <v>1</v>
      </c>
      <c r="I33" s="55">
        <f>0.2</f>
        <v>0.2</v>
      </c>
      <c r="J33" s="55">
        <f>1</f>
        <v>1</v>
      </c>
      <c r="K33" s="1"/>
      <c r="L33" s="1">
        <v>12</v>
      </c>
      <c r="N33" s="36"/>
      <c r="O33" s="36"/>
    </row>
    <row r="35" spans="1:15" x14ac:dyDescent="0.25">
      <c r="A35" s="34" t="s">
        <v>68</v>
      </c>
    </row>
    <row r="36" spans="1:15" ht="15.75" x14ac:dyDescent="0.25">
      <c r="A36" s="29">
        <v>4</v>
      </c>
      <c r="B36" s="89" t="s">
        <v>183</v>
      </c>
    </row>
    <row r="37" spans="1:15" ht="15.75" x14ac:dyDescent="0.25">
      <c r="A37" s="29">
        <v>5</v>
      </c>
      <c r="B37" s="89" t="s">
        <v>180</v>
      </c>
    </row>
    <row r="38" spans="1:15" ht="15.75" x14ac:dyDescent="0.25">
      <c r="A38" s="29">
        <v>6</v>
      </c>
      <c r="B38" s="89" t="s">
        <v>184</v>
      </c>
    </row>
    <row r="39" spans="1:15" ht="15.75" x14ac:dyDescent="0.25">
      <c r="A39" s="29">
        <v>7</v>
      </c>
      <c r="B39" s="89" t="s">
        <v>181</v>
      </c>
    </row>
    <row r="40" spans="1:15" ht="15.75" x14ac:dyDescent="0.25">
      <c r="A40" s="29">
        <v>11</v>
      </c>
      <c r="B40" s="89" t="s">
        <v>185</v>
      </c>
    </row>
    <row r="41" spans="1:15" ht="15.75" x14ac:dyDescent="0.25">
      <c r="A41" s="29">
        <v>12</v>
      </c>
      <c r="B41" s="89" t="s">
        <v>77</v>
      </c>
    </row>
    <row r="42" spans="1:15" ht="15.75" x14ac:dyDescent="0.25">
      <c r="A42" s="29">
        <v>13</v>
      </c>
      <c r="B42" s="89" t="s">
        <v>78</v>
      </c>
    </row>
    <row r="43" spans="1:15" ht="15.75" x14ac:dyDescent="0.25">
      <c r="A43" s="29">
        <v>15</v>
      </c>
      <c r="B43" s="89" t="s">
        <v>80</v>
      </c>
    </row>
    <row r="45" spans="1:15" x14ac:dyDescent="0.25">
      <c r="A45" s="27" t="s">
        <v>69</v>
      </c>
    </row>
    <row r="46" spans="1:15" x14ac:dyDescent="0.25">
      <c r="A46" s="32" t="s">
        <v>33</v>
      </c>
      <c r="B46" s="2" t="s">
        <v>87</v>
      </c>
    </row>
    <row r="47" spans="1:15" ht="15.75" x14ac:dyDescent="0.25">
      <c r="A47" s="32" t="s">
        <v>32</v>
      </c>
      <c r="B47" s="30" t="s">
        <v>84</v>
      </c>
    </row>
    <row r="48" spans="1:15" ht="15.75" x14ac:dyDescent="0.25">
      <c r="A48" s="32" t="s">
        <v>63</v>
      </c>
      <c r="B48" s="30" t="s">
        <v>83</v>
      </c>
    </row>
    <row r="49" spans="1:2" ht="15.75" x14ac:dyDescent="0.25">
      <c r="A49" s="32" t="s">
        <v>65</v>
      </c>
      <c r="B49" s="30" t="s">
        <v>81</v>
      </c>
    </row>
    <row r="50" spans="1:2" ht="15.75" x14ac:dyDescent="0.25">
      <c r="A50" s="32" t="s">
        <v>74</v>
      </c>
      <c r="B50" s="30" t="s">
        <v>92</v>
      </c>
    </row>
    <row r="51" spans="1:2" ht="15.75" x14ac:dyDescent="0.25">
      <c r="A51" s="32" t="s">
        <v>99</v>
      </c>
      <c r="B51" s="30" t="s">
        <v>100</v>
      </c>
    </row>
  </sheetData>
  <mergeCells count="10">
    <mergeCell ref="B3:B4"/>
    <mergeCell ref="C2:L2"/>
    <mergeCell ref="C3:C4"/>
    <mergeCell ref="D3:D4"/>
    <mergeCell ref="E3:E4"/>
    <mergeCell ref="F3:F4"/>
    <mergeCell ref="G3:H3"/>
    <mergeCell ref="I3:J3"/>
    <mergeCell ref="K3:K4"/>
    <mergeCell ref="L3:L4"/>
  </mergeCells>
  <pageMargins left="0.7" right="0.7" top="0.75" bottom="0.75" header="0.3" footer="0.3"/>
  <pageSetup paperSize="9" scale="8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1"/>
  <sheetViews>
    <sheetView workbookViewId="0">
      <selection activeCell="N38" sqref="N38"/>
    </sheetView>
  </sheetViews>
  <sheetFormatPr defaultRowHeight="15" x14ac:dyDescent="0.25"/>
  <cols>
    <col min="1" max="1" width="5" style="2" customWidth="1"/>
    <col min="2" max="2" width="45" style="2" bestFit="1" customWidth="1"/>
    <col min="3" max="11" width="9.140625" style="2"/>
    <col min="12" max="12" width="8.7109375" style="2" customWidth="1"/>
    <col min="13" max="16384" width="9.140625" style="2"/>
  </cols>
  <sheetData>
    <row r="1" spans="2:12" ht="15.75" thickBot="1" x14ac:dyDescent="0.3"/>
    <row r="2" spans="2:12" ht="15.75" customHeight="1" thickBot="1" x14ac:dyDescent="0.3">
      <c r="B2" s="3" t="s">
        <v>0</v>
      </c>
      <c r="C2" s="311" t="s">
        <v>53</v>
      </c>
      <c r="D2" s="312"/>
      <c r="E2" s="312"/>
      <c r="F2" s="312"/>
      <c r="G2" s="312"/>
      <c r="H2" s="312"/>
      <c r="I2" s="312"/>
      <c r="J2" s="312"/>
      <c r="K2" s="312"/>
      <c r="L2" s="313"/>
    </row>
    <row r="3" spans="2:12" ht="15" customHeight="1" thickBot="1" x14ac:dyDescent="0.3">
      <c r="B3" s="309" t="s">
        <v>5</v>
      </c>
      <c r="C3" s="314">
        <v>2015</v>
      </c>
      <c r="D3" s="316">
        <v>2020</v>
      </c>
      <c r="E3" s="316">
        <v>2030</v>
      </c>
      <c r="F3" s="318">
        <v>2050</v>
      </c>
      <c r="G3" s="320" t="s">
        <v>1</v>
      </c>
      <c r="H3" s="318"/>
      <c r="I3" s="314" t="s">
        <v>2</v>
      </c>
      <c r="J3" s="318"/>
      <c r="K3" s="316" t="s">
        <v>3</v>
      </c>
      <c r="L3" s="316" t="s">
        <v>4</v>
      </c>
    </row>
    <row r="4" spans="2:12" ht="15.75" thickBot="1" x14ac:dyDescent="0.3">
      <c r="B4" s="310"/>
      <c r="C4" s="315"/>
      <c r="D4" s="317"/>
      <c r="E4" s="317"/>
      <c r="F4" s="319"/>
      <c r="G4" s="6" t="s">
        <v>6</v>
      </c>
      <c r="H4" s="7" t="s">
        <v>7</v>
      </c>
      <c r="I4" s="7" t="s">
        <v>6</v>
      </c>
      <c r="J4" s="8" t="s">
        <v>7</v>
      </c>
      <c r="K4" s="317"/>
      <c r="L4" s="317"/>
    </row>
    <row r="5" spans="2:12" ht="15.75" thickBot="1" x14ac:dyDescent="0.3">
      <c r="B5" s="9" t="s">
        <v>8</v>
      </c>
      <c r="C5" s="33">
        <v>160</v>
      </c>
      <c r="D5" s="33">
        <v>160</v>
      </c>
      <c r="E5" s="33">
        <v>160</v>
      </c>
      <c r="F5" s="33">
        <v>160</v>
      </c>
      <c r="G5" s="1">
        <v>140</v>
      </c>
      <c r="H5" s="1">
        <v>200</v>
      </c>
      <c r="I5" s="1">
        <v>140</v>
      </c>
      <c r="J5" s="1">
        <v>200</v>
      </c>
      <c r="K5" s="1"/>
      <c r="L5" s="1">
        <v>5.6</v>
      </c>
    </row>
    <row r="6" spans="2:12" ht="15.75" thickBot="1" x14ac:dyDescent="0.3">
      <c r="B6" s="9" t="s">
        <v>9</v>
      </c>
      <c r="C6" s="1">
        <v>0</v>
      </c>
      <c r="D6" s="1">
        <v>0</v>
      </c>
      <c r="E6" s="1">
        <v>0</v>
      </c>
      <c r="F6" s="1">
        <v>0</v>
      </c>
      <c r="G6" s="1">
        <v>0</v>
      </c>
      <c r="H6" s="1">
        <v>0</v>
      </c>
      <c r="I6" s="1">
        <v>0</v>
      </c>
      <c r="J6" s="1">
        <v>0</v>
      </c>
      <c r="K6" s="1"/>
      <c r="L6" s="1"/>
    </row>
    <row r="7" spans="2:12" ht="15.75" thickBot="1" x14ac:dyDescent="0.3">
      <c r="B7" s="9" t="s">
        <v>10</v>
      </c>
      <c r="C7" s="1">
        <v>100</v>
      </c>
      <c r="D7" s="1">
        <v>100</v>
      </c>
      <c r="E7" s="1">
        <v>100</v>
      </c>
      <c r="F7" s="1">
        <v>100</v>
      </c>
      <c r="G7" s="1">
        <v>70</v>
      </c>
      <c r="H7" s="1">
        <v>100</v>
      </c>
      <c r="I7" s="1">
        <v>70</v>
      </c>
      <c r="J7" s="1">
        <v>100</v>
      </c>
      <c r="K7" s="1" t="s">
        <v>63</v>
      </c>
      <c r="L7" s="1"/>
    </row>
    <row r="8" spans="2:12" ht="15.75" thickBot="1" x14ac:dyDescent="0.3">
      <c r="B8" s="9" t="s">
        <v>11</v>
      </c>
      <c r="C8" s="1">
        <v>100</v>
      </c>
      <c r="D8" s="1">
        <v>100</v>
      </c>
      <c r="E8" s="1">
        <v>100</v>
      </c>
      <c r="F8" s="1">
        <v>100</v>
      </c>
      <c r="G8" s="1">
        <v>70</v>
      </c>
      <c r="H8" s="1">
        <v>100</v>
      </c>
      <c r="I8" s="1">
        <v>70</v>
      </c>
      <c r="J8" s="1">
        <v>100</v>
      </c>
      <c r="K8" s="1" t="s">
        <v>63</v>
      </c>
      <c r="L8" s="1"/>
    </row>
    <row r="9" spans="2:12" ht="15.75" customHeight="1" thickBot="1" x14ac:dyDescent="0.3">
      <c r="B9" s="9" t="s">
        <v>42</v>
      </c>
      <c r="C9" s="1">
        <v>500</v>
      </c>
      <c r="D9" s="1">
        <v>510</v>
      </c>
      <c r="E9" s="1">
        <v>520</v>
      </c>
      <c r="F9" s="1">
        <v>540</v>
      </c>
      <c r="G9" s="1">
        <v>500</v>
      </c>
      <c r="H9" s="1">
        <v>530</v>
      </c>
      <c r="I9" s="1">
        <v>500</v>
      </c>
      <c r="J9" s="1">
        <v>580</v>
      </c>
      <c r="K9" s="1" t="s">
        <v>93</v>
      </c>
      <c r="L9" s="1" t="s">
        <v>60</v>
      </c>
    </row>
    <row r="10" spans="2:12" ht="15.75" customHeight="1" thickBot="1" x14ac:dyDescent="0.3">
      <c r="B10" s="9" t="s">
        <v>43</v>
      </c>
      <c r="C10" s="1">
        <v>430</v>
      </c>
      <c r="D10" s="1">
        <v>440</v>
      </c>
      <c r="E10" s="1">
        <v>450</v>
      </c>
      <c r="F10" s="1">
        <v>460</v>
      </c>
      <c r="G10" s="1">
        <v>430</v>
      </c>
      <c r="H10" s="1">
        <v>490</v>
      </c>
      <c r="I10" s="1">
        <v>430</v>
      </c>
      <c r="J10" s="1">
        <v>530</v>
      </c>
      <c r="K10" s="1" t="s">
        <v>94</v>
      </c>
      <c r="L10" s="1" t="s">
        <v>61</v>
      </c>
    </row>
    <row r="11" spans="2:12" ht="15.75" thickBot="1" x14ac:dyDescent="0.3">
      <c r="B11" s="9" t="s">
        <v>44</v>
      </c>
      <c r="C11" s="1">
        <v>480</v>
      </c>
      <c r="D11" s="1">
        <v>490</v>
      </c>
      <c r="E11" s="1">
        <v>500</v>
      </c>
      <c r="F11" s="1">
        <v>520</v>
      </c>
      <c r="G11" s="1">
        <v>480</v>
      </c>
      <c r="H11" s="1">
        <v>510</v>
      </c>
      <c r="I11" s="1">
        <v>480</v>
      </c>
      <c r="J11" s="1">
        <v>560</v>
      </c>
      <c r="K11" s="1" t="s">
        <v>93</v>
      </c>
      <c r="L11" s="1" t="s">
        <v>60</v>
      </c>
    </row>
    <row r="12" spans="2:12" ht="15.75" thickBot="1" x14ac:dyDescent="0.3">
      <c r="B12" s="9" t="s">
        <v>45</v>
      </c>
      <c r="C12" s="1">
        <v>420</v>
      </c>
      <c r="D12" s="1">
        <v>430</v>
      </c>
      <c r="E12" s="1">
        <v>440</v>
      </c>
      <c r="F12" s="1">
        <v>455</v>
      </c>
      <c r="G12" s="1">
        <v>420</v>
      </c>
      <c r="H12" s="1">
        <v>470</v>
      </c>
      <c r="I12" s="1">
        <v>420</v>
      </c>
      <c r="J12" s="1">
        <v>520</v>
      </c>
      <c r="K12" s="1" t="s">
        <v>94</v>
      </c>
      <c r="L12" s="1" t="s">
        <v>61</v>
      </c>
    </row>
    <row r="13" spans="2:12" ht="15.75" thickBot="1" x14ac:dyDescent="0.3">
      <c r="B13" s="9" t="s">
        <v>14</v>
      </c>
      <c r="C13" s="1">
        <v>10000</v>
      </c>
      <c r="D13" s="1">
        <v>10000</v>
      </c>
      <c r="E13" s="1">
        <v>10000</v>
      </c>
      <c r="F13" s="1">
        <v>10000</v>
      </c>
      <c r="G13" s="1">
        <v>8000</v>
      </c>
      <c r="H13" s="1">
        <v>12000</v>
      </c>
      <c r="I13" s="1">
        <v>8000</v>
      </c>
      <c r="J13" s="1">
        <v>12000</v>
      </c>
      <c r="K13" s="1" t="s">
        <v>99</v>
      </c>
      <c r="L13" s="1">
        <v>4.7</v>
      </c>
    </row>
    <row r="14" spans="2:12" ht="15.75" thickBot="1" x14ac:dyDescent="0.3">
      <c r="B14" s="9" t="s">
        <v>15</v>
      </c>
      <c r="C14" s="90">
        <v>20</v>
      </c>
      <c r="D14" s="90">
        <v>20</v>
      </c>
      <c r="E14" s="90">
        <v>20</v>
      </c>
      <c r="F14" s="90">
        <v>20</v>
      </c>
      <c r="G14" s="90">
        <v>15</v>
      </c>
      <c r="H14" s="90">
        <v>25</v>
      </c>
      <c r="I14" s="90">
        <v>15</v>
      </c>
      <c r="J14" s="90">
        <v>25</v>
      </c>
      <c r="K14" s="1"/>
      <c r="L14" s="1">
        <v>7.12</v>
      </c>
    </row>
    <row r="15" spans="2:12" ht="15.75" thickBot="1" x14ac:dyDescent="0.3">
      <c r="B15" s="5" t="s">
        <v>16</v>
      </c>
      <c r="C15" s="13"/>
      <c r="D15" s="13"/>
      <c r="E15" s="13"/>
      <c r="F15" s="13"/>
      <c r="G15" s="13"/>
      <c r="H15" s="13"/>
      <c r="I15" s="13"/>
      <c r="J15" s="13"/>
      <c r="K15" s="13"/>
      <c r="L15" s="1"/>
    </row>
    <row r="16" spans="2:12" ht="15.75" thickBot="1" x14ac:dyDescent="0.3">
      <c r="B16" s="9" t="s">
        <v>35</v>
      </c>
      <c r="C16" s="14">
        <v>100</v>
      </c>
      <c r="D16" s="14">
        <v>100</v>
      </c>
      <c r="E16" s="14">
        <v>100</v>
      </c>
      <c r="F16" s="14">
        <v>100</v>
      </c>
      <c r="G16" s="14">
        <v>20</v>
      </c>
      <c r="H16" s="14">
        <v>100</v>
      </c>
      <c r="I16" s="14">
        <v>20</v>
      </c>
      <c r="J16" s="14">
        <v>100</v>
      </c>
      <c r="K16" s="14"/>
      <c r="L16" s="1">
        <v>7.11</v>
      </c>
    </row>
    <row r="17" spans="2:16" ht="15.75" thickBot="1" x14ac:dyDescent="0.3">
      <c r="B17" s="9" t="s">
        <v>17</v>
      </c>
      <c r="C17" s="14">
        <v>0</v>
      </c>
      <c r="D17" s="14">
        <v>0</v>
      </c>
      <c r="E17" s="14">
        <v>0</v>
      </c>
      <c r="F17" s="14">
        <v>0</v>
      </c>
      <c r="G17" s="14">
        <v>0</v>
      </c>
      <c r="H17" s="14">
        <v>0</v>
      </c>
      <c r="I17" s="14">
        <v>0</v>
      </c>
      <c r="J17" s="14">
        <v>0</v>
      </c>
      <c r="K17" s="14"/>
      <c r="L17" s="1">
        <v>7.11</v>
      </c>
    </row>
    <row r="18" spans="2:16" ht="15.75" thickBot="1" x14ac:dyDescent="0.3">
      <c r="B18" s="9" t="s">
        <v>18</v>
      </c>
      <c r="C18" s="14">
        <v>0</v>
      </c>
      <c r="D18" s="14">
        <v>0</v>
      </c>
      <c r="E18" s="14">
        <v>0</v>
      </c>
      <c r="F18" s="14">
        <v>0</v>
      </c>
      <c r="G18" s="14">
        <v>0</v>
      </c>
      <c r="H18" s="14">
        <v>0</v>
      </c>
      <c r="I18" s="14">
        <v>0</v>
      </c>
      <c r="J18" s="14">
        <v>0</v>
      </c>
      <c r="K18" s="14"/>
      <c r="L18" s="1">
        <v>7.11</v>
      </c>
    </row>
    <row r="19" spans="2:16" ht="15.75" thickBot="1" x14ac:dyDescent="0.3">
      <c r="B19" s="5" t="s">
        <v>19</v>
      </c>
      <c r="C19" s="16"/>
      <c r="D19" s="16"/>
      <c r="E19" s="16"/>
      <c r="F19" s="16"/>
      <c r="G19" s="16"/>
      <c r="H19" s="16"/>
      <c r="I19" s="16"/>
      <c r="J19" s="16"/>
      <c r="K19" s="16"/>
      <c r="L19" s="17"/>
    </row>
    <row r="20" spans="2:16" ht="15.75" thickBot="1" x14ac:dyDescent="0.3">
      <c r="B20" s="9" t="s">
        <v>20</v>
      </c>
      <c r="C20" s="14" t="s">
        <v>31</v>
      </c>
      <c r="D20" s="14" t="s">
        <v>31</v>
      </c>
      <c r="E20" s="14" t="s">
        <v>31</v>
      </c>
      <c r="F20" s="14" t="s">
        <v>31</v>
      </c>
      <c r="G20" s="14" t="s">
        <v>31</v>
      </c>
      <c r="H20" s="14" t="s">
        <v>31</v>
      </c>
      <c r="I20" s="14" t="s">
        <v>31</v>
      </c>
      <c r="J20" s="14" t="s">
        <v>31</v>
      </c>
      <c r="K20" s="1"/>
      <c r="L20" s="1"/>
    </row>
    <row r="21" spans="2:16" ht="15.75" thickBot="1" x14ac:dyDescent="0.3">
      <c r="B21" s="9" t="s">
        <v>21</v>
      </c>
      <c r="C21" s="14" t="s">
        <v>31</v>
      </c>
      <c r="D21" s="14" t="s">
        <v>31</v>
      </c>
      <c r="E21" s="14" t="s">
        <v>31</v>
      </c>
      <c r="F21" s="14" t="s">
        <v>31</v>
      </c>
      <c r="G21" s="14" t="s">
        <v>31</v>
      </c>
      <c r="H21" s="14" t="s">
        <v>31</v>
      </c>
      <c r="I21" s="14" t="s">
        <v>31</v>
      </c>
      <c r="J21" s="14" t="s">
        <v>31</v>
      </c>
      <c r="K21" s="1"/>
      <c r="L21" s="1"/>
    </row>
    <row r="22" spans="2:16" ht="15.75" thickBot="1" x14ac:dyDescent="0.3">
      <c r="B22" s="9" t="s">
        <v>22</v>
      </c>
      <c r="C22" s="14" t="s">
        <v>31</v>
      </c>
      <c r="D22" s="14" t="s">
        <v>31</v>
      </c>
      <c r="E22" s="14" t="s">
        <v>31</v>
      </c>
      <c r="F22" s="14" t="s">
        <v>31</v>
      </c>
      <c r="G22" s="14" t="s">
        <v>31</v>
      </c>
      <c r="H22" s="14" t="s">
        <v>31</v>
      </c>
      <c r="I22" s="14" t="s">
        <v>31</v>
      </c>
      <c r="J22" s="14" t="s">
        <v>31</v>
      </c>
      <c r="K22" s="1"/>
      <c r="L22" s="1"/>
    </row>
    <row r="23" spans="2:16" ht="15.75" thickBot="1" x14ac:dyDescent="0.3">
      <c r="B23" s="9" t="s">
        <v>23</v>
      </c>
      <c r="C23" s="14" t="s">
        <v>31</v>
      </c>
      <c r="D23" s="14" t="s">
        <v>31</v>
      </c>
      <c r="E23" s="14" t="s">
        <v>31</v>
      </c>
      <c r="F23" s="14" t="s">
        <v>31</v>
      </c>
      <c r="G23" s="14" t="s">
        <v>31</v>
      </c>
      <c r="H23" s="14" t="s">
        <v>31</v>
      </c>
      <c r="I23" s="14" t="s">
        <v>31</v>
      </c>
      <c r="J23" s="14" t="s">
        <v>31</v>
      </c>
      <c r="K23" s="1"/>
      <c r="L23" s="1"/>
    </row>
    <row r="24" spans="2:16" ht="15.75" thickBot="1" x14ac:dyDescent="0.3">
      <c r="B24" s="9" t="s">
        <v>24</v>
      </c>
      <c r="C24" s="14" t="s">
        <v>31</v>
      </c>
      <c r="D24" s="14" t="s">
        <v>31</v>
      </c>
      <c r="E24" s="14" t="s">
        <v>31</v>
      </c>
      <c r="F24" s="14" t="s">
        <v>31</v>
      </c>
      <c r="G24" s="14" t="s">
        <v>31</v>
      </c>
      <c r="H24" s="14" t="s">
        <v>31</v>
      </c>
      <c r="I24" s="14" t="s">
        <v>31</v>
      </c>
      <c r="J24" s="14" t="s">
        <v>31</v>
      </c>
      <c r="K24" s="1"/>
      <c r="L24" s="1"/>
    </row>
    <row r="25" spans="2:16" ht="15.75" thickBot="1" x14ac:dyDescent="0.3">
      <c r="B25" s="5" t="s">
        <v>25</v>
      </c>
      <c r="C25" s="16"/>
      <c r="D25" s="16"/>
      <c r="E25" s="16"/>
      <c r="F25" s="16"/>
      <c r="G25" s="16"/>
      <c r="H25" s="16"/>
      <c r="I25" s="16"/>
      <c r="J25" s="16"/>
      <c r="K25" s="16"/>
      <c r="L25" s="17"/>
      <c r="N25" s="35"/>
    </row>
    <row r="26" spans="2:16" x14ac:dyDescent="0.25">
      <c r="B26" s="18" t="s">
        <v>26</v>
      </c>
      <c r="C26" s="23">
        <v>95</v>
      </c>
      <c r="D26" s="51">
        <v>89</v>
      </c>
      <c r="E26" s="51">
        <v>80</v>
      </c>
      <c r="F26" s="51">
        <v>72</v>
      </c>
      <c r="G26" s="23">
        <v>80</v>
      </c>
      <c r="H26" s="23">
        <v>100</v>
      </c>
      <c r="I26" s="23">
        <v>60</v>
      </c>
      <c r="J26" s="23">
        <v>100</v>
      </c>
      <c r="K26" s="23"/>
      <c r="L26" s="23" t="s">
        <v>59</v>
      </c>
      <c r="N26" s="36"/>
      <c r="O26" s="36"/>
      <c r="P26" s="36"/>
    </row>
    <row r="27" spans="2:16" x14ac:dyDescent="0.25">
      <c r="B27" s="18" t="s">
        <v>27</v>
      </c>
      <c r="C27" s="23">
        <v>50</v>
      </c>
      <c r="D27" s="21">
        <v>50</v>
      </c>
      <c r="E27" s="21">
        <v>50</v>
      </c>
      <c r="F27" s="21">
        <v>50</v>
      </c>
      <c r="G27" s="23">
        <v>40</v>
      </c>
      <c r="H27" s="23">
        <v>80</v>
      </c>
      <c r="I27" s="23">
        <v>40</v>
      </c>
      <c r="J27" s="23">
        <v>80</v>
      </c>
      <c r="K27" s="23" t="s">
        <v>33</v>
      </c>
      <c r="L27" s="23">
        <v>12.13</v>
      </c>
      <c r="N27" s="36"/>
      <c r="O27" s="36"/>
      <c r="P27" s="36"/>
    </row>
    <row r="28" spans="2:16" ht="15.75" thickBot="1" x14ac:dyDescent="0.3">
      <c r="B28" s="9" t="s">
        <v>28</v>
      </c>
      <c r="C28" s="1">
        <v>50</v>
      </c>
      <c r="D28" s="11">
        <v>50</v>
      </c>
      <c r="E28" s="11">
        <v>50</v>
      </c>
      <c r="F28" s="11">
        <v>50</v>
      </c>
      <c r="G28" s="1">
        <v>20</v>
      </c>
      <c r="H28" s="1">
        <v>60</v>
      </c>
      <c r="I28" s="1">
        <v>20</v>
      </c>
      <c r="J28" s="1">
        <v>60</v>
      </c>
      <c r="K28" s="1"/>
      <c r="L28" s="1">
        <v>12.13</v>
      </c>
      <c r="N28" s="36"/>
      <c r="O28" s="36"/>
      <c r="P28" s="36"/>
    </row>
    <row r="29" spans="2:16" ht="15.75" thickBot="1" x14ac:dyDescent="0.3">
      <c r="B29" s="9" t="s">
        <v>29</v>
      </c>
      <c r="C29" s="1"/>
      <c r="D29" s="11"/>
      <c r="E29" s="11"/>
      <c r="F29" s="11"/>
      <c r="G29" s="1"/>
      <c r="H29" s="1"/>
      <c r="I29" s="1"/>
      <c r="J29" s="1"/>
      <c r="K29" s="1"/>
      <c r="L29" s="1"/>
      <c r="N29" s="36"/>
      <c r="O29" s="36"/>
      <c r="P29" s="36"/>
    </row>
    <row r="30" spans="2:16" x14ac:dyDescent="0.25">
      <c r="B30" s="37" t="s">
        <v>30</v>
      </c>
      <c r="C30" s="60">
        <f>SUM(C31:C32)</f>
        <v>1640</v>
      </c>
      <c r="D30" s="61">
        <f t="shared" ref="D30:I30" si="0">SUM(D31:D32)</f>
        <v>1650</v>
      </c>
      <c r="E30" s="61">
        <f t="shared" si="0"/>
        <v>1866</v>
      </c>
      <c r="F30" s="61">
        <f t="shared" si="0"/>
        <v>2411</v>
      </c>
      <c r="G30" s="61">
        <f t="shared" si="0"/>
        <v>1070</v>
      </c>
      <c r="H30" s="61">
        <f t="shared" si="0"/>
        <v>2850</v>
      </c>
      <c r="I30" s="61">
        <f t="shared" si="0"/>
        <v>1820</v>
      </c>
      <c r="J30" s="61">
        <f>SUM(J31:J32)</f>
        <v>3980</v>
      </c>
      <c r="K30" s="42"/>
      <c r="L30" s="42"/>
      <c r="N30" s="36"/>
      <c r="O30" s="36"/>
      <c r="P30" s="36"/>
    </row>
    <row r="31" spans="2:16" x14ac:dyDescent="0.25">
      <c r="B31" s="43" t="s">
        <v>97</v>
      </c>
      <c r="C31" s="44">
        <v>640</v>
      </c>
      <c r="D31" s="44">
        <v>710</v>
      </c>
      <c r="E31" s="44">
        <v>1020</v>
      </c>
      <c r="F31" s="44">
        <v>1650</v>
      </c>
      <c r="G31" s="44">
        <v>570</v>
      </c>
      <c r="H31" s="44">
        <v>850</v>
      </c>
      <c r="I31" s="44">
        <v>1320</v>
      </c>
      <c r="J31" s="44">
        <v>1980</v>
      </c>
      <c r="K31" s="45" t="s">
        <v>99</v>
      </c>
      <c r="L31" s="45"/>
      <c r="N31" s="36"/>
      <c r="O31" s="36"/>
      <c r="P31" s="36"/>
    </row>
    <row r="32" spans="2:16" ht="15.75" thickBot="1" x14ac:dyDescent="0.3">
      <c r="B32" s="46" t="s">
        <v>98</v>
      </c>
      <c r="C32" s="1">
        <v>1000</v>
      </c>
      <c r="D32" s="51">
        <v>940</v>
      </c>
      <c r="E32" s="51">
        <v>846</v>
      </c>
      <c r="F32" s="51">
        <v>761</v>
      </c>
      <c r="G32" s="1">
        <v>500</v>
      </c>
      <c r="H32" s="1">
        <v>2000</v>
      </c>
      <c r="I32" s="1">
        <v>500</v>
      </c>
      <c r="J32" s="1">
        <v>2000</v>
      </c>
      <c r="K32" s="1"/>
      <c r="L32" s="1">
        <v>12</v>
      </c>
      <c r="N32" s="36"/>
      <c r="O32" s="36"/>
      <c r="P32" s="36"/>
    </row>
    <row r="33" spans="1:16" ht="15.75" thickBot="1" x14ac:dyDescent="0.3">
      <c r="B33" s="9" t="s">
        <v>51</v>
      </c>
      <c r="C33" s="59">
        <f>0.5</f>
        <v>0.5</v>
      </c>
      <c r="D33" s="53">
        <f>0.47</f>
        <v>0.47</v>
      </c>
      <c r="E33" s="54">
        <f>0.42</f>
        <v>0.42</v>
      </c>
      <c r="F33" s="54">
        <f>0.38</f>
        <v>0.38</v>
      </c>
      <c r="G33" s="55">
        <f>0.2</f>
        <v>0.2</v>
      </c>
      <c r="H33" s="55">
        <f>1</f>
        <v>1</v>
      </c>
      <c r="I33" s="55">
        <f>0.2</f>
        <v>0.2</v>
      </c>
      <c r="J33" s="55">
        <f>1</f>
        <v>1</v>
      </c>
      <c r="K33" s="1"/>
      <c r="L33" s="1">
        <v>12</v>
      </c>
      <c r="N33" s="36"/>
      <c r="O33" s="36"/>
      <c r="P33" s="36"/>
    </row>
    <row r="35" spans="1:16" x14ac:dyDescent="0.25">
      <c r="A35" s="34" t="s">
        <v>68</v>
      </c>
    </row>
    <row r="36" spans="1:16" ht="15.75" x14ac:dyDescent="0.25">
      <c r="A36" s="29">
        <v>4</v>
      </c>
      <c r="B36" s="89" t="s">
        <v>183</v>
      </c>
    </row>
    <row r="37" spans="1:16" ht="15.75" x14ac:dyDescent="0.25">
      <c r="A37" s="29">
        <v>5</v>
      </c>
      <c r="B37" s="89" t="s">
        <v>180</v>
      </c>
    </row>
    <row r="38" spans="1:16" ht="15.75" x14ac:dyDescent="0.25">
      <c r="A38" s="29">
        <v>6</v>
      </c>
      <c r="B38" s="89" t="s">
        <v>184</v>
      </c>
    </row>
    <row r="39" spans="1:16" ht="15.75" x14ac:dyDescent="0.25">
      <c r="A39" s="29">
        <v>7</v>
      </c>
      <c r="B39" s="89" t="s">
        <v>181</v>
      </c>
    </row>
    <row r="40" spans="1:16" ht="15.75" x14ac:dyDescent="0.25">
      <c r="A40" s="29">
        <v>11</v>
      </c>
      <c r="B40" s="89" t="s">
        <v>185</v>
      </c>
    </row>
    <row r="41" spans="1:16" ht="15.75" x14ac:dyDescent="0.25">
      <c r="A41" s="29">
        <v>12</v>
      </c>
      <c r="B41" s="89" t="s">
        <v>77</v>
      </c>
    </row>
    <row r="42" spans="1:16" ht="15.75" x14ac:dyDescent="0.25">
      <c r="A42" s="29">
        <v>13</v>
      </c>
      <c r="B42" s="89" t="s">
        <v>78</v>
      </c>
    </row>
    <row r="43" spans="1:16" ht="15.75" x14ac:dyDescent="0.25">
      <c r="A43" s="29">
        <v>15</v>
      </c>
      <c r="B43" s="89" t="s">
        <v>80</v>
      </c>
    </row>
    <row r="45" spans="1:16" x14ac:dyDescent="0.25">
      <c r="A45" s="27" t="s">
        <v>69</v>
      </c>
    </row>
    <row r="46" spans="1:16" x14ac:dyDescent="0.25">
      <c r="A46" s="32" t="s">
        <v>33</v>
      </c>
      <c r="B46" s="2" t="s">
        <v>87</v>
      </c>
    </row>
    <row r="47" spans="1:16" ht="15.75" x14ac:dyDescent="0.25">
      <c r="A47" s="32" t="s">
        <v>32</v>
      </c>
      <c r="B47" s="30" t="s">
        <v>84</v>
      </c>
    </row>
    <row r="48" spans="1:16" ht="15.75" x14ac:dyDescent="0.25">
      <c r="A48" s="32" t="s">
        <v>63</v>
      </c>
      <c r="B48" s="30" t="s">
        <v>83</v>
      </c>
    </row>
    <row r="49" spans="1:2" ht="15.75" x14ac:dyDescent="0.25">
      <c r="A49" s="32" t="s">
        <v>65</v>
      </c>
      <c r="B49" s="30" t="s">
        <v>81</v>
      </c>
    </row>
    <row r="50" spans="1:2" ht="15.75" x14ac:dyDescent="0.25">
      <c r="A50" s="32" t="s">
        <v>74</v>
      </c>
      <c r="B50" s="30" t="s">
        <v>92</v>
      </c>
    </row>
    <row r="51" spans="1:2" ht="15.75" x14ac:dyDescent="0.25">
      <c r="A51" s="32" t="s">
        <v>99</v>
      </c>
      <c r="B51" s="30" t="s">
        <v>100</v>
      </c>
    </row>
  </sheetData>
  <mergeCells count="10">
    <mergeCell ref="B3:B4"/>
    <mergeCell ref="C2:L2"/>
    <mergeCell ref="C3:C4"/>
    <mergeCell ref="D3:D4"/>
    <mergeCell ref="E3:E4"/>
    <mergeCell ref="F3:F4"/>
    <mergeCell ref="G3:H3"/>
    <mergeCell ref="I3:J3"/>
    <mergeCell ref="K3:K4"/>
    <mergeCell ref="L3:L4"/>
  </mergeCells>
  <pageMargins left="0.7" right="0.7" top="0.75" bottom="0.75" header="0.3" footer="0.3"/>
  <pageSetup paperSize="9" scale="8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0"/>
  <sheetViews>
    <sheetView workbookViewId="0">
      <selection activeCell="B3" sqref="B3:B4"/>
    </sheetView>
  </sheetViews>
  <sheetFormatPr defaultRowHeight="15" x14ac:dyDescent="0.25"/>
  <cols>
    <col min="1" max="1" width="5" style="2" customWidth="1"/>
    <col min="2" max="2" width="45" style="2" bestFit="1" customWidth="1"/>
    <col min="3" max="11" width="9.140625" style="2"/>
    <col min="12" max="12" width="8.7109375" style="2" customWidth="1"/>
    <col min="13" max="16384" width="9.140625" style="2"/>
  </cols>
  <sheetData>
    <row r="1" spans="2:12" ht="15.75" thickBot="1" x14ac:dyDescent="0.3"/>
    <row r="2" spans="2:12" ht="15.75" customHeight="1" thickBot="1" x14ac:dyDescent="0.3">
      <c r="B2" s="3" t="s">
        <v>0</v>
      </c>
      <c r="C2" s="311" t="s">
        <v>49</v>
      </c>
      <c r="D2" s="312"/>
      <c r="E2" s="312"/>
      <c r="F2" s="312"/>
      <c r="G2" s="312"/>
      <c r="H2" s="312"/>
      <c r="I2" s="312"/>
      <c r="J2" s="312"/>
      <c r="K2" s="312"/>
      <c r="L2" s="313"/>
    </row>
    <row r="3" spans="2:12" ht="15" customHeight="1" thickBot="1" x14ac:dyDescent="0.3">
      <c r="B3" s="309" t="s">
        <v>5</v>
      </c>
      <c r="C3" s="314">
        <v>2015</v>
      </c>
      <c r="D3" s="316">
        <v>2020</v>
      </c>
      <c r="E3" s="316">
        <v>2030</v>
      </c>
      <c r="F3" s="318">
        <v>2050</v>
      </c>
      <c r="G3" s="320" t="s">
        <v>1</v>
      </c>
      <c r="H3" s="318"/>
      <c r="I3" s="314" t="s">
        <v>2</v>
      </c>
      <c r="J3" s="318"/>
      <c r="K3" s="316" t="s">
        <v>3</v>
      </c>
      <c r="L3" s="316" t="s">
        <v>4</v>
      </c>
    </row>
    <row r="4" spans="2:12" ht="15.75" thickBot="1" x14ac:dyDescent="0.3">
      <c r="B4" s="310"/>
      <c r="C4" s="315"/>
      <c r="D4" s="317"/>
      <c r="E4" s="317"/>
      <c r="F4" s="319"/>
      <c r="G4" s="6" t="s">
        <v>6</v>
      </c>
      <c r="H4" s="7" t="s">
        <v>7</v>
      </c>
      <c r="I4" s="7" t="s">
        <v>6</v>
      </c>
      <c r="J4" s="8" t="s">
        <v>7</v>
      </c>
      <c r="K4" s="317"/>
      <c r="L4" s="317"/>
    </row>
    <row r="5" spans="2:12" ht="15.75" thickBot="1" x14ac:dyDescent="0.3">
      <c r="B5" s="9" t="s">
        <v>8</v>
      </c>
      <c r="C5" s="33">
        <v>2</v>
      </c>
      <c r="D5" s="33">
        <v>2</v>
      </c>
      <c r="E5" s="33">
        <v>3</v>
      </c>
      <c r="F5" s="33">
        <v>3</v>
      </c>
      <c r="G5" s="1">
        <v>2</v>
      </c>
      <c r="H5" s="1">
        <v>3</v>
      </c>
      <c r="I5" s="1">
        <v>2</v>
      </c>
      <c r="J5" s="1">
        <v>3</v>
      </c>
      <c r="K5" s="1"/>
      <c r="L5" s="1" t="s">
        <v>38</v>
      </c>
    </row>
    <row r="6" spans="2:12" ht="15.75" thickBot="1" x14ac:dyDescent="0.3">
      <c r="B6" s="9" t="s">
        <v>9</v>
      </c>
      <c r="C6" s="1">
        <v>0</v>
      </c>
      <c r="D6" s="1">
        <v>0</v>
      </c>
      <c r="E6" s="1">
        <v>0</v>
      </c>
      <c r="F6" s="1">
        <v>0</v>
      </c>
      <c r="G6" s="1">
        <v>0</v>
      </c>
      <c r="H6" s="1">
        <v>0</v>
      </c>
      <c r="I6" s="1">
        <v>0</v>
      </c>
      <c r="J6" s="1">
        <v>0</v>
      </c>
      <c r="K6" s="1"/>
      <c r="L6" s="1"/>
    </row>
    <row r="7" spans="2:12" ht="15.75" thickBot="1" x14ac:dyDescent="0.3">
      <c r="B7" s="9" t="s">
        <v>10</v>
      </c>
      <c r="C7" s="1">
        <v>70</v>
      </c>
      <c r="D7" s="1">
        <v>80</v>
      </c>
      <c r="E7" s="1">
        <v>85</v>
      </c>
      <c r="F7" s="1">
        <v>100</v>
      </c>
      <c r="G7" s="1">
        <v>40</v>
      </c>
      <c r="H7" s="1">
        <v>100</v>
      </c>
      <c r="I7" s="1">
        <v>40</v>
      </c>
      <c r="J7" s="1">
        <v>100</v>
      </c>
      <c r="K7" s="1" t="s">
        <v>63</v>
      </c>
      <c r="L7" s="1" t="s">
        <v>39</v>
      </c>
    </row>
    <row r="8" spans="2:12" ht="15.75" thickBot="1" x14ac:dyDescent="0.3">
      <c r="B8" s="9" t="s">
        <v>11</v>
      </c>
      <c r="C8" s="1">
        <v>90</v>
      </c>
      <c r="D8" s="1">
        <v>90</v>
      </c>
      <c r="E8" s="1">
        <v>100</v>
      </c>
      <c r="F8" s="1">
        <v>100</v>
      </c>
      <c r="G8" s="1">
        <v>0</v>
      </c>
      <c r="H8" s="1">
        <v>100</v>
      </c>
      <c r="I8" s="1">
        <v>0</v>
      </c>
      <c r="J8" s="1">
        <v>100</v>
      </c>
      <c r="K8" s="1" t="s">
        <v>63</v>
      </c>
      <c r="L8" s="1">
        <v>1.2</v>
      </c>
    </row>
    <row r="9" spans="2:12" ht="15.75" thickBot="1" x14ac:dyDescent="0.3">
      <c r="B9" s="9" t="s">
        <v>12</v>
      </c>
      <c r="C9" s="1">
        <v>320</v>
      </c>
      <c r="D9" s="1">
        <v>330</v>
      </c>
      <c r="E9" s="1">
        <v>350</v>
      </c>
      <c r="F9" s="1">
        <v>370</v>
      </c>
      <c r="G9" s="1">
        <v>320</v>
      </c>
      <c r="H9" s="1">
        <v>350</v>
      </c>
      <c r="I9" s="1">
        <v>320</v>
      </c>
      <c r="J9" s="1">
        <v>400</v>
      </c>
      <c r="K9" s="1" t="s">
        <v>93</v>
      </c>
      <c r="L9" s="1" t="s">
        <v>39</v>
      </c>
    </row>
    <row r="10" spans="2:12" ht="15.75" thickBot="1" x14ac:dyDescent="0.3">
      <c r="B10" s="9" t="s">
        <v>13</v>
      </c>
      <c r="C10" s="1">
        <v>315</v>
      </c>
      <c r="D10" s="1">
        <v>325</v>
      </c>
      <c r="E10" s="1">
        <v>345</v>
      </c>
      <c r="F10" s="1">
        <v>365</v>
      </c>
      <c r="G10" s="1">
        <v>315</v>
      </c>
      <c r="H10" s="1">
        <v>345</v>
      </c>
      <c r="I10" s="1">
        <v>315</v>
      </c>
      <c r="J10" s="1">
        <v>395</v>
      </c>
      <c r="K10" s="1" t="s">
        <v>94</v>
      </c>
      <c r="L10" s="1" t="s">
        <v>39</v>
      </c>
    </row>
    <row r="11" spans="2:12" ht="15.75" thickBot="1" x14ac:dyDescent="0.3">
      <c r="B11" s="9" t="s">
        <v>14</v>
      </c>
      <c r="C11" s="1">
        <v>30</v>
      </c>
      <c r="D11" s="1">
        <v>30</v>
      </c>
      <c r="E11" s="1">
        <v>30</v>
      </c>
      <c r="F11" s="1">
        <v>30</v>
      </c>
      <c r="G11" s="1">
        <v>20</v>
      </c>
      <c r="H11" s="1">
        <v>40</v>
      </c>
      <c r="I11" s="1">
        <v>20</v>
      </c>
      <c r="J11" s="1">
        <v>50</v>
      </c>
      <c r="K11" s="1" t="s">
        <v>99</v>
      </c>
      <c r="L11" s="1">
        <v>7</v>
      </c>
    </row>
    <row r="12" spans="2:12" ht="15.75" thickBot="1" x14ac:dyDescent="0.3">
      <c r="B12" s="9" t="s">
        <v>15</v>
      </c>
      <c r="C12" s="1">
        <v>15</v>
      </c>
      <c r="D12" s="1">
        <v>15</v>
      </c>
      <c r="E12" s="1">
        <v>15</v>
      </c>
      <c r="F12" s="1">
        <v>15</v>
      </c>
      <c r="G12" s="1">
        <v>10</v>
      </c>
      <c r="H12" s="1">
        <v>20</v>
      </c>
      <c r="I12" s="1">
        <v>10</v>
      </c>
      <c r="J12" s="1">
        <v>20</v>
      </c>
      <c r="K12" s="1"/>
      <c r="L12" s="1" t="s">
        <v>39</v>
      </c>
    </row>
    <row r="13" spans="2:12" ht="15.75" thickBot="1" x14ac:dyDescent="0.3">
      <c r="B13" s="5" t="s">
        <v>16</v>
      </c>
      <c r="C13" s="13"/>
      <c r="D13" s="13"/>
      <c r="E13" s="13"/>
      <c r="F13" s="13"/>
      <c r="G13" s="13"/>
      <c r="H13" s="13"/>
      <c r="I13" s="13"/>
      <c r="J13" s="13"/>
      <c r="K13" s="13"/>
      <c r="L13" s="1"/>
    </row>
    <row r="14" spans="2:12" ht="15.75" thickBot="1" x14ac:dyDescent="0.3">
      <c r="B14" s="9" t="s">
        <v>35</v>
      </c>
      <c r="C14" s="14">
        <v>100</v>
      </c>
      <c r="D14" s="14">
        <v>100</v>
      </c>
      <c r="E14" s="14">
        <v>100</v>
      </c>
      <c r="F14" s="14">
        <v>100</v>
      </c>
      <c r="G14" s="14">
        <v>50</v>
      </c>
      <c r="H14" s="14">
        <v>100</v>
      </c>
      <c r="I14" s="14">
        <v>50</v>
      </c>
      <c r="J14" s="14">
        <v>100</v>
      </c>
      <c r="K14" s="14"/>
      <c r="L14" s="1" t="s">
        <v>39</v>
      </c>
    </row>
    <row r="15" spans="2:12" ht="15.75" thickBot="1" x14ac:dyDescent="0.3">
      <c r="B15" s="9" t="s">
        <v>17</v>
      </c>
      <c r="C15" s="14">
        <v>0</v>
      </c>
      <c r="D15" s="14">
        <v>0</v>
      </c>
      <c r="E15" s="14">
        <v>0</v>
      </c>
      <c r="F15" s="14">
        <v>0</v>
      </c>
      <c r="G15" s="14">
        <v>0</v>
      </c>
      <c r="H15" s="14">
        <v>0</v>
      </c>
      <c r="I15" s="14">
        <v>0</v>
      </c>
      <c r="J15" s="14">
        <v>0</v>
      </c>
      <c r="K15" s="14"/>
      <c r="L15" s="1" t="s">
        <v>39</v>
      </c>
    </row>
    <row r="16" spans="2:12" ht="15.75" thickBot="1" x14ac:dyDescent="0.3">
      <c r="B16" s="9" t="s">
        <v>18</v>
      </c>
      <c r="C16" s="14">
        <v>0</v>
      </c>
      <c r="D16" s="14">
        <v>0</v>
      </c>
      <c r="E16" s="14">
        <v>0</v>
      </c>
      <c r="F16" s="14">
        <v>0</v>
      </c>
      <c r="G16" s="14">
        <v>0</v>
      </c>
      <c r="H16" s="14">
        <v>0</v>
      </c>
      <c r="I16" s="14">
        <v>0</v>
      </c>
      <c r="J16" s="14">
        <v>0</v>
      </c>
      <c r="K16" s="14"/>
      <c r="L16" s="1" t="s">
        <v>39</v>
      </c>
    </row>
    <row r="17" spans="2:16" ht="15.75" thickBot="1" x14ac:dyDescent="0.3">
      <c r="B17" s="5" t="s">
        <v>19</v>
      </c>
      <c r="C17" s="16"/>
      <c r="D17" s="16"/>
      <c r="E17" s="16"/>
      <c r="F17" s="16"/>
      <c r="G17" s="16"/>
      <c r="H17" s="16"/>
      <c r="I17" s="16"/>
      <c r="J17" s="16"/>
      <c r="K17" s="16"/>
      <c r="L17" s="17"/>
    </row>
    <row r="18" spans="2:16" ht="15.75" thickBot="1" x14ac:dyDescent="0.3">
      <c r="B18" s="9" t="s">
        <v>20</v>
      </c>
      <c r="C18" s="14" t="s">
        <v>31</v>
      </c>
      <c r="D18" s="14" t="s">
        <v>31</v>
      </c>
      <c r="E18" s="14" t="s">
        <v>31</v>
      </c>
      <c r="F18" s="14" t="s">
        <v>31</v>
      </c>
      <c r="G18" s="14" t="s">
        <v>31</v>
      </c>
      <c r="H18" s="14" t="s">
        <v>31</v>
      </c>
      <c r="I18" s="14" t="s">
        <v>31</v>
      </c>
      <c r="J18" s="14" t="s">
        <v>31</v>
      </c>
      <c r="K18" s="1"/>
      <c r="L18" s="1"/>
    </row>
    <row r="19" spans="2:16" ht="15.75" thickBot="1" x14ac:dyDescent="0.3">
      <c r="B19" s="9" t="s">
        <v>21</v>
      </c>
      <c r="C19" s="14" t="s">
        <v>31</v>
      </c>
      <c r="D19" s="14" t="s">
        <v>31</v>
      </c>
      <c r="E19" s="14" t="s">
        <v>31</v>
      </c>
      <c r="F19" s="14" t="s">
        <v>31</v>
      </c>
      <c r="G19" s="14" t="s">
        <v>31</v>
      </c>
      <c r="H19" s="14" t="s">
        <v>31</v>
      </c>
      <c r="I19" s="14" t="s">
        <v>31</v>
      </c>
      <c r="J19" s="14" t="s">
        <v>31</v>
      </c>
      <c r="K19" s="1"/>
      <c r="L19" s="1"/>
    </row>
    <row r="20" spans="2:16" ht="15.75" thickBot="1" x14ac:dyDescent="0.3">
      <c r="B20" s="9" t="s">
        <v>22</v>
      </c>
      <c r="C20" s="14" t="s">
        <v>31</v>
      </c>
      <c r="D20" s="14" t="s">
        <v>31</v>
      </c>
      <c r="E20" s="14" t="s">
        <v>31</v>
      </c>
      <c r="F20" s="14" t="s">
        <v>31</v>
      </c>
      <c r="G20" s="14" t="s">
        <v>31</v>
      </c>
      <c r="H20" s="14" t="s">
        <v>31</v>
      </c>
      <c r="I20" s="14" t="s">
        <v>31</v>
      </c>
      <c r="J20" s="14" t="s">
        <v>31</v>
      </c>
      <c r="K20" s="1"/>
      <c r="L20" s="1"/>
    </row>
    <row r="21" spans="2:16" ht="15.75" thickBot="1" x14ac:dyDescent="0.3">
      <c r="B21" s="9" t="s">
        <v>23</v>
      </c>
      <c r="C21" s="14" t="s">
        <v>31</v>
      </c>
      <c r="D21" s="14" t="s">
        <v>31</v>
      </c>
      <c r="E21" s="14" t="s">
        <v>31</v>
      </c>
      <c r="F21" s="14" t="s">
        <v>31</v>
      </c>
      <c r="G21" s="14" t="s">
        <v>31</v>
      </c>
      <c r="H21" s="14" t="s">
        <v>31</v>
      </c>
      <c r="I21" s="14" t="s">
        <v>31</v>
      </c>
      <c r="J21" s="14" t="s">
        <v>31</v>
      </c>
      <c r="K21" s="1"/>
      <c r="L21" s="1"/>
    </row>
    <row r="22" spans="2:16" ht="15.75" thickBot="1" x14ac:dyDescent="0.3">
      <c r="B22" s="9" t="s">
        <v>24</v>
      </c>
      <c r="C22" s="14" t="s">
        <v>31</v>
      </c>
      <c r="D22" s="14" t="s">
        <v>31</v>
      </c>
      <c r="E22" s="14" t="s">
        <v>31</v>
      </c>
      <c r="F22" s="14" t="s">
        <v>31</v>
      </c>
      <c r="G22" s="14" t="s">
        <v>31</v>
      </c>
      <c r="H22" s="14" t="s">
        <v>31</v>
      </c>
      <c r="I22" s="14" t="s">
        <v>31</v>
      </c>
      <c r="J22" s="14" t="s">
        <v>31</v>
      </c>
      <c r="K22" s="1"/>
      <c r="L22" s="1"/>
    </row>
    <row r="23" spans="2:16" ht="15.75" thickBot="1" x14ac:dyDescent="0.3">
      <c r="B23" s="5" t="s">
        <v>25</v>
      </c>
      <c r="C23" s="16"/>
      <c r="D23" s="16"/>
      <c r="E23" s="16"/>
      <c r="F23" s="16"/>
      <c r="G23" s="16"/>
      <c r="H23" s="16"/>
      <c r="I23" s="16"/>
      <c r="J23" s="16"/>
      <c r="K23" s="16"/>
      <c r="L23" s="17"/>
      <c r="N23" s="35"/>
    </row>
    <row r="24" spans="2:16" x14ac:dyDescent="0.25">
      <c r="B24" s="18" t="s">
        <v>26</v>
      </c>
      <c r="C24" s="23">
        <v>2</v>
      </c>
      <c r="D24" s="20">
        <v>1.9</v>
      </c>
      <c r="E24" s="20">
        <v>1.7</v>
      </c>
      <c r="F24" s="20">
        <v>1.5</v>
      </c>
      <c r="G24" s="22">
        <v>1.5</v>
      </c>
      <c r="H24" s="23">
        <v>2</v>
      </c>
      <c r="I24" s="23">
        <v>1</v>
      </c>
      <c r="J24" s="23">
        <v>2</v>
      </c>
      <c r="K24" s="23" t="s">
        <v>56</v>
      </c>
      <c r="L24" s="23" t="s">
        <v>62</v>
      </c>
      <c r="N24" s="36"/>
      <c r="O24" s="36"/>
      <c r="P24" s="36"/>
    </row>
    <row r="25" spans="2:16" x14ac:dyDescent="0.25">
      <c r="B25" s="18" t="s">
        <v>27</v>
      </c>
      <c r="C25" s="23">
        <v>90</v>
      </c>
      <c r="D25" s="23">
        <v>90</v>
      </c>
      <c r="E25" s="23">
        <v>90</v>
      </c>
      <c r="F25" s="23">
        <v>90</v>
      </c>
      <c r="G25" s="23">
        <v>80</v>
      </c>
      <c r="H25" s="23">
        <v>90</v>
      </c>
      <c r="I25" s="23">
        <v>80</v>
      </c>
      <c r="J25" s="23">
        <v>90</v>
      </c>
      <c r="K25" s="23"/>
      <c r="L25" s="23" t="s">
        <v>39</v>
      </c>
      <c r="N25" s="36"/>
      <c r="O25" s="36"/>
      <c r="P25" s="36"/>
    </row>
    <row r="26" spans="2:16" ht="15.75" thickBot="1" x14ac:dyDescent="0.3">
      <c r="B26" s="9" t="s">
        <v>28</v>
      </c>
      <c r="C26" s="1">
        <v>10</v>
      </c>
      <c r="D26" s="1">
        <v>10</v>
      </c>
      <c r="E26" s="1">
        <v>10</v>
      </c>
      <c r="F26" s="1">
        <v>10</v>
      </c>
      <c r="G26" s="1">
        <v>10</v>
      </c>
      <c r="H26" s="1">
        <v>20</v>
      </c>
      <c r="I26" s="1">
        <v>10</v>
      </c>
      <c r="J26" s="1">
        <v>20</v>
      </c>
      <c r="K26" s="1"/>
      <c r="L26" s="1" t="s">
        <v>39</v>
      </c>
      <c r="N26" s="36"/>
      <c r="O26" s="36"/>
      <c r="P26" s="36"/>
    </row>
    <row r="27" spans="2:16" ht="15.75" thickBot="1" x14ac:dyDescent="0.3">
      <c r="B27" s="9" t="s">
        <v>29</v>
      </c>
      <c r="C27" s="1"/>
      <c r="D27" s="1"/>
      <c r="E27" s="1"/>
      <c r="F27" s="1"/>
      <c r="G27" s="1"/>
      <c r="H27" s="1"/>
      <c r="I27" s="1"/>
      <c r="J27" s="1"/>
      <c r="K27" s="1"/>
      <c r="L27" s="1"/>
      <c r="N27" s="36"/>
      <c r="O27" s="36"/>
      <c r="P27" s="36"/>
    </row>
    <row r="28" spans="2:16" x14ac:dyDescent="0.25">
      <c r="B28" s="4" t="s">
        <v>30</v>
      </c>
      <c r="C28" s="39">
        <f>SUM(C29:C30)</f>
        <v>202</v>
      </c>
      <c r="D28" s="61">
        <f t="shared" ref="D28:J28" si="0">SUM(D29:D30)</f>
        <v>190</v>
      </c>
      <c r="E28" s="61">
        <f t="shared" si="0"/>
        <v>172</v>
      </c>
      <c r="F28" s="61">
        <f t="shared" si="0"/>
        <v>157</v>
      </c>
      <c r="G28" s="61">
        <f t="shared" si="0"/>
        <v>151</v>
      </c>
      <c r="H28" s="61">
        <f t="shared" si="0"/>
        <v>253</v>
      </c>
      <c r="I28" s="61">
        <f t="shared" si="0"/>
        <v>153</v>
      </c>
      <c r="J28" s="61">
        <f t="shared" si="0"/>
        <v>258</v>
      </c>
      <c r="K28" s="42"/>
      <c r="L28" s="42"/>
      <c r="N28" s="36"/>
      <c r="O28" s="36"/>
      <c r="P28" s="36"/>
    </row>
    <row r="29" spans="2:16" x14ac:dyDescent="0.25">
      <c r="B29" s="62" t="s">
        <v>97</v>
      </c>
      <c r="C29" s="61">
        <v>2</v>
      </c>
      <c r="D29" s="61">
        <v>2</v>
      </c>
      <c r="E29" s="61">
        <v>3</v>
      </c>
      <c r="F29" s="61">
        <v>5</v>
      </c>
      <c r="G29" s="61">
        <v>1</v>
      </c>
      <c r="H29" s="61">
        <v>3</v>
      </c>
      <c r="I29" s="61">
        <v>3</v>
      </c>
      <c r="J29" s="61">
        <v>8</v>
      </c>
      <c r="K29" s="45" t="s">
        <v>99</v>
      </c>
      <c r="L29" s="45"/>
      <c r="N29" s="36"/>
      <c r="O29" s="36"/>
      <c r="P29" s="36"/>
    </row>
    <row r="30" spans="2:16" ht="15.75" thickBot="1" x14ac:dyDescent="0.3">
      <c r="B30" s="63" t="s">
        <v>98</v>
      </c>
      <c r="C30" s="45">
        <v>200</v>
      </c>
      <c r="D30" s="51">
        <v>188</v>
      </c>
      <c r="E30" s="51">
        <v>169</v>
      </c>
      <c r="F30" s="51">
        <v>152</v>
      </c>
      <c r="G30" s="23">
        <v>150</v>
      </c>
      <c r="H30" s="23">
        <v>250</v>
      </c>
      <c r="I30" s="23">
        <v>150</v>
      </c>
      <c r="J30" s="23">
        <v>250</v>
      </c>
      <c r="K30" s="1"/>
      <c r="L30" s="1" t="s">
        <v>39</v>
      </c>
      <c r="N30" s="36"/>
      <c r="O30" s="36"/>
      <c r="P30" s="36"/>
    </row>
    <row r="31" spans="2:16" ht="15.75" thickBot="1" x14ac:dyDescent="0.3">
      <c r="B31" s="9" t="s">
        <v>51</v>
      </c>
      <c r="C31" s="64">
        <v>0</v>
      </c>
      <c r="D31" s="65">
        <v>0</v>
      </c>
      <c r="E31" s="65">
        <v>0</v>
      </c>
      <c r="F31" s="65">
        <v>0</v>
      </c>
      <c r="G31" s="65">
        <v>0</v>
      </c>
      <c r="H31" s="65">
        <v>0</v>
      </c>
      <c r="I31" s="65">
        <v>0</v>
      </c>
      <c r="J31" s="65">
        <v>0</v>
      </c>
      <c r="K31" s="1"/>
      <c r="L31" s="1" t="s">
        <v>39</v>
      </c>
      <c r="N31" s="36"/>
      <c r="O31" s="36"/>
      <c r="P31" s="36"/>
    </row>
    <row r="33" spans="1:2" x14ac:dyDescent="0.25">
      <c r="A33" s="34" t="s">
        <v>68</v>
      </c>
    </row>
    <row r="34" spans="1:2" ht="15.75" x14ac:dyDescent="0.25">
      <c r="A34" s="29">
        <v>1</v>
      </c>
      <c r="B34" s="89" t="s">
        <v>179</v>
      </c>
    </row>
    <row r="35" spans="1:2" ht="15.75" x14ac:dyDescent="0.25">
      <c r="A35" s="29">
        <v>2</v>
      </c>
      <c r="B35" s="89" t="s">
        <v>182</v>
      </c>
    </row>
    <row r="36" spans="1:2" ht="15.75" x14ac:dyDescent="0.25">
      <c r="A36" s="29">
        <v>3</v>
      </c>
      <c r="B36" s="89" t="s">
        <v>75</v>
      </c>
    </row>
    <row r="37" spans="1:2" ht="15.75" x14ac:dyDescent="0.25">
      <c r="A37" s="29">
        <v>5</v>
      </c>
      <c r="B37" s="89" t="s">
        <v>180</v>
      </c>
    </row>
    <row r="38" spans="1:2" ht="15.75" x14ac:dyDescent="0.25">
      <c r="A38" s="29">
        <v>7</v>
      </c>
      <c r="B38" s="89" t="s">
        <v>181</v>
      </c>
    </row>
    <row r="39" spans="1:2" ht="15.75" x14ac:dyDescent="0.25">
      <c r="A39" s="29">
        <v>9</v>
      </c>
      <c r="B39" s="89" t="s">
        <v>186</v>
      </c>
    </row>
    <row r="40" spans="1:2" ht="15.75" x14ac:dyDescent="0.25">
      <c r="A40" s="29">
        <v>10</v>
      </c>
      <c r="B40" s="89" t="s">
        <v>187</v>
      </c>
    </row>
    <row r="41" spans="1:2" ht="15.75" x14ac:dyDescent="0.25">
      <c r="A41" s="29">
        <v>14</v>
      </c>
      <c r="B41" s="89" t="s">
        <v>79</v>
      </c>
    </row>
    <row r="43" spans="1:2" x14ac:dyDescent="0.25">
      <c r="A43" s="27" t="s">
        <v>69</v>
      </c>
    </row>
    <row r="44" spans="1:2" x14ac:dyDescent="0.25">
      <c r="A44" s="32" t="s">
        <v>33</v>
      </c>
      <c r="B44" s="2" t="s">
        <v>87</v>
      </c>
    </row>
    <row r="45" spans="1:2" ht="15.75" x14ac:dyDescent="0.25">
      <c r="A45" s="32" t="s">
        <v>32</v>
      </c>
      <c r="B45" s="30" t="s">
        <v>84</v>
      </c>
    </row>
    <row r="46" spans="1:2" x14ac:dyDescent="0.25">
      <c r="A46" s="32" t="s">
        <v>71</v>
      </c>
      <c r="B46" s="2" t="s">
        <v>89</v>
      </c>
    </row>
    <row r="47" spans="1:2" ht="15.75" x14ac:dyDescent="0.25">
      <c r="A47" s="32" t="s">
        <v>63</v>
      </c>
      <c r="B47" s="30" t="s">
        <v>83</v>
      </c>
    </row>
    <row r="48" spans="1:2" ht="15.75" x14ac:dyDescent="0.25">
      <c r="A48" s="32" t="s">
        <v>65</v>
      </c>
      <c r="B48" s="30" t="s">
        <v>81</v>
      </c>
    </row>
    <row r="49" spans="1:2" ht="15.75" x14ac:dyDescent="0.25">
      <c r="A49" s="32" t="s">
        <v>74</v>
      </c>
      <c r="B49" s="30" t="s">
        <v>92</v>
      </c>
    </row>
    <row r="50" spans="1:2" ht="15.75" x14ac:dyDescent="0.25">
      <c r="A50" s="32" t="s">
        <v>99</v>
      </c>
      <c r="B50" s="30" t="s">
        <v>100</v>
      </c>
    </row>
  </sheetData>
  <mergeCells count="10">
    <mergeCell ref="B3:B4"/>
    <mergeCell ref="C2:L2"/>
    <mergeCell ref="C3:C4"/>
    <mergeCell ref="D3:D4"/>
    <mergeCell ref="L3:L4"/>
    <mergeCell ref="E3:E4"/>
    <mergeCell ref="F3:F4"/>
    <mergeCell ref="G3:H3"/>
    <mergeCell ref="I3:J3"/>
    <mergeCell ref="K3:K4"/>
  </mergeCells>
  <pageMargins left="0.7" right="0.7" top="0.75" bottom="0.75" header="0.3" footer="0.3"/>
  <pageSetup paperSize="9" scale="78" orientation="landscape" r:id="rId1"/>
  <ignoredErrors>
    <ignoredError sqref="C28:J28"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68"/>
  <sheetViews>
    <sheetView showGridLines="0" zoomScaleNormal="100" workbookViewId="0">
      <selection activeCell="B6" sqref="B6:B26"/>
    </sheetView>
  </sheetViews>
  <sheetFormatPr defaultRowHeight="15" x14ac:dyDescent="0.25"/>
  <cols>
    <col min="1" max="1" width="5" customWidth="1"/>
    <col min="2" max="2" width="45" bestFit="1" customWidth="1"/>
    <col min="3" max="14" width="9.140625" customWidth="1"/>
    <col min="15" max="15" width="45" bestFit="1" customWidth="1"/>
    <col min="16" max="27" width="9.140625" customWidth="1"/>
    <col min="28" max="28" width="45" bestFit="1" customWidth="1"/>
    <col min="29" max="40" width="9.140625" customWidth="1"/>
    <col min="41" max="41" width="45" bestFit="1" customWidth="1"/>
    <col min="42" max="51" width="9.140625" customWidth="1"/>
  </cols>
  <sheetData>
    <row r="1" spans="2:51" ht="15.75" thickBot="1" x14ac:dyDescent="0.3"/>
    <row r="2" spans="2:51" ht="15.75" thickBot="1" x14ac:dyDescent="0.3">
      <c r="B2" s="94" t="s">
        <v>0</v>
      </c>
      <c r="C2" s="294" t="s">
        <v>188</v>
      </c>
      <c r="D2" s="295"/>
      <c r="E2" s="295"/>
      <c r="F2" s="295"/>
      <c r="G2" s="295"/>
      <c r="H2" s="295"/>
      <c r="I2" s="295"/>
      <c r="J2" s="295"/>
      <c r="K2" s="295"/>
      <c r="L2" s="296"/>
      <c r="M2" s="95"/>
      <c r="N2" s="96"/>
      <c r="O2" s="94" t="s">
        <v>0</v>
      </c>
      <c r="P2" s="294" t="s">
        <v>189</v>
      </c>
      <c r="Q2" s="295"/>
      <c r="R2" s="295"/>
      <c r="S2" s="295"/>
      <c r="T2" s="295"/>
      <c r="U2" s="295"/>
      <c r="V2" s="295"/>
      <c r="W2" s="295"/>
      <c r="X2" s="295"/>
      <c r="Y2" s="296"/>
      <c r="Z2" s="95"/>
      <c r="AA2" s="96"/>
      <c r="AB2" s="94" t="s">
        <v>0</v>
      </c>
      <c r="AC2" s="294" t="s">
        <v>190</v>
      </c>
      <c r="AD2" s="295"/>
      <c r="AE2" s="295"/>
      <c r="AF2" s="295"/>
      <c r="AG2" s="295"/>
      <c r="AH2" s="295"/>
      <c r="AI2" s="295"/>
      <c r="AJ2" s="295"/>
      <c r="AK2" s="295"/>
      <c r="AL2" s="296"/>
      <c r="AM2" s="95"/>
      <c r="AN2" s="96"/>
      <c r="AO2" s="94" t="s">
        <v>0</v>
      </c>
      <c r="AP2" s="294" t="s">
        <v>191</v>
      </c>
      <c r="AQ2" s="295"/>
      <c r="AR2" s="295"/>
      <c r="AS2" s="295"/>
      <c r="AT2" s="295"/>
      <c r="AU2" s="295"/>
      <c r="AV2" s="295"/>
      <c r="AW2" s="295"/>
      <c r="AX2" s="295"/>
      <c r="AY2" s="296"/>
    </row>
    <row r="3" spans="2:51" x14ac:dyDescent="0.25">
      <c r="B3" s="292"/>
      <c r="C3" s="286">
        <v>2015</v>
      </c>
      <c r="D3" s="286">
        <v>2020</v>
      </c>
      <c r="E3" s="286">
        <v>2030</v>
      </c>
      <c r="F3" s="286">
        <v>2050</v>
      </c>
      <c r="G3" s="288" t="s">
        <v>1</v>
      </c>
      <c r="H3" s="289"/>
      <c r="I3" s="288" t="s">
        <v>2</v>
      </c>
      <c r="J3" s="289"/>
      <c r="K3" s="286" t="s">
        <v>3</v>
      </c>
      <c r="L3" s="286" t="s">
        <v>4</v>
      </c>
      <c r="M3" s="97"/>
      <c r="N3" s="96"/>
      <c r="O3" s="292"/>
      <c r="P3" s="286">
        <v>2015</v>
      </c>
      <c r="Q3" s="286">
        <v>2020</v>
      </c>
      <c r="R3" s="286">
        <v>2030</v>
      </c>
      <c r="S3" s="286">
        <v>2050</v>
      </c>
      <c r="T3" s="288" t="s">
        <v>1</v>
      </c>
      <c r="U3" s="289"/>
      <c r="V3" s="288" t="s">
        <v>2</v>
      </c>
      <c r="W3" s="289"/>
      <c r="X3" s="286" t="s">
        <v>3</v>
      </c>
      <c r="Y3" s="286" t="s">
        <v>4</v>
      </c>
      <c r="Z3" s="97"/>
      <c r="AA3" s="96"/>
      <c r="AB3" s="292"/>
      <c r="AC3" s="286">
        <v>2015</v>
      </c>
      <c r="AD3" s="286">
        <v>2020</v>
      </c>
      <c r="AE3" s="286">
        <v>2030</v>
      </c>
      <c r="AF3" s="286">
        <v>2050</v>
      </c>
      <c r="AG3" s="288" t="s">
        <v>1</v>
      </c>
      <c r="AH3" s="289"/>
      <c r="AI3" s="288" t="s">
        <v>2</v>
      </c>
      <c r="AJ3" s="289"/>
      <c r="AK3" s="286" t="s">
        <v>3</v>
      </c>
      <c r="AL3" s="286" t="s">
        <v>4</v>
      </c>
      <c r="AM3" s="97"/>
      <c r="AN3" s="96"/>
      <c r="AO3" s="292"/>
      <c r="AP3" s="286">
        <v>2015</v>
      </c>
      <c r="AQ3" s="286">
        <v>2020</v>
      </c>
      <c r="AR3" s="286">
        <v>2030</v>
      </c>
      <c r="AS3" s="286">
        <v>2050</v>
      </c>
      <c r="AT3" s="288" t="s">
        <v>1</v>
      </c>
      <c r="AU3" s="289"/>
      <c r="AV3" s="288" t="s">
        <v>2</v>
      </c>
      <c r="AW3" s="289"/>
      <c r="AX3" s="286" t="s">
        <v>3</v>
      </c>
      <c r="AY3" s="286" t="s">
        <v>4</v>
      </c>
    </row>
    <row r="4" spans="2:51" ht="15.75" thickBot="1" x14ac:dyDescent="0.3">
      <c r="B4" s="293"/>
      <c r="C4" s="287"/>
      <c r="D4" s="287"/>
      <c r="E4" s="287"/>
      <c r="F4" s="287"/>
      <c r="G4" s="290"/>
      <c r="H4" s="291"/>
      <c r="I4" s="290"/>
      <c r="J4" s="291"/>
      <c r="K4" s="287"/>
      <c r="L4" s="287"/>
      <c r="M4" s="97"/>
      <c r="N4" s="96"/>
      <c r="O4" s="293"/>
      <c r="P4" s="287"/>
      <c r="Q4" s="287"/>
      <c r="R4" s="287"/>
      <c r="S4" s="287"/>
      <c r="T4" s="290"/>
      <c r="U4" s="291"/>
      <c r="V4" s="290"/>
      <c r="W4" s="291"/>
      <c r="X4" s="287"/>
      <c r="Y4" s="287"/>
      <c r="Z4" s="97"/>
      <c r="AA4" s="96"/>
      <c r="AB4" s="293"/>
      <c r="AC4" s="287"/>
      <c r="AD4" s="287"/>
      <c r="AE4" s="287"/>
      <c r="AF4" s="287"/>
      <c r="AG4" s="290"/>
      <c r="AH4" s="291"/>
      <c r="AI4" s="290"/>
      <c r="AJ4" s="291"/>
      <c r="AK4" s="287"/>
      <c r="AL4" s="287"/>
      <c r="AM4" s="97"/>
      <c r="AN4" s="96"/>
      <c r="AO4" s="293"/>
      <c r="AP4" s="287"/>
      <c r="AQ4" s="287"/>
      <c r="AR4" s="287"/>
      <c r="AS4" s="287"/>
      <c r="AT4" s="290"/>
      <c r="AU4" s="291"/>
      <c r="AV4" s="290"/>
      <c r="AW4" s="291"/>
      <c r="AX4" s="287"/>
      <c r="AY4" s="287"/>
    </row>
    <row r="5" spans="2:51" ht="15.75" thickBot="1" x14ac:dyDescent="0.3">
      <c r="B5" s="98" t="s">
        <v>5</v>
      </c>
      <c r="C5" s="99"/>
      <c r="D5" s="99"/>
      <c r="E5" s="99"/>
      <c r="F5" s="99"/>
      <c r="G5" s="100" t="s">
        <v>6</v>
      </c>
      <c r="H5" s="100" t="s">
        <v>7</v>
      </c>
      <c r="I5" s="100" t="s">
        <v>6</v>
      </c>
      <c r="J5" s="100" t="s">
        <v>7</v>
      </c>
      <c r="K5" s="99"/>
      <c r="L5" s="101"/>
      <c r="M5" s="95"/>
      <c r="N5" s="96"/>
      <c r="O5" s="98" t="s">
        <v>5</v>
      </c>
      <c r="P5" s="99"/>
      <c r="Q5" s="99"/>
      <c r="R5" s="99"/>
      <c r="S5" s="99"/>
      <c r="T5" s="100" t="s">
        <v>6</v>
      </c>
      <c r="U5" s="100" t="s">
        <v>7</v>
      </c>
      <c r="V5" s="100" t="s">
        <v>6</v>
      </c>
      <c r="W5" s="100" t="s">
        <v>7</v>
      </c>
      <c r="X5" s="99"/>
      <c r="Y5" s="101"/>
      <c r="Z5" s="95"/>
      <c r="AA5" s="96"/>
      <c r="AB5" s="98" t="s">
        <v>5</v>
      </c>
      <c r="AC5" s="99"/>
      <c r="AD5" s="99"/>
      <c r="AE5" s="99"/>
      <c r="AF5" s="99"/>
      <c r="AG5" s="100" t="s">
        <v>6</v>
      </c>
      <c r="AH5" s="100" t="s">
        <v>7</v>
      </c>
      <c r="AI5" s="100" t="s">
        <v>6</v>
      </c>
      <c r="AJ5" s="100" t="s">
        <v>7</v>
      </c>
      <c r="AK5" s="99"/>
      <c r="AL5" s="101"/>
      <c r="AM5" s="95"/>
      <c r="AN5" s="96"/>
      <c r="AO5" s="94" t="s">
        <v>5</v>
      </c>
      <c r="AP5" s="99"/>
      <c r="AQ5" s="99"/>
      <c r="AR5" s="99"/>
      <c r="AS5" s="99"/>
      <c r="AT5" s="100" t="s">
        <v>6</v>
      </c>
      <c r="AU5" s="100" t="s">
        <v>7</v>
      </c>
      <c r="AV5" s="100" t="s">
        <v>6</v>
      </c>
      <c r="AW5" s="100" t="s">
        <v>7</v>
      </c>
      <c r="AX5" s="99"/>
      <c r="AY5" s="101"/>
    </row>
    <row r="6" spans="2:51" ht="15.75" thickBot="1" x14ac:dyDescent="0.3">
      <c r="B6" s="270" t="s">
        <v>8</v>
      </c>
      <c r="C6" s="103">
        <v>15</v>
      </c>
      <c r="D6" s="103">
        <v>15</v>
      </c>
      <c r="E6" s="103">
        <v>15</v>
      </c>
      <c r="F6" s="103">
        <v>15</v>
      </c>
      <c r="G6" s="103">
        <v>13</v>
      </c>
      <c r="H6" s="103">
        <v>30</v>
      </c>
      <c r="I6" s="103">
        <v>15</v>
      </c>
      <c r="J6" s="103">
        <v>30</v>
      </c>
      <c r="K6" s="103" t="s">
        <v>70</v>
      </c>
      <c r="L6" s="103"/>
      <c r="M6" s="97"/>
      <c r="N6" s="96"/>
      <c r="O6" s="102" t="s">
        <v>8</v>
      </c>
      <c r="P6" s="103">
        <v>15</v>
      </c>
      <c r="Q6" s="103">
        <v>15</v>
      </c>
      <c r="R6" s="103">
        <v>15</v>
      </c>
      <c r="S6" s="103">
        <v>15</v>
      </c>
      <c r="T6" s="103">
        <v>13</v>
      </c>
      <c r="U6" s="103">
        <v>30</v>
      </c>
      <c r="V6" s="103">
        <v>15</v>
      </c>
      <c r="W6" s="103">
        <v>30</v>
      </c>
      <c r="X6" s="103" t="s">
        <v>192</v>
      </c>
      <c r="Y6" s="103"/>
      <c r="Z6" s="97"/>
      <c r="AA6" s="96"/>
      <c r="AB6" s="102" t="s">
        <v>8</v>
      </c>
      <c r="AC6" s="103">
        <v>400</v>
      </c>
      <c r="AD6" s="103">
        <v>400</v>
      </c>
      <c r="AE6" s="103">
        <v>400</v>
      </c>
      <c r="AF6" s="103">
        <v>400</v>
      </c>
      <c r="AG6" s="103">
        <v>100</v>
      </c>
      <c r="AH6" s="103">
        <v>1000</v>
      </c>
      <c r="AI6" s="103">
        <v>100</v>
      </c>
      <c r="AJ6" s="103">
        <v>1000</v>
      </c>
      <c r="AK6" s="103"/>
      <c r="AL6" s="103"/>
      <c r="AM6" s="97"/>
      <c r="AN6" s="96"/>
      <c r="AO6" s="102" t="s">
        <v>8</v>
      </c>
      <c r="AP6" s="103">
        <v>160</v>
      </c>
      <c r="AQ6" s="103">
        <v>160</v>
      </c>
      <c r="AR6" s="103">
        <v>160</v>
      </c>
      <c r="AS6" s="103">
        <v>160</v>
      </c>
      <c r="AT6" s="103">
        <v>100</v>
      </c>
      <c r="AU6" s="103">
        <v>1000</v>
      </c>
      <c r="AV6" s="103">
        <v>100</v>
      </c>
      <c r="AW6" s="103">
        <v>1000</v>
      </c>
      <c r="AX6" s="103"/>
      <c r="AY6" s="103"/>
    </row>
    <row r="7" spans="2:51" ht="15.75" thickBot="1" x14ac:dyDescent="0.3">
      <c r="B7" s="270" t="s">
        <v>9</v>
      </c>
      <c r="C7" s="103" t="s">
        <v>31</v>
      </c>
      <c r="D7" s="103" t="s">
        <v>31</v>
      </c>
      <c r="E7" s="103" t="s">
        <v>31</v>
      </c>
      <c r="F7" s="103" t="s">
        <v>31</v>
      </c>
      <c r="G7" s="103" t="s">
        <v>31</v>
      </c>
      <c r="H7" s="103" t="s">
        <v>31</v>
      </c>
      <c r="I7" s="103" t="s">
        <v>31</v>
      </c>
      <c r="J7" s="103" t="s">
        <v>31</v>
      </c>
      <c r="K7" s="103"/>
      <c r="L7" s="103"/>
      <c r="M7" s="97"/>
      <c r="N7" s="96"/>
      <c r="O7" s="102" t="s">
        <v>9</v>
      </c>
      <c r="P7" s="103" t="s">
        <v>31</v>
      </c>
      <c r="Q7" s="103" t="s">
        <v>31</v>
      </c>
      <c r="R7" s="103" t="s">
        <v>31</v>
      </c>
      <c r="S7" s="103" t="s">
        <v>31</v>
      </c>
      <c r="T7" s="103" t="s">
        <v>31</v>
      </c>
      <c r="U7" s="103" t="s">
        <v>31</v>
      </c>
      <c r="V7" s="103" t="s">
        <v>31</v>
      </c>
      <c r="W7" s="103" t="s">
        <v>31</v>
      </c>
      <c r="X7" s="103"/>
      <c r="Y7" s="103"/>
      <c r="Z7" s="97"/>
      <c r="AA7" s="96"/>
      <c r="AB7" s="102" t="s">
        <v>9</v>
      </c>
      <c r="AC7" s="103" t="s">
        <v>31</v>
      </c>
      <c r="AD7" s="103" t="s">
        <v>31</v>
      </c>
      <c r="AE7" s="103" t="s">
        <v>31</v>
      </c>
      <c r="AF7" s="103" t="s">
        <v>31</v>
      </c>
      <c r="AG7" s="103" t="s">
        <v>31</v>
      </c>
      <c r="AH7" s="103" t="s">
        <v>31</v>
      </c>
      <c r="AI7" s="103" t="s">
        <v>31</v>
      </c>
      <c r="AJ7" s="103" t="s">
        <v>31</v>
      </c>
      <c r="AK7" s="103"/>
      <c r="AL7" s="103"/>
      <c r="AM7" s="97"/>
      <c r="AN7" s="96"/>
      <c r="AO7" s="102" t="s">
        <v>9</v>
      </c>
      <c r="AP7" s="103" t="s">
        <v>31</v>
      </c>
      <c r="AQ7" s="103" t="s">
        <v>31</v>
      </c>
      <c r="AR7" s="103" t="s">
        <v>31</v>
      </c>
      <c r="AS7" s="103" t="s">
        <v>31</v>
      </c>
      <c r="AT7" s="103" t="s">
        <v>31</v>
      </c>
      <c r="AU7" s="103" t="s">
        <v>31</v>
      </c>
      <c r="AV7" s="103" t="s">
        <v>31</v>
      </c>
      <c r="AW7" s="103" t="s">
        <v>31</v>
      </c>
      <c r="AX7" s="103"/>
      <c r="AY7" s="103"/>
    </row>
    <row r="8" spans="2:51" ht="15.75" thickBot="1" x14ac:dyDescent="0.3">
      <c r="B8" s="270" t="s">
        <v>10</v>
      </c>
      <c r="C8" s="103">
        <v>100</v>
      </c>
      <c r="D8" s="103">
        <v>100</v>
      </c>
      <c r="E8" s="103">
        <v>100</v>
      </c>
      <c r="F8" s="103">
        <v>100</v>
      </c>
      <c r="G8" s="103">
        <v>100</v>
      </c>
      <c r="H8" s="103">
        <v>100</v>
      </c>
      <c r="I8" s="103">
        <v>100</v>
      </c>
      <c r="J8" s="103">
        <v>100</v>
      </c>
      <c r="K8" s="103"/>
      <c r="L8" s="103"/>
      <c r="M8" s="97"/>
      <c r="N8" s="96"/>
      <c r="O8" s="102" t="s">
        <v>10</v>
      </c>
      <c r="P8" s="103">
        <v>100</v>
      </c>
      <c r="Q8" s="103">
        <v>100</v>
      </c>
      <c r="R8" s="103">
        <v>100</v>
      </c>
      <c r="S8" s="103">
        <v>100</v>
      </c>
      <c r="T8" s="103">
        <v>100</v>
      </c>
      <c r="U8" s="103">
        <v>100</v>
      </c>
      <c r="V8" s="103">
        <v>100</v>
      </c>
      <c r="W8" s="103">
        <v>100</v>
      </c>
      <c r="X8" s="103" t="s">
        <v>65</v>
      </c>
      <c r="Y8" s="103"/>
      <c r="Z8" s="97"/>
      <c r="AA8" s="96"/>
      <c r="AB8" s="102" t="s">
        <v>10</v>
      </c>
      <c r="AC8" s="103">
        <v>100</v>
      </c>
      <c r="AD8" s="103">
        <v>100</v>
      </c>
      <c r="AE8" s="103">
        <v>100</v>
      </c>
      <c r="AF8" s="103">
        <v>100</v>
      </c>
      <c r="AG8" s="103">
        <v>100</v>
      </c>
      <c r="AH8" s="103">
        <v>100</v>
      </c>
      <c r="AI8" s="103">
        <v>100</v>
      </c>
      <c r="AJ8" s="103">
        <v>100</v>
      </c>
      <c r="AK8" s="103"/>
      <c r="AL8" s="103"/>
      <c r="AM8" s="97"/>
      <c r="AN8" s="96"/>
      <c r="AO8" s="102" t="s">
        <v>10</v>
      </c>
      <c r="AP8" s="103">
        <v>100</v>
      </c>
      <c r="AQ8" s="103">
        <v>100</v>
      </c>
      <c r="AR8" s="103">
        <v>100</v>
      </c>
      <c r="AS8" s="103">
        <v>100</v>
      </c>
      <c r="AT8" s="103">
        <v>100</v>
      </c>
      <c r="AU8" s="103">
        <v>100</v>
      </c>
      <c r="AV8" s="103">
        <v>100</v>
      </c>
      <c r="AW8" s="103">
        <v>100</v>
      </c>
      <c r="AX8" s="103"/>
      <c r="AY8" s="103"/>
    </row>
    <row r="9" spans="2:51" ht="15.75" thickBot="1" x14ac:dyDescent="0.3">
      <c r="B9" s="270" t="s">
        <v>11</v>
      </c>
      <c r="C9" s="103">
        <v>100</v>
      </c>
      <c r="D9" s="103">
        <v>100</v>
      </c>
      <c r="E9" s="103">
        <v>100</v>
      </c>
      <c r="F9" s="103">
        <v>100</v>
      </c>
      <c r="G9" s="103">
        <v>100</v>
      </c>
      <c r="H9" s="103">
        <v>100</v>
      </c>
      <c r="I9" s="103">
        <v>100</v>
      </c>
      <c r="J9" s="103">
        <v>100</v>
      </c>
      <c r="K9" s="103"/>
      <c r="L9" s="103"/>
      <c r="M9" s="97"/>
      <c r="N9" s="96"/>
      <c r="O9" s="102" t="s">
        <v>11</v>
      </c>
      <c r="P9" s="103">
        <v>100</v>
      </c>
      <c r="Q9" s="103">
        <v>100</v>
      </c>
      <c r="R9" s="103">
        <v>100</v>
      </c>
      <c r="S9" s="103">
        <v>100</v>
      </c>
      <c r="T9" s="103">
        <v>100</v>
      </c>
      <c r="U9" s="103">
        <v>100</v>
      </c>
      <c r="V9" s="103">
        <v>100</v>
      </c>
      <c r="W9" s="103">
        <v>100</v>
      </c>
      <c r="X9" s="103" t="s">
        <v>65</v>
      </c>
      <c r="Y9" s="103"/>
      <c r="Z9" s="97"/>
      <c r="AA9" s="96"/>
      <c r="AB9" s="102" t="s">
        <v>11</v>
      </c>
      <c r="AC9" s="103">
        <v>100</v>
      </c>
      <c r="AD9" s="103">
        <v>100</v>
      </c>
      <c r="AE9" s="103">
        <v>100</v>
      </c>
      <c r="AF9" s="103">
        <v>100</v>
      </c>
      <c r="AG9" s="103">
        <v>100</v>
      </c>
      <c r="AH9" s="103">
        <v>100</v>
      </c>
      <c r="AI9" s="103">
        <v>100</v>
      </c>
      <c r="AJ9" s="103">
        <v>100</v>
      </c>
      <c r="AK9" s="103"/>
      <c r="AL9" s="103"/>
      <c r="AM9" s="97"/>
      <c r="AN9" s="96"/>
      <c r="AO9" s="102" t="s">
        <v>11</v>
      </c>
      <c r="AP9" s="103">
        <v>100</v>
      </c>
      <c r="AQ9" s="103">
        <v>100</v>
      </c>
      <c r="AR9" s="103">
        <v>100</v>
      </c>
      <c r="AS9" s="103">
        <v>100</v>
      </c>
      <c r="AT9" s="103">
        <v>100</v>
      </c>
      <c r="AU9" s="103">
        <v>100</v>
      </c>
      <c r="AV9" s="103">
        <v>100</v>
      </c>
      <c r="AW9" s="103">
        <v>100</v>
      </c>
      <c r="AX9" s="103"/>
      <c r="AY9" s="103"/>
    </row>
    <row r="10" spans="2:51" ht="15.75" thickBot="1" x14ac:dyDescent="0.3">
      <c r="B10" s="270" t="s">
        <v>193</v>
      </c>
      <c r="C10" s="103" t="s">
        <v>31</v>
      </c>
      <c r="D10" s="103" t="s">
        <v>31</v>
      </c>
      <c r="E10" s="103" t="s">
        <v>31</v>
      </c>
      <c r="F10" s="103" t="s">
        <v>31</v>
      </c>
      <c r="G10" s="103" t="s">
        <v>31</v>
      </c>
      <c r="H10" s="103" t="s">
        <v>31</v>
      </c>
      <c r="I10" s="103" t="s">
        <v>31</v>
      </c>
      <c r="J10" s="103" t="s">
        <v>31</v>
      </c>
      <c r="K10" s="103"/>
      <c r="L10" s="103"/>
      <c r="M10" s="97"/>
      <c r="N10" s="96"/>
      <c r="O10" s="102" t="s">
        <v>193</v>
      </c>
      <c r="P10" s="103" t="s">
        <v>31</v>
      </c>
      <c r="Q10" s="103" t="s">
        <v>31</v>
      </c>
      <c r="R10" s="103" t="s">
        <v>31</v>
      </c>
      <c r="S10" s="103" t="s">
        <v>31</v>
      </c>
      <c r="T10" s="103" t="s">
        <v>31</v>
      </c>
      <c r="U10" s="103" t="s">
        <v>31</v>
      </c>
      <c r="V10" s="103" t="s">
        <v>31</v>
      </c>
      <c r="W10" s="103" t="s">
        <v>31</v>
      </c>
      <c r="X10" s="103"/>
      <c r="Y10" s="103"/>
      <c r="Z10" s="97"/>
      <c r="AA10" s="96"/>
      <c r="AB10" s="102" t="s">
        <v>193</v>
      </c>
      <c r="AC10" s="103" t="s">
        <v>31</v>
      </c>
      <c r="AD10" s="103" t="s">
        <v>31</v>
      </c>
      <c r="AE10" s="103" t="s">
        <v>31</v>
      </c>
      <c r="AF10" s="103" t="s">
        <v>31</v>
      </c>
      <c r="AG10" s="103" t="s">
        <v>31</v>
      </c>
      <c r="AH10" s="103" t="s">
        <v>31</v>
      </c>
      <c r="AI10" s="103" t="s">
        <v>31</v>
      </c>
      <c r="AJ10" s="103" t="s">
        <v>31</v>
      </c>
      <c r="AK10" s="103"/>
      <c r="AL10" s="103"/>
      <c r="AM10" s="97"/>
      <c r="AN10" s="96"/>
      <c r="AO10" s="102" t="s">
        <v>193</v>
      </c>
      <c r="AP10" s="103" t="s">
        <v>31</v>
      </c>
      <c r="AQ10" s="103" t="s">
        <v>31</v>
      </c>
      <c r="AR10" s="103" t="s">
        <v>31</v>
      </c>
      <c r="AS10" s="103" t="s">
        <v>31</v>
      </c>
      <c r="AT10" s="103" t="s">
        <v>31</v>
      </c>
      <c r="AU10" s="103" t="s">
        <v>31</v>
      </c>
      <c r="AV10" s="103" t="s">
        <v>31</v>
      </c>
      <c r="AW10" s="103" t="s">
        <v>31</v>
      </c>
      <c r="AX10" s="103"/>
      <c r="AY10" s="103"/>
    </row>
    <row r="11" spans="2:51" ht="15.75" thickBot="1" x14ac:dyDescent="0.3">
      <c r="B11" s="270" t="s">
        <v>12</v>
      </c>
      <c r="C11" s="103">
        <v>92</v>
      </c>
      <c r="D11" s="103">
        <v>92</v>
      </c>
      <c r="E11" s="103">
        <v>93</v>
      </c>
      <c r="F11" s="103">
        <v>95</v>
      </c>
      <c r="G11" s="103">
        <v>90</v>
      </c>
      <c r="H11" s="103">
        <v>95</v>
      </c>
      <c r="I11" s="103">
        <v>95</v>
      </c>
      <c r="J11" s="103">
        <v>98</v>
      </c>
      <c r="K11" s="103" t="s">
        <v>127</v>
      </c>
      <c r="L11" s="103" t="s">
        <v>194</v>
      </c>
      <c r="M11" s="97"/>
      <c r="N11" s="96"/>
      <c r="O11" s="102" t="s">
        <v>12</v>
      </c>
      <c r="P11" s="103">
        <v>88</v>
      </c>
      <c r="Q11" s="103">
        <v>88</v>
      </c>
      <c r="R11" s="103">
        <v>92</v>
      </c>
      <c r="S11" s="103">
        <v>94</v>
      </c>
      <c r="T11" s="103">
        <v>85</v>
      </c>
      <c r="U11" s="103">
        <v>95</v>
      </c>
      <c r="V11" s="103">
        <v>90</v>
      </c>
      <c r="W11" s="103">
        <v>98</v>
      </c>
      <c r="X11" s="103" t="s">
        <v>195</v>
      </c>
      <c r="Y11" s="103" t="s">
        <v>194</v>
      </c>
      <c r="Z11" s="97"/>
      <c r="AA11" s="96"/>
      <c r="AB11" s="102" t="s">
        <v>12</v>
      </c>
      <c r="AC11" s="103">
        <v>92</v>
      </c>
      <c r="AD11" s="103">
        <v>92</v>
      </c>
      <c r="AE11" s="103">
        <v>93</v>
      </c>
      <c r="AF11" s="103">
        <v>95</v>
      </c>
      <c r="AG11" s="103">
        <v>90</v>
      </c>
      <c r="AH11" s="103">
        <v>95</v>
      </c>
      <c r="AI11" s="103">
        <v>95</v>
      </c>
      <c r="AJ11" s="103">
        <v>98</v>
      </c>
      <c r="AK11" s="103" t="s">
        <v>127</v>
      </c>
      <c r="AL11" s="103" t="s">
        <v>194</v>
      </c>
      <c r="AM11" s="97"/>
      <c r="AN11" s="96"/>
      <c r="AO11" s="102" t="s">
        <v>12</v>
      </c>
      <c r="AP11" s="103">
        <v>88</v>
      </c>
      <c r="AQ11" s="103">
        <v>88</v>
      </c>
      <c r="AR11" s="103">
        <v>92</v>
      </c>
      <c r="AS11" s="103">
        <v>94</v>
      </c>
      <c r="AT11" s="103">
        <v>85</v>
      </c>
      <c r="AU11" s="103">
        <v>95</v>
      </c>
      <c r="AV11" s="103">
        <v>90</v>
      </c>
      <c r="AW11" s="103">
        <v>98</v>
      </c>
      <c r="AX11" s="103" t="s">
        <v>195</v>
      </c>
      <c r="AY11" s="103" t="s">
        <v>194</v>
      </c>
    </row>
    <row r="12" spans="2:51" ht="15.75" thickBot="1" x14ac:dyDescent="0.3">
      <c r="B12" s="270" t="s">
        <v>13</v>
      </c>
      <c r="C12" s="103">
        <v>92</v>
      </c>
      <c r="D12" s="103">
        <v>92</v>
      </c>
      <c r="E12" s="103">
        <v>93</v>
      </c>
      <c r="F12" s="103">
        <v>95</v>
      </c>
      <c r="G12" s="103">
        <v>90</v>
      </c>
      <c r="H12" s="103">
        <v>95</v>
      </c>
      <c r="I12" s="103">
        <v>95</v>
      </c>
      <c r="J12" s="103">
        <v>98</v>
      </c>
      <c r="K12" s="103" t="s">
        <v>127</v>
      </c>
      <c r="L12" s="103" t="s">
        <v>194</v>
      </c>
      <c r="M12" s="97"/>
      <c r="N12" s="96"/>
      <c r="O12" s="102" t="s">
        <v>13</v>
      </c>
      <c r="P12" s="103">
        <v>88</v>
      </c>
      <c r="Q12" s="103">
        <v>88</v>
      </c>
      <c r="R12" s="103">
        <v>92</v>
      </c>
      <c r="S12" s="103">
        <v>94</v>
      </c>
      <c r="T12" s="103">
        <v>85</v>
      </c>
      <c r="U12" s="103">
        <v>95</v>
      </c>
      <c r="V12" s="103">
        <v>90</v>
      </c>
      <c r="W12" s="103">
        <v>98</v>
      </c>
      <c r="X12" s="103" t="s">
        <v>195</v>
      </c>
      <c r="Y12" s="103" t="s">
        <v>194</v>
      </c>
      <c r="Z12" s="97"/>
      <c r="AA12" s="96"/>
      <c r="AB12" s="102" t="s">
        <v>13</v>
      </c>
      <c r="AC12" s="103">
        <v>92</v>
      </c>
      <c r="AD12" s="103">
        <v>92</v>
      </c>
      <c r="AE12" s="103">
        <v>93</v>
      </c>
      <c r="AF12" s="103">
        <v>95</v>
      </c>
      <c r="AG12" s="103">
        <v>90</v>
      </c>
      <c r="AH12" s="103">
        <v>95</v>
      </c>
      <c r="AI12" s="103">
        <v>95</v>
      </c>
      <c r="AJ12" s="103">
        <v>98</v>
      </c>
      <c r="AK12" s="103" t="s">
        <v>127</v>
      </c>
      <c r="AL12" s="103" t="s">
        <v>194</v>
      </c>
      <c r="AM12" s="97"/>
      <c r="AN12" s="96"/>
      <c r="AO12" s="102" t="s">
        <v>13</v>
      </c>
      <c r="AP12" s="103">
        <v>88</v>
      </c>
      <c r="AQ12" s="103">
        <v>88</v>
      </c>
      <c r="AR12" s="103">
        <v>92</v>
      </c>
      <c r="AS12" s="103">
        <v>94</v>
      </c>
      <c r="AT12" s="103">
        <v>85</v>
      </c>
      <c r="AU12" s="103">
        <v>95</v>
      </c>
      <c r="AV12" s="103">
        <v>90</v>
      </c>
      <c r="AW12" s="103">
        <v>98</v>
      </c>
      <c r="AX12" s="103" t="s">
        <v>195</v>
      </c>
      <c r="AY12" s="103" t="s">
        <v>194</v>
      </c>
    </row>
    <row r="13" spans="2:51" ht="15.75" thickBot="1" x14ac:dyDescent="0.3">
      <c r="B13" s="270" t="s">
        <v>14</v>
      </c>
      <c r="C13" s="103">
        <v>150</v>
      </c>
      <c r="D13" s="103">
        <v>140</v>
      </c>
      <c r="E13" s="103">
        <v>130</v>
      </c>
      <c r="F13" s="103">
        <v>110</v>
      </c>
      <c r="G13" s="103">
        <v>100</v>
      </c>
      <c r="H13" s="103">
        <v>160</v>
      </c>
      <c r="I13" s="103">
        <v>90</v>
      </c>
      <c r="J13" s="103">
        <v>150</v>
      </c>
      <c r="K13" s="103" t="s">
        <v>125</v>
      </c>
      <c r="L13" s="103">
        <v>11</v>
      </c>
      <c r="M13" s="97"/>
      <c r="N13" s="96"/>
      <c r="O13" s="102" t="s">
        <v>14</v>
      </c>
      <c r="P13" s="103">
        <v>100</v>
      </c>
      <c r="Q13" s="103">
        <v>95</v>
      </c>
      <c r="R13" s="103">
        <v>90</v>
      </c>
      <c r="S13" s="103">
        <v>75</v>
      </c>
      <c r="T13" s="103">
        <v>75</v>
      </c>
      <c r="U13" s="103">
        <v>125</v>
      </c>
      <c r="V13" s="103">
        <v>60</v>
      </c>
      <c r="W13" s="103">
        <v>100</v>
      </c>
      <c r="X13" s="103" t="s">
        <v>125</v>
      </c>
      <c r="Y13" s="103">
        <v>11</v>
      </c>
      <c r="Z13" s="97"/>
      <c r="AA13" s="96"/>
      <c r="AB13" s="102" t="s">
        <v>14</v>
      </c>
      <c r="AC13" s="103">
        <v>1500</v>
      </c>
      <c r="AD13" s="103">
        <v>1400</v>
      </c>
      <c r="AE13" s="103">
        <v>1300</v>
      </c>
      <c r="AF13" s="103">
        <v>1200</v>
      </c>
      <c r="AG13" s="103">
        <v>1000</v>
      </c>
      <c r="AH13" s="103">
        <v>1800</v>
      </c>
      <c r="AI13" s="103">
        <v>500</v>
      </c>
      <c r="AJ13" s="103">
        <v>1500</v>
      </c>
      <c r="AK13" s="103" t="s">
        <v>125</v>
      </c>
      <c r="AL13" s="103">
        <v>11</v>
      </c>
      <c r="AM13" s="97"/>
      <c r="AN13" s="96"/>
      <c r="AO13" s="102" t="s">
        <v>14</v>
      </c>
      <c r="AP13" s="103">
        <v>1000</v>
      </c>
      <c r="AQ13" s="103">
        <v>900</v>
      </c>
      <c r="AR13" s="103">
        <v>520</v>
      </c>
      <c r="AS13" s="103">
        <v>480</v>
      </c>
      <c r="AT13" s="103">
        <v>400</v>
      </c>
      <c r="AU13" s="103">
        <v>720</v>
      </c>
      <c r="AV13" s="103">
        <v>200</v>
      </c>
      <c r="AW13" s="103">
        <v>600</v>
      </c>
      <c r="AX13" s="103"/>
      <c r="AY13" s="103">
        <v>11</v>
      </c>
    </row>
    <row r="14" spans="2:51" ht="15.75" thickBot="1" x14ac:dyDescent="0.3">
      <c r="B14" s="270" t="s">
        <v>15</v>
      </c>
      <c r="C14" s="103">
        <v>20</v>
      </c>
      <c r="D14" s="103">
        <v>20</v>
      </c>
      <c r="E14" s="103">
        <v>20</v>
      </c>
      <c r="F14" s="103">
        <v>20</v>
      </c>
      <c r="G14" s="103">
        <v>15</v>
      </c>
      <c r="H14" s="103">
        <v>25</v>
      </c>
      <c r="I14" s="103">
        <v>15</v>
      </c>
      <c r="J14" s="103">
        <v>25</v>
      </c>
      <c r="K14" s="103"/>
      <c r="L14" s="103"/>
      <c r="M14" s="97"/>
      <c r="N14" s="96"/>
      <c r="O14" s="102" t="s">
        <v>15</v>
      </c>
      <c r="P14" s="103">
        <v>20</v>
      </c>
      <c r="Q14" s="103">
        <v>20</v>
      </c>
      <c r="R14" s="103">
        <v>20</v>
      </c>
      <c r="S14" s="103">
        <v>20</v>
      </c>
      <c r="T14" s="103">
        <v>15</v>
      </c>
      <c r="U14" s="103">
        <v>25</v>
      </c>
      <c r="V14" s="103">
        <v>15</v>
      </c>
      <c r="W14" s="103">
        <v>25</v>
      </c>
      <c r="X14" s="103"/>
      <c r="Y14" s="103"/>
      <c r="Z14" s="97"/>
      <c r="AA14" s="96"/>
      <c r="AB14" s="102" t="s">
        <v>15</v>
      </c>
      <c r="AC14" s="103">
        <v>20</v>
      </c>
      <c r="AD14" s="103">
        <v>20</v>
      </c>
      <c r="AE14" s="103">
        <v>20</v>
      </c>
      <c r="AF14" s="103">
        <v>20</v>
      </c>
      <c r="AG14" s="103">
        <v>15</v>
      </c>
      <c r="AH14" s="103">
        <v>25</v>
      </c>
      <c r="AI14" s="103">
        <v>15</v>
      </c>
      <c r="AJ14" s="103">
        <v>25</v>
      </c>
      <c r="AK14" s="103"/>
      <c r="AL14" s="103"/>
      <c r="AM14" s="97"/>
      <c r="AN14" s="96"/>
      <c r="AO14" s="102" t="s">
        <v>15</v>
      </c>
      <c r="AP14" s="103">
        <v>20</v>
      </c>
      <c r="AQ14" s="103">
        <v>20</v>
      </c>
      <c r="AR14" s="103">
        <v>20</v>
      </c>
      <c r="AS14" s="103">
        <v>20</v>
      </c>
      <c r="AT14" s="103">
        <v>15</v>
      </c>
      <c r="AU14" s="103">
        <v>25</v>
      </c>
      <c r="AV14" s="103">
        <v>15</v>
      </c>
      <c r="AW14" s="103">
        <v>25</v>
      </c>
      <c r="AX14" s="103"/>
      <c r="AY14" s="103"/>
    </row>
    <row r="15" spans="2:51" ht="15.75" thickBot="1" x14ac:dyDescent="0.3">
      <c r="B15" s="98" t="s">
        <v>16</v>
      </c>
      <c r="C15" s="100"/>
      <c r="D15" s="100"/>
      <c r="E15" s="100"/>
      <c r="F15" s="100"/>
      <c r="G15" s="100"/>
      <c r="H15" s="100"/>
      <c r="I15" s="100"/>
      <c r="J15" s="100"/>
      <c r="K15" s="100"/>
      <c r="L15" s="103"/>
      <c r="M15" s="97"/>
      <c r="N15" s="96"/>
      <c r="O15" s="98" t="s">
        <v>16</v>
      </c>
      <c r="P15" s="100"/>
      <c r="Q15" s="100"/>
      <c r="R15" s="100"/>
      <c r="S15" s="100"/>
      <c r="T15" s="100"/>
      <c r="U15" s="100"/>
      <c r="V15" s="100"/>
      <c r="W15" s="100"/>
      <c r="X15" s="100"/>
      <c r="Y15" s="103"/>
      <c r="Z15" s="97"/>
      <c r="AA15" s="96"/>
      <c r="AB15" s="98" t="s">
        <v>16</v>
      </c>
      <c r="AC15" s="100"/>
      <c r="AD15" s="100"/>
      <c r="AE15" s="100"/>
      <c r="AF15" s="100"/>
      <c r="AG15" s="100"/>
      <c r="AH15" s="100"/>
      <c r="AI15" s="100"/>
      <c r="AJ15" s="100"/>
      <c r="AK15" s="100"/>
      <c r="AL15" s="103"/>
      <c r="AM15" s="97"/>
      <c r="AN15" s="96"/>
      <c r="AO15" s="104" t="s">
        <v>16</v>
      </c>
      <c r="AP15" s="100"/>
      <c r="AQ15" s="100"/>
      <c r="AR15" s="100"/>
      <c r="AS15" s="100"/>
      <c r="AT15" s="100"/>
      <c r="AU15" s="100"/>
      <c r="AV15" s="100"/>
      <c r="AW15" s="100"/>
      <c r="AX15" s="100"/>
      <c r="AY15" s="103"/>
    </row>
    <row r="16" spans="2:51" ht="15.75" thickBot="1" x14ac:dyDescent="0.3">
      <c r="B16" s="270" t="s">
        <v>196</v>
      </c>
      <c r="C16" s="103" t="s">
        <v>31</v>
      </c>
      <c r="D16" s="103" t="s">
        <v>31</v>
      </c>
      <c r="E16" s="103" t="s">
        <v>31</v>
      </c>
      <c r="F16" s="103" t="s">
        <v>31</v>
      </c>
      <c r="G16" s="103" t="s">
        <v>31</v>
      </c>
      <c r="H16" s="103" t="s">
        <v>31</v>
      </c>
      <c r="I16" s="103" t="s">
        <v>31</v>
      </c>
      <c r="J16" s="103" t="s">
        <v>31</v>
      </c>
      <c r="K16" s="103"/>
      <c r="L16" s="103"/>
      <c r="M16" s="97"/>
      <c r="N16" s="96"/>
      <c r="O16" s="102" t="s">
        <v>196</v>
      </c>
      <c r="P16" s="103" t="s">
        <v>31</v>
      </c>
      <c r="Q16" s="103" t="s">
        <v>31</v>
      </c>
      <c r="R16" s="103" t="s">
        <v>31</v>
      </c>
      <c r="S16" s="103" t="s">
        <v>31</v>
      </c>
      <c r="T16" s="103" t="s">
        <v>31</v>
      </c>
      <c r="U16" s="103" t="s">
        <v>31</v>
      </c>
      <c r="V16" s="103" t="s">
        <v>31</v>
      </c>
      <c r="W16" s="103" t="s">
        <v>31</v>
      </c>
      <c r="X16" s="103"/>
      <c r="Y16" s="103"/>
      <c r="Z16" s="97"/>
      <c r="AA16" s="96"/>
      <c r="AB16" s="102" t="s">
        <v>196</v>
      </c>
      <c r="AC16" s="103" t="s">
        <v>31</v>
      </c>
      <c r="AD16" s="103" t="s">
        <v>31</v>
      </c>
      <c r="AE16" s="103" t="s">
        <v>31</v>
      </c>
      <c r="AF16" s="103" t="s">
        <v>31</v>
      </c>
      <c r="AG16" s="103" t="s">
        <v>31</v>
      </c>
      <c r="AH16" s="103" t="s">
        <v>31</v>
      </c>
      <c r="AI16" s="103" t="s">
        <v>31</v>
      </c>
      <c r="AJ16" s="103" t="s">
        <v>31</v>
      </c>
      <c r="AK16" s="103"/>
      <c r="AL16" s="103"/>
      <c r="AM16" s="97"/>
      <c r="AN16" s="96"/>
      <c r="AO16" s="102" t="s">
        <v>196</v>
      </c>
      <c r="AP16" s="103" t="s">
        <v>31</v>
      </c>
      <c r="AQ16" s="103" t="s">
        <v>31</v>
      </c>
      <c r="AR16" s="103" t="s">
        <v>31</v>
      </c>
      <c r="AS16" s="103" t="s">
        <v>31</v>
      </c>
      <c r="AT16" s="103" t="s">
        <v>31</v>
      </c>
      <c r="AU16" s="103" t="s">
        <v>31</v>
      </c>
      <c r="AV16" s="103" t="s">
        <v>31</v>
      </c>
      <c r="AW16" s="103" t="s">
        <v>31</v>
      </c>
      <c r="AX16" s="103"/>
      <c r="AY16" s="103"/>
    </row>
    <row r="17" spans="1:51" ht="15.75" thickBot="1" x14ac:dyDescent="0.3">
      <c r="B17" s="270" t="s">
        <v>197</v>
      </c>
      <c r="C17" s="103" t="s">
        <v>31</v>
      </c>
      <c r="D17" s="103" t="s">
        <v>31</v>
      </c>
      <c r="E17" s="103" t="s">
        <v>31</v>
      </c>
      <c r="F17" s="103" t="s">
        <v>31</v>
      </c>
      <c r="G17" s="103" t="s">
        <v>31</v>
      </c>
      <c r="H17" s="103" t="s">
        <v>31</v>
      </c>
      <c r="I17" s="103" t="s">
        <v>31</v>
      </c>
      <c r="J17" s="103" t="s">
        <v>31</v>
      </c>
      <c r="K17" s="103"/>
      <c r="L17" s="103"/>
      <c r="M17" s="97"/>
      <c r="N17" s="96"/>
      <c r="O17" s="102" t="s">
        <v>197</v>
      </c>
      <c r="P17" s="103" t="s">
        <v>31</v>
      </c>
      <c r="Q17" s="103" t="s">
        <v>31</v>
      </c>
      <c r="R17" s="103" t="s">
        <v>31</v>
      </c>
      <c r="S17" s="103" t="s">
        <v>31</v>
      </c>
      <c r="T17" s="103" t="s">
        <v>31</v>
      </c>
      <c r="U17" s="103" t="s">
        <v>31</v>
      </c>
      <c r="V17" s="103" t="s">
        <v>31</v>
      </c>
      <c r="W17" s="103" t="s">
        <v>31</v>
      </c>
      <c r="X17" s="103"/>
      <c r="Y17" s="103"/>
      <c r="Z17" s="97"/>
      <c r="AA17" s="96"/>
      <c r="AB17" s="102" t="s">
        <v>197</v>
      </c>
      <c r="AC17" s="103" t="s">
        <v>31</v>
      </c>
      <c r="AD17" s="103" t="s">
        <v>31</v>
      </c>
      <c r="AE17" s="103" t="s">
        <v>31</v>
      </c>
      <c r="AF17" s="103" t="s">
        <v>31</v>
      </c>
      <c r="AG17" s="103" t="s">
        <v>31</v>
      </c>
      <c r="AH17" s="103" t="s">
        <v>31</v>
      </c>
      <c r="AI17" s="103" t="s">
        <v>31</v>
      </c>
      <c r="AJ17" s="103" t="s">
        <v>31</v>
      </c>
      <c r="AK17" s="103"/>
      <c r="AL17" s="103"/>
      <c r="AM17" s="97"/>
      <c r="AN17" s="96"/>
      <c r="AO17" s="102" t="s">
        <v>197</v>
      </c>
      <c r="AP17" s="103" t="s">
        <v>31</v>
      </c>
      <c r="AQ17" s="103" t="s">
        <v>31</v>
      </c>
      <c r="AR17" s="103" t="s">
        <v>31</v>
      </c>
      <c r="AS17" s="103" t="s">
        <v>31</v>
      </c>
      <c r="AT17" s="103" t="s">
        <v>31</v>
      </c>
      <c r="AU17" s="103" t="s">
        <v>31</v>
      </c>
      <c r="AV17" s="103" t="s">
        <v>31</v>
      </c>
      <c r="AW17" s="103" t="s">
        <v>31</v>
      </c>
      <c r="AX17" s="103"/>
      <c r="AY17" s="103"/>
    </row>
    <row r="18" spans="1:51" ht="15.75" thickBot="1" x14ac:dyDescent="0.3">
      <c r="B18" s="270" t="s">
        <v>198</v>
      </c>
      <c r="C18" s="103">
        <v>0</v>
      </c>
      <c r="D18" s="103">
        <v>0</v>
      </c>
      <c r="E18" s="103">
        <v>0</v>
      </c>
      <c r="F18" s="103">
        <v>0</v>
      </c>
      <c r="G18" s="103">
        <v>0</v>
      </c>
      <c r="H18" s="103">
        <v>0</v>
      </c>
      <c r="I18" s="103">
        <v>0</v>
      </c>
      <c r="J18" s="103">
        <v>0</v>
      </c>
      <c r="K18" s="103"/>
      <c r="L18" s="103"/>
      <c r="M18" s="97"/>
      <c r="N18" s="96"/>
      <c r="O18" s="102" t="s">
        <v>198</v>
      </c>
      <c r="P18" s="103">
        <v>0</v>
      </c>
      <c r="Q18" s="103">
        <v>0</v>
      </c>
      <c r="R18" s="103">
        <v>0</v>
      </c>
      <c r="S18" s="103">
        <v>0</v>
      </c>
      <c r="T18" s="103">
        <v>0</v>
      </c>
      <c r="U18" s="103">
        <v>0</v>
      </c>
      <c r="V18" s="103">
        <v>0</v>
      </c>
      <c r="W18" s="103">
        <v>0</v>
      </c>
      <c r="X18" s="103"/>
      <c r="Y18" s="103"/>
      <c r="Z18" s="97"/>
      <c r="AA18" s="96"/>
      <c r="AB18" s="102" t="s">
        <v>198</v>
      </c>
      <c r="AC18" s="103">
        <v>0</v>
      </c>
      <c r="AD18" s="103">
        <v>0</v>
      </c>
      <c r="AE18" s="103">
        <v>0</v>
      </c>
      <c r="AF18" s="103">
        <v>0</v>
      </c>
      <c r="AG18" s="103">
        <v>0</v>
      </c>
      <c r="AH18" s="103">
        <v>0</v>
      </c>
      <c r="AI18" s="103">
        <v>0</v>
      </c>
      <c r="AJ18" s="103">
        <v>0</v>
      </c>
      <c r="AK18" s="103"/>
      <c r="AL18" s="103"/>
      <c r="AM18" s="97"/>
      <c r="AN18" s="96"/>
      <c r="AO18" s="102" t="s">
        <v>198</v>
      </c>
      <c r="AP18" s="103">
        <v>0</v>
      </c>
      <c r="AQ18" s="103">
        <v>0</v>
      </c>
      <c r="AR18" s="103">
        <v>0</v>
      </c>
      <c r="AS18" s="103">
        <v>0</v>
      </c>
      <c r="AT18" s="103">
        <v>0</v>
      </c>
      <c r="AU18" s="103">
        <v>0</v>
      </c>
      <c r="AV18" s="103">
        <v>0</v>
      </c>
      <c r="AW18" s="103">
        <v>0</v>
      </c>
      <c r="AX18" s="103"/>
      <c r="AY18" s="103"/>
    </row>
    <row r="19" spans="1:51" ht="15.75" thickBot="1" x14ac:dyDescent="0.3">
      <c r="B19" s="270" t="s">
        <v>17</v>
      </c>
      <c r="C19" s="103">
        <v>0</v>
      </c>
      <c r="D19" s="103">
        <v>0</v>
      </c>
      <c r="E19" s="103">
        <v>0</v>
      </c>
      <c r="F19" s="103">
        <v>0</v>
      </c>
      <c r="G19" s="103">
        <v>0</v>
      </c>
      <c r="H19" s="103">
        <v>0</v>
      </c>
      <c r="I19" s="103">
        <v>0</v>
      </c>
      <c r="J19" s="103">
        <v>0</v>
      </c>
      <c r="K19" s="103"/>
      <c r="L19" s="103"/>
      <c r="M19" s="97"/>
      <c r="N19" s="96"/>
      <c r="O19" s="102" t="s">
        <v>17</v>
      </c>
      <c r="P19" s="103">
        <v>0</v>
      </c>
      <c r="Q19" s="103">
        <v>0</v>
      </c>
      <c r="R19" s="103">
        <v>0</v>
      </c>
      <c r="S19" s="103">
        <v>0</v>
      </c>
      <c r="T19" s="103">
        <v>0</v>
      </c>
      <c r="U19" s="103">
        <v>0</v>
      </c>
      <c r="V19" s="103">
        <v>0</v>
      </c>
      <c r="W19" s="103">
        <v>0</v>
      </c>
      <c r="X19" s="103"/>
      <c r="Y19" s="103"/>
      <c r="Z19" s="97"/>
      <c r="AA19" s="96"/>
      <c r="AB19" s="102" t="s">
        <v>17</v>
      </c>
      <c r="AC19" s="103">
        <v>0</v>
      </c>
      <c r="AD19" s="103">
        <v>0</v>
      </c>
      <c r="AE19" s="103">
        <v>0</v>
      </c>
      <c r="AF19" s="103">
        <v>0</v>
      </c>
      <c r="AG19" s="103">
        <v>0</v>
      </c>
      <c r="AH19" s="103">
        <v>0</v>
      </c>
      <c r="AI19" s="103">
        <v>0</v>
      </c>
      <c r="AJ19" s="103">
        <v>0</v>
      </c>
      <c r="AK19" s="103"/>
      <c r="AL19" s="103"/>
      <c r="AM19" s="97"/>
      <c r="AN19" s="96"/>
      <c r="AO19" s="102" t="s">
        <v>17</v>
      </c>
      <c r="AP19" s="103">
        <v>0</v>
      </c>
      <c r="AQ19" s="103">
        <v>0</v>
      </c>
      <c r="AR19" s="103">
        <v>0</v>
      </c>
      <c r="AS19" s="103">
        <v>0</v>
      </c>
      <c r="AT19" s="103">
        <v>0</v>
      </c>
      <c r="AU19" s="103">
        <v>0</v>
      </c>
      <c r="AV19" s="103">
        <v>0</v>
      </c>
      <c r="AW19" s="103">
        <v>0</v>
      </c>
      <c r="AX19" s="103"/>
      <c r="AY19" s="103"/>
    </row>
    <row r="20" spans="1:51" ht="15.75" thickBot="1" x14ac:dyDescent="0.3">
      <c r="B20" s="270" t="s">
        <v>18</v>
      </c>
      <c r="C20" s="103">
        <v>0</v>
      </c>
      <c r="D20" s="103">
        <v>0</v>
      </c>
      <c r="E20" s="103">
        <v>0</v>
      </c>
      <c r="F20" s="103">
        <v>0</v>
      </c>
      <c r="G20" s="103">
        <v>0</v>
      </c>
      <c r="H20" s="103">
        <v>0</v>
      </c>
      <c r="I20" s="103">
        <v>0</v>
      </c>
      <c r="J20" s="103">
        <v>0</v>
      </c>
      <c r="K20" s="103"/>
      <c r="L20" s="103"/>
      <c r="M20" s="97"/>
      <c r="N20" s="96"/>
      <c r="O20" s="102" t="s">
        <v>18</v>
      </c>
      <c r="P20" s="103">
        <v>0</v>
      </c>
      <c r="Q20" s="103">
        <v>0</v>
      </c>
      <c r="R20" s="103">
        <v>0</v>
      </c>
      <c r="S20" s="103">
        <v>0</v>
      </c>
      <c r="T20" s="103">
        <v>0</v>
      </c>
      <c r="U20" s="103">
        <v>0</v>
      </c>
      <c r="V20" s="103">
        <v>0</v>
      </c>
      <c r="W20" s="103">
        <v>0</v>
      </c>
      <c r="X20" s="103"/>
      <c r="Y20" s="103"/>
      <c r="Z20" s="97"/>
      <c r="AA20" s="96"/>
      <c r="AB20" s="102" t="s">
        <v>18</v>
      </c>
      <c r="AC20" s="103">
        <v>0</v>
      </c>
      <c r="AD20" s="103">
        <v>0</v>
      </c>
      <c r="AE20" s="103">
        <v>0</v>
      </c>
      <c r="AF20" s="103">
        <v>0</v>
      </c>
      <c r="AG20" s="103">
        <v>0</v>
      </c>
      <c r="AH20" s="103">
        <v>0</v>
      </c>
      <c r="AI20" s="103">
        <v>0</v>
      </c>
      <c r="AJ20" s="103">
        <v>0</v>
      </c>
      <c r="AK20" s="103"/>
      <c r="AL20" s="103"/>
      <c r="AM20" s="97"/>
      <c r="AN20" s="96"/>
      <c r="AO20" s="102" t="s">
        <v>18</v>
      </c>
      <c r="AP20" s="103">
        <v>0</v>
      </c>
      <c r="AQ20" s="103">
        <v>0</v>
      </c>
      <c r="AR20" s="103">
        <v>0</v>
      </c>
      <c r="AS20" s="103">
        <v>0</v>
      </c>
      <c r="AT20" s="103">
        <v>0</v>
      </c>
      <c r="AU20" s="103">
        <v>0</v>
      </c>
      <c r="AV20" s="103">
        <v>0</v>
      </c>
      <c r="AW20" s="103">
        <v>0</v>
      </c>
      <c r="AX20" s="103"/>
      <c r="AY20" s="103"/>
    </row>
    <row r="21" spans="1:51" ht="15.75" thickBot="1" x14ac:dyDescent="0.3">
      <c r="B21" s="98" t="s">
        <v>19</v>
      </c>
      <c r="C21" s="99"/>
      <c r="D21" s="99"/>
      <c r="E21" s="99"/>
      <c r="F21" s="99"/>
      <c r="G21" s="99"/>
      <c r="H21" s="99"/>
      <c r="I21" s="99"/>
      <c r="J21" s="99"/>
      <c r="K21" s="99"/>
      <c r="L21" s="101"/>
      <c r="M21" s="95"/>
      <c r="N21" s="96"/>
      <c r="O21" s="98" t="s">
        <v>19</v>
      </c>
      <c r="P21" s="99"/>
      <c r="Q21" s="99"/>
      <c r="R21" s="99"/>
      <c r="S21" s="99"/>
      <c r="T21" s="99"/>
      <c r="U21" s="99"/>
      <c r="V21" s="99"/>
      <c r="W21" s="99"/>
      <c r="X21" s="99"/>
      <c r="Y21" s="101"/>
      <c r="Z21" s="95"/>
      <c r="AA21" s="96"/>
      <c r="AB21" s="98" t="s">
        <v>19</v>
      </c>
      <c r="AC21" s="99"/>
      <c r="AD21" s="99"/>
      <c r="AE21" s="99"/>
      <c r="AF21" s="99"/>
      <c r="AG21" s="99"/>
      <c r="AH21" s="99"/>
      <c r="AI21" s="99"/>
      <c r="AJ21" s="99"/>
      <c r="AK21" s="99"/>
      <c r="AL21" s="101"/>
      <c r="AM21" s="95"/>
      <c r="AN21" s="96"/>
      <c r="AO21" s="104" t="s">
        <v>19</v>
      </c>
      <c r="AP21" s="99"/>
      <c r="AQ21" s="99"/>
      <c r="AR21" s="99"/>
      <c r="AS21" s="99"/>
      <c r="AT21" s="99"/>
      <c r="AU21" s="99"/>
      <c r="AV21" s="99"/>
      <c r="AW21" s="99"/>
      <c r="AX21" s="99"/>
      <c r="AY21" s="101"/>
    </row>
    <row r="22" spans="1:51" ht="15.75" thickBot="1" x14ac:dyDescent="0.3">
      <c r="B22" s="270" t="s">
        <v>199</v>
      </c>
      <c r="C22" s="103">
        <v>0.5</v>
      </c>
      <c r="D22" s="103">
        <v>0.5</v>
      </c>
      <c r="E22" s="103">
        <v>0.5</v>
      </c>
      <c r="F22" s="103">
        <v>0.5</v>
      </c>
      <c r="G22" s="103">
        <v>0</v>
      </c>
      <c r="H22" s="103">
        <v>1</v>
      </c>
      <c r="I22" s="103">
        <v>0</v>
      </c>
      <c r="J22" s="103">
        <v>1</v>
      </c>
      <c r="K22" s="103" t="s">
        <v>200</v>
      </c>
      <c r="L22" s="103"/>
      <c r="M22" s="97"/>
      <c r="N22" s="96"/>
      <c r="O22" s="102" t="s">
        <v>199</v>
      </c>
      <c r="P22" s="103">
        <v>0.5</v>
      </c>
      <c r="Q22" s="103">
        <v>0.5</v>
      </c>
      <c r="R22" s="103">
        <v>0.5</v>
      </c>
      <c r="S22" s="103">
        <v>0.5</v>
      </c>
      <c r="T22" s="103">
        <v>0</v>
      </c>
      <c r="U22" s="103">
        <v>1</v>
      </c>
      <c r="V22" s="103">
        <v>0</v>
      </c>
      <c r="W22" s="103">
        <v>1</v>
      </c>
      <c r="X22" s="103" t="s">
        <v>200</v>
      </c>
      <c r="Y22" s="103"/>
      <c r="Z22" s="97"/>
      <c r="AA22" s="96"/>
      <c r="AB22" s="102" t="s">
        <v>199</v>
      </c>
      <c r="AC22" s="103">
        <v>0.5</v>
      </c>
      <c r="AD22" s="103">
        <v>0.5</v>
      </c>
      <c r="AE22" s="103">
        <v>0.5</v>
      </c>
      <c r="AF22" s="103">
        <v>0.5</v>
      </c>
      <c r="AG22" s="103">
        <v>0</v>
      </c>
      <c r="AH22" s="103">
        <v>1</v>
      </c>
      <c r="AI22" s="103">
        <v>0</v>
      </c>
      <c r="AJ22" s="103">
        <v>1</v>
      </c>
      <c r="AK22" s="103" t="s">
        <v>200</v>
      </c>
      <c r="AL22" s="103"/>
      <c r="AM22" s="97"/>
      <c r="AN22" s="96"/>
      <c r="AO22" s="102" t="s">
        <v>199</v>
      </c>
      <c r="AP22" s="103">
        <v>0.5</v>
      </c>
      <c r="AQ22" s="103">
        <v>0.5</v>
      </c>
      <c r="AR22" s="103">
        <v>0.5</v>
      </c>
      <c r="AS22" s="103">
        <v>0.5</v>
      </c>
      <c r="AT22" s="103">
        <v>0</v>
      </c>
      <c r="AU22" s="103">
        <v>1</v>
      </c>
      <c r="AV22" s="103">
        <v>0</v>
      </c>
      <c r="AW22" s="103">
        <v>1</v>
      </c>
      <c r="AX22" s="103" t="s">
        <v>200</v>
      </c>
      <c r="AY22" s="103"/>
    </row>
    <row r="23" spans="1:51" ht="15.75" thickBot="1" x14ac:dyDescent="0.3">
      <c r="B23" s="270" t="s">
        <v>201</v>
      </c>
      <c r="C23" s="103">
        <v>30</v>
      </c>
      <c r="D23" s="103">
        <v>25</v>
      </c>
      <c r="E23" s="103">
        <v>20</v>
      </c>
      <c r="F23" s="103">
        <v>15</v>
      </c>
      <c r="G23" s="103">
        <v>20</v>
      </c>
      <c r="H23" s="103">
        <v>30</v>
      </c>
      <c r="I23" s="103">
        <v>0</v>
      </c>
      <c r="J23" s="103">
        <v>25</v>
      </c>
      <c r="K23" s="103" t="s">
        <v>32</v>
      </c>
      <c r="L23" s="103">
        <v>5</v>
      </c>
      <c r="M23" s="97"/>
      <c r="N23" s="96"/>
      <c r="O23" s="102" t="s">
        <v>201</v>
      </c>
      <c r="P23" s="103">
        <v>30</v>
      </c>
      <c r="Q23" s="103">
        <v>25</v>
      </c>
      <c r="R23" s="103">
        <v>20</v>
      </c>
      <c r="S23" s="103">
        <v>15</v>
      </c>
      <c r="T23" s="103">
        <v>20</v>
      </c>
      <c r="U23" s="103">
        <v>30</v>
      </c>
      <c r="V23" s="103">
        <v>0</v>
      </c>
      <c r="W23" s="103">
        <v>25</v>
      </c>
      <c r="X23" s="103" t="s">
        <v>32</v>
      </c>
      <c r="Y23" s="103">
        <v>7</v>
      </c>
      <c r="Z23" s="97"/>
      <c r="AA23" s="96"/>
      <c r="AB23" s="102" t="s">
        <v>201</v>
      </c>
      <c r="AC23" s="103">
        <v>30</v>
      </c>
      <c r="AD23" s="103">
        <v>25</v>
      </c>
      <c r="AE23" s="103">
        <v>20</v>
      </c>
      <c r="AF23" s="103">
        <v>15</v>
      </c>
      <c r="AG23" s="103">
        <v>20</v>
      </c>
      <c r="AH23" s="103">
        <v>30</v>
      </c>
      <c r="AI23" s="103">
        <v>0</v>
      </c>
      <c r="AJ23" s="103">
        <v>25</v>
      </c>
      <c r="AK23" s="103" t="s">
        <v>32</v>
      </c>
      <c r="AL23" s="103">
        <v>5</v>
      </c>
      <c r="AM23" s="97"/>
      <c r="AN23" s="96"/>
      <c r="AO23" s="102" t="s">
        <v>201</v>
      </c>
      <c r="AP23" s="103">
        <v>40</v>
      </c>
      <c r="AQ23" s="103">
        <v>25</v>
      </c>
      <c r="AR23" s="103">
        <v>20</v>
      </c>
      <c r="AS23" s="103">
        <v>15</v>
      </c>
      <c r="AT23" s="103">
        <v>20</v>
      </c>
      <c r="AU23" s="103">
        <v>30</v>
      </c>
      <c r="AV23" s="103">
        <v>0</v>
      </c>
      <c r="AW23" s="103">
        <v>25</v>
      </c>
      <c r="AX23" s="103" t="s">
        <v>32</v>
      </c>
      <c r="AY23" s="103">
        <v>7</v>
      </c>
    </row>
    <row r="24" spans="1:51" ht="15.75" thickBot="1" x14ac:dyDescent="0.3">
      <c r="B24" s="270" t="s">
        <v>202</v>
      </c>
      <c r="C24" s="103">
        <v>0</v>
      </c>
      <c r="D24" s="103">
        <v>0</v>
      </c>
      <c r="E24" s="103">
        <v>0</v>
      </c>
      <c r="F24" s="103">
        <v>0</v>
      </c>
      <c r="G24" s="103">
        <v>0</v>
      </c>
      <c r="H24" s="103">
        <v>0</v>
      </c>
      <c r="I24" s="103">
        <v>0</v>
      </c>
      <c r="J24" s="103">
        <v>0</v>
      </c>
      <c r="K24" s="103"/>
      <c r="L24" s="103"/>
      <c r="M24" s="97"/>
      <c r="N24" s="96"/>
      <c r="O24" s="102" t="s">
        <v>202</v>
      </c>
      <c r="P24" s="103">
        <v>0</v>
      </c>
      <c r="Q24" s="103">
        <v>0</v>
      </c>
      <c r="R24" s="103">
        <v>0</v>
      </c>
      <c r="S24" s="103">
        <v>0</v>
      </c>
      <c r="T24" s="103">
        <v>0</v>
      </c>
      <c r="U24" s="103">
        <v>0</v>
      </c>
      <c r="V24" s="103">
        <v>0</v>
      </c>
      <c r="W24" s="103">
        <v>0</v>
      </c>
      <c r="X24" s="103"/>
      <c r="Y24" s="103"/>
      <c r="Z24" s="97"/>
      <c r="AA24" s="96"/>
      <c r="AB24" s="102" t="s">
        <v>202</v>
      </c>
      <c r="AC24" s="103">
        <v>0</v>
      </c>
      <c r="AD24" s="103">
        <v>0</v>
      </c>
      <c r="AE24" s="103">
        <v>0</v>
      </c>
      <c r="AF24" s="103">
        <v>0</v>
      </c>
      <c r="AG24" s="103">
        <v>0</v>
      </c>
      <c r="AH24" s="103">
        <v>0</v>
      </c>
      <c r="AI24" s="103">
        <v>0</v>
      </c>
      <c r="AJ24" s="103">
        <v>0</v>
      </c>
      <c r="AK24" s="103"/>
      <c r="AL24" s="103"/>
      <c r="AM24" s="97"/>
      <c r="AN24" s="96"/>
      <c r="AO24" s="102" t="s">
        <v>202</v>
      </c>
      <c r="AP24" s="103">
        <v>0</v>
      </c>
      <c r="AQ24" s="103">
        <v>0</v>
      </c>
      <c r="AR24" s="103">
        <v>0</v>
      </c>
      <c r="AS24" s="103">
        <v>0</v>
      </c>
      <c r="AT24" s="103">
        <v>0</v>
      </c>
      <c r="AU24" s="103">
        <v>0</v>
      </c>
      <c r="AV24" s="103">
        <v>0</v>
      </c>
      <c r="AW24" s="103">
        <v>0</v>
      </c>
      <c r="AX24" s="103"/>
      <c r="AY24" s="103"/>
    </row>
    <row r="25" spans="1:51" ht="15.75" thickBot="1" x14ac:dyDescent="0.3">
      <c r="B25" s="270" t="s">
        <v>203</v>
      </c>
      <c r="C25" s="103">
        <v>0</v>
      </c>
      <c r="D25" s="103">
        <v>0</v>
      </c>
      <c r="E25" s="103">
        <v>0</v>
      </c>
      <c r="F25" s="103">
        <v>0</v>
      </c>
      <c r="G25" s="103">
        <v>0</v>
      </c>
      <c r="H25" s="103">
        <v>0</v>
      </c>
      <c r="I25" s="103">
        <v>0</v>
      </c>
      <c r="J25" s="103">
        <v>0</v>
      </c>
      <c r="K25" s="103"/>
      <c r="L25" s="103"/>
      <c r="M25" s="97"/>
      <c r="N25" s="96"/>
      <c r="O25" s="102" t="s">
        <v>203</v>
      </c>
      <c r="P25" s="103">
        <v>0</v>
      </c>
      <c r="Q25" s="103">
        <v>0</v>
      </c>
      <c r="R25" s="103">
        <v>0</v>
      </c>
      <c r="S25" s="103">
        <v>0</v>
      </c>
      <c r="T25" s="103">
        <v>0</v>
      </c>
      <c r="U25" s="103">
        <v>0</v>
      </c>
      <c r="V25" s="103">
        <v>0</v>
      </c>
      <c r="W25" s="103">
        <v>0</v>
      </c>
      <c r="X25" s="103"/>
      <c r="Y25" s="103"/>
      <c r="Z25" s="97"/>
      <c r="AA25" s="96"/>
      <c r="AB25" s="102" t="s">
        <v>203</v>
      </c>
      <c r="AC25" s="103">
        <v>0</v>
      </c>
      <c r="AD25" s="103">
        <v>0</v>
      </c>
      <c r="AE25" s="103">
        <v>0</v>
      </c>
      <c r="AF25" s="103">
        <v>0</v>
      </c>
      <c r="AG25" s="103">
        <v>0</v>
      </c>
      <c r="AH25" s="103">
        <v>0</v>
      </c>
      <c r="AI25" s="103">
        <v>0</v>
      </c>
      <c r="AJ25" s="103">
        <v>0</v>
      </c>
      <c r="AK25" s="103"/>
      <c r="AL25" s="103"/>
      <c r="AM25" s="97"/>
      <c r="AN25" s="96"/>
      <c r="AO25" s="102" t="s">
        <v>203</v>
      </c>
      <c r="AP25" s="103">
        <v>0</v>
      </c>
      <c r="AQ25" s="103">
        <v>0</v>
      </c>
      <c r="AR25" s="103">
        <v>0</v>
      </c>
      <c r="AS25" s="103">
        <v>0</v>
      </c>
      <c r="AT25" s="103">
        <v>0</v>
      </c>
      <c r="AU25" s="103">
        <v>0</v>
      </c>
      <c r="AV25" s="103">
        <v>0</v>
      </c>
      <c r="AW25" s="103">
        <v>0</v>
      </c>
      <c r="AX25" s="103"/>
      <c r="AY25" s="103"/>
    </row>
    <row r="26" spans="1:51" ht="15.75" thickBot="1" x14ac:dyDescent="0.3">
      <c r="B26" s="270" t="s">
        <v>24</v>
      </c>
      <c r="C26" s="103">
        <v>0.03</v>
      </c>
      <c r="D26" s="103">
        <v>0.02</v>
      </c>
      <c r="E26" s="103">
        <v>0.01</v>
      </c>
      <c r="F26" s="103">
        <v>0.01</v>
      </c>
      <c r="G26" s="103">
        <v>0.01</v>
      </c>
      <c r="H26" s="103">
        <v>0.03</v>
      </c>
      <c r="I26" s="103">
        <v>0</v>
      </c>
      <c r="J26" s="103">
        <v>0.02</v>
      </c>
      <c r="K26" s="103" t="s">
        <v>34</v>
      </c>
      <c r="L26" s="103"/>
      <c r="M26" s="97"/>
      <c r="N26" s="96"/>
      <c r="O26" s="102" t="s">
        <v>24</v>
      </c>
      <c r="P26" s="103">
        <v>0.03</v>
      </c>
      <c r="Q26" s="103">
        <v>0.02</v>
      </c>
      <c r="R26" s="103">
        <v>0.01</v>
      </c>
      <c r="S26" s="103">
        <v>0.01</v>
      </c>
      <c r="T26" s="103">
        <v>0.01</v>
      </c>
      <c r="U26" s="103">
        <v>0.03</v>
      </c>
      <c r="V26" s="103">
        <v>0</v>
      </c>
      <c r="W26" s="103">
        <v>0.02</v>
      </c>
      <c r="X26" s="103" t="s">
        <v>34</v>
      </c>
      <c r="Y26" s="103"/>
      <c r="Z26" s="97"/>
      <c r="AA26" s="96"/>
      <c r="AB26" s="102" t="s">
        <v>24</v>
      </c>
      <c r="AC26" s="103">
        <v>0.03</v>
      </c>
      <c r="AD26" s="103">
        <v>0.02</v>
      </c>
      <c r="AE26" s="103">
        <v>0.01</v>
      </c>
      <c r="AF26" s="103">
        <v>0.01</v>
      </c>
      <c r="AG26" s="103">
        <v>0.01</v>
      </c>
      <c r="AH26" s="103">
        <v>0.03</v>
      </c>
      <c r="AI26" s="103">
        <v>0</v>
      </c>
      <c r="AJ26" s="103">
        <v>0.02</v>
      </c>
      <c r="AK26" s="103" t="s">
        <v>34</v>
      </c>
      <c r="AL26" s="103"/>
      <c r="AM26" s="97"/>
      <c r="AN26" s="96"/>
      <c r="AO26" s="102" t="s">
        <v>24</v>
      </c>
      <c r="AP26" s="103">
        <v>0.03</v>
      </c>
      <c r="AQ26" s="103">
        <v>0.02</v>
      </c>
      <c r="AR26" s="103">
        <v>0.01</v>
      </c>
      <c r="AS26" s="103">
        <v>0.01</v>
      </c>
      <c r="AT26" s="103">
        <v>0.01</v>
      </c>
      <c r="AU26" s="103">
        <v>0.03</v>
      </c>
      <c r="AV26" s="103">
        <v>0</v>
      </c>
      <c r="AW26" s="103">
        <v>0.02</v>
      </c>
      <c r="AX26" s="103" t="s">
        <v>34</v>
      </c>
      <c r="AY26" s="103"/>
    </row>
    <row r="27" spans="1:51" ht="15.75" thickBot="1" x14ac:dyDescent="0.3">
      <c r="B27" s="98" t="s">
        <v>25</v>
      </c>
      <c r="C27" s="99"/>
      <c r="D27" s="99"/>
      <c r="E27" s="99"/>
      <c r="F27" s="99"/>
      <c r="G27" s="99"/>
      <c r="H27" s="99"/>
      <c r="I27" s="99"/>
      <c r="J27" s="99"/>
      <c r="K27" s="99"/>
      <c r="L27" s="101"/>
      <c r="M27" s="95"/>
      <c r="N27" s="96"/>
      <c r="O27" s="98" t="s">
        <v>25</v>
      </c>
      <c r="P27" s="99"/>
      <c r="Q27" s="99"/>
      <c r="R27" s="99"/>
      <c r="S27" s="99"/>
      <c r="T27" s="99"/>
      <c r="U27" s="99"/>
      <c r="V27" s="99"/>
      <c r="W27" s="99"/>
      <c r="X27" s="99"/>
      <c r="Y27" s="101"/>
      <c r="Z27" s="95"/>
      <c r="AA27" s="96"/>
      <c r="AB27" s="98" t="s">
        <v>25</v>
      </c>
      <c r="AC27" s="99"/>
      <c r="AD27" s="99"/>
      <c r="AE27" s="99"/>
      <c r="AF27" s="99"/>
      <c r="AG27" s="99"/>
      <c r="AH27" s="99"/>
      <c r="AI27" s="99"/>
      <c r="AJ27" s="99"/>
      <c r="AK27" s="99"/>
      <c r="AL27" s="101"/>
      <c r="AM27" s="95"/>
      <c r="AN27" s="96"/>
      <c r="AO27" s="104" t="s">
        <v>25</v>
      </c>
      <c r="AP27" s="99"/>
      <c r="AQ27" s="99"/>
      <c r="AR27" s="99"/>
      <c r="AS27" s="99"/>
      <c r="AT27" s="99"/>
      <c r="AU27" s="99"/>
      <c r="AV27" s="99"/>
      <c r="AW27" s="99"/>
      <c r="AX27" s="99"/>
      <c r="AY27" s="101"/>
    </row>
    <row r="28" spans="1:51" x14ac:dyDescent="0.25">
      <c r="A28" s="105"/>
      <c r="B28" s="106" t="s">
        <v>26</v>
      </c>
      <c r="C28" s="107">
        <v>6</v>
      </c>
      <c r="D28" s="108">
        <v>5.8514925187312503</v>
      </c>
      <c r="E28" s="108">
        <v>5.5654138129099682</v>
      </c>
      <c r="F28" s="108">
        <v>5.0345316622234781</v>
      </c>
      <c r="G28" s="107">
        <v>5</v>
      </c>
      <c r="H28" s="107">
        <v>8</v>
      </c>
      <c r="I28" s="107">
        <v>4</v>
      </c>
      <c r="J28" s="107">
        <v>7</v>
      </c>
      <c r="K28" s="107" t="s">
        <v>204</v>
      </c>
      <c r="L28" s="107"/>
      <c r="M28" s="109"/>
      <c r="N28" s="110"/>
      <c r="O28" s="106" t="s">
        <v>26</v>
      </c>
      <c r="P28" s="107">
        <v>10</v>
      </c>
      <c r="Q28" s="108">
        <v>9.7524875312187511</v>
      </c>
      <c r="R28" s="108">
        <v>9.2756896881832809</v>
      </c>
      <c r="S28" s="108">
        <v>8.390886103705796</v>
      </c>
      <c r="T28" s="107">
        <v>8</v>
      </c>
      <c r="U28" s="107">
        <v>10</v>
      </c>
      <c r="V28" s="107">
        <v>6</v>
      </c>
      <c r="W28" s="107">
        <v>9</v>
      </c>
      <c r="X28" s="107" t="s">
        <v>205</v>
      </c>
      <c r="Y28" s="107"/>
      <c r="Z28" s="109"/>
      <c r="AA28" s="110"/>
      <c r="AB28" s="106" t="s">
        <v>26</v>
      </c>
      <c r="AC28" s="107">
        <v>35</v>
      </c>
      <c r="AD28" s="108">
        <v>34.133706359265631</v>
      </c>
      <c r="AE28" s="108">
        <v>32.464913908641485</v>
      </c>
      <c r="AF28" s="108">
        <v>29.36810136297029</v>
      </c>
      <c r="AG28" s="107">
        <v>32</v>
      </c>
      <c r="AH28" s="107">
        <v>38</v>
      </c>
      <c r="AI28" s="107">
        <v>26</v>
      </c>
      <c r="AJ28" s="107">
        <v>33</v>
      </c>
      <c r="AK28" s="107" t="s">
        <v>206</v>
      </c>
      <c r="AL28" s="107"/>
      <c r="AM28" s="109"/>
      <c r="AN28" s="110"/>
      <c r="AO28" s="106" t="s">
        <v>26</v>
      </c>
      <c r="AP28" s="107">
        <v>28</v>
      </c>
      <c r="AQ28" s="108">
        <v>27.306965087412504</v>
      </c>
      <c r="AR28" s="108">
        <v>25.971931126913187</v>
      </c>
      <c r="AS28" s="108">
        <v>23.494481090376233</v>
      </c>
      <c r="AT28" s="107">
        <v>20</v>
      </c>
      <c r="AU28" s="107">
        <v>40</v>
      </c>
      <c r="AV28" s="107">
        <v>20</v>
      </c>
      <c r="AW28" s="107">
        <v>40</v>
      </c>
      <c r="AX28" s="107" t="s">
        <v>207</v>
      </c>
      <c r="AY28" s="107"/>
    </row>
    <row r="29" spans="1:51" x14ac:dyDescent="0.25">
      <c r="B29" s="111" t="s">
        <v>27</v>
      </c>
      <c r="C29" s="112">
        <v>70</v>
      </c>
      <c r="D29" s="112">
        <v>70</v>
      </c>
      <c r="E29" s="112">
        <v>70</v>
      </c>
      <c r="F29" s="112">
        <v>70</v>
      </c>
      <c r="G29" s="112">
        <v>70</v>
      </c>
      <c r="H29" s="112">
        <v>70</v>
      </c>
      <c r="I29" s="112">
        <v>70</v>
      </c>
      <c r="J29" s="112">
        <v>70</v>
      </c>
      <c r="K29" s="112"/>
      <c r="L29" s="112"/>
      <c r="M29" s="97"/>
      <c r="N29" s="96"/>
      <c r="O29" s="111" t="s">
        <v>27</v>
      </c>
      <c r="P29" s="112">
        <v>70</v>
      </c>
      <c r="Q29" s="112">
        <v>70</v>
      </c>
      <c r="R29" s="112">
        <v>70</v>
      </c>
      <c r="S29" s="112">
        <v>70</v>
      </c>
      <c r="T29" s="112">
        <v>70</v>
      </c>
      <c r="U29" s="112">
        <v>70</v>
      </c>
      <c r="V29" s="112">
        <v>70</v>
      </c>
      <c r="W29" s="112">
        <v>70</v>
      </c>
      <c r="X29" s="112"/>
      <c r="Y29" s="112"/>
      <c r="Z29" s="97"/>
      <c r="AA29" s="96"/>
      <c r="AB29" s="111" t="s">
        <v>27</v>
      </c>
      <c r="AC29" s="112">
        <v>70</v>
      </c>
      <c r="AD29" s="112">
        <v>70</v>
      </c>
      <c r="AE29" s="112">
        <v>70</v>
      </c>
      <c r="AF29" s="112">
        <v>70</v>
      </c>
      <c r="AG29" s="112">
        <v>70</v>
      </c>
      <c r="AH29" s="112">
        <v>70</v>
      </c>
      <c r="AI29" s="112">
        <v>70</v>
      </c>
      <c r="AJ29" s="112">
        <v>70</v>
      </c>
      <c r="AK29" s="112"/>
      <c r="AL29" s="112"/>
      <c r="AM29" s="97"/>
      <c r="AN29" s="96"/>
      <c r="AO29" s="111" t="s">
        <v>27</v>
      </c>
      <c r="AP29" s="112">
        <v>70</v>
      </c>
      <c r="AQ29" s="112">
        <v>70</v>
      </c>
      <c r="AR29" s="112">
        <v>70</v>
      </c>
      <c r="AS29" s="112">
        <v>70</v>
      </c>
      <c r="AT29" s="112">
        <v>70</v>
      </c>
      <c r="AU29" s="112">
        <v>70</v>
      </c>
      <c r="AV29" s="112">
        <v>70</v>
      </c>
      <c r="AW29" s="112">
        <v>70</v>
      </c>
      <c r="AX29" s="112"/>
      <c r="AY29" s="112"/>
    </row>
    <row r="30" spans="1:51" ht="15.75" thickBot="1" x14ac:dyDescent="0.3">
      <c r="B30" s="102" t="s">
        <v>28</v>
      </c>
      <c r="C30" s="103">
        <v>30</v>
      </c>
      <c r="D30" s="103">
        <v>30</v>
      </c>
      <c r="E30" s="103">
        <v>30</v>
      </c>
      <c r="F30" s="103">
        <v>30</v>
      </c>
      <c r="G30" s="103">
        <v>30</v>
      </c>
      <c r="H30" s="103">
        <v>30</v>
      </c>
      <c r="I30" s="103">
        <v>30</v>
      </c>
      <c r="J30" s="103">
        <v>30</v>
      </c>
      <c r="K30" s="103"/>
      <c r="L30" s="103"/>
      <c r="M30" s="97"/>
      <c r="N30" s="96"/>
      <c r="O30" s="102" t="s">
        <v>28</v>
      </c>
      <c r="P30" s="103">
        <v>30</v>
      </c>
      <c r="Q30" s="103">
        <v>30</v>
      </c>
      <c r="R30" s="103">
        <v>30</v>
      </c>
      <c r="S30" s="103">
        <v>30</v>
      </c>
      <c r="T30" s="103">
        <v>30</v>
      </c>
      <c r="U30" s="103">
        <v>30</v>
      </c>
      <c r="V30" s="103">
        <v>30</v>
      </c>
      <c r="W30" s="103">
        <v>30</v>
      </c>
      <c r="X30" s="103"/>
      <c r="Y30" s="103"/>
      <c r="Z30" s="97"/>
      <c r="AA30" s="96"/>
      <c r="AB30" s="102" t="s">
        <v>28</v>
      </c>
      <c r="AC30" s="103">
        <v>30</v>
      </c>
      <c r="AD30" s="103">
        <v>30</v>
      </c>
      <c r="AE30" s="103">
        <v>30</v>
      </c>
      <c r="AF30" s="103">
        <v>30</v>
      </c>
      <c r="AG30" s="103">
        <v>30</v>
      </c>
      <c r="AH30" s="103">
        <v>30</v>
      </c>
      <c r="AI30" s="103">
        <v>30</v>
      </c>
      <c r="AJ30" s="103">
        <v>30</v>
      </c>
      <c r="AK30" s="103"/>
      <c r="AL30" s="103"/>
      <c r="AM30" s="97"/>
      <c r="AN30" s="96"/>
      <c r="AO30" s="102" t="s">
        <v>28</v>
      </c>
      <c r="AP30" s="103">
        <v>30</v>
      </c>
      <c r="AQ30" s="103">
        <v>30</v>
      </c>
      <c r="AR30" s="103">
        <v>30</v>
      </c>
      <c r="AS30" s="103">
        <v>30</v>
      </c>
      <c r="AT30" s="103">
        <v>30</v>
      </c>
      <c r="AU30" s="103">
        <v>30</v>
      </c>
      <c r="AV30" s="103">
        <v>30</v>
      </c>
      <c r="AW30" s="103">
        <v>30</v>
      </c>
      <c r="AX30" s="103"/>
      <c r="AY30" s="103"/>
    </row>
    <row r="31" spans="1:51" ht="15.75" thickBot="1" x14ac:dyDescent="0.3">
      <c r="B31" s="102" t="s">
        <v>208</v>
      </c>
      <c r="C31" s="103" t="s">
        <v>31</v>
      </c>
      <c r="D31" s="103" t="s">
        <v>31</v>
      </c>
      <c r="E31" s="103" t="s">
        <v>31</v>
      </c>
      <c r="F31" s="103" t="s">
        <v>31</v>
      </c>
      <c r="G31" s="103" t="s">
        <v>31</v>
      </c>
      <c r="H31" s="103" t="s">
        <v>31</v>
      </c>
      <c r="I31" s="103" t="s">
        <v>31</v>
      </c>
      <c r="J31" s="103" t="s">
        <v>31</v>
      </c>
      <c r="K31" s="103"/>
      <c r="L31" s="103"/>
      <c r="M31" s="97"/>
      <c r="N31" s="96"/>
      <c r="O31" s="102" t="s">
        <v>208</v>
      </c>
      <c r="P31" s="103" t="s">
        <v>31</v>
      </c>
      <c r="Q31" s="103" t="s">
        <v>31</v>
      </c>
      <c r="R31" s="103" t="s">
        <v>31</v>
      </c>
      <c r="S31" s="103" t="s">
        <v>31</v>
      </c>
      <c r="T31" s="103" t="s">
        <v>31</v>
      </c>
      <c r="U31" s="103" t="s">
        <v>31</v>
      </c>
      <c r="V31" s="103" t="s">
        <v>31</v>
      </c>
      <c r="W31" s="103" t="s">
        <v>31</v>
      </c>
      <c r="X31" s="103"/>
      <c r="Y31" s="103"/>
      <c r="Z31" s="97"/>
      <c r="AA31" s="96"/>
      <c r="AB31" s="102" t="s">
        <v>208</v>
      </c>
      <c r="AC31" s="103" t="s">
        <v>31</v>
      </c>
      <c r="AD31" s="103" t="s">
        <v>31</v>
      </c>
      <c r="AE31" s="103" t="s">
        <v>31</v>
      </c>
      <c r="AF31" s="103" t="s">
        <v>31</v>
      </c>
      <c r="AG31" s="103" t="s">
        <v>31</v>
      </c>
      <c r="AH31" s="103" t="s">
        <v>31</v>
      </c>
      <c r="AI31" s="103" t="s">
        <v>31</v>
      </c>
      <c r="AJ31" s="103" t="s">
        <v>31</v>
      </c>
      <c r="AK31" s="103"/>
      <c r="AL31" s="103"/>
      <c r="AM31" s="97"/>
      <c r="AN31" s="96"/>
      <c r="AO31" s="102" t="s">
        <v>208</v>
      </c>
      <c r="AP31" s="103" t="s">
        <v>31</v>
      </c>
      <c r="AQ31" s="103" t="s">
        <v>31</v>
      </c>
      <c r="AR31" s="103" t="s">
        <v>31</v>
      </c>
      <c r="AS31" s="103" t="s">
        <v>31</v>
      </c>
      <c r="AT31" s="103" t="s">
        <v>31</v>
      </c>
      <c r="AU31" s="103" t="s">
        <v>31</v>
      </c>
      <c r="AV31" s="103" t="s">
        <v>31</v>
      </c>
      <c r="AW31" s="103" t="s">
        <v>31</v>
      </c>
      <c r="AX31" s="103"/>
      <c r="AY31" s="103"/>
    </row>
    <row r="32" spans="1:51" x14ac:dyDescent="0.25">
      <c r="B32" s="113" t="s">
        <v>30</v>
      </c>
      <c r="C32" s="114">
        <v>249.45</v>
      </c>
      <c r="D32" s="115">
        <v>243.71970074925002</v>
      </c>
      <c r="E32" s="115">
        <v>235.74655251639874</v>
      </c>
      <c r="F32" s="115">
        <v>214.25126648893914</v>
      </c>
      <c r="G32" s="115">
        <v>206.9</v>
      </c>
      <c r="H32" s="115">
        <v>311.04000000000002</v>
      </c>
      <c r="I32" s="115">
        <v>190.53</v>
      </c>
      <c r="J32" s="115">
        <v>267.55</v>
      </c>
      <c r="K32" s="116"/>
      <c r="L32" s="117"/>
      <c r="M32" s="97"/>
      <c r="N32" s="96"/>
      <c r="O32" s="113" t="s">
        <v>30</v>
      </c>
      <c r="P32" s="118">
        <v>246.3</v>
      </c>
      <c r="Q32" s="119">
        <v>240.61470074925003</v>
      </c>
      <c r="R32" s="119">
        <v>231.70655251639874</v>
      </c>
      <c r="S32" s="119">
        <v>210.15626648893914</v>
      </c>
      <c r="T32" s="118">
        <v>205.17500000000001</v>
      </c>
      <c r="U32" s="118">
        <v>308.625</v>
      </c>
      <c r="V32" s="118">
        <v>187.02</v>
      </c>
      <c r="W32" s="118">
        <v>261.7</v>
      </c>
      <c r="X32" s="107"/>
      <c r="Y32" s="107"/>
      <c r="Z32" s="97"/>
      <c r="AA32" s="96"/>
      <c r="AB32" s="113" t="s">
        <v>30</v>
      </c>
      <c r="AC32" s="118">
        <v>854.5</v>
      </c>
      <c r="AD32" s="119">
        <v>837.78905237262506</v>
      </c>
      <c r="AE32" s="119">
        <v>836.25241630192932</v>
      </c>
      <c r="AF32" s="119">
        <v>778.10734388164053</v>
      </c>
      <c r="AG32" s="118">
        <v>669</v>
      </c>
      <c r="AH32" s="118">
        <v>1024.2</v>
      </c>
      <c r="AI32" s="115">
        <v>558.5</v>
      </c>
      <c r="AJ32" s="115">
        <v>975.5</v>
      </c>
      <c r="AK32" s="116"/>
      <c r="AL32" s="117"/>
      <c r="AM32" s="97"/>
      <c r="AN32" s="96"/>
      <c r="AO32" s="113" t="s">
        <v>30</v>
      </c>
      <c r="AP32" s="118">
        <v>563</v>
      </c>
      <c r="AQ32" s="120">
        <v>549.72437656093757</v>
      </c>
      <c r="AR32" s="120">
        <v>516.30448440916405</v>
      </c>
      <c r="AS32" s="120">
        <v>475.70430518528985</v>
      </c>
      <c r="AT32" s="118">
        <v>527.6</v>
      </c>
      <c r="AU32" s="118">
        <v>1049.68</v>
      </c>
      <c r="AV32" s="118">
        <v>473.4</v>
      </c>
      <c r="AW32" s="118">
        <v>970.2</v>
      </c>
      <c r="AX32" s="107"/>
      <c r="AY32" s="107"/>
    </row>
    <row r="33" spans="1:51" x14ac:dyDescent="0.25">
      <c r="B33" s="121" t="s">
        <v>97</v>
      </c>
      <c r="C33" s="122">
        <v>9.4499999999999993</v>
      </c>
      <c r="D33" s="123">
        <v>9.66</v>
      </c>
      <c r="E33" s="122">
        <v>13.13</v>
      </c>
      <c r="F33" s="123">
        <v>12.870000000000001</v>
      </c>
      <c r="G33" s="122">
        <v>6.9</v>
      </c>
      <c r="H33" s="123">
        <v>11.040000000000001</v>
      </c>
      <c r="I33" s="122">
        <v>10.530000000000001</v>
      </c>
      <c r="J33" s="123">
        <v>17.55</v>
      </c>
      <c r="K33" s="124" t="s">
        <v>125</v>
      </c>
      <c r="L33" s="112"/>
      <c r="M33" s="97"/>
      <c r="N33" s="96"/>
      <c r="O33" s="121" t="s">
        <v>97</v>
      </c>
      <c r="P33" s="125">
        <v>6.3</v>
      </c>
      <c r="Q33" s="125">
        <v>6.5550000000000006</v>
      </c>
      <c r="R33" s="125">
        <v>9.09</v>
      </c>
      <c r="S33" s="125">
        <v>8.7750000000000004</v>
      </c>
      <c r="T33" s="125">
        <v>5.1750000000000007</v>
      </c>
      <c r="U33" s="125">
        <v>8.625</v>
      </c>
      <c r="V33" s="125">
        <v>7.0200000000000005</v>
      </c>
      <c r="W33" s="125">
        <v>11.700000000000001</v>
      </c>
      <c r="X33" s="112" t="s">
        <v>125</v>
      </c>
      <c r="Y33" s="112"/>
      <c r="Z33" s="97"/>
      <c r="AA33" s="96"/>
      <c r="AB33" s="121" t="s">
        <v>97</v>
      </c>
      <c r="AC33" s="125">
        <v>94.5</v>
      </c>
      <c r="AD33" s="125">
        <v>96.600000000000009</v>
      </c>
      <c r="AE33" s="125">
        <v>131.30000000000001</v>
      </c>
      <c r="AF33" s="125">
        <v>140.4</v>
      </c>
      <c r="AG33" s="125">
        <v>69</v>
      </c>
      <c r="AH33" s="125">
        <v>124.20000000000002</v>
      </c>
      <c r="AI33" s="122">
        <v>58.5</v>
      </c>
      <c r="AJ33" s="123">
        <v>175.5</v>
      </c>
      <c r="AK33" s="124" t="s">
        <v>125</v>
      </c>
      <c r="AL33" s="112"/>
      <c r="AM33" s="97"/>
      <c r="AN33" s="96"/>
      <c r="AO33" s="121" t="s">
        <v>97</v>
      </c>
      <c r="AP33" s="122">
        <v>63</v>
      </c>
      <c r="AQ33" s="123">
        <v>62.100000000000009</v>
      </c>
      <c r="AR33" s="122">
        <v>52.52</v>
      </c>
      <c r="AS33" s="123">
        <v>56.160000000000004</v>
      </c>
      <c r="AT33" s="122">
        <v>27.6</v>
      </c>
      <c r="AU33" s="123">
        <v>49.680000000000007</v>
      </c>
      <c r="AV33" s="122">
        <v>23.400000000000002</v>
      </c>
      <c r="AW33" s="123">
        <v>70.2</v>
      </c>
      <c r="AX33" s="124" t="s">
        <v>125</v>
      </c>
      <c r="AY33" s="112"/>
    </row>
    <row r="34" spans="1:51" ht="15.75" thickBot="1" x14ac:dyDescent="0.3">
      <c r="B34" s="126" t="s">
        <v>98</v>
      </c>
      <c r="C34" s="109">
        <v>240</v>
      </c>
      <c r="D34" s="92">
        <v>234.05970074925003</v>
      </c>
      <c r="E34" s="92">
        <v>222.61655251639874</v>
      </c>
      <c r="F34" s="92">
        <v>201.38126648893913</v>
      </c>
      <c r="G34" s="100">
        <v>200</v>
      </c>
      <c r="H34" s="127">
        <v>300</v>
      </c>
      <c r="I34" s="100">
        <v>180</v>
      </c>
      <c r="J34" s="127">
        <v>250</v>
      </c>
      <c r="K34" s="103" t="s">
        <v>73</v>
      </c>
      <c r="L34" s="103"/>
      <c r="M34" s="97"/>
      <c r="N34" s="96"/>
      <c r="O34" s="126" t="s">
        <v>98</v>
      </c>
      <c r="P34" s="103">
        <v>240</v>
      </c>
      <c r="Q34" s="92">
        <v>234.05970074925003</v>
      </c>
      <c r="R34" s="92">
        <v>222.61655251639874</v>
      </c>
      <c r="S34" s="92">
        <v>201.38126648893913</v>
      </c>
      <c r="T34" s="103">
        <v>200</v>
      </c>
      <c r="U34" s="103">
        <v>300</v>
      </c>
      <c r="V34" s="103">
        <v>180</v>
      </c>
      <c r="W34" s="103">
        <v>250</v>
      </c>
      <c r="X34" s="103" t="s">
        <v>73</v>
      </c>
      <c r="Y34" s="103"/>
      <c r="Z34" s="97"/>
      <c r="AA34" s="96"/>
      <c r="AB34" s="126" t="s">
        <v>98</v>
      </c>
      <c r="AC34" s="103">
        <v>760</v>
      </c>
      <c r="AD34" s="92">
        <v>741.18905237262504</v>
      </c>
      <c r="AE34" s="92">
        <v>704.95241630192925</v>
      </c>
      <c r="AF34" s="92">
        <v>637.70734388164055</v>
      </c>
      <c r="AG34" s="103">
        <v>600</v>
      </c>
      <c r="AH34" s="103">
        <v>900</v>
      </c>
      <c r="AI34" s="100">
        <v>500</v>
      </c>
      <c r="AJ34" s="127">
        <v>800</v>
      </c>
      <c r="AK34" s="103" t="s">
        <v>73</v>
      </c>
      <c r="AL34" s="103"/>
      <c r="AM34" s="97"/>
      <c r="AN34" s="96"/>
      <c r="AO34" s="126" t="s">
        <v>98</v>
      </c>
      <c r="AP34" s="97">
        <v>500</v>
      </c>
      <c r="AQ34" s="92">
        <v>487.62437656093755</v>
      </c>
      <c r="AR34" s="92">
        <v>463.78448440916401</v>
      </c>
      <c r="AS34" s="92">
        <v>419.54430518528983</v>
      </c>
      <c r="AT34" s="100">
        <v>500</v>
      </c>
      <c r="AU34" s="127">
        <v>1000</v>
      </c>
      <c r="AV34" s="100">
        <v>450</v>
      </c>
      <c r="AW34" s="127">
        <v>900</v>
      </c>
      <c r="AX34" s="103" t="s">
        <v>73</v>
      </c>
      <c r="AY34" s="103"/>
    </row>
    <row r="35" spans="1:51" ht="15.75" thickBot="1" x14ac:dyDescent="0.3">
      <c r="B35" s="102" t="s">
        <v>209</v>
      </c>
      <c r="C35" s="128">
        <v>0</v>
      </c>
      <c r="D35" s="128">
        <v>0</v>
      </c>
      <c r="E35" s="128">
        <v>0</v>
      </c>
      <c r="F35" s="128">
        <v>0</v>
      </c>
      <c r="G35" s="129">
        <v>0</v>
      </c>
      <c r="H35" s="128">
        <v>0</v>
      </c>
      <c r="I35" s="130">
        <v>0</v>
      </c>
      <c r="J35" s="128">
        <v>0</v>
      </c>
      <c r="K35" s="103"/>
      <c r="L35" s="103"/>
      <c r="M35" s="97"/>
      <c r="N35" s="96"/>
      <c r="O35" s="102" t="s">
        <v>209</v>
      </c>
      <c r="P35" s="128">
        <v>0</v>
      </c>
      <c r="Q35" s="128">
        <v>0</v>
      </c>
      <c r="R35" s="128">
        <v>0</v>
      </c>
      <c r="S35" s="128">
        <v>0</v>
      </c>
      <c r="T35" s="129">
        <v>0</v>
      </c>
      <c r="U35" s="128">
        <v>0</v>
      </c>
      <c r="V35" s="130">
        <v>0</v>
      </c>
      <c r="W35" s="128">
        <v>0</v>
      </c>
      <c r="X35" s="103"/>
      <c r="Y35" s="103"/>
      <c r="Z35" s="97"/>
      <c r="AA35" s="96"/>
      <c r="AB35" s="102" t="s">
        <v>51</v>
      </c>
      <c r="AC35" s="128">
        <v>25.2</v>
      </c>
      <c r="AD35" s="128">
        <v>24.57626857867125</v>
      </c>
      <c r="AE35" s="128">
        <v>23.374738014221865</v>
      </c>
      <c r="AF35" s="128">
        <v>21.145032981338606</v>
      </c>
      <c r="AG35" s="129">
        <v>20</v>
      </c>
      <c r="AH35" s="128">
        <v>30</v>
      </c>
      <c r="AI35" s="130">
        <v>15</v>
      </c>
      <c r="AJ35" s="128">
        <v>30</v>
      </c>
      <c r="AK35" s="103"/>
      <c r="AL35" s="103"/>
      <c r="AM35" s="97"/>
      <c r="AN35" s="96"/>
      <c r="AO35" s="102" t="s">
        <v>51</v>
      </c>
      <c r="AP35" s="128">
        <v>25.2</v>
      </c>
      <c r="AQ35" s="92">
        <v>24.57626857867125</v>
      </c>
      <c r="AR35" s="128">
        <v>23.374738014221865</v>
      </c>
      <c r="AS35" s="92">
        <v>21.145032981338606</v>
      </c>
      <c r="AT35" s="129">
        <v>20</v>
      </c>
      <c r="AU35" s="128">
        <v>30</v>
      </c>
      <c r="AV35" s="130">
        <v>15</v>
      </c>
      <c r="AW35" s="128">
        <v>30</v>
      </c>
      <c r="AX35" s="103"/>
      <c r="AY35" s="103"/>
    </row>
    <row r="36" spans="1:51" ht="15.75" thickBot="1" x14ac:dyDescent="0.3">
      <c r="B36" s="131" t="s">
        <v>210</v>
      </c>
      <c r="C36" s="132"/>
      <c r="D36" s="132"/>
      <c r="E36" s="132"/>
      <c r="F36" s="132"/>
      <c r="G36" s="132"/>
      <c r="H36" s="132"/>
      <c r="I36" s="132"/>
      <c r="J36" s="132"/>
      <c r="K36" s="132"/>
      <c r="L36" s="133"/>
      <c r="M36" s="134"/>
      <c r="O36" s="131" t="s">
        <v>210</v>
      </c>
      <c r="P36" s="132"/>
      <c r="Q36" s="132"/>
      <c r="R36" s="132"/>
      <c r="S36" s="132"/>
      <c r="T36" s="132"/>
      <c r="U36" s="132"/>
      <c r="V36" s="132"/>
      <c r="W36" s="132"/>
      <c r="X36" s="132"/>
      <c r="Y36" s="133"/>
      <c r="Z36" s="134"/>
      <c r="AB36" s="131" t="s">
        <v>210</v>
      </c>
      <c r="AC36" s="132"/>
      <c r="AD36" s="132"/>
      <c r="AE36" s="132"/>
      <c r="AF36" s="132"/>
      <c r="AG36" s="132"/>
      <c r="AH36" s="132"/>
      <c r="AI36" s="132"/>
      <c r="AJ36" s="132"/>
      <c r="AK36" s="132"/>
      <c r="AL36" s="133"/>
      <c r="AM36" s="134"/>
      <c r="AO36" s="135" t="s">
        <v>210</v>
      </c>
      <c r="AP36" s="132"/>
      <c r="AQ36" s="132"/>
      <c r="AR36" s="132"/>
      <c r="AS36" s="132"/>
      <c r="AT36" s="132"/>
      <c r="AU36" s="132"/>
      <c r="AV36" s="132"/>
      <c r="AW36" s="132"/>
      <c r="AX36" s="132"/>
      <c r="AY36" s="133"/>
    </row>
    <row r="37" spans="1:51" ht="15.75" thickBot="1" x14ac:dyDescent="0.3">
      <c r="A37" s="105"/>
      <c r="B37" s="136"/>
      <c r="C37" s="137"/>
      <c r="D37" s="137"/>
      <c r="E37" s="137"/>
      <c r="F37" s="137"/>
      <c r="G37" s="137"/>
      <c r="H37" s="137"/>
      <c r="I37" s="137"/>
      <c r="J37" s="137"/>
      <c r="K37" s="138"/>
      <c r="L37" s="138"/>
      <c r="M37" s="139"/>
      <c r="N37" s="105"/>
      <c r="O37" s="136"/>
      <c r="P37" s="137"/>
      <c r="Q37" s="137"/>
      <c r="R37" s="137"/>
      <c r="S37" s="137"/>
      <c r="T37" s="137"/>
      <c r="U37" s="137"/>
      <c r="V37" s="137"/>
      <c r="W37" s="137"/>
      <c r="X37" s="138"/>
      <c r="Y37" s="138"/>
      <c r="Z37" s="139"/>
      <c r="AA37" s="105"/>
      <c r="AB37" s="136"/>
      <c r="AC37" s="138"/>
      <c r="AD37" s="138"/>
      <c r="AE37" s="138"/>
      <c r="AF37" s="138"/>
      <c r="AG37" s="138"/>
      <c r="AH37" s="138"/>
      <c r="AI37" s="138"/>
      <c r="AJ37" s="138"/>
      <c r="AK37" s="138"/>
      <c r="AL37" s="138"/>
      <c r="AM37" s="139"/>
      <c r="AN37" s="105"/>
      <c r="AO37" s="136"/>
      <c r="AP37" s="138"/>
      <c r="AQ37" s="138"/>
      <c r="AR37" s="138"/>
      <c r="AS37" s="138"/>
      <c r="AT37" s="138"/>
      <c r="AU37" s="138"/>
      <c r="AV37" s="138"/>
      <c r="AW37" s="138"/>
      <c r="AX37" s="138"/>
      <c r="AY37" s="138"/>
    </row>
    <row r="38" spans="1:51" ht="15.75" thickBot="1" x14ac:dyDescent="0.3">
      <c r="A38" s="105"/>
      <c r="B38" s="136"/>
      <c r="C38" s="137"/>
      <c r="D38" s="137"/>
      <c r="E38" s="137"/>
      <c r="F38" s="137"/>
      <c r="G38" s="137"/>
      <c r="H38" s="137"/>
      <c r="I38" s="137"/>
      <c r="J38" s="137"/>
      <c r="K38" s="140"/>
      <c r="L38" s="140"/>
      <c r="M38" s="141"/>
      <c r="N38" s="142"/>
      <c r="O38" s="136"/>
      <c r="P38" s="137"/>
      <c r="Q38" s="137"/>
      <c r="R38" s="137"/>
      <c r="S38" s="137"/>
      <c r="T38" s="137"/>
      <c r="U38" s="137"/>
      <c r="V38" s="137"/>
      <c r="W38" s="137"/>
      <c r="X38" s="140"/>
      <c r="Y38" s="140"/>
      <c r="Z38" s="141"/>
      <c r="AA38" s="142"/>
      <c r="AB38" s="136"/>
      <c r="AC38" s="143"/>
      <c r="AD38" s="143"/>
      <c r="AE38" s="143"/>
      <c r="AF38" s="143"/>
      <c r="AG38" s="143"/>
      <c r="AH38" s="143"/>
      <c r="AI38" s="143"/>
      <c r="AJ38" s="143"/>
      <c r="AK38" s="140"/>
      <c r="AL38" s="140"/>
      <c r="AM38" s="141"/>
      <c r="AN38" s="142"/>
      <c r="AO38" s="136"/>
      <c r="AP38" s="143"/>
      <c r="AQ38" s="143"/>
      <c r="AR38" s="143"/>
      <c r="AS38" s="143"/>
      <c r="AT38" s="143"/>
      <c r="AU38" s="143"/>
      <c r="AV38" s="143"/>
      <c r="AW38" s="143"/>
      <c r="AX38" s="138"/>
      <c r="AY38" s="138"/>
    </row>
    <row r="39" spans="1:51" ht="15.75" thickBot="1" x14ac:dyDescent="0.3">
      <c r="B39" s="144"/>
      <c r="C39" s="137"/>
      <c r="D39" s="137"/>
      <c r="E39" s="137"/>
      <c r="F39" s="137"/>
      <c r="G39" s="137"/>
      <c r="H39" s="137"/>
      <c r="I39" s="137"/>
      <c r="J39" s="137"/>
      <c r="K39" s="137"/>
      <c r="L39" s="137"/>
      <c r="M39" s="145"/>
      <c r="O39" s="144"/>
      <c r="P39" s="137"/>
      <c r="Q39" s="137"/>
      <c r="R39" s="137"/>
      <c r="S39" s="137"/>
      <c r="T39" s="137"/>
      <c r="U39" s="137"/>
      <c r="V39" s="137"/>
      <c r="W39" s="137"/>
      <c r="X39" s="137"/>
      <c r="Y39" s="137"/>
      <c r="Z39" s="145"/>
      <c r="AB39" s="144"/>
      <c r="AC39" s="137"/>
      <c r="AD39" s="137"/>
      <c r="AE39" s="137"/>
      <c r="AF39" s="137"/>
      <c r="AG39" s="137"/>
      <c r="AH39" s="137"/>
      <c r="AI39" s="137"/>
      <c r="AJ39" s="137"/>
      <c r="AK39" s="137"/>
      <c r="AL39" s="137"/>
      <c r="AM39" s="145"/>
      <c r="AO39" s="144"/>
      <c r="AP39" s="137"/>
      <c r="AQ39" s="137"/>
      <c r="AR39" s="137"/>
      <c r="AS39" s="137"/>
      <c r="AT39" s="137"/>
      <c r="AU39" s="137"/>
      <c r="AV39" s="137"/>
      <c r="AW39" s="137"/>
      <c r="AX39" s="137"/>
      <c r="AY39" s="137"/>
    </row>
    <row r="40" spans="1:51" ht="15.75" thickBot="1" x14ac:dyDescent="0.3">
      <c r="B40" s="144"/>
      <c r="C40" s="137"/>
      <c r="D40" s="137"/>
      <c r="E40" s="137"/>
      <c r="F40" s="137"/>
      <c r="G40" s="137"/>
      <c r="H40" s="137"/>
      <c r="I40" s="137"/>
      <c r="J40" s="137"/>
      <c r="K40" s="137"/>
      <c r="L40" s="137"/>
      <c r="M40" s="145"/>
      <c r="O40" s="144"/>
      <c r="P40" s="137"/>
      <c r="Q40" s="137"/>
      <c r="R40" s="137"/>
      <c r="S40" s="137"/>
      <c r="T40" s="137"/>
      <c r="U40" s="137"/>
      <c r="V40" s="137"/>
      <c r="W40" s="137"/>
      <c r="X40" s="137"/>
      <c r="Y40" s="137"/>
      <c r="Z40" s="145"/>
      <c r="AB40" s="144"/>
      <c r="AC40" s="137"/>
      <c r="AD40" s="137"/>
      <c r="AE40" s="137"/>
      <c r="AF40" s="137"/>
      <c r="AG40" s="137"/>
      <c r="AH40" s="137"/>
      <c r="AI40" s="137"/>
      <c r="AJ40" s="137"/>
      <c r="AK40" s="137"/>
      <c r="AL40" s="137"/>
      <c r="AM40" s="145"/>
      <c r="AO40" s="144"/>
      <c r="AP40" s="137"/>
      <c r="AQ40" s="137"/>
      <c r="AR40" s="137"/>
      <c r="AS40" s="137"/>
      <c r="AT40" s="137"/>
      <c r="AU40" s="137"/>
      <c r="AV40" s="137"/>
      <c r="AW40" s="137"/>
      <c r="AX40" s="137"/>
      <c r="AY40" s="137"/>
    </row>
    <row r="41" spans="1:51" ht="15.75" thickBot="1" x14ac:dyDescent="0.3">
      <c r="B41" s="144"/>
      <c r="C41" s="137"/>
      <c r="D41" s="137"/>
      <c r="E41" s="137"/>
      <c r="F41" s="137"/>
      <c r="G41" s="137"/>
      <c r="H41" s="137"/>
      <c r="I41" s="137"/>
      <c r="J41" s="137"/>
      <c r="K41" s="137"/>
      <c r="L41" s="137"/>
      <c r="M41" s="145"/>
      <c r="O41" s="144"/>
      <c r="P41" s="137"/>
      <c r="Q41" s="137"/>
      <c r="R41" s="137"/>
      <c r="S41" s="137"/>
      <c r="T41" s="137"/>
      <c r="U41" s="137"/>
      <c r="V41" s="137"/>
      <c r="W41" s="137"/>
      <c r="X41" s="137"/>
      <c r="Y41" s="137"/>
      <c r="Z41" s="145"/>
      <c r="AB41" s="144"/>
      <c r="AC41" s="137"/>
      <c r="AD41" s="137"/>
      <c r="AE41" s="137"/>
      <c r="AF41" s="137"/>
      <c r="AG41" s="137"/>
      <c r="AH41" s="137"/>
      <c r="AI41" s="137"/>
      <c r="AJ41" s="137"/>
      <c r="AK41" s="137"/>
      <c r="AL41" s="137"/>
      <c r="AM41" s="145"/>
      <c r="AO41" s="144"/>
      <c r="AP41" s="137"/>
      <c r="AQ41" s="137"/>
      <c r="AR41" s="137"/>
      <c r="AS41" s="137"/>
      <c r="AT41" s="137"/>
      <c r="AU41" s="137"/>
      <c r="AV41" s="137"/>
      <c r="AW41" s="137"/>
      <c r="AX41" s="137"/>
      <c r="AY41" s="137"/>
    </row>
    <row r="43" spans="1:51" x14ac:dyDescent="0.25">
      <c r="A43" s="27" t="s">
        <v>68</v>
      </c>
      <c r="O43" s="146"/>
      <c r="AB43" s="146"/>
      <c r="AO43" s="146"/>
    </row>
    <row r="44" spans="1:51" x14ac:dyDescent="0.25">
      <c r="A44" s="32">
        <v>1</v>
      </c>
      <c r="B44" s="147" t="s">
        <v>211</v>
      </c>
      <c r="O44" s="148"/>
      <c r="AB44" s="148"/>
      <c r="AO44" s="148"/>
    </row>
    <row r="45" spans="1:51" x14ac:dyDescent="0.25">
      <c r="A45" s="32">
        <v>2</v>
      </c>
      <c r="B45" s="149" t="s">
        <v>212</v>
      </c>
      <c r="O45" s="148"/>
      <c r="AB45" s="148"/>
      <c r="AO45" s="148"/>
    </row>
    <row r="46" spans="1:51" x14ac:dyDescent="0.25">
      <c r="A46" s="32">
        <v>3</v>
      </c>
      <c r="B46" s="149" t="s">
        <v>213</v>
      </c>
      <c r="O46" s="148"/>
      <c r="AB46" s="148"/>
      <c r="AO46" s="148"/>
    </row>
    <row r="47" spans="1:51" x14ac:dyDescent="0.25">
      <c r="A47" s="32">
        <v>4</v>
      </c>
      <c r="B47" s="149" t="s">
        <v>214</v>
      </c>
      <c r="O47" s="148"/>
      <c r="AB47" s="148"/>
      <c r="AO47" s="148"/>
    </row>
    <row r="48" spans="1:51" x14ac:dyDescent="0.25">
      <c r="A48" s="32">
        <v>5</v>
      </c>
      <c r="B48" s="150" t="s">
        <v>215</v>
      </c>
      <c r="O48" s="148"/>
      <c r="AB48" s="148"/>
      <c r="AO48" s="148"/>
    </row>
    <row r="49" spans="1:41" x14ac:dyDescent="0.25">
      <c r="A49" s="32">
        <v>7</v>
      </c>
      <c r="B49" s="147" t="s">
        <v>216</v>
      </c>
      <c r="O49" s="151"/>
      <c r="AB49" s="151"/>
      <c r="AO49" s="151"/>
    </row>
    <row r="50" spans="1:41" x14ac:dyDescent="0.25">
      <c r="A50" s="32">
        <v>11</v>
      </c>
      <c r="B50" s="149" t="s">
        <v>217</v>
      </c>
      <c r="O50" s="151"/>
      <c r="AB50" s="151"/>
      <c r="AO50" s="151"/>
    </row>
    <row r="51" spans="1:41" x14ac:dyDescent="0.25">
      <c r="A51" s="32">
        <v>14</v>
      </c>
      <c r="B51" s="149" t="s">
        <v>218</v>
      </c>
      <c r="O51" s="151"/>
      <c r="AB51" s="151"/>
      <c r="AO51" s="151"/>
    </row>
    <row r="52" spans="1:41" x14ac:dyDescent="0.25">
      <c r="A52" s="152"/>
      <c r="B52" s="153"/>
      <c r="O52" s="154"/>
      <c r="AB52" s="154"/>
      <c r="AO52" s="154"/>
    </row>
    <row r="53" spans="1:41" x14ac:dyDescent="0.25">
      <c r="A53" s="27" t="s">
        <v>69</v>
      </c>
      <c r="O53" s="146"/>
      <c r="AB53" s="146"/>
      <c r="AO53" s="146"/>
    </row>
    <row r="54" spans="1:41" x14ac:dyDescent="0.25">
      <c r="A54" s="32" t="s">
        <v>70</v>
      </c>
      <c r="B54" s="147" t="s">
        <v>219</v>
      </c>
      <c r="O54" s="151"/>
      <c r="AB54" s="151"/>
      <c r="AO54" s="151"/>
    </row>
    <row r="55" spans="1:41" x14ac:dyDescent="0.25">
      <c r="A55" s="32" t="s">
        <v>33</v>
      </c>
      <c r="B55" s="147" t="s">
        <v>220</v>
      </c>
      <c r="O55" s="151"/>
      <c r="AB55" s="151"/>
      <c r="AO55" s="151"/>
    </row>
    <row r="56" spans="1:41" x14ac:dyDescent="0.25">
      <c r="A56" s="32" t="s">
        <v>32</v>
      </c>
      <c r="B56" s="147" t="s">
        <v>221</v>
      </c>
      <c r="O56" s="151"/>
      <c r="AB56" s="151"/>
      <c r="AO56" s="151"/>
    </row>
    <row r="57" spans="1:41" x14ac:dyDescent="0.25">
      <c r="A57" s="32" t="s">
        <v>34</v>
      </c>
      <c r="B57" s="147" t="s">
        <v>222</v>
      </c>
      <c r="O57" s="151"/>
      <c r="AB57" s="151"/>
      <c r="AO57" s="151"/>
    </row>
    <row r="58" spans="1:41" x14ac:dyDescent="0.25">
      <c r="A58" s="32" t="s">
        <v>71</v>
      </c>
      <c r="B58" s="147" t="s">
        <v>223</v>
      </c>
      <c r="O58" s="151"/>
      <c r="AB58" s="151"/>
      <c r="AO58" s="151"/>
    </row>
    <row r="59" spans="1:41" x14ac:dyDescent="0.25">
      <c r="A59" s="32" t="s">
        <v>63</v>
      </c>
      <c r="B59" s="147" t="s">
        <v>224</v>
      </c>
      <c r="O59" s="151"/>
      <c r="AB59" s="151"/>
      <c r="AO59" s="151"/>
    </row>
    <row r="60" spans="1:41" x14ac:dyDescent="0.25">
      <c r="A60" s="32" t="s">
        <v>72</v>
      </c>
      <c r="B60" s="147" t="s">
        <v>225</v>
      </c>
      <c r="AB60" s="151"/>
      <c r="AO60" s="151"/>
    </row>
    <row r="61" spans="1:41" x14ac:dyDescent="0.25">
      <c r="A61" s="32" t="s">
        <v>73</v>
      </c>
      <c r="B61" s="147" t="s">
        <v>226</v>
      </c>
    </row>
    <row r="62" spans="1:41" x14ac:dyDescent="0.25">
      <c r="A62" s="32" t="s">
        <v>65</v>
      </c>
      <c r="B62" s="147" t="s">
        <v>227</v>
      </c>
    </row>
    <row r="63" spans="1:41" x14ac:dyDescent="0.25">
      <c r="A63" s="32"/>
      <c r="B63" s="147" t="s">
        <v>228</v>
      </c>
    </row>
    <row r="64" spans="1:41" x14ac:dyDescent="0.25">
      <c r="A64" s="32" t="s">
        <v>74</v>
      </c>
      <c r="B64" s="147" t="s">
        <v>229</v>
      </c>
    </row>
    <row r="65" spans="1:2" x14ac:dyDescent="0.25">
      <c r="A65" s="32" t="s">
        <v>95</v>
      </c>
      <c r="B65" s="147" t="s">
        <v>230</v>
      </c>
    </row>
    <row r="66" spans="1:2" x14ac:dyDescent="0.25">
      <c r="A66" s="32" t="s">
        <v>99</v>
      </c>
      <c r="B66" s="147" t="s">
        <v>231</v>
      </c>
    </row>
    <row r="67" spans="1:2" x14ac:dyDescent="0.25">
      <c r="A67" s="32" t="s">
        <v>125</v>
      </c>
      <c r="B67" s="96" t="s">
        <v>232</v>
      </c>
    </row>
    <row r="68" spans="1:2" x14ac:dyDescent="0.25">
      <c r="A68" s="32" t="s">
        <v>127</v>
      </c>
      <c r="B68" s="96" t="s">
        <v>233</v>
      </c>
    </row>
  </sheetData>
  <mergeCells count="40">
    <mergeCell ref="B3:B4"/>
    <mergeCell ref="C3:C4"/>
    <mergeCell ref="D3:D4"/>
    <mergeCell ref="E3:E4"/>
    <mergeCell ref="F3:F4"/>
    <mergeCell ref="Q3:Q4"/>
    <mergeCell ref="C2:L2"/>
    <mergeCell ref="P2:Y2"/>
    <mergeCell ref="AC2:AL2"/>
    <mergeCell ref="AP2:AY2"/>
    <mergeCell ref="G3:H4"/>
    <mergeCell ref="I3:J4"/>
    <mergeCell ref="K3:K4"/>
    <mergeCell ref="L3:L4"/>
    <mergeCell ref="O3:O4"/>
    <mergeCell ref="P3:P4"/>
    <mergeCell ref="AG3:AH4"/>
    <mergeCell ref="R3:R4"/>
    <mergeCell ref="S3:S4"/>
    <mergeCell ref="T3:U4"/>
    <mergeCell ref="V3:W4"/>
    <mergeCell ref="X3:X4"/>
    <mergeCell ref="Y3:Y4"/>
    <mergeCell ref="AB3:AB4"/>
    <mergeCell ref="AC3:AC4"/>
    <mergeCell ref="AD3:AD4"/>
    <mergeCell ref="AE3:AE4"/>
    <mergeCell ref="AF3:AF4"/>
    <mergeCell ref="AY3:AY4"/>
    <mergeCell ref="AI3:AJ4"/>
    <mergeCell ref="AK3:AK4"/>
    <mergeCell ref="AL3:AL4"/>
    <mergeCell ref="AO3:AO4"/>
    <mergeCell ref="AP3:AP4"/>
    <mergeCell ref="AQ3:AQ4"/>
    <mergeCell ref="AR3:AR4"/>
    <mergeCell ref="AS3:AS4"/>
    <mergeCell ref="AT3:AU4"/>
    <mergeCell ref="AV3:AW4"/>
    <mergeCell ref="AX3:AX4"/>
  </mergeCells>
  <hyperlinks>
    <hyperlink ref="B48" r:id="rId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8"/>
  <sheetViews>
    <sheetView workbookViewId="0">
      <selection activeCell="B3" sqref="B3:B4"/>
    </sheetView>
  </sheetViews>
  <sheetFormatPr defaultRowHeight="15" x14ac:dyDescent="0.25"/>
  <cols>
    <col min="1" max="1" width="5" style="2" customWidth="1"/>
    <col min="2" max="2" width="45" style="2" bestFit="1" customWidth="1"/>
    <col min="3" max="3" width="9.140625" style="2" customWidth="1"/>
    <col min="4" max="11" width="9.140625" style="2"/>
    <col min="12" max="12" width="8.7109375" style="2" customWidth="1"/>
    <col min="13" max="16384" width="9.140625" style="2"/>
  </cols>
  <sheetData>
    <row r="1" spans="2:12" ht="15.75" thickBot="1" x14ac:dyDescent="0.3"/>
    <row r="2" spans="2:12" ht="15.75" customHeight="1" thickBot="1" x14ac:dyDescent="0.3">
      <c r="B2" s="3" t="s">
        <v>0</v>
      </c>
      <c r="C2" s="311" t="s">
        <v>55</v>
      </c>
      <c r="D2" s="312"/>
      <c r="E2" s="312"/>
      <c r="F2" s="312"/>
      <c r="G2" s="312"/>
      <c r="H2" s="312"/>
      <c r="I2" s="312"/>
      <c r="J2" s="312"/>
      <c r="K2" s="312"/>
      <c r="L2" s="313"/>
    </row>
    <row r="3" spans="2:12" ht="15" customHeight="1" thickBot="1" x14ac:dyDescent="0.3">
      <c r="B3" s="309" t="s">
        <v>5</v>
      </c>
      <c r="C3" s="314">
        <v>2015</v>
      </c>
      <c r="D3" s="316">
        <v>2020</v>
      </c>
      <c r="E3" s="316">
        <v>2030</v>
      </c>
      <c r="F3" s="318">
        <v>2050</v>
      </c>
      <c r="G3" s="320" t="s">
        <v>1</v>
      </c>
      <c r="H3" s="318"/>
      <c r="I3" s="314" t="s">
        <v>2</v>
      </c>
      <c r="J3" s="318"/>
      <c r="K3" s="316" t="s">
        <v>3</v>
      </c>
      <c r="L3" s="316" t="s">
        <v>4</v>
      </c>
    </row>
    <row r="4" spans="2:12" ht="15.75" thickBot="1" x14ac:dyDescent="0.3">
      <c r="B4" s="310"/>
      <c r="C4" s="315"/>
      <c r="D4" s="317"/>
      <c r="E4" s="317"/>
      <c r="F4" s="319"/>
      <c r="G4" s="6" t="s">
        <v>6</v>
      </c>
      <c r="H4" s="7" t="s">
        <v>7</v>
      </c>
      <c r="I4" s="7" t="s">
        <v>6</v>
      </c>
      <c r="J4" s="8" t="s">
        <v>7</v>
      </c>
      <c r="K4" s="317"/>
      <c r="L4" s="317"/>
    </row>
    <row r="5" spans="2:12" ht="15.75" thickBot="1" x14ac:dyDescent="0.3">
      <c r="B5" s="9" t="s">
        <v>8</v>
      </c>
      <c r="C5" s="33">
        <v>160</v>
      </c>
      <c r="D5" s="33">
        <v>160</v>
      </c>
      <c r="E5" s="33">
        <v>160</v>
      </c>
      <c r="F5" s="33">
        <v>160</v>
      </c>
      <c r="G5" s="1">
        <v>140</v>
      </c>
      <c r="H5" s="1">
        <v>200</v>
      </c>
      <c r="I5" s="1">
        <v>140</v>
      </c>
      <c r="J5" s="1">
        <v>200</v>
      </c>
      <c r="K5" s="1"/>
      <c r="L5" s="1">
        <v>5.6</v>
      </c>
    </row>
    <row r="6" spans="2:12" ht="15.75" thickBot="1" x14ac:dyDescent="0.3">
      <c r="B6" s="9" t="s">
        <v>9</v>
      </c>
      <c r="C6" s="1">
        <v>0</v>
      </c>
      <c r="D6" s="1">
        <v>0</v>
      </c>
      <c r="E6" s="1">
        <v>0</v>
      </c>
      <c r="F6" s="1">
        <v>0</v>
      </c>
      <c r="G6" s="1">
        <v>0</v>
      </c>
      <c r="H6" s="1">
        <v>0</v>
      </c>
      <c r="I6" s="1">
        <v>0</v>
      </c>
      <c r="J6" s="1">
        <v>0</v>
      </c>
      <c r="K6" s="1"/>
      <c r="L6" s="1"/>
    </row>
    <row r="7" spans="2:12" ht="15.75" thickBot="1" x14ac:dyDescent="0.3">
      <c r="B7" s="9" t="s">
        <v>10</v>
      </c>
      <c r="C7" s="1">
        <v>100</v>
      </c>
      <c r="D7" s="1">
        <v>100</v>
      </c>
      <c r="E7" s="1">
        <v>100</v>
      </c>
      <c r="F7" s="1">
        <v>100</v>
      </c>
      <c r="G7" s="1">
        <v>70</v>
      </c>
      <c r="H7" s="1">
        <v>100</v>
      </c>
      <c r="I7" s="1">
        <v>70</v>
      </c>
      <c r="J7" s="1">
        <v>100</v>
      </c>
      <c r="K7" s="1" t="s">
        <v>63</v>
      </c>
      <c r="L7" s="1"/>
    </row>
    <row r="8" spans="2:12" ht="15.75" thickBot="1" x14ac:dyDescent="0.3">
      <c r="B8" s="9" t="s">
        <v>11</v>
      </c>
      <c r="C8" s="1">
        <v>100</v>
      </c>
      <c r="D8" s="1">
        <v>100</v>
      </c>
      <c r="E8" s="1">
        <v>100</v>
      </c>
      <c r="F8" s="1">
        <v>100</v>
      </c>
      <c r="G8" s="1">
        <v>70</v>
      </c>
      <c r="H8" s="1">
        <v>100</v>
      </c>
      <c r="I8" s="1">
        <v>70</v>
      </c>
      <c r="J8" s="1">
        <v>100</v>
      </c>
      <c r="K8" s="1" t="s">
        <v>63</v>
      </c>
      <c r="L8" s="1"/>
    </row>
    <row r="9" spans="2:12" ht="15.75" thickBot="1" x14ac:dyDescent="0.3">
      <c r="B9" s="9" t="s">
        <v>12</v>
      </c>
      <c r="C9" s="1">
        <v>550</v>
      </c>
      <c r="D9" s="1">
        <v>560</v>
      </c>
      <c r="E9" s="1">
        <v>570</v>
      </c>
      <c r="F9" s="1">
        <v>590</v>
      </c>
      <c r="G9" s="1">
        <v>550</v>
      </c>
      <c r="H9" s="1">
        <v>580</v>
      </c>
      <c r="I9" s="1">
        <v>550</v>
      </c>
      <c r="J9" s="1">
        <v>620</v>
      </c>
      <c r="K9" s="1" t="s">
        <v>93</v>
      </c>
      <c r="L9" s="1" t="s">
        <v>60</v>
      </c>
    </row>
    <row r="10" spans="2:12" ht="15.75" thickBot="1" x14ac:dyDescent="0.3">
      <c r="B10" s="9" t="s">
        <v>13</v>
      </c>
      <c r="C10" s="1">
        <v>530</v>
      </c>
      <c r="D10" s="1">
        <v>540</v>
      </c>
      <c r="E10" s="1">
        <v>550</v>
      </c>
      <c r="F10" s="1">
        <v>570</v>
      </c>
      <c r="G10" s="1">
        <v>530</v>
      </c>
      <c r="H10" s="1">
        <v>560</v>
      </c>
      <c r="I10" s="1">
        <v>530</v>
      </c>
      <c r="J10" s="1">
        <v>600</v>
      </c>
      <c r="K10" s="1" t="s">
        <v>94</v>
      </c>
      <c r="L10" s="1" t="s">
        <v>61</v>
      </c>
    </row>
    <row r="11" spans="2:12" ht="15.75" thickBot="1" x14ac:dyDescent="0.3">
      <c r="B11" s="9" t="s">
        <v>14</v>
      </c>
      <c r="C11" s="1">
        <v>3000</v>
      </c>
      <c r="D11" s="1">
        <v>3000</v>
      </c>
      <c r="E11" s="1">
        <v>3000</v>
      </c>
      <c r="F11" s="1">
        <v>3000</v>
      </c>
      <c r="G11" s="1">
        <v>2000</v>
      </c>
      <c r="H11" s="1">
        <v>4000</v>
      </c>
      <c r="I11" s="1">
        <v>2000</v>
      </c>
      <c r="J11" s="1">
        <v>4000</v>
      </c>
      <c r="K11" s="1" t="s">
        <v>99</v>
      </c>
      <c r="L11" s="1">
        <v>4.7</v>
      </c>
    </row>
    <row r="12" spans="2:12" ht="15.75" thickBot="1" x14ac:dyDescent="0.3">
      <c r="B12" s="9" t="s">
        <v>15</v>
      </c>
      <c r="C12" s="1">
        <v>15</v>
      </c>
      <c r="D12" s="1">
        <v>15</v>
      </c>
      <c r="E12" s="1">
        <v>15</v>
      </c>
      <c r="F12" s="1">
        <v>15</v>
      </c>
      <c r="G12" s="1">
        <v>12</v>
      </c>
      <c r="H12" s="1">
        <v>20</v>
      </c>
      <c r="I12" s="1">
        <v>12</v>
      </c>
      <c r="J12" s="1">
        <v>20</v>
      </c>
      <c r="K12" s="1"/>
      <c r="L12" s="1">
        <v>7.12</v>
      </c>
    </row>
    <row r="13" spans="2:12" ht="15.75" thickBot="1" x14ac:dyDescent="0.3">
      <c r="B13" s="5" t="s">
        <v>16</v>
      </c>
      <c r="C13" s="13"/>
      <c r="D13" s="13"/>
      <c r="E13" s="13"/>
      <c r="F13" s="13"/>
      <c r="G13" s="13"/>
      <c r="H13" s="13"/>
      <c r="I13" s="13"/>
      <c r="J13" s="13"/>
      <c r="K13" s="13"/>
      <c r="L13" s="1"/>
    </row>
    <row r="14" spans="2:12" ht="15.75" thickBot="1" x14ac:dyDescent="0.3">
      <c r="B14" s="9" t="s">
        <v>35</v>
      </c>
      <c r="C14" s="14">
        <v>100</v>
      </c>
      <c r="D14" s="14">
        <v>100</v>
      </c>
      <c r="E14" s="14">
        <v>100</v>
      </c>
      <c r="F14" s="14">
        <v>100</v>
      </c>
      <c r="G14" s="14">
        <v>20</v>
      </c>
      <c r="H14" s="14">
        <v>100</v>
      </c>
      <c r="I14" s="14">
        <v>20</v>
      </c>
      <c r="J14" s="14">
        <v>100</v>
      </c>
      <c r="K14" s="14"/>
      <c r="L14" s="1">
        <v>7.11</v>
      </c>
    </row>
    <row r="15" spans="2:12" ht="15.75" thickBot="1" x14ac:dyDescent="0.3">
      <c r="B15" s="9" t="s">
        <v>17</v>
      </c>
      <c r="C15" s="14">
        <v>0</v>
      </c>
      <c r="D15" s="14">
        <v>0</v>
      </c>
      <c r="E15" s="14">
        <v>0</v>
      </c>
      <c r="F15" s="14">
        <v>0</v>
      </c>
      <c r="G15" s="14">
        <v>0</v>
      </c>
      <c r="H15" s="14">
        <v>0</v>
      </c>
      <c r="I15" s="14">
        <v>0</v>
      </c>
      <c r="J15" s="14">
        <v>0</v>
      </c>
      <c r="K15" s="14"/>
      <c r="L15" s="1">
        <v>7.11</v>
      </c>
    </row>
    <row r="16" spans="2:12" ht="15.75" thickBot="1" x14ac:dyDescent="0.3">
      <c r="B16" s="9" t="s">
        <v>18</v>
      </c>
      <c r="C16" s="14">
        <v>0</v>
      </c>
      <c r="D16" s="14">
        <v>0</v>
      </c>
      <c r="E16" s="14">
        <v>0</v>
      </c>
      <c r="F16" s="14">
        <v>0</v>
      </c>
      <c r="G16" s="14">
        <v>0</v>
      </c>
      <c r="H16" s="14">
        <v>0</v>
      </c>
      <c r="I16" s="14">
        <v>0</v>
      </c>
      <c r="J16" s="14">
        <v>0</v>
      </c>
      <c r="K16" s="14"/>
      <c r="L16" s="1">
        <v>7.11</v>
      </c>
    </row>
    <row r="17" spans="2:12" ht="15.75" thickBot="1" x14ac:dyDescent="0.3">
      <c r="B17" s="5" t="s">
        <v>19</v>
      </c>
      <c r="C17" s="16"/>
      <c r="D17" s="16"/>
      <c r="E17" s="16"/>
      <c r="F17" s="16"/>
      <c r="G17" s="16"/>
      <c r="H17" s="16"/>
      <c r="I17" s="16"/>
      <c r="J17" s="16"/>
      <c r="K17" s="16"/>
      <c r="L17" s="17"/>
    </row>
    <row r="18" spans="2:12" ht="15.75" thickBot="1" x14ac:dyDescent="0.3">
      <c r="B18" s="9" t="s">
        <v>20</v>
      </c>
      <c r="C18" s="14" t="s">
        <v>31</v>
      </c>
      <c r="D18" s="14" t="s">
        <v>31</v>
      </c>
      <c r="E18" s="14" t="s">
        <v>31</v>
      </c>
      <c r="F18" s="14" t="s">
        <v>31</v>
      </c>
      <c r="G18" s="14" t="s">
        <v>31</v>
      </c>
      <c r="H18" s="14" t="s">
        <v>31</v>
      </c>
      <c r="I18" s="14" t="s">
        <v>31</v>
      </c>
      <c r="J18" s="14" t="s">
        <v>31</v>
      </c>
      <c r="K18" s="1"/>
      <c r="L18" s="1"/>
    </row>
    <row r="19" spans="2:12" ht="15.75" thickBot="1" x14ac:dyDescent="0.3">
      <c r="B19" s="9" t="s">
        <v>21</v>
      </c>
      <c r="C19" s="14" t="s">
        <v>31</v>
      </c>
      <c r="D19" s="14" t="s">
        <v>31</v>
      </c>
      <c r="E19" s="14" t="s">
        <v>31</v>
      </c>
      <c r="F19" s="14" t="s">
        <v>31</v>
      </c>
      <c r="G19" s="14" t="s">
        <v>31</v>
      </c>
      <c r="H19" s="14" t="s">
        <v>31</v>
      </c>
      <c r="I19" s="14" t="s">
        <v>31</v>
      </c>
      <c r="J19" s="14" t="s">
        <v>31</v>
      </c>
      <c r="K19" s="1"/>
      <c r="L19" s="1"/>
    </row>
    <row r="20" spans="2:12" ht="15.75" thickBot="1" x14ac:dyDescent="0.3">
      <c r="B20" s="9" t="s">
        <v>22</v>
      </c>
      <c r="C20" s="14" t="s">
        <v>31</v>
      </c>
      <c r="D20" s="14" t="s">
        <v>31</v>
      </c>
      <c r="E20" s="14" t="s">
        <v>31</v>
      </c>
      <c r="F20" s="14" t="s">
        <v>31</v>
      </c>
      <c r="G20" s="14" t="s">
        <v>31</v>
      </c>
      <c r="H20" s="14" t="s">
        <v>31</v>
      </c>
      <c r="I20" s="14" t="s">
        <v>31</v>
      </c>
      <c r="J20" s="14" t="s">
        <v>31</v>
      </c>
      <c r="K20" s="1"/>
      <c r="L20" s="1"/>
    </row>
    <row r="21" spans="2:12" ht="15.75" thickBot="1" x14ac:dyDescent="0.3">
      <c r="B21" s="9" t="s">
        <v>23</v>
      </c>
      <c r="C21" s="14" t="s">
        <v>31</v>
      </c>
      <c r="D21" s="14" t="s">
        <v>31</v>
      </c>
      <c r="E21" s="14" t="s">
        <v>31</v>
      </c>
      <c r="F21" s="14" t="s">
        <v>31</v>
      </c>
      <c r="G21" s="14" t="s">
        <v>31</v>
      </c>
      <c r="H21" s="14" t="s">
        <v>31</v>
      </c>
      <c r="I21" s="14" t="s">
        <v>31</v>
      </c>
      <c r="J21" s="14" t="s">
        <v>31</v>
      </c>
      <c r="K21" s="1"/>
      <c r="L21" s="1"/>
    </row>
    <row r="22" spans="2:12" ht="15.75" thickBot="1" x14ac:dyDescent="0.3">
      <c r="B22" s="9" t="s">
        <v>24</v>
      </c>
      <c r="C22" s="14" t="s">
        <v>31</v>
      </c>
      <c r="D22" s="14" t="s">
        <v>31</v>
      </c>
      <c r="E22" s="14" t="s">
        <v>31</v>
      </c>
      <c r="F22" s="14" t="s">
        <v>31</v>
      </c>
      <c r="G22" s="14" t="s">
        <v>31</v>
      </c>
      <c r="H22" s="14" t="s">
        <v>31</v>
      </c>
      <c r="I22" s="14" t="s">
        <v>31</v>
      </c>
      <c r="J22" s="14" t="s">
        <v>31</v>
      </c>
      <c r="K22" s="1"/>
      <c r="L22" s="1"/>
    </row>
    <row r="23" spans="2:12" ht="15.75" thickBot="1" x14ac:dyDescent="0.3">
      <c r="B23" s="5" t="s">
        <v>25</v>
      </c>
      <c r="C23" s="16"/>
      <c r="D23" s="16"/>
      <c r="E23" s="16"/>
      <c r="F23" s="16"/>
      <c r="G23" s="16"/>
      <c r="H23" s="16"/>
      <c r="I23" s="16"/>
      <c r="J23" s="16"/>
      <c r="K23" s="16"/>
      <c r="L23" s="17"/>
    </row>
    <row r="24" spans="2:12" x14ac:dyDescent="0.25">
      <c r="B24" s="18" t="s">
        <v>26</v>
      </c>
      <c r="C24" s="23">
        <v>75</v>
      </c>
      <c r="D24" s="51">
        <v>71</v>
      </c>
      <c r="E24" s="51">
        <v>63</v>
      </c>
      <c r="F24" s="51">
        <v>57</v>
      </c>
      <c r="G24" s="23">
        <v>60</v>
      </c>
      <c r="H24" s="23">
        <v>100</v>
      </c>
      <c r="I24" s="23">
        <v>50</v>
      </c>
      <c r="J24" s="23">
        <v>100</v>
      </c>
      <c r="K24" s="23"/>
      <c r="L24" s="23">
        <v>12.15</v>
      </c>
    </row>
    <row r="25" spans="2:12" x14ac:dyDescent="0.25">
      <c r="B25" s="18" t="s">
        <v>27</v>
      </c>
      <c r="C25" s="23">
        <v>70</v>
      </c>
      <c r="D25" s="21">
        <v>70</v>
      </c>
      <c r="E25" s="21">
        <v>70</v>
      </c>
      <c r="F25" s="21">
        <v>70</v>
      </c>
      <c r="G25" s="23">
        <v>50</v>
      </c>
      <c r="H25" s="23">
        <v>85</v>
      </c>
      <c r="I25" s="23">
        <v>50</v>
      </c>
      <c r="J25" s="23">
        <v>85</v>
      </c>
      <c r="K25" s="23" t="s">
        <v>33</v>
      </c>
      <c r="L25" s="23">
        <v>12</v>
      </c>
    </row>
    <row r="26" spans="2:12" ht="15.75" thickBot="1" x14ac:dyDescent="0.3">
      <c r="B26" s="9" t="s">
        <v>28</v>
      </c>
      <c r="C26" s="1">
        <v>30</v>
      </c>
      <c r="D26" s="11">
        <v>30</v>
      </c>
      <c r="E26" s="11">
        <v>30</v>
      </c>
      <c r="F26" s="11">
        <v>30</v>
      </c>
      <c r="G26" s="1">
        <v>15</v>
      </c>
      <c r="H26" s="1">
        <v>50</v>
      </c>
      <c r="I26" s="1">
        <v>15</v>
      </c>
      <c r="J26" s="1">
        <v>50</v>
      </c>
      <c r="K26" s="1"/>
      <c r="L26" s="1">
        <v>12</v>
      </c>
    </row>
    <row r="27" spans="2:12" ht="15.75" thickBot="1" x14ac:dyDescent="0.3">
      <c r="B27" s="18" t="s">
        <v>29</v>
      </c>
      <c r="C27" s="66"/>
      <c r="D27" s="67"/>
      <c r="E27" s="67"/>
      <c r="F27" s="67"/>
      <c r="G27" s="68"/>
      <c r="H27" s="68"/>
      <c r="I27" s="68"/>
      <c r="J27" s="68"/>
      <c r="K27" s="23"/>
      <c r="L27" s="23"/>
    </row>
    <row r="28" spans="2:12" x14ac:dyDescent="0.25">
      <c r="B28" s="4" t="s">
        <v>30</v>
      </c>
      <c r="C28" s="61">
        <f>SUM(C29:C30)</f>
        <v>1195</v>
      </c>
      <c r="D28" s="61">
        <f t="shared" ref="D28:J28" si="0">SUM(D29:D30)</f>
        <v>1150</v>
      </c>
      <c r="E28" s="61">
        <f t="shared" si="0"/>
        <v>1151</v>
      </c>
      <c r="F28" s="61">
        <f>SUM(F29:F30)</f>
        <v>1256</v>
      </c>
      <c r="G28" s="61">
        <f t="shared" si="0"/>
        <v>640</v>
      </c>
      <c r="H28" s="61">
        <f t="shared" si="0"/>
        <v>2285</v>
      </c>
      <c r="I28" s="61">
        <f t="shared" si="0"/>
        <v>830</v>
      </c>
      <c r="J28" s="61">
        <f t="shared" si="0"/>
        <v>2660</v>
      </c>
      <c r="K28" s="42"/>
      <c r="L28" s="42"/>
    </row>
    <row r="29" spans="2:12" x14ac:dyDescent="0.25">
      <c r="B29" s="62" t="s">
        <v>97</v>
      </c>
      <c r="C29" s="61">
        <v>195</v>
      </c>
      <c r="D29" s="61">
        <v>210</v>
      </c>
      <c r="E29" s="61">
        <v>305</v>
      </c>
      <c r="F29" s="61">
        <v>495</v>
      </c>
      <c r="G29" s="61">
        <v>140</v>
      </c>
      <c r="H29" s="61">
        <v>285</v>
      </c>
      <c r="I29" s="61">
        <v>330</v>
      </c>
      <c r="J29" s="61">
        <v>660</v>
      </c>
      <c r="K29" s="45" t="s">
        <v>99</v>
      </c>
      <c r="L29" s="45"/>
    </row>
    <row r="30" spans="2:12" ht="15.75" thickBot="1" x14ac:dyDescent="0.3">
      <c r="B30" s="63" t="s">
        <v>98</v>
      </c>
      <c r="C30" s="56">
        <v>1000</v>
      </c>
      <c r="D30" s="48">
        <v>940</v>
      </c>
      <c r="E30" s="47">
        <v>846</v>
      </c>
      <c r="F30" s="48">
        <v>761</v>
      </c>
      <c r="G30" s="56">
        <v>500</v>
      </c>
      <c r="H30" s="13">
        <v>2000</v>
      </c>
      <c r="I30" s="56">
        <v>500</v>
      </c>
      <c r="J30" s="1">
        <v>2000</v>
      </c>
      <c r="K30" s="56"/>
      <c r="L30" s="56">
        <v>12</v>
      </c>
    </row>
    <row r="31" spans="2:12" ht="15.75" thickBot="1" x14ac:dyDescent="0.3">
      <c r="B31" s="9" t="s">
        <v>51</v>
      </c>
      <c r="C31" s="52">
        <f>0.5</f>
        <v>0.5</v>
      </c>
      <c r="D31" s="69">
        <f>0.47</f>
        <v>0.47</v>
      </c>
      <c r="E31" s="70">
        <f>0.42</f>
        <v>0.42</v>
      </c>
      <c r="F31" s="70">
        <f>0.38</f>
        <v>0.38</v>
      </c>
      <c r="G31" s="55">
        <f>0.2</f>
        <v>0.2</v>
      </c>
      <c r="H31" s="55">
        <f>1</f>
        <v>1</v>
      </c>
      <c r="I31" s="55">
        <f>0.2</f>
        <v>0.2</v>
      </c>
      <c r="J31" s="55">
        <f>1</f>
        <v>1</v>
      </c>
      <c r="K31" s="1"/>
      <c r="L31" s="1">
        <v>12</v>
      </c>
    </row>
    <row r="33" spans="1:2" x14ac:dyDescent="0.25">
      <c r="A33" s="27" t="s">
        <v>68</v>
      </c>
    </row>
    <row r="34" spans="1:2" ht="15.75" x14ac:dyDescent="0.25">
      <c r="A34" s="32">
        <v>4</v>
      </c>
      <c r="B34" s="89" t="s">
        <v>183</v>
      </c>
    </row>
    <row r="35" spans="1:2" ht="15.75" x14ac:dyDescent="0.25">
      <c r="A35" s="32">
        <v>5</v>
      </c>
      <c r="B35" s="89" t="s">
        <v>180</v>
      </c>
    </row>
    <row r="36" spans="1:2" ht="15.75" x14ac:dyDescent="0.25">
      <c r="A36" s="32">
        <v>6</v>
      </c>
      <c r="B36" s="89" t="s">
        <v>184</v>
      </c>
    </row>
    <row r="37" spans="1:2" ht="15.75" x14ac:dyDescent="0.25">
      <c r="A37" s="29">
        <v>7</v>
      </c>
      <c r="B37" s="89" t="s">
        <v>181</v>
      </c>
    </row>
    <row r="38" spans="1:2" ht="15.75" x14ac:dyDescent="0.25">
      <c r="A38" s="29">
        <v>11</v>
      </c>
      <c r="B38" s="89" t="s">
        <v>185</v>
      </c>
    </row>
    <row r="39" spans="1:2" ht="15.75" x14ac:dyDescent="0.25">
      <c r="A39" s="29">
        <v>12</v>
      </c>
      <c r="B39" s="89" t="s">
        <v>77</v>
      </c>
    </row>
    <row r="40" spans="1:2" ht="15.75" x14ac:dyDescent="0.25">
      <c r="A40" s="29">
        <v>15</v>
      </c>
      <c r="B40" s="89" t="s">
        <v>80</v>
      </c>
    </row>
    <row r="42" spans="1:2" x14ac:dyDescent="0.25">
      <c r="A42" s="27" t="s">
        <v>69</v>
      </c>
    </row>
    <row r="43" spans="1:2" x14ac:dyDescent="0.25">
      <c r="A43" s="32" t="s">
        <v>33</v>
      </c>
      <c r="B43" s="2" t="s">
        <v>87</v>
      </c>
    </row>
    <row r="44" spans="1:2" ht="15.75" x14ac:dyDescent="0.25">
      <c r="A44" s="32" t="s">
        <v>32</v>
      </c>
      <c r="B44" s="30" t="s">
        <v>84</v>
      </c>
    </row>
    <row r="45" spans="1:2" ht="15.75" x14ac:dyDescent="0.25">
      <c r="A45" s="32" t="s">
        <v>63</v>
      </c>
      <c r="B45" s="30" t="s">
        <v>83</v>
      </c>
    </row>
    <row r="46" spans="1:2" ht="15.75" x14ac:dyDescent="0.25">
      <c r="A46" s="32" t="s">
        <v>65</v>
      </c>
      <c r="B46" s="30" t="s">
        <v>81</v>
      </c>
    </row>
    <row r="47" spans="1:2" ht="15.75" x14ac:dyDescent="0.25">
      <c r="A47" s="32" t="s">
        <v>74</v>
      </c>
      <c r="B47" s="30" t="s">
        <v>92</v>
      </c>
    </row>
    <row r="48" spans="1:2" ht="15.75" x14ac:dyDescent="0.25">
      <c r="A48" s="32" t="s">
        <v>99</v>
      </c>
      <c r="B48" s="30" t="s">
        <v>100</v>
      </c>
    </row>
  </sheetData>
  <mergeCells count="10">
    <mergeCell ref="B3:B4"/>
    <mergeCell ref="C2:L2"/>
    <mergeCell ref="C3:C4"/>
    <mergeCell ref="D3:D4"/>
    <mergeCell ref="E3:E4"/>
    <mergeCell ref="F3:F4"/>
    <mergeCell ref="G3:H3"/>
    <mergeCell ref="I3:J3"/>
    <mergeCell ref="K3:K4"/>
    <mergeCell ref="L3:L4"/>
  </mergeCells>
  <pageMargins left="0.7" right="0.7" top="0.75" bottom="0.75" header="0.3" footer="0.3"/>
  <pageSetup paperSize="9" scale="87"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workbookViewId="0">
      <selection activeCell="N31" sqref="N31"/>
    </sheetView>
  </sheetViews>
  <sheetFormatPr defaultRowHeight="15" x14ac:dyDescent="0.25"/>
  <cols>
    <col min="1" max="1" width="5" style="2" customWidth="1"/>
    <col min="2" max="2" width="38.85546875" style="2" customWidth="1"/>
    <col min="3" max="10" width="9.140625" style="2"/>
    <col min="11" max="11" width="10.42578125" style="2" customWidth="1"/>
    <col min="12" max="16384" width="9.140625" style="2"/>
  </cols>
  <sheetData>
    <row r="1" spans="2:12" ht="15.75" thickBot="1" x14ac:dyDescent="0.3"/>
    <row r="2" spans="2:12" ht="15.75" customHeight="1" thickBot="1" x14ac:dyDescent="0.3">
      <c r="B2" s="3" t="s">
        <v>0</v>
      </c>
      <c r="C2" s="311" t="s">
        <v>101</v>
      </c>
      <c r="D2" s="312"/>
      <c r="E2" s="312"/>
      <c r="F2" s="312"/>
      <c r="G2" s="312"/>
      <c r="H2" s="312"/>
      <c r="I2" s="312"/>
      <c r="J2" s="312"/>
      <c r="K2" s="312"/>
      <c r="L2" s="313"/>
    </row>
    <row r="3" spans="2:12" ht="15" customHeight="1" thickBot="1" x14ac:dyDescent="0.3">
      <c r="B3" s="309" t="s">
        <v>5</v>
      </c>
      <c r="C3" s="314">
        <v>2015</v>
      </c>
      <c r="D3" s="316">
        <v>2020</v>
      </c>
      <c r="E3" s="316">
        <v>2030</v>
      </c>
      <c r="F3" s="318">
        <v>2050</v>
      </c>
      <c r="G3" s="314" t="s">
        <v>1</v>
      </c>
      <c r="H3" s="318"/>
      <c r="I3" s="314" t="s">
        <v>2</v>
      </c>
      <c r="J3" s="318"/>
      <c r="K3" s="42" t="s">
        <v>3</v>
      </c>
      <c r="L3" s="42" t="s">
        <v>4</v>
      </c>
    </row>
    <row r="4" spans="2:12" ht="15.75" thickBot="1" x14ac:dyDescent="0.3">
      <c r="B4" s="310"/>
      <c r="C4" s="315"/>
      <c r="D4" s="317"/>
      <c r="E4" s="317"/>
      <c r="F4" s="319"/>
      <c r="G4" s="6" t="s">
        <v>6</v>
      </c>
      <c r="H4" s="71" t="s">
        <v>7</v>
      </c>
      <c r="I4" s="7" t="s">
        <v>6</v>
      </c>
      <c r="J4" s="8" t="s">
        <v>7</v>
      </c>
      <c r="K4" s="72"/>
      <c r="L4" s="73"/>
    </row>
    <row r="5" spans="2:12" ht="15.75" thickBot="1" x14ac:dyDescent="0.3">
      <c r="B5" s="9" t="s">
        <v>8</v>
      </c>
      <c r="C5" s="33">
        <v>18</v>
      </c>
      <c r="D5" s="33">
        <v>30</v>
      </c>
      <c r="E5" s="33">
        <v>30</v>
      </c>
      <c r="F5" s="33">
        <v>30</v>
      </c>
      <c r="G5" s="1">
        <v>10</v>
      </c>
      <c r="H5" s="1">
        <v>50</v>
      </c>
      <c r="I5" s="1">
        <v>10</v>
      </c>
      <c r="J5" s="1">
        <v>50</v>
      </c>
      <c r="K5" s="1" t="s">
        <v>102</v>
      </c>
      <c r="L5" s="1"/>
    </row>
    <row r="6" spans="2:12" ht="15.75" thickBot="1" x14ac:dyDescent="0.3">
      <c r="B6" s="9" t="s">
        <v>9</v>
      </c>
      <c r="C6" s="1">
        <v>0</v>
      </c>
      <c r="D6" s="1">
        <v>0</v>
      </c>
      <c r="E6" s="1">
        <v>0</v>
      </c>
      <c r="F6" s="1">
        <v>0</v>
      </c>
      <c r="G6" s="1">
        <v>0</v>
      </c>
      <c r="H6" s="1">
        <v>0</v>
      </c>
      <c r="I6" s="1">
        <v>0</v>
      </c>
      <c r="J6" s="1">
        <v>0</v>
      </c>
      <c r="K6" s="1"/>
      <c r="L6" s="1"/>
    </row>
    <row r="7" spans="2:12" ht="23.25" thickBot="1" x14ac:dyDescent="0.3">
      <c r="B7" s="9" t="s">
        <v>10</v>
      </c>
      <c r="C7" s="1">
        <v>100</v>
      </c>
      <c r="D7" s="1">
        <v>100</v>
      </c>
      <c r="E7" s="1">
        <v>100</v>
      </c>
      <c r="F7" s="1">
        <v>100</v>
      </c>
      <c r="G7" s="1" t="s">
        <v>103</v>
      </c>
      <c r="H7" s="1" t="s">
        <v>103</v>
      </c>
      <c r="I7" s="1" t="s">
        <v>103</v>
      </c>
      <c r="J7" s="1" t="s">
        <v>103</v>
      </c>
      <c r="K7" s="1"/>
      <c r="L7" s="1"/>
    </row>
    <row r="8" spans="2:12" ht="23.25" thickBot="1" x14ac:dyDescent="0.3">
      <c r="B8" s="9" t="s">
        <v>11</v>
      </c>
      <c r="C8" s="1">
        <v>100</v>
      </c>
      <c r="D8" s="1">
        <v>100</v>
      </c>
      <c r="E8" s="1">
        <v>100</v>
      </c>
      <c r="F8" s="1">
        <v>100</v>
      </c>
      <c r="G8" s="1" t="s">
        <v>103</v>
      </c>
      <c r="H8" s="1" t="s">
        <v>103</v>
      </c>
      <c r="I8" s="1" t="s">
        <v>103</v>
      </c>
      <c r="J8" s="1" t="s">
        <v>103</v>
      </c>
      <c r="K8" s="1"/>
      <c r="L8" s="1"/>
    </row>
    <row r="9" spans="2:12" ht="15.75" thickBot="1" x14ac:dyDescent="0.3">
      <c r="B9" s="9" t="s">
        <v>12</v>
      </c>
      <c r="C9" s="1" t="s">
        <v>103</v>
      </c>
      <c r="D9" s="1" t="s">
        <v>103</v>
      </c>
      <c r="E9" s="1" t="s">
        <v>103</v>
      </c>
      <c r="F9" s="1" t="s">
        <v>103</v>
      </c>
      <c r="G9" s="1" t="s">
        <v>103</v>
      </c>
      <c r="H9" s="1" t="s">
        <v>103</v>
      </c>
      <c r="I9" s="1" t="s">
        <v>103</v>
      </c>
      <c r="J9" s="1" t="s">
        <v>103</v>
      </c>
      <c r="K9" s="1"/>
      <c r="L9" s="1"/>
    </row>
    <row r="10" spans="2:12" ht="15.75" thickBot="1" x14ac:dyDescent="0.3">
      <c r="B10" s="9" t="s">
        <v>13</v>
      </c>
      <c r="C10" s="1">
        <v>135</v>
      </c>
      <c r="D10" s="1">
        <v>145</v>
      </c>
      <c r="E10" s="1">
        <v>170</v>
      </c>
      <c r="F10" s="1">
        <v>170</v>
      </c>
      <c r="G10" s="1" t="s">
        <v>103</v>
      </c>
      <c r="H10" s="1" t="s">
        <v>103</v>
      </c>
      <c r="I10" s="1" t="s">
        <v>103</v>
      </c>
      <c r="J10" s="1" t="s">
        <v>103</v>
      </c>
      <c r="K10" s="1" t="s">
        <v>33</v>
      </c>
      <c r="L10" s="1">
        <v>2.16</v>
      </c>
    </row>
    <row r="11" spans="2:12" ht="15.75" thickBot="1" x14ac:dyDescent="0.3">
      <c r="B11" s="9" t="s">
        <v>14</v>
      </c>
      <c r="C11" s="1" t="s">
        <v>103</v>
      </c>
      <c r="D11" s="1" t="s">
        <v>103</v>
      </c>
      <c r="E11" s="1" t="s">
        <v>103</v>
      </c>
      <c r="F11" s="1" t="s">
        <v>103</v>
      </c>
      <c r="G11" s="1" t="s">
        <v>103</v>
      </c>
      <c r="H11" s="1" t="s">
        <v>103</v>
      </c>
      <c r="I11" s="1" t="s">
        <v>103</v>
      </c>
      <c r="J11" s="1" t="s">
        <v>103</v>
      </c>
      <c r="K11" s="1"/>
      <c r="L11" s="1"/>
    </row>
    <row r="12" spans="2:12" ht="15.75" thickBot="1" x14ac:dyDescent="0.3">
      <c r="B12" s="9" t="s">
        <v>15</v>
      </c>
      <c r="C12" s="1">
        <v>20</v>
      </c>
      <c r="D12" s="1">
        <v>20</v>
      </c>
      <c r="E12" s="1">
        <v>20</v>
      </c>
      <c r="F12" s="1">
        <v>20</v>
      </c>
      <c r="G12" s="1" t="s">
        <v>103</v>
      </c>
      <c r="H12" s="1" t="s">
        <v>103</v>
      </c>
      <c r="I12" s="1" t="s">
        <v>103</v>
      </c>
      <c r="J12" s="1" t="s">
        <v>103</v>
      </c>
      <c r="K12" s="1" t="s">
        <v>34</v>
      </c>
      <c r="L12" s="1"/>
    </row>
    <row r="13" spans="2:12" ht="15.75" thickBot="1" x14ac:dyDescent="0.3">
      <c r="B13" s="5" t="s">
        <v>16</v>
      </c>
      <c r="C13" s="13"/>
      <c r="D13" s="13"/>
      <c r="E13" s="13"/>
      <c r="F13" s="13"/>
      <c r="G13" s="13"/>
      <c r="H13" s="13"/>
      <c r="I13" s="13"/>
      <c r="J13" s="13"/>
      <c r="K13" s="13"/>
      <c r="L13" s="1"/>
    </row>
    <row r="14" spans="2:12" ht="15.75" thickBot="1" x14ac:dyDescent="0.3">
      <c r="B14" s="9" t="s">
        <v>35</v>
      </c>
      <c r="C14" s="1" t="s">
        <v>103</v>
      </c>
      <c r="D14" s="1" t="s">
        <v>103</v>
      </c>
      <c r="E14" s="1" t="s">
        <v>103</v>
      </c>
      <c r="F14" s="1" t="s">
        <v>103</v>
      </c>
      <c r="G14" s="1" t="s">
        <v>103</v>
      </c>
      <c r="H14" s="1" t="s">
        <v>103</v>
      </c>
      <c r="I14" s="1" t="s">
        <v>103</v>
      </c>
      <c r="J14" s="1" t="s">
        <v>103</v>
      </c>
      <c r="K14" s="14"/>
      <c r="L14" s="1"/>
    </row>
    <row r="15" spans="2:12" ht="15.75" thickBot="1" x14ac:dyDescent="0.3">
      <c r="B15" s="9" t="s">
        <v>17</v>
      </c>
      <c r="C15" s="1" t="s">
        <v>103</v>
      </c>
      <c r="D15" s="1" t="s">
        <v>103</v>
      </c>
      <c r="E15" s="1" t="s">
        <v>103</v>
      </c>
      <c r="F15" s="1" t="s">
        <v>103</v>
      </c>
      <c r="G15" s="1" t="s">
        <v>103</v>
      </c>
      <c r="H15" s="1" t="s">
        <v>103</v>
      </c>
      <c r="I15" s="1" t="s">
        <v>103</v>
      </c>
      <c r="J15" s="1" t="s">
        <v>103</v>
      </c>
      <c r="K15" s="14"/>
      <c r="L15" s="1"/>
    </row>
    <row r="16" spans="2:12" ht="15.75" thickBot="1" x14ac:dyDescent="0.3">
      <c r="B16" s="9" t="s">
        <v>18</v>
      </c>
      <c r="C16" s="1" t="s">
        <v>103</v>
      </c>
      <c r="D16" s="1" t="s">
        <v>103</v>
      </c>
      <c r="E16" s="1" t="s">
        <v>103</v>
      </c>
      <c r="F16" s="1" t="s">
        <v>103</v>
      </c>
      <c r="G16" s="1" t="s">
        <v>103</v>
      </c>
      <c r="H16" s="1" t="s">
        <v>103</v>
      </c>
      <c r="I16" s="1" t="s">
        <v>103</v>
      </c>
      <c r="J16" s="1" t="s">
        <v>103</v>
      </c>
      <c r="K16" s="14"/>
      <c r="L16" s="1"/>
    </row>
    <row r="17" spans="2:12" ht="15.75" thickBot="1" x14ac:dyDescent="0.3">
      <c r="B17" s="5" t="s">
        <v>19</v>
      </c>
      <c r="C17" s="16"/>
      <c r="D17" s="16"/>
      <c r="E17" s="16"/>
      <c r="F17" s="16"/>
      <c r="G17" s="16"/>
      <c r="H17" s="16"/>
      <c r="I17" s="16"/>
      <c r="J17" s="16"/>
      <c r="K17" s="16"/>
      <c r="L17" s="17"/>
    </row>
    <row r="18" spans="2:12" ht="15.75" thickBot="1" x14ac:dyDescent="0.3">
      <c r="B18" s="9" t="s">
        <v>20</v>
      </c>
      <c r="C18" s="1" t="s">
        <v>103</v>
      </c>
      <c r="D18" s="1" t="s">
        <v>103</v>
      </c>
      <c r="E18" s="1" t="s">
        <v>103</v>
      </c>
      <c r="F18" s="1" t="s">
        <v>103</v>
      </c>
      <c r="G18" s="1" t="s">
        <v>103</v>
      </c>
      <c r="H18" s="1" t="s">
        <v>103</v>
      </c>
      <c r="I18" s="1" t="s">
        <v>103</v>
      </c>
      <c r="J18" s="1" t="s">
        <v>103</v>
      </c>
      <c r="K18" s="1"/>
      <c r="L18" s="1"/>
    </row>
    <row r="19" spans="2:12" ht="15.75" thickBot="1" x14ac:dyDescent="0.3">
      <c r="B19" s="9" t="s">
        <v>21</v>
      </c>
      <c r="C19" s="14">
        <v>15</v>
      </c>
      <c r="D19" s="14">
        <v>10</v>
      </c>
      <c r="E19" s="14">
        <v>5</v>
      </c>
      <c r="F19" s="14">
        <v>5</v>
      </c>
      <c r="G19" s="1" t="s">
        <v>103</v>
      </c>
      <c r="H19" s="1" t="s">
        <v>103</v>
      </c>
      <c r="I19" s="1" t="s">
        <v>103</v>
      </c>
      <c r="J19" s="1" t="s">
        <v>103</v>
      </c>
      <c r="K19" s="1"/>
      <c r="L19" s="1">
        <v>14</v>
      </c>
    </row>
    <row r="20" spans="2:12" ht="15.75" thickBot="1" x14ac:dyDescent="0.3">
      <c r="B20" s="9" t="s">
        <v>22</v>
      </c>
      <c r="C20" s="14">
        <v>2</v>
      </c>
      <c r="D20" s="14">
        <v>1</v>
      </c>
      <c r="E20" s="74">
        <v>0.5</v>
      </c>
      <c r="F20" s="74">
        <v>0.5</v>
      </c>
      <c r="G20" s="1" t="s">
        <v>103</v>
      </c>
      <c r="H20" s="1" t="s">
        <v>103</v>
      </c>
      <c r="I20" s="1" t="s">
        <v>103</v>
      </c>
      <c r="J20" s="1" t="s">
        <v>103</v>
      </c>
      <c r="K20" s="1" t="s">
        <v>99</v>
      </c>
      <c r="L20" s="1"/>
    </row>
    <row r="21" spans="2:12" ht="15.75" thickBot="1" x14ac:dyDescent="0.3">
      <c r="B21" s="9" t="s">
        <v>23</v>
      </c>
      <c r="C21" s="14">
        <v>0</v>
      </c>
      <c r="D21" s="14">
        <v>0</v>
      </c>
      <c r="E21" s="14">
        <v>0</v>
      </c>
      <c r="F21" s="14">
        <v>0</v>
      </c>
      <c r="G21" s="1" t="s">
        <v>103</v>
      </c>
      <c r="H21" s="1" t="s">
        <v>103</v>
      </c>
      <c r="I21" s="1" t="s">
        <v>103</v>
      </c>
      <c r="J21" s="1" t="s">
        <v>103</v>
      </c>
      <c r="K21" s="1" t="s">
        <v>99</v>
      </c>
      <c r="L21" s="1"/>
    </row>
    <row r="22" spans="2:12" ht="15.75" thickBot="1" x14ac:dyDescent="0.3">
      <c r="B22" s="9" t="s">
        <v>24</v>
      </c>
      <c r="C22" s="14">
        <v>0</v>
      </c>
      <c r="D22" s="14">
        <v>0</v>
      </c>
      <c r="E22" s="14">
        <v>0</v>
      </c>
      <c r="F22" s="14">
        <v>0</v>
      </c>
      <c r="G22" s="1" t="s">
        <v>103</v>
      </c>
      <c r="H22" s="1" t="s">
        <v>103</v>
      </c>
      <c r="I22" s="1" t="s">
        <v>103</v>
      </c>
      <c r="J22" s="1" t="s">
        <v>103</v>
      </c>
      <c r="K22" s="1" t="s">
        <v>99</v>
      </c>
      <c r="L22" s="1"/>
    </row>
    <row r="23" spans="2:12" ht="15.75" thickBot="1" x14ac:dyDescent="0.3">
      <c r="B23" s="5" t="s">
        <v>104</v>
      </c>
      <c r="C23" s="26"/>
      <c r="D23" s="26"/>
      <c r="E23" s="26"/>
      <c r="F23" s="26"/>
      <c r="G23" s="26"/>
      <c r="H23" s="26"/>
      <c r="I23" s="26"/>
      <c r="J23" s="26"/>
      <c r="K23" s="16"/>
      <c r="L23" s="17"/>
    </row>
    <row r="24" spans="2:12" x14ac:dyDescent="0.25">
      <c r="B24" s="75" t="s">
        <v>26</v>
      </c>
      <c r="C24" s="42">
        <v>13</v>
      </c>
      <c r="D24" s="39">
        <v>12.219999999999999</v>
      </c>
      <c r="E24" s="39">
        <v>10.997999999999999</v>
      </c>
      <c r="F24" s="39">
        <v>9.8981999999999992</v>
      </c>
      <c r="G24" s="42" t="s">
        <v>103</v>
      </c>
      <c r="H24" s="42" t="s">
        <v>103</v>
      </c>
      <c r="I24" s="42" t="s">
        <v>103</v>
      </c>
      <c r="J24" s="42" t="s">
        <v>103</v>
      </c>
      <c r="K24" s="23" t="s">
        <v>105</v>
      </c>
      <c r="L24" s="23"/>
    </row>
    <row r="25" spans="2:12" x14ac:dyDescent="0.25">
      <c r="B25" s="75" t="s">
        <v>27</v>
      </c>
      <c r="C25" s="45">
        <v>77</v>
      </c>
      <c r="D25" s="45">
        <v>75</v>
      </c>
      <c r="E25" s="45">
        <v>70</v>
      </c>
      <c r="F25" s="76">
        <v>70</v>
      </c>
      <c r="G25" s="45" t="s">
        <v>103</v>
      </c>
      <c r="H25" s="45" t="s">
        <v>103</v>
      </c>
      <c r="I25" s="45" t="s">
        <v>103</v>
      </c>
      <c r="J25" s="45" t="s">
        <v>103</v>
      </c>
      <c r="K25" s="23"/>
      <c r="L25" s="23"/>
    </row>
    <row r="26" spans="2:12" ht="15.75" thickBot="1" x14ac:dyDescent="0.3">
      <c r="B26" s="77" t="s">
        <v>28</v>
      </c>
      <c r="C26" s="56">
        <v>23</v>
      </c>
      <c r="D26" s="56">
        <v>25</v>
      </c>
      <c r="E26" s="56">
        <v>30</v>
      </c>
      <c r="F26" s="78">
        <v>30</v>
      </c>
      <c r="G26" s="56" t="s">
        <v>103</v>
      </c>
      <c r="H26" s="56" t="s">
        <v>103</v>
      </c>
      <c r="I26" s="56" t="s">
        <v>103</v>
      </c>
      <c r="J26" s="56" t="s">
        <v>103</v>
      </c>
      <c r="K26" s="1"/>
      <c r="L26" s="1"/>
    </row>
    <row r="27" spans="2:12" ht="15.75" thickBot="1" x14ac:dyDescent="0.3">
      <c r="B27" s="9" t="s">
        <v>29</v>
      </c>
      <c r="C27" s="1">
        <v>2</v>
      </c>
      <c r="D27" s="1">
        <v>2</v>
      </c>
      <c r="E27" s="1">
        <v>2</v>
      </c>
      <c r="F27" s="1">
        <v>2</v>
      </c>
      <c r="G27" s="1" t="s">
        <v>103</v>
      </c>
      <c r="H27" s="1" t="s">
        <v>103</v>
      </c>
      <c r="I27" s="1" t="s">
        <v>103</v>
      </c>
      <c r="J27" s="1" t="s">
        <v>103</v>
      </c>
      <c r="K27" s="1" t="s">
        <v>65</v>
      </c>
      <c r="L27" s="1"/>
    </row>
    <row r="28" spans="2:12" ht="15.75" thickBot="1" x14ac:dyDescent="0.3">
      <c r="B28" s="9" t="s">
        <v>30</v>
      </c>
      <c r="C28" s="56">
        <v>235</v>
      </c>
      <c r="D28" s="56">
        <v>235</v>
      </c>
      <c r="E28" s="56">
        <v>235</v>
      </c>
      <c r="F28" s="56">
        <v>235</v>
      </c>
      <c r="G28" s="1" t="s">
        <v>103</v>
      </c>
      <c r="H28" s="1" t="s">
        <v>103</v>
      </c>
      <c r="I28" s="1" t="s">
        <v>103</v>
      </c>
      <c r="J28" s="1" t="s">
        <v>103</v>
      </c>
      <c r="K28" s="1" t="s">
        <v>32</v>
      </c>
      <c r="L28" s="1"/>
    </row>
    <row r="29" spans="2:12" ht="15.75" thickBot="1" x14ac:dyDescent="0.3">
      <c r="B29" s="9" t="s">
        <v>51</v>
      </c>
      <c r="C29" s="56">
        <v>0</v>
      </c>
      <c r="D29" s="1">
        <v>0</v>
      </c>
      <c r="E29" s="1">
        <v>0</v>
      </c>
      <c r="F29" s="1">
        <v>0</v>
      </c>
      <c r="G29" s="1" t="s">
        <v>103</v>
      </c>
      <c r="H29" s="1" t="s">
        <v>103</v>
      </c>
      <c r="I29" s="1" t="s">
        <v>103</v>
      </c>
      <c r="J29" s="1" t="s">
        <v>103</v>
      </c>
      <c r="K29" s="1" t="s">
        <v>34</v>
      </c>
      <c r="L29" s="1"/>
    </row>
    <row r="30" spans="2:12" ht="15.75" thickBot="1" x14ac:dyDescent="0.3">
      <c r="B30" s="5" t="s">
        <v>106</v>
      </c>
      <c r="C30" s="26"/>
      <c r="D30" s="26"/>
      <c r="E30" s="26"/>
      <c r="F30" s="26"/>
      <c r="G30" s="26"/>
      <c r="H30" s="26"/>
      <c r="I30" s="26"/>
      <c r="J30" s="26"/>
      <c r="K30" s="16"/>
      <c r="L30" s="17"/>
    </row>
    <row r="31" spans="2:12" ht="15.75" customHeight="1" x14ac:dyDescent="0.25">
      <c r="B31" s="75" t="s">
        <v>26</v>
      </c>
      <c r="C31" s="79">
        <v>15.6</v>
      </c>
      <c r="D31" s="80">
        <v>14.7</v>
      </c>
      <c r="E31" s="80">
        <v>13.2</v>
      </c>
      <c r="F31" s="80">
        <v>11.9</v>
      </c>
      <c r="G31" s="42" t="s">
        <v>103</v>
      </c>
      <c r="H31" s="42" t="s">
        <v>103</v>
      </c>
      <c r="I31" s="42" t="s">
        <v>103</v>
      </c>
      <c r="J31" s="42" t="s">
        <v>103</v>
      </c>
      <c r="K31" s="23" t="s">
        <v>107</v>
      </c>
      <c r="L31" s="23"/>
    </row>
    <row r="32" spans="2:12" x14ac:dyDescent="0.25">
      <c r="B32" s="75" t="s">
        <v>27</v>
      </c>
      <c r="C32" s="45">
        <v>64</v>
      </c>
      <c r="D32" s="45">
        <v>61</v>
      </c>
      <c r="E32" s="45">
        <v>55</v>
      </c>
      <c r="F32" s="45">
        <v>55</v>
      </c>
      <c r="G32" s="45" t="s">
        <v>103</v>
      </c>
      <c r="H32" s="45" t="s">
        <v>103</v>
      </c>
      <c r="I32" s="45" t="s">
        <v>103</v>
      </c>
      <c r="J32" s="45" t="s">
        <v>103</v>
      </c>
      <c r="K32" s="23" t="s">
        <v>108</v>
      </c>
      <c r="L32" s="23"/>
    </row>
    <row r="33" spans="1:12" ht="15.75" thickBot="1" x14ac:dyDescent="0.3">
      <c r="B33" s="77" t="s">
        <v>28</v>
      </c>
      <c r="C33" s="56">
        <v>36</v>
      </c>
      <c r="D33" s="56">
        <v>39</v>
      </c>
      <c r="E33" s="56">
        <v>45</v>
      </c>
      <c r="F33" s="56">
        <v>45</v>
      </c>
      <c r="G33" s="56" t="s">
        <v>103</v>
      </c>
      <c r="H33" s="56" t="s">
        <v>103</v>
      </c>
      <c r="I33" s="56" t="s">
        <v>103</v>
      </c>
      <c r="J33" s="56" t="s">
        <v>103</v>
      </c>
      <c r="K33" s="1" t="s">
        <v>108</v>
      </c>
      <c r="L33" s="1"/>
    </row>
    <row r="34" spans="1:12" ht="15.75" thickBot="1" x14ac:dyDescent="0.3">
      <c r="B34" s="77" t="s">
        <v>29</v>
      </c>
      <c r="C34" s="81">
        <v>6.4</v>
      </c>
      <c r="D34" s="33">
        <v>6.4</v>
      </c>
      <c r="E34" s="33">
        <v>6.4</v>
      </c>
      <c r="F34" s="33">
        <v>6.4</v>
      </c>
      <c r="G34" s="1" t="s">
        <v>103</v>
      </c>
      <c r="H34" s="1" t="s">
        <v>103</v>
      </c>
      <c r="I34" s="1" t="s">
        <v>103</v>
      </c>
      <c r="J34" s="1" t="s">
        <v>103</v>
      </c>
      <c r="K34" s="1" t="s">
        <v>109</v>
      </c>
      <c r="L34" s="1"/>
    </row>
    <row r="35" spans="1:12" ht="15.75" thickBot="1" x14ac:dyDescent="0.3">
      <c r="B35" s="77" t="s">
        <v>30</v>
      </c>
      <c r="C35" s="56">
        <v>235</v>
      </c>
      <c r="D35" s="56">
        <v>235</v>
      </c>
      <c r="E35" s="56">
        <v>235</v>
      </c>
      <c r="F35" s="56">
        <v>235</v>
      </c>
      <c r="G35" s="1" t="s">
        <v>103</v>
      </c>
      <c r="H35" s="1" t="s">
        <v>103</v>
      </c>
      <c r="I35" s="1" t="s">
        <v>103</v>
      </c>
      <c r="J35" s="1" t="s">
        <v>103</v>
      </c>
      <c r="K35" s="1" t="s">
        <v>32</v>
      </c>
      <c r="L35" s="1"/>
    </row>
    <row r="36" spans="1:12" ht="15.75" thickBot="1" x14ac:dyDescent="0.3">
      <c r="B36" s="77" t="s">
        <v>51</v>
      </c>
      <c r="C36" s="56">
        <v>0</v>
      </c>
      <c r="D36" s="1">
        <v>0</v>
      </c>
      <c r="E36" s="1">
        <v>0</v>
      </c>
      <c r="F36" s="1">
        <v>0</v>
      </c>
      <c r="G36" s="1" t="s">
        <v>103</v>
      </c>
      <c r="H36" s="1" t="s">
        <v>103</v>
      </c>
      <c r="I36" s="1" t="s">
        <v>103</v>
      </c>
      <c r="J36" s="1" t="s">
        <v>103</v>
      </c>
      <c r="K36" s="1" t="s">
        <v>34</v>
      </c>
      <c r="L36" s="1"/>
    </row>
    <row r="38" spans="1:12" x14ac:dyDescent="0.25">
      <c r="A38" s="27" t="s">
        <v>68</v>
      </c>
    </row>
    <row r="39" spans="1:12" ht="15.75" x14ac:dyDescent="0.25">
      <c r="A39" s="32">
        <v>2</v>
      </c>
      <c r="B39" s="82" t="s">
        <v>110</v>
      </c>
    </row>
    <row r="40" spans="1:12" ht="15.75" x14ac:dyDescent="0.25">
      <c r="A40" s="32">
        <v>14</v>
      </c>
      <c r="B40" s="30" t="s">
        <v>111</v>
      </c>
    </row>
    <row r="41" spans="1:12" ht="15.75" x14ac:dyDescent="0.25">
      <c r="A41" s="32">
        <v>16</v>
      </c>
      <c r="B41" s="30" t="s">
        <v>112</v>
      </c>
    </row>
    <row r="42" spans="1:12" x14ac:dyDescent="0.25">
      <c r="A42" s="29"/>
    </row>
    <row r="43" spans="1:12" x14ac:dyDescent="0.25">
      <c r="A43" s="27" t="s">
        <v>69</v>
      </c>
    </row>
    <row r="44" spans="1:12" ht="15.75" x14ac:dyDescent="0.25">
      <c r="A44" s="32" t="s">
        <v>70</v>
      </c>
      <c r="B44" s="30" t="s">
        <v>113</v>
      </c>
    </row>
    <row r="45" spans="1:12" ht="15.75" x14ac:dyDescent="0.25">
      <c r="A45" s="32" t="s">
        <v>33</v>
      </c>
      <c r="B45" s="30" t="s">
        <v>114</v>
      </c>
    </row>
    <row r="46" spans="1:12" ht="15.75" x14ac:dyDescent="0.25">
      <c r="A46" s="32" t="s">
        <v>32</v>
      </c>
      <c r="B46" s="30" t="s">
        <v>115</v>
      </c>
    </row>
    <row r="47" spans="1:12" ht="15.75" x14ac:dyDescent="0.25">
      <c r="A47" s="32" t="s">
        <v>34</v>
      </c>
      <c r="B47" s="30" t="s">
        <v>116</v>
      </c>
    </row>
    <row r="48" spans="1:12" ht="15.75" x14ac:dyDescent="0.25">
      <c r="A48" s="32" t="s">
        <v>71</v>
      </c>
      <c r="B48" s="30" t="s">
        <v>117</v>
      </c>
    </row>
    <row r="49" spans="1:2" ht="15.75" x14ac:dyDescent="0.25">
      <c r="A49" s="32" t="s">
        <v>63</v>
      </c>
      <c r="B49" s="30" t="s">
        <v>118</v>
      </c>
    </row>
    <row r="50" spans="1:2" ht="15.75" x14ac:dyDescent="0.25">
      <c r="A50" s="32" t="s">
        <v>72</v>
      </c>
      <c r="B50" s="30" t="s">
        <v>119</v>
      </c>
    </row>
    <row r="51" spans="1:2" ht="15.75" x14ac:dyDescent="0.25">
      <c r="A51" s="32" t="s">
        <v>73</v>
      </c>
      <c r="B51" s="30" t="s">
        <v>120</v>
      </c>
    </row>
    <row r="52" spans="1:2" ht="15.75" x14ac:dyDescent="0.25">
      <c r="A52" s="32" t="s">
        <v>65</v>
      </c>
      <c r="B52" s="30" t="s">
        <v>121</v>
      </c>
    </row>
    <row r="53" spans="1:2" ht="15.75" x14ac:dyDescent="0.25">
      <c r="A53" s="32" t="s">
        <v>74</v>
      </c>
      <c r="B53" s="30" t="s">
        <v>122</v>
      </c>
    </row>
    <row r="54" spans="1:2" ht="15.75" x14ac:dyDescent="0.25">
      <c r="A54" s="32" t="s">
        <v>95</v>
      </c>
      <c r="B54" s="30" t="s">
        <v>123</v>
      </c>
    </row>
    <row r="55" spans="1:2" ht="15.75" x14ac:dyDescent="0.25">
      <c r="A55" s="32" t="s">
        <v>99</v>
      </c>
      <c r="B55" s="30" t="s">
        <v>124</v>
      </c>
    </row>
    <row r="56" spans="1:2" ht="15.75" x14ac:dyDescent="0.25">
      <c r="A56" s="32" t="s">
        <v>125</v>
      </c>
      <c r="B56" s="30" t="s">
        <v>126</v>
      </c>
    </row>
    <row r="57" spans="1:2" ht="15.75" x14ac:dyDescent="0.25">
      <c r="A57" s="32" t="s">
        <v>127</v>
      </c>
      <c r="B57" s="30" t="s">
        <v>128</v>
      </c>
    </row>
    <row r="58" spans="1:2" ht="15.75" x14ac:dyDescent="0.25">
      <c r="A58" s="32" t="s">
        <v>108</v>
      </c>
      <c r="B58" s="30" t="s">
        <v>129</v>
      </c>
    </row>
    <row r="59" spans="1:2" ht="15.75" x14ac:dyDescent="0.25">
      <c r="A59" s="32" t="s">
        <v>130</v>
      </c>
      <c r="B59" s="30" t="s">
        <v>131</v>
      </c>
    </row>
    <row r="60" spans="1:2" ht="15.75" x14ac:dyDescent="0.25">
      <c r="A60" s="32" t="s">
        <v>132</v>
      </c>
      <c r="B60" s="30" t="s">
        <v>133</v>
      </c>
    </row>
  </sheetData>
  <mergeCells count="8">
    <mergeCell ref="B3:B4"/>
    <mergeCell ref="C2:L2"/>
    <mergeCell ref="C3:C4"/>
    <mergeCell ref="D3:D4"/>
    <mergeCell ref="E3:E4"/>
    <mergeCell ref="F3:F4"/>
    <mergeCell ref="G3:H3"/>
    <mergeCell ref="I3:J3"/>
  </mergeCells>
  <hyperlinks>
    <hyperlink ref="B50" r:id="rId1" display="http://www.renvarme.dk/produkter/jordvarme-boringer.aspx?language=da-dk"/>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workbookViewId="0">
      <selection activeCell="E59" sqref="E59"/>
    </sheetView>
  </sheetViews>
  <sheetFormatPr defaultRowHeight="15" x14ac:dyDescent="0.25"/>
  <cols>
    <col min="1" max="1" width="5" style="2" customWidth="1"/>
    <col min="2" max="2" width="38.85546875" style="2" customWidth="1"/>
    <col min="3" max="10" width="9.140625" style="2"/>
    <col min="11" max="11" width="10.42578125" style="2" customWidth="1"/>
    <col min="12" max="16384" width="9.140625" style="2"/>
  </cols>
  <sheetData>
    <row r="1" spans="2:12" ht="15.75" thickBot="1" x14ac:dyDescent="0.3"/>
    <row r="2" spans="2:12" ht="15.75" customHeight="1" thickBot="1" x14ac:dyDescent="0.3">
      <c r="B2" s="3" t="s">
        <v>0</v>
      </c>
      <c r="C2" s="311" t="s">
        <v>134</v>
      </c>
      <c r="D2" s="312"/>
      <c r="E2" s="312"/>
      <c r="F2" s="312"/>
      <c r="G2" s="312"/>
      <c r="H2" s="312"/>
      <c r="I2" s="312"/>
      <c r="J2" s="312"/>
      <c r="K2" s="312"/>
      <c r="L2" s="313"/>
    </row>
    <row r="3" spans="2:12" ht="15" customHeight="1" thickBot="1" x14ac:dyDescent="0.3">
      <c r="B3" s="309" t="s">
        <v>5</v>
      </c>
      <c r="C3" s="316">
        <v>2015</v>
      </c>
      <c r="D3" s="320">
        <v>2020</v>
      </c>
      <c r="E3" s="316">
        <v>2030</v>
      </c>
      <c r="F3" s="318">
        <v>2050</v>
      </c>
      <c r="G3" s="320" t="s">
        <v>1</v>
      </c>
      <c r="H3" s="318"/>
      <c r="I3" s="314" t="s">
        <v>2</v>
      </c>
      <c r="J3" s="318"/>
      <c r="K3" s="42" t="s">
        <v>3</v>
      </c>
      <c r="L3" s="66" t="s">
        <v>4</v>
      </c>
    </row>
    <row r="4" spans="2:12" ht="15.75" thickBot="1" x14ac:dyDescent="0.3">
      <c r="B4" s="310"/>
      <c r="C4" s="317"/>
      <c r="D4" s="321"/>
      <c r="E4" s="317"/>
      <c r="F4" s="319"/>
      <c r="G4" s="6" t="s">
        <v>6</v>
      </c>
      <c r="H4" s="7" t="s">
        <v>7</v>
      </c>
      <c r="I4" s="71" t="s">
        <v>6</v>
      </c>
      <c r="J4" s="7" t="s">
        <v>7</v>
      </c>
      <c r="K4" s="83"/>
      <c r="L4" s="73"/>
    </row>
    <row r="5" spans="2:12" ht="15.75" thickBot="1" x14ac:dyDescent="0.3">
      <c r="B5" s="9" t="s">
        <v>8</v>
      </c>
      <c r="C5" s="33">
        <v>44</v>
      </c>
      <c r="D5" s="33">
        <v>80</v>
      </c>
      <c r="E5" s="33">
        <v>80</v>
      </c>
      <c r="F5" s="33">
        <v>80</v>
      </c>
      <c r="G5" s="1" t="s">
        <v>103</v>
      </c>
      <c r="H5" s="1" t="s">
        <v>103</v>
      </c>
      <c r="I5" s="1" t="s">
        <v>103</v>
      </c>
      <c r="J5" s="1" t="s">
        <v>103</v>
      </c>
      <c r="K5" s="1" t="s">
        <v>135</v>
      </c>
      <c r="L5" s="66"/>
    </row>
    <row r="6" spans="2:12" ht="15.75" thickBot="1" x14ac:dyDescent="0.3">
      <c r="B6" s="9" t="s">
        <v>9</v>
      </c>
      <c r="C6" s="1">
        <v>0</v>
      </c>
      <c r="D6" s="1">
        <v>0</v>
      </c>
      <c r="E6" s="1">
        <v>0</v>
      </c>
      <c r="F6" s="1">
        <v>0</v>
      </c>
      <c r="G6" s="1">
        <v>0</v>
      </c>
      <c r="H6" s="1">
        <v>0</v>
      </c>
      <c r="I6" s="1">
        <v>0</v>
      </c>
      <c r="J6" s="1">
        <v>0</v>
      </c>
      <c r="K6" s="1"/>
      <c r="L6" s="1"/>
    </row>
    <row r="7" spans="2:12" ht="23.25" thickBot="1" x14ac:dyDescent="0.3">
      <c r="B7" s="9" t="s">
        <v>10</v>
      </c>
      <c r="C7" s="1">
        <v>100</v>
      </c>
      <c r="D7" s="1">
        <v>100</v>
      </c>
      <c r="E7" s="1">
        <v>100</v>
      </c>
      <c r="F7" s="1">
        <v>100</v>
      </c>
      <c r="G7" s="1" t="s">
        <v>103</v>
      </c>
      <c r="H7" s="1" t="s">
        <v>103</v>
      </c>
      <c r="I7" s="1" t="s">
        <v>103</v>
      </c>
      <c r="J7" s="1" t="s">
        <v>103</v>
      </c>
      <c r="K7" s="1"/>
      <c r="L7" s="1"/>
    </row>
    <row r="8" spans="2:12" ht="23.25" thickBot="1" x14ac:dyDescent="0.3">
      <c r="B8" s="9" t="s">
        <v>11</v>
      </c>
      <c r="C8" s="1">
        <v>100</v>
      </c>
      <c r="D8" s="1">
        <v>100</v>
      </c>
      <c r="E8" s="1">
        <v>100</v>
      </c>
      <c r="F8" s="1">
        <v>100</v>
      </c>
      <c r="G8" s="1" t="s">
        <v>103</v>
      </c>
      <c r="H8" s="1" t="s">
        <v>103</v>
      </c>
      <c r="I8" s="1" t="s">
        <v>103</v>
      </c>
      <c r="J8" s="1" t="s">
        <v>103</v>
      </c>
      <c r="K8" s="1"/>
      <c r="L8" s="1"/>
    </row>
    <row r="9" spans="2:12" ht="15.75" thickBot="1" x14ac:dyDescent="0.3">
      <c r="B9" s="9" t="s">
        <v>12</v>
      </c>
      <c r="C9" s="1" t="s">
        <v>103</v>
      </c>
      <c r="D9" s="1" t="s">
        <v>103</v>
      </c>
      <c r="E9" s="1" t="s">
        <v>103</v>
      </c>
      <c r="F9" s="1" t="s">
        <v>103</v>
      </c>
      <c r="G9" s="1" t="s">
        <v>103</v>
      </c>
      <c r="H9" s="1" t="s">
        <v>103</v>
      </c>
      <c r="I9" s="1" t="s">
        <v>103</v>
      </c>
      <c r="J9" s="1" t="s">
        <v>103</v>
      </c>
      <c r="K9" s="1"/>
      <c r="L9" s="1"/>
    </row>
    <row r="10" spans="2:12" ht="15.75" thickBot="1" x14ac:dyDescent="0.3">
      <c r="B10" s="9" t="s">
        <v>13</v>
      </c>
      <c r="C10" s="1">
        <v>135</v>
      </c>
      <c r="D10" s="1">
        <v>145</v>
      </c>
      <c r="E10" s="1">
        <v>170</v>
      </c>
      <c r="F10" s="1">
        <v>170</v>
      </c>
      <c r="G10" s="1" t="s">
        <v>103</v>
      </c>
      <c r="H10" s="1" t="s">
        <v>103</v>
      </c>
      <c r="I10" s="1" t="s">
        <v>103</v>
      </c>
      <c r="J10" s="1" t="s">
        <v>103</v>
      </c>
      <c r="K10" s="1" t="s">
        <v>33</v>
      </c>
      <c r="L10" s="1">
        <v>2.16</v>
      </c>
    </row>
    <row r="11" spans="2:12" ht="15.75" thickBot="1" x14ac:dyDescent="0.3">
      <c r="B11" s="9" t="s">
        <v>14</v>
      </c>
      <c r="C11" s="1" t="s">
        <v>103</v>
      </c>
      <c r="D11" s="1" t="s">
        <v>103</v>
      </c>
      <c r="E11" s="1" t="s">
        <v>103</v>
      </c>
      <c r="F11" s="1" t="s">
        <v>103</v>
      </c>
      <c r="G11" s="1" t="s">
        <v>103</v>
      </c>
      <c r="H11" s="1" t="s">
        <v>103</v>
      </c>
      <c r="I11" s="1" t="s">
        <v>103</v>
      </c>
      <c r="J11" s="1" t="s">
        <v>103</v>
      </c>
      <c r="K11" s="1"/>
      <c r="L11" s="1"/>
    </row>
    <row r="12" spans="2:12" ht="15.75" thickBot="1" x14ac:dyDescent="0.3">
      <c r="B12" s="9" t="s">
        <v>15</v>
      </c>
      <c r="C12" s="1">
        <v>20</v>
      </c>
      <c r="D12" s="1">
        <v>20</v>
      </c>
      <c r="E12" s="1">
        <v>20</v>
      </c>
      <c r="F12" s="1">
        <v>20</v>
      </c>
      <c r="G12" s="1" t="s">
        <v>103</v>
      </c>
      <c r="H12" s="1" t="s">
        <v>103</v>
      </c>
      <c r="I12" s="1" t="s">
        <v>103</v>
      </c>
      <c r="J12" s="1" t="s">
        <v>103</v>
      </c>
      <c r="K12" s="1" t="s">
        <v>34</v>
      </c>
      <c r="L12" s="1"/>
    </row>
    <row r="13" spans="2:12" ht="15.75" thickBot="1" x14ac:dyDescent="0.3">
      <c r="B13" s="5" t="s">
        <v>16</v>
      </c>
      <c r="C13" s="13"/>
      <c r="D13" s="13"/>
      <c r="E13" s="13"/>
      <c r="F13" s="13"/>
      <c r="G13" s="13"/>
      <c r="H13" s="13"/>
      <c r="I13" s="13"/>
      <c r="J13" s="13"/>
      <c r="K13" s="13"/>
      <c r="L13" s="1"/>
    </row>
    <row r="14" spans="2:12" ht="15.75" thickBot="1" x14ac:dyDescent="0.3">
      <c r="B14" s="9" t="s">
        <v>35</v>
      </c>
      <c r="C14" s="1" t="s">
        <v>103</v>
      </c>
      <c r="D14" s="1" t="s">
        <v>103</v>
      </c>
      <c r="E14" s="1" t="s">
        <v>103</v>
      </c>
      <c r="F14" s="1" t="s">
        <v>103</v>
      </c>
      <c r="G14" s="1" t="s">
        <v>103</v>
      </c>
      <c r="H14" s="1" t="s">
        <v>103</v>
      </c>
      <c r="I14" s="1" t="s">
        <v>103</v>
      </c>
      <c r="J14" s="1" t="s">
        <v>103</v>
      </c>
      <c r="K14" s="14"/>
      <c r="L14" s="1"/>
    </row>
    <row r="15" spans="2:12" ht="15.75" thickBot="1" x14ac:dyDescent="0.3">
      <c r="B15" s="9" t="s">
        <v>17</v>
      </c>
      <c r="C15" s="1" t="s">
        <v>103</v>
      </c>
      <c r="D15" s="1" t="s">
        <v>103</v>
      </c>
      <c r="E15" s="1" t="s">
        <v>103</v>
      </c>
      <c r="F15" s="1" t="s">
        <v>103</v>
      </c>
      <c r="G15" s="1" t="s">
        <v>103</v>
      </c>
      <c r="H15" s="1" t="s">
        <v>103</v>
      </c>
      <c r="I15" s="1" t="s">
        <v>103</v>
      </c>
      <c r="J15" s="1" t="s">
        <v>103</v>
      </c>
      <c r="K15" s="14"/>
      <c r="L15" s="1"/>
    </row>
    <row r="16" spans="2:12" ht="15.75" thickBot="1" x14ac:dyDescent="0.3">
      <c r="B16" s="9" t="s">
        <v>18</v>
      </c>
      <c r="C16" s="1" t="s">
        <v>103</v>
      </c>
      <c r="D16" s="1" t="s">
        <v>103</v>
      </c>
      <c r="E16" s="1" t="s">
        <v>103</v>
      </c>
      <c r="F16" s="1" t="s">
        <v>103</v>
      </c>
      <c r="G16" s="1" t="s">
        <v>103</v>
      </c>
      <c r="H16" s="1" t="s">
        <v>103</v>
      </c>
      <c r="I16" s="1" t="s">
        <v>103</v>
      </c>
      <c r="J16" s="1" t="s">
        <v>103</v>
      </c>
      <c r="K16" s="14"/>
      <c r="L16" s="1"/>
    </row>
    <row r="17" spans="2:12" ht="15.75" thickBot="1" x14ac:dyDescent="0.3">
      <c r="B17" s="5" t="s">
        <v>19</v>
      </c>
      <c r="C17" s="16"/>
      <c r="D17" s="16"/>
      <c r="E17" s="16"/>
      <c r="F17" s="16"/>
      <c r="G17" s="16"/>
      <c r="H17" s="16"/>
      <c r="I17" s="16"/>
      <c r="J17" s="16"/>
      <c r="K17" s="16"/>
      <c r="L17" s="17"/>
    </row>
    <row r="18" spans="2:12" ht="15.75" thickBot="1" x14ac:dyDescent="0.3">
      <c r="B18" s="9" t="s">
        <v>20</v>
      </c>
      <c r="C18" s="1" t="s">
        <v>103</v>
      </c>
      <c r="D18" s="1" t="s">
        <v>103</v>
      </c>
      <c r="E18" s="1" t="s">
        <v>103</v>
      </c>
      <c r="F18" s="1" t="s">
        <v>103</v>
      </c>
      <c r="G18" s="1" t="s">
        <v>103</v>
      </c>
      <c r="H18" s="1" t="s">
        <v>103</v>
      </c>
      <c r="I18" s="1" t="s">
        <v>103</v>
      </c>
      <c r="J18" s="1" t="s">
        <v>103</v>
      </c>
      <c r="K18" s="1"/>
      <c r="L18" s="1"/>
    </row>
    <row r="19" spans="2:12" ht="15.75" thickBot="1" x14ac:dyDescent="0.3">
      <c r="B19" s="9" t="s">
        <v>21</v>
      </c>
      <c r="C19" s="14">
        <v>15</v>
      </c>
      <c r="D19" s="14">
        <v>10</v>
      </c>
      <c r="E19" s="14">
        <v>5</v>
      </c>
      <c r="F19" s="14">
        <v>5</v>
      </c>
      <c r="G19" s="1" t="s">
        <v>103</v>
      </c>
      <c r="H19" s="1" t="s">
        <v>103</v>
      </c>
      <c r="I19" s="1" t="s">
        <v>103</v>
      </c>
      <c r="J19" s="1" t="s">
        <v>103</v>
      </c>
      <c r="K19" s="1"/>
      <c r="L19" s="1">
        <v>14</v>
      </c>
    </row>
    <row r="20" spans="2:12" ht="15.75" thickBot="1" x14ac:dyDescent="0.3">
      <c r="B20" s="9" t="s">
        <v>22</v>
      </c>
      <c r="C20" s="14">
        <v>2</v>
      </c>
      <c r="D20" s="14">
        <v>1</v>
      </c>
      <c r="E20" s="74">
        <v>0.5</v>
      </c>
      <c r="F20" s="74">
        <v>0.5</v>
      </c>
      <c r="G20" s="1" t="s">
        <v>103</v>
      </c>
      <c r="H20" s="1" t="s">
        <v>103</v>
      </c>
      <c r="I20" s="1" t="s">
        <v>103</v>
      </c>
      <c r="J20" s="1" t="s">
        <v>103</v>
      </c>
      <c r="K20" s="1" t="s">
        <v>95</v>
      </c>
      <c r="L20" s="1"/>
    </row>
    <row r="21" spans="2:12" ht="15.75" thickBot="1" x14ac:dyDescent="0.3">
      <c r="B21" s="9" t="s">
        <v>23</v>
      </c>
      <c r="C21" s="14">
        <v>0</v>
      </c>
      <c r="D21" s="14">
        <v>0</v>
      </c>
      <c r="E21" s="14">
        <v>0</v>
      </c>
      <c r="F21" s="14">
        <v>0</v>
      </c>
      <c r="G21" s="1" t="s">
        <v>103</v>
      </c>
      <c r="H21" s="1" t="s">
        <v>103</v>
      </c>
      <c r="I21" s="1" t="s">
        <v>103</v>
      </c>
      <c r="J21" s="1" t="s">
        <v>103</v>
      </c>
      <c r="K21" s="1" t="s">
        <v>95</v>
      </c>
      <c r="L21" s="1"/>
    </row>
    <row r="22" spans="2:12" ht="15.75" thickBot="1" x14ac:dyDescent="0.3">
      <c r="B22" s="9" t="s">
        <v>24</v>
      </c>
      <c r="C22" s="14">
        <v>0</v>
      </c>
      <c r="D22" s="14">
        <v>0</v>
      </c>
      <c r="E22" s="14">
        <v>0</v>
      </c>
      <c r="F22" s="14">
        <v>0</v>
      </c>
      <c r="G22" s="1" t="s">
        <v>103</v>
      </c>
      <c r="H22" s="1" t="s">
        <v>103</v>
      </c>
      <c r="I22" s="1" t="s">
        <v>103</v>
      </c>
      <c r="J22" s="1" t="s">
        <v>103</v>
      </c>
      <c r="K22" s="1" t="s">
        <v>95</v>
      </c>
      <c r="L22" s="1"/>
    </row>
    <row r="23" spans="2:12" ht="15.75" thickBot="1" x14ac:dyDescent="0.3">
      <c r="B23" s="5" t="s">
        <v>104</v>
      </c>
      <c r="C23" s="26"/>
      <c r="D23" s="26"/>
      <c r="E23" s="26"/>
      <c r="F23" s="26"/>
      <c r="G23" s="26"/>
      <c r="H23" s="26"/>
      <c r="I23" s="26"/>
      <c r="J23" s="26"/>
      <c r="K23" s="16"/>
      <c r="L23" s="17"/>
    </row>
    <row r="24" spans="2:12" x14ac:dyDescent="0.25">
      <c r="B24" s="75" t="s">
        <v>26</v>
      </c>
      <c r="C24" s="42">
        <v>18</v>
      </c>
      <c r="D24" s="39">
        <v>17</v>
      </c>
      <c r="E24" s="39">
        <v>15</v>
      </c>
      <c r="F24" s="39">
        <v>14</v>
      </c>
      <c r="G24" s="42" t="s">
        <v>103</v>
      </c>
      <c r="H24" s="42" t="s">
        <v>103</v>
      </c>
      <c r="I24" s="42" t="s">
        <v>103</v>
      </c>
      <c r="J24" s="42" t="s">
        <v>103</v>
      </c>
      <c r="K24" s="23" t="s">
        <v>105</v>
      </c>
      <c r="L24" s="23"/>
    </row>
    <row r="25" spans="2:12" x14ac:dyDescent="0.25">
      <c r="B25" s="75" t="s">
        <v>27</v>
      </c>
      <c r="C25" s="45">
        <v>78</v>
      </c>
      <c r="D25" s="45">
        <v>78</v>
      </c>
      <c r="E25" s="45">
        <v>78</v>
      </c>
      <c r="F25" s="45">
        <v>78</v>
      </c>
      <c r="G25" s="45" t="s">
        <v>103</v>
      </c>
      <c r="H25" s="45" t="s">
        <v>103</v>
      </c>
      <c r="I25" s="45" t="s">
        <v>103</v>
      </c>
      <c r="J25" s="45" t="s">
        <v>103</v>
      </c>
      <c r="K25" s="23"/>
      <c r="L25" s="23"/>
    </row>
    <row r="26" spans="2:12" ht="15.75" thickBot="1" x14ac:dyDescent="0.3">
      <c r="B26" s="77" t="s">
        <v>28</v>
      </c>
      <c r="C26" s="56">
        <v>22</v>
      </c>
      <c r="D26" s="56">
        <v>22</v>
      </c>
      <c r="E26" s="56">
        <v>22</v>
      </c>
      <c r="F26" s="56">
        <v>22</v>
      </c>
      <c r="G26" s="56" t="s">
        <v>103</v>
      </c>
      <c r="H26" s="56" t="s">
        <v>103</v>
      </c>
      <c r="I26" s="56" t="s">
        <v>103</v>
      </c>
      <c r="J26" s="56" t="s">
        <v>103</v>
      </c>
      <c r="K26" s="1"/>
      <c r="L26" s="1"/>
    </row>
    <row r="27" spans="2:12" ht="15.75" thickBot="1" x14ac:dyDescent="0.3">
      <c r="B27" s="9" t="s">
        <v>29</v>
      </c>
      <c r="C27" s="1">
        <v>1.6</v>
      </c>
      <c r="D27" s="1">
        <v>1.6</v>
      </c>
      <c r="E27" s="1">
        <v>1.6</v>
      </c>
      <c r="F27" s="1">
        <v>1.6</v>
      </c>
      <c r="G27" s="1" t="s">
        <v>103</v>
      </c>
      <c r="H27" s="1" t="s">
        <v>103</v>
      </c>
      <c r="I27" s="1" t="s">
        <v>103</v>
      </c>
      <c r="J27" s="1" t="s">
        <v>103</v>
      </c>
      <c r="K27" s="1" t="s">
        <v>65</v>
      </c>
      <c r="L27" s="1"/>
    </row>
    <row r="28" spans="2:12" ht="15.75" thickBot="1" x14ac:dyDescent="0.3">
      <c r="B28" s="9" t="s">
        <v>30</v>
      </c>
      <c r="C28" s="56">
        <v>235</v>
      </c>
      <c r="D28" s="56">
        <v>235</v>
      </c>
      <c r="E28" s="56">
        <v>235</v>
      </c>
      <c r="F28" s="56">
        <v>235</v>
      </c>
      <c r="G28" s="1" t="s">
        <v>103</v>
      </c>
      <c r="H28" s="1" t="s">
        <v>103</v>
      </c>
      <c r="I28" s="1" t="s">
        <v>103</v>
      </c>
      <c r="J28" s="1" t="s">
        <v>103</v>
      </c>
      <c r="K28" s="1" t="s">
        <v>32</v>
      </c>
      <c r="L28" s="1"/>
    </row>
    <row r="29" spans="2:12" ht="15.75" thickBot="1" x14ac:dyDescent="0.3">
      <c r="B29" s="77" t="s">
        <v>51</v>
      </c>
      <c r="C29" s="56">
        <v>0</v>
      </c>
      <c r="D29" s="1">
        <v>0</v>
      </c>
      <c r="E29" s="1">
        <v>0</v>
      </c>
      <c r="F29" s="1">
        <v>0</v>
      </c>
      <c r="G29" s="1" t="s">
        <v>103</v>
      </c>
      <c r="H29" s="1" t="s">
        <v>103</v>
      </c>
      <c r="I29" s="1" t="s">
        <v>103</v>
      </c>
      <c r="J29" s="1" t="s">
        <v>103</v>
      </c>
      <c r="K29" s="1" t="s">
        <v>34</v>
      </c>
      <c r="L29" s="1"/>
    </row>
    <row r="30" spans="2:12" ht="15.75" thickBot="1" x14ac:dyDescent="0.3">
      <c r="B30" s="5" t="s">
        <v>106</v>
      </c>
      <c r="C30" s="26"/>
      <c r="D30" s="26"/>
      <c r="E30" s="26"/>
      <c r="F30" s="26"/>
      <c r="G30" s="26"/>
      <c r="H30" s="26"/>
      <c r="I30" s="26"/>
      <c r="J30" s="26"/>
      <c r="K30" s="16"/>
      <c r="L30" s="17"/>
    </row>
    <row r="31" spans="2:12" ht="15.75" customHeight="1" x14ac:dyDescent="0.25">
      <c r="B31" s="75" t="s">
        <v>26</v>
      </c>
      <c r="C31" s="42">
        <v>33</v>
      </c>
      <c r="D31" s="39">
        <v>31.02</v>
      </c>
      <c r="E31" s="39">
        <v>27.917999999999999</v>
      </c>
      <c r="F31" s="39">
        <v>25.126200000000001</v>
      </c>
      <c r="G31" s="42" t="s">
        <v>103</v>
      </c>
      <c r="H31" s="42" t="s">
        <v>103</v>
      </c>
      <c r="I31" s="42" t="s">
        <v>103</v>
      </c>
      <c r="J31" s="42" t="s">
        <v>103</v>
      </c>
      <c r="K31" s="23" t="s">
        <v>136</v>
      </c>
      <c r="L31" s="23"/>
    </row>
    <row r="32" spans="2:12" x14ac:dyDescent="0.25">
      <c r="B32" s="75" t="s">
        <v>27</v>
      </c>
      <c r="C32" s="45">
        <v>42</v>
      </c>
      <c r="D32" s="45">
        <v>42</v>
      </c>
      <c r="E32" s="45">
        <v>42</v>
      </c>
      <c r="F32" s="45">
        <v>42</v>
      </c>
      <c r="G32" s="45" t="s">
        <v>103</v>
      </c>
      <c r="H32" s="45" t="s">
        <v>103</v>
      </c>
      <c r="I32" s="45" t="s">
        <v>103</v>
      </c>
      <c r="J32" s="45" t="s">
        <v>103</v>
      </c>
      <c r="K32" s="23" t="s">
        <v>99</v>
      </c>
      <c r="L32" s="23"/>
    </row>
    <row r="33" spans="1:12" ht="15.75" thickBot="1" x14ac:dyDescent="0.3">
      <c r="B33" s="77" t="s">
        <v>28</v>
      </c>
      <c r="C33" s="56">
        <v>58</v>
      </c>
      <c r="D33" s="56">
        <v>58</v>
      </c>
      <c r="E33" s="56">
        <v>58</v>
      </c>
      <c r="F33" s="56">
        <v>58</v>
      </c>
      <c r="G33" s="56" t="s">
        <v>103</v>
      </c>
      <c r="H33" s="56" t="s">
        <v>103</v>
      </c>
      <c r="I33" s="56" t="s">
        <v>103</v>
      </c>
      <c r="J33" s="56" t="s">
        <v>103</v>
      </c>
      <c r="K33" s="1" t="s">
        <v>99</v>
      </c>
      <c r="L33" s="1"/>
    </row>
    <row r="34" spans="1:12" ht="15.75" thickBot="1" x14ac:dyDescent="0.3">
      <c r="B34" s="77" t="s">
        <v>29</v>
      </c>
      <c r="C34" s="81">
        <v>24.6</v>
      </c>
      <c r="D34" s="33">
        <v>24.6</v>
      </c>
      <c r="E34" s="33">
        <v>24.6</v>
      </c>
      <c r="F34" s="33">
        <v>24.6</v>
      </c>
      <c r="G34" s="1" t="s">
        <v>103</v>
      </c>
      <c r="H34" s="1" t="s">
        <v>103</v>
      </c>
      <c r="I34" s="1" t="s">
        <v>103</v>
      </c>
      <c r="J34" s="1" t="s">
        <v>103</v>
      </c>
      <c r="K34" s="1" t="s">
        <v>137</v>
      </c>
      <c r="L34" s="1"/>
    </row>
    <row r="35" spans="1:12" ht="15.75" thickBot="1" x14ac:dyDescent="0.3">
      <c r="B35" s="77" t="s">
        <v>30</v>
      </c>
      <c r="C35" s="56">
        <v>235</v>
      </c>
      <c r="D35" s="56">
        <v>235</v>
      </c>
      <c r="E35" s="56">
        <v>235</v>
      </c>
      <c r="F35" s="56">
        <v>235</v>
      </c>
      <c r="G35" s="1" t="s">
        <v>103</v>
      </c>
      <c r="H35" s="1" t="s">
        <v>103</v>
      </c>
      <c r="I35" s="1" t="s">
        <v>103</v>
      </c>
      <c r="J35" s="1" t="s">
        <v>103</v>
      </c>
      <c r="K35" s="1" t="s">
        <v>32</v>
      </c>
      <c r="L35" s="1"/>
    </row>
    <row r="36" spans="1:12" ht="15.75" thickBot="1" x14ac:dyDescent="0.3">
      <c r="B36" s="77" t="s">
        <v>51</v>
      </c>
      <c r="C36" s="56">
        <v>0</v>
      </c>
      <c r="D36" s="1">
        <v>0</v>
      </c>
      <c r="E36" s="1">
        <v>0</v>
      </c>
      <c r="F36" s="1">
        <v>0</v>
      </c>
      <c r="G36" s="1" t="s">
        <v>103</v>
      </c>
      <c r="H36" s="1" t="s">
        <v>103</v>
      </c>
      <c r="I36" s="1" t="s">
        <v>103</v>
      </c>
      <c r="J36" s="1" t="s">
        <v>103</v>
      </c>
      <c r="K36" s="1" t="s">
        <v>34</v>
      </c>
      <c r="L36" s="1"/>
    </row>
    <row r="38" spans="1:12" x14ac:dyDescent="0.25">
      <c r="A38" s="27" t="s">
        <v>68</v>
      </c>
    </row>
    <row r="39" spans="1:12" ht="15.75" x14ac:dyDescent="0.25">
      <c r="A39" s="32">
        <v>2</v>
      </c>
      <c r="B39" s="82" t="s">
        <v>110</v>
      </c>
    </row>
    <row r="40" spans="1:12" ht="15.75" x14ac:dyDescent="0.25">
      <c r="A40" s="32">
        <v>14</v>
      </c>
      <c r="B40" s="30" t="s">
        <v>111</v>
      </c>
    </row>
    <row r="41" spans="1:12" ht="15.75" x14ac:dyDescent="0.25">
      <c r="A41" s="32">
        <v>16</v>
      </c>
      <c r="B41" s="30" t="s">
        <v>112</v>
      </c>
    </row>
    <row r="43" spans="1:12" x14ac:dyDescent="0.25">
      <c r="A43" s="27" t="s">
        <v>69</v>
      </c>
    </row>
    <row r="44" spans="1:12" ht="15.75" x14ac:dyDescent="0.25">
      <c r="A44" s="32" t="s">
        <v>70</v>
      </c>
      <c r="B44" s="82" t="s">
        <v>138</v>
      </c>
    </row>
    <row r="45" spans="1:12" ht="15.75" x14ac:dyDescent="0.25">
      <c r="A45" s="32" t="s">
        <v>33</v>
      </c>
      <c r="B45" s="82" t="s">
        <v>139</v>
      </c>
    </row>
    <row r="46" spans="1:12" ht="15.75" x14ac:dyDescent="0.25">
      <c r="A46" s="32" t="s">
        <v>32</v>
      </c>
      <c r="B46" s="82" t="s">
        <v>140</v>
      </c>
    </row>
    <row r="47" spans="1:12" ht="15.75" x14ac:dyDescent="0.25">
      <c r="A47" s="32" t="s">
        <v>34</v>
      </c>
      <c r="B47" s="82" t="s">
        <v>116</v>
      </c>
    </row>
    <row r="48" spans="1:12" ht="15.75" x14ac:dyDescent="0.25">
      <c r="A48" s="32" t="s">
        <v>71</v>
      </c>
      <c r="B48" s="82" t="s">
        <v>141</v>
      </c>
    </row>
    <row r="49" spans="1:2" ht="15.75" x14ac:dyDescent="0.25">
      <c r="A49" s="32" t="s">
        <v>63</v>
      </c>
      <c r="B49" s="82" t="s">
        <v>142</v>
      </c>
    </row>
    <row r="50" spans="1:2" ht="15.75" x14ac:dyDescent="0.25">
      <c r="A50" s="32" t="s">
        <v>72</v>
      </c>
      <c r="B50" s="82" t="s">
        <v>143</v>
      </c>
    </row>
    <row r="51" spans="1:2" ht="15.75" x14ac:dyDescent="0.25">
      <c r="A51" s="32" t="s">
        <v>73</v>
      </c>
      <c r="B51" s="82" t="s">
        <v>144</v>
      </c>
    </row>
    <row r="52" spans="1:2" ht="15.75" x14ac:dyDescent="0.25">
      <c r="A52" s="32" t="s">
        <v>65</v>
      </c>
      <c r="B52" s="82" t="s">
        <v>145</v>
      </c>
    </row>
    <row r="53" spans="1:2" ht="15.75" x14ac:dyDescent="0.25">
      <c r="A53" s="32" t="s">
        <v>74</v>
      </c>
      <c r="B53" s="82" t="s">
        <v>146</v>
      </c>
    </row>
    <row r="54" spans="1:2" ht="15.75" x14ac:dyDescent="0.25">
      <c r="A54" s="32" t="s">
        <v>95</v>
      </c>
      <c r="B54" s="82" t="s">
        <v>124</v>
      </c>
    </row>
    <row r="55" spans="1:2" ht="15.75" x14ac:dyDescent="0.25">
      <c r="A55" s="32" t="s">
        <v>99</v>
      </c>
      <c r="B55" s="82" t="s">
        <v>147</v>
      </c>
    </row>
    <row r="56" spans="1:2" ht="15.75" x14ac:dyDescent="0.25">
      <c r="A56" s="32" t="s">
        <v>125</v>
      </c>
      <c r="B56" s="82" t="s">
        <v>131</v>
      </c>
    </row>
    <row r="57" spans="1:2" ht="15.75" x14ac:dyDescent="0.25">
      <c r="A57" s="32" t="s">
        <v>127</v>
      </c>
      <c r="B57" s="30" t="s">
        <v>128</v>
      </c>
    </row>
  </sheetData>
  <mergeCells count="8">
    <mergeCell ref="B3:B4"/>
    <mergeCell ref="C2:L2"/>
    <mergeCell ref="C3:C4"/>
    <mergeCell ref="D3:D4"/>
    <mergeCell ref="E3:E4"/>
    <mergeCell ref="F3:F4"/>
    <mergeCell ref="G3:H3"/>
    <mergeCell ref="I3:J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workbookViewId="0">
      <selection activeCell="A60" sqref="A60"/>
    </sheetView>
  </sheetViews>
  <sheetFormatPr defaultRowHeight="15" x14ac:dyDescent="0.25"/>
  <cols>
    <col min="1" max="1" width="5" style="2" customWidth="1"/>
    <col min="2" max="2" width="38.85546875" style="2" customWidth="1"/>
    <col min="3" max="10" width="9.140625" style="2"/>
    <col min="11" max="11" width="10.42578125" style="2" customWidth="1"/>
    <col min="12" max="16384" width="9.140625" style="2"/>
  </cols>
  <sheetData>
    <row r="1" spans="2:12" ht="15.75" thickBot="1" x14ac:dyDescent="0.3"/>
    <row r="2" spans="2:12" ht="15.75" customHeight="1" thickBot="1" x14ac:dyDescent="0.3">
      <c r="B2" s="3" t="s">
        <v>0</v>
      </c>
      <c r="C2" s="311" t="s">
        <v>148</v>
      </c>
      <c r="D2" s="312"/>
      <c r="E2" s="312"/>
      <c r="F2" s="312"/>
      <c r="G2" s="312"/>
      <c r="H2" s="312"/>
      <c r="I2" s="312"/>
      <c r="J2" s="312"/>
      <c r="K2" s="312"/>
      <c r="L2" s="313"/>
    </row>
    <row r="3" spans="2:12" ht="15" customHeight="1" x14ac:dyDescent="0.25">
      <c r="B3" s="322"/>
      <c r="C3" s="316">
        <v>2015</v>
      </c>
      <c r="D3" s="316">
        <v>2020</v>
      </c>
      <c r="E3" s="316">
        <v>2030</v>
      </c>
      <c r="F3" s="316">
        <v>2050</v>
      </c>
      <c r="G3" s="314" t="s">
        <v>1</v>
      </c>
      <c r="H3" s="318"/>
      <c r="I3" s="314" t="s">
        <v>2</v>
      </c>
      <c r="J3" s="318"/>
      <c r="K3" s="316" t="s">
        <v>3</v>
      </c>
      <c r="L3" s="316" t="s">
        <v>4</v>
      </c>
    </row>
    <row r="4" spans="2:12" ht="15.75" thickBot="1" x14ac:dyDescent="0.3">
      <c r="B4" s="323"/>
      <c r="C4" s="317"/>
      <c r="D4" s="317"/>
      <c r="E4" s="317"/>
      <c r="F4" s="317"/>
      <c r="G4" s="315"/>
      <c r="H4" s="319"/>
      <c r="I4" s="315"/>
      <c r="J4" s="319"/>
      <c r="K4" s="317"/>
      <c r="L4" s="317"/>
    </row>
    <row r="5" spans="2:12" ht="15.75" thickBot="1" x14ac:dyDescent="0.3">
      <c r="B5" s="5" t="s">
        <v>5</v>
      </c>
      <c r="C5" s="16"/>
      <c r="D5" s="16"/>
      <c r="E5" s="16"/>
      <c r="F5" s="16"/>
      <c r="G5" s="6" t="s">
        <v>6</v>
      </c>
      <c r="H5" s="7" t="s">
        <v>7</v>
      </c>
      <c r="I5" s="7" t="s">
        <v>6</v>
      </c>
      <c r="J5" s="8" t="s">
        <v>7</v>
      </c>
      <c r="K5" s="16"/>
      <c r="L5" s="17"/>
    </row>
    <row r="6" spans="2:12" ht="15.75" thickBot="1" x14ac:dyDescent="0.3">
      <c r="B6" s="9" t="s">
        <v>8</v>
      </c>
      <c r="C6" s="33">
        <v>50</v>
      </c>
      <c r="D6" s="33">
        <v>50</v>
      </c>
      <c r="E6" s="33">
        <v>50</v>
      </c>
      <c r="F6" s="33">
        <v>50</v>
      </c>
      <c r="G6" s="1">
        <v>20</v>
      </c>
      <c r="H6" s="1">
        <v>80</v>
      </c>
      <c r="I6" s="1">
        <v>20</v>
      </c>
      <c r="J6" s="1">
        <v>80</v>
      </c>
      <c r="K6" s="1" t="s">
        <v>149</v>
      </c>
      <c r="L6" s="1">
        <v>5</v>
      </c>
    </row>
    <row r="7" spans="2:12" ht="15.75" thickBot="1" x14ac:dyDescent="0.3">
      <c r="B7" s="9" t="s">
        <v>9</v>
      </c>
      <c r="C7" s="1" t="s">
        <v>103</v>
      </c>
      <c r="D7" s="1" t="s">
        <v>103</v>
      </c>
      <c r="E7" s="1" t="s">
        <v>103</v>
      </c>
      <c r="F7" s="1" t="s">
        <v>103</v>
      </c>
      <c r="G7" s="1" t="s">
        <v>103</v>
      </c>
      <c r="H7" s="1" t="s">
        <v>103</v>
      </c>
      <c r="I7" s="1" t="s">
        <v>103</v>
      </c>
      <c r="J7" s="1" t="s">
        <v>103</v>
      </c>
      <c r="K7" s="1"/>
      <c r="L7" s="1"/>
    </row>
    <row r="8" spans="2:12" ht="23.25" thickBot="1" x14ac:dyDescent="0.3">
      <c r="B8" s="9" t="s">
        <v>10</v>
      </c>
      <c r="C8" s="1">
        <v>100</v>
      </c>
      <c r="D8" s="1">
        <v>100</v>
      </c>
      <c r="E8" s="1">
        <v>100</v>
      </c>
      <c r="F8" s="1">
        <v>100</v>
      </c>
      <c r="G8" s="1" t="s">
        <v>103</v>
      </c>
      <c r="H8" s="1" t="s">
        <v>103</v>
      </c>
      <c r="I8" s="1" t="s">
        <v>103</v>
      </c>
      <c r="J8" s="1" t="s">
        <v>103</v>
      </c>
      <c r="K8" s="1"/>
      <c r="L8" s="1"/>
    </row>
    <row r="9" spans="2:12" ht="23.25" thickBot="1" x14ac:dyDescent="0.3">
      <c r="B9" s="9" t="s">
        <v>11</v>
      </c>
      <c r="C9" s="1">
        <v>100</v>
      </c>
      <c r="D9" s="1">
        <v>100</v>
      </c>
      <c r="E9" s="1">
        <v>100</v>
      </c>
      <c r="F9" s="1">
        <v>100</v>
      </c>
      <c r="G9" s="1" t="s">
        <v>103</v>
      </c>
      <c r="H9" s="1" t="s">
        <v>103</v>
      </c>
      <c r="I9" s="1" t="s">
        <v>103</v>
      </c>
      <c r="J9" s="1" t="s">
        <v>103</v>
      </c>
      <c r="K9" s="1"/>
      <c r="L9" s="1"/>
    </row>
    <row r="10" spans="2:12" ht="15.75" thickBot="1" x14ac:dyDescent="0.3">
      <c r="B10" s="9" t="s">
        <v>12</v>
      </c>
      <c r="C10" s="1" t="s">
        <v>103</v>
      </c>
      <c r="D10" s="1" t="s">
        <v>103</v>
      </c>
      <c r="E10" s="1" t="s">
        <v>103</v>
      </c>
      <c r="F10" s="1" t="s">
        <v>103</v>
      </c>
      <c r="G10" s="1" t="s">
        <v>103</v>
      </c>
      <c r="H10" s="1" t="s">
        <v>103</v>
      </c>
      <c r="I10" s="1" t="s">
        <v>103</v>
      </c>
      <c r="J10" s="1" t="s">
        <v>103</v>
      </c>
      <c r="K10" s="1"/>
      <c r="L10" s="1"/>
    </row>
    <row r="11" spans="2:12" ht="15.75" thickBot="1" x14ac:dyDescent="0.3">
      <c r="B11" s="9" t="s">
        <v>13</v>
      </c>
      <c r="C11" s="1">
        <v>150</v>
      </c>
      <c r="D11" s="1">
        <v>155</v>
      </c>
      <c r="E11" s="1">
        <v>155</v>
      </c>
      <c r="F11" s="1">
        <v>160</v>
      </c>
      <c r="G11" s="1" t="s">
        <v>103</v>
      </c>
      <c r="H11" s="1" t="s">
        <v>103</v>
      </c>
      <c r="I11" s="1" t="s">
        <v>103</v>
      </c>
      <c r="J11" s="1" t="s">
        <v>103</v>
      </c>
      <c r="K11" s="1"/>
      <c r="L11" s="1">
        <v>14</v>
      </c>
    </row>
    <row r="12" spans="2:12" ht="15.75" thickBot="1" x14ac:dyDescent="0.3">
      <c r="B12" s="9" t="s">
        <v>14</v>
      </c>
      <c r="C12" s="1" t="s">
        <v>103</v>
      </c>
      <c r="D12" s="1" t="s">
        <v>103</v>
      </c>
      <c r="E12" s="1" t="s">
        <v>103</v>
      </c>
      <c r="F12" s="1" t="s">
        <v>103</v>
      </c>
      <c r="G12" s="1" t="s">
        <v>103</v>
      </c>
      <c r="H12" s="1" t="s">
        <v>103</v>
      </c>
      <c r="I12" s="1" t="s">
        <v>103</v>
      </c>
      <c r="J12" s="1" t="s">
        <v>103</v>
      </c>
      <c r="K12" s="1"/>
      <c r="L12" s="1"/>
    </row>
    <row r="13" spans="2:12" ht="15.75" thickBot="1" x14ac:dyDescent="0.3">
      <c r="B13" s="9" t="s">
        <v>15</v>
      </c>
      <c r="C13" s="84">
        <v>15</v>
      </c>
      <c r="D13" s="1">
        <v>20</v>
      </c>
      <c r="E13" s="1">
        <v>20</v>
      </c>
      <c r="F13" s="1">
        <v>20</v>
      </c>
      <c r="G13" s="1">
        <v>15</v>
      </c>
      <c r="H13" s="1">
        <v>20</v>
      </c>
      <c r="I13" s="1">
        <v>15</v>
      </c>
      <c r="J13" s="1">
        <v>20</v>
      </c>
      <c r="K13" s="1" t="s">
        <v>33</v>
      </c>
      <c r="L13" s="1"/>
    </row>
    <row r="14" spans="2:12" ht="15.75" thickBot="1" x14ac:dyDescent="0.3">
      <c r="B14" s="5" t="s">
        <v>16</v>
      </c>
      <c r="C14" s="13"/>
      <c r="D14" s="13"/>
      <c r="E14" s="13"/>
      <c r="F14" s="13"/>
      <c r="G14" s="13"/>
      <c r="H14" s="13"/>
      <c r="I14" s="13"/>
      <c r="J14" s="13"/>
      <c r="K14" s="13"/>
      <c r="L14" s="1"/>
    </row>
    <row r="15" spans="2:12" ht="15.75" thickBot="1" x14ac:dyDescent="0.3">
      <c r="B15" s="9" t="s">
        <v>35</v>
      </c>
      <c r="C15" s="1" t="s">
        <v>103</v>
      </c>
      <c r="D15" s="1" t="s">
        <v>103</v>
      </c>
      <c r="E15" s="1" t="s">
        <v>103</v>
      </c>
      <c r="F15" s="1" t="s">
        <v>103</v>
      </c>
      <c r="G15" s="1" t="s">
        <v>103</v>
      </c>
      <c r="H15" s="1" t="s">
        <v>103</v>
      </c>
      <c r="I15" s="1" t="s">
        <v>103</v>
      </c>
      <c r="J15" s="1" t="s">
        <v>103</v>
      </c>
      <c r="K15" s="14"/>
      <c r="L15" s="1"/>
    </row>
    <row r="16" spans="2:12" ht="15.75" thickBot="1" x14ac:dyDescent="0.3">
      <c r="B16" s="9" t="s">
        <v>17</v>
      </c>
      <c r="C16" s="1" t="s">
        <v>103</v>
      </c>
      <c r="D16" s="1" t="s">
        <v>103</v>
      </c>
      <c r="E16" s="1" t="s">
        <v>103</v>
      </c>
      <c r="F16" s="1" t="s">
        <v>103</v>
      </c>
      <c r="G16" s="1" t="s">
        <v>103</v>
      </c>
      <c r="H16" s="1" t="s">
        <v>103</v>
      </c>
      <c r="I16" s="1" t="s">
        <v>103</v>
      </c>
      <c r="J16" s="1" t="s">
        <v>103</v>
      </c>
      <c r="K16" s="14"/>
      <c r="L16" s="1"/>
    </row>
    <row r="17" spans="2:12" ht="15.75" thickBot="1" x14ac:dyDescent="0.3">
      <c r="B17" s="9" t="s">
        <v>18</v>
      </c>
      <c r="C17" s="1" t="s">
        <v>103</v>
      </c>
      <c r="D17" s="1" t="s">
        <v>103</v>
      </c>
      <c r="E17" s="1" t="s">
        <v>103</v>
      </c>
      <c r="F17" s="1" t="s">
        <v>103</v>
      </c>
      <c r="G17" s="1" t="s">
        <v>103</v>
      </c>
      <c r="H17" s="1" t="s">
        <v>103</v>
      </c>
      <c r="I17" s="1" t="s">
        <v>103</v>
      </c>
      <c r="J17" s="1" t="s">
        <v>103</v>
      </c>
      <c r="K17" s="14"/>
      <c r="L17" s="1"/>
    </row>
    <row r="18" spans="2:12" ht="15.75" thickBot="1" x14ac:dyDescent="0.3">
      <c r="B18" s="5" t="s">
        <v>19</v>
      </c>
      <c r="C18" s="16"/>
      <c r="D18" s="16"/>
      <c r="E18" s="16"/>
      <c r="F18" s="16"/>
      <c r="G18" s="16"/>
      <c r="H18" s="16"/>
      <c r="I18" s="16"/>
      <c r="J18" s="16"/>
      <c r="K18" s="16"/>
      <c r="L18" s="17"/>
    </row>
    <row r="19" spans="2:12" ht="15.75" thickBot="1" x14ac:dyDescent="0.3">
      <c r="B19" s="9" t="s">
        <v>20</v>
      </c>
      <c r="C19" s="1">
        <v>0</v>
      </c>
      <c r="D19" s="1">
        <v>0</v>
      </c>
      <c r="E19" s="1">
        <v>0</v>
      </c>
      <c r="F19" s="1">
        <v>0</v>
      </c>
      <c r="G19" s="1" t="s">
        <v>103</v>
      </c>
      <c r="H19" s="1" t="s">
        <v>103</v>
      </c>
      <c r="I19" s="1" t="s">
        <v>103</v>
      </c>
      <c r="J19" s="1" t="s">
        <v>103</v>
      </c>
      <c r="K19" s="1"/>
      <c r="L19" s="1"/>
    </row>
    <row r="20" spans="2:12" ht="15.75" thickBot="1" x14ac:dyDescent="0.3">
      <c r="B20" s="9" t="s">
        <v>21</v>
      </c>
      <c r="C20" s="14">
        <v>120</v>
      </c>
      <c r="D20" s="14">
        <v>80</v>
      </c>
      <c r="E20" s="14">
        <v>50</v>
      </c>
      <c r="F20" s="14">
        <v>50</v>
      </c>
      <c r="G20" s="1">
        <v>20</v>
      </c>
      <c r="H20" s="1">
        <v>150</v>
      </c>
      <c r="I20" s="1">
        <v>10</v>
      </c>
      <c r="J20" s="1">
        <v>100</v>
      </c>
      <c r="K20" s="1" t="s">
        <v>32</v>
      </c>
      <c r="L20" s="1">
        <v>15</v>
      </c>
    </row>
    <row r="21" spans="2:12" ht="15.75" thickBot="1" x14ac:dyDescent="0.3">
      <c r="B21" s="9" t="s">
        <v>22</v>
      </c>
      <c r="C21" s="14">
        <v>5</v>
      </c>
      <c r="D21" s="14">
        <v>5</v>
      </c>
      <c r="E21" s="14">
        <v>5</v>
      </c>
      <c r="F21" s="14">
        <v>5</v>
      </c>
      <c r="G21" s="1" t="s">
        <v>103</v>
      </c>
      <c r="H21" s="1" t="s">
        <v>103</v>
      </c>
      <c r="I21" s="1" t="s">
        <v>103</v>
      </c>
      <c r="J21" s="1" t="s">
        <v>103</v>
      </c>
      <c r="K21" s="1" t="s">
        <v>34</v>
      </c>
      <c r="L21" s="1"/>
    </row>
    <row r="22" spans="2:12" ht="15.75" thickBot="1" x14ac:dyDescent="0.3">
      <c r="B22" s="9" t="s">
        <v>23</v>
      </c>
      <c r="C22" s="1" t="s">
        <v>103</v>
      </c>
      <c r="D22" s="1" t="s">
        <v>103</v>
      </c>
      <c r="E22" s="1" t="s">
        <v>103</v>
      </c>
      <c r="F22" s="1" t="s">
        <v>103</v>
      </c>
      <c r="G22" s="1" t="s">
        <v>103</v>
      </c>
      <c r="H22" s="1" t="s">
        <v>103</v>
      </c>
      <c r="I22" s="1" t="s">
        <v>103</v>
      </c>
      <c r="J22" s="1" t="s">
        <v>103</v>
      </c>
      <c r="K22" s="1"/>
      <c r="L22" s="1"/>
    </row>
    <row r="23" spans="2:12" ht="15.75" thickBot="1" x14ac:dyDescent="0.3">
      <c r="B23" s="9" t="s">
        <v>24</v>
      </c>
      <c r="C23" s="1" t="s">
        <v>103</v>
      </c>
      <c r="D23" s="1" t="s">
        <v>103</v>
      </c>
      <c r="E23" s="1" t="s">
        <v>103</v>
      </c>
      <c r="F23" s="1" t="s">
        <v>103</v>
      </c>
      <c r="G23" s="1" t="s">
        <v>103</v>
      </c>
      <c r="H23" s="1" t="s">
        <v>103</v>
      </c>
      <c r="I23" s="1" t="s">
        <v>103</v>
      </c>
      <c r="J23" s="1" t="s">
        <v>103</v>
      </c>
      <c r="K23" s="1"/>
      <c r="L23" s="1"/>
    </row>
    <row r="24" spans="2:12" ht="15.75" thickBot="1" x14ac:dyDescent="0.3">
      <c r="B24" s="5" t="s">
        <v>104</v>
      </c>
      <c r="C24" s="26"/>
      <c r="D24" s="26"/>
      <c r="E24" s="26"/>
      <c r="F24" s="26"/>
      <c r="G24" s="26"/>
      <c r="H24" s="26"/>
      <c r="I24" s="26"/>
      <c r="J24" s="26"/>
      <c r="K24" s="16"/>
      <c r="L24" s="17"/>
    </row>
    <row r="25" spans="2:12" x14ac:dyDescent="0.25">
      <c r="B25" s="75" t="s">
        <v>26</v>
      </c>
      <c r="C25" s="42">
        <v>4</v>
      </c>
      <c r="D25" s="39">
        <v>4</v>
      </c>
      <c r="E25" s="39">
        <v>3</v>
      </c>
      <c r="F25" s="39">
        <v>3</v>
      </c>
      <c r="G25" s="42" t="s">
        <v>103</v>
      </c>
      <c r="H25" s="42" t="s">
        <v>103</v>
      </c>
      <c r="I25" s="42" t="s">
        <v>103</v>
      </c>
      <c r="J25" s="42" t="s">
        <v>103</v>
      </c>
      <c r="K25" s="23" t="s">
        <v>150</v>
      </c>
      <c r="L25" s="23"/>
    </row>
    <row r="26" spans="2:12" x14ac:dyDescent="0.25">
      <c r="B26" s="75" t="s">
        <v>27</v>
      </c>
      <c r="C26" s="45">
        <v>83</v>
      </c>
      <c r="D26" s="45">
        <v>83</v>
      </c>
      <c r="E26" s="45">
        <v>83</v>
      </c>
      <c r="F26" s="45">
        <v>83</v>
      </c>
      <c r="G26" s="45" t="s">
        <v>103</v>
      </c>
      <c r="H26" s="45" t="s">
        <v>103</v>
      </c>
      <c r="I26" s="45" t="s">
        <v>103</v>
      </c>
      <c r="J26" s="45" t="s">
        <v>103</v>
      </c>
      <c r="K26" s="23" t="s">
        <v>130</v>
      </c>
      <c r="L26" s="23"/>
    </row>
    <row r="27" spans="2:12" ht="15.75" thickBot="1" x14ac:dyDescent="0.3">
      <c r="B27" s="77" t="s">
        <v>28</v>
      </c>
      <c r="C27" s="56">
        <v>17</v>
      </c>
      <c r="D27" s="56">
        <v>17</v>
      </c>
      <c r="E27" s="56">
        <v>17</v>
      </c>
      <c r="F27" s="56">
        <v>17</v>
      </c>
      <c r="G27" s="56" t="s">
        <v>103</v>
      </c>
      <c r="H27" s="56" t="s">
        <v>103</v>
      </c>
      <c r="I27" s="56" t="s">
        <v>103</v>
      </c>
      <c r="J27" s="56" t="s">
        <v>103</v>
      </c>
      <c r="K27" s="1" t="s">
        <v>130</v>
      </c>
      <c r="L27" s="1"/>
    </row>
    <row r="28" spans="2:12" ht="15.75" thickBot="1" x14ac:dyDescent="0.3">
      <c r="B28" s="9" t="s">
        <v>29</v>
      </c>
      <c r="C28" s="1">
        <v>1.6</v>
      </c>
      <c r="D28" s="1">
        <v>1.6</v>
      </c>
      <c r="E28" s="1">
        <v>1.6</v>
      </c>
      <c r="F28" s="1">
        <v>1.6</v>
      </c>
      <c r="G28" s="1" t="s">
        <v>103</v>
      </c>
      <c r="H28" s="1" t="s">
        <v>103</v>
      </c>
      <c r="I28" s="1" t="s">
        <v>103</v>
      </c>
      <c r="J28" s="1" t="s">
        <v>103</v>
      </c>
      <c r="K28" s="1" t="s">
        <v>151</v>
      </c>
      <c r="L28" s="1"/>
    </row>
    <row r="29" spans="2:12" ht="15.75" thickBot="1" x14ac:dyDescent="0.3">
      <c r="B29" s="77" t="s">
        <v>30</v>
      </c>
      <c r="C29" s="56">
        <v>235</v>
      </c>
      <c r="D29" s="56">
        <v>235</v>
      </c>
      <c r="E29" s="56">
        <v>235</v>
      </c>
      <c r="F29" s="56">
        <v>235</v>
      </c>
      <c r="G29" s="1" t="s">
        <v>103</v>
      </c>
      <c r="H29" s="1" t="s">
        <v>103</v>
      </c>
      <c r="I29" s="1" t="s">
        <v>103</v>
      </c>
      <c r="J29" s="1" t="s">
        <v>103</v>
      </c>
      <c r="K29" s="1" t="s">
        <v>65</v>
      </c>
      <c r="L29" s="1"/>
    </row>
    <row r="30" spans="2:12" ht="15.75" thickBot="1" x14ac:dyDescent="0.3">
      <c r="B30" s="77" t="s">
        <v>51</v>
      </c>
      <c r="C30" s="56">
        <v>0</v>
      </c>
      <c r="D30" s="1">
        <v>0</v>
      </c>
      <c r="E30" s="1">
        <v>0</v>
      </c>
      <c r="F30" s="1">
        <v>0</v>
      </c>
      <c r="G30" s="1" t="s">
        <v>103</v>
      </c>
      <c r="H30" s="1" t="s">
        <v>103</v>
      </c>
      <c r="I30" s="1" t="s">
        <v>103</v>
      </c>
      <c r="J30" s="1" t="s">
        <v>103</v>
      </c>
      <c r="K30" s="1" t="s">
        <v>74</v>
      </c>
      <c r="L30" s="1"/>
    </row>
    <row r="31" spans="2:12" ht="15.75" thickBot="1" x14ac:dyDescent="0.3">
      <c r="B31" s="5" t="s">
        <v>106</v>
      </c>
      <c r="C31" s="26"/>
      <c r="D31" s="26"/>
      <c r="E31" s="26"/>
      <c r="F31" s="26"/>
      <c r="G31" s="26"/>
      <c r="H31" s="26"/>
      <c r="I31" s="26"/>
      <c r="J31" s="26"/>
      <c r="K31" s="16"/>
      <c r="L31" s="17"/>
    </row>
    <row r="32" spans="2:12" ht="15.75" customHeight="1" x14ac:dyDescent="0.25">
      <c r="B32" s="75" t="s">
        <v>26</v>
      </c>
      <c r="C32" s="42">
        <v>19</v>
      </c>
      <c r="D32" s="39">
        <v>17.86</v>
      </c>
      <c r="E32" s="39">
        <v>16.074000000000002</v>
      </c>
      <c r="F32" s="39">
        <v>14.466600000000001</v>
      </c>
      <c r="G32" s="42" t="s">
        <v>103</v>
      </c>
      <c r="H32" s="42" t="s">
        <v>103</v>
      </c>
      <c r="I32" s="42" t="s">
        <v>103</v>
      </c>
      <c r="J32" s="42" t="s">
        <v>103</v>
      </c>
      <c r="K32" s="23" t="s">
        <v>150</v>
      </c>
      <c r="L32" s="23"/>
    </row>
    <row r="33" spans="1:12" x14ac:dyDescent="0.25">
      <c r="B33" s="75" t="s">
        <v>27</v>
      </c>
      <c r="C33" s="45">
        <v>51</v>
      </c>
      <c r="D33" s="45">
        <v>51</v>
      </c>
      <c r="E33" s="45">
        <v>51</v>
      </c>
      <c r="F33" s="45">
        <v>51</v>
      </c>
      <c r="G33" s="45" t="s">
        <v>103</v>
      </c>
      <c r="H33" s="45" t="s">
        <v>103</v>
      </c>
      <c r="I33" s="45" t="s">
        <v>103</v>
      </c>
      <c r="J33" s="45" t="s">
        <v>103</v>
      </c>
      <c r="K33" s="23" t="s">
        <v>130</v>
      </c>
      <c r="L33" s="23"/>
    </row>
    <row r="34" spans="1:12" ht="15.75" thickBot="1" x14ac:dyDescent="0.3">
      <c r="B34" s="77" t="s">
        <v>28</v>
      </c>
      <c r="C34" s="56">
        <v>49</v>
      </c>
      <c r="D34" s="56">
        <v>49</v>
      </c>
      <c r="E34" s="56">
        <v>49</v>
      </c>
      <c r="F34" s="56">
        <v>49</v>
      </c>
      <c r="G34" s="56" t="s">
        <v>103</v>
      </c>
      <c r="H34" s="56" t="s">
        <v>103</v>
      </c>
      <c r="I34" s="56" t="s">
        <v>103</v>
      </c>
      <c r="J34" s="56" t="s">
        <v>103</v>
      </c>
      <c r="K34" s="1" t="s">
        <v>130</v>
      </c>
      <c r="L34" s="1"/>
    </row>
    <row r="35" spans="1:12" ht="15.75" thickBot="1" x14ac:dyDescent="0.3">
      <c r="B35" s="77" t="s">
        <v>29</v>
      </c>
      <c r="C35" s="81">
        <v>24.6</v>
      </c>
      <c r="D35" s="33">
        <v>24.6</v>
      </c>
      <c r="E35" s="33">
        <v>24.6</v>
      </c>
      <c r="F35" s="33">
        <v>24.6</v>
      </c>
      <c r="G35" s="1" t="s">
        <v>103</v>
      </c>
      <c r="H35" s="1" t="s">
        <v>103</v>
      </c>
      <c r="I35" s="1" t="s">
        <v>103</v>
      </c>
      <c r="J35" s="1" t="s">
        <v>103</v>
      </c>
      <c r="K35" s="1" t="s">
        <v>151</v>
      </c>
      <c r="L35" s="1"/>
    </row>
    <row r="36" spans="1:12" ht="15.75" thickBot="1" x14ac:dyDescent="0.3">
      <c r="B36" s="77" t="s">
        <v>30</v>
      </c>
      <c r="C36" s="56">
        <v>235</v>
      </c>
      <c r="D36" s="56">
        <v>235</v>
      </c>
      <c r="E36" s="56">
        <v>235</v>
      </c>
      <c r="F36" s="56">
        <v>235</v>
      </c>
      <c r="G36" s="1" t="s">
        <v>103</v>
      </c>
      <c r="H36" s="1" t="s">
        <v>103</v>
      </c>
      <c r="I36" s="1" t="s">
        <v>103</v>
      </c>
      <c r="J36" s="1" t="s">
        <v>103</v>
      </c>
      <c r="K36" s="1" t="s">
        <v>65</v>
      </c>
      <c r="L36" s="1"/>
    </row>
    <row r="37" spans="1:12" ht="15.75" thickBot="1" x14ac:dyDescent="0.3">
      <c r="B37" s="77" t="s">
        <v>51</v>
      </c>
      <c r="C37" s="56">
        <v>0</v>
      </c>
      <c r="D37" s="1">
        <v>0</v>
      </c>
      <c r="E37" s="1">
        <v>0</v>
      </c>
      <c r="F37" s="1">
        <v>0</v>
      </c>
      <c r="G37" s="1" t="s">
        <v>103</v>
      </c>
      <c r="H37" s="1" t="s">
        <v>103</v>
      </c>
      <c r="I37" s="1" t="s">
        <v>103</v>
      </c>
      <c r="J37" s="1" t="s">
        <v>103</v>
      </c>
      <c r="K37" s="1" t="s">
        <v>74</v>
      </c>
      <c r="L37" s="1"/>
    </row>
    <row r="39" spans="1:12" x14ac:dyDescent="0.25">
      <c r="A39" s="27" t="s">
        <v>68</v>
      </c>
    </row>
    <row r="40" spans="1:12" ht="15.75" x14ac:dyDescent="0.25">
      <c r="A40" s="32">
        <v>5</v>
      </c>
      <c r="B40" s="30" t="s">
        <v>152</v>
      </c>
    </row>
    <row r="41" spans="1:12" ht="15.75" x14ac:dyDescent="0.25">
      <c r="A41" s="32">
        <v>14</v>
      </c>
      <c r="B41" s="30" t="s">
        <v>111</v>
      </c>
    </row>
    <row r="42" spans="1:12" ht="15.75" x14ac:dyDescent="0.25">
      <c r="A42" s="32">
        <v>15</v>
      </c>
      <c r="B42" s="30" t="s">
        <v>153</v>
      </c>
    </row>
    <row r="44" spans="1:12" x14ac:dyDescent="0.25">
      <c r="A44" s="27" t="s">
        <v>69</v>
      </c>
    </row>
    <row r="45" spans="1:12" ht="15.75" x14ac:dyDescent="0.25">
      <c r="A45" s="32" t="s">
        <v>70</v>
      </c>
      <c r="B45" s="30" t="s">
        <v>154</v>
      </c>
    </row>
    <row r="46" spans="1:12" ht="15.75" x14ac:dyDescent="0.25">
      <c r="A46" s="32" t="s">
        <v>33</v>
      </c>
      <c r="B46" s="30" t="s">
        <v>155</v>
      </c>
    </row>
    <row r="47" spans="1:12" ht="15.75" x14ac:dyDescent="0.25">
      <c r="A47" s="32" t="s">
        <v>32</v>
      </c>
      <c r="B47" s="30" t="s">
        <v>156</v>
      </c>
    </row>
    <row r="48" spans="1:12" ht="15.75" x14ac:dyDescent="0.25">
      <c r="A48" s="32" t="s">
        <v>34</v>
      </c>
      <c r="B48" s="30" t="s">
        <v>157</v>
      </c>
    </row>
    <row r="49" spans="1:2" ht="15.75" x14ac:dyDescent="0.25">
      <c r="A49" s="32" t="s">
        <v>71</v>
      </c>
      <c r="B49" s="30" t="s">
        <v>158</v>
      </c>
    </row>
    <row r="50" spans="1:2" ht="15.75" x14ac:dyDescent="0.25">
      <c r="A50" s="32" t="s">
        <v>63</v>
      </c>
      <c r="B50" s="30" t="s">
        <v>159</v>
      </c>
    </row>
    <row r="51" spans="1:2" ht="15.75" x14ac:dyDescent="0.25">
      <c r="A51" s="32" t="s">
        <v>72</v>
      </c>
      <c r="B51" s="30" t="s">
        <v>160</v>
      </c>
    </row>
    <row r="52" spans="1:2" ht="15.75" x14ac:dyDescent="0.25">
      <c r="A52" s="32" t="s">
        <v>73</v>
      </c>
      <c r="B52" s="30" t="s">
        <v>161</v>
      </c>
    </row>
    <row r="53" spans="1:2" ht="15.75" x14ac:dyDescent="0.25">
      <c r="A53" s="32" t="s">
        <v>65</v>
      </c>
      <c r="B53" s="30" t="s">
        <v>140</v>
      </c>
    </row>
    <row r="54" spans="1:2" ht="15.75" x14ac:dyDescent="0.25">
      <c r="A54" s="32" t="s">
        <v>74</v>
      </c>
      <c r="B54" s="30" t="s">
        <v>116</v>
      </c>
    </row>
    <row r="55" spans="1:2" ht="15.75" x14ac:dyDescent="0.25">
      <c r="A55" s="32" t="s">
        <v>95</v>
      </c>
      <c r="B55" s="30" t="s">
        <v>162</v>
      </c>
    </row>
    <row r="56" spans="1:2" ht="15.75" x14ac:dyDescent="0.25">
      <c r="A56" s="32" t="s">
        <v>99</v>
      </c>
      <c r="B56" s="30" t="s">
        <v>163</v>
      </c>
    </row>
    <row r="57" spans="1:2" ht="15.75" x14ac:dyDescent="0.25">
      <c r="A57" s="32" t="s">
        <v>125</v>
      </c>
      <c r="B57" s="30" t="s">
        <v>164</v>
      </c>
    </row>
    <row r="58" spans="1:2" ht="15.75" x14ac:dyDescent="0.25">
      <c r="A58" s="32" t="s">
        <v>127</v>
      </c>
      <c r="B58" s="30" t="s">
        <v>165</v>
      </c>
    </row>
    <row r="59" spans="1:2" ht="15.75" x14ac:dyDescent="0.25">
      <c r="A59" s="32" t="s">
        <v>108</v>
      </c>
      <c r="B59" s="30" t="s">
        <v>166</v>
      </c>
    </row>
    <row r="60" spans="1:2" ht="15.75" x14ac:dyDescent="0.25">
      <c r="A60" s="32" t="s">
        <v>130</v>
      </c>
      <c r="B60" s="30" t="s">
        <v>167</v>
      </c>
    </row>
  </sheetData>
  <mergeCells count="10">
    <mergeCell ref="C2:L2"/>
    <mergeCell ref="B3:B4"/>
    <mergeCell ref="C3:C4"/>
    <mergeCell ref="D3:D4"/>
    <mergeCell ref="E3:E4"/>
    <mergeCell ref="F3:F4"/>
    <mergeCell ref="G3:H4"/>
    <mergeCell ref="I3:J4"/>
    <mergeCell ref="K3:K4"/>
    <mergeCell ref="L3:L4"/>
  </mergeCells>
  <hyperlinks>
    <hyperlink ref="B40" r:id="rId1" display="http://www.asue.d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workbookViewId="0">
      <selection activeCell="O14" sqref="O14"/>
    </sheetView>
  </sheetViews>
  <sheetFormatPr defaultRowHeight="15" x14ac:dyDescent="0.25"/>
  <cols>
    <col min="1" max="1" width="5" style="2" customWidth="1"/>
    <col min="2" max="2" width="38.85546875" style="2" customWidth="1"/>
    <col min="3" max="10" width="9.140625" style="2"/>
    <col min="11" max="11" width="9.140625" style="2" customWidth="1"/>
    <col min="12" max="16384" width="9.140625" style="2"/>
  </cols>
  <sheetData>
    <row r="1" spans="2:12" ht="15.75" thickBot="1" x14ac:dyDescent="0.3"/>
    <row r="2" spans="2:12" ht="15.75" customHeight="1" thickBot="1" x14ac:dyDescent="0.3">
      <c r="B2" s="3" t="s">
        <v>0</v>
      </c>
      <c r="C2" s="311" t="s">
        <v>168</v>
      </c>
      <c r="D2" s="312"/>
      <c r="E2" s="312"/>
      <c r="F2" s="312"/>
      <c r="G2" s="312"/>
      <c r="H2" s="312"/>
      <c r="I2" s="312"/>
      <c r="J2" s="312"/>
      <c r="K2" s="312"/>
      <c r="L2" s="313"/>
    </row>
    <row r="3" spans="2:12" ht="15" customHeight="1" x14ac:dyDescent="0.25">
      <c r="B3" s="322"/>
      <c r="C3" s="316">
        <v>2015</v>
      </c>
      <c r="D3" s="316">
        <v>2020</v>
      </c>
      <c r="E3" s="316">
        <v>2030</v>
      </c>
      <c r="F3" s="316">
        <v>2050</v>
      </c>
      <c r="G3" s="314" t="s">
        <v>1</v>
      </c>
      <c r="H3" s="318"/>
      <c r="I3" s="314" t="s">
        <v>2</v>
      </c>
      <c r="J3" s="318"/>
      <c r="K3" s="316" t="s">
        <v>3</v>
      </c>
      <c r="L3" s="316" t="s">
        <v>4</v>
      </c>
    </row>
    <row r="4" spans="2:12" ht="15.75" thickBot="1" x14ac:dyDescent="0.3">
      <c r="B4" s="323"/>
      <c r="C4" s="317"/>
      <c r="D4" s="317"/>
      <c r="E4" s="317"/>
      <c r="F4" s="317"/>
      <c r="G4" s="315"/>
      <c r="H4" s="319"/>
      <c r="I4" s="315"/>
      <c r="J4" s="319"/>
      <c r="K4" s="317"/>
      <c r="L4" s="317"/>
    </row>
    <row r="5" spans="2:12" ht="15.75" thickBot="1" x14ac:dyDescent="0.3">
      <c r="B5" s="5" t="s">
        <v>5</v>
      </c>
      <c r="C5" s="16"/>
      <c r="D5" s="16"/>
      <c r="E5" s="16"/>
      <c r="F5" s="16"/>
      <c r="G5" s="85" t="s">
        <v>6</v>
      </c>
      <c r="H5" s="85" t="s">
        <v>7</v>
      </c>
      <c r="I5" s="85" t="s">
        <v>6</v>
      </c>
      <c r="J5" s="85" t="s">
        <v>7</v>
      </c>
      <c r="K5" s="16"/>
      <c r="L5" s="17"/>
    </row>
    <row r="6" spans="2:12" ht="15.75" thickBot="1" x14ac:dyDescent="0.3">
      <c r="B6" s="9" t="s">
        <v>8</v>
      </c>
      <c r="C6" s="33">
        <v>10</v>
      </c>
      <c r="D6" s="33">
        <v>10</v>
      </c>
      <c r="E6" s="33">
        <v>10</v>
      </c>
      <c r="F6" s="33">
        <v>10</v>
      </c>
      <c r="G6" s="1">
        <v>1.5</v>
      </c>
      <c r="H6" s="1">
        <v>15</v>
      </c>
      <c r="I6" s="1">
        <v>1.5</v>
      </c>
      <c r="J6" s="1">
        <v>15</v>
      </c>
      <c r="K6" s="1" t="s">
        <v>169</v>
      </c>
      <c r="L6" s="1"/>
    </row>
    <row r="7" spans="2:12" ht="15.75" thickBot="1" x14ac:dyDescent="0.3">
      <c r="B7" s="9" t="s">
        <v>9</v>
      </c>
      <c r="C7" s="1" t="s">
        <v>103</v>
      </c>
      <c r="D7" s="1" t="s">
        <v>103</v>
      </c>
      <c r="E7" s="1" t="s">
        <v>103</v>
      </c>
      <c r="F7" s="1" t="s">
        <v>103</v>
      </c>
      <c r="G7" s="1" t="s">
        <v>103</v>
      </c>
      <c r="H7" s="1" t="s">
        <v>103</v>
      </c>
      <c r="I7" s="1" t="s">
        <v>103</v>
      </c>
      <c r="J7" s="1" t="s">
        <v>103</v>
      </c>
      <c r="K7" s="1"/>
      <c r="L7" s="1"/>
    </row>
    <row r="8" spans="2:12" ht="23.25" thickBot="1" x14ac:dyDescent="0.3">
      <c r="B8" s="9" t="s">
        <v>10</v>
      </c>
      <c r="C8" s="1">
        <v>100</v>
      </c>
      <c r="D8" s="1">
        <v>100</v>
      </c>
      <c r="E8" s="1">
        <v>100</v>
      </c>
      <c r="F8" s="1">
        <v>100</v>
      </c>
      <c r="G8" s="1" t="s">
        <v>103</v>
      </c>
      <c r="H8" s="1" t="s">
        <v>103</v>
      </c>
      <c r="I8" s="1" t="s">
        <v>103</v>
      </c>
      <c r="J8" s="1" t="s">
        <v>103</v>
      </c>
      <c r="K8" s="1"/>
      <c r="L8" s="1"/>
    </row>
    <row r="9" spans="2:12" ht="23.25" thickBot="1" x14ac:dyDescent="0.3">
      <c r="B9" s="9" t="s">
        <v>11</v>
      </c>
      <c r="C9" s="1">
        <v>100</v>
      </c>
      <c r="D9" s="1">
        <v>100</v>
      </c>
      <c r="E9" s="1">
        <v>100</v>
      </c>
      <c r="F9" s="1">
        <v>100</v>
      </c>
      <c r="G9" s="1" t="s">
        <v>103</v>
      </c>
      <c r="H9" s="1" t="s">
        <v>103</v>
      </c>
      <c r="I9" s="1" t="s">
        <v>103</v>
      </c>
      <c r="J9" s="1" t="s">
        <v>103</v>
      </c>
      <c r="K9" s="1"/>
      <c r="L9" s="1"/>
    </row>
    <row r="10" spans="2:12" ht="15.75" thickBot="1" x14ac:dyDescent="0.3">
      <c r="B10" s="9" t="s">
        <v>12</v>
      </c>
      <c r="C10" s="1" t="s">
        <v>103</v>
      </c>
      <c r="D10" s="1" t="s">
        <v>103</v>
      </c>
      <c r="E10" s="1" t="s">
        <v>103</v>
      </c>
      <c r="F10" s="1" t="s">
        <v>103</v>
      </c>
      <c r="G10" s="1" t="s">
        <v>103</v>
      </c>
      <c r="H10" s="1" t="s">
        <v>103</v>
      </c>
      <c r="I10" s="1" t="s">
        <v>103</v>
      </c>
      <c r="J10" s="1" t="s">
        <v>103</v>
      </c>
      <c r="K10" s="1"/>
      <c r="L10" s="1"/>
    </row>
    <row r="11" spans="2:12" ht="15.75" thickBot="1" x14ac:dyDescent="0.3">
      <c r="B11" s="9" t="s">
        <v>13</v>
      </c>
      <c r="C11" s="1">
        <v>135</v>
      </c>
      <c r="D11" s="1">
        <v>135</v>
      </c>
      <c r="E11" s="1">
        <v>135</v>
      </c>
      <c r="F11" s="1">
        <v>135</v>
      </c>
      <c r="G11" s="1" t="s">
        <v>103</v>
      </c>
      <c r="H11" s="1" t="s">
        <v>103</v>
      </c>
      <c r="I11" s="1" t="s">
        <v>103</v>
      </c>
      <c r="J11" s="1" t="s">
        <v>103</v>
      </c>
      <c r="K11" s="1" t="s">
        <v>33</v>
      </c>
      <c r="L11" s="1">
        <v>5.17</v>
      </c>
    </row>
    <row r="12" spans="2:12" ht="15.75" thickBot="1" x14ac:dyDescent="0.3">
      <c r="B12" s="9" t="s">
        <v>14</v>
      </c>
      <c r="C12" s="1" t="s">
        <v>103</v>
      </c>
      <c r="D12" s="1" t="s">
        <v>103</v>
      </c>
      <c r="E12" s="1" t="s">
        <v>103</v>
      </c>
      <c r="F12" s="1" t="s">
        <v>103</v>
      </c>
      <c r="G12" s="1" t="s">
        <v>103</v>
      </c>
      <c r="H12" s="1" t="s">
        <v>103</v>
      </c>
      <c r="I12" s="1" t="s">
        <v>103</v>
      </c>
      <c r="J12" s="1" t="s">
        <v>103</v>
      </c>
      <c r="K12" s="1"/>
      <c r="L12" s="1"/>
    </row>
    <row r="13" spans="2:12" ht="15.75" thickBot="1" x14ac:dyDescent="0.3">
      <c r="B13" s="9" t="s">
        <v>15</v>
      </c>
      <c r="C13" s="33">
        <v>20</v>
      </c>
      <c r="D13" s="1">
        <v>20</v>
      </c>
      <c r="E13" s="1">
        <v>20</v>
      </c>
      <c r="F13" s="1">
        <v>20</v>
      </c>
      <c r="G13" s="1" t="s">
        <v>103</v>
      </c>
      <c r="H13" s="1" t="s">
        <v>103</v>
      </c>
      <c r="I13" s="1" t="s">
        <v>103</v>
      </c>
      <c r="J13" s="1" t="s">
        <v>103</v>
      </c>
      <c r="K13" s="1" t="s">
        <v>72</v>
      </c>
      <c r="L13" s="1"/>
    </row>
    <row r="14" spans="2:12" ht="15.75" thickBot="1" x14ac:dyDescent="0.3">
      <c r="B14" s="5" t="s">
        <v>16</v>
      </c>
      <c r="C14" s="13"/>
      <c r="D14" s="13"/>
      <c r="E14" s="13"/>
      <c r="F14" s="13"/>
      <c r="G14" s="13"/>
      <c r="H14" s="13"/>
      <c r="I14" s="13"/>
      <c r="J14" s="13"/>
      <c r="K14" s="13"/>
      <c r="L14" s="1"/>
    </row>
    <row r="15" spans="2:12" ht="15.75" thickBot="1" x14ac:dyDescent="0.3">
      <c r="B15" s="9" t="s">
        <v>35</v>
      </c>
      <c r="C15" s="1" t="s">
        <v>103</v>
      </c>
      <c r="D15" s="1" t="s">
        <v>103</v>
      </c>
      <c r="E15" s="1" t="s">
        <v>103</v>
      </c>
      <c r="F15" s="1" t="s">
        <v>103</v>
      </c>
      <c r="G15" s="1" t="s">
        <v>103</v>
      </c>
      <c r="H15" s="1" t="s">
        <v>103</v>
      </c>
      <c r="I15" s="1" t="s">
        <v>103</v>
      </c>
      <c r="J15" s="1" t="s">
        <v>103</v>
      </c>
      <c r="K15" s="14"/>
      <c r="L15" s="1"/>
    </row>
    <row r="16" spans="2:12" ht="15.75" thickBot="1" x14ac:dyDescent="0.3">
      <c r="B16" s="9" t="s">
        <v>17</v>
      </c>
      <c r="C16" s="1" t="s">
        <v>103</v>
      </c>
      <c r="D16" s="1" t="s">
        <v>103</v>
      </c>
      <c r="E16" s="1" t="s">
        <v>103</v>
      </c>
      <c r="F16" s="1" t="s">
        <v>103</v>
      </c>
      <c r="G16" s="1" t="s">
        <v>103</v>
      </c>
      <c r="H16" s="1" t="s">
        <v>103</v>
      </c>
      <c r="I16" s="1" t="s">
        <v>103</v>
      </c>
      <c r="J16" s="1" t="s">
        <v>103</v>
      </c>
      <c r="K16" s="14"/>
      <c r="L16" s="1"/>
    </row>
    <row r="17" spans="1:12" ht="15.75" thickBot="1" x14ac:dyDescent="0.3">
      <c r="B17" s="9" t="s">
        <v>18</v>
      </c>
      <c r="C17" s="1" t="s">
        <v>103</v>
      </c>
      <c r="D17" s="1" t="s">
        <v>103</v>
      </c>
      <c r="E17" s="1" t="s">
        <v>103</v>
      </c>
      <c r="F17" s="1" t="s">
        <v>103</v>
      </c>
      <c r="G17" s="1" t="s">
        <v>103</v>
      </c>
      <c r="H17" s="1" t="s">
        <v>103</v>
      </c>
      <c r="I17" s="1" t="s">
        <v>103</v>
      </c>
      <c r="J17" s="1" t="s">
        <v>103</v>
      </c>
      <c r="K17" s="14"/>
      <c r="L17" s="1"/>
    </row>
    <row r="18" spans="1:12" ht="15.75" thickBot="1" x14ac:dyDescent="0.3">
      <c r="B18" s="5" t="s">
        <v>19</v>
      </c>
      <c r="C18" s="16"/>
      <c r="D18" s="16"/>
      <c r="E18" s="16"/>
      <c r="F18" s="16"/>
      <c r="G18" s="16"/>
      <c r="H18" s="16"/>
      <c r="I18" s="16"/>
      <c r="J18" s="16"/>
      <c r="K18" s="16"/>
      <c r="L18" s="17"/>
    </row>
    <row r="19" spans="1:12" ht="15.75" thickBot="1" x14ac:dyDescent="0.3">
      <c r="B19" s="9" t="s">
        <v>20</v>
      </c>
      <c r="C19" s="1">
        <v>0</v>
      </c>
      <c r="D19" s="1">
        <v>0</v>
      </c>
      <c r="E19" s="1">
        <v>0</v>
      </c>
      <c r="F19" s="1">
        <v>0</v>
      </c>
      <c r="G19" s="1" t="s">
        <v>103</v>
      </c>
      <c r="H19" s="1" t="s">
        <v>103</v>
      </c>
      <c r="I19" s="1" t="s">
        <v>103</v>
      </c>
      <c r="J19" s="1" t="s">
        <v>103</v>
      </c>
      <c r="K19" s="1" t="s">
        <v>71</v>
      </c>
      <c r="L19" s="1"/>
    </row>
    <row r="20" spans="1:12" ht="15.75" thickBot="1" x14ac:dyDescent="0.3">
      <c r="B20" s="9" t="s">
        <v>21</v>
      </c>
      <c r="C20" s="14">
        <v>20</v>
      </c>
      <c r="D20" s="14">
        <v>10</v>
      </c>
      <c r="E20" s="14">
        <v>5</v>
      </c>
      <c r="F20" s="14">
        <v>5</v>
      </c>
      <c r="G20" s="1" t="s">
        <v>103</v>
      </c>
      <c r="H20" s="1" t="s">
        <v>103</v>
      </c>
      <c r="I20" s="1" t="s">
        <v>103</v>
      </c>
      <c r="J20" s="1" t="s">
        <v>103</v>
      </c>
      <c r="K20" s="1" t="s">
        <v>71</v>
      </c>
      <c r="L20" s="1"/>
    </row>
    <row r="21" spans="1:12" ht="15.75" thickBot="1" x14ac:dyDescent="0.3">
      <c r="B21" s="9" t="s">
        <v>22</v>
      </c>
      <c r="C21" s="14">
        <v>2</v>
      </c>
      <c r="D21" s="14">
        <v>1</v>
      </c>
      <c r="E21" s="74">
        <v>0.5</v>
      </c>
      <c r="F21" s="74">
        <v>0.5</v>
      </c>
      <c r="G21" s="1" t="s">
        <v>103</v>
      </c>
      <c r="H21" s="1" t="s">
        <v>103</v>
      </c>
      <c r="I21" s="1" t="s">
        <v>103</v>
      </c>
      <c r="J21" s="1" t="s">
        <v>103</v>
      </c>
      <c r="K21" s="1" t="s">
        <v>71</v>
      </c>
      <c r="L21" s="1"/>
    </row>
    <row r="22" spans="1:12" ht="15.75" thickBot="1" x14ac:dyDescent="0.3">
      <c r="B22" s="9" t="s">
        <v>23</v>
      </c>
      <c r="C22" s="1">
        <v>0</v>
      </c>
      <c r="D22" s="1">
        <v>0</v>
      </c>
      <c r="E22" s="1">
        <v>0</v>
      </c>
      <c r="F22" s="1">
        <v>0</v>
      </c>
      <c r="G22" s="1" t="s">
        <v>103</v>
      </c>
      <c r="H22" s="1" t="s">
        <v>103</v>
      </c>
      <c r="I22" s="1" t="s">
        <v>103</v>
      </c>
      <c r="J22" s="1" t="s">
        <v>103</v>
      </c>
      <c r="K22" s="1" t="s">
        <v>71</v>
      </c>
      <c r="L22" s="1"/>
    </row>
    <row r="23" spans="1:12" ht="15.75" thickBot="1" x14ac:dyDescent="0.3">
      <c r="B23" s="9" t="s">
        <v>24</v>
      </c>
      <c r="C23" s="1">
        <v>0</v>
      </c>
      <c r="D23" s="1">
        <v>0</v>
      </c>
      <c r="E23" s="1">
        <v>0</v>
      </c>
      <c r="F23" s="1">
        <v>0</v>
      </c>
      <c r="G23" s="1" t="s">
        <v>103</v>
      </c>
      <c r="H23" s="1" t="s">
        <v>103</v>
      </c>
      <c r="I23" s="1" t="s">
        <v>103</v>
      </c>
      <c r="J23" s="1" t="s">
        <v>103</v>
      </c>
      <c r="K23" s="1" t="s">
        <v>71</v>
      </c>
      <c r="L23" s="1"/>
    </row>
    <row r="24" spans="1:12" ht="15.75" thickBot="1" x14ac:dyDescent="0.3">
      <c r="B24" s="5" t="s">
        <v>25</v>
      </c>
      <c r="C24" s="26"/>
      <c r="D24" s="26"/>
      <c r="E24" s="26"/>
      <c r="F24" s="26"/>
      <c r="G24" s="26"/>
      <c r="H24" s="26"/>
      <c r="I24" s="26"/>
      <c r="J24" s="26"/>
      <c r="K24" s="16"/>
      <c r="L24" s="17"/>
    </row>
    <row r="25" spans="1:12" ht="15.75" customHeight="1" x14ac:dyDescent="0.25">
      <c r="B25" s="75" t="s">
        <v>26</v>
      </c>
      <c r="C25" s="42">
        <v>14</v>
      </c>
      <c r="D25" s="39">
        <v>13.16</v>
      </c>
      <c r="E25" s="39">
        <v>11.844000000000001</v>
      </c>
      <c r="F25" s="39">
        <v>10.659600000000001</v>
      </c>
      <c r="G25" s="42" t="s">
        <v>103</v>
      </c>
      <c r="H25" s="42" t="s">
        <v>103</v>
      </c>
      <c r="I25" s="42" t="s">
        <v>103</v>
      </c>
      <c r="J25" s="42" t="s">
        <v>103</v>
      </c>
      <c r="K25" s="23" t="s">
        <v>170</v>
      </c>
      <c r="L25" s="23"/>
    </row>
    <row r="26" spans="1:12" x14ac:dyDescent="0.25">
      <c r="B26" s="75" t="s">
        <v>27</v>
      </c>
      <c r="C26" s="45">
        <v>71</v>
      </c>
      <c r="D26" s="45">
        <v>71</v>
      </c>
      <c r="E26" s="45">
        <v>71</v>
      </c>
      <c r="F26" s="45">
        <v>71</v>
      </c>
      <c r="G26" s="45" t="s">
        <v>103</v>
      </c>
      <c r="H26" s="45" t="s">
        <v>103</v>
      </c>
      <c r="I26" s="45" t="s">
        <v>103</v>
      </c>
      <c r="J26" s="45" t="s">
        <v>103</v>
      </c>
      <c r="K26" s="23"/>
      <c r="L26" s="23"/>
    </row>
    <row r="27" spans="1:12" ht="15.75" thickBot="1" x14ac:dyDescent="0.3">
      <c r="B27" s="77" t="s">
        <v>28</v>
      </c>
      <c r="C27" s="56">
        <v>29</v>
      </c>
      <c r="D27" s="56">
        <v>29</v>
      </c>
      <c r="E27" s="56">
        <v>29</v>
      </c>
      <c r="F27" s="56">
        <v>29</v>
      </c>
      <c r="G27" s="56" t="s">
        <v>103</v>
      </c>
      <c r="H27" s="56" t="s">
        <v>103</v>
      </c>
      <c r="I27" s="56" t="s">
        <v>103</v>
      </c>
      <c r="J27" s="56" t="s">
        <v>103</v>
      </c>
      <c r="K27" s="1"/>
      <c r="L27" s="1"/>
    </row>
    <row r="28" spans="1:12" ht="15.75" thickBot="1" x14ac:dyDescent="0.3">
      <c r="B28" s="77" t="s">
        <v>29</v>
      </c>
      <c r="C28" s="81">
        <v>1.6</v>
      </c>
      <c r="D28" s="33">
        <v>1.6</v>
      </c>
      <c r="E28" s="33">
        <v>1.6</v>
      </c>
      <c r="F28" s="33">
        <v>1.6</v>
      </c>
      <c r="G28" s="1" t="s">
        <v>103</v>
      </c>
      <c r="H28" s="1" t="s">
        <v>103</v>
      </c>
      <c r="I28" s="1" t="s">
        <v>103</v>
      </c>
      <c r="J28" s="1" t="s">
        <v>103</v>
      </c>
      <c r="K28" s="1" t="s">
        <v>73</v>
      </c>
      <c r="L28" s="1"/>
    </row>
    <row r="29" spans="1:12" ht="15.75" thickBot="1" x14ac:dyDescent="0.3">
      <c r="B29" s="77" t="s">
        <v>30</v>
      </c>
      <c r="C29" s="56">
        <v>235</v>
      </c>
      <c r="D29" s="56">
        <v>235</v>
      </c>
      <c r="E29" s="56">
        <v>235</v>
      </c>
      <c r="F29" s="56">
        <v>235</v>
      </c>
      <c r="G29" s="1" t="s">
        <v>103</v>
      </c>
      <c r="H29" s="1" t="s">
        <v>103</v>
      </c>
      <c r="I29" s="1" t="s">
        <v>103</v>
      </c>
      <c r="J29" s="1" t="s">
        <v>103</v>
      </c>
      <c r="K29" s="1" t="s">
        <v>32</v>
      </c>
      <c r="L29" s="1"/>
    </row>
    <row r="30" spans="1:12" ht="15.75" thickBot="1" x14ac:dyDescent="0.3">
      <c r="B30" s="77" t="s">
        <v>51</v>
      </c>
      <c r="C30" s="56">
        <v>0</v>
      </c>
      <c r="D30" s="1">
        <v>0</v>
      </c>
      <c r="E30" s="1">
        <v>0</v>
      </c>
      <c r="F30" s="1">
        <v>0</v>
      </c>
      <c r="G30" s="1" t="s">
        <v>103</v>
      </c>
      <c r="H30" s="1" t="s">
        <v>103</v>
      </c>
      <c r="I30" s="1" t="s">
        <v>103</v>
      </c>
      <c r="J30" s="1" t="s">
        <v>103</v>
      </c>
      <c r="K30" s="1" t="s">
        <v>34</v>
      </c>
      <c r="L30" s="1"/>
    </row>
    <row r="32" spans="1:12" x14ac:dyDescent="0.25">
      <c r="A32" s="27" t="s">
        <v>68</v>
      </c>
    </row>
    <row r="33" spans="1:2" ht="15.75" x14ac:dyDescent="0.25">
      <c r="A33" s="32">
        <v>5</v>
      </c>
      <c r="B33" s="30" t="s">
        <v>152</v>
      </c>
    </row>
    <row r="34" spans="1:2" ht="15.75" x14ac:dyDescent="0.25">
      <c r="A34" s="32">
        <v>17</v>
      </c>
      <c r="B34" s="30" t="s">
        <v>171</v>
      </c>
    </row>
    <row r="35" spans="1:2" x14ac:dyDescent="0.25">
      <c r="A35" s="32"/>
    </row>
    <row r="36" spans="1:2" x14ac:dyDescent="0.25">
      <c r="A36" s="27" t="s">
        <v>69</v>
      </c>
    </row>
    <row r="37" spans="1:2" ht="15.75" x14ac:dyDescent="0.25">
      <c r="A37" s="32" t="s">
        <v>70</v>
      </c>
      <c r="B37" s="30" t="s">
        <v>172</v>
      </c>
    </row>
    <row r="38" spans="1:2" ht="15.75" x14ac:dyDescent="0.25">
      <c r="A38" s="32" t="s">
        <v>33</v>
      </c>
      <c r="B38" s="30" t="s">
        <v>173</v>
      </c>
    </row>
    <row r="39" spans="1:2" ht="15.75" x14ac:dyDescent="0.25">
      <c r="A39" s="32" t="s">
        <v>32</v>
      </c>
      <c r="B39" s="30" t="s">
        <v>140</v>
      </c>
    </row>
    <row r="40" spans="1:2" ht="15.75" x14ac:dyDescent="0.25">
      <c r="A40" s="32" t="s">
        <v>34</v>
      </c>
      <c r="B40" s="30" t="s">
        <v>116</v>
      </c>
    </row>
    <row r="41" spans="1:2" ht="15.75" x14ac:dyDescent="0.25">
      <c r="A41" s="32" t="s">
        <v>71</v>
      </c>
      <c r="B41" s="30" t="s">
        <v>174</v>
      </c>
    </row>
    <row r="42" spans="1:2" ht="15.75" x14ac:dyDescent="0.25">
      <c r="A42" s="32" t="s">
        <v>63</v>
      </c>
      <c r="B42" s="30" t="s">
        <v>175</v>
      </c>
    </row>
    <row r="43" spans="1:2" ht="15.75" x14ac:dyDescent="0.25">
      <c r="A43" s="32" t="s">
        <v>72</v>
      </c>
      <c r="B43" s="30" t="s">
        <v>176</v>
      </c>
    </row>
    <row r="44" spans="1:2" ht="15.75" x14ac:dyDescent="0.25">
      <c r="A44" s="32" t="s">
        <v>73</v>
      </c>
      <c r="B44" s="30" t="s">
        <v>177</v>
      </c>
    </row>
    <row r="45" spans="1:2" ht="15.75" x14ac:dyDescent="0.25">
      <c r="A45" s="32" t="s">
        <v>65</v>
      </c>
      <c r="B45" s="30" t="s">
        <v>178</v>
      </c>
    </row>
    <row r="46" spans="1:2" ht="15.75" x14ac:dyDescent="0.25">
      <c r="A46" s="32" t="s">
        <v>74</v>
      </c>
      <c r="B46" s="30" t="s">
        <v>131</v>
      </c>
    </row>
  </sheetData>
  <mergeCells count="10">
    <mergeCell ref="C2:L2"/>
    <mergeCell ref="B3:B4"/>
    <mergeCell ref="C3:C4"/>
    <mergeCell ref="D3:D4"/>
    <mergeCell ref="E3:E4"/>
    <mergeCell ref="F3:F4"/>
    <mergeCell ref="G3:H4"/>
    <mergeCell ref="I3:J4"/>
    <mergeCell ref="K3:K4"/>
    <mergeCell ref="L3:L4"/>
  </mergeCells>
  <hyperlinks>
    <hyperlink ref="B33" r:id="rId1" display="http://www.asue.d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57"/>
  <sheetViews>
    <sheetView showGridLines="0" zoomScaleNormal="100" workbookViewId="0">
      <selection activeCell="A51" sqref="A51:A57"/>
    </sheetView>
  </sheetViews>
  <sheetFormatPr defaultColWidth="9.140625" defaultRowHeight="15" x14ac:dyDescent="0.25"/>
  <cols>
    <col min="1" max="1" width="5" style="105" customWidth="1"/>
    <col min="2" max="2" width="45" style="105" bestFit="1" customWidth="1"/>
    <col min="3" max="13" width="9.140625" style="105"/>
    <col min="14" max="14" width="45" style="105" bestFit="1" customWidth="1"/>
    <col min="15" max="18" width="9.140625" style="105"/>
    <col min="19" max="22" width="9.140625" style="105" customWidth="1"/>
    <col min="23" max="25" width="9.140625" style="105"/>
    <col min="26" max="26" width="45" style="105" bestFit="1" customWidth="1"/>
    <col min="27" max="37" width="9.140625" style="105"/>
    <col min="38" max="38" width="45" style="105" bestFit="1" customWidth="1"/>
    <col min="39" max="49" width="9.140625" style="105"/>
    <col min="50" max="50" width="45" style="105" bestFit="1" customWidth="1"/>
    <col min="51" max="16384" width="9.140625" style="105"/>
  </cols>
  <sheetData>
    <row r="1" spans="2:60" ht="15.75" thickBot="1" x14ac:dyDescent="0.3"/>
    <row r="2" spans="2:60" ht="15.75" thickBot="1" x14ac:dyDescent="0.3">
      <c r="B2" s="240" t="s">
        <v>0</v>
      </c>
      <c r="C2" s="332" t="s">
        <v>357</v>
      </c>
      <c r="D2" s="333"/>
      <c r="E2" s="333"/>
      <c r="F2" s="333"/>
      <c r="G2" s="333"/>
      <c r="H2" s="333"/>
      <c r="I2" s="333"/>
      <c r="J2" s="333"/>
      <c r="K2" s="333"/>
      <c r="L2" s="334"/>
      <c r="N2" s="240" t="s">
        <v>0</v>
      </c>
      <c r="O2" s="332" t="s">
        <v>358</v>
      </c>
      <c r="P2" s="333"/>
      <c r="Q2" s="333"/>
      <c r="R2" s="333"/>
      <c r="S2" s="333"/>
      <c r="T2" s="333"/>
      <c r="U2" s="333"/>
      <c r="V2" s="333"/>
      <c r="W2" s="333"/>
      <c r="X2" s="334"/>
      <c r="Z2" s="240" t="s">
        <v>0</v>
      </c>
      <c r="AA2" s="332" t="s">
        <v>359</v>
      </c>
      <c r="AB2" s="333"/>
      <c r="AC2" s="333"/>
      <c r="AD2" s="333"/>
      <c r="AE2" s="333"/>
      <c r="AF2" s="333"/>
      <c r="AG2" s="333"/>
      <c r="AH2" s="333"/>
      <c r="AI2" s="333"/>
      <c r="AJ2" s="334"/>
      <c r="AL2" s="240" t="s">
        <v>0</v>
      </c>
      <c r="AM2" s="332" t="s">
        <v>360</v>
      </c>
      <c r="AN2" s="333"/>
      <c r="AO2" s="333"/>
      <c r="AP2" s="333"/>
      <c r="AQ2" s="333"/>
      <c r="AR2" s="333"/>
      <c r="AS2" s="333"/>
      <c r="AT2" s="333"/>
      <c r="AU2" s="333"/>
      <c r="AV2" s="334"/>
      <c r="AX2" s="240" t="s">
        <v>0</v>
      </c>
      <c r="AY2" s="332" t="s">
        <v>361</v>
      </c>
      <c r="AZ2" s="333"/>
      <c r="BA2" s="333"/>
      <c r="BB2" s="333"/>
      <c r="BC2" s="333"/>
      <c r="BD2" s="333"/>
      <c r="BE2" s="333"/>
      <c r="BF2" s="333"/>
      <c r="BG2" s="333"/>
      <c r="BH2" s="334"/>
    </row>
    <row r="3" spans="2:60" x14ac:dyDescent="0.25">
      <c r="B3" s="330"/>
      <c r="C3" s="328">
        <v>2015</v>
      </c>
      <c r="D3" s="328">
        <v>2020</v>
      </c>
      <c r="E3" s="328">
        <v>2030</v>
      </c>
      <c r="F3" s="328">
        <v>2050</v>
      </c>
      <c r="G3" s="324" t="s">
        <v>1</v>
      </c>
      <c r="H3" s="325"/>
      <c r="I3" s="324" t="s">
        <v>2</v>
      </c>
      <c r="J3" s="325"/>
      <c r="K3" s="328" t="s">
        <v>3</v>
      </c>
      <c r="L3" s="328" t="s">
        <v>4</v>
      </c>
      <c r="N3" s="330"/>
      <c r="O3" s="328">
        <v>2015</v>
      </c>
      <c r="P3" s="328">
        <v>2020</v>
      </c>
      <c r="Q3" s="328">
        <v>2030</v>
      </c>
      <c r="R3" s="328">
        <v>2050</v>
      </c>
      <c r="S3" s="324" t="s">
        <v>1</v>
      </c>
      <c r="T3" s="325"/>
      <c r="U3" s="324" t="s">
        <v>2</v>
      </c>
      <c r="V3" s="325"/>
      <c r="W3" s="328" t="s">
        <v>3</v>
      </c>
      <c r="X3" s="328" t="s">
        <v>4</v>
      </c>
      <c r="Z3" s="330"/>
      <c r="AA3" s="328">
        <v>2015</v>
      </c>
      <c r="AB3" s="328">
        <v>2020</v>
      </c>
      <c r="AC3" s="328">
        <v>2030</v>
      </c>
      <c r="AD3" s="328">
        <v>2050</v>
      </c>
      <c r="AE3" s="324" t="s">
        <v>1</v>
      </c>
      <c r="AF3" s="325"/>
      <c r="AG3" s="324" t="s">
        <v>2</v>
      </c>
      <c r="AH3" s="325"/>
      <c r="AI3" s="328" t="s">
        <v>3</v>
      </c>
      <c r="AJ3" s="328" t="s">
        <v>4</v>
      </c>
      <c r="AL3" s="330"/>
      <c r="AM3" s="328">
        <v>2015</v>
      </c>
      <c r="AN3" s="328">
        <v>2020</v>
      </c>
      <c r="AO3" s="328">
        <v>2030</v>
      </c>
      <c r="AP3" s="328">
        <v>2050</v>
      </c>
      <c r="AQ3" s="324" t="s">
        <v>1</v>
      </c>
      <c r="AR3" s="325"/>
      <c r="AS3" s="324" t="s">
        <v>2</v>
      </c>
      <c r="AT3" s="325"/>
      <c r="AU3" s="328" t="s">
        <v>3</v>
      </c>
      <c r="AV3" s="328" t="s">
        <v>4</v>
      </c>
      <c r="AX3" s="330"/>
      <c r="AY3" s="328">
        <v>2015</v>
      </c>
      <c r="AZ3" s="328">
        <v>2020</v>
      </c>
      <c r="BA3" s="328">
        <v>2030</v>
      </c>
      <c r="BB3" s="328">
        <v>2050</v>
      </c>
      <c r="BC3" s="324" t="s">
        <v>1</v>
      </c>
      <c r="BD3" s="325"/>
      <c r="BE3" s="324" t="s">
        <v>2</v>
      </c>
      <c r="BF3" s="325"/>
      <c r="BG3" s="328" t="s">
        <v>3</v>
      </c>
      <c r="BH3" s="328" t="s">
        <v>4</v>
      </c>
    </row>
    <row r="4" spans="2:60" ht="15.75" thickBot="1" x14ac:dyDescent="0.3">
      <c r="B4" s="331"/>
      <c r="C4" s="329"/>
      <c r="D4" s="329"/>
      <c r="E4" s="329"/>
      <c r="F4" s="329"/>
      <c r="G4" s="326"/>
      <c r="H4" s="327"/>
      <c r="I4" s="326"/>
      <c r="J4" s="327"/>
      <c r="K4" s="329"/>
      <c r="L4" s="329"/>
      <c r="N4" s="331"/>
      <c r="O4" s="329"/>
      <c r="P4" s="329"/>
      <c r="Q4" s="329"/>
      <c r="R4" s="329"/>
      <c r="S4" s="326"/>
      <c r="T4" s="327"/>
      <c r="U4" s="326"/>
      <c r="V4" s="327"/>
      <c r="W4" s="329"/>
      <c r="X4" s="329"/>
      <c r="Z4" s="331"/>
      <c r="AA4" s="329"/>
      <c r="AB4" s="329"/>
      <c r="AC4" s="329"/>
      <c r="AD4" s="329"/>
      <c r="AE4" s="326"/>
      <c r="AF4" s="327"/>
      <c r="AG4" s="326"/>
      <c r="AH4" s="327"/>
      <c r="AI4" s="329"/>
      <c r="AJ4" s="329"/>
      <c r="AL4" s="331"/>
      <c r="AM4" s="329"/>
      <c r="AN4" s="329"/>
      <c r="AO4" s="329"/>
      <c r="AP4" s="329"/>
      <c r="AQ4" s="326"/>
      <c r="AR4" s="327"/>
      <c r="AS4" s="326"/>
      <c r="AT4" s="327"/>
      <c r="AU4" s="329"/>
      <c r="AV4" s="329"/>
      <c r="AX4" s="331"/>
      <c r="AY4" s="329"/>
      <c r="AZ4" s="329"/>
      <c r="BA4" s="329"/>
      <c r="BB4" s="329"/>
      <c r="BC4" s="326"/>
      <c r="BD4" s="327"/>
      <c r="BE4" s="326"/>
      <c r="BF4" s="327"/>
      <c r="BG4" s="329"/>
      <c r="BH4" s="329"/>
    </row>
    <row r="5" spans="2:60" ht="15.75" thickBot="1" x14ac:dyDescent="0.3">
      <c r="B5" s="241" t="s">
        <v>5</v>
      </c>
      <c r="C5" s="242"/>
      <c r="D5" s="242"/>
      <c r="E5" s="242"/>
      <c r="F5" s="242"/>
      <c r="G5" s="243" t="s">
        <v>6</v>
      </c>
      <c r="H5" s="243" t="s">
        <v>7</v>
      </c>
      <c r="I5" s="243" t="s">
        <v>6</v>
      </c>
      <c r="J5" s="243" t="s">
        <v>7</v>
      </c>
      <c r="K5" s="242"/>
      <c r="L5" s="244"/>
      <c r="N5" s="241" t="s">
        <v>5</v>
      </c>
      <c r="O5" s="242"/>
      <c r="P5" s="242"/>
      <c r="Q5" s="242"/>
      <c r="R5" s="242"/>
      <c r="S5" s="243" t="s">
        <v>6</v>
      </c>
      <c r="T5" s="243" t="s">
        <v>7</v>
      </c>
      <c r="U5" s="243" t="s">
        <v>6</v>
      </c>
      <c r="V5" s="243" t="s">
        <v>7</v>
      </c>
      <c r="W5" s="242"/>
      <c r="X5" s="244"/>
      <c r="Z5" s="241" t="s">
        <v>5</v>
      </c>
      <c r="AA5" s="242"/>
      <c r="AB5" s="242"/>
      <c r="AC5" s="242"/>
      <c r="AD5" s="242"/>
      <c r="AE5" s="243" t="s">
        <v>6</v>
      </c>
      <c r="AF5" s="243" t="s">
        <v>7</v>
      </c>
      <c r="AG5" s="243" t="s">
        <v>6</v>
      </c>
      <c r="AH5" s="243" t="s">
        <v>7</v>
      </c>
      <c r="AI5" s="242"/>
      <c r="AJ5" s="244"/>
      <c r="AL5" s="241" t="s">
        <v>5</v>
      </c>
      <c r="AM5" s="242"/>
      <c r="AN5" s="242"/>
      <c r="AO5" s="242"/>
      <c r="AP5" s="242"/>
      <c r="AQ5" s="243" t="s">
        <v>6</v>
      </c>
      <c r="AR5" s="243" t="s">
        <v>7</v>
      </c>
      <c r="AS5" s="243" t="s">
        <v>6</v>
      </c>
      <c r="AT5" s="243" t="s">
        <v>7</v>
      </c>
      <c r="AU5" s="242"/>
      <c r="AV5" s="244"/>
      <c r="AX5" s="241" t="s">
        <v>5</v>
      </c>
      <c r="AY5" s="242"/>
      <c r="AZ5" s="242"/>
      <c r="BA5" s="242"/>
      <c r="BB5" s="242"/>
      <c r="BC5" s="243" t="s">
        <v>6</v>
      </c>
      <c r="BD5" s="243" t="s">
        <v>7</v>
      </c>
      <c r="BE5" s="243" t="s">
        <v>6</v>
      </c>
      <c r="BF5" s="243" t="s">
        <v>7</v>
      </c>
      <c r="BG5" s="242"/>
      <c r="BH5" s="244"/>
    </row>
    <row r="6" spans="2:60" ht="15.75" thickBot="1" x14ac:dyDescent="0.3">
      <c r="B6" s="210" t="s">
        <v>8</v>
      </c>
      <c r="C6" s="197">
        <v>4.2</v>
      </c>
      <c r="D6" s="197">
        <v>4.2</v>
      </c>
      <c r="E6" s="197">
        <v>4.2</v>
      </c>
      <c r="F6" s="197">
        <v>4.2</v>
      </c>
      <c r="G6" s="197">
        <v>3</v>
      </c>
      <c r="H6" s="197">
        <v>6</v>
      </c>
      <c r="I6" s="197">
        <v>3</v>
      </c>
      <c r="J6" s="197">
        <v>6</v>
      </c>
      <c r="K6" s="197" t="s">
        <v>362</v>
      </c>
      <c r="L6" s="197">
        <v>1</v>
      </c>
      <c r="M6" s="110"/>
      <c r="N6" s="198" t="s">
        <v>8</v>
      </c>
      <c r="O6" s="197">
        <v>4.2</v>
      </c>
      <c r="P6" s="197">
        <v>4.2</v>
      </c>
      <c r="Q6" s="197">
        <v>4.2</v>
      </c>
      <c r="R6" s="197">
        <v>4.2</v>
      </c>
      <c r="S6" s="197">
        <v>3</v>
      </c>
      <c r="T6" s="197">
        <v>6</v>
      </c>
      <c r="U6" s="197">
        <v>3</v>
      </c>
      <c r="V6" s="197">
        <v>6</v>
      </c>
      <c r="W6" s="197" t="s">
        <v>362</v>
      </c>
      <c r="X6" s="197">
        <v>1</v>
      </c>
      <c r="Z6" s="198" t="s">
        <v>8</v>
      </c>
      <c r="AA6" s="197">
        <v>4.2</v>
      </c>
      <c r="AB6" s="197">
        <v>4.2</v>
      </c>
      <c r="AC6" s="197">
        <v>4.2</v>
      </c>
      <c r="AD6" s="197">
        <v>4.2</v>
      </c>
      <c r="AE6" s="197">
        <v>3</v>
      </c>
      <c r="AF6" s="197">
        <v>6</v>
      </c>
      <c r="AG6" s="197">
        <v>3</v>
      </c>
      <c r="AH6" s="197">
        <v>6</v>
      </c>
      <c r="AI6" s="197" t="s">
        <v>362</v>
      </c>
      <c r="AJ6" s="197">
        <v>1</v>
      </c>
      <c r="AK6" s="110"/>
      <c r="AL6" s="198" t="s">
        <v>8</v>
      </c>
      <c r="AM6" s="197">
        <v>140</v>
      </c>
      <c r="AN6" s="197">
        <v>140</v>
      </c>
      <c r="AO6" s="197">
        <v>140</v>
      </c>
      <c r="AP6" s="197">
        <v>140</v>
      </c>
      <c r="AQ6" s="197">
        <v>100</v>
      </c>
      <c r="AR6" s="197">
        <v>200</v>
      </c>
      <c r="AS6" s="197">
        <v>100</v>
      </c>
      <c r="AT6" s="197">
        <v>200</v>
      </c>
      <c r="AU6" s="197" t="s">
        <v>362</v>
      </c>
      <c r="AV6" s="197">
        <v>1</v>
      </c>
      <c r="AW6" s="110"/>
      <c r="AX6" s="198" t="s">
        <v>8</v>
      </c>
      <c r="AY6" s="197">
        <v>140</v>
      </c>
      <c r="AZ6" s="197">
        <v>140</v>
      </c>
      <c r="BA6" s="197">
        <v>140</v>
      </c>
      <c r="BB6" s="197">
        <v>140</v>
      </c>
      <c r="BC6" s="197">
        <v>100</v>
      </c>
      <c r="BD6" s="197">
        <v>200</v>
      </c>
      <c r="BE6" s="197">
        <v>100</v>
      </c>
      <c r="BF6" s="197">
        <v>200</v>
      </c>
      <c r="BG6" s="138" t="s">
        <v>362</v>
      </c>
      <c r="BH6" s="138">
        <v>1</v>
      </c>
    </row>
    <row r="7" spans="2:60" ht="15.75" thickBot="1" x14ac:dyDescent="0.3">
      <c r="B7" s="210" t="s">
        <v>9</v>
      </c>
      <c r="C7" s="197">
        <v>0</v>
      </c>
      <c r="D7" s="197">
        <v>0</v>
      </c>
      <c r="E7" s="197">
        <v>0</v>
      </c>
      <c r="F7" s="197">
        <v>0</v>
      </c>
      <c r="G7" s="197">
        <v>0</v>
      </c>
      <c r="H7" s="197">
        <v>0</v>
      </c>
      <c r="I7" s="197">
        <v>0</v>
      </c>
      <c r="J7" s="197">
        <v>0</v>
      </c>
      <c r="K7" s="197"/>
      <c r="L7" s="197"/>
      <c r="M7" s="110"/>
      <c r="N7" s="198" t="s">
        <v>9</v>
      </c>
      <c r="O7" s="197">
        <v>0</v>
      </c>
      <c r="P7" s="197">
        <v>0</v>
      </c>
      <c r="Q7" s="197">
        <v>0</v>
      </c>
      <c r="R7" s="197">
        <v>0</v>
      </c>
      <c r="S7" s="197">
        <v>0</v>
      </c>
      <c r="T7" s="197">
        <v>0</v>
      </c>
      <c r="U7" s="197">
        <v>0</v>
      </c>
      <c r="V7" s="197">
        <v>0</v>
      </c>
      <c r="W7" s="197"/>
      <c r="X7" s="197"/>
      <c r="Z7" s="198" t="s">
        <v>9</v>
      </c>
      <c r="AA7" s="197">
        <v>0</v>
      </c>
      <c r="AB7" s="197">
        <v>0</v>
      </c>
      <c r="AC7" s="197">
        <v>0</v>
      </c>
      <c r="AD7" s="197">
        <v>0</v>
      </c>
      <c r="AE7" s="197">
        <v>0</v>
      </c>
      <c r="AF7" s="197">
        <v>0</v>
      </c>
      <c r="AG7" s="197">
        <v>0</v>
      </c>
      <c r="AH7" s="197">
        <v>0</v>
      </c>
      <c r="AI7" s="197"/>
      <c r="AJ7" s="197"/>
      <c r="AK7" s="110"/>
      <c r="AL7" s="198" t="s">
        <v>9</v>
      </c>
      <c r="AM7" s="197">
        <v>0</v>
      </c>
      <c r="AN7" s="197">
        <v>0</v>
      </c>
      <c r="AO7" s="197">
        <v>0</v>
      </c>
      <c r="AP7" s="197">
        <v>0</v>
      </c>
      <c r="AQ7" s="197">
        <v>0</v>
      </c>
      <c r="AR7" s="197">
        <v>0</v>
      </c>
      <c r="AS7" s="197">
        <v>0</v>
      </c>
      <c r="AT7" s="197">
        <v>0</v>
      </c>
      <c r="AU7" s="197"/>
      <c r="AV7" s="197"/>
      <c r="AW7" s="110"/>
      <c r="AX7" s="198" t="s">
        <v>9</v>
      </c>
      <c r="AY7" s="197">
        <v>0</v>
      </c>
      <c r="AZ7" s="197">
        <v>0</v>
      </c>
      <c r="BA7" s="197">
        <v>0</v>
      </c>
      <c r="BB7" s="197">
        <v>0</v>
      </c>
      <c r="BC7" s="197">
        <v>0</v>
      </c>
      <c r="BD7" s="197">
        <v>0</v>
      </c>
      <c r="BE7" s="197">
        <v>0</v>
      </c>
      <c r="BF7" s="197">
        <v>0</v>
      </c>
      <c r="BG7" s="138"/>
      <c r="BH7" s="138"/>
    </row>
    <row r="8" spans="2:60" ht="15.75" thickBot="1" x14ac:dyDescent="0.3">
      <c r="B8" s="210" t="s">
        <v>10</v>
      </c>
      <c r="C8" s="197">
        <v>5</v>
      </c>
      <c r="D8" s="197">
        <v>5</v>
      </c>
      <c r="E8" s="197">
        <v>5</v>
      </c>
      <c r="F8" s="197">
        <v>5</v>
      </c>
      <c r="G8" s="197">
        <v>0</v>
      </c>
      <c r="H8" s="197">
        <v>10</v>
      </c>
      <c r="I8" s="197">
        <v>0</v>
      </c>
      <c r="J8" s="197">
        <v>10</v>
      </c>
      <c r="K8" s="197" t="s">
        <v>286</v>
      </c>
      <c r="L8" s="197">
        <v>1</v>
      </c>
      <c r="M8" s="110"/>
      <c r="N8" s="198" t="s">
        <v>10</v>
      </c>
      <c r="O8" s="197">
        <v>10</v>
      </c>
      <c r="P8" s="197">
        <v>10</v>
      </c>
      <c r="Q8" s="197">
        <v>10</v>
      </c>
      <c r="R8" s="197">
        <v>10</v>
      </c>
      <c r="S8" s="197">
        <v>0</v>
      </c>
      <c r="T8" s="197">
        <v>15</v>
      </c>
      <c r="U8" s="197">
        <v>0</v>
      </c>
      <c r="V8" s="197">
        <v>15</v>
      </c>
      <c r="W8" s="197" t="s">
        <v>286</v>
      </c>
      <c r="X8" s="197">
        <v>1</v>
      </c>
      <c r="Z8" s="198" t="s">
        <v>10</v>
      </c>
      <c r="AA8" s="197">
        <v>0</v>
      </c>
      <c r="AB8" s="197">
        <v>0</v>
      </c>
      <c r="AC8" s="197">
        <v>0</v>
      </c>
      <c r="AD8" s="197">
        <v>0</v>
      </c>
      <c r="AE8" s="197">
        <v>0</v>
      </c>
      <c r="AF8" s="197">
        <v>0</v>
      </c>
      <c r="AG8" s="197">
        <v>0</v>
      </c>
      <c r="AH8" s="197">
        <v>0</v>
      </c>
      <c r="AI8" s="197" t="s">
        <v>286</v>
      </c>
      <c r="AJ8" s="197">
        <v>1</v>
      </c>
      <c r="AK8" s="110"/>
      <c r="AL8" s="198" t="s">
        <v>10</v>
      </c>
      <c r="AM8" s="197">
        <v>0</v>
      </c>
      <c r="AN8" s="197">
        <v>0</v>
      </c>
      <c r="AO8" s="197">
        <v>0</v>
      </c>
      <c r="AP8" s="197">
        <v>0</v>
      </c>
      <c r="AQ8" s="197">
        <v>0</v>
      </c>
      <c r="AR8" s="197">
        <v>0</v>
      </c>
      <c r="AS8" s="197">
        <v>0</v>
      </c>
      <c r="AT8" s="197">
        <v>0</v>
      </c>
      <c r="AU8" s="197" t="s">
        <v>286</v>
      </c>
      <c r="AV8" s="197">
        <v>1</v>
      </c>
      <c r="AW8" s="110"/>
      <c r="AX8" s="198" t="s">
        <v>10</v>
      </c>
      <c r="AY8" s="197">
        <v>0</v>
      </c>
      <c r="AZ8" s="197">
        <v>0</v>
      </c>
      <c r="BA8" s="197">
        <v>0</v>
      </c>
      <c r="BB8" s="197">
        <v>0</v>
      </c>
      <c r="BC8" s="197">
        <v>0</v>
      </c>
      <c r="BD8" s="197">
        <v>0</v>
      </c>
      <c r="BE8" s="197">
        <v>0</v>
      </c>
      <c r="BF8" s="197">
        <v>0</v>
      </c>
      <c r="BG8" s="138" t="s">
        <v>286</v>
      </c>
      <c r="BH8" s="138">
        <v>1</v>
      </c>
    </row>
    <row r="9" spans="2:60" ht="15.75" thickBot="1" x14ac:dyDescent="0.3">
      <c r="B9" s="210" t="s">
        <v>11</v>
      </c>
      <c r="C9" s="197">
        <v>65</v>
      </c>
      <c r="D9" s="197">
        <v>65</v>
      </c>
      <c r="E9" s="197">
        <v>65</v>
      </c>
      <c r="F9" s="197">
        <v>65</v>
      </c>
      <c r="G9" s="197">
        <v>40</v>
      </c>
      <c r="H9" s="197">
        <v>70</v>
      </c>
      <c r="I9" s="197">
        <v>40</v>
      </c>
      <c r="J9" s="197">
        <v>70</v>
      </c>
      <c r="K9" s="197" t="s">
        <v>286</v>
      </c>
      <c r="L9" s="197">
        <v>1</v>
      </c>
      <c r="M9" s="110"/>
      <c r="N9" s="198" t="s">
        <v>11</v>
      </c>
      <c r="O9" s="197">
        <v>65</v>
      </c>
      <c r="P9" s="197">
        <v>65</v>
      </c>
      <c r="Q9" s="197">
        <v>65</v>
      </c>
      <c r="R9" s="197">
        <v>65</v>
      </c>
      <c r="S9" s="197">
        <v>40</v>
      </c>
      <c r="T9" s="197">
        <v>70</v>
      </c>
      <c r="U9" s="197">
        <v>40</v>
      </c>
      <c r="V9" s="197">
        <v>70</v>
      </c>
      <c r="W9" s="197" t="s">
        <v>286</v>
      </c>
      <c r="X9" s="197">
        <v>1</v>
      </c>
      <c r="Z9" s="198" t="s">
        <v>11</v>
      </c>
      <c r="AA9" s="197">
        <v>65</v>
      </c>
      <c r="AB9" s="197">
        <v>65</v>
      </c>
      <c r="AC9" s="197">
        <v>65</v>
      </c>
      <c r="AD9" s="197">
        <v>65</v>
      </c>
      <c r="AE9" s="197">
        <v>40</v>
      </c>
      <c r="AF9" s="197">
        <v>70</v>
      </c>
      <c r="AG9" s="197">
        <v>40</v>
      </c>
      <c r="AH9" s="197">
        <v>70</v>
      </c>
      <c r="AI9" s="197" t="s">
        <v>286</v>
      </c>
      <c r="AJ9" s="197">
        <v>1</v>
      </c>
      <c r="AK9" s="110"/>
      <c r="AL9" s="198" t="s">
        <v>11</v>
      </c>
      <c r="AM9" s="197">
        <v>65</v>
      </c>
      <c r="AN9" s="197">
        <v>65</v>
      </c>
      <c r="AO9" s="197">
        <v>65</v>
      </c>
      <c r="AP9" s="197">
        <v>65</v>
      </c>
      <c r="AQ9" s="197">
        <v>40</v>
      </c>
      <c r="AR9" s="197">
        <v>70</v>
      </c>
      <c r="AS9" s="197">
        <v>40</v>
      </c>
      <c r="AT9" s="197">
        <v>70</v>
      </c>
      <c r="AU9" s="197" t="s">
        <v>286</v>
      </c>
      <c r="AV9" s="197">
        <v>1</v>
      </c>
      <c r="AW9" s="110"/>
      <c r="AX9" s="198" t="s">
        <v>11</v>
      </c>
      <c r="AY9" s="197">
        <v>65</v>
      </c>
      <c r="AZ9" s="197">
        <v>65</v>
      </c>
      <c r="BA9" s="197">
        <v>65</v>
      </c>
      <c r="BB9" s="197">
        <v>65</v>
      </c>
      <c r="BC9" s="197">
        <v>40</v>
      </c>
      <c r="BD9" s="197">
        <v>70</v>
      </c>
      <c r="BE9" s="197">
        <v>40</v>
      </c>
      <c r="BF9" s="197">
        <v>70</v>
      </c>
      <c r="BG9" s="138" t="s">
        <v>286</v>
      </c>
      <c r="BH9" s="138">
        <v>1</v>
      </c>
    </row>
    <row r="10" spans="2:60" ht="15.75" thickBot="1" x14ac:dyDescent="0.3">
      <c r="B10" s="210" t="s">
        <v>193</v>
      </c>
      <c r="C10" s="197" t="s">
        <v>316</v>
      </c>
      <c r="D10" s="197" t="s">
        <v>316</v>
      </c>
      <c r="E10" s="197" t="s">
        <v>316</v>
      </c>
      <c r="F10" s="197" t="s">
        <v>316</v>
      </c>
      <c r="G10" s="197" t="s">
        <v>316</v>
      </c>
      <c r="H10" s="197" t="s">
        <v>316</v>
      </c>
      <c r="I10" s="197" t="s">
        <v>316</v>
      </c>
      <c r="J10" s="197" t="s">
        <v>316</v>
      </c>
      <c r="K10" s="197"/>
      <c r="L10" s="197"/>
      <c r="M10" s="110"/>
      <c r="N10" s="198" t="s">
        <v>193</v>
      </c>
      <c r="O10" s="197" t="s">
        <v>316</v>
      </c>
      <c r="P10" s="197" t="s">
        <v>316</v>
      </c>
      <c r="Q10" s="197" t="s">
        <v>316</v>
      </c>
      <c r="R10" s="197" t="s">
        <v>316</v>
      </c>
      <c r="S10" s="197" t="s">
        <v>316</v>
      </c>
      <c r="T10" s="197" t="s">
        <v>316</v>
      </c>
      <c r="U10" s="197" t="s">
        <v>316</v>
      </c>
      <c r="V10" s="197" t="s">
        <v>316</v>
      </c>
      <c r="W10" s="197"/>
      <c r="X10" s="197"/>
      <c r="Z10" s="198" t="s">
        <v>193</v>
      </c>
      <c r="AA10" s="197" t="s">
        <v>316</v>
      </c>
      <c r="AB10" s="197" t="s">
        <v>316</v>
      </c>
      <c r="AC10" s="197" t="s">
        <v>316</v>
      </c>
      <c r="AD10" s="197" t="s">
        <v>316</v>
      </c>
      <c r="AE10" s="197" t="s">
        <v>316</v>
      </c>
      <c r="AF10" s="197" t="s">
        <v>316</v>
      </c>
      <c r="AG10" s="197" t="s">
        <v>316</v>
      </c>
      <c r="AH10" s="197" t="s">
        <v>316</v>
      </c>
      <c r="AI10" s="197"/>
      <c r="AJ10" s="197"/>
      <c r="AK10" s="110"/>
      <c r="AL10" s="198" t="s">
        <v>193</v>
      </c>
      <c r="AM10" s="197" t="s">
        <v>316</v>
      </c>
      <c r="AN10" s="197" t="s">
        <v>316</v>
      </c>
      <c r="AO10" s="197" t="s">
        <v>316</v>
      </c>
      <c r="AP10" s="197" t="s">
        <v>316</v>
      </c>
      <c r="AQ10" s="197" t="s">
        <v>316</v>
      </c>
      <c r="AR10" s="197" t="s">
        <v>316</v>
      </c>
      <c r="AS10" s="197" t="s">
        <v>316</v>
      </c>
      <c r="AT10" s="197" t="s">
        <v>316</v>
      </c>
      <c r="AU10" s="197"/>
      <c r="AV10" s="197"/>
      <c r="AW10" s="110"/>
      <c r="AX10" s="198" t="s">
        <v>193</v>
      </c>
      <c r="AY10" s="197" t="s">
        <v>316</v>
      </c>
      <c r="AZ10" s="197" t="s">
        <v>316</v>
      </c>
      <c r="BA10" s="197" t="s">
        <v>316</v>
      </c>
      <c r="BB10" s="197" t="s">
        <v>316</v>
      </c>
      <c r="BC10" s="197" t="s">
        <v>316</v>
      </c>
      <c r="BD10" s="197" t="s">
        <v>316</v>
      </c>
      <c r="BE10" s="197" t="s">
        <v>316</v>
      </c>
      <c r="BF10" s="197" t="s">
        <v>316</v>
      </c>
      <c r="BG10" s="138"/>
      <c r="BH10" s="138"/>
    </row>
    <row r="11" spans="2:60" ht="15.75" thickBot="1" x14ac:dyDescent="0.3">
      <c r="B11" s="210" t="s">
        <v>12</v>
      </c>
      <c r="C11" s="197" t="s">
        <v>316</v>
      </c>
      <c r="D11" s="197" t="s">
        <v>316</v>
      </c>
      <c r="E11" s="197" t="s">
        <v>316</v>
      </c>
      <c r="F11" s="197" t="s">
        <v>316</v>
      </c>
      <c r="G11" s="197" t="s">
        <v>316</v>
      </c>
      <c r="H11" s="197" t="s">
        <v>316</v>
      </c>
      <c r="I11" s="197" t="s">
        <v>316</v>
      </c>
      <c r="J11" s="197" t="s">
        <v>316</v>
      </c>
      <c r="K11" s="197"/>
      <c r="L11" s="197"/>
      <c r="M11" s="110"/>
      <c r="N11" s="198" t="s">
        <v>12</v>
      </c>
      <c r="O11" s="197" t="s">
        <v>316</v>
      </c>
      <c r="P11" s="197" t="s">
        <v>316</v>
      </c>
      <c r="Q11" s="197" t="s">
        <v>316</v>
      </c>
      <c r="R11" s="197" t="s">
        <v>316</v>
      </c>
      <c r="S11" s="197" t="s">
        <v>316</v>
      </c>
      <c r="T11" s="197" t="s">
        <v>316</v>
      </c>
      <c r="U11" s="197" t="s">
        <v>316</v>
      </c>
      <c r="V11" s="197" t="s">
        <v>316</v>
      </c>
      <c r="W11" s="197"/>
      <c r="X11" s="197"/>
      <c r="Z11" s="198" t="s">
        <v>12</v>
      </c>
      <c r="AA11" s="197" t="s">
        <v>316</v>
      </c>
      <c r="AB11" s="197" t="s">
        <v>316</v>
      </c>
      <c r="AC11" s="197" t="s">
        <v>316</v>
      </c>
      <c r="AD11" s="197" t="s">
        <v>316</v>
      </c>
      <c r="AE11" s="197" t="s">
        <v>316</v>
      </c>
      <c r="AF11" s="197" t="s">
        <v>316</v>
      </c>
      <c r="AG11" s="197" t="s">
        <v>316</v>
      </c>
      <c r="AH11" s="197" t="s">
        <v>316</v>
      </c>
      <c r="AI11" s="197"/>
      <c r="AJ11" s="197"/>
      <c r="AK11" s="110"/>
      <c r="AL11" s="198" t="s">
        <v>12</v>
      </c>
      <c r="AM11" s="197" t="s">
        <v>316</v>
      </c>
      <c r="AN11" s="197" t="s">
        <v>316</v>
      </c>
      <c r="AO11" s="197" t="s">
        <v>316</v>
      </c>
      <c r="AP11" s="197" t="s">
        <v>316</v>
      </c>
      <c r="AQ11" s="197" t="s">
        <v>316</v>
      </c>
      <c r="AR11" s="197" t="s">
        <v>316</v>
      </c>
      <c r="AS11" s="197" t="s">
        <v>316</v>
      </c>
      <c r="AT11" s="197" t="s">
        <v>316</v>
      </c>
      <c r="AU11" s="197"/>
      <c r="AV11" s="197"/>
      <c r="AW11" s="110"/>
      <c r="AX11" s="198" t="s">
        <v>12</v>
      </c>
      <c r="AY11" s="197" t="s">
        <v>316</v>
      </c>
      <c r="AZ11" s="197" t="s">
        <v>316</v>
      </c>
      <c r="BA11" s="197" t="s">
        <v>316</v>
      </c>
      <c r="BB11" s="197" t="s">
        <v>316</v>
      </c>
      <c r="BC11" s="197" t="s">
        <v>316</v>
      </c>
      <c r="BD11" s="197" t="s">
        <v>316</v>
      </c>
      <c r="BE11" s="197" t="s">
        <v>316</v>
      </c>
      <c r="BF11" s="197" t="s">
        <v>316</v>
      </c>
      <c r="BG11" s="138"/>
      <c r="BH11" s="138"/>
    </row>
    <row r="12" spans="2:60" ht="15.75" thickBot="1" x14ac:dyDescent="0.3">
      <c r="B12" s="210" t="s">
        <v>13</v>
      </c>
      <c r="C12" s="197" t="s">
        <v>316</v>
      </c>
      <c r="D12" s="197" t="s">
        <v>316</v>
      </c>
      <c r="E12" s="197" t="s">
        <v>316</v>
      </c>
      <c r="F12" s="197" t="s">
        <v>316</v>
      </c>
      <c r="G12" s="197" t="s">
        <v>316</v>
      </c>
      <c r="H12" s="197" t="s">
        <v>316</v>
      </c>
      <c r="I12" s="197" t="s">
        <v>316</v>
      </c>
      <c r="J12" s="197" t="s">
        <v>316</v>
      </c>
      <c r="K12" s="197"/>
      <c r="L12" s="197"/>
      <c r="M12" s="110"/>
      <c r="N12" s="198" t="s">
        <v>13</v>
      </c>
      <c r="O12" s="197" t="s">
        <v>316</v>
      </c>
      <c r="P12" s="197" t="s">
        <v>316</v>
      </c>
      <c r="Q12" s="197" t="s">
        <v>316</v>
      </c>
      <c r="R12" s="197" t="s">
        <v>316</v>
      </c>
      <c r="S12" s="197" t="s">
        <v>316</v>
      </c>
      <c r="T12" s="197" t="s">
        <v>316</v>
      </c>
      <c r="U12" s="197" t="s">
        <v>316</v>
      </c>
      <c r="V12" s="197" t="s">
        <v>316</v>
      </c>
      <c r="W12" s="197"/>
      <c r="X12" s="197"/>
      <c r="Z12" s="198" t="s">
        <v>13</v>
      </c>
      <c r="AA12" s="197" t="s">
        <v>316</v>
      </c>
      <c r="AB12" s="197" t="s">
        <v>316</v>
      </c>
      <c r="AC12" s="197" t="s">
        <v>316</v>
      </c>
      <c r="AD12" s="197" t="s">
        <v>316</v>
      </c>
      <c r="AE12" s="197" t="s">
        <v>316</v>
      </c>
      <c r="AF12" s="197" t="s">
        <v>316</v>
      </c>
      <c r="AG12" s="197" t="s">
        <v>316</v>
      </c>
      <c r="AH12" s="197" t="s">
        <v>316</v>
      </c>
      <c r="AI12" s="197"/>
      <c r="AJ12" s="197"/>
      <c r="AK12" s="110"/>
      <c r="AL12" s="198" t="s">
        <v>13</v>
      </c>
      <c r="AM12" s="197" t="s">
        <v>316</v>
      </c>
      <c r="AN12" s="197" t="s">
        <v>316</v>
      </c>
      <c r="AO12" s="197" t="s">
        <v>316</v>
      </c>
      <c r="AP12" s="197" t="s">
        <v>316</v>
      </c>
      <c r="AQ12" s="197" t="s">
        <v>316</v>
      </c>
      <c r="AR12" s="197" t="s">
        <v>316</v>
      </c>
      <c r="AS12" s="197" t="s">
        <v>316</v>
      </c>
      <c r="AT12" s="197" t="s">
        <v>316</v>
      </c>
      <c r="AU12" s="197"/>
      <c r="AV12" s="197"/>
      <c r="AW12" s="110"/>
      <c r="AX12" s="198" t="s">
        <v>13</v>
      </c>
      <c r="AY12" s="197" t="s">
        <v>316</v>
      </c>
      <c r="AZ12" s="197" t="s">
        <v>316</v>
      </c>
      <c r="BA12" s="197" t="s">
        <v>316</v>
      </c>
      <c r="BB12" s="197" t="s">
        <v>316</v>
      </c>
      <c r="BC12" s="197" t="s">
        <v>316</v>
      </c>
      <c r="BD12" s="197" t="s">
        <v>316</v>
      </c>
      <c r="BE12" s="197" t="s">
        <v>316</v>
      </c>
      <c r="BF12" s="197" t="s">
        <v>316</v>
      </c>
      <c r="BG12" s="138"/>
      <c r="BH12" s="138"/>
    </row>
    <row r="13" spans="2:60" ht="15.75" thickBot="1" x14ac:dyDescent="0.3">
      <c r="B13" s="210" t="s">
        <v>14</v>
      </c>
      <c r="C13" s="197">
        <v>150</v>
      </c>
      <c r="D13" s="197">
        <v>140</v>
      </c>
      <c r="E13" s="197">
        <v>130</v>
      </c>
      <c r="F13" s="197">
        <v>110</v>
      </c>
      <c r="G13" s="197">
        <v>100</v>
      </c>
      <c r="H13" s="197">
        <v>200</v>
      </c>
      <c r="I13" s="197">
        <v>75</v>
      </c>
      <c r="J13" s="197">
        <v>150</v>
      </c>
      <c r="K13" s="197"/>
      <c r="L13" s="197"/>
      <c r="M13" s="110"/>
      <c r="N13" s="198" t="s">
        <v>14</v>
      </c>
      <c r="O13" s="197">
        <v>150</v>
      </c>
      <c r="P13" s="197">
        <v>140</v>
      </c>
      <c r="Q13" s="197">
        <v>130</v>
      </c>
      <c r="R13" s="197">
        <v>110</v>
      </c>
      <c r="S13" s="197">
        <v>100</v>
      </c>
      <c r="T13" s="197">
        <v>200</v>
      </c>
      <c r="U13" s="197">
        <v>75</v>
      </c>
      <c r="V13" s="197">
        <v>150</v>
      </c>
      <c r="W13" s="197"/>
      <c r="X13" s="197"/>
      <c r="Z13" s="198" t="s">
        <v>14</v>
      </c>
      <c r="AA13" s="197">
        <v>150</v>
      </c>
      <c r="AB13" s="197">
        <v>140</v>
      </c>
      <c r="AC13" s="197">
        <v>130</v>
      </c>
      <c r="AD13" s="197">
        <v>110</v>
      </c>
      <c r="AE13" s="197">
        <v>100</v>
      </c>
      <c r="AF13" s="197">
        <v>200</v>
      </c>
      <c r="AG13" s="197">
        <v>75</v>
      </c>
      <c r="AH13" s="197">
        <v>150</v>
      </c>
      <c r="AI13" s="197"/>
      <c r="AJ13" s="197"/>
      <c r="AK13" s="110"/>
      <c r="AL13" s="198" t="s">
        <v>14</v>
      </c>
      <c r="AM13" s="197">
        <v>3000</v>
      </c>
      <c r="AN13" s="197">
        <v>2800</v>
      </c>
      <c r="AO13" s="197">
        <v>2500</v>
      </c>
      <c r="AP13" s="197">
        <v>2000</v>
      </c>
      <c r="AQ13" s="197">
        <v>2000</v>
      </c>
      <c r="AR13" s="197">
        <v>4000</v>
      </c>
      <c r="AS13" s="197">
        <v>1500</v>
      </c>
      <c r="AT13" s="197">
        <v>3000</v>
      </c>
      <c r="AU13" s="197"/>
      <c r="AV13" s="197"/>
      <c r="AW13" s="110"/>
      <c r="AX13" s="198" t="s">
        <v>14</v>
      </c>
      <c r="AY13" s="197">
        <v>3000</v>
      </c>
      <c r="AZ13" s="197">
        <v>2800</v>
      </c>
      <c r="BA13" s="197">
        <v>2500</v>
      </c>
      <c r="BB13" s="197">
        <v>2000</v>
      </c>
      <c r="BC13" s="197">
        <v>2000</v>
      </c>
      <c r="BD13" s="197">
        <v>4000</v>
      </c>
      <c r="BE13" s="197">
        <v>1500</v>
      </c>
      <c r="BF13" s="197">
        <v>3000</v>
      </c>
      <c r="BG13" s="138"/>
      <c r="BH13" s="138"/>
    </row>
    <row r="14" spans="2:60" ht="15.75" thickBot="1" x14ac:dyDescent="0.3">
      <c r="B14" s="210" t="s">
        <v>15</v>
      </c>
      <c r="C14" s="197">
        <v>20</v>
      </c>
      <c r="D14" s="197">
        <v>25</v>
      </c>
      <c r="E14" s="197">
        <v>30</v>
      </c>
      <c r="F14" s="197">
        <v>30</v>
      </c>
      <c r="G14" s="197">
        <v>20</v>
      </c>
      <c r="H14" s="197">
        <v>30</v>
      </c>
      <c r="I14" s="197">
        <v>25</v>
      </c>
      <c r="J14" s="197">
        <v>35</v>
      </c>
      <c r="K14" s="197" t="s">
        <v>32</v>
      </c>
      <c r="L14" s="197">
        <v>1</v>
      </c>
      <c r="M14" s="110"/>
      <c r="N14" s="198" t="s">
        <v>15</v>
      </c>
      <c r="O14" s="197">
        <v>20</v>
      </c>
      <c r="P14" s="197">
        <v>25</v>
      </c>
      <c r="Q14" s="197">
        <v>30</v>
      </c>
      <c r="R14" s="197">
        <v>30</v>
      </c>
      <c r="S14" s="197">
        <v>20</v>
      </c>
      <c r="T14" s="197">
        <v>30</v>
      </c>
      <c r="U14" s="197">
        <v>25</v>
      </c>
      <c r="V14" s="197">
        <v>35</v>
      </c>
      <c r="W14" s="197" t="s">
        <v>32</v>
      </c>
      <c r="X14" s="197">
        <v>1</v>
      </c>
      <c r="Z14" s="198" t="s">
        <v>15</v>
      </c>
      <c r="AA14" s="197">
        <v>20</v>
      </c>
      <c r="AB14" s="197">
        <v>25</v>
      </c>
      <c r="AC14" s="197">
        <v>30</v>
      </c>
      <c r="AD14" s="197">
        <v>30</v>
      </c>
      <c r="AE14" s="197">
        <v>20</v>
      </c>
      <c r="AF14" s="197">
        <v>30</v>
      </c>
      <c r="AG14" s="197">
        <v>25</v>
      </c>
      <c r="AH14" s="197">
        <v>35</v>
      </c>
      <c r="AI14" s="197" t="s">
        <v>32</v>
      </c>
      <c r="AJ14" s="197">
        <v>1</v>
      </c>
      <c r="AK14" s="110"/>
      <c r="AL14" s="198" t="s">
        <v>15</v>
      </c>
      <c r="AM14" s="197">
        <v>20</v>
      </c>
      <c r="AN14" s="197">
        <v>25</v>
      </c>
      <c r="AO14" s="197">
        <v>30</v>
      </c>
      <c r="AP14" s="197">
        <v>30</v>
      </c>
      <c r="AQ14" s="197">
        <v>20</v>
      </c>
      <c r="AR14" s="197">
        <v>30</v>
      </c>
      <c r="AS14" s="197">
        <v>25</v>
      </c>
      <c r="AT14" s="197">
        <v>35</v>
      </c>
      <c r="AU14" s="197" t="s">
        <v>32</v>
      </c>
      <c r="AV14" s="197">
        <v>1</v>
      </c>
      <c r="AW14" s="110"/>
      <c r="AX14" s="198" t="s">
        <v>15</v>
      </c>
      <c r="AY14" s="197">
        <v>20</v>
      </c>
      <c r="AZ14" s="197">
        <v>25</v>
      </c>
      <c r="BA14" s="197">
        <v>30</v>
      </c>
      <c r="BB14" s="197">
        <v>30</v>
      </c>
      <c r="BC14" s="197">
        <v>20</v>
      </c>
      <c r="BD14" s="197">
        <v>30</v>
      </c>
      <c r="BE14" s="197">
        <v>25</v>
      </c>
      <c r="BF14" s="197">
        <v>35</v>
      </c>
      <c r="BG14" s="138" t="s">
        <v>32</v>
      </c>
      <c r="BH14" s="138">
        <v>1</v>
      </c>
    </row>
    <row r="15" spans="2:60" ht="15.75" thickBot="1" x14ac:dyDescent="0.3">
      <c r="B15" s="241" t="s">
        <v>16</v>
      </c>
      <c r="C15" s="223"/>
      <c r="D15" s="223"/>
      <c r="E15" s="223"/>
      <c r="F15" s="223"/>
      <c r="G15" s="223"/>
      <c r="H15" s="223"/>
      <c r="I15" s="223"/>
      <c r="J15" s="223"/>
      <c r="K15" s="223"/>
      <c r="L15" s="197"/>
      <c r="M15" s="110"/>
      <c r="N15" s="245" t="s">
        <v>16</v>
      </c>
      <c r="O15" s="223"/>
      <c r="P15" s="223"/>
      <c r="Q15" s="223"/>
      <c r="R15" s="223"/>
      <c r="S15" s="223"/>
      <c r="T15" s="223"/>
      <c r="U15" s="223"/>
      <c r="V15" s="223"/>
      <c r="W15" s="223"/>
      <c r="X15" s="197"/>
      <c r="Z15" s="245" t="s">
        <v>16</v>
      </c>
      <c r="AA15" s="223"/>
      <c r="AB15" s="223"/>
      <c r="AC15" s="223"/>
      <c r="AD15" s="223"/>
      <c r="AE15" s="223"/>
      <c r="AF15" s="223"/>
      <c r="AG15" s="223"/>
      <c r="AH15" s="223"/>
      <c r="AI15" s="223"/>
      <c r="AJ15" s="197"/>
      <c r="AK15" s="110"/>
      <c r="AL15" s="245" t="s">
        <v>16</v>
      </c>
      <c r="AM15" s="223"/>
      <c r="AN15" s="223"/>
      <c r="AO15" s="223"/>
      <c r="AP15" s="223"/>
      <c r="AQ15" s="223"/>
      <c r="AR15" s="223"/>
      <c r="AS15" s="223"/>
      <c r="AT15" s="223"/>
      <c r="AU15" s="223"/>
      <c r="AV15" s="197"/>
      <c r="AW15" s="110"/>
      <c r="AX15" s="245" t="s">
        <v>16</v>
      </c>
      <c r="AY15" s="223"/>
      <c r="AZ15" s="223"/>
      <c r="BA15" s="223"/>
      <c r="BB15" s="223"/>
      <c r="BC15" s="223"/>
      <c r="BD15" s="223"/>
      <c r="BE15" s="223"/>
      <c r="BF15" s="223"/>
      <c r="BG15" s="246"/>
      <c r="BH15" s="138"/>
    </row>
    <row r="16" spans="2:60" ht="15.75" thickBot="1" x14ac:dyDescent="0.3">
      <c r="B16" s="210" t="s">
        <v>196</v>
      </c>
      <c r="C16" s="103" t="s">
        <v>316</v>
      </c>
      <c r="D16" s="103" t="s">
        <v>316</v>
      </c>
      <c r="E16" s="103" t="s">
        <v>316</v>
      </c>
      <c r="F16" s="103" t="s">
        <v>316</v>
      </c>
      <c r="G16" s="103" t="s">
        <v>316</v>
      </c>
      <c r="H16" s="103" t="s">
        <v>316</v>
      </c>
      <c r="I16" s="103" t="s">
        <v>316</v>
      </c>
      <c r="J16" s="103" t="s">
        <v>316</v>
      </c>
      <c r="K16" s="197"/>
      <c r="L16" s="197"/>
      <c r="M16" s="110"/>
      <c r="N16" s="198" t="s">
        <v>196</v>
      </c>
      <c r="O16" s="103" t="s">
        <v>316</v>
      </c>
      <c r="P16" s="103" t="s">
        <v>316</v>
      </c>
      <c r="Q16" s="103" t="s">
        <v>316</v>
      </c>
      <c r="R16" s="103" t="s">
        <v>316</v>
      </c>
      <c r="S16" s="103" t="s">
        <v>316</v>
      </c>
      <c r="T16" s="103" t="s">
        <v>316</v>
      </c>
      <c r="U16" s="103" t="s">
        <v>316</v>
      </c>
      <c r="V16" s="103" t="s">
        <v>316</v>
      </c>
      <c r="W16" s="197"/>
      <c r="X16" s="197"/>
      <c r="Z16" s="198" t="s">
        <v>196</v>
      </c>
      <c r="AA16" s="103" t="s">
        <v>316</v>
      </c>
      <c r="AB16" s="103" t="s">
        <v>316</v>
      </c>
      <c r="AC16" s="103" t="s">
        <v>316</v>
      </c>
      <c r="AD16" s="103" t="s">
        <v>316</v>
      </c>
      <c r="AE16" s="103" t="s">
        <v>316</v>
      </c>
      <c r="AF16" s="103" t="s">
        <v>316</v>
      </c>
      <c r="AG16" s="103" t="s">
        <v>316</v>
      </c>
      <c r="AH16" s="103" t="s">
        <v>316</v>
      </c>
      <c r="AI16" s="197"/>
      <c r="AJ16" s="197"/>
      <c r="AK16" s="110"/>
      <c r="AL16" s="198" t="s">
        <v>196</v>
      </c>
      <c r="AM16" s="103" t="s">
        <v>316</v>
      </c>
      <c r="AN16" s="103" t="s">
        <v>316</v>
      </c>
      <c r="AO16" s="103" t="s">
        <v>316</v>
      </c>
      <c r="AP16" s="103" t="s">
        <v>316</v>
      </c>
      <c r="AQ16" s="103" t="s">
        <v>316</v>
      </c>
      <c r="AR16" s="103" t="s">
        <v>316</v>
      </c>
      <c r="AS16" s="103" t="s">
        <v>316</v>
      </c>
      <c r="AT16" s="103" t="s">
        <v>316</v>
      </c>
      <c r="AU16" s="197"/>
      <c r="AV16" s="197"/>
      <c r="AW16" s="110"/>
      <c r="AX16" s="198" t="s">
        <v>196</v>
      </c>
      <c r="AY16" s="103" t="s">
        <v>316</v>
      </c>
      <c r="AZ16" s="103" t="s">
        <v>316</v>
      </c>
      <c r="BA16" s="103" t="s">
        <v>316</v>
      </c>
      <c r="BB16" s="103" t="s">
        <v>316</v>
      </c>
      <c r="BC16" s="103" t="s">
        <v>316</v>
      </c>
      <c r="BD16" s="103" t="s">
        <v>316</v>
      </c>
      <c r="BE16" s="103" t="s">
        <v>316</v>
      </c>
      <c r="BF16" s="103" t="s">
        <v>316</v>
      </c>
      <c r="BG16" s="247"/>
      <c r="BH16" s="247"/>
    </row>
    <row r="17" spans="2:60" ht="15.75" thickBot="1" x14ac:dyDescent="0.3">
      <c r="B17" s="210" t="s">
        <v>197</v>
      </c>
      <c r="C17" s="103" t="s">
        <v>316</v>
      </c>
      <c r="D17" s="103" t="s">
        <v>316</v>
      </c>
      <c r="E17" s="103" t="s">
        <v>316</v>
      </c>
      <c r="F17" s="103" t="s">
        <v>316</v>
      </c>
      <c r="G17" s="103" t="s">
        <v>316</v>
      </c>
      <c r="H17" s="103" t="s">
        <v>316</v>
      </c>
      <c r="I17" s="103" t="s">
        <v>316</v>
      </c>
      <c r="J17" s="103" t="s">
        <v>316</v>
      </c>
      <c r="K17" s="197"/>
      <c r="L17" s="197"/>
      <c r="M17" s="110"/>
      <c r="N17" s="198" t="s">
        <v>197</v>
      </c>
      <c r="O17" s="103" t="s">
        <v>316</v>
      </c>
      <c r="P17" s="103" t="s">
        <v>316</v>
      </c>
      <c r="Q17" s="103" t="s">
        <v>316</v>
      </c>
      <c r="R17" s="103" t="s">
        <v>316</v>
      </c>
      <c r="S17" s="103" t="s">
        <v>316</v>
      </c>
      <c r="T17" s="103" t="s">
        <v>316</v>
      </c>
      <c r="U17" s="103" t="s">
        <v>316</v>
      </c>
      <c r="V17" s="103" t="s">
        <v>316</v>
      </c>
      <c r="W17" s="197"/>
      <c r="X17" s="197"/>
      <c r="Z17" s="198" t="s">
        <v>197</v>
      </c>
      <c r="AA17" s="103" t="s">
        <v>316</v>
      </c>
      <c r="AB17" s="103" t="s">
        <v>316</v>
      </c>
      <c r="AC17" s="103" t="s">
        <v>316</v>
      </c>
      <c r="AD17" s="103" t="s">
        <v>316</v>
      </c>
      <c r="AE17" s="103" t="s">
        <v>316</v>
      </c>
      <c r="AF17" s="103" t="s">
        <v>316</v>
      </c>
      <c r="AG17" s="103" t="s">
        <v>316</v>
      </c>
      <c r="AH17" s="103" t="s">
        <v>316</v>
      </c>
      <c r="AI17" s="197"/>
      <c r="AJ17" s="197"/>
      <c r="AK17" s="110"/>
      <c r="AL17" s="198" t="s">
        <v>197</v>
      </c>
      <c r="AM17" s="103" t="s">
        <v>316</v>
      </c>
      <c r="AN17" s="103" t="s">
        <v>316</v>
      </c>
      <c r="AO17" s="103" t="s">
        <v>316</v>
      </c>
      <c r="AP17" s="103" t="s">
        <v>316</v>
      </c>
      <c r="AQ17" s="103" t="s">
        <v>316</v>
      </c>
      <c r="AR17" s="103" t="s">
        <v>316</v>
      </c>
      <c r="AS17" s="103" t="s">
        <v>316</v>
      </c>
      <c r="AT17" s="103" t="s">
        <v>316</v>
      </c>
      <c r="AU17" s="197"/>
      <c r="AV17" s="197"/>
      <c r="AW17" s="110"/>
      <c r="AX17" s="198" t="s">
        <v>197</v>
      </c>
      <c r="AY17" s="103" t="s">
        <v>316</v>
      </c>
      <c r="AZ17" s="103" t="s">
        <v>316</v>
      </c>
      <c r="BA17" s="103" t="s">
        <v>316</v>
      </c>
      <c r="BB17" s="103" t="s">
        <v>316</v>
      </c>
      <c r="BC17" s="103" t="s">
        <v>316</v>
      </c>
      <c r="BD17" s="103" t="s">
        <v>316</v>
      </c>
      <c r="BE17" s="103" t="s">
        <v>316</v>
      </c>
      <c r="BF17" s="103" t="s">
        <v>316</v>
      </c>
      <c r="BG17" s="247"/>
      <c r="BH17" s="247"/>
    </row>
    <row r="18" spans="2:60" ht="15.75" thickBot="1" x14ac:dyDescent="0.3">
      <c r="B18" s="210" t="s">
        <v>198</v>
      </c>
      <c r="C18" s="103" t="s">
        <v>316</v>
      </c>
      <c r="D18" s="103" t="s">
        <v>316</v>
      </c>
      <c r="E18" s="103" t="s">
        <v>316</v>
      </c>
      <c r="F18" s="103" t="s">
        <v>316</v>
      </c>
      <c r="G18" s="103" t="s">
        <v>316</v>
      </c>
      <c r="H18" s="103" t="s">
        <v>316</v>
      </c>
      <c r="I18" s="103" t="s">
        <v>316</v>
      </c>
      <c r="J18" s="103" t="s">
        <v>316</v>
      </c>
      <c r="K18" s="197"/>
      <c r="L18" s="197"/>
      <c r="M18" s="110"/>
      <c r="N18" s="198" t="s">
        <v>198</v>
      </c>
      <c r="O18" s="103" t="s">
        <v>316</v>
      </c>
      <c r="P18" s="103" t="s">
        <v>316</v>
      </c>
      <c r="Q18" s="103" t="s">
        <v>316</v>
      </c>
      <c r="R18" s="103" t="s">
        <v>316</v>
      </c>
      <c r="S18" s="103" t="s">
        <v>316</v>
      </c>
      <c r="T18" s="103" t="s">
        <v>316</v>
      </c>
      <c r="U18" s="103" t="s">
        <v>316</v>
      </c>
      <c r="V18" s="103" t="s">
        <v>316</v>
      </c>
      <c r="W18" s="197"/>
      <c r="X18" s="197"/>
      <c r="Z18" s="198" t="s">
        <v>198</v>
      </c>
      <c r="AA18" s="103" t="s">
        <v>316</v>
      </c>
      <c r="AB18" s="103" t="s">
        <v>316</v>
      </c>
      <c r="AC18" s="103" t="s">
        <v>316</v>
      </c>
      <c r="AD18" s="103" t="s">
        <v>316</v>
      </c>
      <c r="AE18" s="103" t="s">
        <v>316</v>
      </c>
      <c r="AF18" s="103" t="s">
        <v>316</v>
      </c>
      <c r="AG18" s="103" t="s">
        <v>316</v>
      </c>
      <c r="AH18" s="103" t="s">
        <v>316</v>
      </c>
      <c r="AI18" s="197"/>
      <c r="AJ18" s="197"/>
      <c r="AK18" s="110"/>
      <c r="AL18" s="198" t="s">
        <v>198</v>
      </c>
      <c r="AM18" s="103" t="s">
        <v>316</v>
      </c>
      <c r="AN18" s="103" t="s">
        <v>316</v>
      </c>
      <c r="AO18" s="103" t="s">
        <v>316</v>
      </c>
      <c r="AP18" s="103" t="s">
        <v>316</v>
      </c>
      <c r="AQ18" s="103" t="s">
        <v>316</v>
      </c>
      <c r="AR18" s="103" t="s">
        <v>316</v>
      </c>
      <c r="AS18" s="103" t="s">
        <v>316</v>
      </c>
      <c r="AT18" s="103" t="s">
        <v>316</v>
      </c>
      <c r="AU18" s="197"/>
      <c r="AV18" s="197"/>
      <c r="AW18" s="110"/>
      <c r="AX18" s="198" t="s">
        <v>198</v>
      </c>
      <c r="AY18" s="103" t="s">
        <v>316</v>
      </c>
      <c r="AZ18" s="103" t="s">
        <v>316</v>
      </c>
      <c r="BA18" s="103" t="s">
        <v>316</v>
      </c>
      <c r="BB18" s="103" t="s">
        <v>316</v>
      </c>
      <c r="BC18" s="103" t="s">
        <v>316</v>
      </c>
      <c r="BD18" s="103" t="s">
        <v>316</v>
      </c>
      <c r="BE18" s="103" t="s">
        <v>316</v>
      </c>
      <c r="BF18" s="103" t="s">
        <v>316</v>
      </c>
      <c r="BG18" s="247"/>
      <c r="BH18" s="247"/>
    </row>
    <row r="19" spans="2:60" ht="15.75" thickBot="1" x14ac:dyDescent="0.3">
      <c r="B19" s="210" t="s">
        <v>17</v>
      </c>
      <c r="C19" s="103" t="s">
        <v>316</v>
      </c>
      <c r="D19" s="103" t="s">
        <v>316</v>
      </c>
      <c r="E19" s="103" t="s">
        <v>316</v>
      </c>
      <c r="F19" s="103" t="s">
        <v>316</v>
      </c>
      <c r="G19" s="103" t="s">
        <v>316</v>
      </c>
      <c r="H19" s="103" t="s">
        <v>316</v>
      </c>
      <c r="I19" s="103" t="s">
        <v>316</v>
      </c>
      <c r="J19" s="103" t="s">
        <v>316</v>
      </c>
      <c r="K19" s="197"/>
      <c r="L19" s="197"/>
      <c r="M19" s="110"/>
      <c r="N19" s="198" t="s">
        <v>17</v>
      </c>
      <c r="O19" s="103" t="s">
        <v>316</v>
      </c>
      <c r="P19" s="103" t="s">
        <v>316</v>
      </c>
      <c r="Q19" s="103" t="s">
        <v>316</v>
      </c>
      <c r="R19" s="103" t="s">
        <v>316</v>
      </c>
      <c r="S19" s="103" t="s">
        <v>316</v>
      </c>
      <c r="T19" s="103" t="s">
        <v>316</v>
      </c>
      <c r="U19" s="103" t="s">
        <v>316</v>
      </c>
      <c r="V19" s="103" t="s">
        <v>316</v>
      </c>
      <c r="W19" s="197"/>
      <c r="X19" s="197"/>
      <c r="Z19" s="198" t="s">
        <v>17</v>
      </c>
      <c r="AA19" s="103" t="s">
        <v>316</v>
      </c>
      <c r="AB19" s="103" t="s">
        <v>316</v>
      </c>
      <c r="AC19" s="103" t="s">
        <v>316</v>
      </c>
      <c r="AD19" s="103" t="s">
        <v>316</v>
      </c>
      <c r="AE19" s="103" t="s">
        <v>316</v>
      </c>
      <c r="AF19" s="103" t="s">
        <v>316</v>
      </c>
      <c r="AG19" s="103" t="s">
        <v>316</v>
      </c>
      <c r="AH19" s="103" t="s">
        <v>316</v>
      </c>
      <c r="AI19" s="197"/>
      <c r="AJ19" s="197"/>
      <c r="AK19" s="110"/>
      <c r="AL19" s="198" t="s">
        <v>17</v>
      </c>
      <c r="AM19" s="103" t="s">
        <v>316</v>
      </c>
      <c r="AN19" s="103" t="s">
        <v>316</v>
      </c>
      <c r="AO19" s="103" t="s">
        <v>316</v>
      </c>
      <c r="AP19" s="103" t="s">
        <v>316</v>
      </c>
      <c r="AQ19" s="103" t="s">
        <v>316</v>
      </c>
      <c r="AR19" s="103" t="s">
        <v>316</v>
      </c>
      <c r="AS19" s="103" t="s">
        <v>316</v>
      </c>
      <c r="AT19" s="103" t="s">
        <v>316</v>
      </c>
      <c r="AU19" s="197"/>
      <c r="AV19" s="197"/>
      <c r="AW19" s="110"/>
      <c r="AX19" s="198" t="s">
        <v>17</v>
      </c>
      <c r="AY19" s="103" t="s">
        <v>316</v>
      </c>
      <c r="AZ19" s="103" t="s">
        <v>316</v>
      </c>
      <c r="BA19" s="103" t="s">
        <v>316</v>
      </c>
      <c r="BB19" s="103" t="s">
        <v>316</v>
      </c>
      <c r="BC19" s="103" t="s">
        <v>316</v>
      </c>
      <c r="BD19" s="103" t="s">
        <v>316</v>
      </c>
      <c r="BE19" s="103" t="s">
        <v>316</v>
      </c>
      <c r="BF19" s="103" t="s">
        <v>316</v>
      </c>
      <c r="BG19" s="247"/>
      <c r="BH19" s="247"/>
    </row>
    <row r="20" spans="2:60" ht="15.75" thickBot="1" x14ac:dyDescent="0.3">
      <c r="B20" s="210" t="s">
        <v>18</v>
      </c>
      <c r="C20" s="103" t="s">
        <v>316</v>
      </c>
      <c r="D20" s="103" t="s">
        <v>316</v>
      </c>
      <c r="E20" s="103" t="s">
        <v>316</v>
      </c>
      <c r="F20" s="103" t="s">
        <v>316</v>
      </c>
      <c r="G20" s="103" t="s">
        <v>316</v>
      </c>
      <c r="H20" s="103" t="s">
        <v>316</v>
      </c>
      <c r="I20" s="103" t="s">
        <v>316</v>
      </c>
      <c r="J20" s="103" t="s">
        <v>316</v>
      </c>
      <c r="K20" s="197"/>
      <c r="L20" s="197"/>
      <c r="M20" s="110"/>
      <c r="N20" s="198" t="s">
        <v>18</v>
      </c>
      <c r="O20" s="103" t="s">
        <v>316</v>
      </c>
      <c r="P20" s="103" t="s">
        <v>316</v>
      </c>
      <c r="Q20" s="103" t="s">
        <v>316</v>
      </c>
      <c r="R20" s="103" t="s">
        <v>316</v>
      </c>
      <c r="S20" s="103" t="s">
        <v>316</v>
      </c>
      <c r="T20" s="103" t="s">
        <v>316</v>
      </c>
      <c r="U20" s="103" t="s">
        <v>316</v>
      </c>
      <c r="V20" s="103" t="s">
        <v>316</v>
      </c>
      <c r="W20" s="197"/>
      <c r="X20" s="197"/>
      <c r="Z20" s="198" t="s">
        <v>18</v>
      </c>
      <c r="AA20" s="103" t="s">
        <v>316</v>
      </c>
      <c r="AB20" s="103" t="s">
        <v>316</v>
      </c>
      <c r="AC20" s="103" t="s">
        <v>316</v>
      </c>
      <c r="AD20" s="103" t="s">
        <v>316</v>
      </c>
      <c r="AE20" s="103" t="s">
        <v>316</v>
      </c>
      <c r="AF20" s="103" t="s">
        <v>316</v>
      </c>
      <c r="AG20" s="103" t="s">
        <v>316</v>
      </c>
      <c r="AH20" s="103" t="s">
        <v>316</v>
      </c>
      <c r="AI20" s="197"/>
      <c r="AJ20" s="197"/>
      <c r="AK20" s="110"/>
      <c r="AL20" s="198" t="s">
        <v>18</v>
      </c>
      <c r="AM20" s="103" t="s">
        <v>316</v>
      </c>
      <c r="AN20" s="103" t="s">
        <v>316</v>
      </c>
      <c r="AO20" s="103" t="s">
        <v>316</v>
      </c>
      <c r="AP20" s="103" t="s">
        <v>316</v>
      </c>
      <c r="AQ20" s="103" t="s">
        <v>316</v>
      </c>
      <c r="AR20" s="103" t="s">
        <v>316</v>
      </c>
      <c r="AS20" s="103" t="s">
        <v>316</v>
      </c>
      <c r="AT20" s="103" t="s">
        <v>316</v>
      </c>
      <c r="AU20" s="197"/>
      <c r="AV20" s="197"/>
      <c r="AW20" s="110"/>
      <c r="AX20" s="198" t="s">
        <v>18</v>
      </c>
      <c r="AY20" s="103" t="s">
        <v>316</v>
      </c>
      <c r="AZ20" s="103" t="s">
        <v>316</v>
      </c>
      <c r="BA20" s="103" t="s">
        <v>316</v>
      </c>
      <c r="BB20" s="103" t="s">
        <v>316</v>
      </c>
      <c r="BC20" s="103" t="s">
        <v>316</v>
      </c>
      <c r="BD20" s="103" t="s">
        <v>316</v>
      </c>
      <c r="BE20" s="103" t="s">
        <v>316</v>
      </c>
      <c r="BF20" s="103" t="s">
        <v>316</v>
      </c>
      <c r="BG20" s="247"/>
      <c r="BH20" s="247"/>
    </row>
    <row r="21" spans="2:60" ht="15.75" thickBot="1" x14ac:dyDescent="0.3">
      <c r="B21" s="241" t="s">
        <v>19</v>
      </c>
      <c r="C21" s="248"/>
      <c r="D21" s="248"/>
      <c r="E21" s="248"/>
      <c r="F21" s="248"/>
      <c r="G21" s="248"/>
      <c r="H21" s="248"/>
      <c r="I21" s="248"/>
      <c r="J21" s="248"/>
      <c r="K21" s="248"/>
      <c r="L21" s="249"/>
      <c r="M21" s="110"/>
      <c r="N21" s="245" t="s">
        <v>19</v>
      </c>
      <c r="O21" s="248"/>
      <c r="P21" s="248"/>
      <c r="Q21" s="248"/>
      <c r="R21" s="248"/>
      <c r="S21" s="248"/>
      <c r="T21" s="248"/>
      <c r="U21" s="248"/>
      <c r="V21" s="248"/>
      <c r="W21" s="248"/>
      <c r="X21" s="249"/>
      <c r="Z21" s="245" t="s">
        <v>19</v>
      </c>
      <c r="AA21" s="248"/>
      <c r="AB21" s="248"/>
      <c r="AC21" s="248"/>
      <c r="AD21" s="248"/>
      <c r="AE21" s="248"/>
      <c r="AF21" s="248"/>
      <c r="AG21" s="248"/>
      <c r="AH21" s="248"/>
      <c r="AI21" s="248"/>
      <c r="AJ21" s="249"/>
      <c r="AK21" s="110"/>
      <c r="AL21" s="245" t="s">
        <v>19</v>
      </c>
      <c r="AM21" s="248"/>
      <c r="AN21" s="248"/>
      <c r="AO21" s="248"/>
      <c r="AP21" s="248"/>
      <c r="AQ21" s="248"/>
      <c r="AR21" s="248"/>
      <c r="AS21" s="248"/>
      <c r="AT21" s="248"/>
      <c r="AU21" s="248"/>
      <c r="AV21" s="249"/>
      <c r="AW21" s="110"/>
      <c r="AX21" s="245" t="s">
        <v>19</v>
      </c>
      <c r="AY21" s="248"/>
      <c r="AZ21" s="248"/>
      <c r="BA21" s="248"/>
      <c r="BB21" s="248"/>
      <c r="BC21" s="248"/>
      <c r="BD21" s="248"/>
      <c r="BE21" s="248"/>
      <c r="BF21" s="248"/>
      <c r="BG21" s="242"/>
      <c r="BH21" s="244"/>
    </row>
    <row r="22" spans="2:60" ht="15.75" thickBot="1" x14ac:dyDescent="0.3">
      <c r="B22" s="210" t="s">
        <v>20</v>
      </c>
      <c r="C22" s="197">
        <v>0</v>
      </c>
      <c r="D22" s="197">
        <v>0</v>
      </c>
      <c r="E22" s="197">
        <v>0</v>
      </c>
      <c r="F22" s="197">
        <v>0</v>
      </c>
      <c r="G22" s="197">
        <v>0</v>
      </c>
      <c r="H22" s="197">
        <v>0</v>
      </c>
      <c r="I22" s="197">
        <v>0</v>
      </c>
      <c r="J22" s="197">
        <v>0</v>
      </c>
      <c r="K22" s="197"/>
      <c r="L22" s="197"/>
      <c r="M22" s="110"/>
      <c r="N22" s="198" t="s">
        <v>199</v>
      </c>
      <c r="O22" s="197">
        <v>0</v>
      </c>
      <c r="P22" s="197">
        <v>0</v>
      </c>
      <c r="Q22" s="197">
        <v>0</v>
      </c>
      <c r="R22" s="197">
        <v>0</v>
      </c>
      <c r="S22" s="197">
        <v>0</v>
      </c>
      <c r="T22" s="197">
        <v>0</v>
      </c>
      <c r="U22" s="197">
        <v>0</v>
      </c>
      <c r="V22" s="197">
        <v>0</v>
      </c>
      <c r="W22" s="197"/>
      <c r="X22" s="197"/>
      <c r="Z22" s="198" t="s">
        <v>199</v>
      </c>
      <c r="AA22" s="197">
        <v>0</v>
      </c>
      <c r="AB22" s="197">
        <v>0</v>
      </c>
      <c r="AC22" s="197">
        <v>0</v>
      </c>
      <c r="AD22" s="197">
        <v>0</v>
      </c>
      <c r="AE22" s="197">
        <v>0</v>
      </c>
      <c r="AF22" s="197">
        <v>0</v>
      </c>
      <c r="AG22" s="197">
        <v>0</v>
      </c>
      <c r="AH22" s="197">
        <v>0</v>
      </c>
      <c r="AI22" s="197"/>
      <c r="AJ22" s="197"/>
      <c r="AK22" s="110"/>
      <c r="AL22" s="198" t="s">
        <v>199</v>
      </c>
      <c r="AM22" s="197">
        <v>0</v>
      </c>
      <c r="AN22" s="197">
        <v>0</v>
      </c>
      <c r="AO22" s="197">
        <v>0</v>
      </c>
      <c r="AP22" s="197">
        <v>0</v>
      </c>
      <c r="AQ22" s="197">
        <v>0</v>
      </c>
      <c r="AR22" s="197">
        <v>0</v>
      </c>
      <c r="AS22" s="197">
        <v>0</v>
      </c>
      <c r="AT22" s="197">
        <v>0</v>
      </c>
      <c r="AU22" s="197"/>
      <c r="AV22" s="197"/>
      <c r="AW22" s="110"/>
      <c r="AX22" s="198" t="s">
        <v>199</v>
      </c>
      <c r="AY22" s="197">
        <v>0</v>
      </c>
      <c r="AZ22" s="197">
        <v>0</v>
      </c>
      <c r="BA22" s="197">
        <v>0</v>
      </c>
      <c r="BB22" s="197">
        <v>0</v>
      </c>
      <c r="BC22" s="197">
        <v>0</v>
      </c>
      <c r="BD22" s="197">
        <v>0</v>
      </c>
      <c r="BE22" s="197">
        <v>0</v>
      </c>
      <c r="BF22" s="197">
        <v>0</v>
      </c>
      <c r="BG22" s="138"/>
      <c r="BH22" s="138"/>
    </row>
    <row r="23" spans="2:60" ht="15.75" thickBot="1" x14ac:dyDescent="0.3">
      <c r="B23" s="210" t="s">
        <v>21</v>
      </c>
      <c r="C23" s="197">
        <v>0</v>
      </c>
      <c r="D23" s="197">
        <v>0</v>
      </c>
      <c r="E23" s="197">
        <v>0</v>
      </c>
      <c r="F23" s="197">
        <v>0</v>
      </c>
      <c r="G23" s="197">
        <v>0</v>
      </c>
      <c r="H23" s="197">
        <v>0</v>
      </c>
      <c r="I23" s="197">
        <v>0</v>
      </c>
      <c r="J23" s="197">
        <v>0</v>
      </c>
      <c r="K23" s="197"/>
      <c r="L23" s="197"/>
      <c r="M23" s="110"/>
      <c r="N23" s="198" t="s">
        <v>201</v>
      </c>
      <c r="O23" s="197">
        <v>0</v>
      </c>
      <c r="P23" s="197">
        <v>0</v>
      </c>
      <c r="Q23" s="197">
        <v>0</v>
      </c>
      <c r="R23" s="197">
        <v>0</v>
      </c>
      <c r="S23" s="197">
        <v>0</v>
      </c>
      <c r="T23" s="197">
        <v>0</v>
      </c>
      <c r="U23" s="197">
        <v>0</v>
      </c>
      <c r="V23" s="197">
        <v>0</v>
      </c>
      <c r="W23" s="197"/>
      <c r="X23" s="197"/>
      <c r="Z23" s="198" t="s">
        <v>201</v>
      </c>
      <c r="AA23" s="197">
        <v>0</v>
      </c>
      <c r="AB23" s="197">
        <v>0</v>
      </c>
      <c r="AC23" s="197">
        <v>0</v>
      </c>
      <c r="AD23" s="197">
        <v>0</v>
      </c>
      <c r="AE23" s="197">
        <v>0</v>
      </c>
      <c r="AF23" s="197">
        <v>0</v>
      </c>
      <c r="AG23" s="197">
        <v>0</v>
      </c>
      <c r="AH23" s="197">
        <v>0</v>
      </c>
      <c r="AI23" s="197"/>
      <c r="AJ23" s="197"/>
      <c r="AK23" s="110"/>
      <c r="AL23" s="198" t="s">
        <v>201</v>
      </c>
      <c r="AM23" s="197">
        <v>0</v>
      </c>
      <c r="AN23" s="197">
        <v>0</v>
      </c>
      <c r="AO23" s="197">
        <v>0</v>
      </c>
      <c r="AP23" s="197">
        <v>0</v>
      </c>
      <c r="AQ23" s="197">
        <v>0</v>
      </c>
      <c r="AR23" s="197">
        <v>0</v>
      </c>
      <c r="AS23" s="197">
        <v>0</v>
      </c>
      <c r="AT23" s="197">
        <v>0</v>
      </c>
      <c r="AU23" s="197"/>
      <c r="AV23" s="197"/>
      <c r="AW23" s="110"/>
      <c r="AX23" s="198" t="s">
        <v>201</v>
      </c>
      <c r="AY23" s="197">
        <v>0</v>
      </c>
      <c r="AZ23" s="197">
        <v>0</v>
      </c>
      <c r="BA23" s="197">
        <v>0</v>
      </c>
      <c r="BB23" s="197">
        <v>0</v>
      </c>
      <c r="BC23" s="197">
        <v>0</v>
      </c>
      <c r="BD23" s="197">
        <v>0</v>
      </c>
      <c r="BE23" s="197">
        <v>0</v>
      </c>
      <c r="BF23" s="197">
        <v>0</v>
      </c>
      <c r="BG23" s="138"/>
      <c r="BH23" s="138"/>
    </row>
    <row r="24" spans="2:60" ht="15.75" thickBot="1" x14ac:dyDescent="0.3">
      <c r="B24" s="210" t="s">
        <v>22</v>
      </c>
      <c r="C24" s="197">
        <v>0</v>
      </c>
      <c r="D24" s="197">
        <v>0</v>
      </c>
      <c r="E24" s="197">
        <v>0</v>
      </c>
      <c r="F24" s="197">
        <v>0</v>
      </c>
      <c r="G24" s="197">
        <v>0</v>
      </c>
      <c r="H24" s="197">
        <v>0</v>
      </c>
      <c r="I24" s="197">
        <v>0</v>
      </c>
      <c r="J24" s="197">
        <v>0</v>
      </c>
      <c r="K24" s="197"/>
      <c r="L24" s="197"/>
      <c r="M24" s="110"/>
      <c r="N24" s="198" t="s">
        <v>202</v>
      </c>
      <c r="O24" s="197">
        <v>0</v>
      </c>
      <c r="P24" s="197">
        <v>0</v>
      </c>
      <c r="Q24" s="197">
        <v>0</v>
      </c>
      <c r="R24" s="197">
        <v>0</v>
      </c>
      <c r="S24" s="197">
        <v>0</v>
      </c>
      <c r="T24" s="197">
        <v>0</v>
      </c>
      <c r="U24" s="197">
        <v>0</v>
      </c>
      <c r="V24" s="197">
        <v>0</v>
      </c>
      <c r="W24" s="197"/>
      <c r="X24" s="197"/>
      <c r="Z24" s="198" t="s">
        <v>202</v>
      </c>
      <c r="AA24" s="197">
        <v>0</v>
      </c>
      <c r="AB24" s="197">
        <v>0</v>
      </c>
      <c r="AC24" s="197">
        <v>0</v>
      </c>
      <c r="AD24" s="197">
        <v>0</v>
      </c>
      <c r="AE24" s="197">
        <v>0</v>
      </c>
      <c r="AF24" s="197">
        <v>0</v>
      </c>
      <c r="AG24" s="197">
        <v>0</v>
      </c>
      <c r="AH24" s="197">
        <v>0</v>
      </c>
      <c r="AI24" s="197"/>
      <c r="AJ24" s="197"/>
      <c r="AK24" s="110"/>
      <c r="AL24" s="198" t="s">
        <v>202</v>
      </c>
      <c r="AM24" s="197">
        <v>0</v>
      </c>
      <c r="AN24" s="197">
        <v>0</v>
      </c>
      <c r="AO24" s="197">
        <v>0</v>
      </c>
      <c r="AP24" s="197">
        <v>0</v>
      </c>
      <c r="AQ24" s="197">
        <v>0</v>
      </c>
      <c r="AR24" s="197">
        <v>0</v>
      </c>
      <c r="AS24" s="197">
        <v>0</v>
      </c>
      <c r="AT24" s="197">
        <v>0</v>
      </c>
      <c r="AU24" s="197"/>
      <c r="AV24" s="197"/>
      <c r="AW24" s="110"/>
      <c r="AX24" s="198" t="s">
        <v>202</v>
      </c>
      <c r="AY24" s="197">
        <v>0</v>
      </c>
      <c r="AZ24" s="197">
        <v>0</v>
      </c>
      <c r="BA24" s="197">
        <v>0</v>
      </c>
      <c r="BB24" s="197">
        <v>0</v>
      </c>
      <c r="BC24" s="197">
        <v>0</v>
      </c>
      <c r="BD24" s="197">
        <v>0</v>
      </c>
      <c r="BE24" s="197">
        <v>0</v>
      </c>
      <c r="BF24" s="197">
        <v>0</v>
      </c>
      <c r="BG24" s="138"/>
      <c r="BH24" s="138"/>
    </row>
    <row r="25" spans="2:60" ht="15.75" thickBot="1" x14ac:dyDescent="0.3">
      <c r="B25" s="210" t="s">
        <v>23</v>
      </c>
      <c r="C25" s="197">
        <v>0</v>
      </c>
      <c r="D25" s="197">
        <v>0</v>
      </c>
      <c r="E25" s="197">
        <v>0</v>
      </c>
      <c r="F25" s="197">
        <v>0</v>
      </c>
      <c r="G25" s="197">
        <v>0</v>
      </c>
      <c r="H25" s="197">
        <v>0</v>
      </c>
      <c r="I25" s="197">
        <v>0</v>
      </c>
      <c r="J25" s="197">
        <v>0</v>
      </c>
      <c r="K25" s="197"/>
      <c r="L25" s="197"/>
      <c r="M25" s="110"/>
      <c r="N25" s="198" t="s">
        <v>203</v>
      </c>
      <c r="O25" s="197">
        <v>0</v>
      </c>
      <c r="P25" s="197">
        <v>0</v>
      </c>
      <c r="Q25" s="197">
        <v>0</v>
      </c>
      <c r="R25" s="197">
        <v>0</v>
      </c>
      <c r="S25" s="197">
        <v>0</v>
      </c>
      <c r="T25" s="197">
        <v>0</v>
      </c>
      <c r="U25" s="197">
        <v>0</v>
      </c>
      <c r="V25" s="197">
        <v>0</v>
      </c>
      <c r="W25" s="197"/>
      <c r="X25" s="197"/>
      <c r="Z25" s="198" t="s">
        <v>203</v>
      </c>
      <c r="AA25" s="197">
        <v>0</v>
      </c>
      <c r="AB25" s="197">
        <v>0</v>
      </c>
      <c r="AC25" s="197">
        <v>0</v>
      </c>
      <c r="AD25" s="197">
        <v>0</v>
      </c>
      <c r="AE25" s="197">
        <v>0</v>
      </c>
      <c r="AF25" s="197">
        <v>0</v>
      </c>
      <c r="AG25" s="197">
        <v>0</v>
      </c>
      <c r="AH25" s="197">
        <v>0</v>
      </c>
      <c r="AI25" s="197"/>
      <c r="AJ25" s="197"/>
      <c r="AK25" s="110"/>
      <c r="AL25" s="198" t="s">
        <v>203</v>
      </c>
      <c r="AM25" s="197">
        <v>0</v>
      </c>
      <c r="AN25" s="197">
        <v>0</v>
      </c>
      <c r="AO25" s="197">
        <v>0</v>
      </c>
      <c r="AP25" s="197">
        <v>0</v>
      </c>
      <c r="AQ25" s="197">
        <v>0</v>
      </c>
      <c r="AR25" s="197">
        <v>0</v>
      </c>
      <c r="AS25" s="197">
        <v>0</v>
      </c>
      <c r="AT25" s="197">
        <v>0</v>
      </c>
      <c r="AU25" s="197"/>
      <c r="AV25" s="197"/>
      <c r="AW25" s="110"/>
      <c r="AX25" s="198" t="s">
        <v>203</v>
      </c>
      <c r="AY25" s="197">
        <v>0</v>
      </c>
      <c r="AZ25" s="197">
        <v>0</v>
      </c>
      <c r="BA25" s="197">
        <v>0</v>
      </c>
      <c r="BB25" s="197">
        <v>0</v>
      </c>
      <c r="BC25" s="197">
        <v>0</v>
      </c>
      <c r="BD25" s="197">
        <v>0</v>
      </c>
      <c r="BE25" s="197">
        <v>0</v>
      </c>
      <c r="BF25" s="197">
        <v>0</v>
      </c>
      <c r="BG25" s="138"/>
      <c r="BH25" s="138"/>
    </row>
    <row r="26" spans="2:60" ht="15.75" thickBot="1" x14ac:dyDescent="0.3">
      <c r="B26" s="210" t="s">
        <v>24</v>
      </c>
      <c r="C26" s="197">
        <v>0</v>
      </c>
      <c r="D26" s="197">
        <v>0</v>
      </c>
      <c r="E26" s="197">
        <v>0</v>
      </c>
      <c r="F26" s="197">
        <v>0</v>
      </c>
      <c r="G26" s="197">
        <v>0</v>
      </c>
      <c r="H26" s="197">
        <v>0</v>
      </c>
      <c r="I26" s="197">
        <v>0</v>
      </c>
      <c r="J26" s="197">
        <v>0</v>
      </c>
      <c r="K26" s="197"/>
      <c r="L26" s="197"/>
      <c r="M26" s="110"/>
      <c r="N26" s="198" t="s">
        <v>24</v>
      </c>
      <c r="O26" s="197">
        <v>0</v>
      </c>
      <c r="P26" s="197">
        <v>0</v>
      </c>
      <c r="Q26" s="197">
        <v>0</v>
      </c>
      <c r="R26" s="197">
        <v>0</v>
      </c>
      <c r="S26" s="197">
        <v>0</v>
      </c>
      <c r="T26" s="197">
        <v>0</v>
      </c>
      <c r="U26" s="197">
        <v>0</v>
      </c>
      <c r="V26" s="197">
        <v>0</v>
      </c>
      <c r="W26" s="197"/>
      <c r="X26" s="197"/>
      <c r="Z26" s="198" t="s">
        <v>24</v>
      </c>
      <c r="AA26" s="197">
        <v>0</v>
      </c>
      <c r="AB26" s="197">
        <v>0</v>
      </c>
      <c r="AC26" s="197">
        <v>0</v>
      </c>
      <c r="AD26" s="197">
        <v>0</v>
      </c>
      <c r="AE26" s="197">
        <v>0</v>
      </c>
      <c r="AF26" s="197">
        <v>0</v>
      </c>
      <c r="AG26" s="197">
        <v>0</v>
      </c>
      <c r="AH26" s="197">
        <v>0</v>
      </c>
      <c r="AI26" s="197"/>
      <c r="AJ26" s="197"/>
      <c r="AK26" s="110"/>
      <c r="AL26" s="198" t="s">
        <v>24</v>
      </c>
      <c r="AM26" s="197">
        <v>0</v>
      </c>
      <c r="AN26" s="197">
        <v>0</v>
      </c>
      <c r="AO26" s="197">
        <v>0</v>
      </c>
      <c r="AP26" s="197">
        <v>0</v>
      </c>
      <c r="AQ26" s="197">
        <v>0</v>
      </c>
      <c r="AR26" s="197">
        <v>0</v>
      </c>
      <c r="AS26" s="197">
        <v>0</v>
      </c>
      <c r="AT26" s="197">
        <v>0</v>
      </c>
      <c r="AU26" s="197"/>
      <c r="AV26" s="197"/>
      <c r="AW26" s="110"/>
      <c r="AX26" s="198" t="s">
        <v>24</v>
      </c>
      <c r="AY26" s="197">
        <v>0</v>
      </c>
      <c r="AZ26" s="197">
        <v>0</v>
      </c>
      <c r="BA26" s="197">
        <v>0</v>
      </c>
      <c r="BB26" s="197">
        <v>0</v>
      </c>
      <c r="BC26" s="197">
        <v>0</v>
      </c>
      <c r="BD26" s="197">
        <v>0</v>
      </c>
      <c r="BE26" s="197">
        <v>0</v>
      </c>
      <c r="BF26" s="197">
        <v>0</v>
      </c>
      <c r="BG26" s="138"/>
      <c r="BH26" s="138"/>
    </row>
    <row r="27" spans="2:60" ht="15.75" thickBot="1" x14ac:dyDescent="0.3">
      <c r="B27" s="241" t="s">
        <v>25</v>
      </c>
      <c r="C27" s="248"/>
      <c r="D27" s="248"/>
      <c r="E27" s="248"/>
      <c r="F27" s="248"/>
      <c r="G27" s="248"/>
      <c r="H27" s="248"/>
      <c r="I27" s="248"/>
      <c r="J27" s="248"/>
      <c r="K27" s="248"/>
      <c r="L27" s="249"/>
      <c r="M27" s="110"/>
      <c r="N27" s="245" t="s">
        <v>25</v>
      </c>
      <c r="O27" s="248"/>
      <c r="P27" s="248"/>
      <c r="Q27" s="248"/>
      <c r="R27" s="248"/>
      <c r="S27" s="248"/>
      <c r="T27" s="248"/>
      <c r="U27" s="248"/>
      <c r="V27" s="248"/>
      <c r="W27" s="248"/>
      <c r="X27" s="249"/>
      <c r="Z27" s="245" t="s">
        <v>25</v>
      </c>
      <c r="AA27" s="248"/>
      <c r="AB27" s="248"/>
      <c r="AC27" s="248"/>
      <c r="AD27" s="248"/>
      <c r="AE27" s="248"/>
      <c r="AF27" s="248"/>
      <c r="AG27" s="248"/>
      <c r="AH27" s="248"/>
      <c r="AI27" s="248"/>
      <c r="AJ27" s="249"/>
      <c r="AK27" s="110"/>
      <c r="AL27" s="245" t="s">
        <v>25</v>
      </c>
      <c r="AM27" s="248"/>
      <c r="AN27" s="248"/>
      <c r="AO27" s="248"/>
      <c r="AP27" s="248"/>
      <c r="AQ27" s="248"/>
      <c r="AR27" s="248"/>
      <c r="AS27" s="248"/>
      <c r="AT27" s="248"/>
      <c r="AU27" s="248"/>
      <c r="AV27" s="249"/>
      <c r="AW27" s="110"/>
      <c r="AX27" s="245" t="s">
        <v>25</v>
      </c>
      <c r="AY27" s="248"/>
      <c r="AZ27" s="248"/>
      <c r="BA27" s="248"/>
      <c r="BB27" s="248"/>
      <c r="BC27" s="248"/>
      <c r="BD27" s="248"/>
      <c r="BE27" s="248"/>
      <c r="BF27" s="248"/>
      <c r="BG27" s="242"/>
      <c r="BH27" s="244"/>
    </row>
    <row r="28" spans="2:60" x14ac:dyDescent="0.25">
      <c r="B28" s="228" t="s">
        <v>26</v>
      </c>
      <c r="C28" s="194">
        <v>4.0268456375838921</v>
      </c>
      <c r="D28" s="194">
        <v>3.624161073825503</v>
      </c>
      <c r="E28" s="194">
        <v>3.3557046979865772</v>
      </c>
      <c r="F28" s="194">
        <v>2.6845637583892619</v>
      </c>
      <c r="G28" s="194">
        <v>3.2214765100671139</v>
      </c>
      <c r="H28" s="194">
        <v>4.4295302013422821</v>
      </c>
      <c r="I28" s="194">
        <v>2.1476510067114094</v>
      </c>
      <c r="J28" s="194">
        <v>2.9530201342281881</v>
      </c>
      <c r="K28" s="107" t="s">
        <v>34</v>
      </c>
      <c r="L28" s="107">
        <v>6</v>
      </c>
      <c r="M28" s="110"/>
      <c r="N28" s="106" t="s">
        <v>26</v>
      </c>
      <c r="O28" s="194">
        <v>3.3557046979865772</v>
      </c>
      <c r="P28" s="194">
        <v>3.3557046979865772</v>
      </c>
      <c r="Q28" s="194">
        <v>2.6845637583892619</v>
      </c>
      <c r="R28" s="194">
        <v>2.4161073825503352</v>
      </c>
      <c r="S28" s="194">
        <v>2.6845637583892619</v>
      </c>
      <c r="T28" s="194">
        <v>3.6912751677852351</v>
      </c>
      <c r="U28" s="194">
        <v>1.9328859060402683</v>
      </c>
      <c r="V28" s="194">
        <v>2.6577181208053688</v>
      </c>
      <c r="W28" s="107" t="s">
        <v>34</v>
      </c>
      <c r="X28" s="107">
        <v>6</v>
      </c>
      <c r="Z28" s="106" t="s">
        <v>26</v>
      </c>
      <c r="AA28" s="194">
        <v>2.6845637583892619</v>
      </c>
      <c r="AB28" s="194">
        <v>2.4161073825503352</v>
      </c>
      <c r="AC28" s="194">
        <v>2.1476510067114094</v>
      </c>
      <c r="AD28" s="194">
        <v>1.8791946308724832</v>
      </c>
      <c r="AE28" s="194">
        <v>2.1476510067114094</v>
      </c>
      <c r="AF28" s="194">
        <v>2.9530201342281881</v>
      </c>
      <c r="AG28" s="194">
        <v>1.5033557046979866</v>
      </c>
      <c r="AH28" s="194">
        <v>2.0671140939597317</v>
      </c>
      <c r="AI28" s="107" t="s">
        <v>34</v>
      </c>
      <c r="AJ28" s="107">
        <v>6</v>
      </c>
      <c r="AK28" s="110"/>
      <c r="AL28" s="106" t="s">
        <v>26</v>
      </c>
      <c r="AM28" s="118">
        <v>85.90604026845638</v>
      </c>
      <c r="AN28" s="118">
        <v>80.53691275167786</v>
      </c>
      <c r="AO28" s="118">
        <v>73.825503355704697</v>
      </c>
      <c r="AP28" s="118">
        <v>67.114093959731548</v>
      </c>
      <c r="AQ28" s="118">
        <v>68.724832214765101</v>
      </c>
      <c r="AR28" s="118">
        <v>94.496644295302019</v>
      </c>
      <c r="AS28" s="118">
        <v>53.691275167785243</v>
      </c>
      <c r="AT28" s="118">
        <v>73.825503355704711</v>
      </c>
      <c r="AU28" s="107" t="s">
        <v>34</v>
      </c>
      <c r="AV28" s="107">
        <v>6</v>
      </c>
      <c r="AW28" s="110"/>
      <c r="AX28" s="106" t="s">
        <v>26</v>
      </c>
      <c r="AY28" s="118">
        <v>80.53691275167786</v>
      </c>
      <c r="AZ28" s="118">
        <v>73.825503355704697</v>
      </c>
      <c r="BA28" s="118">
        <v>67.114093959731548</v>
      </c>
      <c r="BB28" s="118">
        <v>60.402684563758392</v>
      </c>
      <c r="BC28" s="118">
        <v>64.429530201342288</v>
      </c>
      <c r="BD28" s="118">
        <v>88.590604026845654</v>
      </c>
      <c r="BE28" s="118">
        <v>48.322147651006716</v>
      </c>
      <c r="BF28" s="118">
        <v>66.44295302013424</v>
      </c>
      <c r="BG28" s="229" t="s">
        <v>34</v>
      </c>
      <c r="BH28" s="229">
        <v>6</v>
      </c>
    </row>
    <row r="29" spans="2:60" x14ac:dyDescent="0.25">
      <c r="B29" s="228" t="s">
        <v>27</v>
      </c>
      <c r="C29" s="107">
        <v>65</v>
      </c>
      <c r="D29" s="107">
        <v>65</v>
      </c>
      <c r="E29" s="107">
        <v>65</v>
      </c>
      <c r="F29" s="107">
        <v>65</v>
      </c>
      <c r="G29" s="107">
        <v>60</v>
      </c>
      <c r="H29" s="107">
        <v>70</v>
      </c>
      <c r="I29" s="107">
        <v>60</v>
      </c>
      <c r="J29" s="107">
        <v>70</v>
      </c>
      <c r="K29" s="107"/>
      <c r="L29" s="107"/>
      <c r="M29" s="110"/>
      <c r="N29" s="106" t="s">
        <v>27</v>
      </c>
      <c r="O29" s="107">
        <v>65</v>
      </c>
      <c r="P29" s="107">
        <v>65</v>
      </c>
      <c r="Q29" s="107">
        <v>65</v>
      </c>
      <c r="R29" s="107">
        <v>65</v>
      </c>
      <c r="S29" s="107">
        <v>60</v>
      </c>
      <c r="T29" s="107">
        <v>70</v>
      </c>
      <c r="U29" s="107">
        <v>60</v>
      </c>
      <c r="V29" s="107">
        <v>70</v>
      </c>
      <c r="W29" s="107"/>
      <c r="X29" s="107"/>
      <c r="Z29" s="106" t="s">
        <v>27</v>
      </c>
      <c r="AA29" s="107">
        <v>65</v>
      </c>
      <c r="AB29" s="107">
        <v>65</v>
      </c>
      <c r="AC29" s="107">
        <v>65</v>
      </c>
      <c r="AD29" s="107">
        <v>65</v>
      </c>
      <c r="AE29" s="107">
        <v>60</v>
      </c>
      <c r="AF29" s="107">
        <v>70</v>
      </c>
      <c r="AG29" s="107">
        <v>60</v>
      </c>
      <c r="AH29" s="107">
        <v>70</v>
      </c>
      <c r="AI29" s="107"/>
      <c r="AJ29" s="107"/>
      <c r="AK29" s="110"/>
      <c r="AL29" s="106" t="s">
        <v>27</v>
      </c>
      <c r="AM29" s="107">
        <v>65</v>
      </c>
      <c r="AN29" s="107">
        <v>65</v>
      </c>
      <c r="AO29" s="107">
        <v>65</v>
      </c>
      <c r="AP29" s="107">
        <v>65</v>
      </c>
      <c r="AQ29" s="107">
        <v>60</v>
      </c>
      <c r="AR29" s="107">
        <v>70</v>
      </c>
      <c r="AS29" s="107">
        <v>60</v>
      </c>
      <c r="AT29" s="107">
        <v>70</v>
      </c>
      <c r="AU29" s="107"/>
      <c r="AV29" s="107"/>
      <c r="AW29" s="110"/>
      <c r="AX29" s="106" t="s">
        <v>27</v>
      </c>
      <c r="AY29" s="107">
        <v>65</v>
      </c>
      <c r="AZ29" s="107">
        <v>65</v>
      </c>
      <c r="BA29" s="107">
        <v>65</v>
      </c>
      <c r="BB29" s="107">
        <v>65</v>
      </c>
      <c r="BC29" s="107">
        <v>60</v>
      </c>
      <c r="BD29" s="107">
        <v>70</v>
      </c>
      <c r="BE29" s="107">
        <v>60</v>
      </c>
      <c r="BF29" s="107">
        <v>70</v>
      </c>
      <c r="BG29" s="229"/>
      <c r="BH29" s="229"/>
    </row>
    <row r="30" spans="2:60" ht="15.75" thickBot="1" x14ac:dyDescent="0.3">
      <c r="B30" s="210" t="s">
        <v>28</v>
      </c>
      <c r="C30" s="197">
        <v>35</v>
      </c>
      <c r="D30" s="197">
        <v>35</v>
      </c>
      <c r="E30" s="197">
        <v>35</v>
      </c>
      <c r="F30" s="197">
        <v>35</v>
      </c>
      <c r="G30" s="197">
        <v>30</v>
      </c>
      <c r="H30" s="197">
        <v>40</v>
      </c>
      <c r="I30" s="197">
        <v>30</v>
      </c>
      <c r="J30" s="197">
        <v>40</v>
      </c>
      <c r="K30" s="197"/>
      <c r="L30" s="197"/>
      <c r="M30" s="110"/>
      <c r="N30" s="198" t="s">
        <v>28</v>
      </c>
      <c r="O30" s="197">
        <v>35</v>
      </c>
      <c r="P30" s="197">
        <v>35</v>
      </c>
      <c r="Q30" s="197">
        <v>35</v>
      </c>
      <c r="R30" s="197">
        <v>35</v>
      </c>
      <c r="S30" s="197">
        <v>30</v>
      </c>
      <c r="T30" s="197">
        <v>40</v>
      </c>
      <c r="U30" s="197">
        <v>30</v>
      </c>
      <c r="V30" s="197">
        <v>40</v>
      </c>
      <c r="W30" s="197"/>
      <c r="X30" s="197"/>
      <c r="Z30" s="198" t="s">
        <v>28</v>
      </c>
      <c r="AA30" s="197">
        <v>35</v>
      </c>
      <c r="AB30" s="197">
        <v>35</v>
      </c>
      <c r="AC30" s="197">
        <v>35</v>
      </c>
      <c r="AD30" s="197">
        <v>35</v>
      </c>
      <c r="AE30" s="197">
        <v>30</v>
      </c>
      <c r="AF30" s="197">
        <v>40</v>
      </c>
      <c r="AG30" s="197">
        <v>30</v>
      </c>
      <c r="AH30" s="197">
        <v>40</v>
      </c>
      <c r="AI30" s="197"/>
      <c r="AJ30" s="197"/>
      <c r="AK30" s="110"/>
      <c r="AL30" s="198" t="s">
        <v>28</v>
      </c>
      <c r="AM30" s="197">
        <v>35</v>
      </c>
      <c r="AN30" s="197">
        <v>35</v>
      </c>
      <c r="AO30" s="197">
        <v>35</v>
      </c>
      <c r="AP30" s="197">
        <v>35</v>
      </c>
      <c r="AQ30" s="197">
        <v>30</v>
      </c>
      <c r="AR30" s="197">
        <v>40</v>
      </c>
      <c r="AS30" s="197">
        <v>30</v>
      </c>
      <c r="AT30" s="197">
        <v>40</v>
      </c>
      <c r="AU30" s="197"/>
      <c r="AV30" s="197"/>
      <c r="AW30" s="110"/>
      <c r="AX30" s="198" t="s">
        <v>28</v>
      </c>
      <c r="AY30" s="197">
        <v>35</v>
      </c>
      <c r="AZ30" s="197">
        <v>35</v>
      </c>
      <c r="BA30" s="197">
        <v>35</v>
      </c>
      <c r="BB30" s="197">
        <v>35</v>
      </c>
      <c r="BC30" s="197">
        <v>30</v>
      </c>
      <c r="BD30" s="197">
        <v>40</v>
      </c>
      <c r="BE30" s="197">
        <v>30</v>
      </c>
      <c r="BF30" s="197">
        <v>40</v>
      </c>
      <c r="BG30" s="138"/>
      <c r="BH30" s="138"/>
    </row>
    <row r="31" spans="2:60" ht="15.75" thickBot="1" x14ac:dyDescent="0.3">
      <c r="B31" s="210" t="s">
        <v>208</v>
      </c>
      <c r="C31" s="197">
        <v>0</v>
      </c>
      <c r="D31" s="197">
        <v>0</v>
      </c>
      <c r="E31" s="197">
        <v>0</v>
      </c>
      <c r="F31" s="197">
        <v>0</v>
      </c>
      <c r="G31" s="197">
        <v>0</v>
      </c>
      <c r="H31" s="197">
        <v>0</v>
      </c>
      <c r="I31" s="197">
        <v>0</v>
      </c>
      <c r="J31" s="197">
        <v>0</v>
      </c>
      <c r="K31" s="107"/>
      <c r="L31" s="107"/>
      <c r="M31" s="110"/>
      <c r="N31" s="198" t="s">
        <v>208</v>
      </c>
      <c r="O31" s="197">
        <v>0</v>
      </c>
      <c r="P31" s="197">
        <v>0</v>
      </c>
      <c r="Q31" s="197">
        <v>0</v>
      </c>
      <c r="R31" s="197">
        <v>0</v>
      </c>
      <c r="S31" s="197">
        <v>0</v>
      </c>
      <c r="T31" s="197">
        <v>0</v>
      </c>
      <c r="U31" s="197">
        <v>0</v>
      </c>
      <c r="V31" s="197">
        <v>0</v>
      </c>
      <c r="W31" s="197"/>
      <c r="X31" s="197"/>
      <c r="Z31" s="198" t="s">
        <v>208</v>
      </c>
      <c r="AA31" s="197">
        <v>0</v>
      </c>
      <c r="AB31" s="197">
        <v>0</v>
      </c>
      <c r="AC31" s="197">
        <v>0</v>
      </c>
      <c r="AD31" s="197">
        <v>0</v>
      </c>
      <c r="AE31" s="197">
        <v>0</v>
      </c>
      <c r="AF31" s="197">
        <v>0</v>
      </c>
      <c r="AG31" s="197">
        <v>0</v>
      </c>
      <c r="AH31" s="197">
        <v>0</v>
      </c>
      <c r="AI31" s="197"/>
      <c r="AJ31" s="197"/>
      <c r="AK31" s="110"/>
      <c r="AL31" s="198" t="s">
        <v>208</v>
      </c>
      <c r="AM31" s="197">
        <v>0</v>
      </c>
      <c r="AN31" s="197">
        <v>0</v>
      </c>
      <c r="AO31" s="197">
        <v>0</v>
      </c>
      <c r="AP31" s="197">
        <v>0</v>
      </c>
      <c r="AQ31" s="197">
        <v>0</v>
      </c>
      <c r="AR31" s="197">
        <v>0</v>
      </c>
      <c r="AS31" s="197">
        <v>0</v>
      </c>
      <c r="AT31" s="197">
        <v>0</v>
      </c>
      <c r="AU31" s="197"/>
      <c r="AV31" s="197"/>
      <c r="AW31" s="110"/>
      <c r="AX31" s="198" t="s">
        <v>208</v>
      </c>
      <c r="AY31" s="197">
        <v>0</v>
      </c>
      <c r="AZ31" s="197">
        <v>0</v>
      </c>
      <c r="BA31" s="197">
        <v>0</v>
      </c>
      <c r="BB31" s="197">
        <v>0</v>
      </c>
      <c r="BC31" s="197">
        <v>0</v>
      </c>
      <c r="BD31" s="197">
        <v>0</v>
      </c>
      <c r="BE31" s="197">
        <v>0</v>
      </c>
      <c r="BF31" s="197">
        <v>0</v>
      </c>
      <c r="BG31" s="138"/>
      <c r="BH31" s="138"/>
    </row>
    <row r="32" spans="2:60" x14ac:dyDescent="0.25">
      <c r="B32" s="220" t="s">
        <v>30</v>
      </c>
      <c r="C32" s="170">
        <v>69.45</v>
      </c>
      <c r="D32" s="170">
        <v>68.17492518731251</v>
      </c>
      <c r="E32" s="170">
        <v>68.784138129099688</v>
      </c>
      <c r="F32" s="170">
        <v>63.215316622234781</v>
      </c>
      <c r="G32" s="170">
        <v>46.9</v>
      </c>
      <c r="H32" s="170">
        <v>93.8</v>
      </c>
      <c r="I32" s="170">
        <v>48.774999999999999</v>
      </c>
      <c r="J32" s="170">
        <v>97.55</v>
      </c>
      <c r="K32" s="250"/>
      <c r="L32" s="251"/>
      <c r="M32" s="110"/>
      <c r="N32" s="220" t="s">
        <v>30</v>
      </c>
      <c r="O32" s="170">
        <v>69.45</v>
      </c>
      <c r="P32" s="170">
        <v>68.17492518731251</v>
      </c>
      <c r="Q32" s="170">
        <v>68.784138129099688</v>
      </c>
      <c r="R32" s="170">
        <v>63.215316622234781</v>
      </c>
      <c r="S32" s="170">
        <v>46.9</v>
      </c>
      <c r="T32" s="170">
        <v>93.8</v>
      </c>
      <c r="U32" s="170">
        <v>38.774999999999999</v>
      </c>
      <c r="V32" s="170">
        <v>87.55</v>
      </c>
      <c r="W32" s="250"/>
      <c r="X32" s="251"/>
      <c r="Z32" s="220" t="s">
        <v>30</v>
      </c>
      <c r="AA32" s="170">
        <v>69.45</v>
      </c>
      <c r="AB32" s="170">
        <v>68.17492518731251</v>
      </c>
      <c r="AC32" s="170">
        <v>68.784138129099688</v>
      </c>
      <c r="AD32" s="170">
        <v>63.215316622234781</v>
      </c>
      <c r="AE32" s="170">
        <v>46.9</v>
      </c>
      <c r="AF32" s="170">
        <v>93.8</v>
      </c>
      <c r="AG32" s="170">
        <v>38.774999999999999</v>
      </c>
      <c r="AH32" s="170">
        <v>87.55</v>
      </c>
      <c r="AI32" s="250"/>
      <c r="AJ32" s="251"/>
      <c r="AK32" s="110"/>
      <c r="AL32" s="220" t="s">
        <v>30</v>
      </c>
      <c r="AM32" s="170">
        <v>389</v>
      </c>
      <c r="AN32" s="170">
        <v>388.249750624375</v>
      </c>
      <c r="AO32" s="170">
        <v>437.5</v>
      </c>
      <c r="AP32" s="170">
        <v>404</v>
      </c>
      <c r="AQ32" s="170">
        <v>268</v>
      </c>
      <c r="AR32" s="170">
        <v>536</v>
      </c>
      <c r="AS32" s="170">
        <v>255.5</v>
      </c>
      <c r="AT32" s="170">
        <v>551</v>
      </c>
      <c r="AU32" s="250"/>
      <c r="AV32" s="251"/>
      <c r="AW32" s="110"/>
      <c r="AX32" s="220" t="s">
        <v>30</v>
      </c>
      <c r="AY32" s="170">
        <v>389</v>
      </c>
      <c r="AZ32" s="170">
        <v>388.249750624375</v>
      </c>
      <c r="BA32" s="170">
        <v>437.5</v>
      </c>
      <c r="BB32" s="170">
        <v>404</v>
      </c>
      <c r="BC32" s="170">
        <v>268</v>
      </c>
      <c r="BD32" s="170">
        <v>536</v>
      </c>
      <c r="BE32" s="170">
        <v>255.5</v>
      </c>
      <c r="BF32" s="170">
        <v>551</v>
      </c>
      <c r="BG32" s="250"/>
      <c r="BH32" s="251"/>
    </row>
    <row r="33" spans="1:60" x14ac:dyDescent="0.25">
      <c r="B33" s="221" t="s">
        <v>97</v>
      </c>
      <c r="C33" s="123">
        <v>9.4499999999999993</v>
      </c>
      <c r="D33" s="123">
        <v>9.66</v>
      </c>
      <c r="E33" s="123">
        <v>13.13</v>
      </c>
      <c r="F33" s="123">
        <v>12.870000000000001</v>
      </c>
      <c r="G33" s="123">
        <v>6.9</v>
      </c>
      <c r="H33" s="123">
        <v>13.8</v>
      </c>
      <c r="I33" s="123">
        <v>8.7750000000000004</v>
      </c>
      <c r="J33" s="123">
        <v>17.55</v>
      </c>
      <c r="K33" s="196" t="s">
        <v>63</v>
      </c>
      <c r="L33" s="107"/>
      <c r="M33" s="110"/>
      <c r="N33" s="221" t="s">
        <v>97</v>
      </c>
      <c r="O33" s="123">
        <v>9.4499999999999993</v>
      </c>
      <c r="P33" s="123">
        <v>9.66</v>
      </c>
      <c r="Q33" s="123">
        <v>13.13</v>
      </c>
      <c r="R33" s="123">
        <v>12.870000000000001</v>
      </c>
      <c r="S33" s="123">
        <v>6.9</v>
      </c>
      <c r="T33" s="123">
        <v>13.8</v>
      </c>
      <c r="U33" s="123">
        <v>8.7750000000000004</v>
      </c>
      <c r="V33" s="123">
        <v>17.55</v>
      </c>
      <c r="W33" s="196" t="s">
        <v>63</v>
      </c>
      <c r="X33" s="107"/>
      <c r="Z33" s="221" t="s">
        <v>97</v>
      </c>
      <c r="AA33" s="123">
        <v>9.4499999999999993</v>
      </c>
      <c r="AB33" s="123">
        <v>9.66</v>
      </c>
      <c r="AC33" s="123">
        <v>13.13</v>
      </c>
      <c r="AD33" s="123">
        <v>12.870000000000001</v>
      </c>
      <c r="AE33" s="123">
        <v>6.9</v>
      </c>
      <c r="AF33" s="123">
        <v>13.8</v>
      </c>
      <c r="AG33" s="123">
        <v>8.7750000000000004</v>
      </c>
      <c r="AH33" s="123">
        <v>17.55</v>
      </c>
      <c r="AI33" s="196" t="s">
        <v>63</v>
      </c>
      <c r="AJ33" s="107"/>
      <c r="AK33" s="110"/>
      <c r="AL33" s="221" t="s">
        <v>97</v>
      </c>
      <c r="AM33" s="123">
        <v>189</v>
      </c>
      <c r="AN33" s="123">
        <v>193.20000000000002</v>
      </c>
      <c r="AO33" s="123">
        <v>252.50000000000003</v>
      </c>
      <c r="AP33" s="123">
        <v>234</v>
      </c>
      <c r="AQ33" s="123">
        <v>138</v>
      </c>
      <c r="AR33" s="123">
        <v>276</v>
      </c>
      <c r="AS33" s="123">
        <v>175.5</v>
      </c>
      <c r="AT33" s="123">
        <v>351</v>
      </c>
      <c r="AU33" s="196" t="s">
        <v>63</v>
      </c>
      <c r="AV33" s="107"/>
      <c r="AW33" s="110"/>
      <c r="AX33" s="221" t="s">
        <v>97</v>
      </c>
      <c r="AY33" s="123">
        <v>189</v>
      </c>
      <c r="AZ33" s="123">
        <v>193.20000000000002</v>
      </c>
      <c r="BA33" s="123">
        <v>252.50000000000003</v>
      </c>
      <c r="BB33" s="123">
        <v>234</v>
      </c>
      <c r="BC33" s="123">
        <v>138</v>
      </c>
      <c r="BD33" s="123">
        <v>276</v>
      </c>
      <c r="BE33" s="123">
        <v>175.5</v>
      </c>
      <c r="BF33" s="123">
        <v>351</v>
      </c>
      <c r="BG33" s="196" t="s">
        <v>63</v>
      </c>
      <c r="BH33" s="107"/>
    </row>
    <row r="34" spans="1:60" ht="15.75" thickBot="1" x14ac:dyDescent="0.3">
      <c r="B34" s="222" t="s">
        <v>98</v>
      </c>
      <c r="C34" s="199">
        <v>60</v>
      </c>
      <c r="D34" s="252">
        <v>58.514925187312507</v>
      </c>
      <c r="E34" s="252">
        <v>55.654138129099685</v>
      </c>
      <c r="F34" s="252">
        <v>50.345316622234783</v>
      </c>
      <c r="G34" s="199">
        <v>40</v>
      </c>
      <c r="H34" s="199">
        <v>80</v>
      </c>
      <c r="I34" s="199">
        <v>40</v>
      </c>
      <c r="J34" s="201">
        <v>80</v>
      </c>
      <c r="K34" s="199" t="s">
        <v>363</v>
      </c>
      <c r="L34" s="197"/>
      <c r="M34" s="110"/>
      <c r="N34" s="222" t="s">
        <v>98</v>
      </c>
      <c r="O34" s="199">
        <v>60</v>
      </c>
      <c r="P34" s="252">
        <v>58.514925187312507</v>
      </c>
      <c r="Q34" s="252">
        <v>55.654138129099685</v>
      </c>
      <c r="R34" s="252">
        <v>50.345316622234783</v>
      </c>
      <c r="S34" s="199">
        <v>40</v>
      </c>
      <c r="T34" s="199">
        <v>80</v>
      </c>
      <c r="U34" s="199">
        <v>30</v>
      </c>
      <c r="V34" s="201">
        <v>70</v>
      </c>
      <c r="W34" s="199" t="s">
        <v>363</v>
      </c>
      <c r="X34" s="197"/>
      <c r="Z34" s="222" t="s">
        <v>98</v>
      </c>
      <c r="AA34" s="199">
        <v>60</v>
      </c>
      <c r="AB34" s="252">
        <v>58.514925187312507</v>
      </c>
      <c r="AC34" s="252">
        <v>55.654138129099685</v>
      </c>
      <c r="AD34" s="252">
        <v>50.345316622234783</v>
      </c>
      <c r="AE34" s="199">
        <v>40</v>
      </c>
      <c r="AF34" s="199">
        <v>80</v>
      </c>
      <c r="AG34" s="199">
        <v>30</v>
      </c>
      <c r="AH34" s="201">
        <v>70</v>
      </c>
      <c r="AI34" s="199" t="s">
        <v>363</v>
      </c>
      <c r="AJ34" s="197"/>
      <c r="AK34" s="110"/>
      <c r="AL34" s="222" t="s">
        <v>98</v>
      </c>
      <c r="AM34" s="199">
        <v>200</v>
      </c>
      <c r="AN34" s="252">
        <v>195.04975062437501</v>
      </c>
      <c r="AO34" s="252">
        <v>185</v>
      </c>
      <c r="AP34" s="252">
        <v>170</v>
      </c>
      <c r="AQ34" s="199">
        <v>130</v>
      </c>
      <c r="AR34" s="199">
        <v>260</v>
      </c>
      <c r="AS34" s="199">
        <v>80</v>
      </c>
      <c r="AT34" s="201">
        <v>200</v>
      </c>
      <c r="AU34" s="199" t="s">
        <v>363</v>
      </c>
      <c r="AV34" s="197"/>
      <c r="AW34" s="110"/>
      <c r="AX34" s="222" t="s">
        <v>98</v>
      </c>
      <c r="AY34" s="199">
        <v>200</v>
      </c>
      <c r="AZ34" s="252">
        <v>195.04975062437501</v>
      </c>
      <c r="BA34" s="252">
        <v>185</v>
      </c>
      <c r="BB34" s="252">
        <v>170</v>
      </c>
      <c r="BC34" s="199">
        <v>130</v>
      </c>
      <c r="BD34" s="199">
        <v>260</v>
      </c>
      <c r="BE34" s="199">
        <v>80</v>
      </c>
      <c r="BF34" s="201">
        <v>200</v>
      </c>
      <c r="BG34" s="199" t="s">
        <v>363</v>
      </c>
      <c r="BH34" s="197"/>
    </row>
    <row r="35" spans="1:60" ht="15.75" thickBot="1" x14ac:dyDescent="0.3">
      <c r="B35" s="144" t="s">
        <v>51</v>
      </c>
      <c r="C35" s="211">
        <v>0</v>
      </c>
      <c r="D35" s="211">
        <v>0</v>
      </c>
      <c r="E35" s="211">
        <v>0</v>
      </c>
      <c r="F35" s="211">
        <v>0</v>
      </c>
      <c r="G35" s="211">
        <v>0</v>
      </c>
      <c r="H35" s="211">
        <v>0</v>
      </c>
      <c r="I35" s="211">
        <v>0</v>
      </c>
      <c r="J35" s="211">
        <v>0</v>
      </c>
      <c r="K35" s="197"/>
      <c r="L35" s="197"/>
      <c r="M35" s="110"/>
      <c r="N35" s="102" t="s">
        <v>51</v>
      </c>
      <c r="O35" s="211">
        <v>0</v>
      </c>
      <c r="P35" s="211">
        <v>0</v>
      </c>
      <c r="Q35" s="211">
        <v>0</v>
      </c>
      <c r="R35" s="211">
        <v>0</v>
      </c>
      <c r="S35" s="211">
        <v>0</v>
      </c>
      <c r="T35" s="211">
        <v>0</v>
      </c>
      <c r="U35" s="211">
        <v>0</v>
      </c>
      <c r="V35" s="211">
        <v>0</v>
      </c>
      <c r="W35" s="197"/>
      <c r="X35" s="197"/>
      <c r="Z35" s="102" t="s">
        <v>51</v>
      </c>
      <c r="AA35" s="211">
        <v>0</v>
      </c>
      <c r="AB35" s="211">
        <v>0</v>
      </c>
      <c r="AC35" s="211">
        <v>0</v>
      </c>
      <c r="AD35" s="211">
        <v>0</v>
      </c>
      <c r="AE35" s="211">
        <v>0</v>
      </c>
      <c r="AF35" s="211">
        <v>0</v>
      </c>
      <c r="AG35" s="211">
        <v>0</v>
      </c>
      <c r="AH35" s="211">
        <v>0</v>
      </c>
      <c r="AI35" s="197"/>
      <c r="AJ35" s="197"/>
      <c r="AK35" s="110"/>
      <c r="AL35" s="102" t="s">
        <v>51</v>
      </c>
      <c r="AM35" s="211">
        <v>0</v>
      </c>
      <c r="AN35" s="211">
        <v>0</v>
      </c>
      <c r="AO35" s="211">
        <v>0</v>
      </c>
      <c r="AP35" s="211">
        <v>0</v>
      </c>
      <c r="AQ35" s="211">
        <v>0</v>
      </c>
      <c r="AR35" s="211">
        <v>0</v>
      </c>
      <c r="AS35" s="211">
        <v>0</v>
      </c>
      <c r="AT35" s="211">
        <v>0</v>
      </c>
      <c r="AU35" s="197"/>
      <c r="AV35" s="197"/>
      <c r="AW35" s="110"/>
      <c r="AX35" s="102" t="s">
        <v>51</v>
      </c>
      <c r="AY35" s="211">
        <v>0</v>
      </c>
      <c r="AZ35" s="211">
        <v>0</v>
      </c>
      <c r="BA35" s="211">
        <v>0</v>
      </c>
      <c r="BB35" s="211">
        <v>0</v>
      </c>
      <c r="BC35" s="211">
        <v>0</v>
      </c>
      <c r="BD35" s="211">
        <v>0</v>
      </c>
      <c r="BE35" s="211">
        <v>0</v>
      </c>
      <c r="BF35" s="211">
        <v>0</v>
      </c>
      <c r="BG35" s="138"/>
      <c r="BH35" s="138"/>
    </row>
    <row r="36" spans="1:60" ht="15.75" thickBot="1" x14ac:dyDescent="0.3">
      <c r="B36" s="241" t="s">
        <v>210</v>
      </c>
      <c r="C36" s="248"/>
      <c r="D36" s="248"/>
      <c r="E36" s="248"/>
      <c r="F36" s="248"/>
      <c r="G36" s="248"/>
      <c r="H36" s="248"/>
      <c r="I36" s="248"/>
      <c r="J36" s="248"/>
      <c r="K36" s="248"/>
      <c r="L36" s="249"/>
      <c r="M36" s="110"/>
      <c r="N36" s="245" t="s">
        <v>210</v>
      </c>
      <c r="O36" s="248"/>
      <c r="P36" s="248"/>
      <c r="Q36" s="248"/>
      <c r="R36" s="248"/>
      <c r="S36" s="248"/>
      <c r="T36" s="248"/>
      <c r="U36" s="248"/>
      <c r="V36" s="248"/>
      <c r="W36" s="248"/>
      <c r="X36" s="249"/>
      <c r="Z36" s="245" t="s">
        <v>210</v>
      </c>
      <c r="AA36" s="248"/>
      <c r="AB36" s="248"/>
      <c r="AC36" s="248"/>
      <c r="AD36" s="248"/>
      <c r="AE36" s="248"/>
      <c r="AF36" s="248"/>
      <c r="AG36" s="248"/>
      <c r="AH36" s="248"/>
      <c r="AI36" s="248"/>
      <c r="AJ36" s="249"/>
      <c r="AK36" s="110"/>
      <c r="AL36" s="245" t="s">
        <v>210</v>
      </c>
      <c r="AM36" s="248"/>
      <c r="AN36" s="248"/>
      <c r="AO36" s="248"/>
      <c r="AP36" s="248"/>
      <c r="AQ36" s="248"/>
      <c r="AR36" s="248"/>
      <c r="AS36" s="248"/>
      <c r="AT36" s="248"/>
      <c r="AU36" s="248"/>
      <c r="AV36" s="249"/>
      <c r="AW36" s="110"/>
      <c r="AX36" s="245" t="s">
        <v>210</v>
      </c>
      <c r="AY36" s="248"/>
      <c r="AZ36" s="248"/>
      <c r="BA36" s="248"/>
      <c r="BB36" s="248"/>
      <c r="BC36" s="248"/>
      <c r="BD36" s="248"/>
      <c r="BE36" s="248"/>
      <c r="BF36" s="248"/>
      <c r="BG36" s="242"/>
      <c r="BH36" s="244"/>
    </row>
    <row r="37" spans="1:60" ht="15.75" thickBot="1" x14ac:dyDescent="0.3">
      <c r="B37" s="210" t="s">
        <v>364</v>
      </c>
      <c r="C37" s="253">
        <v>6</v>
      </c>
      <c r="D37" s="253">
        <v>6</v>
      </c>
      <c r="E37" s="253">
        <v>6</v>
      </c>
      <c r="F37" s="253">
        <v>6</v>
      </c>
      <c r="G37" s="253">
        <v>4</v>
      </c>
      <c r="H37" s="253">
        <v>9</v>
      </c>
      <c r="I37" s="253">
        <v>4</v>
      </c>
      <c r="J37" s="253">
        <v>9</v>
      </c>
      <c r="K37" s="197" t="s">
        <v>65</v>
      </c>
      <c r="L37" s="197">
        <v>1</v>
      </c>
      <c r="M37" s="110"/>
      <c r="N37" s="198" t="s">
        <v>364</v>
      </c>
      <c r="O37" s="253">
        <v>6</v>
      </c>
      <c r="P37" s="253">
        <v>6</v>
      </c>
      <c r="Q37" s="253">
        <v>6</v>
      </c>
      <c r="R37" s="253">
        <v>6</v>
      </c>
      <c r="S37" s="253">
        <v>4</v>
      </c>
      <c r="T37" s="253">
        <v>9</v>
      </c>
      <c r="U37" s="253">
        <v>4</v>
      </c>
      <c r="V37" s="253">
        <v>9</v>
      </c>
      <c r="W37" s="197" t="s">
        <v>65</v>
      </c>
      <c r="X37" s="197">
        <v>1</v>
      </c>
      <c r="Z37" s="198" t="s">
        <v>364</v>
      </c>
      <c r="AA37" s="197">
        <v>6</v>
      </c>
      <c r="AB37" s="197">
        <v>6</v>
      </c>
      <c r="AC37" s="197">
        <v>6</v>
      </c>
      <c r="AD37" s="197">
        <v>6</v>
      </c>
      <c r="AE37" s="211">
        <v>4.2857142857142856</v>
      </c>
      <c r="AF37" s="211">
        <v>8.5714285714285712</v>
      </c>
      <c r="AG37" s="211">
        <v>4.2857142857142856</v>
      </c>
      <c r="AH37" s="211">
        <v>8.5714285714285712</v>
      </c>
      <c r="AI37" s="197" t="s">
        <v>65</v>
      </c>
      <c r="AJ37" s="197">
        <v>1</v>
      </c>
      <c r="AK37" s="110"/>
      <c r="AL37" s="198" t="s">
        <v>365</v>
      </c>
      <c r="AM37" s="197">
        <v>200</v>
      </c>
      <c r="AN37" s="197">
        <v>200</v>
      </c>
      <c r="AO37" s="197">
        <v>200</v>
      </c>
      <c r="AP37" s="197">
        <v>200</v>
      </c>
      <c r="AQ37" s="211">
        <v>140</v>
      </c>
      <c r="AR37" s="211">
        <v>290</v>
      </c>
      <c r="AS37" s="211">
        <v>140</v>
      </c>
      <c r="AT37" s="211">
        <v>290</v>
      </c>
      <c r="AU37" s="197" t="s">
        <v>65</v>
      </c>
      <c r="AV37" s="197">
        <v>1</v>
      </c>
      <c r="AW37" s="110"/>
      <c r="AX37" s="198" t="s">
        <v>364</v>
      </c>
      <c r="AY37" s="197">
        <v>200</v>
      </c>
      <c r="AZ37" s="197">
        <v>200</v>
      </c>
      <c r="BA37" s="197">
        <v>200</v>
      </c>
      <c r="BB37" s="197">
        <v>200</v>
      </c>
      <c r="BC37" s="211">
        <v>140</v>
      </c>
      <c r="BD37" s="211">
        <v>290</v>
      </c>
      <c r="BE37" s="211">
        <v>140</v>
      </c>
      <c r="BF37" s="211">
        <v>290</v>
      </c>
      <c r="BG37" s="138" t="s">
        <v>65</v>
      </c>
      <c r="BH37" s="138">
        <v>1</v>
      </c>
    </row>
    <row r="38" spans="1:60" ht="15.75" thickBot="1" x14ac:dyDescent="0.3">
      <c r="B38" s="210" t="s">
        <v>366</v>
      </c>
      <c r="C38" s="197">
        <v>400</v>
      </c>
      <c r="D38" s="197">
        <v>425</v>
      </c>
      <c r="E38" s="197">
        <v>450</v>
      </c>
      <c r="F38" s="197">
        <v>500</v>
      </c>
      <c r="G38" s="197">
        <v>300</v>
      </c>
      <c r="H38" s="197">
        <v>450</v>
      </c>
      <c r="I38" s="197">
        <v>400</v>
      </c>
      <c r="J38" s="197">
        <v>550</v>
      </c>
      <c r="K38" s="197" t="s">
        <v>74</v>
      </c>
      <c r="L38" s="197">
        <v>1</v>
      </c>
      <c r="M38" s="110"/>
      <c r="N38" s="198" t="s">
        <v>366</v>
      </c>
      <c r="O38" s="197">
        <v>400</v>
      </c>
      <c r="P38" s="197">
        <v>425</v>
      </c>
      <c r="Q38" s="197">
        <v>450</v>
      </c>
      <c r="R38" s="197">
        <v>500</v>
      </c>
      <c r="S38" s="197">
        <v>300</v>
      </c>
      <c r="T38" s="197">
        <v>450</v>
      </c>
      <c r="U38" s="197">
        <v>400</v>
      </c>
      <c r="V38" s="197">
        <v>550</v>
      </c>
      <c r="W38" s="197" t="s">
        <v>74</v>
      </c>
      <c r="X38" s="197">
        <v>1</v>
      </c>
      <c r="Z38" s="198" t="s">
        <v>366</v>
      </c>
      <c r="AA38" s="197">
        <v>425</v>
      </c>
      <c r="AB38" s="197">
        <v>450</v>
      </c>
      <c r="AC38" s="197">
        <v>475</v>
      </c>
      <c r="AD38" s="197">
        <v>500</v>
      </c>
      <c r="AE38" s="197">
        <v>300</v>
      </c>
      <c r="AF38" s="197">
        <v>450</v>
      </c>
      <c r="AG38" s="197">
        <v>400</v>
      </c>
      <c r="AH38" s="197">
        <v>550</v>
      </c>
      <c r="AI38" s="197" t="s">
        <v>74</v>
      </c>
      <c r="AJ38" s="197">
        <v>1</v>
      </c>
      <c r="AK38" s="110"/>
      <c r="AL38" s="198" t="s">
        <v>366</v>
      </c>
      <c r="AM38" s="197">
        <v>400</v>
      </c>
      <c r="AN38" s="197">
        <v>425</v>
      </c>
      <c r="AO38" s="197">
        <v>450</v>
      </c>
      <c r="AP38" s="197">
        <v>500</v>
      </c>
      <c r="AQ38" s="197">
        <v>300</v>
      </c>
      <c r="AR38" s="197">
        <v>450</v>
      </c>
      <c r="AS38" s="197">
        <v>400</v>
      </c>
      <c r="AT38" s="197">
        <v>550</v>
      </c>
      <c r="AU38" s="197" t="s">
        <v>74</v>
      </c>
      <c r="AV38" s="197">
        <v>1</v>
      </c>
      <c r="AW38" s="110"/>
      <c r="AX38" s="198" t="s">
        <v>366</v>
      </c>
      <c r="AY38" s="197">
        <v>425</v>
      </c>
      <c r="AZ38" s="197">
        <v>450</v>
      </c>
      <c r="BA38" s="197">
        <v>475</v>
      </c>
      <c r="BB38" s="197">
        <v>500</v>
      </c>
      <c r="BC38" s="197">
        <v>300</v>
      </c>
      <c r="BD38" s="197">
        <v>450</v>
      </c>
      <c r="BE38" s="197">
        <v>400</v>
      </c>
      <c r="BF38" s="197">
        <v>550</v>
      </c>
      <c r="BG38" s="138" t="s">
        <v>74</v>
      </c>
      <c r="BH38" s="138">
        <v>1</v>
      </c>
    </row>
    <row r="39" spans="1:60" ht="15.75" thickBot="1" x14ac:dyDescent="0.3">
      <c r="B39" s="210"/>
      <c r="C39" s="138"/>
      <c r="D39" s="138"/>
      <c r="E39" s="138"/>
      <c r="F39" s="138"/>
      <c r="G39" s="138"/>
      <c r="H39" s="138"/>
      <c r="I39" s="138"/>
      <c r="J39" s="138"/>
      <c r="K39" s="138"/>
      <c r="L39" s="138"/>
      <c r="N39" s="210"/>
      <c r="O39" s="138"/>
      <c r="P39" s="138"/>
      <c r="Q39" s="138"/>
      <c r="R39" s="138"/>
      <c r="S39" s="138"/>
      <c r="T39" s="138"/>
      <c r="U39" s="138"/>
      <c r="V39" s="138"/>
      <c r="W39" s="138"/>
      <c r="X39" s="138"/>
      <c r="Z39" s="210"/>
      <c r="AA39" s="138"/>
      <c r="AB39" s="138"/>
      <c r="AC39" s="138"/>
      <c r="AD39" s="138"/>
      <c r="AE39" s="138"/>
      <c r="AF39" s="138"/>
      <c r="AG39" s="138"/>
      <c r="AH39" s="138"/>
      <c r="AI39" s="138"/>
      <c r="AJ39" s="138"/>
      <c r="AL39" s="210"/>
      <c r="AM39" s="138"/>
      <c r="AN39" s="138"/>
      <c r="AO39" s="138"/>
      <c r="AP39" s="138"/>
      <c r="AQ39" s="138"/>
      <c r="AR39" s="138"/>
      <c r="AS39" s="138"/>
      <c r="AT39" s="138"/>
      <c r="AU39" s="138"/>
      <c r="AV39" s="138"/>
      <c r="AX39" s="210"/>
      <c r="AY39" s="138"/>
      <c r="AZ39" s="138"/>
      <c r="BA39" s="138"/>
      <c r="BB39" s="138"/>
      <c r="BC39" s="138"/>
      <c r="BD39" s="138"/>
      <c r="BE39" s="138"/>
      <c r="BF39" s="138"/>
      <c r="BG39" s="138"/>
      <c r="BH39" s="138"/>
    </row>
    <row r="40" spans="1:60" ht="15.75" thickBot="1" x14ac:dyDescent="0.3">
      <c r="B40" s="210"/>
      <c r="C40" s="138"/>
      <c r="D40" s="138"/>
      <c r="E40" s="138"/>
      <c r="F40" s="138"/>
      <c r="G40" s="138"/>
      <c r="H40" s="138"/>
      <c r="I40" s="138"/>
      <c r="J40" s="138"/>
      <c r="K40" s="138"/>
      <c r="L40" s="138"/>
      <c r="N40" s="210"/>
      <c r="O40" s="138"/>
      <c r="P40" s="138"/>
      <c r="Q40" s="138"/>
      <c r="R40" s="138"/>
      <c r="S40" s="138"/>
      <c r="T40" s="138"/>
      <c r="U40" s="138"/>
      <c r="V40" s="138"/>
      <c r="W40" s="138"/>
      <c r="X40" s="138"/>
      <c r="Z40" s="210"/>
      <c r="AA40" s="138"/>
      <c r="AB40" s="138"/>
      <c r="AC40" s="138"/>
      <c r="AD40" s="138"/>
      <c r="AE40" s="138"/>
      <c r="AF40" s="138"/>
      <c r="AG40" s="138"/>
      <c r="AH40" s="138"/>
      <c r="AI40" s="138"/>
      <c r="AJ40" s="138"/>
      <c r="AL40" s="210"/>
      <c r="AM40" s="138"/>
      <c r="AN40" s="138"/>
      <c r="AO40" s="138"/>
      <c r="AP40" s="138"/>
      <c r="AQ40" s="138"/>
      <c r="AR40" s="138"/>
      <c r="AS40" s="138"/>
      <c r="AT40" s="138"/>
      <c r="AU40" s="138"/>
      <c r="AV40" s="138"/>
      <c r="AX40" s="210"/>
      <c r="AY40" s="138"/>
      <c r="AZ40" s="138"/>
      <c r="BA40" s="138"/>
      <c r="BB40" s="138"/>
      <c r="BC40" s="138"/>
      <c r="BD40" s="138"/>
      <c r="BE40" s="138"/>
      <c r="BF40" s="138"/>
      <c r="BG40" s="138"/>
      <c r="BH40" s="138"/>
    </row>
    <row r="41" spans="1:60" ht="15.75" thickBot="1" x14ac:dyDescent="0.3">
      <c r="B41" s="210"/>
      <c r="C41" s="138"/>
      <c r="D41" s="138"/>
      <c r="E41" s="138"/>
      <c r="F41" s="138"/>
      <c r="G41" s="138"/>
      <c r="H41" s="138"/>
      <c r="I41" s="138"/>
      <c r="J41" s="138"/>
      <c r="K41" s="138"/>
      <c r="L41" s="138"/>
      <c r="N41" s="210"/>
      <c r="O41" s="138"/>
      <c r="P41" s="138"/>
      <c r="Q41" s="138"/>
      <c r="R41" s="138"/>
      <c r="S41" s="138"/>
      <c r="T41" s="138"/>
      <c r="U41" s="138"/>
      <c r="V41" s="138"/>
      <c r="W41" s="138"/>
      <c r="X41" s="138"/>
      <c r="Z41" s="210"/>
      <c r="AA41" s="138"/>
      <c r="AB41" s="138"/>
      <c r="AC41" s="138"/>
      <c r="AD41" s="138"/>
      <c r="AE41" s="138"/>
      <c r="AF41" s="138"/>
      <c r="AG41" s="138"/>
      <c r="AH41" s="138"/>
      <c r="AI41" s="138"/>
      <c r="AJ41" s="138"/>
      <c r="AL41" s="210"/>
      <c r="AM41" s="138"/>
      <c r="AN41" s="138"/>
      <c r="AO41" s="138"/>
      <c r="AP41" s="138"/>
      <c r="AQ41" s="138"/>
      <c r="AR41" s="138"/>
      <c r="AS41" s="138"/>
      <c r="AT41" s="138"/>
      <c r="AU41" s="138"/>
      <c r="AV41" s="138"/>
      <c r="AX41" s="210"/>
      <c r="AY41" s="138"/>
      <c r="AZ41" s="138"/>
      <c r="BA41" s="138"/>
      <c r="BB41" s="138"/>
      <c r="BC41" s="138"/>
      <c r="BD41" s="138"/>
      <c r="BE41" s="138"/>
      <c r="BF41" s="138"/>
      <c r="BG41" s="138"/>
      <c r="BH41" s="138"/>
    </row>
    <row r="42" spans="1:60" x14ac:dyDescent="0.25">
      <c r="B42" s="254"/>
      <c r="C42" s="139"/>
      <c r="D42" s="139"/>
      <c r="E42" s="139"/>
      <c r="F42" s="139"/>
      <c r="G42" s="139"/>
      <c r="H42" s="139"/>
      <c r="I42" s="139"/>
      <c r="J42" s="139"/>
      <c r="K42" s="139"/>
      <c r="L42" s="139"/>
      <c r="N42" s="254"/>
      <c r="O42" s="139"/>
      <c r="P42" s="139"/>
      <c r="Q42" s="139"/>
      <c r="R42" s="139"/>
      <c r="S42" s="139"/>
      <c r="T42" s="139"/>
      <c r="U42" s="139"/>
      <c r="V42" s="139"/>
      <c r="W42" s="139"/>
      <c r="X42" s="139"/>
      <c r="Z42" s="254"/>
      <c r="AA42" s="139"/>
      <c r="AB42" s="139"/>
      <c r="AC42" s="139"/>
      <c r="AD42" s="139"/>
      <c r="AE42" s="139"/>
      <c r="AF42" s="139"/>
      <c r="AG42" s="139"/>
      <c r="AH42" s="139"/>
      <c r="AI42" s="139"/>
      <c r="AJ42" s="139"/>
      <c r="AL42" s="254"/>
      <c r="AM42" s="139"/>
      <c r="AN42" s="139"/>
      <c r="AO42" s="139"/>
      <c r="AP42" s="139"/>
      <c r="AQ42" s="139"/>
      <c r="AR42" s="139"/>
      <c r="AS42" s="139"/>
      <c r="AT42" s="139"/>
      <c r="AU42" s="139"/>
      <c r="AV42" s="139"/>
      <c r="AX42" s="254"/>
      <c r="AY42" s="139"/>
      <c r="AZ42" s="139"/>
      <c r="BA42" s="139"/>
      <c r="BB42" s="139"/>
      <c r="BC42" s="139"/>
      <c r="BD42" s="139"/>
      <c r="BE42" s="139"/>
      <c r="BF42" s="139"/>
      <c r="BG42" s="139"/>
      <c r="BH42" s="139"/>
    </row>
    <row r="43" spans="1:60" x14ac:dyDescent="0.25">
      <c r="A43" s="27" t="s">
        <v>68</v>
      </c>
      <c r="B43" s="139"/>
      <c r="C43" s="139"/>
      <c r="D43" s="139"/>
      <c r="F43" s="139"/>
      <c r="G43" s="139"/>
      <c r="H43" s="139"/>
      <c r="I43" s="139"/>
      <c r="J43" s="139"/>
      <c r="K43" s="139"/>
      <c r="L43" s="139"/>
      <c r="N43" s="254"/>
      <c r="O43" s="139"/>
      <c r="P43" s="139"/>
      <c r="Q43" s="139"/>
      <c r="R43" s="139"/>
      <c r="S43" s="139"/>
      <c r="T43" s="139"/>
      <c r="U43" s="139"/>
      <c r="V43" s="139"/>
      <c r="W43" s="139"/>
      <c r="X43" s="139"/>
      <c r="Z43" s="254"/>
      <c r="AA43" s="139"/>
      <c r="AB43" s="139"/>
      <c r="AC43" s="139"/>
      <c r="AD43" s="139"/>
      <c r="AE43" s="139"/>
      <c r="AF43" s="139"/>
      <c r="AG43" s="139"/>
      <c r="AH43" s="139"/>
      <c r="AI43" s="139"/>
      <c r="AJ43" s="139"/>
      <c r="AL43" s="254"/>
      <c r="AM43" s="139"/>
      <c r="AN43" s="139"/>
      <c r="AO43" s="139"/>
      <c r="AP43" s="139"/>
      <c r="AQ43" s="139"/>
      <c r="AR43" s="139"/>
      <c r="AS43" s="139"/>
      <c r="AT43" s="139"/>
      <c r="AU43" s="139"/>
      <c r="AV43" s="139"/>
      <c r="AX43" s="254"/>
      <c r="AY43" s="139"/>
      <c r="AZ43" s="139"/>
      <c r="BA43" s="139"/>
      <c r="BB43" s="139"/>
      <c r="BC43" s="139"/>
      <c r="BD43" s="139"/>
      <c r="BE43" s="139"/>
      <c r="BF43" s="139"/>
      <c r="BG43" s="139"/>
      <c r="BH43" s="139"/>
    </row>
    <row r="44" spans="1:60" x14ac:dyDescent="0.25">
      <c r="A44" s="32">
        <v>1</v>
      </c>
      <c r="B44" s="150" t="s">
        <v>367</v>
      </c>
      <c r="C44"/>
      <c r="D44" s="139"/>
      <c r="F44" s="139"/>
      <c r="G44" s="139"/>
      <c r="H44" s="139"/>
      <c r="I44" s="139"/>
      <c r="J44" s="139"/>
      <c r="K44" s="139"/>
      <c r="L44" s="139"/>
      <c r="N44" s="254"/>
      <c r="O44" s="139"/>
      <c r="P44" s="139"/>
      <c r="Q44" s="139"/>
      <c r="R44" s="139"/>
      <c r="S44" s="139"/>
      <c r="T44" s="139"/>
      <c r="U44" s="139"/>
      <c r="V44" s="139"/>
      <c r="W44" s="139"/>
      <c r="X44" s="139"/>
      <c r="Z44" s="254"/>
      <c r="AA44" s="139"/>
      <c r="AB44" s="139"/>
      <c r="AC44" s="139"/>
      <c r="AD44" s="139"/>
      <c r="AE44" s="139"/>
      <c r="AF44" s="139"/>
      <c r="AG44" s="139"/>
      <c r="AH44" s="139"/>
      <c r="AI44" s="139"/>
      <c r="AJ44" s="139"/>
      <c r="AL44" s="254"/>
      <c r="AM44" s="139"/>
      <c r="AN44" s="139"/>
      <c r="AO44" s="139"/>
      <c r="AP44" s="139"/>
      <c r="AQ44" s="139"/>
      <c r="AR44" s="139"/>
      <c r="AS44" s="139"/>
      <c r="AT44" s="139"/>
      <c r="AU44" s="139"/>
      <c r="AV44" s="139"/>
      <c r="AX44" s="254"/>
      <c r="AY44" s="139"/>
      <c r="AZ44" s="139"/>
      <c r="BA44" s="139"/>
      <c r="BB44" s="139"/>
      <c r="BC44" s="139"/>
      <c r="BD44" s="139"/>
      <c r="BE44" s="139"/>
      <c r="BF44" s="139"/>
      <c r="BG44" s="139"/>
      <c r="BH44" s="139"/>
    </row>
    <row r="45" spans="1:60" ht="15" customHeight="1" x14ac:dyDescent="0.3">
      <c r="A45" s="32">
        <v>6</v>
      </c>
      <c r="B45" s="149" t="s">
        <v>368</v>
      </c>
      <c r="D45" s="139"/>
      <c r="F45" s="139"/>
      <c r="G45" s="139"/>
      <c r="H45" s="139"/>
      <c r="I45" s="139"/>
      <c r="J45" s="139"/>
      <c r="K45" s="139"/>
      <c r="L45" s="139"/>
      <c r="N45" s="254"/>
      <c r="O45" s="139"/>
      <c r="P45" s="139"/>
      <c r="Q45" s="139"/>
      <c r="R45" s="139"/>
      <c r="S45" s="139"/>
      <c r="T45" s="139"/>
      <c r="U45" s="139"/>
      <c r="V45" s="139"/>
      <c r="W45" s="139"/>
      <c r="X45" s="139"/>
      <c r="Z45" s="254"/>
      <c r="AA45" s="139"/>
      <c r="AB45" s="139"/>
      <c r="AC45" s="139"/>
      <c r="AD45" s="139"/>
      <c r="AE45" s="139"/>
      <c r="AF45" s="139"/>
      <c r="AG45" s="139"/>
      <c r="AH45" s="139"/>
      <c r="AI45" s="139"/>
      <c r="AJ45" s="139"/>
      <c r="AL45" s="254"/>
      <c r="AM45" s="139"/>
      <c r="AN45" s="139"/>
      <c r="AO45" s="139"/>
      <c r="AP45" s="139"/>
      <c r="AQ45" s="139"/>
      <c r="AR45" s="139"/>
      <c r="AS45" s="139"/>
      <c r="AT45" s="139"/>
      <c r="AU45" s="139"/>
      <c r="AV45" s="139"/>
      <c r="AX45" s="254"/>
      <c r="AY45" s="139"/>
      <c r="AZ45" s="139"/>
      <c r="BA45" s="139"/>
      <c r="BB45" s="139"/>
      <c r="BC45" s="139"/>
      <c r="BD45" s="139"/>
      <c r="BE45" s="139"/>
      <c r="BF45" s="139"/>
      <c r="BG45" s="139"/>
      <c r="BH45" s="139"/>
    </row>
    <row r="46" spans="1:60" ht="15" customHeight="1" x14ac:dyDescent="0.25">
      <c r="A46" s="32"/>
      <c r="B46" s="139"/>
      <c r="C46" s="139"/>
      <c r="D46" s="139"/>
      <c r="F46" s="139"/>
      <c r="G46" s="139"/>
      <c r="H46" s="139"/>
      <c r="I46" s="139"/>
      <c r="J46" s="139"/>
      <c r="K46" s="139"/>
      <c r="L46" s="139"/>
      <c r="N46" s="254"/>
      <c r="O46" s="139"/>
      <c r="P46" s="139"/>
      <c r="Q46" s="139"/>
      <c r="R46" s="139"/>
      <c r="S46" s="139"/>
      <c r="T46" s="139"/>
      <c r="U46" s="139"/>
      <c r="V46" s="139"/>
      <c r="W46" s="139"/>
      <c r="X46" s="139"/>
      <c r="Z46" s="254"/>
      <c r="AA46" s="139"/>
      <c r="AB46" s="139"/>
      <c r="AC46" s="139"/>
      <c r="AD46" s="139"/>
      <c r="AE46" s="139"/>
      <c r="AF46" s="139"/>
      <c r="AG46" s="139"/>
      <c r="AH46" s="139"/>
      <c r="AI46" s="139"/>
      <c r="AJ46" s="139"/>
      <c r="AL46" s="254"/>
      <c r="AM46" s="139"/>
      <c r="AN46" s="139"/>
      <c r="AO46" s="139"/>
      <c r="AP46" s="139"/>
      <c r="AQ46" s="139"/>
      <c r="AR46" s="139"/>
      <c r="AS46" s="139"/>
      <c r="AT46" s="139"/>
      <c r="AU46" s="139"/>
      <c r="AV46" s="139"/>
      <c r="AX46" s="254"/>
      <c r="AY46" s="139"/>
      <c r="AZ46" s="139"/>
      <c r="BA46" s="139"/>
      <c r="BB46" s="139"/>
      <c r="BC46" s="139"/>
      <c r="BD46" s="139"/>
      <c r="BE46" s="139"/>
      <c r="BF46" s="139"/>
      <c r="BG46" s="139"/>
      <c r="BH46" s="139"/>
    </row>
    <row r="47" spans="1:60" ht="15" customHeight="1" x14ac:dyDescent="0.25">
      <c r="A47" s="27" t="s">
        <v>69</v>
      </c>
      <c r="B47" s="139"/>
      <c r="C47" s="139"/>
      <c r="D47" s="139"/>
      <c r="F47" s="139"/>
      <c r="G47" s="139"/>
      <c r="H47" s="139"/>
      <c r="I47" s="139"/>
      <c r="J47" s="139"/>
      <c r="K47" s="139"/>
      <c r="L47" s="139"/>
      <c r="N47" s="254"/>
      <c r="O47" s="139"/>
      <c r="P47" s="139"/>
      <c r="Q47" s="139"/>
      <c r="R47" s="139"/>
      <c r="S47" s="139"/>
      <c r="T47" s="139"/>
      <c r="U47" s="139"/>
      <c r="V47" s="139"/>
      <c r="W47" s="139"/>
      <c r="X47" s="139"/>
      <c r="Y47" s="139"/>
      <c r="Z47" s="254"/>
      <c r="AA47" s="139"/>
      <c r="AB47" s="139"/>
      <c r="AC47" s="139"/>
      <c r="AD47" s="139"/>
      <c r="AE47" s="139"/>
      <c r="AF47" s="139"/>
      <c r="AG47" s="139"/>
      <c r="AH47" s="139"/>
      <c r="AI47" s="139"/>
      <c r="AJ47" s="139"/>
      <c r="AL47" s="254"/>
      <c r="AM47" s="139"/>
      <c r="AN47" s="139"/>
      <c r="AO47" s="139"/>
      <c r="AP47" s="139"/>
      <c r="AQ47" s="139"/>
      <c r="AR47" s="139"/>
      <c r="AS47" s="139"/>
      <c r="AT47" s="139"/>
      <c r="AU47" s="139"/>
      <c r="AV47" s="139"/>
      <c r="AX47" s="254"/>
      <c r="AY47" s="139"/>
      <c r="AZ47" s="139"/>
      <c r="BA47" s="139"/>
      <c r="BB47" s="139"/>
      <c r="BC47" s="139"/>
      <c r="BD47" s="139"/>
      <c r="BE47" s="139"/>
      <c r="BF47" s="139"/>
      <c r="BG47" s="139"/>
      <c r="BH47" s="139"/>
    </row>
    <row r="48" spans="1:60" ht="15" customHeight="1" x14ac:dyDescent="0.25">
      <c r="A48" s="32" t="s">
        <v>70</v>
      </c>
      <c r="B48" s="149" t="s">
        <v>369</v>
      </c>
      <c r="C48"/>
      <c r="D48" s="139"/>
      <c r="F48" s="139"/>
      <c r="G48" s="139"/>
      <c r="H48" s="139"/>
      <c r="I48" s="139"/>
      <c r="J48" s="139"/>
      <c r="K48" s="139"/>
      <c r="L48" s="139"/>
      <c r="N48" s="254"/>
      <c r="O48" s="139"/>
      <c r="P48" s="139"/>
      <c r="Q48" s="139"/>
      <c r="R48" s="139"/>
      <c r="S48" s="139"/>
      <c r="T48" s="139"/>
      <c r="U48" s="139"/>
      <c r="V48" s="139"/>
      <c r="W48" s="139"/>
      <c r="X48" s="139"/>
      <c r="Y48" s="139"/>
      <c r="Z48" s="254"/>
      <c r="AA48" s="139"/>
      <c r="AB48" s="139"/>
      <c r="AC48" s="139"/>
      <c r="AD48" s="139"/>
      <c r="AE48" s="139"/>
      <c r="AF48" s="139"/>
      <c r="AG48" s="139"/>
      <c r="AH48" s="139"/>
      <c r="AI48" s="139"/>
      <c r="AJ48" s="139"/>
      <c r="AL48" s="254"/>
      <c r="AM48" s="139"/>
      <c r="AN48" s="139"/>
      <c r="AO48" s="139"/>
      <c r="AP48" s="139"/>
      <c r="AQ48" s="139"/>
      <c r="AR48" s="139"/>
      <c r="AS48" s="139"/>
      <c r="AT48" s="139"/>
      <c r="AU48" s="139"/>
      <c r="AV48" s="139"/>
      <c r="AX48" s="254"/>
      <c r="AY48" s="139"/>
      <c r="AZ48" s="139"/>
      <c r="BA48" s="139"/>
      <c r="BB48" s="139"/>
      <c r="BC48" s="139"/>
      <c r="BD48" s="139"/>
      <c r="BE48" s="139"/>
      <c r="BF48" s="139"/>
      <c r="BG48" s="139"/>
      <c r="BH48" s="139"/>
    </row>
    <row r="49" spans="1:2" ht="15" customHeight="1" x14ac:dyDescent="0.25">
      <c r="A49" s="32" t="s">
        <v>33</v>
      </c>
      <c r="B49" s="149" t="s">
        <v>370</v>
      </c>
    </row>
    <row r="50" spans="1:2" ht="15" customHeight="1" x14ac:dyDescent="0.25">
      <c r="A50" s="32" t="s">
        <v>32</v>
      </c>
      <c r="B50" s="149" t="s">
        <v>371</v>
      </c>
    </row>
    <row r="51" spans="1:2" ht="15" customHeight="1" x14ac:dyDescent="0.25">
      <c r="A51" s="32" t="s">
        <v>34</v>
      </c>
      <c r="B51" s="149" t="s">
        <v>372</v>
      </c>
    </row>
    <row r="52" spans="1:2" ht="15" customHeight="1" x14ac:dyDescent="0.25">
      <c r="A52" s="32" t="s">
        <v>71</v>
      </c>
      <c r="B52" s="149" t="s">
        <v>373</v>
      </c>
    </row>
    <row r="53" spans="1:2" ht="15" customHeight="1" x14ac:dyDescent="0.25">
      <c r="A53" s="32" t="s">
        <v>63</v>
      </c>
      <c r="B53" s="149" t="s">
        <v>374</v>
      </c>
    </row>
    <row r="54" spans="1:2" ht="15" customHeight="1" x14ac:dyDescent="0.25">
      <c r="A54" s="32" t="s">
        <v>72</v>
      </c>
      <c r="B54" s="149" t="s">
        <v>375</v>
      </c>
    </row>
    <row r="55" spans="1:2" ht="15" customHeight="1" x14ac:dyDescent="0.25">
      <c r="A55" s="32" t="s">
        <v>73</v>
      </c>
      <c r="B55" s="149" t="s">
        <v>226</v>
      </c>
    </row>
    <row r="56" spans="1:2" x14ac:dyDescent="0.25">
      <c r="A56" s="32" t="s">
        <v>65</v>
      </c>
      <c r="B56" s="149" t="s">
        <v>376</v>
      </c>
    </row>
    <row r="57" spans="1:2" x14ac:dyDescent="0.25">
      <c r="A57" s="32" t="s">
        <v>74</v>
      </c>
      <c r="B57" s="105" t="s">
        <v>377</v>
      </c>
    </row>
  </sheetData>
  <mergeCells count="50">
    <mergeCell ref="AY2:BH2"/>
    <mergeCell ref="B3:B4"/>
    <mergeCell ref="C3:C4"/>
    <mergeCell ref="D3:D4"/>
    <mergeCell ref="E3:E4"/>
    <mergeCell ref="F3:F4"/>
    <mergeCell ref="O3:O4"/>
    <mergeCell ref="C2:L2"/>
    <mergeCell ref="O2:X2"/>
    <mergeCell ref="AA2:AJ2"/>
    <mergeCell ref="AM2:AV2"/>
    <mergeCell ref="G3:H4"/>
    <mergeCell ref="I3:J4"/>
    <mergeCell ref="K3:K4"/>
    <mergeCell ref="L3:L4"/>
    <mergeCell ref="N3:N4"/>
    <mergeCell ref="AD3:AD4"/>
    <mergeCell ref="P3:P4"/>
    <mergeCell ref="Q3:Q4"/>
    <mergeCell ref="R3:R4"/>
    <mergeCell ref="S3:T4"/>
    <mergeCell ref="U3:V4"/>
    <mergeCell ref="W3:W4"/>
    <mergeCell ref="X3:X4"/>
    <mergeCell ref="Z3:Z4"/>
    <mergeCell ref="AA3:AA4"/>
    <mergeCell ref="AB3:AB4"/>
    <mergeCell ref="AC3:AC4"/>
    <mergeCell ref="AU3:AU4"/>
    <mergeCell ref="AE3:AF4"/>
    <mergeCell ref="AG3:AH4"/>
    <mergeCell ref="AI3:AI4"/>
    <mergeCell ref="AJ3:AJ4"/>
    <mergeCell ref="AL3:AL4"/>
    <mergeCell ref="AM3:AM4"/>
    <mergeCell ref="AN3:AN4"/>
    <mergeCell ref="AO3:AO4"/>
    <mergeCell ref="AP3:AP4"/>
    <mergeCell ref="AQ3:AR4"/>
    <mergeCell ref="AS3:AT4"/>
    <mergeCell ref="BC3:BD4"/>
    <mergeCell ref="BE3:BF4"/>
    <mergeCell ref="BG3:BG4"/>
    <mergeCell ref="BH3:BH4"/>
    <mergeCell ref="AV3:AV4"/>
    <mergeCell ref="AX3:AX4"/>
    <mergeCell ref="AY3:AY4"/>
    <mergeCell ref="AZ3:AZ4"/>
    <mergeCell ref="BA3:BA4"/>
    <mergeCell ref="BB3:BB4"/>
  </mergeCells>
  <hyperlinks>
    <hyperlink ref="B44" r:id="rId1" display="http://www.altomsolvarme.dk/"/>
  </hyperlinks>
  <pageMargins left="0.7" right="0.7" top="0.75" bottom="0.75" header="0.3" footer="0.3"/>
  <pageSetup paperSize="9" scale="65" orientation="portrait" r:id="rId2"/>
  <colBreaks count="1" manualBreakCount="1">
    <brk id="12"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
  <sheetViews>
    <sheetView showGridLines="0" zoomScaleNormal="100" workbookViewId="0">
      <selection activeCell="B2" sqref="B2:L19"/>
    </sheetView>
  </sheetViews>
  <sheetFormatPr defaultRowHeight="15" x14ac:dyDescent="0.25"/>
  <cols>
    <col min="1" max="1" width="5" customWidth="1"/>
    <col min="2" max="2" width="45" bestFit="1" customWidth="1"/>
    <col min="3" max="3" width="9.140625" customWidth="1"/>
    <col min="6" max="8" width="9.140625" customWidth="1"/>
    <col min="10" max="10" width="9.140625" customWidth="1"/>
    <col min="14" max="14" width="45" bestFit="1" customWidth="1"/>
  </cols>
  <sheetData>
    <row r="1" spans="2:24" ht="15.75" thickBot="1" x14ac:dyDescent="0.3"/>
    <row r="2" spans="2:24" ht="15.75" thickBot="1" x14ac:dyDescent="0.3">
      <c r="B2" s="135" t="s">
        <v>0</v>
      </c>
      <c r="C2" s="306" t="s">
        <v>378</v>
      </c>
      <c r="D2" s="307"/>
      <c r="E2" s="307"/>
      <c r="F2" s="307"/>
      <c r="G2" s="307"/>
      <c r="H2" s="307"/>
      <c r="I2" s="307"/>
      <c r="J2" s="307"/>
      <c r="K2" s="307"/>
      <c r="L2" s="308"/>
      <c r="N2" s="135" t="s">
        <v>0</v>
      </c>
      <c r="O2" s="306" t="s">
        <v>379</v>
      </c>
      <c r="P2" s="307"/>
      <c r="Q2" s="307"/>
      <c r="R2" s="307"/>
      <c r="S2" s="307"/>
      <c r="T2" s="307"/>
      <c r="U2" s="307"/>
      <c r="V2" s="307"/>
      <c r="W2" s="307"/>
      <c r="X2" s="308"/>
    </row>
    <row r="3" spans="2:24" ht="15" customHeight="1" x14ac:dyDescent="0.25">
      <c r="B3" s="304"/>
      <c r="C3" s="298">
        <v>2015</v>
      </c>
      <c r="D3" s="298">
        <v>2020</v>
      </c>
      <c r="E3" s="298">
        <v>2030</v>
      </c>
      <c r="F3" s="298">
        <v>2050</v>
      </c>
      <c r="G3" s="300" t="s">
        <v>1</v>
      </c>
      <c r="H3" s="301"/>
      <c r="I3" s="300" t="s">
        <v>2</v>
      </c>
      <c r="J3" s="301"/>
      <c r="K3" s="298" t="s">
        <v>3</v>
      </c>
      <c r="L3" s="298" t="s">
        <v>4</v>
      </c>
      <c r="N3" s="304"/>
      <c r="O3" s="298">
        <v>2015</v>
      </c>
      <c r="P3" s="298">
        <v>2020</v>
      </c>
      <c r="Q3" s="298">
        <v>2030</v>
      </c>
      <c r="R3" s="298">
        <v>2050</v>
      </c>
      <c r="S3" s="300" t="s">
        <v>1</v>
      </c>
      <c r="T3" s="301"/>
      <c r="U3" s="300" t="s">
        <v>2</v>
      </c>
      <c r="V3" s="301"/>
      <c r="W3" s="298" t="s">
        <v>3</v>
      </c>
      <c r="X3" s="298" t="s">
        <v>4</v>
      </c>
    </row>
    <row r="4" spans="2:24" ht="15.75" thickBot="1" x14ac:dyDescent="0.3">
      <c r="B4" s="305"/>
      <c r="C4" s="299"/>
      <c r="D4" s="299"/>
      <c r="E4" s="299"/>
      <c r="F4" s="299"/>
      <c r="G4" s="302"/>
      <c r="H4" s="303"/>
      <c r="I4" s="302"/>
      <c r="J4" s="303"/>
      <c r="K4" s="299"/>
      <c r="L4" s="299"/>
      <c r="N4" s="305"/>
      <c r="O4" s="299"/>
      <c r="P4" s="299"/>
      <c r="Q4" s="299"/>
      <c r="R4" s="299"/>
      <c r="S4" s="302"/>
      <c r="T4" s="303"/>
      <c r="U4" s="302"/>
      <c r="V4" s="303"/>
      <c r="W4" s="299"/>
      <c r="X4" s="299"/>
    </row>
    <row r="5" spans="2:24" ht="15.75" thickBot="1" x14ac:dyDescent="0.3">
      <c r="B5" s="131" t="s">
        <v>5</v>
      </c>
      <c r="C5" s="132"/>
      <c r="D5" s="132"/>
      <c r="E5" s="132"/>
      <c r="F5" s="132"/>
      <c r="G5" s="156" t="s">
        <v>6</v>
      </c>
      <c r="H5" s="156" t="s">
        <v>7</v>
      </c>
      <c r="I5" s="156" t="s">
        <v>6</v>
      </c>
      <c r="J5" s="156" t="s">
        <v>7</v>
      </c>
      <c r="K5" s="132"/>
      <c r="L5" s="133"/>
      <c r="N5" s="131" t="s">
        <v>5</v>
      </c>
      <c r="O5" s="132"/>
      <c r="P5" s="132"/>
      <c r="Q5" s="132"/>
      <c r="R5" s="132"/>
      <c r="S5" s="156" t="s">
        <v>6</v>
      </c>
      <c r="T5" s="156" t="s">
        <v>7</v>
      </c>
      <c r="U5" s="156" t="s">
        <v>6</v>
      </c>
      <c r="V5" s="156" t="s">
        <v>7</v>
      </c>
      <c r="W5" s="132"/>
      <c r="X5" s="133"/>
    </row>
    <row r="6" spans="2:24" ht="15.75" thickBot="1" x14ac:dyDescent="0.3">
      <c r="B6" s="144" t="s">
        <v>8</v>
      </c>
      <c r="C6" s="103">
        <v>3</v>
      </c>
      <c r="D6" s="103">
        <v>3</v>
      </c>
      <c r="E6" s="103">
        <v>3</v>
      </c>
      <c r="F6" s="103">
        <v>3</v>
      </c>
      <c r="G6" s="103">
        <v>2</v>
      </c>
      <c r="H6" s="103">
        <v>7</v>
      </c>
      <c r="I6" s="103">
        <v>2</v>
      </c>
      <c r="J6" s="103">
        <v>7</v>
      </c>
      <c r="K6" s="103"/>
      <c r="L6" s="103"/>
      <c r="M6" s="96"/>
      <c r="N6" s="102" t="s">
        <v>8</v>
      </c>
      <c r="O6" s="103">
        <v>160</v>
      </c>
      <c r="P6" s="103">
        <v>160</v>
      </c>
      <c r="Q6" s="103">
        <v>160</v>
      </c>
      <c r="R6" s="103">
        <v>160</v>
      </c>
      <c r="S6" s="103">
        <v>100</v>
      </c>
      <c r="T6" s="103">
        <v>250</v>
      </c>
      <c r="U6" s="103">
        <v>100</v>
      </c>
      <c r="V6" s="103">
        <v>250</v>
      </c>
      <c r="W6" s="137" t="s">
        <v>33</v>
      </c>
      <c r="X6" s="137"/>
    </row>
    <row r="7" spans="2:24" ht="15.75" thickBot="1" x14ac:dyDescent="0.3">
      <c r="B7" s="144" t="s">
        <v>9</v>
      </c>
      <c r="C7" s="103">
        <v>0</v>
      </c>
      <c r="D7" s="103">
        <v>0</v>
      </c>
      <c r="E7" s="103">
        <v>0</v>
      </c>
      <c r="F7" s="103">
        <v>0</v>
      </c>
      <c r="G7" s="103">
        <v>0</v>
      </c>
      <c r="H7" s="103">
        <v>0</v>
      </c>
      <c r="I7" s="103">
        <v>0</v>
      </c>
      <c r="J7" s="103">
        <v>0</v>
      </c>
      <c r="K7" s="103"/>
      <c r="L7" s="103"/>
      <c r="M7" s="96"/>
      <c r="N7" s="102" t="s">
        <v>9</v>
      </c>
      <c r="O7" s="103">
        <v>0</v>
      </c>
      <c r="P7" s="103">
        <v>0</v>
      </c>
      <c r="Q7" s="103">
        <v>0</v>
      </c>
      <c r="R7" s="103">
        <v>0</v>
      </c>
      <c r="S7" s="103">
        <v>0</v>
      </c>
      <c r="T7" s="103">
        <v>0</v>
      </c>
      <c r="U7" s="103">
        <v>0</v>
      </c>
      <c r="V7" s="103">
        <v>0</v>
      </c>
      <c r="W7" s="137"/>
      <c r="X7" s="137"/>
    </row>
    <row r="8" spans="2:24" ht="15.75" thickBot="1" x14ac:dyDescent="0.3">
      <c r="B8" s="144" t="s">
        <v>10</v>
      </c>
      <c r="C8" s="103">
        <v>100</v>
      </c>
      <c r="D8" s="103">
        <v>100</v>
      </c>
      <c r="E8" s="103">
        <v>100</v>
      </c>
      <c r="F8" s="103">
        <v>100</v>
      </c>
      <c r="G8" s="103">
        <v>100</v>
      </c>
      <c r="H8" s="103">
        <v>100</v>
      </c>
      <c r="I8" s="103">
        <v>100</v>
      </c>
      <c r="J8" s="103">
        <v>100</v>
      </c>
      <c r="K8" s="103"/>
      <c r="L8" s="103"/>
      <c r="M8" s="96"/>
      <c r="N8" s="102" t="s">
        <v>10</v>
      </c>
      <c r="O8" s="103">
        <v>100</v>
      </c>
      <c r="P8" s="103">
        <v>100</v>
      </c>
      <c r="Q8" s="103">
        <v>100</v>
      </c>
      <c r="R8" s="103">
        <v>100</v>
      </c>
      <c r="S8" s="103">
        <v>100</v>
      </c>
      <c r="T8" s="103">
        <v>100</v>
      </c>
      <c r="U8" s="103">
        <v>100</v>
      </c>
      <c r="V8" s="103">
        <v>100</v>
      </c>
      <c r="W8" s="137"/>
      <c r="X8" s="137"/>
    </row>
    <row r="9" spans="2:24" ht="15.75" thickBot="1" x14ac:dyDescent="0.3">
      <c r="B9" s="144" t="s">
        <v>11</v>
      </c>
      <c r="C9" s="103">
        <v>100</v>
      </c>
      <c r="D9" s="103">
        <v>100</v>
      </c>
      <c r="E9" s="103">
        <v>100</v>
      </c>
      <c r="F9" s="103">
        <v>100</v>
      </c>
      <c r="G9" s="103">
        <v>100</v>
      </c>
      <c r="H9" s="103">
        <v>100</v>
      </c>
      <c r="I9" s="103">
        <v>100</v>
      </c>
      <c r="J9" s="103">
        <v>100</v>
      </c>
      <c r="K9" s="103"/>
      <c r="L9" s="103"/>
      <c r="M9" s="96"/>
      <c r="N9" s="102" t="s">
        <v>11</v>
      </c>
      <c r="O9" s="103">
        <v>100</v>
      </c>
      <c r="P9" s="103">
        <v>100</v>
      </c>
      <c r="Q9" s="103">
        <v>100</v>
      </c>
      <c r="R9" s="103">
        <v>100</v>
      </c>
      <c r="S9" s="103">
        <v>100</v>
      </c>
      <c r="T9" s="103">
        <v>100</v>
      </c>
      <c r="U9" s="103">
        <v>100</v>
      </c>
      <c r="V9" s="103">
        <v>100</v>
      </c>
      <c r="W9" s="137"/>
      <c r="X9" s="137"/>
    </row>
    <row r="10" spans="2:24" ht="15.75" thickBot="1" x14ac:dyDescent="0.3">
      <c r="B10" s="144" t="s">
        <v>193</v>
      </c>
      <c r="C10" s="103" t="s">
        <v>316</v>
      </c>
      <c r="D10" s="103" t="s">
        <v>316</v>
      </c>
      <c r="E10" s="103" t="s">
        <v>316</v>
      </c>
      <c r="F10" s="103" t="s">
        <v>316</v>
      </c>
      <c r="G10" s="103" t="s">
        <v>316</v>
      </c>
      <c r="H10" s="103" t="s">
        <v>316</v>
      </c>
      <c r="I10" s="103" t="s">
        <v>316</v>
      </c>
      <c r="J10" s="103" t="s">
        <v>316</v>
      </c>
      <c r="K10" s="103"/>
      <c r="L10" s="103"/>
      <c r="M10" s="96"/>
      <c r="N10" s="102" t="s">
        <v>193</v>
      </c>
      <c r="O10" s="103" t="s">
        <v>316</v>
      </c>
      <c r="P10" s="103" t="s">
        <v>316</v>
      </c>
      <c r="Q10" s="103" t="s">
        <v>316</v>
      </c>
      <c r="R10" s="103" t="s">
        <v>316</v>
      </c>
      <c r="S10" s="103" t="s">
        <v>316</v>
      </c>
      <c r="T10" s="103" t="s">
        <v>316</v>
      </c>
      <c r="U10" s="103" t="s">
        <v>316</v>
      </c>
      <c r="V10" s="103" t="s">
        <v>316</v>
      </c>
      <c r="W10" s="137"/>
      <c r="X10" s="137"/>
    </row>
    <row r="11" spans="2:24" ht="15.75" thickBot="1" x14ac:dyDescent="0.3">
      <c r="B11" s="144" t="s">
        <v>12</v>
      </c>
      <c r="C11" s="103">
        <v>100</v>
      </c>
      <c r="D11" s="103">
        <v>100</v>
      </c>
      <c r="E11" s="103">
        <v>100</v>
      </c>
      <c r="F11" s="103">
        <v>100</v>
      </c>
      <c r="G11" s="103">
        <v>100</v>
      </c>
      <c r="H11" s="103">
        <v>100</v>
      </c>
      <c r="I11" s="103">
        <v>100</v>
      </c>
      <c r="J11" s="103">
        <v>100</v>
      </c>
      <c r="K11" s="103"/>
      <c r="L11" s="103"/>
      <c r="M11" s="96"/>
      <c r="N11" s="102" t="s">
        <v>12</v>
      </c>
      <c r="O11" s="103">
        <v>100</v>
      </c>
      <c r="P11" s="103">
        <v>100</v>
      </c>
      <c r="Q11" s="103">
        <v>100</v>
      </c>
      <c r="R11" s="103">
        <v>100</v>
      </c>
      <c r="S11" s="103">
        <v>100</v>
      </c>
      <c r="T11" s="103">
        <v>100</v>
      </c>
      <c r="U11" s="103">
        <v>100</v>
      </c>
      <c r="V11" s="103">
        <v>100</v>
      </c>
      <c r="W11" s="137"/>
      <c r="X11" s="137"/>
    </row>
    <row r="12" spans="2:24" ht="15.75" thickBot="1" x14ac:dyDescent="0.3">
      <c r="B12" s="144" t="s">
        <v>13</v>
      </c>
      <c r="C12" s="103">
        <v>100</v>
      </c>
      <c r="D12" s="103">
        <v>100</v>
      </c>
      <c r="E12" s="103">
        <v>100</v>
      </c>
      <c r="F12" s="103">
        <v>100</v>
      </c>
      <c r="G12" s="103">
        <v>100</v>
      </c>
      <c r="H12" s="103">
        <v>100</v>
      </c>
      <c r="I12" s="103">
        <v>100</v>
      </c>
      <c r="J12" s="103">
        <v>100</v>
      </c>
      <c r="K12" s="103" t="s">
        <v>70</v>
      </c>
      <c r="L12" s="103"/>
      <c r="M12" s="96"/>
      <c r="N12" s="102" t="s">
        <v>13</v>
      </c>
      <c r="O12" s="103">
        <v>100</v>
      </c>
      <c r="P12" s="103">
        <v>100</v>
      </c>
      <c r="Q12" s="103">
        <v>100</v>
      </c>
      <c r="R12" s="103">
        <v>100</v>
      </c>
      <c r="S12" s="103">
        <v>100</v>
      </c>
      <c r="T12" s="103">
        <v>100</v>
      </c>
      <c r="U12" s="103">
        <v>100</v>
      </c>
      <c r="V12" s="103">
        <v>100</v>
      </c>
      <c r="W12" s="137" t="s">
        <v>70</v>
      </c>
      <c r="X12" s="137"/>
    </row>
    <row r="13" spans="2:24" ht="15.75" thickBot="1" x14ac:dyDescent="0.3">
      <c r="B13" s="144" t="s">
        <v>14</v>
      </c>
      <c r="C13" s="103">
        <v>0</v>
      </c>
      <c r="D13" s="103">
        <v>0</v>
      </c>
      <c r="E13" s="103">
        <v>0</v>
      </c>
      <c r="F13" s="103">
        <v>0</v>
      </c>
      <c r="G13" s="103">
        <v>0</v>
      </c>
      <c r="H13" s="103">
        <v>0</v>
      </c>
      <c r="I13" s="103">
        <v>0</v>
      </c>
      <c r="J13" s="103">
        <v>0</v>
      </c>
      <c r="K13" s="103"/>
      <c r="L13" s="103"/>
      <c r="M13" s="96"/>
      <c r="N13" s="102" t="s">
        <v>14</v>
      </c>
      <c r="O13" s="103">
        <v>0</v>
      </c>
      <c r="P13" s="103">
        <v>0</v>
      </c>
      <c r="Q13" s="103">
        <v>0</v>
      </c>
      <c r="R13" s="103">
        <v>0</v>
      </c>
      <c r="S13" s="103">
        <v>0</v>
      </c>
      <c r="T13" s="103">
        <v>0</v>
      </c>
      <c r="U13" s="103">
        <v>0</v>
      </c>
      <c r="V13" s="103">
        <v>0</v>
      </c>
      <c r="W13" s="137"/>
      <c r="X13" s="137"/>
    </row>
    <row r="14" spans="2:24" ht="15.75" thickBot="1" x14ac:dyDescent="0.3">
      <c r="B14" s="144" t="s">
        <v>15</v>
      </c>
      <c r="C14" s="103">
        <v>30</v>
      </c>
      <c r="D14" s="103">
        <v>30</v>
      </c>
      <c r="E14" s="103">
        <v>30</v>
      </c>
      <c r="F14" s="103">
        <v>30</v>
      </c>
      <c r="G14" s="103">
        <v>25</v>
      </c>
      <c r="H14" s="103">
        <v>30</v>
      </c>
      <c r="I14" s="103">
        <v>25</v>
      </c>
      <c r="J14" s="103">
        <v>30</v>
      </c>
      <c r="K14" s="103"/>
      <c r="L14" s="103"/>
      <c r="M14" s="96"/>
      <c r="N14" s="102" t="s">
        <v>15</v>
      </c>
      <c r="O14" s="103">
        <v>30</v>
      </c>
      <c r="P14" s="103">
        <v>30</v>
      </c>
      <c r="Q14" s="103">
        <v>30</v>
      </c>
      <c r="R14" s="103">
        <v>30</v>
      </c>
      <c r="S14" s="103">
        <v>25</v>
      </c>
      <c r="T14" s="103">
        <v>30</v>
      </c>
      <c r="U14" s="103">
        <v>25</v>
      </c>
      <c r="V14" s="103">
        <v>30</v>
      </c>
      <c r="W14" s="137"/>
      <c r="X14" s="137"/>
    </row>
    <row r="15" spans="2:24" ht="15.75" thickBot="1" x14ac:dyDescent="0.3">
      <c r="B15" s="131" t="s">
        <v>16</v>
      </c>
      <c r="C15" s="100"/>
      <c r="D15" s="100"/>
      <c r="E15" s="100"/>
      <c r="F15" s="100"/>
      <c r="G15" s="100"/>
      <c r="H15" s="100"/>
      <c r="I15" s="100"/>
      <c r="J15" s="100"/>
      <c r="K15" s="100"/>
      <c r="L15" s="103"/>
      <c r="M15" s="96"/>
      <c r="N15" s="98" t="s">
        <v>16</v>
      </c>
      <c r="O15" s="100"/>
      <c r="P15" s="100"/>
      <c r="Q15" s="100"/>
      <c r="R15" s="100"/>
      <c r="S15" s="100"/>
      <c r="T15" s="100"/>
      <c r="U15" s="100"/>
      <c r="V15" s="100"/>
      <c r="W15" s="161"/>
      <c r="X15" s="137"/>
    </row>
    <row r="16" spans="2:24" ht="15.75" thickBot="1" x14ac:dyDescent="0.3">
      <c r="B16" s="144" t="s">
        <v>196</v>
      </c>
      <c r="C16" s="103">
        <v>100</v>
      </c>
      <c r="D16" s="103">
        <v>100</v>
      </c>
      <c r="E16" s="103">
        <v>100</v>
      </c>
      <c r="F16" s="103">
        <v>100</v>
      </c>
      <c r="G16" s="103">
        <v>100</v>
      </c>
      <c r="H16" s="103">
        <v>100</v>
      </c>
      <c r="I16" s="103">
        <v>100</v>
      </c>
      <c r="J16" s="103">
        <v>100</v>
      </c>
      <c r="K16" s="103"/>
      <c r="L16" s="103"/>
      <c r="M16" s="96"/>
      <c r="N16" s="102" t="s">
        <v>196</v>
      </c>
      <c r="O16" s="103">
        <v>100</v>
      </c>
      <c r="P16" s="103">
        <v>100</v>
      </c>
      <c r="Q16" s="103">
        <v>100</v>
      </c>
      <c r="R16" s="103">
        <v>100</v>
      </c>
      <c r="S16" s="103">
        <v>100</v>
      </c>
      <c r="T16" s="103">
        <v>100</v>
      </c>
      <c r="U16" s="103">
        <v>100</v>
      </c>
      <c r="V16" s="103">
        <v>100</v>
      </c>
      <c r="W16" s="163"/>
      <c r="X16" s="163"/>
    </row>
    <row r="17" spans="2:24" ht="15.75" thickBot="1" x14ac:dyDescent="0.3">
      <c r="B17" s="144" t="s">
        <v>197</v>
      </c>
      <c r="C17" s="103">
        <v>100</v>
      </c>
      <c r="D17" s="103">
        <v>100</v>
      </c>
      <c r="E17" s="103">
        <v>100</v>
      </c>
      <c r="F17" s="103">
        <v>100</v>
      </c>
      <c r="G17" s="103">
        <v>100</v>
      </c>
      <c r="H17" s="103">
        <v>100</v>
      </c>
      <c r="I17" s="103">
        <v>100</v>
      </c>
      <c r="J17" s="103">
        <v>100</v>
      </c>
      <c r="K17" s="103"/>
      <c r="L17" s="103"/>
      <c r="M17" s="96"/>
      <c r="N17" s="102" t="s">
        <v>197</v>
      </c>
      <c r="O17" s="103">
        <v>100</v>
      </c>
      <c r="P17" s="103">
        <v>100</v>
      </c>
      <c r="Q17" s="103">
        <v>100</v>
      </c>
      <c r="R17" s="103">
        <v>100</v>
      </c>
      <c r="S17" s="103">
        <v>100</v>
      </c>
      <c r="T17" s="103">
        <v>100</v>
      </c>
      <c r="U17" s="103">
        <v>100</v>
      </c>
      <c r="V17" s="103">
        <v>100</v>
      </c>
      <c r="W17" s="163"/>
      <c r="X17" s="163"/>
    </row>
    <row r="18" spans="2:24" ht="15.75" thickBot="1" x14ac:dyDescent="0.3">
      <c r="B18" s="144" t="s">
        <v>198</v>
      </c>
      <c r="C18" s="103">
        <v>0</v>
      </c>
      <c r="D18" s="103">
        <v>0</v>
      </c>
      <c r="E18" s="103">
        <v>0</v>
      </c>
      <c r="F18" s="103">
        <v>0</v>
      </c>
      <c r="G18" s="103">
        <v>0</v>
      </c>
      <c r="H18" s="103">
        <v>0</v>
      </c>
      <c r="I18" s="103">
        <v>0</v>
      </c>
      <c r="J18" s="103">
        <v>0</v>
      </c>
      <c r="K18" s="103"/>
      <c r="L18" s="103"/>
      <c r="M18" s="96"/>
      <c r="N18" s="102" t="s">
        <v>198</v>
      </c>
      <c r="O18" s="103">
        <v>0</v>
      </c>
      <c r="P18" s="103">
        <v>0</v>
      </c>
      <c r="Q18" s="103">
        <v>0</v>
      </c>
      <c r="R18" s="103">
        <v>0</v>
      </c>
      <c r="S18" s="103">
        <v>0</v>
      </c>
      <c r="T18" s="103">
        <v>0</v>
      </c>
      <c r="U18" s="103">
        <v>0</v>
      </c>
      <c r="V18" s="103">
        <v>0</v>
      </c>
      <c r="W18" s="163"/>
      <c r="X18" s="163"/>
    </row>
    <row r="19" spans="2:24" ht="15.75" thickBot="1" x14ac:dyDescent="0.3">
      <c r="B19" s="144" t="s">
        <v>17</v>
      </c>
      <c r="C19" s="103">
        <v>0</v>
      </c>
      <c r="D19" s="103">
        <v>0</v>
      </c>
      <c r="E19" s="103">
        <v>0</v>
      </c>
      <c r="F19" s="103">
        <v>0</v>
      </c>
      <c r="G19" s="103">
        <v>0</v>
      </c>
      <c r="H19" s="103">
        <v>0</v>
      </c>
      <c r="I19" s="103">
        <v>0</v>
      </c>
      <c r="J19" s="103">
        <v>0</v>
      </c>
      <c r="K19" s="103"/>
      <c r="L19" s="103"/>
      <c r="M19" s="96"/>
      <c r="N19" s="102" t="s">
        <v>17</v>
      </c>
      <c r="O19" s="103">
        <v>0</v>
      </c>
      <c r="P19" s="103">
        <v>0</v>
      </c>
      <c r="Q19" s="103">
        <v>0</v>
      </c>
      <c r="R19" s="103">
        <v>0</v>
      </c>
      <c r="S19" s="103">
        <v>0</v>
      </c>
      <c r="T19" s="103">
        <v>0</v>
      </c>
      <c r="U19" s="103">
        <v>0</v>
      </c>
      <c r="V19" s="103">
        <v>0</v>
      </c>
      <c r="W19" s="163"/>
      <c r="X19" s="163"/>
    </row>
    <row r="20" spans="2:24" ht="15.75" thickBot="1" x14ac:dyDescent="0.3">
      <c r="B20" s="144" t="s">
        <v>18</v>
      </c>
      <c r="C20" s="103">
        <v>0</v>
      </c>
      <c r="D20" s="103">
        <v>0</v>
      </c>
      <c r="E20" s="103">
        <v>0</v>
      </c>
      <c r="F20" s="103">
        <v>0</v>
      </c>
      <c r="G20" s="103">
        <v>0</v>
      </c>
      <c r="H20" s="103">
        <v>0</v>
      </c>
      <c r="I20" s="103">
        <v>0</v>
      </c>
      <c r="J20" s="103">
        <v>0</v>
      </c>
      <c r="K20" s="103"/>
      <c r="L20" s="103"/>
      <c r="M20" s="96"/>
      <c r="N20" s="102" t="s">
        <v>18</v>
      </c>
      <c r="O20" s="103">
        <v>0</v>
      </c>
      <c r="P20" s="103">
        <v>0</v>
      </c>
      <c r="Q20" s="103">
        <v>0</v>
      </c>
      <c r="R20" s="103">
        <v>0</v>
      </c>
      <c r="S20" s="103">
        <v>0</v>
      </c>
      <c r="T20" s="103">
        <v>0</v>
      </c>
      <c r="U20" s="103">
        <v>0</v>
      </c>
      <c r="V20" s="103">
        <v>0</v>
      </c>
      <c r="W20" s="163"/>
      <c r="X20" s="163"/>
    </row>
    <row r="21" spans="2:24" ht="15.75" thickBot="1" x14ac:dyDescent="0.3">
      <c r="B21" s="131" t="s">
        <v>19</v>
      </c>
      <c r="C21" s="99"/>
      <c r="D21" s="99"/>
      <c r="E21" s="99"/>
      <c r="F21" s="99"/>
      <c r="G21" s="99"/>
      <c r="H21" s="99"/>
      <c r="I21" s="99"/>
      <c r="J21" s="99"/>
      <c r="K21" s="99"/>
      <c r="L21" s="101"/>
      <c r="M21" s="96"/>
      <c r="N21" s="98" t="s">
        <v>19</v>
      </c>
      <c r="O21" s="99"/>
      <c r="P21" s="99"/>
      <c r="Q21" s="99"/>
      <c r="R21" s="99"/>
      <c r="S21" s="99"/>
      <c r="T21" s="99"/>
      <c r="U21" s="99"/>
      <c r="V21" s="99"/>
      <c r="W21" s="132"/>
      <c r="X21" s="133"/>
    </row>
    <row r="22" spans="2:24" ht="15.75" thickBot="1" x14ac:dyDescent="0.3">
      <c r="B22" s="144" t="s">
        <v>20</v>
      </c>
      <c r="C22" s="288" t="s">
        <v>380</v>
      </c>
      <c r="D22" s="335"/>
      <c r="E22" s="335"/>
      <c r="F22" s="289"/>
      <c r="G22" s="103"/>
      <c r="H22" s="103"/>
      <c r="I22" s="103"/>
      <c r="J22" s="103"/>
      <c r="K22" s="103"/>
      <c r="L22" s="103"/>
      <c r="M22" s="96"/>
      <c r="N22" s="102" t="s">
        <v>199</v>
      </c>
      <c r="O22" s="288" t="s">
        <v>380</v>
      </c>
      <c r="P22" s="335"/>
      <c r="Q22" s="335"/>
      <c r="R22" s="289"/>
      <c r="S22" s="103"/>
      <c r="T22" s="103"/>
      <c r="U22" s="103"/>
      <c r="V22" s="103"/>
      <c r="W22" s="137"/>
      <c r="X22" s="137"/>
    </row>
    <row r="23" spans="2:24" ht="15.75" thickBot="1" x14ac:dyDescent="0.3">
      <c r="B23" s="144" t="s">
        <v>21</v>
      </c>
      <c r="C23" s="336"/>
      <c r="D23" s="337"/>
      <c r="E23" s="337"/>
      <c r="F23" s="338"/>
      <c r="G23" s="103"/>
      <c r="H23" s="103"/>
      <c r="I23" s="103"/>
      <c r="J23" s="103"/>
      <c r="K23" s="103"/>
      <c r="L23" s="103"/>
      <c r="M23" s="96"/>
      <c r="N23" s="102" t="s">
        <v>201</v>
      </c>
      <c r="O23" s="336"/>
      <c r="P23" s="337"/>
      <c r="Q23" s="337"/>
      <c r="R23" s="338"/>
      <c r="S23" s="103"/>
      <c r="T23" s="103"/>
      <c r="U23" s="103"/>
      <c r="V23" s="103"/>
      <c r="W23" s="137"/>
      <c r="X23" s="137"/>
    </row>
    <row r="24" spans="2:24" ht="15.75" thickBot="1" x14ac:dyDescent="0.3">
      <c r="B24" s="144" t="s">
        <v>22</v>
      </c>
      <c r="C24" s="336"/>
      <c r="D24" s="337"/>
      <c r="E24" s="337"/>
      <c r="F24" s="338"/>
      <c r="G24" s="103"/>
      <c r="H24" s="103"/>
      <c r="I24" s="103"/>
      <c r="J24" s="103"/>
      <c r="K24" s="103"/>
      <c r="L24" s="103"/>
      <c r="M24" s="96"/>
      <c r="N24" s="102" t="s">
        <v>202</v>
      </c>
      <c r="O24" s="336"/>
      <c r="P24" s="337"/>
      <c r="Q24" s="337"/>
      <c r="R24" s="338"/>
      <c r="S24" s="103"/>
      <c r="T24" s="103"/>
      <c r="U24" s="103"/>
      <c r="V24" s="103"/>
      <c r="W24" s="137"/>
      <c r="X24" s="137"/>
    </row>
    <row r="25" spans="2:24" ht="15.75" thickBot="1" x14ac:dyDescent="0.3">
      <c r="B25" s="144" t="s">
        <v>23</v>
      </c>
      <c r="C25" s="336"/>
      <c r="D25" s="337"/>
      <c r="E25" s="337"/>
      <c r="F25" s="338"/>
      <c r="G25" s="197"/>
      <c r="H25" s="103"/>
      <c r="I25" s="103"/>
      <c r="J25" s="103"/>
      <c r="K25" s="103"/>
      <c r="L25" s="103"/>
      <c r="M25" s="96"/>
      <c r="N25" s="102" t="s">
        <v>203</v>
      </c>
      <c r="O25" s="336"/>
      <c r="P25" s="337"/>
      <c r="Q25" s="337"/>
      <c r="R25" s="338"/>
      <c r="S25" s="103"/>
      <c r="T25" s="103"/>
      <c r="U25" s="103"/>
      <c r="V25" s="103"/>
      <c r="W25" s="137"/>
      <c r="X25" s="137"/>
    </row>
    <row r="26" spans="2:24" ht="15.75" thickBot="1" x14ac:dyDescent="0.3">
      <c r="B26" s="144" t="s">
        <v>24</v>
      </c>
      <c r="C26" s="290"/>
      <c r="D26" s="339"/>
      <c r="E26" s="339"/>
      <c r="F26" s="291"/>
      <c r="G26" s="197"/>
      <c r="H26" s="103"/>
      <c r="I26" s="103"/>
      <c r="J26" s="103"/>
      <c r="K26" s="103"/>
      <c r="L26" s="103"/>
      <c r="M26" s="96"/>
      <c r="N26" s="102" t="s">
        <v>24</v>
      </c>
      <c r="O26" s="290"/>
      <c r="P26" s="339"/>
      <c r="Q26" s="339"/>
      <c r="R26" s="291"/>
      <c r="S26" s="103"/>
      <c r="T26" s="103"/>
      <c r="U26" s="103"/>
      <c r="V26" s="103"/>
      <c r="W26" s="137"/>
      <c r="X26" s="137"/>
    </row>
    <row r="27" spans="2:24" ht="15.75" thickBot="1" x14ac:dyDescent="0.3">
      <c r="B27" s="131" t="s">
        <v>25</v>
      </c>
      <c r="C27" s="248"/>
      <c r="D27" s="248"/>
      <c r="E27" s="248"/>
      <c r="F27" s="248"/>
      <c r="G27" s="248"/>
      <c r="H27" s="99"/>
      <c r="I27" s="99"/>
      <c r="J27" s="99"/>
      <c r="K27" s="99"/>
      <c r="L27" s="101"/>
      <c r="M27" s="96"/>
      <c r="N27" s="98" t="s">
        <v>25</v>
      </c>
      <c r="O27" s="99"/>
      <c r="P27" s="99"/>
      <c r="Q27" s="99"/>
      <c r="R27" s="99"/>
      <c r="S27" s="99"/>
      <c r="T27" s="99"/>
      <c r="U27" s="99"/>
      <c r="V27" s="99"/>
      <c r="W27" s="132"/>
      <c r="X27" s="133"/>
    </row>
    <row r="28" spans="2:24" x14ac:dyDescent="0.25">
      <c r="B28" s="166" t="s">
        <v>26</v>
      </c>
      <c r="C28" s="255">
        <v>3</v>
      </c>
      <c r="D28" s="256">
        <v>2.9257462593656252</v>
      </c>
      <c r="E28" s="168">
        <v>2.7827069064549841</v>
      </c>
      <c r="F28" s="108">
        <v>2.5172658311117391</v>
      </c>
      <c r="G28" s="215">
        <v>2.4000000000000004</v>
      </c>
      <c r="H28" s="215">
        <v>3.3000000000000003</v>
      </c>
      <c r="I28" s="215">
        <v>2.0138126648893913</v>
      </c>
      <c r="J28" s="215">
        <v>2.7689924142229132</v>
      </c>
      <c r="K28" s="112" t="s">
        <v>381</v>
      </c>
      <c r="L28" s="112">
        <v>4</v>
      </c>
      <c r="M28" s="96"/>
      <c r="N28" s="111" t="s">
        <v>26</v>
      </c>
      <c r="O28" s="112">
        <v>106</v>
      </c>
      <c r="P28" s="115">
        <v>103.37636783091875</v>
      </c>
      <c r="Q28" s="115">
        <v>98.322310694742768</v>
      </c>
      <c r="R28" s="170">
        <v>88.943392699281446</v>
      </c>
      <c r="S28" s="125">
        <v>84.800000000000011</v>
      </c>
      <c r="T28" s="125">
        <v>116.60000000000001</v>
      </c>
      <c r="U28" s="125">
        <v>71.154714159425154</v>
      </c>
      <c r="V28" s="125">
        <v>97.837731969209599</v>
      </c>
      <c r="W28" s="112" t="s">
        <v>381</v>
      </c>
      <c r="X28" s="172">
        <v>4</v>
      </c>
    </row>
    <row r="29" spans="2:24" x14ac:dyDescent="0.25">
      <c r="B29" s="166" t="s">
        <v>27</v>
      </c>
      <c r="C29" s="109">
        <v>70</v>
      </c>
      <c r="D29" s="236">
        <v>70</v>
      </c>
      <c r="E29" s="196">
        <v>70</v>
      </c>
      <c r="F29" s="107">
        <v>70</v>
      </c>
      <c r="G29" s="107">
        <v>70</v>
      </c>
      <c r="H29" s="107">
        <v>70</v>
      </c>
      <c r="I29" s="107">
        <v>70</v>
      </c>
      <c r="J29" s="107">
        <v>70</v>
      </c>
      <c r="K29" s="112"/>
      <c r="L29" s="112">
        <v>4</v>
      </c>
      <c r="M29" s="96"/>
      <c r="N29" s="111" t="s">
        <v>27</v>
      </c>
      <c r="O29" s="112">
        <v>70</v>
      </c>
      <c r="P29" s="112">
        <v>70</v>
      </c>
      <c r="Q29" s="112">
        <v>70</v>
      </c>
      <c r="R29" s="124">
        <v>70</v>
      </c>
      <c r="S29" s="107">
        <v>70</v>
      </c>
      <c r="T29" s="107">
        <v>70</v>
      </c>
      <c r="U29" s="107">
        <v>70</v>
      </c>
      <c r="V29" s="107">
        <v>70</v>
      </c>
      <c r="W29" s="172"/>
      <c r="X29" s="172">
        <v>4</v>
      </c>
    </row>
    <row r="30" spans="2:24" ht="15.75" thickBot="1" x14ac:dyDescent="0.3">
      <c r="B30" s="144" t="s">
        <v>28</v>
      </c>
      <c r="C30" s="223">
        <v>30</v>
      </c>
      <c r="D30" s="201">
        <v>30</v>
      </c>
      <c r="E30" s="199">
        <v>30</v>
      </c>
      <c r="F30" s="197">
        <v>30</v>
      </c>
      <c r="G30" s="197">
        <v>30</v>
      </c>
      <c r="H30" s="197">
        <v>30</v>
      </c>
      <c r="I30" s="197">
        <v>30</v>
      </c>
      <c r="J30" s="197">
        <v>30</v>
      </c>
      <c r="K30" s="103"/>
      <c r="L30" s="103">
        <v>4</v>
      </c>
      <c r="M30" s="96"/>
      <c r="N30" s="102" t="s">
        <v>28</v>
      </c>
      <c r="O30" s="103">
        <v>30</v>
      </c>
      <c r="P30" s="103">
        <v>30</v>
      </c>
      <c r="Q30" s="103">
        <v>30</v>
      </c>
      <c r="R30" s="127">
        <v>30</v>
      </c>
      <c r="S30" s="197">
        <v>30</v>
      </c>
      <c r="T30" s="197">
        <v>30</v>
      </c>
      <c r="U30" s="197">
        <v>30</v>
      </c>
      <c r="V30" s="197">
        <v>30</v>
      </c>
      <c r="W30" s="137"/>
      <c r="X30" s="137">
        <v>4</v>
      </c>
    </row>
    <row r="31" spans="2:24" ht="15.75" thickBot="1" x14ac:dyDescent="0.3">
      <c r="B31" s="144" t="s">
        <v>208</v>
      </c>
      <c r="C31" s="197">
        <v>0</v>
      </c>
      <c r="D31" s="197">
        <v>0</v>
      </c>
      <c r="E31" s="197">
        <v>0</v>
      </c>
      <c r="F31" s="197">
        <v>0</v>
      </c>
      <c r="G31" s="197">
        <v>0</v>
      </c>
      <c r="H31" s="103">
        <v>0</v>
      </c>
      <c r="I31" s="103">
        <v>0</v>
      </c>
      <c r="J31" s="103">
        <v>0</v>
      </c>
      <c r="K31" s="103"/>
      <c r="L31" s="103"/>
      <c r="M31" s="96"/>
      <c r="N31" s="144" t="s">
        <v>208</v>
      </c>
      <c r="O31" s="197">
        <v>0</v>
      </c>
      <c r="P31" s="197">
        <v>0</v>
      </c>
      <c r="Q31" s="197">
        <v>0</v>
      </c>
      <c r="R31" s="199">
        <v>0</v>
      </c>
      <c r="S31" s="197">
        <v>0</v>
      </c>
      <c r="T31" s="103">
        <v>0</v>
      </c>
      <c r="U31" s="103">
        <v>0</v>
      </c>
      <c r="V31" s="103">
        <v>0</v>
      </c>
      <c r="W31" s="137"/>
      <c r="X31" s="137"/>
    </row>
    <row r="32" spans="2:24" ht="15.75" thickBot="1" x14ac:dyDescent="0.3">
      <c r="B32" s="144" t="s">
        <v>30</v>
      </c>
      <c r="C32" s="211">
        <v>25</v>
      </c>
      <c r="D32" s="129">
        <v>24.381218828046876</v>
      </c>
      <c r="E32" s="129">
        <v>23.1892242204582</v>
      </c>
      <c r="F32" s="129">
        <v>20.97721525926449</v>
      </c>
      <c r="G32" s="257">
        <v>20</v>
      </c>
      <c r="H32" s="103">
        <v>40</v>
      </c>
      <c r="I32" s="103">
        <v>15</v>
      </c>
      <c r="J32" s="103">
        <v>30</v>
      </c>
      <c r="K32" s="103" t="s">
        <v>382</v>
      </c>
      <c r="L32" s="103"/>
      <c r="M32" s="96"/>
      <c r="N32" s="102" t="s">
        <v>30</v>
      </c>
      <c r="O32" s="103">
        <v>50</v>
      </c>
      <c r="P32" s="129">
        <v>48.762437656093752</v>
      </c>
      <c r="Q32" s="129">
        <v>46.378448440916401</v>
      </c>
      <c r="R32" s="128">
        <v>41.95443051852898</v>
      </c>
      <c r="S32" s="103">
        <v>40</v>
      </c>
      <c r="T32" s="103">
        <v>80</v>
      </c>
      <c r="U32" s="103">
        <v>30</v>
      </c>
      <c r="V32" s="103">
        <v>60</v>
      </c>
      <c r="W32" s="137" t="s">
        <v>382</v>
      </c>
      <c r="X32" s="137"/>
    </row>
    <row r="33" spans="1:24" ht="15.75" thickBot="1" x14ac:dyDescent="0.3">
      <c r="B33" s="144" t="s">
        <v>51</v>
      </c>
      <c r="C33" s="211">
        <v>0</v>
      </c>
      <c r="D33" s="211">
        <v>0</v>
      </c>
      <c r="E33" s="211">
        <v>0</v>
      </c>
      <c r="F33" s="211">
        <v>0</v>
      </c>
      <c r="G33" s="197">
        <v>0</v>
      </c>
      <c r="H33" s="103">
        <v>0</v>
      </c>
      <c r="I33" s="103">
        <v>0</v>
      </c>
      <c r="J33" s="103">
        <v>0</v>
      </c>
      <c r="K33" s="103"/>
      <c r="L33" s="103"/>
      <c r="M33" s="96"/>
      <c r="N33" s="102" t="s">
        <v>51</v>
      </c>
      <c r="O33" s="211">
        <v>0</v>
      </c>
      <c r="P33" s="211">
        <v>0</v>
      </c>
      <c r="Q33" s="211">
        <v>0</v>
      </c>
      <c r="R33" s="252">
        <v>0</v>
      </c>
      <c r="S33" s="197">
        <v>0</v>
      </c>
      <c r="T33" s="103">
        <v>0</v>
      </c>
      <c r="U33" s="103">
        <v>0</v>
      </c>
      <c r="V33" s="103">
        <v>0</v>
      </c>
      <c r="W33" s="137"/>
      <c r="X33" s="137"/>
    </row>
    <row r="34" spans="1:24" ht="15.75" thickBot="1" x14ac:dyDescent="0.3">
      <c r="B34" s="131" t="s">
        <v>210</v>
      </c>
      <c r="C34" s="242"/>
      <c r="D34" s="242"/>
      <c r="E34" s="242"/>
      <c r="F34" s="242"/>
      <c r="G34" s="242"/>
      <c r="H34" s="132"/>
      <c r="I34" s="132"/>
      <c r="J34" s="132"/>
      <c r="K34" s="132"/>
      <c r="L34" s="133"/>
      <c r="N34" s="131" t="s">
        <v>210</v>
      </c>
      <c r="O34" s="132"/>
      <c r="P34" s="132"/>
      <c r="Q34" s="132"/>
      <c r="R34" s="132"/>
      <c r="S34" s="132"/>
      <c r="T34" s="132"/>
      <c r="U34" s="132"/>
      <c r="V34" s="132"/>
      <c r="W34" s="132"/>
      <c r="X34" s="133"/>
    </row>
    <row r="35" spans="1:24" ht="15.75" thickBot="1" x14ac:dyDescent="0.3">
      <c r="B35" s="144"/>
      <c r="C35" s="137"/>
      <c r="D35" s="137"/>
      <c r="E35" s="137"/>
      <c r="F35" s="137"/>
      <c r="G35" s="137"/>
      <c r="H35" s="137"/>
      <c r="I35" s="137"/>
      <c r="J35" s="137"/>
      <c r="K35" s="137"/>
      <c r="L35" s="137"/>
      <c r="N35" s="144"/>
      <c r="O35" s="137"/>
      <c r="P35" s="137"/>
      <c r="Q35" s="137"/>
      <c r="R35" s="137"/>
      <c r="S35" s="137"/>
      <c r="T35" s="137"/>
      <c r="U35" s="137"/>
      <c r="V35" s="137"/>
      <c r="W35" s="137"/>
      <c r="X35" s="137"/>
    </row>
    <row r="36" spans="1:24" ht="15.75" thickBot="1" x14ac:dyDescent="0.3">
      <c r="B36" s="144"/>
      <c r="C36" s="137"/>
      <c r="D36" s="137"/>
      <c r="E36" s="137"/>
      <c r="F36" s="137"/>
      <c r="G36" s="137"/>
      <c r="H36" s="137"/>
      <c r="I36" s="137"/>
      <c r="J36" s="137"/>
      <c r="K36" s="137"/>
      <c r="L36" s="137"/>
      <c r="N36" s="144"/>
      <c r="O36" s="137"/>
      <c r="P36" s="137"/>
      <c r="Q36" s="137"/>
      <c r="R36" s="137"/>
      <c r="S36" s="137"/>
      <c r="T36" s="137"/>
      <c r="U36" s="137"/>
      <c r="V36" s="137"/>
      <c r="W36" s="137"/>
      <c r="X36" s="137"/>
    </row>
    <row r="37" spans="1:24" ht="15.75" thickBot="1" x14ac:dyDescent="0.3">
      <c r="B37" s="144"/>
      <c r="C37" s="137"/>
      <c r="D37" s="137"/>
      <c r="E37" s="137"/>
      <c r="F37" s="137"/>
      <c r="G37" s="137"/>
      <c r="H37" s="137"/>
      <c r="I37" s="137"/>
      <c r="J37" s="137"/>
      <c r="K37" s="137"/>
      <c r="L37" s="137"/>
      <c r="N37" s="144"/>
      <c r="O37" s="137"/>
      <c r="P37" s="137"/>
      <c r="Q37" s="137"/>
      <c r="R37" s="137"/>
      <c r="S37" s="137"/>
      <c r="T37" s="137"/>
      <c r="U37" s="137"/>
      <c r="V37" s="137"/>
      <c r="W37" s="137"/>
      <c r="X37" s="137"/>
    </row>
    <row r="38" spans="1:24" ht="15.75" thickBot="1" x14ac:dyDescent="0.3">
      <c r="B38" s="144"/>
      <c r="C38" s="137"/>
      <c r="D38" s="137"/>
      <c r="E38" s="137"/>
      <c r="F38" s="137"/>
      <c r="G38" s="137"/>
      <c r="H38" s="137"/>
      <c r="I38" s="137"/>
      <c r="J38" s="137"/>
      <c r="K38" s="137"/>
      <c r="L38" s="137"/>
      <c r="N38" s="144"/>
      <c r="O38" s="137"/>
      <c r="P38" s="137"/>
      <c r="Q38" s="137"/>
      <c r="R38" s="137"/>
      <c r="S38" s="137"/>
      <c r="T38" s="137"/>
      <c r="U38" s="137"/>
      <c r="V38" s="137"/>
      <c r="W38" s="137"/>
      <c r="X38" s="137"/>
    </row>
    <row r="39" spans="1:24" ht="15.75" thickBot="1" x14ac:dyDescent="0.3">
      <c r="B39" s="144"/>
      <c r="C39" s="137"/>
      <c r="D39" s="137"/>
      <c r="E39" s="137"/>
      <c r="F39" s="137"/>
      <c r="G39" s="137"/>
      <c r="H39" s="137"/>
      <c r="I39" s="137"/>
      <c r="J39" s="137"/>
      <c r="K39" s="137"/>
      <c r="L39" s="137"/>
      <c r="N39" s="144"/>
      <c r="O39" s="137"/>
      <c r="P39" s="137"/>
      <c r="Q39" s="137"/>
      <c r="R39" s="137"/>
      <c r="S39" s="137"/>
      <c r="T39" s="137"/>
      <c r="U39" s="137"/>
      <c r="V39" s="137"/>
      <c r="W39" s="137"/>
      <c r="X39" s="137"/>
    </row>
    <row r="41" spans="1:24" x14ac:dyDescent="0.25">
      <c r="A41" s="27" t="s">
        <v>68</v>
      </c>
    </row>
    <row r="42" spans="1:24" x14ac:dyDescent="0.25">
      <c r="A42" s="32">
        <v>4</v>
      </c>
      <c r="B42" s="149" t="s">
        <v>383</v>
      </c>
    </row>
    <row r="43" spans="1:24" x14ac:dyDescent="0.25">
      <c r="A43" s="32"/>
    </row>
    <row r="44" spans="1:24" x14ac:dyDescent="0.25">
      <c r="A44" s="27" t="s">
        <v>69</v>
      </c>
    </row>
    <row r="45" spans="1:24" x14ac:dyDescent="0.25">
      <c r="A45" s="32" t="s">
        <v>70</v>
      </c>
      <c r="B45" s="149" t="s">
        <v>384</v>
      </c>
    </row>
    <row r="46" spans="1:24" x14ac:dyDescent="0.25">
      <c r="A46" s="32" t="s">
        <v>33</v>
      </c>
      <c r="B46" s="149" t="s">
        <v>385</v>
      </c>
    </row>
    <row r="47" spans="1:24" x14ac:dyDescent="0.25">
      <c r="A47" s="32" t="s">
        <v>32</v>
      </c>
      <c r="B47" s="149" t="s">
        <v>386</v>
      </c>
    </row>
    <row r="48" spans="1:24" x14ac:dyDescent="0.25">
      <c r="A48" s="32" t="s">
        <v>34</v>
      </c>
      <c r="B48" s="149" t="s">
        <v>387</v>
      </c>
    </row>
    <row r="49" spans="1:2" x14ac:dyDescent="0.25">
      <c r="A49" s="32" t="s">
        <v>71</v>
      </c>
      <c r="B49" s="149" t="s">
        <v>226</v>
      </c>
    </row>
    <row r="50" spans="1:2" x14ac:dyDescent="0.25">
      <c r="A50" s="32" t="s">
        <v>63</v>
      </c>
      <c r="B50" s="149" t="s">
        <v>388</v>
      </c>
    </row>
  </sheetData>
  <mergeCells count="22">
    <mergeCell ref="C2:L2"/>
    <mergeCell ref="O2:X2"/>
    <mergeCell ref="B3:B4"/>
    <mergeCell ref="C3:C4"/>
    <mergeCell ref="D3:D4"/>
    <mergeCell ref="E3:E4"/>
    <mergeCell ref="F3:F4"/>
    <mergeCell ref="G3:H4"/>
    <mergeCell ref="I3:J4"/>
    <mergeCell ref="K3:K4"/>
    <mergeCell ref="S3:T4"/>
    <mergeCell ref="U3:V4"/>
    <mergeCell ref="W3:W4"/>
    <mergeCell ref="X3:X4"/>
    <mergeCell ref="C22:F26"/>
    <mergeCell ref="O22:R26"/>
    <mergeCell ref="L3:L4"/>
    <mergeCell ref="N3:N4"/>
    <mergeCell ref="O3:O4"/>
    <mergeCell ref="P3:P4"/>
    <mergeCell ref="Q3:Q4"/>
    <mergeCell ref="R3:R4"/>
  </mergeCells>
  <pageMargins left="0.7" right="0.7" top="0.75" bottom="0.75" header="0.3" footer="0.3"/>
  <pageSetup paperSize="9" scale="63" orientation="portrait" r:id="rId1"/>
  <colBreaks count="1" manualBreakCount="1">
    <brk id="12"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showGridLines="0" zoomScaleNormal="100" workbookViewId="0">
      <selection activeCell="B42" sqref="B42"/>
    </sheetView>
  </sheetViews>
  <sheetFormatPr defaultRowHeight="15" x14ac:dyDescent="0.25"/>
  <cols>
    <col min="1" max="1" width="5" customWidth="1"/>
    <col min="2" max="2" width="45" customWidth="1"/>
    <col min="3" max="6" width="9.140625" customWidth="1"/>
    <col min="11" max="12" width="9.140625" customWidth="1"/>
  </cols>
  <sheetData>
    <row r="1" spans="1:12" ht="15.75" thickBot="1" x14ac:dyDescent="0.3">
      <c r="A1" s="284"/>
      <c r="B1" s="284"/>
      <c r="C1" s="284"/>
      <c r="D1" s="284"/>
      <c r="E1" s="284"/>
      <c r="F1" s="284"/>
      <c r="G1" s="284"/>
      <c r="H1" s="284"/>
      <c r="I1" s="284"/>
      <c r="J1" s="284"/>
      <c r="K1" s="284"/>
      <c r="L1" s="284"/>
    </row>
    <row r="2" spans="1:12" ht="31.5" customHeight="1" thickBot="1" x14ac:dyDescent="0.3">
      <c r="A2" s="275"/>
      <c r="B2" s="94" t="s">
        <v>0</v>
      </c>
      <c r="C2" s="294" t="s">
        <v>426</v>
      </c>
      <c r="D2" s="295"/>
      <c r="E2" s="295"/>
      <c r="F2" s="295"/>
      <c r="G2" s="295"/>
      <c r="H2" s="295"/>
      <c r="I2" s="295"/>
      <c r="J2" s="295"/>
      <c r="K2" s="295"/>
      <c r="L2" s="296"/>
    </row>
    <row r="3" spans="1:12" ht="15.75" customHeight="1" x14ac:dyDescent="0.25">
      <c r="A3" s="275"/>
      <c r="B3" s="292"/>
      <c r="C3" s="286">
        <v>2015</v>
      </c>
      <c r="D3" s="286">
        <v>2020</v>
      </c>
      <c r="E3" s="286">
        <v>2030</v>
      </c>
      <c r="F3" s="286">
        <v>2050</v>
      </c>
      <c r="G3" s="288" t="s">
        <v>1</v>
      </c>
      <c r="H3" s="289"/>
      <c r="I3" s="288" t="s">
        <v>2</v>
      </c>
      <c r="J3" s="289"/>
      <c r="K3" s="286" t="s">
        <v>3</v>
      </c>
      <c r="L3" s="286" t="s">
        <v>4</v>
      </c>
    </row>
    <row r="4" spans="1:12" ht="15.75" customHeight="1" thickBot="1" x14ac:dyDescent="0.3">
      <c r="A4" s="275"/>
      <c r="B4" s="293"/>
      <c r="C4" s="287"/>
      <c r="D4" s="287"/>
      <c r="E4" s="287"/>
      <c r="F4" s="287"/>
      <c r="G4" s="290"/>
      <c r="H4" s="291"/>
      <c r="I4" s="290"/>
      <c r="J4" s="291"/>
      <c r="K4" s="287"/>
      <c r="L4" s="287"/>
    </row>
    <row r="5" spans="1:12" ht="15.75" customHeight="1" thickBot="1" x14ac:dyDescent="0.3">
      <c r="A5" s="275"/>
      <c r="B5" s="98" t="s">
        <v>5</v>
      </c>
      <c r="C5" s="99"/>
      <c r="D5" s="99"/>
      <c r="E5" s="99"/>
      <c r="F5" s="99"/>
      <c r="G5" s="268" t="s">
        <v>6</v>
      </c>
      <c r="H5" s="268" t="s">
        <v>7</v>
      </c>
      <c r="I5" s="268" t="s">
        <v>6</v>
      </c>
      <c r="J5" s="268" t="s">
        <v>7</v>
      </c>
      <c r="K5" s="99"/>
      <c r="L5" s="101"/>
    </row>
    <row r="6" spans="1:12" ht="15.75" customHeight="1" thickBot="1" x14ac:dyDescent="0.3">
      <c r="A6" s="275"/>
      <c r="B6" s="264" t="s">
        <v>425</v>
      </c>
      <c r="C6" s="283">
        <f>C7/C10*C11</f>
        <v>0.66956521739130426</v>
      </c>
      <c r="D6" s="283">
        <f>D7/D10*D11</f>
        <v>0.55999999999999994</v>
      </c>
      <c r="E6" s="283">
        <f>E7/E10*E11</f>
        <v>0.55999999999999994</v>
      </c>
      <c r="F6" s="283">
        <f>F7/F10*F11</f>
        <v>0.55999999999999994</v>
      </c>
      <c r="G6" s="265"/>
      <c r="H6" s="265"/>
      <c r="I6" s="265"/>
      <c r="J6" s="265"/>
      <c r="K6" s="265" t="s">
        <v>70</v>
      </c>
      <c r="L6" s="265"/>
    </row>
    <row r="7" spans="1:12" ht="15.75" customHeight="1" thickBot="1" x14ac:dyDescent="0.3">
      <c r="A7" s="275"/>
      <c r="B7" s="264" t="s">
        <v>9</v>
      </c>
      <c r="C7" s="283">
        <v>0.7</v>
      </c>
      <c r="D7" s="283">
        <v>0.7</v>
      </c>
      <c r="E7" s="283">
        <v>0.7</v>
      </c>
      <c r="F7" s="283">
        <v>0.7</v>
      </c>
      <c r="G7" s="265"/>
      <c r="H7" s="265"/>
      <c r="I7" s="265"/>
      <c r="J7" s="265"/>
      <c r="K7" s="265" t="s">
        <v>33</v>
      </c>
      <c r="L7" s="265"/>
    </row>
    <row r="8" spans="1:12" ht="15.75" customHeight="1" thickBot="1" x14ac:dyDescent="0.3">
      <c r="A8" s="275"/>
      <c r="B8" s="264" t="s">
        <v>424</v>
      </c>
      <c r="C8" s="283">
        <f>(C6*6000-2000)/18000</f>
        <v>0.11207729468599031</v>
      </c>
      <c r="D8" s="283">
        <f>(D6*6000-2000)/18000</f>
        <v>7.5555555555555529E-2</v>
      </c>
      <c r="E8" s="283">
        <f>(E6*6000-2000)/18000</f>
        <v>7.5555555555555529E-2</v>
      </c>
      <c r="F8" s="283">
        <f>(F6*6000-2000)/18000</f>
        <v>7.5555555555555529E-2</v>
      </c>
      <c r="G8" s="265"/>
      <c r="H8" s="265"/>
      <c r="I8" s="265"/>
      <c r="J8" s="265"/>
      <c r="K8" s="265" t="s">
        <v>70</v>
      </c>
      <c r="L8" s="265"/>
    </row>
    <row r="9" spans="1:12" ht="15.75" customHeight="1" thickBot="1" x14ac:dyDescent="0.3">
      <c r="A9" s="275"/>
      <c r="B9" s="264" t="s">
        <v>423</v>
      </c>
      <c r="C9" s="265">
        <v>1</v>
      </c>
      <c r="D9" s="265">
        <v>1</v>
      </c>
      <c r="E9" s="265">
        <v>1</v>
      </c>
      <c r="F9" s="265">
        <v>1</v>
      </c>
      <c r="G9" s="265"/>
      <c r="H9" s="265"/>
      <c r="I9" s="265"/>
      <c r="J9" s="265"/>
      <c r="K9" s="265" t="s">
        <v>70</v>
      </c>
      <c r="L9" s="265"/>
    </row>
    <row r="10" spans="1:12" ht="15.75" customHeight="1" thickBot="1" x14ac:dyDescent="0.3">
      <c r="A10" s="275"/>
      <c r="B10" s="264" t="s">
        <v>193</v>
      </c>
      <c r="C10" s="265">
        <v>46</v>
      </c>
      <c r="D10" s="265">
        <v>50</v>
      </c>
      <c r="E10" s="265">
        <v>50</v>
      </c>
      <c r="F10" s="265">
        <v>50</v>
      </c>
      <c r="G10" s="265">
        <v>46</v>
      </c>
      <c r="H10" s="265">
        <v>57</v>
      </c>
      <c r="I10" s="265">
        <v>48</v>
      </c>
      <c r="J10" s="265">
        <v>60</v>
      </c>
      <c r="K10" s="265" t="s">
        <v>32</v>
      </c>
      <c r="L10" s="265">
        <v>20</v>
      </c>
    </row>
    <row r="11" spans="1:12" ht="15.75" customHeight="1" thickBot="1" x14ac:dyDescent="0.3">
      <c r="A11" s="275"/>
      <c r="B11" s="264" t="s">
        <v>12</v>
      </c>
      <c r="C11" s="265">
        <v>44</v>
      </c>
      <c r="D11" s="265">
        <f>D12-D10</f>
        <v>40</v>
      </c>
      <c r="E11" s="265">
        <f>E12-E10</f>
        <v>40</v>
      </c>
      <c r="F11" s="265">
        <f>F12-F10</f>
        <v>40</v>
      </c>
      <c r="G11" s="265"/>
      <c r="H11" s="265"/>
      <c r="I11" s="265"/>
      <c r="J11" s="265"/>
      <c r="K11" s="265" t="s">
        <v>94</v>
      </c>
      <c r="L11" s="265"/>
    </row>
    <row r="12" spans="1:12" ht="15.75" customHeight="1" thickBot="1" x14ac:dyDescent="0.3">
      <c r="A12" s="275"/>
      <c r="B12" s="264" t="s">
        <v>13</v>
      </c>
      <c r="C12" s="265">
        <v>90</v>
      </c>
      <c r="D12" s="265">
        <v>90</v>
      </c>
      <c r="E12" s="265">
        <v>90</v>
      </c>
      <c r="F12" s="265">
        <v>90</v>
      </c>
      <c r="G12" s="265"/>
      <c r="H12" s="265"/>
      <c r="I12" s="265"/>
      <c r="J12" s="265"/>
      <c r="K12" s="265" t="s">
        <v>32</v>
      </c>
      <c r="L12" s="265"/>
    </row>
    <row r="13" spans="1:12" ht="15.75" customHeight="1" thickBot="1" x14ac:dyDescent="0.3">
      <c r="A13" s="275"/>
      <c r="B13" s="264" t="s">
        <v>14</v>
      </c>
      <c r="C13" s="265" t="s">
        <v>103</v>
      </c>
      <c r="D13" s="265" t="s">
        <v>103</v>
      </c>
      <c r="E13" s="265" t="s">
        <v>103</v>
      </c>
      <c r="F13" s="265" t="s">
        <v>103</v>
      </c>
      <c r="G13" s="265"/>
      <c r="H13" s="265"/>
      <c r="I13" s="265"/>
      <c r="J13" s="265"/>
      <c r="K13" s="265"/>
      <c r="L13" s="265"/>
    </row>
    <row r="14" spans="1:12" ht="15.75" customHeight="1" thickBot="1" x14ac:dyDescent="0.3">
      <c r="A14" s="275"/>
      <c r="B14" s="264" t="s">
        <v>15</v>
      </c>
      <c r="C14" s="265">
        <v>10</v>
      </c>
      <c r="D14" s="265">
        <v>20</v>
      </c>
      <c r="E14" s="265">
        <v>20</v>
      </c>
      <c r="F14" s="265">
        <v>20</v>
      </c>
      <c r="G14" s="265"/>
      <c r="H14" s="265"/>
      <c r="I14" s="265"/>
      <c r="J14" s="265"/>
      <c r="K14" s="265" t="s">
        <v>34</v>
      </c>
      <c r="L14" s="265"/>
    </row>
    <row r="15" spans="1:12" ht="15.75" customHeight="1" thickBot="1" x14ac:dyDescent="0.3">
      <c r="A15" s="275"/>
      <c r="B15" s="98" t="s">
        <v>16</v>
      </c>
      <c r="C15" s="268"/>
      <c r="D15" s="268"/>
      <c r="E15" s="268"/>
      <c r="F15" s="268"/>
      <c r="G15" s="268"/>
      <c r="H15" s="268"/>
      <c r="I15" s="268"/>
      <c r="J15" s="268"/>
      <c r="K15" s="268"/>
      <c r="L15" s="265"/>
    </row>
    <row r="16" spans="1:12" ht="15.75" customHeight="1" thickBot="1" x14ac:dyDescent="0.3">
      <c r="A16" s="275"/>
      <c r="B16" s="264" t="s">
        <v>196</v>
      </c>
      <c r="C16" s="265"/>
      <c r="D16" s="265"/>
      <c r="E16" s="265"/>
      <c r="F16" s="265"/>
      <c r="G16" s="265"/>
      <c r="H16" s="265"/>
      <c r="I16" s="265"/>
      <c r="J16" s="265"/>
      <c r="K16" s="265"/>
      <c r="L16" s="265"/>
    </row>
    <row r="17" spans="1:12" ht="15.75" customHeight="1" thickBot="1" x14ac:dyDescent="0.3">
      <c r="A17" s="275"/>
      <c r="B17" s="264" t="s">
        <v>197</v>
      </c>
      <c r="C17" s="265"/>
      <c r="D17" s="265"/>
      <c r="E17" s="265"/>
      <c r="F17" s="265"/>
      <c r="G17" s="265"/>
      <c r="H17" s="265"/>
      <c r="I17" s="265"/>
      <c r="J17" s="265"/>
      <c r="K17" s="265"/>
      <c r="L17" s="265"/>
    </row>
    <row r="18" spans="1:12" ht="15.75" customHeight="1" thickBot="1" x14ac:dyDescent="0.3">
      <c r="A18" s="275"/>
      <c r="B18" s="264" t="s">
        <v>198</v>
      </c>
      <c r="C18" s="265">
        <v>0.7</v>
      </c>
      <c r="D18" s="265">
        <v>0.7</v>
      </c>
      <c r="E18" s="265">
        <v>0.7</v>
      </c>
      <c r="F18" s="265">
        <v>0.7</v>
      </c>
      <c r="G18" s="265"/>
      <c r="H18" s="265"/>
      <c r="I18" s="265"/>
      <c r="J18" s="265"/>
      <c r="K18" s="265"/>
      <c r="L18" s="265"/>
    </row>
    <row r="19" spans="1:12" ht="15.75" customHeight="1" thickBot="1" x14ac:dyDescent="0.3">
      <c r="A19" s="275"/>
      <c r="B19" s="264" t="s">
        <v>422</v>
      </c>
      <c r="C19" s="265">
        <v>1.5</v>
      </c>
      <c r="D19" s="265">
        <v>1.5</v>
      </c>
      <c r="E19" s="265">
        <v>1.5</v>
      </c>
      <c r="F19" s="265">
        <v>1.5</v>
      </c>
      <c r="G19" s="265"/>
      <c r="H19" s="265"/>
      <c r="I19" s="265"/>
      <c r="J19" s="265"/>
      <c r="K19" s="265"/>
      <c r="L19" s="265"/>
    </row>
    <row r="20" spans="1:12" ht="15.75" customHeight="1" thickBot="1" x14ac:dyDescent="0.3">
      <c r="A20" s="275"/>
      <c r="B20" s="264" t="s">
        <v>421</v>
      </c>
      <c r="C20" s="265">
        <v>360</v>
      </c>
      <c r="D20" s="265">
        <v>240</v>
      </c>
      <c r="E20" s="265">
        <v>240</v>
      </c>
      <c r="F20" s="265">
        <v>240</v>
      </c>
      <c r="G20" s="265"/>
      <c r="H20" s="265"/>
      <c r="I20" s="265"/>
      <c r="J20" s="265"/>
      <c r="K20" s="265" t="s">
        <v>71</v>
      </c>
      <c r="L20" s="265"/>
    </row>
    <row r="21" spans="1:12" ht="15.75" customHeight="1" thickBot="1" x14ac:dyDescent="0.3">
      <c r="A21" s="275"/>
      <c r="B21" s="98" t="s">
        <v>19</v>
      </c>
      <c r="C21" s="268"/>
      <c r="D21" s="268"/>
      <c r="E21" s="268"/>
      <c r="F21" s="268"/>
      <c r="G21" s="268"/>
      <c r="H21" s="268"/>
      <c r="I21" s="268"/>
      <c r="J21" s="268"/>
      <c r="K21" s="268"/>
      <c r="L21" s="265"/>
    </row>
    <row r="22" spans="1:12" ht="15.75" customHeight="1" thickBot="1" x14ac:dyDescent="0.3">
      <c r="A22" s="275"/>
      <c r="B22" s="264" t="s">
        <v>420</v>
      </c>
      <c r="C22" s="265">
        <v>0</v>
      </c>
      <c r="D22" s="265">
        <v>0</v>
      </c>
      <c r="E22" s="265">
        <v>0</v>
      </c>
      <c r="F22" s="265">
        <v>0</v>
      </c>
      <c r="G22" s="265"/>
      <c r="H22" s="265"/>
      <c r="I22" s="265"/>
      <c r="J22" s="265"/>
      <c r="K22" s="265"/>
      <c r="L22" s="265"/>
    </row>
    <row r="23" spans="1:12" ht="15.75" customHeight="1" thickBot="1" x14ac:dyDescent="0.3">
      <c r="A23" s="275"/>
      <c r="B23" s="264" t="s">
        <v>419</v>
      </c>
      <c r="C23" s="265" t="s">
        <v>316</v>
      </c>
      <c r="D23" s="265">
        <v>2</v>
      </c>
      <c r="E23" s="265">
        <v>2</v>
      </c>
      <c r="F23" s="265">
        <v>2</v>
      </c>
      <c r="G23" s="265"/>
      <c r="H23" s="265"/>
      <c r="I23" s="265"/>
      <c r="J23" s="265"/>
      <c r="K23" s="265"/>
      <c r="L23" s="265"/>
    </row>
    <row r="24" spans="1:12" ht="15.75" customHeight="1" thickBot="1" x14ac:dyDescent="0.3">
      <c r="A24" s="275"/>
      <c r="B24" s="264" t="s">
        <v>418</v>
      </c>
      <c r="C24" s="265" t="s">
        <v>316</v>
      </c>
      <c r="D24" s="265" t="s">
        <v>417</v>
      </c>
      <c r="E24" s="265" t="s">
        <v>417</v>
      </c>
      <c r="F24" s="265" t="s">
        <v>417</v>
      </c>
      <c r="G24" s="265"/>
      <c r="H24" s="265"/>
      <c r="I24" s="265"/>
      <c r="J24" s="265"/>
      <c r="K24" s="265"/>
      <c r="L24" s="265"/>
    </row>
    <row r="25" spans="1:12" ht="15.75" customHeight="1" thickBot="1" x14ac:dyDescent="0.3">
      <c r="A25" s="275"/>
      <c r="B25" s="264" t="s">
        <v>416</v>
      </c>
      <c r="C25" s="265" t="s">
        <v>316</v>
      </c>
      <c r="D25" s="265">
        <v>0</v>
      </c>
      <c r="E25" s="265">
        <v>0</v>
      </c>
      <c r="F25" s="265">
        <v>0</v>
      </c>
      <c r="G25" s="265"/>
      <c r="H25" s="265"/>
      <c r="I25" s="265"/>
      <c r="J25" s="265"/>
      <c r="K25" s="265"/>
      <c r="L25" s="265"/>
    </row>
    <row r="26" spans="1:12" ht="15.75" customHeight="1" thickBot="1" x14ac:dyDescent="0.3">
      <c r="A26" s="275"/>
      <c r="B26" s="264" t="s">
        <v>24</v>
      </c>
      <c r="C26" s="265">
        <v>0</v>
      </c>
      <c r="D26" s="265">
        <v>0</v>
      </c>
      <c r="E26" s="265">
        <v>0</v>
      </c>
      <c r="F26" s="265">
        <v>0</v>
      </c>
      <c r="G26" s="265"/>
      <c r="H26" s="265"/>
      <c r="I26" s="265"/>
      <c r="J26" s="265"/>
      <c r="K26" s="265"/>
      <c r="L26" s="265"/>
    </row>
    <row r="27" spans="1:12" ht="15.75" customHeight="1" thickBot="1" x14ac:dyDescent="0.3">
      <c r="A27" s="275"/>
      <c r="B27" s="98" t="s">
        <v>415</v>
      </c>
      <c r="C27" s="268"/>
      <c r="D27" s="268"/>
      <c r="E27" s="268"/>
      <c r="F27" s="268"/>
      <c r="G27" s="268"/>
      <c r="H27" s="268"/>
      <c r="I27" s="268"/>
      <c r="J27" s="268"/>
      <c r="K27" s="268"/>
      <c r="L27" s="265"/>
    </row>
    <row r="28" spans="1:12" ht="15.75" customHeight="1" thickBot="1" x14ac:dyDescent="0.3">
      <c r="A28" s="275"/>
      <c r="B28" s="264" t="s">
        <v>26</v>
      </c>
      <c r="C28" s="265">
        <v>27</v>
      </c>
      <c r="D28" s="265">
        <v>21</v>
      </c>
      <c r="E28" s="265">
        <v>16</v>
      </c>
      <c r="F28" s="265">
        <v>11</v>
      </c>
      <c r="G28" s="265">
        <v>17</v>
      </c>
      <c r="H28" s="265">
        <v>27</v>
      </c>
      <c r="I28" s="265">
        <v>5</v>
      </c>
      <c r="J28" s="265">
        <v>16</v>
      </c>
      <c r="K28" s="265" t="s">
        <v>414</v>
      </c>
      <c r="L28" s="265" t="s">
        <v>461</v>
      </c>
    </row>
    <row r="29" spans="1:12" ht="15.75" customHeight="1" thickBot="1" x14ac:dyDescent="0.3">
      <c r="A29" s="275"/>
      <c r="B29" s="264" t="s">
        <v>27</v>
      </c>
      <c r="C29" s="265">
        <v>80</v>
      </c>
      <c r="D29" s="265">
        <v>80</v>
      </c>
      <c r="E29" s="265">
        <v>80</v>
      </c>
      <c r="F29" s="265">
        <v>80</v>
      </c>
      <c r="G29" s="265"/>
      <c r="H29" s="265"/>
      <c r="I29" s="265"/>
      <c r="J29" s="265"/>
      <c r="K29" s="265"/>
      <c r="L29" s="265"/>
    </row>
    <row r="30" spans="1:12" ht="15.75" customHeight="1" thickBot="1" x14ac:dyDescent="0.3">
      <c r="A30" s="275"/>
      <c r="B30" s="264" t="s">
        <v>28</v>
      </c>
      <c r="C30" s="265">
        <v>20</v>
      </c>
      <c r="D30" s="265">
        <v>20</v>
      </c>
      <c r="E30" s="265">
        <v>20</v>
      </c>
      <c r="F30" s="265">
        <v>20</v>
      </c>
      <c r="G30" s="265"/>
      <c r="H30" s="265"/>
      <c r="I30" s="265"/>
      <c r="J30" s="265"/>
      <c r="K30" s="265"/>
      <c r="L30" s="265"/>
    </row>
    <row r="31" spans="1:12" ht="15.75" customHeight="1" thickBot="1" x14ac:dyDescent="0.3">
      <c r="A31" s="275"/>
      <c r="B31" s="264" t="s">
        <v>30</v>
      </c>
      <c r="C31" s="265">
        <f>0.05*(C28*1000)</f>
        <v>1350</v>
      </c>
      <c r="D31" s="265">
        <f>0.05*(D28*1000)</f>
        <v>1050</v>
      </c>
      <c r="E31" s="265">
        <f>0.05*(E28*1000)</f>
        <v>800</v>
      </c>
      <c r="F31" s="265">
        <f>0.05*(F28*1000)</f>
        <v>550</v>
      </c>
      <c r="G31" s="265"/>
      <c r="H31" s="265"/>
      <c r="I31" s="265"/>
      <c r="J31" s="265"/>
      <c r="K31" s="265" t="s">
        <v>65</v>
      </c>
      <c r="L31" s="265">
        <v>19</v>
      </c>
    </row>
    <row r="32" spans="1:12" ht="15.75" customHeight="1" thickBot="1" x14ac:dyDescent="0.3">
      <c r="A32" s="275"/>
      <c r="B32" s="264" t="s">
        <v>413</v>
      </c>
      <c r="C32" s="265">
        <v>0</v>
      </c>
      <c r="D32" s="265">
        <v>0</v>
      </c>
      <c r="E32" s="265">
        <v>0</v>
      </c>
      <c r="F32" s="265">
        <v>0</v>
      </c>
      <c r="G32" s="265"/>
      <c r="H32" s="265"/>
      <c r="I32" s="265"/>
      <c r="J32" s="265"/>
      <c r="K32" s="265"/>
      <c r="L32" s="265"/>
    </row>
    <row r="33" spans="1:18" ht="15.75" customHeight="1" thickBot="1" x14ac:dyDescent="0.3">
      <c r="A33" s="275"/>
      <c r="B33" s="131" t="s">
        <v>210</v>
      </c>
      <c r="C33" s="132"/>
      <c r="D33" s="132"/>
      <c r="E33" s="132"/>
      <c r="F33" s="132"/>
      <c r="G33" s="132"/>
      <c r="H33" s="132"/>
      <c r="I33" s="132"/>
      <c r="J33" s="132"/>
      <c r="K33" s="132"/>
      <c r="L33" s="133"/>
      <c r="R33" s="274"/>
    </row>
    <row r="34" spans="1:18" ht="15.75" customHeight="1" thickBot="1" x14ac:dyDescent="0.3">
      <c r="A34" s="275"/>
      <c r="B34" s="136"/>
      <c r="C34" s="266"/>
      <c r="D34" s="266"/>
      <c r="E34" s="266"/>
      <c r="F34" s="266"/>
      <c r="G34" s="266"/>
      <c r="H34" s="266"/>
      <c r="I34" s="266"/>
      <c r="J34" s="266"/>
      <c r="K34" s="267"/>
      <c r="L34" s="267"/>
    </row>
    <row r="35" spans="1:18" ht="15.75" customHeight="1" thickBot="1" x14ac:dyDescent="0.3">
      <c r="A35" s="275"/>
      <c r="B35" s="136"/>
      <c r="C35" s="266"/>
      <c r="D35" s="266"/>
      <c r="E35" s="266"/>
      <c r="F35" s="266"/>
      <c r="G35" s="266"/>
      <c r="H35" s="266"/>
      <c r="I35" s="266"/>
      <c r="J35" s="266"/>
      <c r="K35" s="140"/>
      <c r="L35" s="140"/>
    </row>
    <row r="36" spans="1:18" x14ac:dyDescent="0.25">
      <c r="A36" s="275"/>
      <c r="B36" s="282"/>
      <c r="C36" s="281"/>
      <c r="D36" s="281"/>
      <c r="E36" s="281"/>
      <c r="F36" s="281"/>
      <c r="G36" s="281"/>
      <c r="H36" s="281"/>
      <c r="I36" s="281"/>
      <c r="J36" s="281"/>
      <c r="K36" s="280"/>
      <c r="L36" s="280"/>
      <c r="M36" s="2"/>
    </row>
    <row r="37" spans="1:18" x14ac:dyDescent="0.25">
      <c r="A37" s="276" t="s">
        <v>68</v>
      </c>
      <c r="B37" s="2"/>
      <c r="C37" s="2"/>
      <c r="D37" s="2"/>
      <c r="E37" s="2"/>
      <c r="F37" s="2"/>
      <c r="G37" s="2"/>
      <c r="H37" s="2"/>
      <c r="I37" s="2"/>
      <c r="J37" s="2"/>
      <c r="K37" s="2"/>
      <c r="L37" s="2"/>
      <c r="M37" s="2"/>
    </row>
    <row r="38" spans="1:18" x14ac:dyDescent="0.25">
      <c r="A38" s="278" t="s">
        <v>408</v>
      </c>
      <c r="B38" s="277" t="s">
        <v>410</v>
      </c>
      <c r="C38" s="2"/>
      <c r="D38" s="2"/>
      <c r="E38" s="2"/>
      <c r="F38" s="2"/>
      <c r="G38" s="2"/>
      <c r="H38" s="2"/>
      <c r="I38" s="2"/>
      <c r="J38" s="2"/>
      <c r="K38" s="2"/>
      <c r="L38" s="2"/>
      <c r="M38" s="2"/>
    </row>
    <row r="39" spans="1:18" x14ac:dyDescent="0.25">
      <c r="A39" s="278" t="s">
        <v>406</v>
      </c>
      <c r="B39" s="277" t="s">
        <v>409</v>
      </c>
      <c r="C39" s="2"/>
      <c r="D39" s="2"/>
      <c r="E39" s="2"/>
      <c r="F39" s="2"/>
      <c r="G39" s="2"/>
      <c r="H39" s="2"/>
      <c r="I39" s="2"/>
      <c r="J39" s="2"/>
      <c r="K39" s="2"/>
      <c r="L39" s="2"/>
      <c r="M39" s="2"/>
    </row>
    <row r="40" spans="1:18" x14ac:dyDescent="0.25">
      <c r="A40" s="278" t="s">
        <v>459</v>
      </c>
      <c r="B40" s="279" t="s">
        <v>407</v>
      </c>
      <c r="C40" s="2"/>
      <c r="D40" s="2"/>
      <c r="E40" s="2"/>
      <c r="F40" s="2"/>
      <c r="G40" s="2"/>
      <c r="H40" s="2"/>
      <c r="I40" s="2"/>
      <c r="J40" s="2"/>
      <c r="K40" s="2"/>
      <c r="L40" s="2"/>
      <c r="M40" s="2"/>
    </row>
    <row r="41" spans="1:18" x14ac:dyDescent="0.25">
      <c r="A41" s="278" t="s">
        <v>460</v>
      </c>
      <c r="B41" s="279" t="s">
        <v>405</v>
      </c>
      <c r="C41" s="2"/>
      <c r="D41" s="2"/>
      <c r="E41" s="2"/>
      <c r="F41" s="2"/>
      <c r="G41" s="2"/>
      <c r="H41" s="2"/>
      <c r="I41" s="2"/>
      <c r="J41" s="2"/>
      <c r="K41" s="2"/>
      <c r="L41" s="2"/>
      <c r="M41" s="2"/>
    </row>
    <row r="42" spans="1:18" x14ac:dyDescent="0.25">
      <c r="A42" s="2"/>
      <c r="B42" s="2"/>
      <c r="C42" s="2"/>
      <c r="D42" s="2"/>
      <c r="E42" s="2"/>
      <c r="F42" s="2"/>
      <c r="G42" s="2"/>
      <c r="H42" s="2"/>
      <c r="I42" s="2"/>
      <c r="J42" s="2"/>
      <c r="K42" s="2"/>
      <c r="L42" s="2"/>
      <c r="M42" s="2"/>
    </row>
    <row r="43" spans="1:18" ht="15" customHeight="1" x14ac:dyDescent="0.25">
      <c r="A43" s="276" t="s">
        <v>69</v>
      </c>
      <c r="B43" s="275"/>
      <c r="C43" s="275"/>
      <c r="D43" s="275"/>
      <c r="E43" s="275"/>
      <c r="F43" s="275"/>
      <c r="G43" s="275"/>
      <c r="H43" s="275"/>
      <c r="I43" s="275"/>
      <c r="J43" s="275"/>
      <c r="K43" s="275"/>
      <c r="L43" s="275"/>
      <c r="M43" s="2"/>
      <c r="P43" s="274"/>
    </row>
    <row r="44" spans="1:18" x14ac:dyDescent="0.25">
      <c r="A44" s="272" t="s">
        <v>70</v>
      </c>
      <c r="B44" s="271" t="s">
        <v>403</v>
      </c>
      <c r="C44" s="271"/>
      <c r="D44" s="271"/>
      <c r="E44" s="271"/>
      <c r="F44" s="271"/>
      <c r="G44" s="271"/>
      <c r="H44" s="271"/>
      <c r="I44" s="271"/>
      <c r="J44" s="271"/>
      <c r="K44" s="271"/>
      <c r="L44" s="271"/>
      <c r="M44" s="2"/>
    </row>
    <row r="45" spans="1:18" x14ac:dyDescent="0.25">
      <c r="A45" s="272" t="s">
        <v>33</v>
      </c>
      <c r="B45" s="273" t="s">
        <v>402</v>
      </c>
      <c r="C45" s="273"/>
      <c r="D45" s="273"/>
      <c r="E45" s="273"/>
      <c r="F45" s="273"/>
      <c r="G45" s="273"/>
      <c r="H45" s="273"/>
      <c r="I45" s="273"/>
      <c r="J45" s="273"/>
      <c r="K45" s="273"/>
      <c r="L45" s="273"/>
      <c r="M45" s="2"/>
    </row>
    <row r="46" spans="1:18" x14ac:dyDescent="0.25">
      <c r="A46" s="272" t="s">
        <v>32</v>
      </c>
      <c r="B46" s="271" t="s">
        <v>401</v>
      </c>
      <c r="C46" s="271"/>
      <c r="D46" s="271"/>
      <c r="E46" s="271"/>
      <c r="F46" s="271"/>
      <c r="G46" s="271"/>
      <c r="H46" s="271"/>
      <c r="I46" s="271"/>
      <c r="J46" s="271"/>
      <c r="K46" s="271"/>
      <c r="L46" s="271"/>
      <c r="M46" s="2"/>
    </row>
    <row r="47" spans="1:18" x14ac:dyDescent="0.25">
      <c r="A47" s="272" t="s">
        <v>34</v>
      </c>
      <c r="B47" s="271" t="s">
        <v>400</v>
      </c>
      <c r="C47" s="271"/>
      <c r="D47" s="271"/>
      <c r="E47" s="271"/>
      <c r="F47" s="271"/>
      <c r="G47" s="271"/>
      <c r="H47" s="271"/>
      <c r="I47" s="271"/>
      <c r="J47" s="271"/>
      <c r="K47" s="271"/>
      <c r="L47" s="271"/>
      <c r="M47" s="2"/>
    </row>
    <row r="48" spans="1:18" x14ac:dyDescent="0.25">
      <c r="A48" s="272" t="s">
        <v>71</v>
      </c>
      <c r="B48" s="271" t="s">
        <v>399</v>
      </c>
      <c r="C48" s="271"/>
      <c r="D48" s="271"/>
      <c r="E48" s="271"/>
      <c r="F48" s="271"/>
      <c r="G48" s="271"/>
      <c r="H48" s="271"/>
      <c r="I48" s="271"/>
      <c r="J48" s="271"/>
      <c r="K48" s="271"/>
      <c r="L48" s="271"/>
      <c r="M48" s="2"/>
    </row>
    <row r="49" spans="1:13" x14ac:dyDescent="0.25">
      <c r="A49" s="272" t="s">
        <v>63</v>
      </c>
      <c r="B49" s="271" t="s">
        <v>398</v>
      </c>
      <c r="C49" s="271"/>
      <c r="D49" s="271"/>
      <c r="E49" s="271"/>
      <c r="F49" s="271"/>
      <c r="G49" s="271"/>
      <c r="H49" s="271"/>
      <c r="I49" s="271"/>
      <c r="J49" s="271"/>
      <c r="K49" s="271"/>
      <c r="L49" s="271"/>
      <c r="M49" s="2"/>
    </row>
    <row r="50" spans="1:13" x14ac:dyDescent="0.25">
      <c r="A50" s="272" t="s">
        <v>72</v>
      </c>
      <c r="B50" s="271" t="s">
        <v>397</v>
      </c>
      <c r="C50" s="271"/>
      <c r="D50" s="271"/>
      <c r="E50" s="271"/>
      <c r="F50" s="271"/>
      <c r="G50" s="271"/>
      <c r="H50" s="271"/>
      <c r="I50" s="271"/>
      <c r="J50" s="271"/>
      <c r="K50" s="271"/>
      <c r="L50" s="271"/>
      <c r="M50" s="2"/>
    </row>
    <row r="51" spans="1:13" x14ac:dyDescent="0.25">
      <c r="A51" s="272" t="s">
        <v>73</v>
      </c>
      <c r="B51" s="271" t="s">
        <v>396</v>
      </c>
      <c r="C51" s="271"/>
      <c r="D51" s="271"/>
      <c r="E51" s="271"/>
      <c r="F51" s="271"/>
      <c r="G51" s="271"/>
      <c r="H51" s="271"/>
      <c r="I51" s="271"/>
      <c r="J51" s="271"/>
      <c r="K51" s="271"/>
      <c r="L51" s="271"/>
      <c r="M51" s="2"/>
    </row>
    <row r="52" spans="1:13" x14ac:dyDescent="0.25">
      <c r="A52" s="272" t="s">
        <v>65</v>
      </c>
      <c r="B52" s="271" t="s">
        <v>395</v>
      </c>
      <c r="C52" s="271"/>
      <c r="D52" s="271"/>
      <c r="E52" s="271"/>
      <c r="F52" s="271"/>
      <c r="G52" s="271"/>
      <c r="H52" s="271"/>
      <c r="I52" s="271"/>
      <c r="J52" s="271"/>
      <c r="K52" s="271"/>
      <c r="L52" s="271"/>
      <c r="M52" s="2"/>
    </row>
    <row r="53" spans="1:13" x14ac:dyDescent="0.25">
      <c r="A53" s="272" t="s">
        <v>74</v>
      </c>
      <c r="B53" s="271" t="s">
        <v>394</v>
      </c>
      <c r="C53" s="271"/>
      <c r="D53" s="271"/>
      <c r="E53" s="271"/>
      <c r="F53" s="271"/>
      <c r="G53" s="271"/>
      <c r="H53" s="271"/>
      <c r="I53" s="271"/>
      <c r="J53" s="271"/>
      <c r="K53" s="271"/>
      <c r="L53" s="271"/>
      <c r="M53" s="2"/>
    </row>
    <row r="54" spans="1:13" ht="15" customHeight="1" x14ac:dyDescent="0.25">
      <c r="A54" s="2"/>
      <c r="B54" s="2"/>
      <c r="C54" s="2"/>
      <c r="D54" s="2"/>
      <c r="E54" s="2"/>
      <c r="F54" s="2"/>
      <c r="G54" s="2"/>
      <c r="H54" s="2"/>
      <c r="I54" s="2"/>
      <c r="J54" s="2"/>
      <c r="K54" s="2"/>
      <c r="L54" s="2"/>
      <c r="M54" s="2"/>
    </row>
    <row r="55" spans="1:13" x14ac:dyDescent="0.25">
      <c r="A55" s="2"/>
      <c r="B55" s="2"/>
      <c r="C55" s="2"/>
      <c r="D55" s="2"/>
      <c r="E55" s="2"/>
      <c r="F55" s="2"/>
      <c r="G55" s="2"/>
      <c r="H55" s="2"/>
      <c r="I55" s="2"/>
      <c r="J55" s="2"/>
      <c r="K55" s="2"/>
      <c r="L55" s="2"/>
      <c r="M55" s="2"/>
    </row>
    <row r="56" spans="1:13" x14ac:dyDescent="0.25">
      <c r="A56" s="2"/>
      <c r="B56" s="2"/>
      <c r="C56" s="2"/>
      <c r="D56" s="2"/>
      <c r="E56" s="2"/>
      <c r="F56" s="2"/>
      <c r="G56" s="2"/>
      <c r="H56" s="2"/>
      <c r="I56" s="2"/>
      <c r="J56" s="2"/>
      <c r="K56" s="2"/>
      <c r="L56" s="2"/>
      <c r="M56" s="2"/>
    </row>
    <row r="57" spans="1:13" x14ac:dyDescent="0.25">
      <c r="A57" s="2"/>
      <c r="B57" s="2"/>
      <c r="C57" s="2"/>
      <c r="D57" s="2"/>
      <c r="E57" s="2"/>
      <c r="F57" s="2"/>
      <c r="G57" s="2"/>
      <c r="H57" s="2"/>
      <c r="I57" s="2"/>
      <c r="J57" s="2"/>
      <c r="K57" s="2"/>
      <c r="L57" s="2"/>
      <c r="M57" s="2"/>
    </row>
    <row r="58" spans="1:13" x14ac:dyDescent="0.25">
      <c r="M58" s="2"/>
    </row>
  </sheetData>
  <mergeCells count="10">
    <mergeCell ref="C2:L2"/>
    <mergeCell ref="B3:B4"/>
    <mergeCell ref="C3:C4"/>
    <mergeCell ref="D3:D4"/>
    <mergeCell ref="E3:E4"/>
    <mergeCell ref="F3:F4"/>
    <mergeCell ref="G3:H4"/>
    <mergeCell ref="I3:J4"/>
    <mergeCell ref="K3:K4"/>
    <mergeCell ref="L3:L4"/>
  </mergeCells>
  <hyperlinks>
    <hyperlink ref="B38" r:id="rId1" display="http://www.cfcl.com.au/Assets/Files/20150120 - Technology Update Jan 2015.pdf"/>
  </hyperlinks>
  <pageMargins left="0.7" right="0.7" top="0.75" bottom="0.75" header="0.3" footer="0.3"/>
  <pageSetup paperSize="9"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showGridLines="0" zoomScaleNormal="100" workbookViewId="0">
      <selection activeCell="B55" sqref="B55"/>
    </sheetView>
  </sheetViews>
  <sheetFormatPr defaultRowHeight="15" x14ac:dyDescent="0.25"/>
  <cols>
    <col min="1" max="1" width="5" customWidth="1"/>
    <col min="2" max="2" width="45" customWidth="1"/>
    <col min="3" max="12" width="9.140625" customWidth="1"/>
  </cols>
  <sheetData>
    <row r="1" spans="1:12" ht="15.75" thickBot="1" x14ac:dyDescent="0.3">
      <c r="A1" s="284"/>
      <c r="B1" s="284"/>
      <c r="C1" s="284"/>
      <c r="D1" s="284"/>
      <c r="E1" s="284"/>
      <c r="F1" s="284"/>
      <c r="G1" s="284"/>
      <c r="H1" s="284"/>
      <c r="I1" s="284"/>
      <c r="J1" s="284"/>
      <c r="K1" s="284"/>
      <c r="L1" s="284"/>
    </row>
    <row r="2" spans="1:12" ht="31.5" customHeight="1" thickBot="1" x14ac:dyDescent="0.3">
      <c r="A2" s="275"/>
      <c r="B2" s="94" t="s">
        <v>0</v>
      </c>
      <c r="C2" s="294" t="s">
        <v>443</v>
      </c>
      <c r="D2" s="295"/>
      <c r="E2" s="295"/>
      <c r="F2" s="295"/>
      <c r="G2" s="295"/>
      <c r="H2" s="295"/>
      <c r="I2" s="295"/>
      <c r="J2" s="295"/>
      <c r="K2" s="295"/>
      <c r="L2" s="296"/>
    </row>
    <row r="3" spans="1:12" ht="15.75" customHeight="1" x14ac:dyDescent="0.25">
      <c r="A3" s="275"/>
      <c r="B3" s="292"/>
      <c r="C3" s="286">
        <v>2015</v>
      </c>
      <c r="D3" s="286">
        <v>2020</v>
      </c>
      <c r="E3" s="286">
        <v>2030</v>
      </c>
      <c r="F3" s="286">
        <v>2050</v>
      </c>
      <c r="G3" s="288" t="s">
        <v>1</v>
      </c>
      <c r="H3" s="289"/>
      <c r="I3" s="288" t="s">
        <v>2</v>
      </c>
      <c r="J3" s="289"/>
      <c r="K3" s="286" t="s">
        <v>3</v>
      </c>
      <c r="L3" s="286" t="s">
        <v>4</v>
      </c>
    </row>
    <row r="4" spans="1:12" ht="15.75" customHeight="1" thickBot="1" x14ac:dyDescent="0.3">
      <c r="A4" s="275"/>
      <c r="B4" s="293"/>
      <c r="C4" s="287"/>
      <c r="D4" s="287"/>
      <c r="E4" s="287"/>
      <c r="F4" s="287"/>
      <c r="G4" s="290"/>
      <c r="H4" s="291"/>
      <c r="I4" s="290"/>
      <c r="J4" s="291"/>
      <c r="K4" s="287"/>
      <c r="L4" s="287"/>
    </row>
    <row r="5" spans="1:12" ht="15.75" customHeight="1" thickBot="1" x14ac:dyDescent="0.3">
      <c r="A5" s="275"/>
      <c r="B5" s="98" t="s">
        <v>5</v>
      </c>
      <c r="C5" s="99"/>
      <c r="D5" s="99"/>
      <c r="E5" s="99"/>
      <c r="F5" s="99"/>
      <c r="G5" s="268" t="s">
        <v>6</v>
      </c>
      <c r="H5" s="268" t="s">
        <v>7</v>
      </c>
      <c r="I5" s="268" t="s">
        <v>6</v>
      </c>
      <c r="J5" s="268" t="s">
        <v>7</v>
      </c>
      <c r="K5" s="99"/>
      <c r="L5" s="101"/>
    </row>
    <row r="6" spans="1:12" ht="15.75" customHeight="1" thickBot="1" x14ac:dyDescent="0.3">
      <c r="A6" s="275"/>
      <c r="B6" s="264" t="s">
        <v>425</v>
      </c>
      <c r="C6" s="283">
        <f>C7/C10*C11</f>
        <v>0.77777777777777779</v>
      </c>
      <c r="D6" s="283">
        <v>0.7</v>
      </c>
      <c r="E6" s="283">
        <v>0.7</v>
      </c>
      <c r="F6" s="283">
        <v>0.7</v>
      </c>
      <c r="G6" s="265"/>
      <c r="H6" s="265"/>
      <c r="I6" s="265"/>
      <c r="J6" s="265"/>
      <c r="K6" s="265" t="s">
        <v>442</v>
      </c>
      <c r="L6" s="265"/>
    </row>
    <row r="7" spans="1:12" ht="15.75" customHeight="1" thickBot="1" x14ac:dyDescent="0.3">
      <c r="A7" s="275"/>
      <c r="B7" s="264" t="s">
        <v>9</v>
      </c>
      <c r="C7" s="283">
        <v>0.7</v>
      </c>
      <c r="D7" s="283">
        <v>0.7</v>
      </c>
      <c r="E7" s="283">
        <v>0.7</v>
      </c>
      <c r="F7" s="283">
        <v>0.7</v>
      </c>
      <c r="G7" s="265"/>
      <c r="H7" s="265"/>
      <c r="I7" s="265"/>
      <c r="J7" s="265"/>
      <c r="K7" s="265" t="s">
        <v>70</v>
      </c>
      <c r="L7" s="265"/>
    </row>
    <row r="8" spans="1:12" ht="15.75" customHeight="1" thickBot="1" x14ac:dyDescent="0.3">
      <c r="A8" s="275"/>
      <c r="B8" s="264" t="s">
        <v>424</v>
      </c>
      <c r="C8" s="283">
        <f>(C6*6000-2000)/18000</f>
        <v>0.14814814814814817</v>
      </c>
      <c r="D8" s="283">
        <f>(D6*6000-2000)/18000</f>
        <v>0.12222222222222222</v>
      </c>
      <c r="E8" s="283">
        <f>(E6*6000-2000)/18000</f>
        <v>0.12222222222222222</v>
      </c>
      <c r="F8" s="283">
        <f>(F6*6000-2000)/18000</f>
        <v>0.12222222222222222</v>
      </c>
      <c r="G8" s="265">
        <v>20</v>
      </c>
      <c r="H8" s="265">
        <v>70</v>
      </c>
      <c r="I8" s="265">
        <v>20</v>
      </c>
      <c r="J8" s="265">
        <v>70</v>
      </c>
      <c r="K8" s="265" t="s">
        <v>33</v>
      </c>
      <c r="L8" s="265"/>
    </row>
    <row r="9" spans="1:12" ht="15.75" customHeight="1" thickBot="1" x14ac:dyDescent="0.3">
      <c r="A9" s="275"/>
      <c r="B9" s="264" t="s">
        <v>423</v>
      </c>
      <c r="C9" s="265">
        <v>1</v>
      </c>
      <c r="D9" s="265">
        <v>1</v>
      </c>
      <c r="E9" s="265">
        <v>1</v>
      </c>
      <c r="F9" s="265">
        <v>1</v>
      </c>
      <c r="G9" s="265"/>
      <c r="H9" s="265"/>
      <c r="I9" s="265"/>
      <c r="J9" s="265"/>
      <c r="K9" s="265" t="s">
        <v>33</v>
      </c>
      <c r="L9" s="265"/>
    </row>
    <row r="10" spans="1:12" ht="15.75" customHeight="1" thickBot="1" x14ac:dyDescent="0.3">
      <c r="A10" s="275"/>
      <c r="B10" s="264" t="s">
        <v>193</v>
      </c>
      <c r="C10" s="265">
        <v>45</v>
      </c>
      <c r="D10" s="265">
        <v>47</v>
      </c>
      <c r="E10" s="265">
        <v>50</v>
      </c>
      <c r="F10" s="265">
        <v>50</v>
      </c>
      <c r="G10" s="265"/>
      <c r="H10" s="265"/>
      <c r="I10" s="265"/>
      <c r="J10" s="265"/>
      <c r="K10" s="265" t="s">
        <v>32</v>
      </c>
      <c r="L10" s="265"/>
    </row>
    <row r="11" spans="1:12" ht="15.75" customHeight="1" thickBot="1" x14ac:dyDescent="0.3">
      <c r="A11" s="275"/>
      <c r="B11" s="264" t="s">
        <v>12</v>
      </c>
      <c r="C11" s="265">
        <v>50</v>
      </c>
      <c r="D11" s="265">
        <v>47</v>
      </c>
      <c r="E11" s="265">
        <v>46</v>
      </c>
      <c r="F11" s="265">
        <v>48</v>
      </c>
      <c r="G11" s="265"/>
      <c r="H11" s="265"/>
      <c r="I11" s="265"/>
      <c r="J11" s="265"/>
      <c r="K11" s="265" t="s">
        <v>93</v>
      </c>
      <c r="L11" s="265"/>
    </row>
    <row r="12" spans="1:12" ht="15.75" customHeight="1" thickBot="1" x14ac:dyDescent="0.3">
      <c r="A12" s="275"/>
      <c r="B12" s="264" t="s">
        <v>13</v>
      </c>
      <c r="C12" s="265">
        <v>94</v>
      </c>
      <c r="D12" s="265">
        <v>94</v>
      </c>
      <c r="E12" s="265">
        <v>96</v>
      </c>
      <c r="F12" s="265">
        <v>98</v>
      </c>
      <c r="G12" s="265"/>
      <c r="H12" s="265"/>
      <c r="I12" s="265"/>
      <c r="J12" s="265"/>
      <c r="K12" s="265"/>
      <c r="L12" s="265"/>
    </row>
    <row r="13" spans="1:12" ht="15.75" customHeight="1" thickBot="1" x14ac:dyDescent="0.3">
      <c r="A13" s="275"/>
      <c r="B13" s="264" t="s">
        <v>14</v>
      </c>
      <c r="C13" s="265"/>
      <c r="D13" s="265"/>
      <c r="E13" s="265"/>
      <c r="F13" s="265"/>
      <c r="G13" s="265"/>
      <c r="H13" s="265"/>
      <c r="I13" s="265"/>
      <c r="J13" s="265"/>
      <c r="K13" s="265"/>
      <c r="L13" s="265"/>
    </row>
    <row r="14" spans="1:12" ht="15.75" customHeight="1" thickBot="1" x14ac:dyDescent="0.3">
      <c r="A14" s="275"/>
      <c r="B14" s="264" t="s">
        <v>15</v>
      </c>
      <c r="C14" s="265">
        <v>7</v>
      </c>
      <c r="D14" s="265">
        <v>10</v>
      </c>
      <c r="E14" s="265">
        <v>20</v>
      </c>
      <c r="F14" s="265">
        <v>20</v>
      </c>
      <c r="G14" s="265"/>
      <c r="H14" s="265"/>
      <c r="I14" s="265"/>
      <c r="J14" s="265"/>
      <c r="K14" s="265" t="s">
        <v>34</v>
      </c>
      <c r="L14" s="265"/>
    </row>
    <row r="15" spans="1:12" ht="15.75" customHeight="1" thickBot="1" x14ac:dyDescent="0.3">
      <c r="A15" s="275"/>
      <c r="B15" s="98" t="s">
        <v>16</v>
      </c>
      <c r="C15" s="268"/>
      <c r="D15" s="268"/>
      <c r="E15" s="268"/>
      <c r="F15" s="268"/>
      <c r="G15" s="268"/>
      <c r="H15" s="268"/>
      <c r="I15" s="268"/>
      <c r="J15" s="268"/>
      <c r="K15" s="268"/>
      <c r="L15" s="265"/>
    </row>
    <row r="16" spans="1:12" ht="15.75" customHeight="1" thickBot="1" x14ac:dyDescent="0.3">
      <c r="A16" s="275"/>
      <c r="B16" s="264" t="s">
        <v>196</v>
      </c>
      <c r="C16" s="265"/>
      <c r="D16" s="265"/>
      <c r="E16" s="265"/>
      <c r="F16" s="265"/>
      <c r="G16" s="265"/>
      <c r="H16" s="265"/>
      <c r="I16" s="265"/>
      <c r="J16" s="265"/>
      <c r="K16" s="265"/>
      <c r="L16" s="265"/>
    </row>
    <row r="17" spans="1:12" ht="15.75" customHeight="1" thickBot="1" x14ac:dyDescent="0.3">
      <c r="A17" s="275"/>
      <c r="B17" s="264" t="s">
        <v>197</v>
      </c>
      <c r="C17" s="265"/>
      <c r="D17" s="265"/>
      <c r="E17" s="265"/>
      <c r="F17" s="265"/>
      <c r="G17" s="265"/>
      <c r="H17" s="265"/>
      <c r="I17" s="265"/>
      <c r="J17" s="265"/>
      <c r="K17" s="265"/>
      <c r="L17" s="265"/>
    </row>
    <row r="18" spans="1:12" ht="15.75" customHeight="1" thickBot="1" x14ac:dyDescent="0.3">
      <c r="A18" s="275"/>
      <c r="B18" s="264" t="s">
        <v>198</v>
      </c>
      <c r="C18" s="265"/>
      <c r="D18" s="265"/>
      <c r="E18" s="265"/>
      <c r="F18" s="265"/>
      <c r="G18" s="265"/>
      <c r="H18" s="265"/>
      <c r="I18" s="265"/>
      <c r="J18" s="265"/>
      <c r="K18" s="265"/>
      <c r="L18" s="265"/>
    </row>
    <row r="19" spans="1:12" ht="15.75" customHeight="1" thickBot="1" x14ac:dyDescent="0.3">
      <c r="A19" s="275"/>
      <c r="B19" s="264" t="s">
        <v>422</v>
      </c>
      <c r="C19" s="265">
        <v>2</v>
      </c>
      <c r="D19" s="265">
        <v>2</v>
      </c>
      <c r="E19" s="265">
        <v>2</v>
      </c>
      <c r="F19" s="265">
        <v>2</v>
      </c>
      <c r="G19" s="265"/>
      <c r="H19" s="265"/>
      <c r="I19" s="265"/>
      <c r="J19" s="265"/>
      <c r="K19" s="265"/>
      <c r="L19" s="265"/>
    </row>
    <row r="20" spans="1:12" ht="15.75" customHeight="1" thickBot="1" x14ac:dyDescent="0.3">
      <c r="A20" s="275"/>
      <c r="B20" s="264" t="s">
        <v>421</v>
      </c>
      <c r="C20" s="265">
        <v>2</v>
      </c>
      <c r="D20" s="265">
        <v>2</v>
      </c>
      <c r="E20" s="265">
        <v>2</v>
      </c>
      <c r="F20" s="265">
        <v>2</v>
      </c>
      <c r="G20" s="265"/>
      <c r="H20" s="265"/>
      <c r="I20" s="265"/>
      <c r="J20" s="265"/>
      <c r="K20" s="265" t="s">
        <v>71</v>
      </c>
      <c r="L20" s="265"/>
    </row>
    <row r="21" spans="1:12" ht="15.75" customHeight="1" thickBot="1" x14ac:dyDescent="0.3">
      <c r="A21" s="275"/>
      <c r="B21" s="98" t="s">
        <v>19</v>
      </c>
      <c r="C21" s="268"/>
      <c r="D21" s="268"/>
      <c r="E21" s="268"/>
      <c r="F21" s="268"/>
      <c r="G21" s="268"/>
      <c r="H21" s="268"/>
      <c r="I21" s="268"/>
      <c r="J21" s="268"/>
      <c r="K21" s="268"/>
      <c r="L21" s="265"/>
    </row>
    <row r="22" spans="1:12" ht="15.75" customHeight="1" thickBot="1" x14ac:dyDescent="0.3">
      <c r="A22" s="275"/>
      <c r="B22" s="264" t="s">
        <v>420</v>
      </c>
      <c r="C22" s="265">
        <v>0</v>
      </c>
      <c r="D22" s="265">
        <v>0</v>
      </c>
      <c r="E22" s="265">
        <v>0</v>
      </c>
      <c r="F22" s="265">
        <v>0</v>
      </c>
      <c r="G22" s="265"/>
      <c r="H22" s="265"/>
      <c r="I22" s="265"/>
      <c r="J22" s="265"/>
      <c r="K22" s="265"/>
      <c r="L22" s="265"/>
    </row>
    <row r="23" spans="1:12" ht="15.75" customHeight="1" thickBot="1" x14ac:dyDescent="0.3">
      <c r="A23" s="275"/>
      <c r="B23" s="264" t="s">
        <v>419</v>
      </c>
      <c r="C23" s="265">
        <v>0</v>
      </c>
      <c r="D23" s="265">
        <v>0</v>
      </c>
      <c r="E23" s="265">
        <v>0</v>
      </c>
      <c r="F23" s="265">
        <v>0</v>
      </c>
      <c r="G23" s="265"/>
      <c r="H23" s="265"/>
      <c r="I23" s="265"/>
      <c r="J23" s="265"/>
      <c r="K23" s="265"/>
      <c r="L23" s="265"/>
    </row>
    <row r="24" spans="1:12" ht="15.75" customHeight="1" thickBot="1" x14ac:dyDescent="0.3">
      <c r="A24" s="275"/>
      <c r="B24" s="264" t="s">
        <v>418</v>
      </c>
      <c r="C24" s="265">
        <v>0</v>
      </c>
      <c r="D24" s="265">
        <v>0</v>
      </c>
      <c r="E24" s="265">
        <v>0</v>
      </c>
      <c r="F24" s="265">
        <v>0</v>
      </c>
      <c r="G24" s="265"/>
      <c r="H24" s="265"/>
      <c r="I24" s="265"/>
      <c r="J24" s="265"/>
      <c r="K24" s="265"/>
      <c r="L24" s="265"/>
    </row>
    <row r="25" spans="1:12" ht="15.75" customHeight="1" thickBot="1" x14ac:dyDescent="0.3">
      <c r="A25" s="275"/>
      <c r="B25" s="264" t="s">
        <v>416</v>
      </c>
      <c r="C25" s="265">
        <v>0</v>
      </c>
      <c r="D25" s="265">
        <v>0</v>
      </c>
      <c r="E25" s="265">
        <v>0</v>
      </c>
      <c r="F25" s="265">
        <v>0</v>
      </c>
      <c r="G25" s="265"/>
      <c r="H25" s="265"/>
      <c r="I25" s="265"/>
      <c r="J25" s="265"/>
      <c r="K25" s="265"/>
      <c r="L25" s="265"/>
    </row>
    <row r="26" spans="1:12" ht="15.75" customHeight="1" thickBot="1" x14ac:dyDescent="0.3">
      <c r="A26" s="275"/>
      <c r="B26" s="264" t="s">
        <v>24</v>
      </c>
      <c r="C26" s="265">
        <v>0</v>
      </c>
      <c r="D26" s="265">
        <v>0</v>
      </c>
      <c r="E26" s="265">
        <v>0</v>
      </c>
      <c r="F26" s="265">
        <v>0</v>
      </c>
      <c r="G26" s="265"/>
      <c r="H26" s="265"/>
      <c r="I26" s="265"/>
      <c r="J26" s="265"/>
      <c r="K26" s="265"/>
      <c r="L26" s="265"/>
    </row>
    <row r="27" spans="1:12" ht="15.75" customHeight="1" thickBot="1" x14ac:dyDescent="0.3">
      <c r="A27" s="275"/>
      <c r="B27" s="98" t="s">
        <v>415</v>
      </c>
      <c r="C27" s="268"/>
      <c r="D27" s="268"/>
      <c r="E27" s="268"/>
      <c r="F27" s="268"/>
      <c r="G27" s="268"/>
      <c r="H27" s="268"/>
      <c r="I27" s="268"/>
      <c r="J27" s="268"/>
      <c r="K27" s="268"/>
      <c r="L27" s="265"/>
    </row>
    <row r="28" spans="1:12" ht="15.75" customHeight="1" thickBot="1" x14ac:dyDescent="0.3">
      <c r="A28" s="275"/>
      <c r="B28" s="264" t="s">
        <v>26</v>
      </c>
      <c r="C28" s="265">
        <f>12.7+1-2</f>
        <v>11.7</v>
      </c>
      <c r="D28" s="265">
        <v>11</v>
      </c>
      <c r="E28" s="265">
        <v>8</v>
      </c>
      <c r="F28" s="265">
        <v>6</v>
      </c>
      <c r="G28" s="265">
        <v>9</v>
      </c>
      <c r="H28" s="265">
        <v>13</v>
      </c>
      <c r="I28" s="265">
        <v>4</v>
      </c>
      <c r="J28" s="265">
        <v>10</v>
      </c>
      <c r="K28" s="265" t="s">
        <v>286</v>
      </c>
      <c r="L28" s="265" t="s">
        <v>464</v>
      </c>
    </row>
    <row r="29" spans="1:12" ht="15.75" customHeight="1" thickBot="1" x14ac:dyDescent="0.3">
      <c r="A29" s="275"/>
      <c r="B29" s="264" t="s">
        <v>27</v>
      </c>
      <c r="C29" s="265">
        <v>71</v>
      </c>
      <c r="D29" s="265">
        <v>64</v>
      </c>
      <c r="E29" s="265">
        <v>48</v>
      </c>
      <c r="F29" s="265">
        <v>50</v>
      </c>
      <c r="G29" s="265"/>
      <c r="H29" s="265"/>
      <c r="I29" s="265"/>
      <c r="J29" s="265"/>
      <c r="K29" s="265" t="s">
        <v>73</v>
      </c>
      <c r="L29" s="265"/>
    </row>
    <row r="30" spans="1:12" ht="15.75" customHeight="1" thickBot="1" x14ac:dyDescent="0.3">
      <c r="A30" s="275"/>
      <c r="B30" s="264" t="s">
        <v>28</v>
      </c>
      <c r="C30" s="265">
        <v>29</v>
      </c>
      <c r="D30" s="265">
        <v>36</v>
      </c>
      <c r="E30" s="265">
        <v>52</v>
      </c>
      <c r="F30" s="265">
        <v>50</v>
      </c>
      <c r="G30" s="265"/>
      <c r="H30" s="265"/>
      <c r="I30" s="265"/>
      <c r="J30" s="265"/>
      <c r="K30" s="265" t="s">
        <v>63</v>
      </c>
      <c r="L30" s="265"/>
    </row>
    <row r="31" spans="1:12" ht="15.75" customHeight="1" thickBot="1" x14ac:dyDescent="0.3">
      <c r="A31" s="275"/>
      <c r="B31" s="264" t="s">
        <v>30</v>
      </c>
      <c r="C31" s="265">
        <v>700</v>
      </c>
      <c r="D31" s="265">
        <v>700</v>
      </c>
      <c r="E31" s="265">
        <v>500</v>
      </c>
      <c r="F31" s="265">
        <v>400</v>
      </c>
      <c r="G31" s="265">
        <v>600</v>
      </c>
      <c r="H31" s="265">
        <v>1300</v>
      </c>
      <c r="I31" s="265">
        <v>200</v>
      </c>
      <c r="J31" s="265">
        <v>1000</v>
      </c>
      <c r="K31" s="265" t="s">
        <v>441</v>
      </c>
      <c r="L31" s="265" t="s">
        <v>404</v>
      </c>
    </row>
    <row r="32" spans="1:12" ht="15.75" customHeight="1" thickBot="1" x14ac:dyDescent="0.3">
      <c r="A32" s="275"/>
      <c r="B32" s="264" t="s">
        <v>413</v>
      </c>
      <c r="C32" s="265">
        <v>0</v>
      </c>
      <c r="D32" s="265">
        <v>0</v>
      </c>
      <c r="E32" s="265">
        <v>0</v>
      </c>
      <c r="F32" s="265">
        <v>0</v>
      </c>
      <c r="G32" s="265"/>
      <c r="H32" s="265"/>
      <c r="I32" s="265"/>
      <c r="J32" s="265"/>
      <c r="K32" s="265"/>
      <c r="L32" s="265"/>
    </row>
    <row r="33" spans="1:13" ht="15.75" customHeight="1" thickBot="1" x14ac:dyDescent="0.3">
      <c r="A33" s="275"/>
      <c r="B33" s="131" t="s">
        <v>210</v>
      </c>
      <c r="C33" s="132"/>
      <c r="D33" s="132"/>
      <c r="E33" s="132"/>
      <c r="F33" s="132"/>
      <c r="G33" s="132"/>
      <c r="H33" s="132"/>
      <c r="I33" s="132"/>
      <c r="J33" s="132"/>
      <c r="K33" s="132"/>
      <c r="L33" s="133"/>
    </row>
    <row r="34" spans="1:13" ht="15.75" customHeight="1" thickBot="1" x14ac:dyDescent="0.3">
      <c r="A34" s="275"/>
      <c r="B34" s="198" t="s">
        <v>440</v>
      </c>
      <c r="C34" s="266" t="s">
        <v>439</v>
      </c>
      <c r="D34" s="266">
        <v>0.1</v>
      </c>
      <c r="E34" s="266" t="s">
        <v>439</v>
      </c>
      <c r="F34" s="266" t="s">
        <v>439</v>
      </c>
      <c r="G34" s="266"/>
      <c r="H34" s="266"/>
      <c r="I34" s="266"/>
      <c r="J34" s="266"/>
      <c r="K34" s="267"/>
      <c r="L34" s="267"/>
    </row>
    <row r="35" spans="1:13" ht="15.75" customHeight="1" thickBot="1" x14ac:dyDescent="0.3">
      <c r="A35" s="275"/>
      <c r="B35" s="136"/>
      <c r="C35" s="266"/>
      <c r="D35" s="266"/>
      <c r="E35" s="266"/>
      <c r="F35" s="266"/>
      <c r="G35" s="266"/>
      <c r="H35" s="266"/>
      <c r="I35" s="266"/>
      <c r="J35" s="266"/>
      <c r="K35" s="140"/>
      <c r="L35" s="140"/>
    </row>
    <row r="36" spans="1:13" x14ac:dyDescent="0.25">
      <c r="A36" s="275"/>
      <c r="B36" s="282"/>
      <c r="C36" s="282"/>
      <c r="D36" s="282"/>
      <c r="E36" s="282"/>
      <c r="F36" s="282"/>
      <c r="G36" s="282"/>
      <c r="H36" s="282"/>
      <c r="I36" s="282"/>
      <c r="J36" s="281"/>
      <c r="K36" s="280"/>
      <c r="L36" s="280"/>
      <c r="M36" s="2"/>
    </row>
    <row r="37" spans="1:13" x14ac:dyDescent="0.25">
      <c r="A37" s="276" t="s">
        <v>68</v>
      </c>
      <c r="B37" s="2"/>
      <c r="C37" s="2"/>
      <c r="D37" s="2"/>
      <c r="E37" s="2"/>
      <c r="F37" s="2"/>
      <c r="G37" s="2"/>
      <c r="H37" s="2"/>
      <c r="I37" s="2"/>
      <c r="J37" s="2"/>
      <c r="K37" s="2"/>
      <c r="L37" s="2"/>
      <c r="M37" s="2"/>
    </row>
    <row r="38" spans="1:13" x14ac:dyDescent="0.25">
      <c r="A38" s="278" t="s">
        <v>411</v>
      </c>
      <c r="B38" s="271" t="s">
        <v>436</v>
      </c>
      <c r="C38" s="285"/>
      <c r="D38" s="285"/>
      <c r="E38" s="285"/>
      <c r="F38" s="285"/>
      <c r="G38" s="285"/>
      <c r="H38" s="285"/>
      <c r="I38" s="285"/>
      <c r="J38" s="285"/>
      <c r="K38" s="285"/>
      <c r="L38" s="285"/>
      <c r="M38" s="2"/>
    </row>
    <row r="39" spans="1:13" x14ac:dyDescent="0.25">
      <c r="A39" s="278" t="s">
        <v>462</v>
      </c>
      <c r="B39" s="277" t="s">
        <v>437</v>
      </c>
      <c r="C39" s="2"/>
      <c r="D39" s="2"/>
      <c r="E39" s="2"/>
      <c r="F39" s="2"/>
      <c r="G39" s="2"/>
      <c r="H39" s="2"/>
      <c r="I39" s="2"/>
      <c r="J39" s="2"/>
      <c r="K39" s="2"/>
      <c r="L39" s="2"/>
      <c r="M39" s="2"/>
    </row>
    <row r="40" spans="1:13" x14ac:dyDescent="0.25">
      <c r="A40" s="278" t="s">
        <v>463</v>
      </c>
      <c r="B40" s="277" t="s">
        <v>438</v>
      </c>
      <c r="C40" s="2"/>
      <c r="D40" s="2"/>
      <c r="E40" s="2"/>
      <c r="F40" s="2"/>
      <c r="G40" s="2"/>
      <c r="H40" s="2"/>
      <c r="I40" s="2"/>
      <c r="J40" s="2"/>
      <c r="K40" s="2"/>
      <c r="L40" s="2"/>
      <c r="M40" s="2"/>
    </row>
    <row r="41" spans="1:13" x14ac:dyDescent="0.25">
      <c r="A41" s="278" t="s">
        <v>404</v>
      </c>
      <c r="B41" s="277" t="s">
        <v>465</v>
      </c>
      <c r="C41" s="2"/>
      <c r="D41" s="2"/>
      <c r="E41" s="2"/>
      <c r="F41" s="2"/>
      <c r="G41" s="2"/>
      <c r="H41" s="2"/>
      <c r="I41" s="2"/>
      <c r="J41" s="2"/>
      <c r="K41" s="2"/>
      <c r="L41" s="2"/>
      <c r="M41" s="2"/>
    </row>
    <row r="42" spans="1:13" x14ac:dyDescent="0.25">
      <c r="A42" s="2"/>
      <c r="B42" s="2"/>
      <c r="C42" s="2"/>
      <c r="D42" s="2"/>
      <c r="E42" s="2"/>
      <c r="F42" s="2"/>
      <c r="G42" s="2"/>
      <c r="H42" s="2"/>
      <c r="I42" s="2"/>
      <c r="J42" s="2"/>
      <c r="K42" s="2"/>
      <c r="L42" s="2"/>
      <c r="M42" s="2"/>
    </row>
    <row r="43" spans="1:13" x14ac:dyDescent="0.25">
      <c r="A43" s="276" t="s">
        <v>69</v>
      </c>
      <c r="B43" s="275"/>
      <c r="C43" s="275"/>
      <c r="D43" s="275"/>
      <c r="E43" s="275"/>
      <c r="F43" s="275"/>
      <c r="G43" s="275"/>
      <c r="H43" s="275"/>
      <c r="I43" s="275"/>
      <c r="J43" s="275"/>
      <c r="K43" s="275"/>
      <c r="L43" s="275"/>
      <c r="M43" s="2"/>
    </row>
    <row r="44" spans="1:13" x14ac:dyDescent="0.25">
      <c r="A44" s="272" t="s">
        <v>70</v>
      </c>
      <c r="B44" s="271" t="s">
        <v>435</v>
      </c>
      <c r="C44" s="271"/>
      <c r="D44" s="271"/>
      <c r="E44" s="271"/>
      <c r="F44" s="271"/>
      <c r="G44" s="271"/>
      <c r="H44" s="271"/>
      <c r="I44" s="271"/>
      <c r="J44" s="271"/>
      <c r="K44" s="271"/>
      <c r="L44" s="271"/>
      <c r="M44" s="2"/>
    </row>
    <row r="45" spans="1:13" x14ac:dyDescent="0.25">
      <c r="A45" s="272" t="s">
        <v>33</v>
      </c>
      <c r="B45" s="273" t="s">
        <v>434</v>
      </c>
      <c r="C45" s="271"/>
      <c r="D45" s="271"/>
      <c r="E45" s="271"/>
      <c r="F45" s="271"/>
      <c r="G45" s="271"/>
      <c r="H45" s="271"/>
      <c r="I45" s="271"/>
      <c r="J45" s="271"/>
      <c r="K45" s="271"/>
      <c r="L45" s="271"/>
      <c r="M45" s="2"/>
    </row>
    <row r="46" spans="1:13" x14ac:dyDescent="0.25">
      <c r="A46" s="272" t="s">
        <v>32</v>
      </c>
      <c r="B46" s="271" t="s">
        <v>433</v>
      </c>
      <c r="C46" s="271"/>
      <c r="D46" s="271"/>
      <c r="E46" s="271"/>
      <c r="F46" s="271"/>
      <c r="G46" s="271"/>
      <c r="H46" s="271"/>
      <c r="I46" s="271"/>
      <c r="J46" s="271"/>
      <c r="K46" s="271"/>
      <c r="L46" s="271"/>
      <c r="M46" s="2"/>
    </row>
    <row r="47" spans="1:13" x14ac:dyDescent="0.25">
      <c r="A47" s="272" t="s">
        <v>34</v>
      </c>
      <c r="B47" s="271" t="s">
        <v>432</v>
      </c>
      <c r="C47" s="271"/>
      <c r="D47" s="271"/>
      <c r="E47" s="271"/>
      <c r="F47" s="271"/>
      <c r="G47" s="271"/>
      <c r="H47" s="271"/>
      <c r="I47" s="271"/>
      <c r="J47" s="271"/>
      <c r="K47" s="271"/>
      <c r="L47" s="271"/>
      <c r="M47" s="2"/>
    </row>
    <row r="48" spans="1:13" x14ac:dyDescent="0.25">
      <c r="A48" s="272" t="s">
        <v>71</v>
      </c>
      <c r="B48" s="271" t="s">
        <v>431</v>
      </c>
      <c r="C48" s="271"/>
      <c r="D48" s="271"/>
      <c r="E48" s="271"/>
      <c r="F48" s="271"/>
      <c r="G48" s="271"/>
      <c r="H48" s="271"/>
      <c r="I48" s="271"/>
      <c r="J48" s="271"/>
      <c r="K48" s="271"/>
      <c r="L48" s="271"/>
      <c r="M48" s="2"/>
    </row>
    <row r="49" spans="1:13" x14ac:dyDescent="0.25">
      <c r="A49" s="272" t="s">
        <v>63</v>
      </c>
      <c r="B49" s="271" t="s">
        <v>430</v>
      </c>
      <c r="C49" s="271"/>
      <c r="D49" s="271"/>
      <c r="E49" s="271"/>
      <c r="F49" s="271"/>
      <c r="G49" s="271"/>
      <c r="H49" s="271"/>
      <c r="I49" s="271"/>
      <c r="J49" s="271"/>
      <c r="K49" s="271"/>
      <c r="L49" s="271"/>
      <c r="M49" s="2"/>
    </row>
    <row r="50" spans="1:13" x14ac:dyDescent="0.25">
      <c r="A50" s="272" t="s">
        <v>72</v>
      </c>
      <c r="B50" s="271" t="s">
        <v>466</v>
      </c>
      <c r="C50" s="271"/>
      <c r="D50" s="271"/>
      <c r="E50" s="271"/>
      <c r="F50" s="271"/>
      <c r="G50" s="271"/>
      <c r="H50" s="271"/>
      <c r="I50" s="271"/>
      <c r="J50" s="271"/>
      <c r="K50" s="271"/>
      <c r="L50" s="271"/>
      <c r="M50" s="2"/>
    </row>
    <row r="51" spans="1:13" x14ac:dyDescent="0.25">
      <c r="A51" s="272" t="s">
        <v>73</v>
      </c>
      <c r="B51" s="271" t="s">
        <v>429</v>
      </c>
      <c r="C51" s="271"/>
      <c r="D51" s="271"/>
      <c r="E51" s="271"/>
      <c r="F51" s="271"/>
      <c r="G51" s="271"/>
      <c r="H51" s="271"/>
      <c r="I51" s="271"/>
      <c r="J51" s="271"/>
      <c r="K51" s="271"/>
      <c r="L51" s="271"/>
      <c r="M51" s="2"/>
    </row>
    <row r="52" spans="1:13" x14ac:dyDescent="0.25">
      <c r="A52" s="272" t="s">
        <v>65</v>
      </c>
      <c r="B52" s="271" t="s">
        <v>428</v>
      </c>
      <c r="C52" s="271"/>
      <c r="D52" s="271"/>
      <c r="E52" s="271"/>
      <c r="F52" s="271"/>
      <c r="G52" s="271"/>
      <c r="H52" s="271"/>
      <c r="I52" s="271"/>
      <c r="J52" s="271"/>
      <c r="K52" s="271"/>
      <c r="L52" s="271"/>
      <c r="M52" s="2"/>
    </row>
    <row r="53" spans="1:13" x14ac:dyDescent="0.25">
      <c r="A53" s="272" t="s">
        <v>74</v>
      </c>
      <c r="B53" s="279" t="s">
        <v>427</v>
      </c>
      <c r="C53" s="31"/>
      <c r="D53" s="31"/>
      <c r="E53" s="31"/>
      <c r="F53" s="31"/>
      <c r="G53" s="31"/>
      <c r="H53" s="31"/>
      <c r="I53" s="31"/>
      <c r="J53" s="31"/>
      <c r="K53" s="31"/>
      <c r="L53" s="31"/>
      <c r="M53" s="2"/>
    </row>
    <row r="54" spans="1:13" x14ac:dyDescent="0.25">
      <c r="A54" s="272" t="s">
        <v>95</v>
      </c>
      <c r="B54" s="271" t="s">
        <v>394</v>
      </c>
      <c r="C54" s="271"/>
      <c r="D54" s="271"/>
      <c r="E54" s="271"/>
      <c r="F54" s="271"/>
      <c r="G54" s="271"/>
      <c r="H54" s="271"/>
      <c r="I54" s="271"/>
      <c r="J54" s="271"/>
      <c r="K54" s="271"/>
      <c r="L54" s="271"/>
      <c r="M54" s="2"/>
    </row>
    <row r="55" spans="1:13" x14ac:dyDescent="0.25">
      <c r="A55" s="2"/>
      <c r="B55" s="2"/>
      <c r="C55" s="2"/>
      <c r="D55" s="2"/>
      <c r="E55" s="2"/>
      <c r="F55" s="2"/>
      <c r="G55" s="2"/>
      <c r="H55" s="2"/>
      <c r="I55" s="2"/>
      <c r="J55" s="2"/>
      <c r="K55" s="2"/>
      <c r="L55" s="2"/>
      <c r="M55" s="2"/>
    </row>
    <row r="56" spans="1:13" x14ac:dyDescent="0.25">
      <c r="A56" s="2"/>
      <c r="B56" s="2"/>
      <c r="C56" s="2"/>
      <c r="D56" s="2"/>
      <c r="E56" s="2"/>
      <c r="F56" s="2"/>
      <c r="G56" s="2"/>
      <c r="H56" s="2"/>
      <c r="I56" s="2"/>
      <c r="J56" s="2"/>
      <c r="K56" s="2"/>
      <c r="L56" s="2"/>
      <c r="M56" s="2"/>
    </row>
    <row r="57" spans="1:13" x14ac:dyDescent="0.25">
      <c r="A57" s="2"/>
      <c r="B57" s="2"/>
      <c r="C57" s="2"/>
      <c r="D57" s="2"/>
      <c r="E57" s="2"/>
      <c r="F57" s="2"/>
      <c r="G57" s="2"/>
      <c r="H57" s="2"/>
      <c r="I57" s="2"/>
      <c r="J57" s="2"/>
      <c r="K57" s="2"/>
      <c r="L57" s="2"/>
      <c r="M57" s="2"/>
    </row>
    <row r="58" spans="1:13" x14ac:dyDescent="0.25">
      <c r="A58" s="2"/>
      <c r="B58" s="2"/>
      <c r="C58" s="2"/>
      <c r="D58" s="2"/>
      <c r="E58" s="2"/>
      <c r="F58" s="2"/>
      <c r="G58" s="2"/>
      <c r="H58" s="2"/>
      <c r="I58" s="2"/>
      <c r="J58" s="2"/>
      <c r="K58" s="2"/>
      <c r="L58" s="2"/>
      <c r="M58" s="2"/>
    </row>
    <row r="59" spans="1:13" x14ac:dyDescent="0.25">
      <c r="A59" s="2"/>
      <c r="B59" s="2"/>
      <c r="C59" s="2"/>
      <c r="D59" s="2"/>
      <c r="E59" s="2"/>
      <c r="F59" s="2"/>
      <c r="G59" s="2"/>
      <c r="H59" s="2"/>
      <c r="I59" s="2"/>
      <c r="J59" s="2"/>
      <c r="K59" s="2"/>
      <c r="L59" s="2"/>
      <c r="M59" s="2"/>
    </row>
    <row r="60" spans="1:13" x14ac:dyDescent="0.25">
      <c r="A60" s="2"/>
      <c r="B60" s="2"/>
      <c r="C60" s="2"/>
      <c r="D60" s="2"/>
      <c r="E60" s="2"/>
      <c r="F60" s="2"/>
      <c r="G60" s="2"/>
      <c r="H60" s="2"/>
      <c r="I60" s="2"/>
      <c r="J60" s="2"/>
      <c r="K60" s="2"/>
      <c r="L60" s="2"/>
      <c r="M60" s="2"/>
    </row>
    <row r="61" spans="1:13" x14ac:dyDescent="0.25">
      <c r="A61" s="2"/>
      <c r="B61" s="2"/>
      <c r="C61" s="2"/>
      <c r="D61" s="2"/>
      <c r="E61" s="2"/>
      <c r="F61" s="2"/>
      <c r="G61" s="2"/>
      <c r="H61" s="2"/>
      <c r="I61" s="2"/>
      <c r="J61" s="2"/>
      <c r="K61" s="2"/>
      <c r="L61" s="2"/>
      <c r="M61" s="2"/>
    </row>
    <row r="62" spans="1:13" x14ac:dyDescent="0.25">
      <c r="A62" s="2"/>
      <c r="B62" s="2"/>
      <c r="C62" s="2"/>
      <c r="D62" s="2"/>
      <c r="E62" s="2"/>
      <c r="F62" s="2"/>
      <c r="G62" s="2"/>
      <c r="H62" s="2"/>
      <c r="I62" s="2"/>
      <c r="J62" s="2"/>
      <c r="K62" s="2"/>
      <c r="L62" s="2"/>
      <c r="M62" s="2"/>
    </row>
    <row r="63" spans="1:13" x14ac:dyDescent="0.25">
      <c r="A63" s="2"/>
      <c r="B63" s="2"/>
      <c r="C63" s="2"/>
      <c r="D63" s="2"/>
      <c r="E63" s="2"/>
      <c r="F63" s="2"/>
      <c r="G63" s="2"/>
      <c r="H63" s="2"/>
      <c r="I63" s="2"/>
      <c r="J63" s="2"/>
      <c r="K63" s="2"/>
      <c r="L63" s="2"/>
      <c r="M63" s="2"/>
    </row>
    <row r="64" spans="1:13" x14ac:dyDescent="0.25">
      <c r="A64" s="2"/>
      <c r="B64" s="2"/>
      <c r="C64" s="2"/>
      <c r="D64" s="2"/>
      <c r="E64" s="2"/>
      <c r="F64" s="2"/>
      <c r="G64" s="2"/>
      <c r="H64" s="2"/>
      <c r="I64" s="2"/>
      <c r="J64" s="2"/>
      <c r="K64" s="2"/>
      <c r="L64" s="2"/>
      <c r="M64" s="2"/>
    </row>
    <row r="65" spans="13:13" x14ac:dyDescent="0.25">
      <c r="M65" s="2"/>
    </row>
  </sheetData>
  <mergeCells count="10">
    <mergeCell ref="C2:L2"/>
    <mergeCell ref="B3:B4"/>
    <mergeCell ref="C3:C4"/>
    <mergeCell ref="D3:D4"/>
    <mergeCell ref="E3:E4"/>
    <mergeCell ref="F3:F4"/>
    <mergeCell ref="G3:H4"/>
    <mergeCell ref="I3:J4"/>
    <mergeCell ref="K3:K4"/>
    <mergeCell ref="L3:L4"/>
  </mergeCells>
  <pageMargins left="0.7" right="0.7" top="0.75" bottom="0.75" header="0.3" footer="0.3"/>
  <pageSetup paperSize="9" orientation="portrait" r:id="rId1"/>
  <ignoredErrors>
    <ignoredError sqref="L28" twoDigitTextYear="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showGridLines="0" tabSelected="1" zoomScaleNormal="100" workbookViewId="0">
      <selection activeCell="N31" sqref="N31"/>
    </sheetView>
  </sheetViews>
  <sheetFormatPr defaultRowHeight="15" x14ac:dyDescent="0.25"/>
  <cols>
    <col min="1" max="1" width="5" customWidth="1"/>
    <col min="2" max="2" width="45" customWidth="1"/>
    <col min="3" max="6" width="9.140625" customWidth="1"/>
    <col min="11" max="12" width="9.140625" customWidth="1"/>
  </cols>
  <sheetData>
    <row r="1" spans="1:12" ht="15.75" thickBot="1" x14ac:dyDescent="0.3">
      <c r="A1" s="284"/>
      <c r="B1" s="284"/>
      <c r="C1" s="284"/>
      <c r="D1" s="284"/>
      <c r="E1" s="284"/>
      <c r="F1" s="284"/>
      <c r="G1" s="284"/>
      <c r="H1" s="284"/>
      <c r="I1" s="284"/>
      <c r="J1" s="284"/>
      <c r="K1" s="284"/>
      <c r="L1" s="284"/>
    </row>
    <row r="2" spans="1:12" ht="31.5" customHeight="1" thickBot="1" x14ac:dyDescent="0.3">
      <c r="A2" s="275"/>
      <c r="B2" s="94" t="s">
        <v>0</v>
      </c>
      <c r="C2" s="294" t="s">
        <v>458</v>
      </c>
      <c r="D2" s="295"/>
      <c r="E2" s="295"/>
      <c r="F2" s="295"/>
      <c r="G2" s="295"/>
      <c r="H2" s="295"/>
      <c r="I2" s="295"/>
      <c r="J2" s="295"/>
      <c r="K2" s="295"/>
      <c r="L2" s="296"/>
    </row>
    <row r="3" spans="1:12" ht="15.75" customHeight="1" x14ac:dyDescent="0.25">
      <c r="A3" s="275"/>
      <c r="B3" s="292"/>
      <c r="C3" s="286">
        <v>2015</v>
      </c>
      <c r="D3" s="286">
        <v>2020</v>
      </c>
      <c r="E3" s="286">
        <v>2030</v>
      </c>
      <c r="F3" s="286">
        <v>2050</v>
      </c>
      <c r="G3" s="288" t="s">
        <v>1</v>
      </c>
      <c r="H3" s="289"/>
      <c r="I3" s="288" t="s">
        <v>2</v>
      </c>
      <c r="J3" s="289"/>
      <c r="K3" s="286" t="s">
        <v>3</v>
      </c>
      <c r="L3" s="286" t="s">
        <v>4</v>
      </c>
    </row>
    <row r="4" spans="1:12" ht="15.75" customHeight="1" thickBot="1" x14ac:dyDescent="0.3">
      <c r="A4" s="275"/>
      <c r="B4" s="293"/>
      <c r="C4" s="287"/>
      <c r="D4" s="287"/>
      <c r="E4" s="287"/>
      <c r="F4" s="287"/>
      <c r="G4" s="290"/>
      <c r="H4" s="291"/>
      <c r="I4" s="290"/>
      <c r="J4" s="291"/>
      <c r="K4" s="287"/>
      <c r="L4" s="287"/>
    </row>
    <row r="5" spans="1:12" ht="15.75" customHeight="1" thickBot="1" x14ac:dyDescent="0.3">
      <c r="A5" s="275"/>
      <c r="B5" s="98" t="s">
        <v>5</v>
      </c>
      <c r="C5" s="99"/>
      <c r="D5" s="99"/>
      <c r="E5" s="99"/>
      <c r="F5" s="99"/>
      <c r="G5" s="268" t="s">
        <v>6</v>
      </c>
      <c r="H5" s="268" t="s">
        <v>7</v>
      </c>
      <c r="I5" s="268" t="s">
        <v>6</v>
      </c>
      <c r="J5" s="268" t="s">
        <v>7</v>
      </c>
      <c r="K5" s="99"/>
      <c r="L5" s="101"/>
    </row>
    <row r="6" spans="1:12" ht="15.75" customHeight="1" thickBot="1" x14ac:dyDescent="0.3">
      <c r="A6" s="275"/>
      <c r="B6" s="264" t="s">
        <v>8</v>
      </c>
      <c r="C6" s="283">
        <f>C7/C10*C11</f>
        <v>1.2035087719298243</v>
      </c>
      <c r="D6" s="283">
        <f>D7/D10*D11</f>
        <v>1.1945868945868943</v>
      </c>
      <c r="E6" s="283">
        <f>E7/E10*E11</f>
        <v>1.2145299145299142</v>
      </c>
      <c r="F6" s="283">
        <f>F7/F10*F11</f>
        <v>1.2145299145299142</v>
      </c>
      <c r="G6" s="265"/>
      <c r="H6" s="265"/>
      <c r="I6" s="265"/>
      <c r="J6" s="265"/>
      <c r="K6" s="265" t="s">
        <v>70</v>
      </c>
      <c r="L6" s="265">
        <v>8</v>
      </c>
    </row>
    <row r="7" spans="1:12" ht="15.75" customHeight="1" thickBot="1" x14ac:dyDescent="0.3">
      <c r="A7" s="275"/>
      <c r="B7" s="264" t="s">
        <v>9</v>
      </c>
      <c r="C7" s="283">
        <v>0.7</v>
      </c>
      <c r="D7" s="283">
        <v>0.7</v>
      </c>
      <c r="E7" s="283">
        <v>0.7</v>
      </c>
      <c r="F7" s="283">
        <v>0.7</v>
      </c>
      <c r="G7" s="265"/>
      <c r="H7" s="265"/>
      <c r="I7" s="265"/>
      <c r="J7" s="265"/>
      <c r="K7" s="265"/>
      <c r="L7" s="265">
        <v>8</v>
      </c>
    </row>
    <row r="8" spans="1:12" ht="15.75" customHeight="1" thickBot="1" x14ac:dyDescent="0.3">
      <c r="A8" s="275"/>
      <c r="B8" s="264" t="s">
        <v>424</v>
      </c>
      <c r="C8" s="283">
        <f>(C6*6000-2000)/18000</f>
        <v>0.29005847953216363</v>
      </c>
      <c r="D8" s="283">
        <f>(D6*6000-2000)/18000</f>
        <v>0.28708452041785365</v>
      </c>
      <c r="E8" s="283">
        <f>(E6*6000-2000)/18000</f>
        <v>0.29373219373219361</v>
      </c>
      <c r="F8" s="283">
        <f>(F6*6000-2000)/18000</f>
        <v>0.29373219373219361</v>
      </c>
      <c r="G8" s="265"/>
      <c r="H8" s="265"/>
      <c r="I8" s="265"/>
      <c r="J8" s="265"/>
      <c r="K8" s="265" t="s">
        <v>74</v>
      </c>
      <c r="L8" s="265"/>
    </row>
    <row r="9" spans="1:12" ht="15.75" customHeight="1" thickBot="1" x14ac:dyDescent="0.3">
      <c r="A9" s="275"/>
      <c r="B9" s="264" t="s">
        <v>423</v>
      </c>
      <c r="C9" s="265">
        <v>1</v>
      </c>
      <c r="D9" s="265">
        <v>1</v>
      </c>
      <c r="E9" s="265">
        <v>1</v>
      </c>
      <c r="F9" s="265">
        <v>1</v>
      </c>
      <c r="G9" s="265"/>
      <c r="H9" s="265"/>
      <c r="I9" s="265"/>
      <c r="J9" s="265"/>
      <c r="K9" s="265" t="s">
        <v>74</v>
      </c>
      <c r="L9" s="265"/>
    </row>
    <row r="10" spans="1:12" ht="15.75" customHeight="1" thickBot="1" x14ac:dyDescent="0.3">
      <c r="A10" s="275"/>
      <c r="B10" s="264" t="s">
        <v>193</v>
      </c>
      <c r="C10" s="265">
        <f>38*0.9</f>
        <v>34.200000000000003</v>
      </c>
      <c r="D10" s="265">
        <f>39*0.9</f>
        <v>35.1</v>
      </c>
      <c r="E10" s="265">
        <f>39*0.9</f>
        <v>35.1</v>
      </c>
      <c r="F10" s="265">
        <f>39*0.9</f>
        <v>35.1</v>
      </c>
      <c r="G10" s="265">
        <v>31</v>
      </c>
      <c r="H10" s="265">
        <v>39</v>
      </c>
      <c r="I10" s="265">
        <v>31</v>
      </c>
      <c r="J10" s="265">
        <v>39</v>
      </c>
      <c r="K10" s="265" t="s">
        <v>72</v>
      </c>
      <c r="L10" s="265" t="s">
        <v>467</v>
      </c>
    </row>
    <row r="11" spans="1:12" ht="15.75" customHeight="1" thickBot="1" x14ac:dyDescent="0.3">
      <c r="A11" s="275"/>
      <c r="B11" s="264" t="s">
        <v>12</v>
      </c>
      <c r="C11" s="265">
        <f>C12-C10</f>
        <v>58.8</v>
      </c>
      <c r="D11" s="265">
        <f>D12-D10</f>
        <v>59.9</v>
      </c>
      <c r="E11" s="265">
        <f>E12-E10</f>
        <v>60.9</v>
      </c>
      <c r="F11" s="265">
        <f>F12-F10</f>
        <v>60.9</v>
      </c>
      <c r="G11" s="265"/>
      <c r="H11" s="265"/>
      <c r="I11" s="265"/>
      <c r="J11" s="265"/>
      <c r="K11" s="265" t="s">
        <v>65</v>
      </c>
      <c r="L11" s="265">
        <v>8</v>
      </c>
    </row>
    <row r="12" spans="1:12" ht="15.75" customHeight="1" thickBot="1" x14ac:dyDescent="0.3">
      <c r="A12" s="275"/>
      <c r="B12" s="264" t="s">
        <v>13</v>
      </c>
      <c r="C12" s="265">
        <v>93</v>
      </c>
      <c r="D12" s="265">
        <v>95</v>
      </c>
      <c r="E12" s="265">
        <v>96</v>
      </c>
      <c r="F12" s="265">
        <v>96</v>
      </c>
      <c r="G12" s="265"/>
      <c r="H12" s="265"/>
      <c r="I12" s="265"/>
      <c r="J12" s="265"/>
      <c r="K12" s="265"/>
      <c r="L12" s="265">
        <v>8</v>
      </c>
    </row>
    <row r="13" spans="1:12" ht="15.75" customHeight="1" thickBot="1" x14ac:dyDescent="0.3">
      <c r="A13" s="275"/>
      <c r="B13" s="264" t="s">
        <v>14</v>
      </c>
      <c r="C13" s="265" t="s">
        <v>103</v>
      </c>
      <c r="D13" s="269" t="s">
        <v>103</v>
      </c>
      <c r="E13" s="269" t="s">
        <v>103</v>
      </c>
      <c r="F13" s="269" t="s">
        <v>103</v>
      </c>
      <c r="G13" s="265"/>
      <c r="H13" s="265"/>
      <c r="I13" s="265"/>
      <c r="J13" s="265"/>
      <c r="K13" s="265"/>
      <c r="L13" s="265"/>
    </row>
    <row r="14" spans="1:12" ht="15.75" customHeight="1" thickBot="1" x14ac:dyDescent="0.3">
      <c r="A14" s="275"/>
      <c r="B14" s="264" t="s">
        <v>15</v>
      </c>
      <c r="C14" s="265">
        <v>20</v>
      </c>
      <c r="D14" s="265">
        <v>20</v>
      </c>
      <c r="E14" s="265">
        <v>20</v>
      </c>
      <c r="F14" s="265">
        <v>20</v>
      </c>
      <c r="G14" s="265"/>
      <c r="H14" s="265"/>
      <c r="I14" s="265"/>
      <c r="J14" s="265"/>
      <c r="K14" s="265" t="s">
        <v>33</v>
      </c>
      <c r="L14" s="265">
        <v>8</v>
      </c>
    </row>
    <row r="15" spans="1:12" ht="15.75" customHeight="1" thickBot="1" x14ac:dyDescent="0.3">
      <c r="A15" s="275"/>
      <c r="B15" s="98" t="s">
        <v>16</v>
      </c>
      <c r="C15" s="268"/>
      <c r="D15" s="268"/>
      <c r="E15" s="268"/>
      <c r="F15" s="268"/>
      <c r="G15" s="268"/>
      <c r="H15" s="268"/>
      <c r="I15" s="268"/>
      <c r="J15" s="268"/>
      <c r="K15" s="268"/>
      <c r="L15" s="265"/>
    </row>
    <row r="16" spans="1:12" ht="15.75" customHeight="1" thickBot="1" x14ac:dyDescent="0.3">
      <c r="A16" s="275"/>
      <c r="B16" s="264" t="s">
        <v>196</v>
      </c>
      <c r="C16" s="265"/>
      <c r="D16" s="265"/>
      <c r="E16" s="265"/>
      <c r="F16" s="265"/>
      <c r="G16" s="265"/>
      <c r="H16" s="265"/>
      <c r="I16" s="265"/>
      <c r="J16" s="265"/>
      <c r="K16" s="265"/>
      <c r="L16" s="265"/>
    </row>
    <row r="17" spans="1:12" ht="15.75" customHeight="1" thickBot="1" x14ac:dyDescent="0.3">
      <c r="A17" s="275"/>
      <c r="B17" s="264" t="s">
        <v>197</v>
      </c>
      <c r="C17" s="265"/>
      <c r="D17" s="265"/>
      <c r="E17" s="265"/>
      <c r="F17" s="265"/>
      <c r="G17" s="265"/>
      <c r="H17" s="265"/>
      <c r="I17" s="265"/>
      <c r="J17" s="265"/>
      <c r="K17" s="265"/>
      <c r="L17" s="265"/>
    </row>
    <row r="18" spans="1:12" ht="15.75" customHeight="1" thickBot="1" x14ac:dyDescent="0.3">
      <c r="A18" s="275"/>
      <c r="B18" s="264" t="s">
        <v>198</v>
      </c>
      <c r="C18" s="265"/>
      <c r="D18" s="265"/>
      <c r="E18" s="265"/>
      <c r="F18" s="265"/>
      <c r="G18" s="265"/>
      <c r="H18" s="265"/>
      <c r="I18" s="265"/>
      <c r="J18" s="265"/>
      <c r="K18" s="265"/>
      <c r="L18" s="265"/>
    </row>
    <row r="19" spans="1:12" ht="15.75" customHeight="1" thickBot="1" x14ac:dyDescent="0.3">
      <c r="A19" s="275"/>
      <c r="B19" s="264" t="s">
        <v>422</v>
      </c>
      <c r="C19" s="265">
        <v>7</v>
      </c>
      <c r="D19" s="265">
        <v>5</v>
      </c>
      <c r="E19" s="265">
        <v>5</v>
      </c>
      <c r="F19" s="265">
        <v>5</v>
      </c>
      <c r="G19" s="265"/>
      <c r="H19" s="265"/>
      <c r="I19" s="265"/>
      <c r="J19" s="265"/>
      <c r="K19" s="265" t="s">
        <v>71</v>
      </c>
      <c r="L19" s="265">
        <v>9</v>
      </c>
    </row>
    <row r="20" spans="1:12" ht="15.75" customHeight="1" thickBot="1" x14ac:dyDescent="0.3">
      <c r="A20" s="275"/>
      <c r="B20" s="264" t="s">
        <v>421</v>
      </c>
      <c r="C20" s="265">
        <v>45</v>
      </c>
      <c r="D20" s="265">
        <v>40</v>
      </c>
      <c r="E20" s="265">
        <v>30</v>
      </c>
      <c r="F20" s="265">
        <v>30</v>
      </c>
      <c r="G20" s="265"/>
      <c r="H20" s="265"/>
      <c r="I20" s="265"/>
      <c r="J20" s="265"/>
      <c r="K20" s="265" t="s">
        <v>71</v>
      </c>
      <c r="L20" s="265">
        <v>9</v>
      </c>
    </row>
    <row r="21" spans="1:12" ht="15.75" customHeight="1" thickBot="1" x14ac:dyDescent="0.3">
      <c r="A21" s="275"/>
      <c r="B21" s="98" t="s">
        <v>19</v>
      </c>
      <c r="C21" s="268"/>
      <c r="D21" s="268"/>
      <c r="E21" s="268"/>
      <c r="F21" s="268"/>
      <c r="G21" s="268"/>
      <c r="H21" s="268"/>
      <c r="I21" s="268"/>
      <c r="J21" s="268"/>
      <c r="K21" s="268"/>
      <c r="L21" s="265"/>
    </row>
    <row r="22" spans="1:12" ht="15.75" customHeight="1" thickBot="1" x14ac:dyDescent="0.3">
      <c r="A22" s="275"/>
      <c r="B22" s="264" t="s">
        <v>420</v>
      </c>
      <c r="C22" s="265">
        <v>0</v>
      </c>
      <c r="D22" s="265">
        <v>0</v>
      </c>
      <c r="E22" s="265">
        <v>0</v>
      </c>
      <c r="F22" s="265">
        <v>0</v>
      </c>
      <c r="G22" s="265"/>
      <c r="H22" s="265"/>
      <c r="I22" s="265"/>
      <c r="J22" s="265"/>
      <c r="K22" s="265" t="s">
        <v>32</v>
      </c>
      <c r="L22" s="265">
        <v>11</v>
      </c>
    </row>
    <row r="23" spans="1:12" ht="15.75" customHeight="1" thickBot="1" x14ac:dyDescent="0.3">
      <c r="A23" s="275"/>
      <c r="B23" s="264" t="s">
        <v>419</v>
      </c>
      <c r="C23" s="265">
        <v>2</v>
      </c>
      <c r="D23" s="265">
        <v>2</v>
      </c>
      <c r="E23" s="265">
        <v>2</v>
      </c>
      <c r="F23" s="265">
        <v>2</v>
      </c>
      <c r="G23" s="265"/>
      <c r="H23" s="265"/>
      <c r="I23" s="265"/>
      <c r="J23" s="265"/>
      <c r="K23" s="265"/>
      <c r="L23" s="265">
        <v>11</v>
      </c>
    </row>
    <row r="24" spans="1:12" ht="15.75" customHeight="1" thickBot="1" x14ac:dyDescent="0.3">
      <c r="A24" s="275"/>
      <c r="B24" s="264" t="s">
        <v>418</v>
      </c>
      <c r="C24" s="265">
        <v>2</v>
      </c>
      <c r="D24" s="265">
        <v>2</v>
      </c>
      <c r="E24" s="265">
        <v>2</v>
      </c>
      <c r="F24" s="265">
        <v>2</v>
      </c>
      <c r="G24" s="265"/>
      <c r="H24" s="265"/>
      <c r="I24" s="265"/>
      <c r="J24" s="265"/>
      <c r="K24" s="265"/>
      <c r="L24" s="265">
        <v>12</v>
      </c>
    </row>
    <row r="25" spans="1:12" ht="15.75" customHeight="1" thickBot="1" x14ac:dyDescent="0.3">
      <c r="A25" s="275"/>
      <c r="B25" s="264" t="s">
        <v>416</v>
      </c>
      <c r="C25" s="265">
        <v>0</v>
      </c>
      <c r="D25" s="265">
        <v>0</v>
      </c>
      <c r="E25" s="265">
        <v>0</v>
      </c>
      <c r="F25" s="265">
        <v>0</v>
      </c>
      <c r="G25" s="265"/>
      <c r="H25" s="265"/>
      <c r="I25" s="265"/>
      <c r="J25" s="265"/>
      <c r="K25" s="265"/>
      <c r="L25" s="265"/>
    </row>
    <row r="26" spans="1:12" ht="15.75" customHeight="1" thickBot="1" x14ac:dyDescent="0.3">
      <c r="A26" s="275"/>
      <c r="B26" s="264" t="s">
        <v>24</v>
      </c>
      <c r="C26" s="265">
        <v>0</v>
      </c>
      <c r="D26" s="265">
        <v>0</v>
      </c>
      <c r="E26" s="265">
        <v>0</v>
      </c>
      <c r="F26" s="265">
        <v>0</v>
      </c>
      <c r="G26" s="265"/>
      <c r="H26" s="265"/>
      <c r="I26" s="265"/>
      <c r="J26" s="265"/>
      <c r="K26" s="265"/>
      <c r="L26" s="265">
        <v>11</v>
      </c>
    </row>
    <row r="27" spans="1:12" ht="15.75" customHeight="1" thickBot="1" x14ac:dyDescent="0.3">
      <c r="A27" s="275"/>
      <c r="B27" s="98" t="s">
        <v>415</v>
      </c>
      <c r="C27" s="268"/>
      <c r="D27" s="268"/>
      <c r="E27" s="268"/>
      <c r="F27" s="268"/>
      <c r="G27" s="268"/>
      <c r="H27" s="268"/>
      <c r="I27" s="268"/>
      <c r="J27" s="268"/>
      <c r="K27" s="268"/>
      <c r="L27" s="265"/>
    </row>
    <row r="28" spans="1:12" ht="15.75" customHeight="1" thickBot="1" x14ac:dyDescent="0.3">
      <c r="A28" s="275"/>
      <c r="B28" s="264" t="s">
        <v>26</v>
      </c>
      <c r="C28" s="265">
        <f>12.7+1</f>
        <v>13.7</v>
      </c>
      <c r="D28" s="265">
        <v>12</v>
      </c>
      <c r="E28" s="265">
        <v>9</v>
      </c>
      <c r="F28" s="265">
        <v>7</v>
      </c>
      <c r="G28" s="265">
        <v>10</v>
      </c>
      <c r="H28" s="265">
        <v>14</v>
      </c>
      <c r="I28" s="265">
        <v>5</v>
      </c>
      <c r="J28" s="265">
        <v>11</v>
      </c>
      <c r="K28" s="265" t="s">
        <v>290</v>
      </c>
      <c r="L28" s="265">
        <v>2</v>
      </c>
    </row>
    <row r="29" spans="1:12" ht="15.75" customHeight="1" thickBot="1" x14ac:dyDescent="0.3">
      <c r="A29" s="275"/>
      <c r="B29" s="264" t="s">
        <v>27</v>
      </c>
      <c r="C29" s="265">
        <v>68</v>
      </c>
      <c r="D29" s="265">
        <f>100-D30</f>
        <v>67</v>
      </c>
      <c r="E29" s="265">
        <f>100-E30</f>
        <v>65</v>
      </c>
      <c r="F29" s="265">
        <f>100-F30</f>
        <v>60</v>
      </c>
      <c r="G29" s="265"/>
      <c r="H29" s="265"/>
      <c r="I29" s="265"/>
      <c r="J29" s="265"/>
      <c r="K29" s="265" t="s">
        <v>34</v>
      </c>
      <c r="L29" s="265"/>
    </row>
    <row r="30" spans="1:12" ht="15.75" customHeight="1" thickBot="1" x14ac:dyDescent="0.3">
      <c r="A30" s="275"/>
      <c r="B30" s="264" t="s">
        <v>28</v>
      </c>
      <c r="C30" s="265">
        <v>32</v>
      </c>
      <c r="D30" s="265">
        <v>33</v>
      </c>
      <c r="E30" s="265">
        <v>35</v>
      </c>
      <c r="F30" s="265">
        <v>40</v>
      </c>
      <c r="G30" s="265"/>
      <c r="H30" s="265"/>
      <c r="I30" s="265"/>
      <c r="J30" s="265"/>
      <c r="K30" s="265" t="s">
        <v>34</v>
      </c>
      <c r="L30" s="265"/>
    </row>
    <row r="31" spans="1:12" ht="15.75" customHeight="1" thickBot="1" x14ac:dyDescent="0.3">
      <c r="A31" s="275"/>
      <c r="B31" s="264" t="s">
        <v>30</v>
      </c>
      <c r="C31" s="265">
        <v>800</v>
      </c>
      <c r="D31" s="265">
        <v>800</v>
      </c>
      <c r="E31" s="265">
        <v>550</v>
      </c>
      <c r="F31" s="265">
        <v>450</v>
      </c>
      <c r="G31" s="265">
        <v>350</v>
      </c>
      <c r="H31" s="265">
        <v>1000</v>
      </c>
      <c r="I31" s="265">
        <v>250</v>
      </c>
      <c r="J31" s="265">
        <v>800</v>
      </c>
      <c r="K31" s="265" t="s">
        <v>73</v>
      </c>
      <c r="L31" s="265" t="s">
        <v>468</v>
      </c>
    </row>
    <row r="32" spans="1:12" ht="15.75" customHeight="1" thickBot="1" x14ac:dyDescent="0.3">
      <c r="A32" s="275"/>
      <c r="B32" s="264" t="s">
        <v>413</v>
      </c>
      <c r="C32" s="265" t="s">
        <v>103</v>
      </c>
      <c r="D32" s="265" t="s">
        <v>103</v>
      </c>
      <c r="E32" s="265" t="s">
        <v>103</v>
      </c>
      <c r="F32" s="265" t="s">
        <v>103</v>
      </c>
      <c r="G32" s="265"/>
      <c r="H32" s="265"/>
      <c r="I32" s="265"/>
      <c r="J32" s="265"/>
      <c r="K32" s="265"/>
      <c r="L32" s="265"/>
    </row>
    <row r="33" spans="1:13" ht="15.75" customHeight="1" thickBot="1" x14ac:dyDescent="0.3">
      <c r="A33" s="275"/>
      <c r="B33" s="131" t="s">
        <v>210</v>
      </c>
      <c r="C33" s="132"/>
      <c r="D33" s="132"/>
      <c r="E33" s="132"/>
      <c r="F33" s="132"/>
      <c r="G33" s="132"/>
      <c r="H33" s="132"/>
      <c r="I33" s="132"/>
      <c r="J33" s="132"/>
      <c r="K33" s="132"/>
      <c r="L33" s="133"/>
    </row>
    <row r="34" spans="1:13" ht="15.75" customHeight="1" thickBot="1" x14ac:dyDescent="0.3">
      <c r="A34" s="275"/>
      <c r="B34" s="198" t="s">
        <v>440</v>
      </c>
      <c r="C34" s="266">
        <v>5</v>
      </c>
      <c r="D34" s="266">
        <v>5</v>
      </c>
      <c r="E34" s="266">
        <v>5</v>
      </c>
      <c r="F34" s="266">
        <v>5</v>
      </c>
      <c r="G34" s="266"/>
      <c r="H34" s="266"/>
      <c r="I34" s="266"/>
      <c r="J34" s="266"/>
      <c r="K34" s="267"/>
      <c r="L34" s="267">
        <v>9</v>
      </c>
    </row>
    <row r="35" spans="1:13" ht="15.75" customHeight="1" thickBot="1" x14ac:dyDescent="0.3">
      <c r="A35" s="275"/>
      <c r="B35" s="136"/>
      <c r="C35" s="266"/>
      <c r="D35" s="266"/>
      <c r="E35" s="266"/>
      <c r="F35" s="266"/>
      <c r="G35" s="266"/>
      <c r="H35" s="266"/>
      <c r="I35" s="266"/>
      <c r="J35" s="266"/>
      <c r="K35" s="140"/>
      <c r="L35" s="140"/>
    </row>
    <row r="36" spans="1:13" x14ac:dyDescent="0.25">
      <c r="A36" s="275"/>
      <c r="B36" s="282"/>
      <c r="C36" s="281"/>
      <c r="D36" s="281"/>
      <c r="E36" s="281"/>
      <c r="F36" s="281"/>
      <c r="G36" s="281"/>
      <c r="H36" s="281"/>
      <c r="I36" s="281"/>
      <c r="J36" s="281"/>
      <c r="K36" s="280"/>
      <c r="L36" s="280"/>
      <c r="M36" s="2"/>
    </row>
    <row r="37" spans="1:13" ht="15" customHeight="1" x14ac:dyDescent="0.25">
      <c r="A37" s="276" t="s">
        <v>68</v>
      </c>
      <c r="B37" s="2"/>
      <c r="C37" s="2"/>
      <c r="D37" s="2"/>
      <c r="E37" s="2"/>
      <c r="F37" s="2"/>
      <c r="G37" s="2"/>
      <c r="H37" s="2"/>
      <c r="I37" s="2"/>
      <c r="J37" s="2"/>
      <c r="K37" s="2"/>
      <c r="L37" s="2"/>
      <c r="M37" s="2"/>
    </row>
    <row r="38" spans="1:13" ht="15.75" customHeight="1" x14ac:dyDescent="0.25">
      <c r="A38" s="278" t="s">
        <v>412</v>
      </c>
      <c r="B38" s="277" t="s">
        <v>436</v>
      </c>
      <c r="C38" s="271"/>
      <c r="D38" s="271"/>
      <c r="E38" s="271"/>
      <c r="F38" s="271"/>
      <c r="G38" s="271"/>
      <c r="H38" s="271"/>
      <c r="I38" s="271"/>
      <c r="J38" s="271"/>
      <c r="K38" s="271"/>
      <c r="L38" s="271"/>
      <c r="M38" s="2"/>
    </row>
    <row r="39" spans="1:13" ht="15.75" customHeight="1" x14ac:dyDescent="0.25">
      <c r="A39" s="278" t="s">
        <v>469</v>
      </c>
      <c r="B39" s="277" t="s">
        <v>457</v>
      </c>
      <c r="C39" s="271"/>
      <c r="D39" s="271"/>
      <c r="E39" s="271"/>
      <c r="F39" s="271"/>
      <c r="G39" s="271"/>
      <c r="H39" s="271"/>
      <c r="I39" s="271"/>
      <c r="J39" s="31"/>
      <c r="K39" s="31"/>
      <c r="L39" s="31"/>
      <c r="M39" s="2"/>
    </row>
    <row r="40" spans="1:13" ht="15.75" customHeight="1" x14ac:dyDescent="0.25">
      <c r="A40" s="278" t="s">
        <v>462</v>
      </c>
      <c r="B40" s="277" t="s">
        <v>456</v>
      </c>
      <c r="C40" s="271"/>
      <c r="D40" s="271"/>
      <c r="E40" s="271"/>
      <c r="F40" s="271"/>
      <c r="G40" s="271"/>
      <c r="H40" s="271"/>
      <c r="I40" s="271"/>
      <c r="J40" s="31"/>
      <c r="K40" s="31"/>
      <c r="L40" s="31"/>
      <c r="M40" s="2"/>
    </row>
    <row r="41" spans="1:13" ht="15.75" customHeight="1" x14ac:dyDescent="0.25">
      <c r="A41" s="278" t="s">
        <v>470</v>
      </c>
      <c r="B41" s="277" t="s">
        <v>455</v>
      </c>
      <c r="C41" s="271"/>
      <c r="D41" s="271"/>
      <c r="E41" s="271"/>
      <c r="F41" s="271"/>
      <c r="G41" s="271"/>
      <c r="H41" s="271"/>
      <c r="I41" s="271"/>
      <c r="J41" s="31"/>
      <c r="K41" s="31"/>
      <c r="L41" s="31"/>
      <c r="M41" s="2"/>
    </row>
    <row r="42" spans="1:13" ht="15.75" customHeight="1" x14ac:dyDescent="0.25">
      <c r="A42" s="278" t="s">
        <v>463</v>
      </c>
      <c r="B42" s="277" t="s">
        <v>454</v>
      </c>
      <c r="C42" s="271"/>
      <c r="D42" s="271"/>
      <c r="E42" s="271"/>
      <c r="F42" s="271"/>
      <c r="G42" s="271"/>
      <c r="H42" s="271"/>
      <c r="I42" s="271"/>
      <c r="J42" s="31"/>
      <c r="K42" s="31"/>
      <c r="L42" s="31"/>
      <c r="M42" s="2"/>
    </row>
    <row r="43" spans="1:13" ht="15.75" customHeight="1" x14ac:dyDescent="0.25">
      <c r="A43" s="278" t="s">
        <v>471</v>
      </c>
      <c r="B43" s="277" t="s">
        <v>453</v>
      </c>
      <c r="C43" s="271"/>
      <c r="D43" s="271"/>
      <c r="E43" s="271"/>
      <c r="F43" s="271"/>
      <c r="G43" s="271"/>
      <c r="H43" s="271"/>
      <c r="I43" s="271"/>
      <c r="J43" s="31"/>
      <c r="K43" s="31"/>
      <c r="L43" s="31"/>
      <c r="M43" s="2"/>
    </row>
    <row r="44" spans="1:13" ht="15.75" customHeight="1" x14ac:dyDescent="0.25">
      <c r="A44" s="278" t="s">
        <v>472</v>
      </c>
      <c r="B44" s="277" t="s">
        <v>409</v>
      </c>
      <c r="C44" s="31"/>
      <c r="D44" s="31"/>
      <c r="E44" s="31"/>
      <c r="F44" s="31"/>
      <c r="G44" s="31"/>
      <c r="H44" s="31"/>
      <c r="I44" s="31"/>
      <c r="J44" s="31"/>
      <c r="K44" s="31"/>
      <c r="L44" s="31"/>
      <c r="M44" s="2"/>
    </row>
    <row r="45" spans="1:13" ht="15.75" customHeight="1" x14ac:dyDescent="0.25">
      <c r="A45" s="278" t="s">
        <v>404</v>
      </c>
      <c r="B45" s="277" t="s">
        <v>465</v>
      </c>
      <c r="C45" s="31"/>
      <c r="D45" s="31"/>
      <c r="E45" s="31"/>
      <c r="F45" s="31"/>
      <c r="G45" s="31"/>
      <c r="H45" s="31"/>
      <c r="I45" s="31"/>
      <c r="J45" s="31"/>
      <c r="K45" s="31"/>
      <c r="L45" s="31"/>
      <c r="M45" s="2"/>
    </row>
    <row r="46" spans="1:13" x14ac:dyDescent="0.25">
      <c r="A46" s="2"/>
      <c r="B46" s="2"/>
      <c r="C46" s="2"/>
      <c r="D46" s="2"/>
      <c r="E46" s="2"/>
      <c r="F46" s="2"/>
      <c r="G46" s="2"/>
      <c r="H46" s="2"/>
      <c r="I46" s="2"/>
      <c r="J46" s="2"/>
      <c r="K46" s="2"/>
      <c r="L46" s="2"/>
      <c r="M46" s="2"/>
    </row>
    <row r="47" spans="1:13" x14ac:dyDescent="0.25">
      <c r="A47" s="276" t="s">
        <v>69</v>
      </c>
      <c r="B47" s="275"/>
      <c r="C47" s="275"/>
      <c r="D47" s="275"/>
      <c r="E47" s="275"/>
      <c r="F47" s="275"/>
      <c r="G47" s="275"/>
      <c r="H47" s="275"/>
      <c r="I47" s="275"/>
      <c r="J47" s="275"/>
      <c r="K47" s="275"/>
      <c r="L47" s="275"/>
      <c r="M47" s="2"/>
    </row>
    <row r="48" spans="1:13" x14ac:dyDescent="0.25">
      <c r="A48" s="272" t="s">
        <v>70</v>
      </c>
      <c r="B48" s="271" t="s">
        <v>452</v>
      </c>
      <c r="C48" s="271"/>
      <c r="D48" s="271"/>
      <c r="E48" s="271"/>
      <c r="F48" s="271"/>
      <c r="G48" s="271"/>
      <c r="H48" s="271"/>
      <c r="I48" s="271"/>
      <c r="J48" s="271"/>
      <c r="K48" s="271"/>
      <c r="L48" s="271"/>
      <c r="M48" s="2"/>
    </row>
    <row r="49" spans="1:13" x14ac:dyDescent="0.25">
      <c r="A49" s="272" t="s">
        <v>33</v>
      </c>
      <c r="B49" s="273" t="s">
        <v>451</v>
      </c>
      <c r="C49" s="271"/>
      <c r="D49" s="271"/>
      <c r="E49" s="271"/>
      <c r="F49" s="271"/>
      <c r="G49" s="271"/>
      <c r="H49" s="271"/>
      <c r="I49" s="271"/>
      <c r="J49" s="271"/>
      <c r="K49" s="271"/>
      <c r="L49" s="271"/>
      <c r="M49" s="2"/>
    </row>
    <row r="50" spans="1:13" x14ac:dyDescent="0.25">
      <c r="A50" s="272" t="s">
        <v>32</v>
      </c>
      <c r="B50" s="271" t="s">
        <v>450</v>
      </c>
      <c r="C50" s="271"/>
      <c r="D50" s="271"/>
      <c r="E50" s="271"/>
      <c r="F50" s="271"/>
      <c r="G50" s="271"/>
      <c r="H50" s="271"/>
      <c r="I50" s="271"/>
      <c r="J50" s="271"/>
      <c r="K50" s="271"/>
      <c r="L50" s="271"/>
      <c r="M50" s="2"/>
    </row>
    <row r="51" spans="1:13" x14ac:dyDescent="0.25">
      <c r="A51" s="272" t="s">
        <v>34</v>
      </c>
      <c r="B51" s="271" t="s">
        <v>449</v>
      </c>
      <c r="C51" s="271"/>
      <c r="D51" s="271"/>
      <c r="E51" s="271"/>
      <c r="F51" s="271"/>
      <c r="G51" s="271"/>
      <c r="H51" s="271"/>
      <c r="I51" s="271"/>
      <c r="J51" s="271"/>
      <c r="K51" s="271"/>
      <c r="L51" s="271"/>
      <c r="M51" s="2"/>
    </row>
    <row r="52" spans="1:13" x14ac:dyDescent="0.25">
      <c r="A52" s="272" t="s">
        <v>71</v>
      </c>
      <c r="B52" s="271" t="s">
        <v>448</v>
      </c>
      <c r="C52" s="271"/>
      <c r="D52" s="271"/>
      <c r="E52" s="271"/>
      <c r="F52" s="271"/>
      <c r="G52" s="271"/>
      <c r="H52" s="271"/>
      <c r="I52" s="271"/>
      <c r="J52" s="271"/>
      <c r="K52" s="271"/>
      <c r="L52" s="271"/>
      <c r="M52" s="2"/>
    </row>
    <row r="53" spans="1:13" x14ac:dyDescent="0.25">
      <c r="A53" s="272" t="s">
        <v>63</v>
      </c>
      <c r="B53" s="271" t="s">
        <v>447</v>
      </c>
      <c r="C53" s="271"/>
      <c r="D53" s="271"/>
      <c r="E53" s="271"/>
      <c r="F53" s="271"/>
      <c r="G53" s="271"/>
      <c r="H53" s="271"/>
      <c r="I53" s="271"/>
      <c r="J53" s="271"/>
      <c r="K53" s="271"/>
      <c r="L53" s="271"/>
      <c r="M53" s="2"/>
    </row>
    <row r="54" spans="1:13" x14ac:dyDescent="0.25">
      <c r="A54" s="272" t="s">
        <v>72</v>
      </c>
      <c r="B54" s="271" t="s">
        <v>446</v>
      </c>
      <c r="C54" s="271"/>
      <c r="D54" s="271"/>
      <c r="E54" s="271"/>
      <c r="F54" s="271"/>
      <c r="G54" s="271"/>
      <c r="H54" s="271"/>
      <c r="I54" s="271"/>
      <c r="J54" s="271"/>
      <c r="K54" s="271"/>
      <c r="L54" s="271"/>
      <c r="M54" s="2"/>
    </row>
    <row r="55" spans="1:13" x14ac:dyDescent="0.25">
      <c r="A55" s="272" t="s">
        <v>73</v>
      </c>
      <c r="B55" s="271" t="s">
        <v>445</v>
      </c>
      <c r="C55" s="271"/>
      <c r="D55" s="271"/>
      <c r="E55" s="271"/>
      <c r="F55" s="271"/>
      <c r="G55" s="271"/>
      <c r="H55" s="271"/>
      <c r="I55" s="271"/>
      <c r="J55" s="271"/>
      <c r="K55" s="271"/>
      <c r="L55" s="271"/>
      <c r="M55" s="2"/>
    </row>
    <row r="56" spans="1:13" x14ac:dyDescent="0.25">
      <c r="A56" s="272" t="s">
        <v>65</v>
      </c>
      <c r="B56" s="271" t="s">
        <v>394</v>
      </c>
      <c r="C56" s="271"/>
      <c r="D56" s="271"/>
      <c r="E56" s="271"/>
      <c r="F56" s="271"/>
      <c r="G56" s="271"/>
      <c r="H56" s="271"/>
      <c r="I56" s="271"/>
      <c r="J56" s="271"/>
      <c r="K56" s="271"/>
      <c r="L56" s="271"/>
      <c r="M56" s="2"/>
    </row>
    <row r="57" spans="1:13" x14ac:dyDescent="0.25">
      <c r="A57" s="272" t="s">
        <v>74</v>
      </c>
      <c r="B57" s="271" t="s">
        <v>444</v>
      </c>
      <c r="C57" s="271"/>
      <c r="D57" s="271"/>
      <c r="E57" s="271"/>
      <c r="F57" s="271"/>
      <c r="G57" s="271"/>
      <c r="H57" s="271"/>
      <c r="I57" s="271"/>
      <c r="J57" s="271"/>
      <c r="K57" s="271"/>
      <c r="L57" s="271"/>
      <c r="M57" s="2"/>
    </row>
    <row r="58" spans="1:13" x14ac:dyDescent="0.25">
      <c r="A58" s="272"/>
      <c r="B58" s="271"/>
      <c r="C58" s="271"/>
      <c r="D58" s="271"/>
      <c r="E58" s="271"/>
      <c r="F58" s="271"/>
      <c r="G58" s="271"/>
      <c r="H58" s="271"/>
      <c r="I58" s="271"/>
      <c r="J58" s="271"/>
      <c r="K58" s="271"/>
      <c r="L58" s="271"/>
      <c r="M58" s="2"/>
    </row>
    <row r="59" spans="1:13" x14ac:dyDescent="0.25">
      <c r="A59" s="2"/>
      <c r="B59" s="2"/>
      <c r="C59" s="2"/>
      <c r="D59" s="2"/>
      <c r="E59" s="2"/>
      <c r="F59" s="2"/>
      <c r="G59" s="2"/>
      <c r="H59" s="2"/>
      <c r="I59" s="2"/>
      <c r="J59" s="2"/>
      <c r="K59" s="2"/>
      <c r="L59" s="2"/>
      <c r="M59" s="2"/>
    </row>
    <row r="60" spans="1:13" x14ac:dyDescent="0.25">
      <c r="A60" s="2"/>
      <c r="B60" s="2"/>
      <c r="C60" s="2"/>
      <c r="D60" s="2"/>
      <c r="E60" s="2"/>
      <c r="F60" s="2"/>
      <c r="G60" s="2"/>
      <c r="H60" s="2"/>
      <c r="I60" s="2"/>
      <c r="J60" s="2"/>
      <c r="K60" s="2"/>
      <c r="L60" s="2"/>
      <c r="M60" s="2"/>
    </row>
    <row r="61" spans="1:13" x14ac:dyDescent="0.25">
      <c r="A61" s="2"/>
      <c r="B61" s="2"/>
      <c r="C61" s="2"/>
      <c r="D61" s="2"/>
      <c r="E61" s="2"/>
      <c r="F61" s="2"/>
      <c r="G61" s="2"/>
      <c r="H61" s="2"/>
      <c r="I61" s="2"/>
      <c r="J61" s="2"/>
      <c r="K61" s="2"/>
      <c r="L61" s="2"/>
      <c r="M61" s="2"/>
    </row>
    <row r="62" spans="1:13" x14ac:dyDescent="0.25">
      <c r="A62" s="2"/>
      <c r="B62" s="2"/>
      <c r="C62" s="2"/>
      <c r="D62" s="2"/>
      <c r="E62" s="2"/>
      <c r="F62" s="2"/>
      <c r="G62" s="2"/>
      <c r="H62" s="2"/>
      <c r="I62" s="2"/>
      <c r="J62" s="2"/>
      <c r="K62" s="2"/>
      <c r="L62" s="2"/>
      <c r="M62" s="2"/>
    </row>
    <row r="63" spans="1:13" x14ac:dyDescent="0.25">
      <c r="A63" s="2"/>
      <c r="B63" s="2"/>
      <c r="C63" s="2"/>
      <c r="D63" s="2"/>
      <c r="E63" s="2"/>
      <c r="F63" s="2"/>
      <c r="G63" s="2"/>
      <c r="H63" s="2"/>
      <c r="I63" s="2"/>
      <c r="J63" s="2"/>
      <c r="K63" s="2"/>
      <c r="L63" s="2"/>
      <c r="M63" s="2"/>
    </row>
    <row r="64" spans="1:13" x14ac:dyDescent="0.25">
      <c r="A64" s="2"/>
      <c r="B64" s="2"/>
      <c r="C64" s="2"/>
      <c r="D64" s="2"/>
      <c r="E64" s="2"/>
      <c r="F64" s="2"/>
      <c r="G64" s="2"/>
      <c r="H64" s="2"/>
      <c r="I64" s="2"/>
      <c r="J64" s="2"/>
      <c r="K64" s="2"/>
      <c r="L64" s="2"/>
      <c r="M64" s="2"/>
    </row>
    <row r="65" spans="1:13" x14ac:dyDescent="0.25">
      <c r="A65" s="2"/>
      <c r="B65" s="2"/>
      <c r="C65" s="2"/>
      <c r="D65" s="2"/>
      <c r="E65" s="2"/>
      <c r="F65" s="2"/>
      <c r="G65" s="2"/>
      <c r="H65" s="2"/>
      <c r="I65" s="2"/>
      <c r="J65" s="2"/>
      <c r="K65" s="2"/>
      <c r="L65" s="2"/>
      <c r="M65" s="2"/>
    </row>
    <row r="66" spans="1:13" x14ac:dyDescent="0.25">
      <c r="A66" s="2"/>
      <c r="B66" s="2"/>
      <c r="C66" s="2"/>
      <c r="D66" s="2"/>
      <c r="E66" s="2"/>
      <c r="F66" s="2"/>
      <c r="G66" s="2"/>
      <c r="H66" s="2"/>
      <c r="I66" s="2"/>
      <c r="J66" s="2"/>
      <c r="K66" s="2"/>
      <c r="L66" s="2"/>
      <c r="M66" s="2"/>
    </row>
    <row r="67" spans="1:13" x14ac:dyDescent="0.25">
      <c r="A67" s="2"/>
      <c r="B67" s="2"/>
      <c r="C67" s="2"/>
      <c r="D67" s="2"/>
      <c r="E67" s="2"/>
      <c r="F67" s="2"/>
      <c r="G67" s="2"/>
      <c r="H67" s="2"/>
      <c r="I67" s="2"/>
      <c r="J67" s="2"/>
      <c r="K67" s="2"/>
      <c r="L67" s="2"/>
      <c r="M67" s="2"/>
    </row>
    <row r="68" spans="1:13" x14ac:dyDescent="0.25">
      <c r="A68" s="2"/>
      <c r="B68" s="2"/>
      <c r="C68" s="2"/>
      <c r="D68" s="2"/>
      <c r="E68" s="2"/>
      <c r="F68" s="2"/>
      <c r="G68" s="2"/>
      <c r="H68" s="2"/>
      <c r="I68" s="2"/>
      <c r="J68" s="2"/>
      <c r="K68" s="2"/>
      <c r="L68" s="2"/>
      <c r="M68" s="2"/>
    </row>
    <row r="69" spans="1:13" x14ac:dyDescent="0.25">
      <c r="M69" s="2"/>
    </row>
  </sheetData>
  <mergeCells count="10">
    <mergeCell ref="B3:B4"/>
    <mergeCell ref="C3:C4"/>
    <mergeCell ref="D3:D4"/>
    <mergeCell ref="E3:E4"/>
    <mergeCell ref="F3:F4"/>
    <mergeCell ref="G3:H4"/>
    <mergeCell ref="I3:J4"/>
    <mergeCell ref="K3:K4"/>
    <mergeCell ref="L3:L4"/>
    <mergeCell ref="C2:L2"/>
  </mergeCells>
  <hyperlinks>
    <hyperlink ref="B43" r:id="rId1" display="http://www.asue.de/"/>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9"/>
  <sheetViews>
    <sheetView showGridLines="0" topLeftCell="A34" zoomScaleNormal="100" workbookViewId="0">
      <selection activeCell="A58" sqref="A58:A78"/>
    </sheetView>
  </sheetViews>
  <sheetFormatPr defaultRowHeight="15" x14ac:dyDescent="0.25"/>
  <cols>
    <col min="1" max="1" width="5" customWidth="1"/>
    <col min="2" max="2" width="45" bestFit="1" customWidth="1"/>
    <col min="3" max="6" width="9.140625" customWidth="1"/>
    <col min="11" max="11" width="9.42578125" customWidth="1"/>
    <col min="15" max="15" width="45" bestFit="1" customWidth="1"/>
    <col min="28" max="28" width="45" bestFit="1" customWidth="1"/>
    <col min="30" max="30" width="9.28515625" customWidth="1"/>
    <col min="37" max="37" width="10.140625" bestFit="1" customWidth="1"/>
    <col min="41" max="41" width="45" bestFit="1" customWidth="1"/>
    <col min="50" max="50" width="10.140625" bestFit="1" customWidth="1"/>
  </cols>
  <sheetData>
    <row r="1" spans="2:51" ht="15.75" thickBot="1" x14ac:dyDescent="0.3"/>
    <row r="2" spans="2:51" ht="26.25" customHeight="1" thickBot="1" x14ac:dyDescent="0.3">
      <c r="B2" s="135" t="s">
        <v>0</v>
      </c>
      <c r="C2" s="306" t="s">
        <v>234</v>
      </c>
      <c r="D2" s="307"/>
      <c r="E2" s="307"/>
      <c r="F2" s="307"/>
      <c r="G2" s="307"/>
      <c r="H2" s="307"/>
      <c r="I2" s="307"/>
      <c r="J2" s="307"/>
      <c r="K2" s="307"/>
      <c r="L2" s="308"/>
      <c r="O2" s="135" t="s">
        <v>0</v>
      </c>
      <c r="P2" s="306" t="s">
        <v>235</v>
      </c>
      <c r="Q2" s="307"/>
      <c r="R2" s="307"/>
      <c r="S2" s="307"/>
      <c r="T2" s="307"/>
      <c r="U2" s="307"/>
      <c r="V2" s="307"/>
      <c r="W2" s="307"/>
      <c r="X2" s="307"/>
      <c r="Y2" s="308"/>
      <c r="Z2" s="155"/>
      <c r="AB2" s="135" t="s">
        <v>0</v>
      </c>
      <c r="AC2" s="294" t="s">
        <v>236</v>
      </c>
      <c r="AD2" s="295"/>
      <c r="AE2" s="295"/>
      <c r="AF2" s="295"/>
      <c r="AG2" s="295"/>
      <c r="AH2" s="295"/>
      <c r="AI2" s="295"/>
      <c r="AJ2" s="295"/>
      <c r="AK2" s="295"/>
      <c r="AL2" s="296"/>
      <c r="AO2" s="135" t="s">
        <v>0</v>
      </c>
      <c r="AP2" s="294" t="s">
        <v>237</v>
      </c>
      <c r="AQ2" s="295"/>
      <c r="AR2" s="295"/>
      <c r="AS2" s="295"/>
      <c r="AT2" s="295"/>
      <c r="AU2" s="295"/>
      <c r="AV2" s="295"/>
      <c r="AW2" s="295"/>
      <c r="AX2" s="295"/>
      <c r="AY2" s="296"/>
    </row>
    <row r="3" spans="2:51" ht="15" customHeight="1" x14ac:dyDescent="0.25">
      <c r="B3" s="304"/>
      <c r="C3" s="298">
        <v>2015</v>
      </c>
      <c r="D3" s="298">
        <v>2020</v>
      </c>
      <c r="E3" s="298">
        <v>2030</v>
      </c>
      <c r="F3" s="298">
        <v>2050</v>
      </c>
      <c r="G3" s="300" t="s">
        <v>1</v>
      </c>
      <c r="H3" s="301"/>
      <c r="I3" s="300" t="s">
        <v>2</v>
      </c>
      <c r="J3" s="301"/>
      <c r="K3" s="298" t="s">
        <v>3</v>
      </c>
      <c r="L3" s="298" t="s">
        <v>4</v>
      </c>
      <c r="O3" s="304"/>
      <c r="P3" s="298">
        <v>2015</v>
      </c>
      <c r="Q3" s="298">
        <v>2020</v>
      </c>
      <c r="R3" s="298">
        <v>2030</v>
      </c>
      <c r="S3" s="298">
        <v>2050</v>
      </c>
      <c r="T3" s="300" t="s">
        <v>1</v>
      </c>
      <c r="U3" s="301"/>
      <c r="V3" s="300" t="s">
        <v>2</v>
      </c>
      <c r="W3" s="301"/>
      <c r="X3" s="298" t="s">
        <v>3</v>
      </c>
      <c r="Y3" s="298" t="s">
        <v>4</v>
      </c>
      <c r="Z3" s="145"/>
      <c r="AB3" s="304"/>
      <c r="AC3" s="298">
        <v>2015</v>
      </c>
      <c r="AD3" s="298">
        <v>2020</v>
      </c>
      <c r="AE3" s="298">
        <v>2030</v>
      </c>
      <c r="AF3" s="298">
        <v>2050</v>
      </c>
      <c r="AG3" s="300" t="s">
        <v>1</v>
      </c>
      <c r="AH3" s="301"/>
      <c r="AI3" s="300" t="s">
        <v>2</v>
      </c>
      <c r="AJ3" s="301"/>
      <c r="AK3" s="298" t="s">
        <v>3</v>
      </c>
      <c r="AL3" s="298" t="s">
        <v>4</v>
      </c>
      <c r="AO3" s="304"/>
      <c r="AP3" s="298">
        <v>2015</v>
      </c>
      <c r="AQ3" s="298">
        <v>2020</v>
      </c>
      <c r="AR3" s="298">
        <v>2030</v>
      </c>
      <c r="AS3" s="298">
        <v>2050</v>
      </c>
      <c r="AT3" s="300" t="s">
        <v>1</v>
      </c>
      <c r="AU3" s="301"/>
      <c r="AV3" s="300" t="s">
        <v>2</v>
      </c>
      <c r="AW3" s="301"/>
      <c r="AX3" s="298" t="s">
        <v>3</v>
      </c>
      <c r="AY3" s="298" t="s">
        <v>4</v>
      </c>
    </row>
    <row r="4" spans="2:51" ht="15.75" thickBot="1" x14ac:dyDescent="0.3">
      <c r="B4" s="305"/>
      <c r="C4" s="299"/>
      <c r="D4" s="299"/>
      <c r="E4" s="299"/>
      <c r="F4" s="299"/>
      <c r="G4" s="302"/>
      <c r="H4" s="303"/>
      <c r="I4" s="302"/>
      <c r="J4" s="303"/>
      <c r="K4" s="299"/>
      <c r="L4" s="299"/>
      <c r="O4" s="305"/>
      <c r="P4" s="299"/>
      <c r="Q4" s="299"/>
      <c r="R4" s="299"/>
      <c r="S4" s="299"/>
      <c r="T4" s="302"/>
      <c r="U4" s="303"/>
      <c r="V4" s="302"/>
      <c r="W4" s="303"/>
      <c r="X4" s="299"/>
      <c r="Y4" s="299"/>
      <c r="Z4" s="145"/>
      <c r="AB4" s="305"/>
      <c r="AC4" s="299"/>
      <c r="AD4" s="299"/>
      <c r="AE4" s="299"/>
      <c r="AF4" s="299"/>
      <c r="AG4" s="302"/>
      <c r="AH4" s="303"/>
      <c r="AI4" s="302"/>
      <c r="AJ4" s="303"/>
      <c r="AK4" s="299"/>
      <c r="AL4" s="299"/>
      <c r="AO4" s="305"/>
      <c r="AP4" s="299"/>
      <c r="AQ4" s="299"/>
      <c r="AR4" s="299"/>
      <c r="AS4" s="299"/>
      <c r="AT4" s="302"/>
      <c r="AU4" s="303"/>
      <c r="AV4" s="302"/>
      <c r="AW4" s="303"/>
      <c r="AX4" s="299"/>
      <c r="AY4" s="299"/>
    </row>
    <row r="5" spans="2:51" ht="15.75" thickBot="1" x14ac:dyDescent="0.3">
      <c r="B5" s="131" t="s">
        <v>5</v>
      </c>
      <c r="C5" s="132"/>
      <c r="D5" s="132"/>
      <c r="E5" s="132"/>
      <c r="F5" s="132"/>
      <c r="G5" s="156" t="s">
        <v>6</v>
      </c>
      <c r="H5" s="156" t="s">
        <v>7</v>
      </c>
      <c r="I5" s="156" t="s">
        <v>6</v>
      </c>
      <c r="J5" s="156" t="s">
        <v>7</v>
      </c>
      <c r="K5" s="132"/>
      <c r="L5" s="133"/>
      <c r="O5" s="131" t="s">
        <v>5</v>
      </c>
      <c r="P5" s="132"/>
      <c r="Q5" s="132"/>
      <c r="R5" s="132"/>
      <c r="S5" s="132"/>
      <c r="T5" s="156" t="s">
        <v>6</v>
      </c>
      <c r="U5" s="156" t="s">
        <v>7</v>
      </c>
      <c r="V5" s="156" t="s">
        <v>6</v>
      </c>
      <c r="W5" s="156" t="s">
        <v>7</v>
      </c>
      <c r="X5" s="132"/>
      <c r="Y5" s="133"/>
      <c r="Z5" s="134"/>
      <c r="AB5" s="131" t="s">
        <v>5</v>
      </c>
      <c r="AC5" s="132"/>
      <c r="AD5" s="132"/>
      <c r="AE5" s="132"/>
      <c r="AF5" s="132"/>
      <c r="AG5" s="156" t="s">
        <v>6</v>
      </c>
      <c r="AH5" s="156" t="s">
        <v>7</v>
      </c>
      <c r="AI5" s="156" t="s">
        <v>6</v>
      </c>
      <c r="AJ5" s="156" t="s">
        <v>7</v>
      </c>
      <c r="AK5" s="132"/>
      <c r="AL5" s="133"/>
      <c r="AO5" s="131" t="s">
        <v>5</v>
      </c>
      <c r="AP5" s="132"/>
      <c r="AQ5" s="132"/>
      <c r="AR5" s="132"/>
      <c r="AS5" s="132"/>
      <c r="AT5" s="156" t="s">
        <v>6</v>
      </c>
      <c r="AU5" s="156" t="s">
        <v>7</v>
      </c>
      <c r="AV5" s="156" t="s">
        <v>6</v>
      </c>
      <c r="AW5" s="156" t="s">
        <v>7</v>
      </c>
      <c r="AX5" s="132"/>
      <c r="AY5" s="133"/>
    </row>
    <row r="6" spans="2:51" ht="15.75" thickBot="1" x14ac:dyDescent="0.3">
      <c r="B6" s="144" t="s">
        <v>8</v>
      </c>
      <c r="C6" s="103">
        <v>10</v>
      </c>
      <c r="D6" s="103">
        <v>10</v>
      </c>
      <c r="E6" s="103">
        <v>10</v>
      </c>
      <c r="F6" s="103">
        <v>10</v>
      </c>
      <c r="G6" s="103">
        <v>5</v>
      </c>
      <c r="H6" s="103">
        <v>35</v>
      </c>
      <c r="I6" s="103">
        <v>5</v>
      </c>
      <c r="J6" s="103">
        <v>35</v>
      </c>
      <c r="K6" s="137" t="s">
        <v>238</v>
      </c>
      <c r="L6" s="137"/>
      <c r="O6" s="144" t="s">
        <v>8</v>
      </c>
      <c r="P6" s="103">
        <v>10</v>
      </c>
      <c r="Q6" s="103">
        <v>10</v>
      </c>
      <c r="R6" s="103">
        <v>10</v>
      </c>
      <c r="S6" s="103">
        <v>10</v>
      </c>
      <c r="T6" s="103">
        <v>5</v>
      </c>
      <c r="U6" s="103">
        <v>35</v>
      </c>
      <c r="V6" s="103">
        <v>5</v>
      </c>
      <c r="W6" s="103">
        <v>35</v>
      </c>
      <c r="X6" s="137" t="s">
        <v>238</v>
      </c>
      <c r="Y6" s="137"/>
      <c r="Z6" s="145"/>
      <c r="AA6" s="96"/>
      <c r="AB6" s="102" t="s">
        <v>8</v>
      </c>
      <c r="AC6" s="157">
        <v>400</v>
      </c>
      <c r="AD6" s="157">
        <v>400</v>
      </c>
      <c r="AE6" s="157">
        <v>400</v>
      </c>
      <c r="AF6" s="157">
        <v>400</v>
      </c>
      <c r="AG6" s="158">
        <v>70</v>
      </c>
      <c r="AH6" s="158">
        <v>750</v>
      </c>
      <c r="AI6" s="158">
        <v>70</v>
      </c>
      <c r="AJ6" s="158">
        <v>750</v>
      </c>
      <c r="AK6" s="158"/>
      <c r="AL6" s="158"/>
      <c r="AM6" s="96"/>
      <c r="AN6" s="96"/>
      <c r="AO6" s="102" t="s">
        <v>8</v>
      </c>
      <c r="AP6" s="157">
        <v>160</v>
      </c>
      <c r="AQ6" s="157">
        <v>160</v>
      </c>
      <c r="AR6" s="157">
        <v>160</v>
      </c>
      <c r="AS6" s="157">
        <v>160</v>
      </c>
      <c r="AT6" s="158">
        <v>35</v>
      </c>
      <c r="AU6" s="158">
        <v>500</v>
      </c>
      <c r="AV6" s="158">
        <v>35</v>
      </c>
      <c r="AW6" s="158">
        <v>500</v>
      </c>
      <c r="AX6" s="159"/>
      <c r="AY6" s="159"/>
    </row>
    <row r="7" spans="2:51" ht="15.75" thickBot="1" x14ac:dyDescent="0.3">
      <c r="B7" s="144" t="s">
        <v>9</v>
      </c>
      <c r="C7" s="103" t="s">
        <v>31</v>
      </c>
      <c r="D7" s="103" t="s">
        <v>31</v>
      </c>
      <c r="E7" s="103" t="s">
        <v>31</v>
      </c>
      <c r="F7" s="103" t="s">
        <v>31</v>
      </c>
      <c r="G7" s="103" t="s">
        <v>31</v>
      </c>
      <c r="H7" s="103" t="s">
        <v>31</v>
      </c>
      <c r="I7" s="103" t="s">
        <v>31</v>
      </c>
      <c r="J7" s="103" t="s">
        <v>31</v>
      </c>
      <c r="K7" s="137"/>
      <c r="L7" s="137"/>
      <c r="O7" s="144" t="s">
        <v>9</v>
      </c>
      <c r="P7" s="103" t="s">
        <v>31</v>
      </c>
      <c r="Q7" s="103" t="s">
        <v>31</v>
      </c>
      <c r="R7" s="103" t="s">
        <v>31</v>
      </c>
      <c r="S7" s="103" t="s">
        <v>31</v>
      </c>
      <c r="T7" s="103" t="s">
        <v>31</v>
      </c>
      <c r="U7" s="103" t="s">
        <v>31</v>
      </c>
      <c r="V7" s="103" t="s">
        <v>31</v>
      </c>
      <c r="W7" s="103" t="s">
        <v>31</v>
      </c>
      <c r="X7" s="137"/>
      <c r="Y7" s="137"/>
      <c r="Z7" s="145"/>
      <c r="AA7" s="96"/>
      <c r="AB7" s="102" t="s">
        <v>9</v>
      </c>
      <c r="AC7" s="103" t="s">
        <v>31</v>
      </c>
      <c r="AD7" s="103" t="s">
        <v>31</v>
      </c>
      <c r="AE7" s="103" t="s">
        <v>31</v>
      </c>
      <c r="AF7" s="103" t="s">
        <v>31</v>
      </c>
      <c r="AG7" s="103" t="s">
        <v>31</v>
      </c>
      <c r="AH7" s="103" t="s">
        <v>31</v>
      </c>
      <c r="AI7" s="103" t="s">
        <v>31</v>
      </c>
      <c r="AJ7" s="103" t="s">
        <v>31</v>
      </c>
      <c r="AK7" s="103"/>
      <c r="AL7" s="103"/>
      <c r="AM7" s="96"/>
      <c r="AN7" s="96"/>
      <c r="AO7" s="102" t="s">
        <v>9</v>
      </c>
      <c r="AP7" s="103" t="s">
        <v>31</v>
      </c>
      <c r="AQ7" s="103" t="s">
        <v>31</v>
      </c>
      <c r="AR7" s="103" t="s">
        <v>31</v>
      </c>
      <c r="AS7" s="103" t="s">
        <v>31</v>
      </c>
      <c r="AT7" s="103" t="s">
        <v>31</v>
      </c>
      <c r="AU7" s="103" t="s">
        <v>31</v>
      </c>
      <c r="AV7" s="103" t="s">
        <v>31</v>
      </c>
      <c r="AW7" s="103" t="s">
        <v>31</v>
      </c>
      <c r="AX7" s="137"/>
      <c r="AY7" s="137"/>
    </row>
    <row r="8" spans="2:51" ht="15.75" thickBot="1" x14ac:dyDescent="0.3">
      <c r="B8" s="144" t="s">
        <v>10</v>
      </c>
      <c r="C8" s="103">
        <v>100</v>
      </c>
      <c r="D8" s="103">
        <v>100</v>
      </c>
      <c r="E8" s="103">
        <v>100</v>
      </c>
      <c r="F8" s="103">
        <v>100</v>
      </c>
      <c r="G8" s="103">
        <v>100</v>
      </c>
      <c r="H8" s="103">
        <v>100</v>
      </c>
      <c r="I8" s="103">
        <v>100</v>
      </c>
      <c r="J8" s="103">
        <v>100</v>
      </c>
      <c r="K8" s="137"/>
      <c r="L8" s="137"/>
      <c r="O8" s="144" t="s">
        <v>10</v>
      </c>
      <c r="P8" s="103">
        <v>100</v>
      </c>
      <c r="Q8" s="103">
        <v>100</v>
      </c>
      <c r="R8" s="103">
        <v>100</v>
      </c>
      <c r="S8" s="103">
        <v>100</v>
      </c>
      <c r="T8" s="103">
        <v>100</v>
      </c>
      <c r="U8" s="103">
        <v>100</v>
      </c>
      <c r="V8" s="103">
        <v>100</v>
      </c>
      <c r="W8" s="103">
        <v>100</v>
      </c>
      <c r="X8" s="137"/>
      <c r="Y8" s="137"/>
      <c r="Z8" s="145"/>
      <c r="AA8" s="96"/>
      <c r="AB8" s="102" t="s">
        <v>10</v>
      </c>
      <c r="AC8" s="103">
        <v>100</v>
      </c>
      <c r="AD8" s="103">
        <v>100</v>
      </c>
      <c r="AE8" s="103">
        <v>100</v>
      </c>
      <c r="AF8" s="103">
        <v>100</v>
      </c>
      <c r="AG8" s="103">
        <v>100</v>
      </c>
      <c r="AH8" s="103">
        <v>100</v>
      </c>
      <c r="AI8" s="103">
        <v>100</v>
      </c>
      <c r="AJ8" s="103">
        <v>100</v>
      </c>
      <c r="AK8" s="103"/>
      <c r="AL8" s="103"/>
      <c r="AM8" s="96"/>
      <c r="AN8" s="96"/>
      <c r="AO8" s="102" t="s">
        <v>10</v>
      </c>
      <c r="AP8" s="103">
        <v>100</v>
      </c>
      <c r="AQ8" s="103">
        <v>100</v>
      </c>
      <c r="AR8" s="103">
        <v>100</v>
      </c>
      <c r="AS8" s="103">
        <v>100</v>
      </c>
      <c r="AT8" s="103">
        <v>100</v>
      </c>
      <c r="AU8" s="103">
        <v>100</v>
      </c>
      <c r="AV8" s="103">
        <v>100</v>
      </c>
      <c r="AW8" s="103">
        <v>100</v>
      </c>
      <c r="AX8" s="137"/>
      <c r="AY8" s="137"/>
    </row>
    <row r="9" spans="2:51" ht="15.75" thickBot="1" x14ac:dyDescent="0.3">
      <c r="B9" s="144" t="s">
        <v>11</v>
      </c>
      <c r="C9" s="103">
        <v>100</v>
      </c>
      <c r="D9" s="103">
        <v>100</v>
      </c>
      <c r="E9" s="103">
        <v>100</v>
      </c>
      <c r="F9" s="103">
        <v>100</v>
      </c>
      <c r="G9" s="103">
        <v>100</v>
      </c>
      <c r="H9" s="103">
        <v>100</v>
      </c>
      <c r="I9" s="103">
        <v>100</v>
      </c>
      <c r="J9" s="103">
        <v>100</v>
      </c>
      <c r="K9" s="137"/>
      <c r="L9" s="137"/>
      <c r="O9" s="144" t="s">
        <v>11</v>
      </c>
      <c r="P9" s="103">
        <v>100</v>
      </c>
      <c r="Q9" s="103">
        <v>100</v>
      </c>
      <c r="R9" s="103">
        <v>100</v>
      </c>
      <c r="S9" s="103">
        <v>100</v>
      </c>
      <c r="T9" s="103">
        <v>100</v>
      </c>
      <c r="U9" s="103">
        <v>100</v>
      </c>
      <c r="V9" s="103">
        <v>100</v>
      </c>
      <c r="W9" s="103">
        <v>100</v>
      </c>
      <c r="X9" s="137"/>
      <c r="Y9" s="137"/>
      <c r="Z9" s="145"/>
      <c r="AA9" s="96"/>
      <c r="AB9" s="102" t="s">
        <v>11</v>
      </c>
      <c r="AC9" s="103">
        <v>100</v>
      </c>
      <c r="AD9" s="103">
        <v>100</v>
      </c>
      <c r="AE9" s="103">
        <v>100</v>
      </c>
      <c r="AF9" s="103">
        <v>100</v>
      </c>
      <c r="AG9" s="103">
        <v>100</v>
      </c>
      <c r="AH9" s="103">
        <v>100</v>
      </c>
      <c r="AI9" s="103">
        <v>100</v>
      </c>
      <c r="AJ9" s="103">
        <v>100</v>
      </c>
      <c r="AK9" s="103"/>
      <c r="AL9" s="103"/>
      <c r="AM9" s="96"/>
      <c r="AN9" s="96"/>
      <c r="AO9" s="102" t="s">
        <v>11</v>
      </c>
      <c r="AP9" s="103">
        <v>100</v>
      </c>
      <c r="AQ9" s="103">
        <v>100</v>
      </c>
      <c r="AR9" s="103">
        <v>100</v>
      </c>
      <c r="AS9" s="103">
        <v>100</v>
      </c>
      <c r="AT9" s="103">
        <v>100</v>
      </c>
      <c r="AU9" s="103">
        <v>100</v>
      </c>
      <c r="AV9" s="103">
        <v>100</v>
      </c>
      <c r="AW9" s="103">
        <v>100</v>
      </c>
      <c r="AX9" s="137"/>
      <c r="AY9" s="137"/>
    </row>
    <row r="10" spans="2:51" ht="15.75" thickBot="1" x14ac:dyDescent="0.3">
      <c r="B10" s="144" t="s">
        <v>193</v>
      </c>
      <c r="C10" s="103" t="s">
        <v>31</v>
      </c>
      <c r="D10" s="103" t="s">
        <v>31</v>
      </c>
      <c r="E10" s="103" t="s">
        <v>31</v>
      </c>
      <c r="F10" s="103" t="s">
        <v>31</v>
      </c>
      <c r="G10" s="103" t="s">
        <v>31</v>
      </c>
      <c r="H10" s="103" t="s">
        <v>31</v>
      </c>
      <c r="I10" s="103" t="s">
        <v>31</v>
      </c>
      <c r="J10" s="103" t="s">
        <v>31</v>
      </c>
      <c r="K10" s="137"/>
      <c r="L10" s="137"/>
      <c r="O10" s="144" t="s">
        <v>193</v>
      </c>
      <c r="P10" s="103" t="s">
        <v>31</v>
      </c>
      <c r="Q10" s="103" t="s">
        <v>31</v>
      </c>
      <c r="R10" s="103" t="s">
        <v>31</v>
      </c>
      <c r="S10" s="103" t="s">
        <v>31</v>
      </c>
      <c r="T10" s="103" t="s">
        <v>31</v>
      </c>
      <c r="U10" s="103" t="s">
        <v>31</v>
      </c>
      <c r="V10" s="103" t="s">
        <v>31</v>
      </c>
      <c r="W10" s="103" t="s">
        <v>31</v>
      </c>
      <c r="X10" s="137"/>
      <c r="Y10" s="137"/>
      <c r="Z10" s="145"/>
      <c r="AA10" s="96"/>
      <c r="AB10" s="102" t="s">
        <v>193</v>
      </c>
      <c r="AC10" s="103" t="s">
        <v>31</v>
      </c>
      <c r="AD10" s="103" t="s">
        <v>31</v>
      </c>
      <c r="AE10" s="103" t="s">
        <v>31</v>
      </c>
      <c r="AF10" s="103" t="s">
        <v>31</v>
      </c>
      <c r="AG10" s="103" t="s">
        <v>31</v>
      </c>
      <c r="AH10" s="103" t="s">
        <v>31</v>
      </c>
      <c r="AI10" s="103" t="s">
        <v>31</v>
      </c>
      <c r="AJ10" s="103" t="s">
        <v>31</v>
      </c>
      <c r="AK10" s="103"/>
      <c r="AL10" s="103"/>
      <c r="AM10" s="96"/>
      <c r="AN10" s="96"/>
      <c r="AO10" s="102" t="s">
        <v>193</v>
      </c>
      <c r="AP10" s="103" t="s">
        <v>31</v>
      </c>
      <c r="AQ10" s="103" t="s">
        <v>31</v>
      </c>
      <c r="AR10" s="103" t="s">
        <v>31</v>
      </c>
      <c r="AS10" s="103" t="s">
        <v>31</v>
      </c>
      <c r="AT10" s="103" t="s">
        <v>31</v>
      </c>
      <c r="AU10" s="103" t="s">
        <v>31</v>
      </c>
      <c r="AV10" s="103" t="s">
        <v>31</v>
      </c>
      <c r="AW10" s="103" t="s">
        <v>31</v>
      </c>
      <c r="AX10" s="137"/>
      <c r="AY10" s="137"/>
    </row>
    <row r="11" spans="2:51" ht="15.75" thickBot="1" x14ac:dyDescent="0.3">
      <c r="B11" s="144" t="s">
        <v>12</v>
      </c>
      <c r="C11" s="103">
        <v>97</v>
      </c>
      <c r="D11" s="103">
        <v>97</v>
      </c>
      <c r="E11" s="103">
        <v>98</v>
      </c>
      <c r="F11" s="103">
        <v>99</v>
      </c>
      <c r="G11" s="103">
        <v>95</v>
      </c>
      <c r="H11" s="103">
        <v>100</v>
      </c>
      <c r="I11" s="103">
        <v>98</v>
      </c>
      <c r="J11" s="103">
        <v>102</v>
      </c>
      <c r="K11" s="137" t="s">
        <v>239</v>
      </c>
      <c r="L11" s="103">
        <v>1.28</v>
      </c>
      <c r="O11" s="144" t="s">
        <v>12</v>
      </c>
      <c r="P11" s="103">
        <v>95</v>
      </c>
      <c r="Q11" s="103">
        <v>95</v>
      </c>
      <c r="R11" s="103">
        <v>96</v>
      </c>
      <c r="S11" s="103">
        <v>97</v>
      </c>
      <c r="T11" s="103">
        <v>92</v>
      </c>
      <c r="U11" s="103">
        <v>100</v>
      </c>
      <c r="V11" s="103">
        <v>95</v>
      </c>
      <c r="W11" s="103">
        <v>102</v>
      </c>
      <c r="X11" s="137" t="s">
        <v>239</v>
      </c>
      <c r="Y11" s="103">
        <v>1.28</v>
      </c>
      <c r="Z11" s="97"/>
      <c r="AA11" s="96"/>
      <c r="AB11" s="102" t="s">
        <v>12</v>
      </c>
      <c r="AC11" s="103">
        <v>101</v>
      </c>
      <c r="AD11" s="103">
        <v>101</v>
      </c>
      <c r="AE11" s="103">
        <v>102</v>
      </c>
      <c r="AF11" s="103">
        <v>102</v>
      </c>
      <c r="AG11" s="103">
        <v>99</v>
      </c>
      <c r="AH11" s="103">
        <v>103</v>
      </c>
      <c r="AI11" s="103">
        <v>100</v>
      </c>
      <c r="AJ11" s="103">
        <v>104</v>
      </c>
      <c r="AK11" s="103" t="s">
        <v>240</v>
      </c>
      <c r="AL11" s="103" t="s">
        <v>241</v>
      </c>
      <c r="AM11" s="96"/>
      <c r="AN11" s="96"/>
      <c r="AO11" s="102" t="s">
        <v>12</v>
      </c>
      <c r="AP11" s="103">
        <v>101</v>
      </c>
      <c r="AQ11" s="103">
        <v>101</v>
      </c>
      <c r="AR11" s="103">
        <v>102</v>
      </c>
      <c r="AS11" s="103">
        <v>102</v>
      </c>
      <c r="AT11" s="103">
        <v>99</v>
      </c>
      <c r="AU11" s="103">
        <v>103</v>
      </c>
      <c r="AV11" s="103">
        <v>100</v>
      </c>
      <c r="AW11" s="103">
        <v>104</v>
      </c>
      <c r="AX11" s="103" t="s">
        <v>240</v>
      </c>
      <c r="AY11" s="103" t="s">
        <v>241</v>
      </c>
    </row>
    <row r="12" spans="2:51" ht="15.75" thickBot="1" x14ac:dyDescent="0.3">
      <c r="B12" s="144" t="s">
        <v>13</v>
      </c>
      <c r="C12" s="103">
        <v>97</v>
      </c>
      <c r="D12" s="103">
        <v>97</v>
      </c>
      <c r="E12" s="103">
        <v>98</v>
      </c>
      <c r="F12" s="103">
        <v>99</v>
      </c>
      <c r="G12" s="103">
        <v>95</v>
      </c>
      <c r="H12" s="103">
        <v>100</v>
      </c>
      <c r="I12" s="103">
        <v>98</v>
      </c>
      <c r="J12" s="103">
        <v>102</v>
      </c>
      <c r="K12" s="137" t="s">
        <v>239</v>
      </c>
      <c r="L12" s="137">
        <v>1</v>
      </c>
      <c r="O12" s="144" t="s">
        <v>13</v>
      </c>
      <c r="P12" s="103">
        <v>95</v>
      </c>
      <c r="Q12" s="103">
        <v>95</v>
      </c>
      <c r="R12" s="103">
        <v>96</v>
      </c>
      <c r="S12" s="103">
        <v>97</v>
      </c>
      <c r="T12" s="103">
        <v>92</v>
      </c>
      <c r="U12" s="103">
        <v>100</v>
      </c>
      <c r="V12" s="103">
        <v>95</v>
      </c>
      <c r="W12" s="103">
        <v>102</v>
      </c>
      <c r="X12" s="137" t="s">
        <v>239</v>
      </c>
      <c r="Y12" s="137">
        <v>1</v>
      </c>
      <c r="Z12" s="145"/>
      <c r="AA12" s="96"/>
      <c r="AB12" s="102" t="s">
        <v>13</v>
      </c>
      <c r="AC12" s="103">
        <v>101</v>
      </c>
      <c r="AD12" s="103">
        <v>101</v>
      </c>
      <c r="AE12" s="103">
        <v>102</v>
      </c>
      <c r="AF12" s="103">
        <v>102</v>
      </c>
      <c r="AG12" s="103">
        <v>99</v>
      </c>
      <c r="AH12" s="103">
        <v>103</v>
      </c>
      <c r="AI12" s="103">
        <v>100</v>
      </c>
      <c r="AJ12" s="103">
        <v>104</v>
      </c>
      <c r="AK12" s="103" t="s">
        <v>240</v>
      </c>
      <c r="AL12" s="103" t="s">
        <v>241</v>
      </c>
      <c r="AM12" s="96"/>
      <c r="AN12" s="96"/>
      <c r="AO12" s="102" t="s">
        <v>13</v>
      </c>
      <c r="AP12" s="103">
        <v>101</v>
      </c>
      <c r="AQ12" s="103">
        <v>101</v>
      </c>
      <c r="AR12" s="103">
        <v>102</v>
      </c>
      <c r="AS12" s="103">
        <v>102</v>
      </c>
      <c r="AT12" s="103">
        <v>99</v>
      </c>
      <c r="AU12" s="103">
        <v>103</v>
      </c>
      <c r="AV12" s="103">
        <v>100</v>
      </c>
      <c r="AW12" s="103">
        <v>104</v>
      </c>
      <c r="AX12" s="103" t="s">
        <v>240</v>
      </c>
      <c r="AY12" s="103" t="s">
        <v>241</v>
      </c>
    </row>
    <row r="13" spans="2:51" ht="15.75" thickBot="1" x14ac:dyDescent="0.3">
      <c r="B13" s="144" t="s">
        <v>14</v>
      </c>
      <c r="C13" s="103">
        <v>150</v>
      </c>
      <c r="D13" s="103">
        <v>140</v>
      </c>
      <c r="E13" s="103">
        <v>130</v>
      </c>
      <c r="F13" s="103">
        <v>110</v>
      </c>
      <c r="G13" s="103">
        <v>100</v>
      </c>
      <c r="H13" s="103">
        <v>160</v>
      </c>
      <c r="I13" s="103">
        <v>90</v>
      </c>
      <c r="J13" s="103">
        <v>150</v>
      </c>
      <c r="K13" s="137" t="s">
        <v>242</v>
      </c>
      <c r="L13" s="137">
        <v>28</v>
      </c>
      <c r="O13" s="144" t="s">
        <v>14</v>
      </c>
      <c r="P13" s="103">
        <v>80</v>
      </c>
      <c r="Q13" s="103">
        <v>75</v>
      </c>
      <c r="R13" s="103">
        <v>70</v>
      </c>
      <c r="S13" s="103">
        <v>50</v>
      </c>
      <c r="T13" s="103">
        <v>60</v>
      </c>
      <c r="U13" s="103">
        <v>100</v>
      </c>
      <c r="V13" s="103">
        <v>40</v>
      </c>
      <c r="W13" s="103">
        <v>80</v>
      </c>
      <c r="X13" s="137" t="s">
        <v>242</v>
      </c>
      <c r="Y13" s="137">
        <v>28</v>
      </c>
      <c r="Z13" s="145"/>
      <c r="AA13" s="96"/>
      <c r="AB13" s="102" t="s">
        <v>14</v>
      </c>
      <c r="AC13" s="157">
        <v>750</v>
      </c>
      <c r="AD13" s="158">
        <v>700</v>
      </c>
      <c r="AE13" s="158">
        <v>600</v>
      </c>
      <c r="AF13" s="158">
        <v>500</v>
      </c>
      <c r="AG13" s="158">
        <v>500</v>
      </c>
      <c r="AH13" s="158">
        <v>1000</v>
      </c>
      <c r="AI13" s="158">
        <v>250</v>
      </c>
      <c r="AJ13" s="158">
        <v>750</v>
      </c>
      <c r="AK13" s="158" t="s">
        <v>243</v>
      </c>
      <c r="AL13" s="103">
        <v>30</v>
      </c>
      <c r="AM13" s="96"/>
      <c r="AN13" s="96"/>
      <c r="AO13" s="102" t="s">
        <v>14</v>
      </c>
      <c r="AP13" s="157">
        <v>375</v>
      </c>
      <c r="AQ13" s="157">
        <v>350</v>
      </c>
      <c r="AR13" s="157">
        <v>300</v>
      </c>
      <c r="AS13" s="157">
        <v>250</v>
      </c>
      <c r="AT13" s="158">
        <v>250</v>
      </c>
      <c r="AU13" s="158">
        <v>500</v>
      </c>
      <c r="AV13" s="158">
        <v>200</v>
      </c>
      <c r="AW13" s="158">
        <v>400</v>
      </c>
      <c r="AX13" s="158" t="s">
        <v>243</v>
      </c>
      <c r="AY13" s="103">
        <v>30</v>
      </c>
    </row>
    <row r="14" spans="2:51" ht="15.75" thickBot="1" x14ac:dyDescent="0.3">
      <c r="B14" s="144" t="s">
        <v>15</v>
      </c>
      <c r="C14" s="103">
        <v>20</v>
      </c>
      <c r="D14" s="103">
        <v>20</v>
      </c>
      <c r="E14" s="103">
        <v>20</v>
      </c>
      <c r="F14" s="103">
        <v>20</v>
      </c>
      <c r="G14" s="103">
        <v>15</v>
      </c>
      <c r="H14" s="103">
        <v>25</v>
      </c>
      <c r="I14" s="103">
        <v>15</v>
      </c>
      <c r="J14" s="103">
        <v>25</v>
      </c>
      <c r="K14" s="137"/>
      <c r="L14" s="137">
        <v>2</v>
      </c>
      <c r="O14" s="144" t="s">
        <v>15</v>
      </c>
      <c r="P14" s="103">
        <v>20</v>
      </c>
      <c r="Q14" s="103">
        <v>20</v>
      </c>
      <c r="R14" s="103">
        <v>20</v>
      </c>
      <c r="S14" s="103">
        <v>20</v>
      </c>
      <c r="T14" s="103">
        <v>15</v>
      </c>
      <c r="U14" s="103">
        <v>25</v>
      </c>
      <c r="V14" s="103">
        <v>15</v>
      </c>
      <c r="W14" s="103">
        <v>25</v>
      </c>
      <c r="X14" s="137"/>
      <c r="Y14" s="137">
        <v>2</v>
      </c>
      <c r="Z14" s="145"/>
      <c r="AA14" s="96"/>
      <c r="AB14" s="144" t="s">
        <v>15</v>
      </c>
      <c r="AC14" s="103">
        <v>25</v>
      </c>
      <c r="AD14" s="103">
        <v>25</v>
      </c>
      <c r="AE14" s="103">
        <v>25</v>
      </c>
      <c r="AF14" s="103">
        <v>25</v>
      </c>
      <c r="AG14" s="103">
        <v>20</v>
      </c>
      <c r="AH14" s="103">
        <v>30</v>
      </c>
      <c r="AI14" s="103">
        <v>20</v>
      </c>
      <c r="AJ14" s="103">
        <v>30</v>
      </c>
      <c r="AK14" s="103" t="s">
        <v>125</v>
      </c>
      <c r="AL14" s="103">
        <v>31</v>
      </c>
      <c r="AM14" s="96"/>
      <c r="AN14" s="96"/>
      <c r="AO14" s="144" t="s">
        <v>15</v>
      </c>
      <c r="AP14" s="103">
        <v>25</v>
      </c>
      <c r="AQ14" s="103">
        <v>25</v>
      </c>
      <c r="AR14" s="103">
        <v>25</v>
      </c>
      <c r="AS14" s="103">
        <v>25</v>
      </c>
      <c r="AT14" s="103">
        <v>20</v>
      </c>
      <c r="AU14" s="103">
        <v>30</v>
      </c>
      <c r="AV14" s="103">
        <v>20</v>
      </c>
      <c r="AW14" s="103">
        <v>30</v>
      </c>
      <c r="AX14" s="103" t="s">
        <v>125</v>
      </c>
      <c r="AY14" s="103">
        <v>31</v>
      </c>
    </row>
    <row r="15" spans="2:51" ht="15.75" thickBot="1" x14ac:dyDescent="0.3">
      <c r="B15" s="131" t="s">
        <v>16</v>
      </c>
      <c r="C15" s="100"/>
      <c r="D15" s="100"/>
      <c r="E15" s="100"/>
      <c r="F15" s="100"/>
      <c r="G15" s="100"/>
      <c r="H15" s="100"/>
      <c r="I15" s="100"/>
      <c r="J15" s="100"/>
      <c r="K15" s="161"/>
      <c r="L15" s="137"/>
      <c r="O15" s="131" t="s">
        <v>16</v>
      </c>
      <c r="P15" s="100"/>
      <c r="Q15" s="100"/>
      <c r="R15" s="100"/>
      <c r="S15" s="100"/>
      <c r="T15" s="100"/>
      <c r="U15" s="100"/>
      <c r="V15" s="100"/>
      <c r="W15" s="100"/>
      <c r="X15" s="161"/>
      <c r="Y15" s="137"/>
      <c r="Z15" s="145"/>
      <c r="AA15" s="96"/>
      <c r="AB15" s="98" t="s">
        <v>16</v>
      </c>
      <c r="AC15" s="100"/>
      <c r="AD15" s="100"/>
      <c r="AE15" s="100"/>
      <c r="AF15" s="100"/>
      <c r="AG15" s="100"/>
      <c r="AH15" s="100"/>
      <c r="AI15" s="100"/>
      <c r="AJ15" s="100"/>
      <c r="AK15" s="100"/>
      <c r="AL15" s="103"/>
      <c r="AM15" s="96"/>
      <c r="AN15" s="96"/>
      <c r="AO15" s="98" t="s">
        <v>16</v>
      </c>
      <c r="AP15" s="100"/>
      <c r="AQ15" s="100"/>
      <c r="AR15" s="100"/>
      <c r="AS15" s="100"/>
      <c r="AT15" s="100"/>
      <c r="AU15" s="100"/>
      <c r="AV15" s="100"/>
      <c r="AW15" s="100"/>
      <c r="AX15" s="100"/>
      <c r="AY15" s="103"/>
    </row>
    <row r="16" spans="2:51" ht="15.75" thickBot="1" x14ac:dyDescent="0.3">
      <c r="B16" s="144" t="s">
        <v>196</v>
      </c>
      <c r="C16" s="103" t="s">
        <v>31</v>
      </c>
      <c r="D16" s="103" t="s">
        <v>31</v>
      </c>
      <c r="E16" s="103" t="s">
        <v>31</v>
      </c>
      <c r="F16" s="103" t="s">
        <v>31</v>
      </c>
      <c r="G16" s="103" t="s">
        <v>31</v>
      </c>
      <c r="H16" s="103" t="s">
        <v>31</v>
      </c>
      <c r="I16" s="103" t="s">
        <v>31</v>
      </c>
      <c r="J16" s="103" t="s">
        <v>31</v>
      </c>
      <c r="K16" s="162" t="s">
        <v>99</v>
      </c>
      <c r="L16" s="163"/>
      <c r="O16" s="144" t="s">
        <v>196</v>
      </c>
      <c r="P16" s="103" t="s">
        <v>31</v>
      </c>
      <c r="Q16" s="103" t="s">
        <v>31</v>
      </c>
      <c r="R16" s="103" t="s">
        <v>31</v>
      </c>
      <c r="S16" s="103" t="s">
        <v>31</v>
      </c>
      <c r="T16" s="103" t="s">
        <v>31</v>
      </c>
      <c r="U16" s="103" t="s">
        <v>31</v>
      </c>
      <c r="V16" s="103" t="s">
        <v>31</v>
      </c>
      <c r="W16" s="103" t="s">
        <v>31</v>
      </c>
      <c r="X16" s="162" t="s">
        <v>99</v>
      </c>
      <c r="Y16" s="163"/>
      <c r="Z16" s="164"/>
      <c r="AA16" s="96"/>
      <c r="AB16" s="102" t="s">
        <v>196</v>
      </c>
      <c r="AC16" s="103" t="s">
        <v>31</v>
      </c>
      <c r="AD16" s="103" t="s">
        <v>31</v>
      </c>
      <c r="AE16" s="103" t="s">
        <v>31</v>
      </c>
      <c r="AF16" s="103" t="s">
        <v>31</v>
      </c>
      <c r="AG16" s="103" t="s">
        <v>31</v>
      </c>
      <c r="AH16" s="103" t="s">
        <v>31</v>
      </c>
      <c r="AI16" s="103" t="s">
        <v>31</v>
      </c>
      <c r="AJ16" s="103" t="s">
        <v>31</v>
      </c>
      <c r="AK16" s="157" t="s">
        <v>99</v>
      </c>
      <c r="AL16" s="103"/>
      <c r="AM16" s="96"/>
      <c r="AN16" s="96"/>
      <c r="AO16" s="102" t="s">
        <v>196</v>
      </c>
      <c r="AP16" s="103" t="s">
        <v>31</v>
      </c>
      <c r="AQ16" s="103" t="s">
        <v>31</v>
      </c>
      <c r="AR16" s="103" t="s">
        <v>31</v>
      </c>
      <c r="AS16" s="103" t="s">
        <v>31</v>
      </c>
      <c r="AT16" s="103" t="s">
        <v>31</v>
      </c>
      <c r="AU16" s="103" t="s">
        <v>31</v>
      </c>
      <c r="AV16" s="103" t="s">
        <v>31</v>
      </c>
      <c r="AW16" s="103" t="s">
        <v>31</v>
      </c>
      <c r="AX16" s="157" t="s">
        <v>99</v>
      </c>
      <c r="AY16" s="103"/>
    </row>
    <row r="17" spans="2:51" ht="15.75" thickBot="1" x14ac:dyDescent="0.3">
      <c r="B17" s="144" t="s">
        <v>197</v>
      </c>
      <c r="C17" s="103" t="s">
        <v>31</v>
      </c>
      <c r="D17" s="103" t="s">
        <v>31</v>
      </c>
      <c r="E17" s="103" t="s">
        <v>31</v>
      </c>
      <c r="F17" s="103" t="s">
        <v>31</v>
      </c>
      <c r="G17" s="103" t="s">
        <v>31</v>
      </c>
      <c r="H17" s="103" t="s">
        <v>31</v>
      </c>
      <c r="I17" s="103" t="s">
        <v>31</v>
      </c>
      <c r="J17" s="103" t="s">
        <v>31</v>
      </c>
      <c r="K17" s="162" t="s">
        <v>99</v>
      </c>
      <c r="L17" s="163"/>
      <c r="O17" s="144" t="s">
        <v>197</v>
      </c>
      <c r="P17" s="103" t="s">
        <v>31</v>
      </c>
      <c r="Q17" s="103" t="s">
        <v>31</v>
      </c>
      <c r="R17" s="103" t="s">
        <v>31</v>
      </c>
      <c r="S17" s="103" t="s">
        <v>31</v>
      </c>
      <c r="T17" s="103" t="s">
        <v>31</v>
      </c>
      <c r="U17" s="103" t="s">
        <v>31</v>
      </c>
      <c r="V17" s="103" t="s">
        <v>31</v>
      </c>
      <c r="W17" s="103" t="s">
        <v>31</v>
      </c>
      <c r="X17" s="162" t="s">
        <v>99</v>
      </c>
      <c r="Y17" s="163"/>
      <c r="Z17" s="164"/>
      <c r="AA17" s="96"/>
      <c r="AB17" s="102" t="s">
        <v>197</v>
      </c>
      <c r="AC17" s="103" t="s">
        <v>31</v>
      </c>
      <c r="AD17" s="103" t="s">
        <v>31</v>
      </c>
      <c r="AE17" s="103" t="s">
        <v>31</v>
      </c>
      <c r="AF17" s="103" t="s">
        <v>31</v>
      </c>
      <c r="AG17" s="103" t="s">
        <v>31</v>
      </c>
      <c r="AH17" s="103" t="s">
        <v>31</v>
      </c>
      <c r="AI17" s="103" t="s">
        <v>31</v>
      </c>
      <c r="AJ17" s="103" t="s">
        <v>31</v>
      </c>
      <c r="AK17" s="157" t="s">
        <v>99</v>
      </c>
      <c r="AL17" s="103"/>
      <c r="AM17" s="96"/>
      <c r="AN17" s="96"/>
      <c r="AO17" s="102" t="s">
        <v>197</v>
      </c>
      <c r="AP17" s="103" t="s">
        <v>31</v>
      </c>
      <c r="AQ17" s="103" t="s">
        <v>31</v>
      </c>
      <c r="AR17" s="103" t="s">
        <v>31</v>
      </c>
      <c r="AS17" s="103" t="s">
        <v>31</v>
      </c>
      <c r="AT17" s="103" t="s">
        <v>31</v>
      </c>
      <c r="AU17" s="103" t="s">
        <v>31</v>
      </c>
      <c r="AV17" s="103" t="s">
        <v>31</v>
      </c>
      <c r="AW17" s="103" t="s">
        <v>31</v>
      </c>
      <c r="AX17" s="157" t="s">
        <v>99</v>
      </c>
      <c r="AY17" s="103"/>
    </row>
    <row r="18" spans="2:51" ht="15.75" thickBot="1" x14ac:dyDescent="0.3">
      <c r="B18" s="144" t="s">
        <v>198</v>
      </c>
      <c r="C18" s="103" t="s">
        <v>31</v>
      </c>
      <c r="D18" s="103" t="s">
        <v>31</v>
      </c>
      <c r="E18" s="103" t="s">
        <v>31</v>
      </c>
      <c r="F18" s="103" t="s">
        <v>31</v>
      </c>
      <c r="G18" s="103" t="s">
        <v>31</v>
      </c>
      <c r="H18" s="103" t="s">
        <v>31</v>
      </c>
      <c r="I18" s="103" t="s">
        <v>31</v>
      </c>
      <c r="J18" s="103" t="s">
        <v>31</v>
      </c>
      <c r="K18" s="162" t="s">
        <v>99</v>
      </c>
      <c r="L18" s="163"/>
      <c r="O18" s="144" t="s">
        <v>198</v>
      </c>
      <c r="P18" s="103" t="s">
        <v>31</v>
      </c>
      <c r="Q18" s="103" t="s">
        <v>31</v>
      </c>
      <c r="R18" s="103" t="s">
        <v>31</v>
      </c>
      <c r="S18" s="103" t="s">
        <v>31</v>
      </c>
      <c r="T18" s="103" t="s">
        <v>31</v>
      </c>
      <c r="U18" s="103" t="s">
        <v>31</v>
      </c>
      <c r="V18" s="103" t="s">
        <v>31</v>
      </c>
      <c r="W18" s="103" t="s">
        <v>31</v>
      </c>
      <c r="X18" s="162" t="s">
        <v>99</v>
      </c>
      <c r="Y18" s="163"/>
      <c r="Z18" s="164"/>
      <c r="AA18" s="96"/>
      <c r="AB18" s="102" t="s">
        <v>198</v>
      </c>
      <c r="AC18" s="103" t="s">
        <v>31</v>
      </c>
      <c r="AD18" s="103" t="s">
        <v>31</v>
      </c>
      <c r="AE18" s="103" t="s">
        <v>31</v>
      </c>
      <c r="AF18" s="103" t="s">
        <v>31</v>
      </c>
      <c r="AG18" s="103" t="s">
        <v>31</v>
      </c>
      <c r="AH18" s="103" t="s">
        <v>31</v>
      </c>
      <c r="AI18" s="103" t="s">
        <v>31</v>
      </c>
      <c r="AJ18" s="103" t="s">
        <v>31</v>
      </c>
      <c r="AK18" s="157" t="s">
        <v>99</v>
      </c>
      <c r="AL18" s="103"/>
      <c r="AM18" s="96"/>
      <c r="AN18" s="96"/>
      <c r="AO18" s="102" t="s">
        <v>198</v>
      </c>
      <c r="AP18" s="103" t="s">
        <v>31</v>
      </c>
      <c r="AQ18" s="103" t="s">
        <v>31</v>
      </c>
      <c r="AR18" s="103" t="s">
        <v>31</v>
      </c>
      <c r="AS18" s="103" t="s">
        <v>31</v>
      </c>
      <c r="AT18" s="103" t="s">
        <v>31</v>
      </c>
      <c r="AU18" s="103" t="s">
        <v>31</v>
      </c>
      <c r="AV18" s="103" t="s">
        <v>31</v>
      </c>
      <c r="AW18" s="103" t="s">
        <v>31</v>
      </c>
      <c r="AX18" s="157" t="s">
        <v>99</v>
      </c>
      <c r="AY18" s="103"/>
    </row>
    <row r="19" spans="2:51" ht="15.75" thickBot="1" x14ac:dyDescent="0.3">
      <c r="B19" s="144" t="s">
        <v>17</v>
      </c>
      <c r="C19" s="103" t="s">
        <v>31</v>
      </c>
      <c r="D19" s="103" t="s">
        <v>31</v>
      </c>
      <c r="E19" s="103" t="s">
        <v>31</v>
      </c>
      <c r="F19" s="103" t="s">
        <v>31</v>
      </c>
      <c r="G19" s="103" t="s">
        <v>31</v>
      </c>
      <c r="H19" s="103" t="s">
        <v>31</v>
      </c>
      <c r="I19" s="103" t="s">
        <v>31</v>
      </c>
      <c r="J19" s="103" t="s">
        <v>31</v>
      </c>
      <c r="K19" s="162" t="s">
        <v>99</v>
      </c>
      <c r="L19" s="163"/>
      <c r="O19" s="144" t="s">
        <v>17</v>
      </c>
      <c r="P19" s="103" t="s">
        <v>31</v>
      </c>
      <c r="Q19" s="103" t="s">
        <v>31</v>
      </c>
      <c r="R19" s="103" t="s">
        <v>31</v>
      </c>
      <c r="S19" s="103" t="s">
        <v>31</v>
      </c>
      <c r="T19" s="103" t="s">
        <v>31</v>
      </c>
      <c r="U19" s="103" t="s">
        <v>31</v>
      </c>
      <c r="V19" s="103" t="s">
        <v>31</v>
      </c>
      <c r="W19" s="103" t="s">
        <v>31</v>
      </c>
      <c r="X19" s="162" t="s">
        <v>99</v>
      </c>
      <c r="Y19" s="163"/>
      <c r="Z19" s="164"/>
      <c r="AA19" s="96"/>
      <c r="AB19" s="102" t="s">
        <v>17</v>
      </c>
      <c r="AC19" s="103" t="s">
        <v>31</v>
      </c>
      <c r="AD19" s="103" t="s">
        <v>31</v>
      </c>
      <c r="AE19" s="103" t="s">
        <v>31</v>
      </c>
      <c r="AF19" s="103" t="s">
        <v>31</v>
      </c>
      <c r="AG19" s="103" t="s">
        <v>31</v>
      </c>
      <c r="AH19" s="103" t="s">
        <v>31</v>
      </c>
      <c r="AI19" s="103" t="s">
        <v>31</v>
      </c>
      <c r="AJ19" s="103" t="s">
        <v>31</v>
      </c>
      <c r="AK19" s="157" t="s">
        <v>99</v>
      </c>
      <c r="AL19" s="103"/>
      <c r="AM19" s="96"/>
      <c r="AN19" s="96"/>
      <c r="AO19" s="102" t="s">
        <v>17</v>
      </c>
      <c r="AP19" s="103" t="s">
        <v>31</v>
      </c>
      <c r="AQ19" s="103" t="s">
        <v>31</v>
      </c>
      <c r="AR19" s="103" t="s">
        <v>31</v>
      </c>
      <c r="AS19" s="103" t="s">
        <v>31</v>
      </c>
      <c r="AT19" s="103" t="s">
        <v>31</v>
      </c>
      <c r="AU19" s="103" t="s">
        <v>31</v>
      </c>
      <c r="AV19" s="103" t="s">
        <v>31</v>
      </c>
      <c r="AW19" s="103" t="s">
        <v>31</v>
      </c>
      <c r="AX19" s="157" t="s">
        <v>99</v>
      </c>
      <c r="AY19" s="103"/>
    </row>
    <row r="20" spans="2:51" ht="15.75" thickBot="1" x14ac:dyDescent="0.3">
      <c r="B20" s="144" t="s">
        <v>18</v>
      </c>
      <c r="C20" s="103" t="s">
        <v>31</v>
      </c>
      <c r="D20" s="103" t="s">
        <v>31</v>
      </c>
      <c r="E20" s="103" t="s">
        <v>31</v>
      </c>
      <c r="F20" s="103" t="s">
        <v>31</v>
      </c>
      <c r="G20" s="103" t="s">
        <v>31</v>
      </c>
      <c r="H20" s="103" t="s">
        <v>31</v>
      </c>
      <c r="I20" s="103" t="s">
        <v>31</v>
      </c>
      <c r="J20" s="103" t="s">
        <v>31</v>
      </c>
      <c r="K20" s="162" t="s">
        <v>99</v>
      </c>
      <c r="L20" s="163"/>
      <c r="O20" s="144" t="s">
        <v>18</v>
      </c>
      <c r="P20" s="103" t="s">
        <v>31</v>
      </c>
      <c r="Q20" s="103" t="s">
        <v>31</v>
      </c>
      <c r="R20" s="103" t="s">
        <v>31</v>
      </c>
      <c r="S20" s="103" t="s">
        <v>31</v>
      </c>
      <c r="T20" s="103" t="s">
        <v>31</v>
      </c>
      <c r="U20" s="103" t="s">
        <v>31</v>
      </c>
      <c r="V20" s="103" t="s">
        <v>31</v>
      </c>
      <c r="W20" s="103" t="s">
        <v>31</v>
      </c>
      <c r="X20" s="162" t="s">
        <v>99</v>
      </c>
      <c r="Y20" s="163"/>
      <c r="Z20" s="164"/>
      <c r="AA20" s="96"/>
      <c r="AB20" s="102" t="s">
        <v>18</v>
      </c>
      <c r="AC20" s="103" t="s">
        <v>31</v>
      </c>
      <c r="AD20" s="103" t="s">
        <v>31</v>
      </c>
      <c r="AE20" s="103" t="s">
        <v>31</v>
      </c>
      <c r="AF20" s="103" t="s">
        <v>31</v>
      </c>
      <c r="AG20" s="103" t="s">
        <v>31</v>
      </c>
      <c r="AH20" s="103" t="s">
        <v>31</v>
      </c>
      <c r="AI20" s="103" t="s">
        <v>31</v>
      </c>
      <c r="AJ20" s="103" t="s">
        <v>31</v>
      </c>
      <c r="AK20" s="157" t="s">
        <v>99</v>
      </c>
      <c r="AL20" s="103"/>
      <c r="AM20" s="96"/>
      <c r="AN20" s="96"/>
      <c r="AO20" s="102" t="s">
        <v>18</v>
      </c>
      <c r="AP20" s="103" t="s">
        <v>31</v>
      </c>
      <c r="AQ20" s="103" t="s">
        <v>31</v>
      </c>
      <c r="AR20" s="103" t="s">
        <v>31</v>
      </c>
      <c r="AS20" s="103" t="s">
        <v>31</v>
      </c>
      <c r="AT20" s="103" t="s">
        <v>31</v>
      </c>
      <c r="AU20" s="103" t="s">
        <v>31</v>
      </c>
      <c r="AV20" s="103" t="s">
        <v>31</v>
      </c>
      <c r="AW20" s="103" t="s">
        <v>31</v>
      </c>
      <c r="AX20" s="157" t="s">
        <v>99</v>
      </c>
      <c r="AY20" s="103"/>
    </row>
    <row r="21" spans="2:51" ht="15.75" thickBot="1" x14ac:dyDescent="0.3">
      <c r="B21" s="131" t="s">
        <v>19</v>
      </c>
      <c r="C21" s="99"/>
      <c r="D21" s="99"/>
      <c r="E21" s="99"/>
      <c r="F21" s="99"/>
      <c r="G21" s="99"/>
      <c r="H21" s="99"/>
      <c r="I21" s="99"/>
      <c r="J21" s="99"/>
      <c r="K21" s="132"/>
      <c r="L21" s="133"/>
      <c r="O21" s="131" t="s">
        <v>19</v>
      </c>
      <c r="P21" s="99"/>
      <c r="Q21" s="99"/>
      <c r="R21" s="99"/>
      <c r="S21" s="99"/>
      <c r="T21" s="99"/>
      <c r="U21" s="99"/>
      <c r="V21" s="99"/>
      <c r="W21" s="99"/>
      <c r="X21" s="132"/>
      <c r="Y21" s="133"/>
      <c r="Z21" s="134"/>
      <c r="AA21" s="96"/>
      <c r="AB21" s="98" t="s">
        <v>19</v>
      </c>
      <c r="AC21" s="99"/>
      <c r="AD21" s="99"/>
      <c r="AE21" s="99"/>
      <c r="AF21" s="99"/>
      <c r="AG21" s="99"/>
      <c r="AH21" s="99"/>
      <c r="AI21" s="99"/>
      <c r="AJ21" s="99"/>
      <c r="AK21" s="99"/>
      <c r="AL21" s="101"/>
      <c r="AM21" s="96"/>
      <c r="AN21" s="96"/>
      <c r="AO21" s="98" t="s">
        <v>19</v>
      </c>
      <c r="AP21" s="99"/>
      <c r="AQ21" s="99"/>
      <c r="AR21" s="99"/>
      <c r="AS21" s="99"/>
      <c r="AT21" s="99"/>
      <c r="AU21" s="99"/>
      <c r="AV21" s="99"/>
      <c r="AW21" s="99"/>
      <c r="AX21" s="99"/>
      <c r="AY21" s="101"/>
    </row>
    <row r="22" spans="2:51" ht="15.75" thickBot="1" x14ac:dyDescent="0.3">
      <c r="B22" s="144" t="s">
        <v>20</v>
      </c>
      <c r="C22" s="103">
        <v>0</v>
      </c>
      <c r="D22" s="103">
        <v>0</v>
      </c>
      <c r="E22" s="103">
        <v>0</v>
      </c>
      <c r="F22" s="103">
        <v>0</v>
      </c>
      <c r="G22" s="103">
        <v>0</v>
      </c>
      <c r="H22" s="103">
        <v>0.3</v>
      </c>
      <c r="I22" s="103">
        <v>0</v>
      </c>
      <c r="J22" s="103">
        <v>0.3</v>
      </c>
      <c r="K22" s="159"/>
      <c r="L22" s="159">
        <v>5</v>
      </c>
      <c r="O22" s="144" t="s">
        <v>20</v>
      </c>
      <c r="P22" s="103">
        <v>0</v>
      </c>
      <c r="Q22" s="103">
        <v>0</v>
      </c>
      <c r="R22" s="103">
        <v>0</v>
      </c>
      <c r="S22" s="103">
        <v>0</v>
      </c>
      <c r="T22" s="103">
        <v>0</v>
      </c>
      <c r="U22" s="103">
        <v>0.3</v>
      </c>
      <c r="V22" s="103">
        <v>0</v>
      </c>
      <c r="W22" s="103">
        <v>0.3</v>
      </c>
      <c r="X22" s="159"/>
      <c r="Y22" s="159">
        <v>5</v>
      </c>
      <c r="Z22" s="145"/>
      <c r="AA22" s="96"/>
      <c r="AB22" s="102" t="s">
        <v>199</v>
      </c>
      <c r="AC22" s="157">
        <v>0</v>
      </c>
      <c r="AD22" s="158">
        <v>0</v>
      </c>
      <c r="AE22" s="158">
        <v>0</v>
      </c>
      <c r="AF22" s="158">
        <v>0</v>
      </c>
      <c r="AG22" s="103">
        <v>0</v>
      </c>
      <c r="AH22" s="103">
        <v>0.3</v>
      </c>
      <c r="AI22" s="103">
        <v>0</v>
      </c>
      <c r="AJ22" s="103">
        <v>0.3</v>
      </c>
      <c r="AK22" s="158" t="s">
        <v>127</v>
      </c>
      <c r="AL22" s="158">
        <v>5</v>
      </c>
      <c r="AM22" s="96"/>
      <c r="AN22" s="96"/>
      <c r="AO22" s="102" t="s">
        <v>199</v>
      </c>
      <c r="AP22" s="157">
        <v>0</v>
      </c>
      <c r="AQ22" s="158">
        <v>0</v>
      </c>
      <c r="AR22" s="158">
        <v>0</v>
      </c>
      <c r="AS22" s="158">
        <v>0</v>
      </c>
      <c r="AT22" s="103">
        <v>0</v>
      </c>
      <c r="AU22" s="103">
        <v>0.3</v>
      </c>
      <c r="AV22" s="103">
        <v>0</v>
      </c>
      <c r="AW22" s="103">
        <v>0.3</v>
      </c>
      <c r="AX22" s="158" t="s">
        <v>127</v>
      </c>
      <c r="AY22" s="158">
        <v>5</v>
      </c>
    </row>
    <row r="23" spans="2:51" ht="15.75" thickBot="1" x14ac:dyDescent="0.3">
      <c r="B23" s="144" t="s">
        <v>21</v>
      </c>
      <c r="C23" s="103">
        <v>20</v>
      </c>
      <c r="D23" s="103">
        <v>10</v>
      </c>
      <c r="E23" s="103">
        <v>5</v>
      </c>
      <c r="F23" s="103">
        <v>3</v>
      </c>
      <c r="G23" s="103">
        <v>5</v>
      </c>
      <c r="H23" s="103">
        <v>15</v>
      </c>
      <c r="I23" s="103">
        <v>0.2</v>
      </c>
      <c r="J23" s="103">
        <v>0.3</v>
      </c>
      <c r="K23" s="137" t="s">
        <v>244</v>
      </c>
      <c r="L23" s="137">
        <v>3.7</v>
      </c>
      <c r="O23" s="144" t="s">
        <v>21</v>
      </c>
      <c r="P23" s="103">
        <v>20</v>
      </c>
      <c r="Q23" s="103">
        <v>10</v>
      </c>
      <c r="R23" s="103">
        <v>5</v>
      </c>
      <c r="S23" s="103">
        <v>3</v>
      </c>
      <c r="T23" s="103">
        <v>5</v>
      </c>
      <c r="U23" s="103">
        <v>15</v>
      </c>
      <c r="V23" s="103">
        <v>0.2</v>
      </c>
      <c r="W23" s="103">
        <v>0.3</v>
      </c>
      <c r="X23" s="137" t="s">
        <v>244</v>
      </c>
      <c r="Y23" s="137">
        <v>3.7</v>
      </c>
      <c r="Z23" s="145"/>
      <c r="AA23" s="96"/>
      <c r="AB23" s="102" t="s">
        <v>201</v>
      </c>
      <c r="AC23" s="127">
        <v>20</v>
      </c>
      <c r="AD23" s="103">
        <v>10</v>
      </c>
      <c r="AE23" s="103">
        <v>5</v>
      </c>
      <c r="AF23" s="103">
        <v>3</v>
      </c>
      <c r="AG23" s="103">
        <v>5</v>
      </c>
      <c r="AH23" s="103">
        <v>15</v>
      </c>
      <c r="AI23" s="103">
        <v>0.2</v>
      </c>
      <c r="AJ23" s="103">
        <v>0.3</v>
      </c>
      <c r="AK23" s="103" t="s">
        <v>127</v>
      </c>
      <c r="AL23" s="103">
        <v>3.7</v>
      </c>
      <c r="AM23" s="96"/>
      <c r="AN23" s="96"/>
      <c r="AO23" s="102" t="s">
        <v>201</v>
      </c>
      <c r="AP23" s="127">
        <v>20</v>
      </c>
      <c r="AQ23" s="103">
        <v>10</v>
      </c>
      <c r="AR23" s="103">
        <v>5</v>
      </c>
      <c r="AS23" s="103">
        <v>3</v>
      </c>
      <c r="AT23" s="103">
        <v>5</v>
      </c>
      <c r="AU23" s="103">
        <v>15</v>
      </c>
      <c r="AV23" s="103">
        <v>0.2</v>
      </c>
      <c r="AW23" s="103">
        <v>0.3</v>
      </c>
      <c r="AX23" s="103" t="s">
        <v>127</v>
      </c>
      <c r="AY23" s="103">
        <v>3.7</v>
      </c>
    </row>
    <row r="24" spans="2:51" ht="15.75" thickBot="1" x14ac:dyDescent="0.3">
      <c r="B24" s="144" t="s">
        <v>22</v>
      </c>
      <c r="C24" s="103">
        <v>2</v>
      </c>
      <c r="D24" s="103">
        <v>1</v>
      </c>
      <c r="E24" s="103">
        <v>0.5</v>
      </c>
      <c r="F24" s="103">
        <v>0.25</v>
      </c>
      <c r="G24" s="103">
        <v>0.5</v>
      </c>
      <c r="H24" s="103">
        <v>2</v>
      </c>
      <c r="I24" s="103">
        <v>0.1</v>
      </c>
      <c r="J24" s="103">
        <v>0.5</v>
      </c>
      <c r="K24" s="137" t="s">
        <v>63</v>
      </c>
      <c r="L24" s="137">
        <v>5</v>
      </c>
      <c r="O24" s="144" t="s">
        <v>22</v>
      </c>
      <c r="P24" s="103">
        <v>2</v>
      </c>
      <c r="Q24" s="103">
        <v>1</v>
      </c>
      <c r="R24" s="103">
        <v>0.5</v>
      </c>
      <c r="S24" s="103">
        <v>0.25</v>
      </c>
      <c r="T24" s="103">
        <v>0.5</v>
      </c>
      <c r="U24" s="103">
        <v>2</v>
      </c>
      <c r="V24" s="103">
        <v>0.1</v>
      </c>
      <c r="W24" s="103">
        <v>0.5</v>
      </c>
      <c r="X24" s="137" t="s">
        <v>63</v>
      </c>
      <c r="Y24" s="137">
        <v>5</v>
      </c>
      <c r="Z24" s="145"/>
      <c r="AA24" s="96"/>
      <c r="AB24" s="102" t="s">
        <v>202</v>
      </c>
      <c r="AC24" s="127">
        <v>2</v>
      </c>
      <c r="AD24" s="103">
        <v>1</v>
      </c>
      <c r="AE24" s="165">
        <v>0.5</v>
      </c>
      <c r="AF24" s="103">
        <v>0.25</v>
      </c>
      <c r="AG24" s="103">
        <v>0.5</v>
      </c>
      <c r="AH24" s="103">
        <v>2</v>
      </c>
      <c r="AI24" s="103">
        <v>0.1</v>
      </c>
      <c r="AJ24" s="103">
        <v>0.5</v>
      </c>
      <c r="AK24" s="103" t="s">
        <v>245</v>
      </c>
      <c r="AL24" s="103">
        <v>5</v>
      </c>
      <c r="AM24" s="96"/>
      <c r="AN24" s="96"/>
      <c r="AO24" s="102" t="s">
        <v>202</v>
      </c>
      <c r="AP24" s="127">
        <v>2</v>
      </c>
      <c r="AQ24" s="103">
        <v>1</v>
      </c>
      <c r="AR24" s="165">
        <v>0.5</v>
      </c>
      <c r="AS24" s="103">
        <v>0.25</v>
      </c>
      <c r="AT24" s="103">
        <v>0.5</v>
      </c>
      <c r="AU24" s="103">
        <v>2</v>
      </c>
      <c r="AV24" s="103">
        <v>0.1</v>
      </c>
      <c r="AW24" s="103">
        <v>0.5</v>
      </c>
      <c r="AX24" s="103" t="s">
        <v>245</v>
      </c>
      <c r="AY24" s="103">
        <v>5</v>
      </c>
    </row>
    <row r="25" spans="2:51" ht="15.75" thickBot="1" x14ac:dyDescent="0.3">
      <c r="B25" s="144" t="s">
        <v>23</v>
      </c>
      <c r="C25" s="103">
        <v>0</v>
      </c>
      <c r="D25" s="103">
        <v>0</v>
      </c>
      <c r="E25" s="103">
        <v>0</v>
      </c>
      <c r="F25" s="103">
        <v>0</v>
      </c>
      <c r="G25" s="103">
        <v>0</v>
      </c>
      <c r="H25" s="103">
        <v>1</v>
      </c>
      <c r="I25" s="103">
        <v>0</v>
      </c>
      <c r="J25" s="103">
        <v>1</v>
      </c>
      <c r="K25" s="137"/>
      <c r="L25" s="137"/>
      <c r="O25" s="144" t="s">
        <v>23</v>
      </c>
      <c r="P25" s="103">
        <v>0</v>
      </c>
      <c r="Q25" s="103">
        <v>0</v>
      </c>
      <c r="R25" s="103">
        <v>0</v>
      </c>
      <c r="S25" s="103">
        <v>0</v>
      </c>
      <c r="T25" s="103">
        <v>0</v>
      </c>
      <c r="U25" s="103">
        <v>1</v>
      </c>
      <c r="V25" s="103">
        <v>0</v>
      </c>
      <c r="W25" s="103">
        <v>1</v>
      </c>
      <c r="X25" s="137"/>
      <c r="Y25" s="137"/>
      <c r="Z25" s="145"/>
      <c r="AA25" s="96"/>
      <c r="AB25" s="102" t="s">
        <v>203</v>
      </c>
      <c r="AC25" s="127">
        <v>0</v>
      </c>
      <c r="AD25" s="127">
        <v>0</v>
      </c>
      <c r="AE25" s="127">
        <v>0</v>
      </c>
      <c r="AF25" s="127">
        <v>0</v>
      </c>
      <c r="AG25" s="103">
        <v>0</v>
      </c>
      <c r="AH25" s="103">
        <v>1</v>
      </c>
      <c r="AI25" s="103">
        <v>0</v>
      </c>
      <c r="AJ25" s="103">
        <v>1</v>
      </c>
      <c r="AK25" s="103" t="s">
        <v>127</v>
      </c>
      <c r="AL25" s="103"/>
      <c r="AM25" s="96"/>
      <c r="AN25" s="96"/>
      <c r="AO25" s="102" t="s">
        <v>203</v>
      </c>
      <c r="AP25" s="127">
        <v>0</v>
      </c>
      <c r="AQ25" s="127">
        <v>0</v>
      </c>
      <c r="AR25" s="127">
        <v>0</v>
      </c>
      <c r="AS25" s="127">
        <v>0</v>
      </c>
      <c r="AT25" s="103">
        <v>0</v>
      </c>
      <c r="AU25" s="103">
        <v>1</v>
      </c>
      <c r="AV25" s="103">
        <v>0</v>
      </c>
      <c r="AW25" s="103">
        <v>1</v>
      </c>
      <c r="AX25" s="103" t="s">
        <v>127</v>
      </c>
      <c r="AY25" s="103"/>
    </row>
    <row r="26" spans="2:51" ht="15.75" thickBot="1" x14ac:dyDescent="0.3">
      <c r="B26" s="144" t="s">
        <v>24</v>
      </c>
      <c r="C26" s="103">
        <v>0</v>
      </c>
      <c r="D26" s="103">
        <v>0</v>
      </c>
      <c r="E26" s="103">
        <v>0</v>
      </c>
      <c r="F26" s="103">
        <v>0</v>
      </c>
      <c r="G26" s="103">
        <v>0</v>
      </c>
      <c r="H26" s="103">
        <v>0.1</v>
      </c>
      <c r="I26" s="103">
        <v>0</v>
      </c>
      <c r="J26" s="103">
        <v>0.1</v>
      </c>
      <c r="K26" s="137"/>
      <c r="L26" s="137"/>
      <c r="O26" s="144" t="s">
        <v>24</v>
      </c>
      <c r="P26" s="103">
        <v>0</v>
      </c>
      <c r="Q26" s="103">
        <v>0</v>
      </c>
      <c r="R26" s="103">
        <v>0</v>
      </c>
      <c r="S26" s="103">
        <v>0</v>
      </c>
      <c r="T26" s="103">
        <v>0</v>
      </c>
      <c r="U26" s="103">
        <v>0.1</v>
      </c>
      <c r="V26" s="103">
        <v>0</v>
      </c>
      <c r="W26" s="103">
        <v>0.1</v>
      </c>
      <c r="X26" s="137"/>
      <c r="Y26" s="137"/>
      <c r="Z26" s="145"/>
      <c r="AA26" s="96"/>
      <c r="AB26" s="102" t="s">
        <v>24</v>
      </c>
      <c r="AC26" s="127">
        <v>0</v>
      </c>
      <c r="AD26" s="127">
        <v>0</v>
      </c>
      <c r="AE26" s="127">
        <v>0</v>
      </c>
      <c r="AF26" s="127">
        <v>0</v>
      </c>
      <c r="AG26" s="103">
        <v>0</v>
      </c>
      <c r="AH26" s="103">
        <v>0.1</v>
      </c>
      <c r="AI26" s="103">
        <v>0</v>
      </c>
      <c r="AJ26" s="103">
        <v>0.1</v>
      </c>
      <c r="AK26" s="103" t="s">
        <v>127</v>
      </c>
      <c r="AL26" s="103"/>
      <c r="AM26" s="96"/>
      <c r="AN26" s="96"/>
      <c r="AO26" s="102" t="s">
        <v>24</v>
      </c>
      <c r="AP26" s="127">
        <v>0</v>
      </c>
      <c r="AQ26" s="127">
        <v>0</v>
      </c>
      <c r="AR26" s="127">
        <v>0</v>
      </c>
      <c r="AS26" s="127">
        <v>0</v>
      </c>
      <c r="AT26" s="103">
        <v>0</v>
      </c>
      <c r="AU26" s="103">
        <v>0.1</v>
      </c>
      <c r="AV26" s="103">
        <v>0</v>
      </c>
      <c r="AW26" s="103">
        <v>0.1</v>
      </c>
      <c r="AX26" s="103" t="s">
        <v>127</v>
      </c>
      <c r="AY26" s="103"/>
    </row>
    <row r="27" spans="2:51" ht="15.75" thickBot="1" x14ac:dyDescent="0.3">
      <c r="B27" s="131" t="s">
        <v>25</v>
      </c>
      <c r="C27" s="99"/>
      <c r="D27" s="99"/>
      <c r="E27" s="99"/>
      <c r="F27" s="99"/>
      <c r="G27" s="99"/>
      <c r="H27" s="99"/>
      <c r="I27" s="99"/>
      <c r="J27" s="99"/>
      <c r="K27" s="132"/>
      <c r="L27" s="133"/>
      <c r="O27" s="131" t="s">
        <v>25</v>
      </c>
      <c r="P27" s="99"/>
      <c r="Q27" s="99"/>
      <c r="R27" s="99"/>
      <c r="S27" s="99"/>
      <c r="T27" s="99"/>
      <c r="U27" s="99"/>
      <c r="V27" s="99"/>
      <c r="W27" s="99"/>
      <c r="X27" s="132"/>
      <c r="Y27" s="133"/>
      <c r="Z27" s="134"/>
      <c r="AA27" s="96"/>
      <c r="AB27" s="98" t="s">
        <v>25</v>
      </c>
      <c r="AC27" s="99"/>
      <c r="AD27" s="99"/>
      <c r="AE27" s="99"/>
      <c r="AF27" s="99"/>
      <c r="AG27" s="95"/>
      <c r="AH27" s="95"/>
      <c r="AI27" s="95"/>
      <c r="AJ27" s="95"/>
      <c r="AK27" s="95"/>
      <c r="AL27" s="101"/>
      <c r="AM27" s="96"/>
      <c r="AN27" s="96"/>
      <c r="AO27" s="98" t="s">
        <v>25</v>
      </c>
      <c r="AP27" s="99"/>
      <c r="AQ27" s="99"/>
      <c r="AR27" s="99"/>
      <c r="AS27" s="99"/>
      <c r="AT27" s="99"/>
      <c r="AU27" s="99"/>
      <c r="AV27" s="99"/>
      <c r="AW27" s="99"/>
      <c r="AX27" s="99"/>
      <c r="AY27" s="101"/>
    </row>
    <row r="28" spans="2:51" x14ac:dyDescent="0.25">
      <c r="B28" s="166" t="s">
        <v>26</v>
      </c>
      <c r="C28" s="256">
        <v>3.2</v>
      </c>
      <c r="D28" s="168">
        <v>3.1207960099900003</v>
      </c>
      <c r="E28" s="258">
        <v>2.9682207002186498</v>
      </c>
      <c r="F28" s="168">
        <v>2.685083553185855</v>
      </c>
      <c r="G28" s="258">
        <v>3</v>
      </c>
      <c r="H28" s="168">
        <v>4.5</v>
      </c>
      <c r="I28" s="168">
        <v>2.5</v>
      </c>
      <c r="J28" s="108">
        <v>4</v>
      </c>
      <c r="K28" s="167" t="s">
        <v>246</v>
      </c>
      <c r="L28" s="167">
        <v>32</v>
      </c>
      <c r="O28" s="166" t="s">
        <v>26</v>
      </c>
      <c r="P28" s="168">
        <v>3.2</v>
      </c>
      <c r="Q28" s="168">
        <v>3.1207960099900003</v>
      </c>
      <c r="R28" s="168">
        <v>2.9682207002186498</v>
      </c>
      <c r="S28" s="168">
        <v>2.685083553185855</v>
      </c>
      <c r="T28" s="168">
        <v>3</v>
      </c>
      <c r="U28" s="168">
        <v>4.5</v>
      </c>
      <c r="V28" s="168">
        <v>2.5</v>
      </c>
      <c r="W28" s="117">
        <v>4.5</v>
      </c>
      <c r="X28" s="167" t="s">
        <v>90</v>
      </c>
      <c r="Y28" s="167">
        <v>32</v>
      </c>
      <c r="Z28" s="145"/>
      <c r="AA28" s="96"/>
      <c r="AB28" s="111" t="s">
        <v>26</v>
      </c>
      <c r="AC28" s="169">
        <v>25.200000000000003</v>
      </c>
      <c r="AD28" s="168">
        <v>24.576268578671254</v>
      </c>
      <c r="AE28" s="168">
        <v>23.374738014221869</v>
      </c>
      <c r="AF28" s="168">
        <v>21.145032981338609</v>
      </c>
      <c r="AG28" s="115">
        <v>20</v>
      </c>
      <c r="AH28" s="170">
        <v>30</v>
      </c>
      <c r="AI28" s="171">
        <v>16</v>
      </c>
      <c r="AJ28" s="170">
        <v>26</v>
      </c>
      <c r="AK28" s="117" t="s">
        <v>247</v>
      </c>
      <c r="AL28" s="112"/>
      <c r="AM28" s="96"/>
      <c r="AN28" s="96"/>
      <c r="AO28" s="111" t="s">
        <v>26</v>
      </c>
      <c r="AP28" s="169">
        <v>18</v>
      </c>
      <c r="AQ28" s="168">
        <v>17.554477556193753</v>
      </c>
      <c r="AR28" s="168">
        <v>16.696241438729906</v>
      </c>
      <c r="AS28" s="168">
        <v>15.103594986670435</v>
      </c>
      <c r="AT28" s="122">
        <v>15</v>
      </c>
      <c r="AU28" s="170">
        <v>20</v>
      </c>
      <c r="AV28" s="122">
        <v>12</v>
      </c>
      <c r="AW28" s="170">
        <v>18</v>
      </c>
      <c r="AX28" s="169" t="s">
        <v>247</v>
      </c>
      <c r="AY28" s="112"/>
    </row>
    <row r="29" spans="2:51" x14ac:dyDescent="0.25">
      <c r="B29" s="166" t="s">
        <v>27</v>
      </c>
      <c r="C29" s="124">
        <v>63</v>
      </c>
      <c r="D29" s="112">
        <v>63</v>
      </c>
      <c r="E29" s="112">
        <v>63</v>
      </c>
      <c r="F29" s="112">
        <v>63</v>
      </c>
      <c r="G29" s="112">
        <v>50</v>
      </c>
      <c r="H29" s="112">
        <v>75</v>
      </c>
      <c r="I29" s="112">
        <v>50</v>
      </c>
      <c r="J29" s="112">
        <v>75</v>
      </c>
      <c r="K29" s="172"/>
      <c r="L29" s="172"/>
      <c r="O29" s="166" t="s">
        <v>27</v>
      </c>
      <c r="P29" s="124">
        <v>63</v>
      </c>
      <c r="Q29" s="112">
        <v>63</v>
      </c>
      <c r="R29" s="112">
        <v>63</v>
      </c>
      <c r="S29" s="112">
        <v>63</v>
      </c>
      <c r="T29" s="112">
        <v>50</v>
      </c>
      <c r="U29" s="112">
        <v>75</v>
      </c>
      <c r="V29" s="112">
        <v>50</v>
      </c>
      <c r="W29" s="112">
        <v>75</v>
      </c>
      <c r="X29" s="172"/>
      <c r="Y29" s="172"/>
      <c r="Z29" s="145"/>
      <c r="AA29" s="96"/>
      <c r="AB29" s="111" t="s">
        <v>27</v>
      </c>
      <c r="AC29" s="124">
        <v>84</v>
      </c>
      <c r="AD29" s="124">
        <v>84</v>
      </c>
      <c r="AE29" s="124">
        <v>84</v>
      </c>
      <c r="AF29" s="173">
        <v>84</v>
      </c>
      <c r="AG29" s="173">
        <v>84</v>
      </c>
      <c r="AH29" s="124">
        <v>84</v>
      </c>
      <c r="AI29" s="97">
        <v>84</v>
      </c>
      <c r="AJ29" s="124">
        <v>84</v>
      </c>
      <c r="AK29" s="112" t="s">
        <v>73</v>
      </c>
      <c r="AL29" s="112"/>
      <c r="AM29" s="96"/>
      <c r="AN29" s="96"/>
      <c r="AO29" s="111" t="s">
        <v>27</v>
      </c>
      <c r="AP29" s="124">
        <v>80</v>
      </c>
      <c r="AQ29" s="124">
        <v>80</v>
      </c>
      <c r="AR29" s="124">
        <v>80</v>
      </c>
      <c r="AS29" s="124">
        <v>80</v>
      </c>
      <c r="AT29" s="97">
        <v>80</v>
      </c>
      <c r="AU29" s="124">
        <v>80</v>
      </c>
      <c r="AV29" s="97">
        <v>80</v>
      </c>
      <c r="AW29" s="124">
        <v>80</v>
      </c>
      <c r="AX29" s="174" t="s">
        <v>73</v>
      </c>
      <c r="AY29" s="172"/>
    </row>
    <row r="30" spans="2:51" ht="15.75" thickBot="1" x14ac:dyDescent="0.3">
      <c r="B30" s="144" t="s">
        <v>28</v>
      </c>
      <c r="C30" s="127">
        <v>37</v>
      </c>
      <c r="D30" s="103">
        <v>37</v>
      </c>
      <c r="E30" s="103">
        <v>37</v>
      </c>
      <c r="F30" s="103">
        <v>37</v>
      </c>
      <c r="G30" s="103">
        <v>25</v>
      </c>
      <c r="H30" s="103">
        <v>50</v>
      </c>
      <c r="I30" s="103">
        <v>25</v>
      </c>
      <c r="J30" s="103">
        <v>50</v>
      </c>
      <c r="K30" s="137"/>
      <c r="L30" s="137"/>
      <c r="O30" s="144" t="s">
        <v>28</v>
      </c>
      <c r="P30" s="127">
        <v>37</v>
      </c>
      <c r="Q30" s="103">
        <v>37</v>
      </c>
      <c r="R30" s="103">
        <v>37</v>
      </c>
      <c r="S30" s="103">
        <v>37</v>
      </c>
      <c r="T30" s="103">
        <v>25</v>
      </c>
      <c r="U30" s="103">
        <v>50</v>
      </c>
      <c r="V30" s="103">
        <v>25</v>
      </c>
      <c r="W30" s="103">
        <v>50</v>
      </c>
      <c r="X30" s="137"/>
      <c r="Y30" s="137"/>
      <c r="Z30" s="145"/>
      <c r="AA30" s="96"/>
      <c r="AB30" s="102" t="s">
        <v>28</v>
      </c>
      <c r="AC30" s="127">
        <v>16</v>
      </c>
      <c r="AD30" s="127">
        <v>16</v>
      </c>
      <c r="AE30" s="127">
        <v>16</v>
      </c>
      <c r="AF30" s="175">
        <v>16</v>
      </c>
      <c r="AG30" s="175">
        <v>16</v>
      </c>
      <c r="AH30" s="127">
        <v>16</v>
      </c>
      <c r="AI30" s="100">
        <v>16</v>
      </c>
      <c r="AJ30" s="127">
        <v>16</v>
      </c>
      <c r="AK30" s="103"/>
      <c r="AL30" s="103"/>
      <c r="AM30" s="96"/>
      <c r="AN30" s="96"/>
      <c r="AO30" s="102" t="s">
        <v>28</v>
      </c>
      <c r="AP30" s="127">
        <v>20</v>
      </c>
      <c r="AQ30" s="127">
        <v>20</v>
      </c>
      <c r="AR30" s="127">
        <v>20</v>
      </c>
      <c r="AS30" s="127">
        <v>20</v>
      </c>
      <c r="AT30" s="100">
        <v>20</v>
      </c>
      <c r="AU30" s="127">
        <v>20</v>
      </c>
      <c r="AV30" s="100">
        <v>20</v>
      </c>
      <c r="AW30" s="127">
        <v>20</v>
      </c>
      <c r="AX30" s="176"/>
      <c r="AY30" s="137"/>
    </row>
    <row r="31" spans="2:51" ht="15.75" thickBot="1" x14ac:dyDescent="0.3">
      <c r="B31" s="166" t="s">
        <v>208</v>
      </c>
      <c r="C31" s="124">
        <v>2</v>
      </c>
      <c r="D31" s="119">
        <v>1.9504975062437502</v>
      </c>
      <c r="E31" s="119">
        <v>1.8551379376366561</v>
      </c>
      <c r="F31" s="119">
        <v>1.6781772207411594</v>
      </c>
      <c r="G31" s="112">
        <v>1</v>
      </c>
      <c r="H31" s="112">
        <v>3</v>
      </c>
      <c r="I31" s="112">
        <v>1</v>
      </c>
      <c r="J31" s="112">
        <v>3</v>
      </c>
      <c r="K31" s="172" t="s">
        <v>95</v>
      </c>
      <c r="L31" s="172">
        <v>6</v>
      </c>
      <c r="O31" s="166" t="s">
        <v>208</v>
      </c>
      <c r="P31" s="124">
        <v>2</v>
      </c>
      <c r="Q31" s="119">
        <v>1.9504975062437502</v>
      </c>
      <c r="R31" s="119">
        <v>1.8551379376366561</v>
      </c>
      <c r="S31" s="119">
        <v>1.6781772207411594</v>
      </c>
      <c r="T31" s="112">
        <v>1</v>
      </c>
      <c r="U31" s="112">
        <v>3</v>
      </c>
      <c r="V31" s="112">
        <v>1</v>
      </c>
      <c r="W31" s="112">
        <v>3</v>
      </c>
      <c r="X31" s="172" t="s">
        <v>95</v>
      </c>
      <c r="Y31" s="172">
        <v>6</v>
      </c>
      <c r="Z31" s="145"/>
      <c r="AA31" s="96"/>
      <c r="AB31" s="111" t="s">
        <v>208</v>
      </c>
      <c r="AC31" s="124">
        <v>2</v>
      </c>
      <c r="AD31" s="119">
        <v>1.9504975062437502</v>
      </c>
      <c r="AE31" s="119">
        <v>1.8551379376366561</v>
      </c>
      <c r="AF31" s="119">
        <v>1.6781772207411594</v>
      </c>
      <c r="AG31" s="112">
        <v>1</v>
      </c>
      <c r="AH31" s="112">
        <v>3</v>
      </c>
      <c r="AI31" s="112">
        <v>1</v>
      </c>
      <c r="AJ31" s="112">
        <v>3</v>
      </c>
      <c r="AK31" s="112" t="s">
        <v>94</v>
      </c>
      <c r="AL31" s="112">
        <v>6</v>
      </c>
      <c r="AM31" s="96"/>
      <c r="AN31" s="96"/>
      <c r="AO31" s="102" t="s">
        <v>208</v>
      </c>
      <c r="AP31" s="127">
        <v>2</v>
      </c>
      <c r="AQ31" s="119">
        <v>1.9504975062437502</v>
      </c>
      <c r="AR31" s="119">
        <v>1.8551379376366561</v>
      </c>
      <c r="AS31" s="119">
        <v>1.6781772207411594</v>
      </c>
      <c r="AT31" s="103">
        <v>1</v>
      </c>
      <c r="AU31" s="103">
        <v>3</v>
      </c>
      <c r="AV31" s="103">
        <v>1</v>
      </c>
      <c r="AW31" s="103">
        <v>3</v>
      </c>
      <c r="AX31" s="172" t="s">
        <v>94</v>
      </c>
      <c r="AY31" s="172">
        <v>6</v>
      </c>
    </row>
    <row r="32" spans="2:51" ht="15.75" customHeight="1" x14ac:dyDescent="0.25">
      <c r="B32" s="177" t="s">
        <v>30</v>
      </c>
      <c r="C32" s="115">
        <v>209.45</v>
      </c>
      <c r="D32" s="170">
        <v>204.709750624375</v>
      </c>
      <c r="E32" s="171">
        <v>198.6437937636656</v>
      </c>
      <c r="F32" s="170">
        <v>180.68772207411595</v>
      </c>
      <c r="G32" s="171">
        <v>186.9</v>
      </c>
      <c r="H32" s="170">
        <v>261.04000000000002</v>
      </c>
      <c r="I32" s="170">
        <v>140.53</v>
      </c>
      <c r="J32" s="170">
        <v>217.55</v>
      </c>
      <c r="K32" s="178"/>
      <c r="L32" s="167"/>
      <c r="O32" s="177" t="s">
        <v>30</v>
      </c>
      <c r="P32" s="170">
        <v>209.45</v>
      </c>
      <c r="Q32" s="170">
        <v>204.709750624375</v>
      </c>
      <c r="R32" s="170">
        <v>198.6437937636656</v>
      </c>
      <c r="S32" s="170">
        <v>180.68772207411595</v>
      </c>
      <c r="T32" s="170">
        <v>186.9</v>
      </c>
      <c r="U32" s="170">
        <v>261.04000000000002</v>
      </c>
      <c r="V32" s="170">
        <v>140.53</v>
      </c>
      <c r="W32" s="170">
        <v>217.55</v>
      </c>
      <c r="X32" s="178"/>
      <c r="Y32" s="167"/>
      <c r="Z32" s="145"/>
      <c r="AA32" s="96"/>
      <c r="AB32" s="113" t="s">
        <v>30</v>
      </c>
      <c r="AC32" s="170">
        <v>683.25</v>
      </c>
      <c r="AD32" s="170">
        <v>669.3</v>
      </c>
      <c r="AE32" s="170">
        <v>650.6</v>
      </c>
      <c r="AF32" s="170">
        <v>619.5</v>
      </c>
      <c r="AG32" s="170">
        <v>531.29999999999995</v>
      </c>
      <c r="AH32" s="170">
        <v>814.2</v>
      </c>
      <c r="AI32" s="170">
        <v>478.05</v>
      </c>
      <c r="AJ32" s="170">
        <v>760.95</v>
      </c>
      <c r="AK32" s="116"/>
      <c r="AL32" s="179"/>
      <c r="AM32" s="96"/>
      <c r="AN32" s="96"/>
      <c r="AO32" s="113" t="s">
        <v>30</v>
      </c>
      <c r="AP32" s="170">
        <v>447.625</v>
      </c>
      <c r="AQ32" s="170">
        <v>438.15</v>
      </c>
      <c r="AR32" s="170">
        <v>424.3</v>
      </c>
      <c r="AS32" s="170">
        <v>403.25</v>
      </c>
      <c r="AT32" s="170">
        <v>348.45</v>
      </c>
      <c r="AU32" s="170">
        <v>531.29999999999995</v>
      </c>
      <c r="AV32" s="170">
        <v>322.59999999999997</v>
      </c>
      <c r="AW32" s="170">
        <v>495.6</v>
      </c>
      <c r="AX32" s="180"/>
      <c r="AY32" s="167"/>
    </row>
    <row r="33" spans="1:51" ht="15.75" customHeight="1" x14ac:dyDescent="0.25">
      <c r="B33" s="181" t="s">
        <v>97</v>
      </c>
      <c r="C33" s="182">
        <v>9.4499999999999993</v>
      </c>
      <c r="D33" s="182">
        <v>9.66</v>
      </c>
      <c r="E33" s="182">
        <v>13.13</v>
      </c>
      <c r="F33" s="182">
        <v>12.870000000000001</v>
      </c>
      <c r="G33" s="182">
        <v>6.9</v>
      </c>
      <c r="H33" s="182">
        <v>11.040000000000001</v>
      </c>
      <c r="I33" s="182">
        <v>10.530000000000001</v>
      </c>
      <c r="J33" s="123">
        <v>17.55</v>
      </c>
      <c r="K33" s="172" t="s">
        <v>242</v>
      </c>
      <c r="L33" s="172"/>
      <c r="O33" s="181" t="s">
        <v>97</v>
      </c>
      <c r="P33" s="123">
        <v>9.4499999999999993</v>
      </c>
      <c r="Q33" s="123">
        <v>9.66</v>
      </c>
      <c r="R33" s="123">
        <v>13.13</v>
      </c>
      <c r="S33" s="123">
        <v>12.870000000000001</v>
      </c>
      <c r="T33" s="123">
        <v>6.9</v>
      </c>
      <c r="U33" s="123">
        <v>11.040000000000001</v>
      </c>
      <c r="V33" s="123">
        <v>10.530000000000001</v>
      </c>
      <c r="W33" s="123">
        <v>17.55</v>
      </c>
      <c r="X33" s="172" t="s">
        <v>242</v>
      </c>
      <c r="Y33" s="172"/>
      <c r="Z33" s="145"/>
      <c r="AA33" s="96"/>
      <c r="AB33" s="121" t="s">
        <v>97</v>
      </c>
      <c r="AC33" s="125">
        <v>47.25</v>
      </c>
      <c r="AD33" s="125">
        <v>48.300000000000004</v>
      </c>
      <c r="AE33" s="125">
        <v>60.6</v>
      </c>
      <c r="AF33" s="125">
        <v>58.5</v>
      </c>
      <c r="AG33" s="125">
        <v>34.5</v>
      </c>
      <c r="AH33" s="125">
        <v>69</v>
      </c>
      <c r="AI33" s="125">
        <v>29.25</v>
      </c>
      <c r="AJ33" s="125">
        <v>87.75</v>
      </c>
      <c r="AK33" s="124" t="s">
        <v>242</v>
      </c>
      <c r="AL33" s="112"/>
      <c r="AM33" s="96"/>
      <c r="AN33" s="96"/>
      <c r="AO33" s="121" t="s">
        <v>97</v>
      </c>
      <c r="AP33" s="182">
        <v>23.625</v>
      </c>
      <c r="AQ33" s="182">
        <v>24.150000000000002</v>
      </c>
      <c r="AR33" s="182">
        <v>30.3</v>
      </c>
      <c r="AS33" s="182">
        <v>29.25</v>
      </c>
      <c r="AT33" s="182">
        <v>17.25</v>
      </c>
      <c r="AU33" s="182">
        <v>34.5</v>
      </c>
      <c r="AV33" s="182">
        <v>23.400000000000002</v>
      </c>
      <c r="AW33" s="182">
        <v>46.800000000000004</v>
      </c>
      <c r="AX33" s="183" t="s">
        <v>242</v>
      </c>
      <c r="AY33" s="172"/>
    </row>
    <row r="34" spans="1:51" ht="15.75" customHeight="1" thickBot="1" x14ac:dyDescent="0.3">
      <c r="B34" s="184" t="s">
        <v>98</v>
      </c>
      <c r="C34" s="185">
        <v>200</v>
      </c>
      <c r="D34" s="92">
        <v>195.04975062437501</v>
      </c>
      <c r="E34" s="93">
        <v>185.5137937636656</v>
      </c>
      <c r="F34" s="92">
        <v>167.81772207411595</v>
      </c>
      <c r="G34" s="93">
        <v>180</v>
      </c>
      <c r="H34" s="92">
        <v>250</v>
      </c>
      <c r="I34" s="92">
        <v>130</v>
      </c>
      <c r="J34" s="92">
        <v>200</v>
      </c>
      <c r="K34" s="137" t="s">
        <v>74</v>
      </c>
      <c r="L34" s="137">
        <v>33</v>
      </c>
      <c r="O34" s="184" t="s">
        <v>98</v>
      </c>
      <c r="P34" s="92">
        <v>200</v>
      </c>
      <c r="Q34" s="92">
        <v>195.04975062437501</v>
      </c>
      <c r="R34" s="92">
        <v>185.5137937636656</v>
      </c>
      <c r="S34" s="92">
        <v>167.81772207411595</v>
      </c>
      <c r="T34" s="92">
        <v>180</v>
      </c>
      <c r="U34" s="92">
        <v>250</v>
      </c>
      <c r="V34" s="92">
        <v>130</v>
      </c>
      <c r="W34" s="92">
        <v>200</v>
      </c>
      <c r="X34" s="137" t="s">
        <v>74</v>
      </c>
      <c r="Y34" s="137">
        <v>33</v>
      </c>
      <c r="Z34" s="145"/>
      <c r="AA34" s="96"/>
      <c r="AB34" s="126" t="s">
        <v>98</v>
      </c>
      <c r="AC34" s="127">
        <v>636</v>
      </c>
      <c r="AD34" s="93">
        <v>621</v>
      </c>
      <c r="AE34" s="92">
        <v>590</v>
      </c>
      <c r="AF34" s="93">
        <v>561</v>
      </c>
      <c r="AG34" s="92">
        <v>496.8</v>
      </c>
      <c r="AH34" s="93">
        <v>745.2</v>
      </c>
      <c r="AI34" s="92">
        <v>448.8</v>
      </c>
      <c r="AJ34" s="93">
        <v>673.2</v>
      </c>
      <c r="AK34" s="127" t="s">
        <v>248</v>
      </c>
      <c r="AL34" s="103"/>
      <c r="AM34" s="96"/>
      <c r="AN34" s="96"/>
      <c r="AO34" s="126" t="s">
        <v>98</v>
      </c>
      <c r="AP34" s="175">
        <v>424</v>
      </c>
      <c r="AQ34" s="92">
        <v>414</v>
      </c>
      <c r="AR34" s="92">
        <v>394</v>
      </c>
      <c r="AS34" s="186">
        <v>374</v>
      </c>
      <c r="AT34" s="125">
        <v>331.2</v>
      </c>
      <c r="AU34" s="186">
        <v>496.8</v>
      </c>
      <c r="AV34" s="186">
        <v>299.2</v>
      </c>
      <c r="AW34" s="93">
        <v>448.8</v>
      </c>
      <c r="AX34" s="187" t="s">
        <v>248</v>
      </c>
      <c r="AY34" s="137"/>
    </row>
    <row r="35" spans="1:51" ht="15.75" thickBot="1" x14ac:dyDescent="0.3">
      <c r="B35" s="144" t="s">
        <v>51</v>
      </c>
      <c r="C35" s="92">
        <v>0</v>
      </c>
      <c r="D35" s="92">
        <v>0</v>
      </c>
      <c r="E35" s="92">
        <v>0</v>
      </c>
      <c r="F35" s="92">
        <v>0</v>
      </c>
      <c r="G35" s="92">
        <v>0</v>
      </c>
      <c r="H35" s="92">
        <v>0</v>
      </c>
      <c r="I35" s="92">
        <v>0</v>
      </c>
      <c r="J35" s="92">
        <v>0</v>
      </c>
      <c r="K35" s="137"/>
      <c r="L35" s="137"/>
      <c r="O35" s="144" t="s">
        <v>51</v>
      </c>
      <c r="P35" s="92">
        <v>0</v>
      </c>
      <c r="Q35" s="92">
        <v>0</v>
      </c>
      <c r="R35" s="92">
        <v>0</v>
      </c>
      <c r="S35" s="92">
        <v>0</v>
      </c>
      <c r="T35" s="92">
        <v>0</v>
      </c>
      <c r="U35" s="92">
        <v>0</v>
      </c>
      <c r="V35" s="92">
        <v>0</v>
      </c>
      <c r="W35" s="92">
        <v>0</v>
      </c>
      <c r="X35" s="137"/>
      <c r="Y35" s="137"/>
      <c r="Z35" s="145"/>
      <c r="AA35" s="96"/>
      <c r="AB35" s="102" t="s">
        <v>51</v>
      </c>
      <c r="AC35" s="128">
        <v>0</v>
      </c>
      <c r="AD35" s="128">
        <v>0</v>
      </c>
      <c r="AE35" s="128">
        <v>0</v>
      </c>
      <c r="AF35" s="128">
        <v>0</v>
      </c>
      <c r="AG35" s="128">
        <v>0</v>
      </c>
      <c r="AH35" s="128">
        <v>0</v>
      </c>
      <c r="AI35" s="128">
        <v>0</v>
      </c>
      <c r="AJ35" s="92">
        <v>0</v>
      </c>
      <c r="AK35" s="188" t="s">
        <v>132</v>
      </c>
      <c r="AL35" s="103"/>
      <c r="AM35" s="96"/>
      <c r="AN35" s="96"/>
      <c r="AO35" s="102" t="s">
        <v>51</v>
      </c>
      <c r="AP35" s="128">
        <v>0</v>
      </c>
      <c r="AQ35" s="128">
        <v>0</v>
      </c>
      <c r="AR35" s="128">
        <v>0</v>
      </c>
      <c r="AS35" s="128">
        <v>0</v>
      </c>
      <c r="AT35" s="128">
        <v>0</v>
      </c>
      <c r="AU35" s="128">
        <v>0</v>
      </c>
      <c r="AV35" s="128">
        <v>0</v>
      </c>
      <c r="AW35" s="128">
        <v>0</v>
      </c>
      <c r="AX35" s="137" t="s">
        <v>132</v>
      </c>
      <c r="AY35" s="137"/>
    </row>
    <row r="36" spans="1:51" ht="15.75" thickBot="1" x14ac:dyDescent="0.3">
      <c r="B36" s="131" t="s">
        <v>210</v>
      </c>
      <c r="C36" s="132"/>
      <c r="D36" s="132"/>
      <c r="E36" s="132"/>
      <c r="F36" s="132"/>
      <c r="G36" s="132"/>
      <c r="H36" s="132"/>
      <c r="I36" s="132"/>
      <c r="J36" s="132"/>
      <c r="K36" s="132"/>
      <c r="L36" s="133"/>
      <c r="O36" s="131" t="s">
        <v>210</v>
      </c>
      <c r="P36" s="132"/>
      <c r="Q36" s="132"/>
      <c r="R36" s="132"/>
      <c r="S36" s="132"/>
      <c r="T36" s="132"/>
      <c r="U36" s="132"/>
      <c r="V36" s="132"/>
      <c r="W36" s="132"/>
      <c r="X36" s="132"/>
      <c r="Y36" s="133"/>
      <c r="Z36" s="134"/>
      <c r="AB36" s="131" t="s">
        <v>210</v>
      </c>
      <c r="AC36" s="132"/>
      <c r="AD36" s="132"/>
      <c r="AE36" s="132"/>
      <c r="AF36" s="132"/>
      <c r="AG36" s="132"/>
      <c r="AH36" s="132"/>
      <c r="AI36" s="132"/>
      <c r="AJ36" s="132"/>
      <c r="AK36" s="132"/>
      <c r="AL36" s="133"/>
      <c r="AO36" s="131" t="s">
        <v>210</v>
      </c>
      <c r="AP36" s="132"/>
      <c r="AQ36" s="132"/>
      <c r="AR36" s="132"/>
      <c r="AS36" s="132"/>
      <c r="AT36" s="132"/>
      <c r="AU36" s="132"/>
      <c r="AV36" s="132"/>
      <c r="AW36" s="132"/>
      <c r="AX36" s="132"/>
      <c r="AY36" s="133"/>
    </row>
    <row r="37" spans="1:51" ht="15.75" thickBot="1" x14ac:dyDescent="0.3">
      <c r="B37" s="144"/>
      <c r="C37" s="137"/>
      <c r="D37" s="137"/>
      <c r="E37" s="137"/>
      <c r="F37" s="137"/>
      <c r="G37" s="137"/>
      <c r="H37" s="137"/>
      <c r="I37" s="137"/>
      <c r="J37" s="137"/>
      <c r="K37" s="137"/>
      <c r="L37" s="137"/>
      <c r="O37" s="144"/>
      <c r="P37" s="137"/>
      <c r="Q37" s="137"/>
      <c r="R37" s="137"/>
      <c r="S37" s="137"/>
      <c r="T37" s="137"/>
      <c r="U37" s="137"/>
      <c r="V37" s="137"/>
      <c r="W37" s="137"/>
      <c r="X37" s="137"/>
      <c r="Y37" s="137"/>
      <c r="Z37" s="145"/>
      <c r="AB37" s="144"/>
      <c r="AC37" s="137"/>
      <c r="AD37" s="137"/>
      <c r="AE37" s="137"/>
      <c r="AF37" s="137"/>
      <c r="AG37" s="137"/>
      <c r="AH37" s="137"/>
      <c r="AI37" s="137"/>
      <c r="AJ37" s="137"/>
      <c r="AK37" s="137"/>
      <c r="AL37" s="137"/>
      <c r="AO37" s="144"/>
      <c r="AP37" s="137"/>
      <c r="AQ37" s="137"/>
      <c r="AR37" s="137"/>
      <c r="AS37" s="137"/>
      <c r="AT37" s="137"/>
      <c r="AU37" s="137"/>
      <c r="AV37" s="137"/>
      <c r="AW37" s="137"/>
      <c r="AX37" s="137"/>
      <c r="AY37" s="137"/>
    </row>
    <row r="38" spans="1:51" ht="15.75" thickBot="1" x14ac:dyDescent="0.3">
      <c r="B38" s="144"/>
      <c r="C38" s="137"/>
      <c r="D38" s="137"/>
      <c r="E38" s="137"/>
      <c r="F38" s="137"/>
      <c r="G38" s="137"/>
      <c r="H38" s="137"/>
      <c r="I38" s="137"/>
      <c r="J38" s="137"/>
      <c r="K38" s="137"/>
      <c r="L38" s="137"/>
      <c r="O38" s="144"/>
      <c r="P38" s="137"/>
      <c r="Q38" s="137"/>
      <c r="R38" s="137"/>
      <c r="S38" s="137"/>
      <c r="T38" s="137"/>
      <c r="U38" s="137"/>
      <c r="V38" s="137"/>
      <c r="W38" s="137"/>
      <c r="X38" s="137"/>
      <c r="Y38" s="137"/>
      <c r="Z38" s="145"/>
      <c r="AB38" s="144"/>
      <c r="AC38" s="137"/>
      <c r="AD38" s="137"/>
      <c r="AE38" s="137"/>
      <c r="AF38" s="137"/>
      <c r="AG38" s="137"/>
      <c r="AH38" s="137"/>
      <c r="AI38" s="137"/>
      <c r="AJ38" s="137"/>
      <c r="AK38" s="137"/>
      <c r="AL38" s="137"/>
      <c r="AO38" s="144"/>
      <c r="AP38" s="137"/>
      <c r="AQ38" s="137"/>
      <c r="AR38" s="137"/>
      <c r="AS38" s="137"/>
      <c r="AT38" s="137"/>
      <c r="AU38" s="137"/>
      <c r="AV38" s="137"/>
      <c r="AW38" s="137"/>
      <c r="AX38" s="137"/>
      <c r="AY38" s="137"/>
    </row>
    <row r="39" spans="1:51" ht="15.75" thickBot="1" x14ac:dyDescent="0.3">
      <c r="B39" s="144"/>
      <c r="C39" s="137"/>
      <c r="D39" s="137"/>
      <c r="E39" s="137"/>
      <c r="F39" s="137"/>
      <c r="G39" s="137"/>
      <c r="H39" s="137"/>
      <c r="I39" s="137"/>
      <c r="J39" s="137"/>
      <c r="K39" s="137"/>
      <c r="L39" s="137"/>
      <c r="O39" s="144"/>
      <c r="P39" s="137"/>
      <c r="Q39" s="137"/>
      <c r="R39" s="137"/>
      <c r="S39" s="137"/>
      <c r="T39" s="137"/>
      <c r="U39" s="137"/>
      <c r="V39" s="137"/>
      <c r="W39" s="137"/>
      <c r="X39" s="137"/>
      <c r="Y39" s="137"/>
      <c r="Z39" s="145"/>
      <c r="AB39" s="144"/>
      <c r="AC39" s="137"/>
      <c r="AD39" s="137"/>
      <c r="AE39" s="137"/>
      <c r="AF39" s="137"/>
      <c r="AG39" s="137"/>
      <c r="AH39" s="137"/>
      <c r="AI39" s="137"/>
      <c r="AJ39" s="137"/>
      <c r="AK39" s="137"/>
      <c r="AL39" s="137"/>
      <c r="AO39" s="144"/>
      <c r="AP39" s="137"/>
      <c r="AQ39" s="137"/>
      <c r="AR39" s="137"/>
      <c r="AS39" s="137"/>
      <c r="AT39" s="137"/>
      <c r="AU39" s="137"/>
      <c r="AV39" s="137"/>
      <c r="AW39" s="137"/>
      <c r="AX39" s="137"/>
      <c r="AY39" s="137"/>
    </row>
    <row r="40" spans="1:51" ht="15.75" thickBot="1" x14ac:dyDescent="0.3">
      <c r="B40" s="144"/>
      <c r="C40" s="137"/>
      <c r="D40" s="137"/>
      <c r="E40" s="137"/>
      <c r="F40" s="137"/>
      <c r="G40" s="137"/>
      <c r="H40" s="137"/>
      <c r="I40" s="137"/>
      <c r="J40" s="137"/>
      <c r="K40" s="137"/>
      <c r="L40" s="137"/>
      <c r="O40" s="144"/>
      <c r="P40" s="137"/>
      <c r="Q40" s="137"/>
      <c r="R40" s="137"/>
      <c r="S40" s="137"/>
      <c r="T40" s="137"/>
      <c r="U40" s="137"/>
      <c r="V40" s="137"/>
      <c r="W40" s="137"/>
      <c r="X40" s="137"/>
      <c r="Y40" s="137"/>
      <c r="Z40" s="145"/>
      <c r="AB40" s="144"/>
      <c r="AC40" s="137"/>
      <c r="AD40" s="137"/>
      <c r="AE40" s="137"/>
      <c r="AF40" s="137"/>
      <c r="AG40" s="137"/>
      <c r="AH40" s="137"/>
      <c r="AI40" s="137"/>
      <c r="AJ40" s="137"/>
      <c r="AK40" s="137"/>
      <c r="AL40" s="137"/>
      <c r="AO40" s="144"/>
      <c r="AP40" s="137"/>
      <c r="AQ40" s="137"/>
      <c r="AR40" s="137"/>
      <c r="AS40" s="137"/>
      <c r="AT40" s="137"/>
      <c r="AU40" s="137"/>
      <c r="AV40" s="137"/>
      <c r="AW40" s="137"/>
      <c r="AX40" s="137"/>
      <c r="AY40" s="137"/>
    </row>
    <row r="41" spans="1:51" ht="15.75" thickBot="1" x14ac:dyDescent="0.3">
      <c r="B41" s="144"/>
      <c r="C41" s="137"/>
      <c r="D41" s="137"/>
      <c r="E41" s="137"/>
      <c r="F41" s="137"/>
      <c r="G41" s="137"/>
      <c r="H41" s="137"/>
      <c r="I41" s="137"/>
      <c r="J41" s="137"/>
      <c r="K41" s="137"/>
      <c r="L41" s="137"/>
      <c r="O41" s="144"/>
      <c r="P41" s="137"/>
      <c r="Q41" s="137"/>
      <c r="R41" s="137"/>
      <c r="S41" s="137"/>
      <c r="T41" s="137"/>
      <c r="U41" s="137"/>
      <c r="V41" s="137"/>
      <c r="W41" s="137"/>
      <c r="X41" s="137"/>
      <c r="Y41" s="137"/>
      <c r="Z41" s="145"/>
      <c r="AB41" s="144"/>
      <c r="AC41" s="137"/>
      <c r="AD41" s="137"/>
      <c r="AE41" s="137"/>
      <c r="AF41" s="137"/>
      <c r="AG41" s="137"/>
      <c r="AH41" s="137"/>
      <c r="AI41" s="137"/>
      <c r="AJ41" s="137"/>
      <c r="AK41" s="137"/>
      <c r="AL41" s="137"/>
      <c r="AO41" s="144"/>
      <c r="AP41" s="137"/>
      <c r="AQ41" s="137"/>
      <c r="AR41" s="137"/>
      <c r="AS41" s="137"/>
      <c r="AT41" s="137"/>
      <c r="AU41" s="137"/>
      <c r="AV41" s="137"/>
      <c r="AW41" s="137"/>
      <c r="AX41" s="137"/>
      <c r="AY41" s="137"/>
    </row>
    <row r="43" spans="1:51" x14ac:dyDescent="0.25">
      <c r="A43" s="27" t="s">
        <v>68</v>
      </c>
    </row>
    <row r="44" spans="1:51" x14ac:dyDescent="0.25">
      <c r="A44" s="32">
        <v>1</v>
      </c>
      <c r="B44" s="147" t="s">
        <v>249</v>
      </c>
    </row>
    <row r="45" spans="1:51" x14ac:dyDescent="0.25">
      <c r="A45" s="32">
        <v>2</v>
      </c>
      <c r="B45" s="149" t="s">
        <v>250</v>
      </c>
    </row>
    <row r="46" spans="1:51" x14ac:dyDescent="0.25">
      <c r="A46" s="32">
        <v>3</v>
      </c>
      <c r="B46" s="149" t="s">
        <v>251</v>
      </c>
    </row>
    <row r="47" spans="1:51" x14ac:dyDescent="0.25">
      <c r="A47" s="32">
        <v>5</v>
      </c>
      <c r="B47" s="149" t="s">
        <v>252</v>
      </c>
    </row>
    <row r="48" spans="1:51" x14ac:dyDescent="0.25">
      <c r="A48" s="32">
        <v>6</v>
      </c>
      <c r="B48" s="189" t="s">
        <v>253</v>
      </c>
    </row>
    <row r="49" spans="1:40" x14ac:dyDescent="0.25">
      <c r="A49" s="32">
        <v>7</v>
      </c>
      <c r="B49" s="149" t="s">
        <v>254</v>
      </c>
    </row>
    <row r="50" spans="1:40" x14ac:dyDescent="0.25">
      <c r="A50" s="32">
        <v>28</v>
      </c>
      <c r="B50" s="96" t="s">
        <v>255</v>
      </c>
      <c r="D50" s="190"/>
      <c r="E50" s="190"/>
    </row>
    <row r="51" spans="1:40" x14ac:dyDescent="0.25">
      <c r="A51" s="32">
        <v>29</v>
      </c>
      <c r="B51" s="96" t="s">
        <v>256</v>
      </c>
      <c r="D51" s="190"/>
      <c r="E51" s="190"/>
    </row>
    <row r="52" spans="1:40" x14ac:dyDescent="0.25">
      <c r="A52" s="32">
        <v>30</v>
      </c>
      <c r="B52" s="96" t="s">
        <v>257</v>
      </c>
      <c r="D52" s="190"/>
      <c r="E52" s="190"/>
    </row>
    <row r="53" spans="1:40" x14ac:dyDescent="0.25">
      <c r="A53" s="32">
        <v>31</v>
      </c>
      <c r="B53" s="96" t="s">
        <v>258</v>
      </c>
      <c r="D53" s="190"/>
      <c r="E53" s="190"/>
    </row>
    <row r="54" spans="1:40" x14ac:dyDescent="0.25">
      <c r="A54" s="32">
        <v>32</v>
      </c>
      <c r="B54" s="96" t="s">
        <v>259</v>
      </c>
      <c r="D54" s="190"/>
      <c r="E54" s="190"/>
    </row>
    <row r="55" spans="1:40" x14ac:dyDescent="0.25">
      <c r="A55" s="32">
        <v>33</v>
      </c>
      <c r="B55" s="96" t="s">
        <v>260</v>
      </c>
      <c r="D55" s="190"/>
      <c r="E55" s="190"/>
    </row>
    <row r="56" spans="1:40" x14ac:dyDescent="0.25">
      <c r="A56" s="96"/>
      <c r="B56" s="96"/>
    </row>
    <row r="57" spans="1:40" x14ac:dyDescent="0.25">
      <c r="A57" s="27" t="s">
        <v>69</v>
      </c>
      <c r="B57" s="96"/>
    </row>
    <row r="58" spans="1:40" x14ac:dyDescent="0.25">
      <c r="A58" s="32" t="s">
        <v>70</v>
      </c>
      <c r="B58" s="191" t="s">
        <v>261</v>
      </c>
      <c r="D58" s="192"/>
      <c r="E58" s="192"/>
      <c r="F58" s="192"/>
    </row>
    <row r="59" spans="1:40" x14ac:dyDescent="0.25">
      <c r="A59" s="32" t="s">
        <v>33</v>
      </c>
      <c r="B59" s="191" t="s">
        <v>262</v>
      </c>
      <c r="D59" s="192"/>
      <c r="E59" s="192"/>
      <c r="F59" s="192"/>
    </row>
    <row r="60" spans="1:40" x14ac:dyDescent="0.25">
      <c r="A60" s="32" t="s">
        <v>32</v>
      </c>
      <c r="B60" s="191" t="s">
        <v>226</v>
      </c>
      <c r="D60" s="192"/>
      <c r="E60" s="192"/>
      <c r="F60" s="192"/>
    </row>
    <row r="61" spans="1:40" x14ac:dyDescent="0.25">
      <c r="A61" s="32" t="s">
        <v>34</v>
      </c>
      <c r="B61" s="191" t="s">
        <v>389</v>
      </c>
      <c r="D61" s="192"/>
      <c r="E61" s="192"/>
      <c r="F61" s="192"/>
    </row>
    <row r="62" spans="1:40" ht="18" x14ac:dyDescent="0.35">
      <c r="A62" s="32" t="s">
        <v>71</v>
      </c>
      <c r="B62" s="191" t="s">
        <v>263</v>
      </c>
      <c r="D62" s="192"/>
      <c r="E62" s="192"/>
      <c r="F62" s="192"/>
    </row>
    <row r="63" spans="1:40" x14ac:dyDescent="0.25">
      <c r="A63" s="32" t="s">
        <v>63</v>
      </c>
      <c r="B63" s="191" t="s">
        <v>264</v>
      </c>
      <c r="D63" s="192"/>
      <c r="E63" s="192"/>
      <c r="F63" s="192"/>
    </row>
    <row r="64" spans="1:40" x14ac:dyDescent="0.25">
      <c r="A64" s="32" t="s">
        <v>72</v>
      </c>
      <c r="B64" s="297" t="s">
        <v>265</v>
      </c>
      <c r="C64" s="297"/>
      <c r="D64" s="297"/>
      <c r="E64" s="297"/>
      <c r="F64" s="297"/>
      <c r="G64" s="297"/>
      <c r="H64" s="297"/>
      <c r="I64" s="297"/>
      <c r="J64" s="297"/>
      <c r="K64" s="297"/>
      <c r="L64" s="297"/>
      <c r="M64" s="297"/>
      <c r="N64" s="297"/>
      <c r="O64" s="297"/>
      <c r="P64" s="297"/>
      <c r="Q64" s="297"/>
      <c r="R64" s="297"/>
      <c r="S64" s="297"/>
      <c r="T64" s="297"/>
      <c r="U64" s="297"/>
      <c r="V64" s="297"/>
      <c r="W64" s="297"/>
      <c r="X64" s="297"/>
      <c r="Y64" s="297"/>
      <c r="Z64" s="297"/>
      <c r="AA64" s="297"/>
      <c r="AB64" s="297"/>
      <c r="AC64" s="297"/>
      <c r="AD64" s="297"/>
      <c r="AE64" s="297"/>
      <c r="AF64" s="297"/>
      <c r="AG64" s="297"/>
      <c r="AH64" s="297"/>
      <c r="AI64" s="297"/>
      <c r="AJ64" s="297"/>
      <c r="AK64" s="297"/>
      <c r="AL64" s="297"/>
      <c r="AM64" s="297"/>
      <c r="AN64" s="297"/>
    </row>
    <row r="65" spans="1:5" x14ac:dyDescent="0.25">
      <c r="A65" s="32" t="s">
        <v>73</v>
      </c>
      <c r="B65" s="191" t="s">
        <v>266</v>
      </c>
      <c r="C65" s="192"/>
      <c r="D65" s="192"/>
      <c r="E65" s="192"/>
    </row>
    <row r="66" spans="1:5" x14ac:dyDescent="0.25">
      <c r="A66" s="32" t="s">
        <v>65</v>
      </c>
      <c r="B66" s="191" t="s">
        <v>267</v>
      </c>
      <c r="C66" s="192"/>
      <c r="D66" s="192"/>
      <c r="E66" s="192"/>
    </row>
    <row r="67" spans="1:5" x14ac:dyDescent="0.25">
      <c r="A67" s="32" t="s">
        <v>74</v>
      </c>
      <c r="B67" s="191" t="s">
        <v>268</v>
      </c>
      <c r="C67" s="152"/>
      <c r="D67" s="192"/>
      <c r="E67" s="192"/>
    </row>
    <row r="68" spans="1:5" x14ac:dyDescent="0.25">
      <c r="A68" s="32" t="s">
        <v>95</v>
      </c>
      <c r="B68" s="191" t="s">
        <v>269</v>
      </c>
      <c r="C68" s="192"/>
      <c r="D68" s="192"/>
      <c r="E68" s="192"/>
    </row>
    <row r="69" spans="1:5" x14ac:dyDescent="0.25">
      <c r="A69" s="32" t="s">
        <v>99</v>
      </c>
      <c r="B69" s="191" t="s">
        <v>270</v>
      </c>
      <c r="C69" s="192"/>
      <c r="D69" s="192"/>
      <c r="E69" s="192"/>
    </row>
    <row r="70" spans="1:5" x14ac:dyDescent="0.25">
      <c r="A70" s="32" t="s">
        <v>125</v>
      </c>
      <c r="B70" s="191" t="s">
        <v>271</v>
      </c>
      <c r="C70" s="192"/>
      <c r="D70" s="192"/>
      <c r="E70" s="192"/>
    </row>
    <row r="71" spans="1:5" x14ac:dyDescent="0.25">
      <c r="A71" s="32" t="s">
        <v>127</v>
      </c>
      <c r="B71" s="191" t="s">
        <v>272</v>
      </c>
    </row>
    <row r="72" spans="1:5" x14ac:dyDescent="0.25">
      <c r="A72" s="32" t="s">
        <v>108</v>
      </c>
      <c r="B72" s="191" t="s">
        <v>273</v>
      </c>
    </row>
    <row r="73" spans="1:5" x14ac:dyDescent="0.25">
      <c r="A73" s="32" t="s">
        <v>130</v>
      </c>
      <c r="B73" s="191" t="s">
        <v>274</v>
      </c>
    </row>
    <row r="74" spans="1:5" x14ac:dyDescent="0.25">
      <c r="A74" s="32" t="s">
        <v>132</v>
      </c>
      <c r="B74" s="191" t="s">
        <v>275</v>
      </c>
    </row>
    <row r="75" spans="1:5" x14ac:dyDescent="0.25">
      <c r="A75" s="32" t="s">
        <v>276</v>
      </c>
      <c r="B75" s="191" t="s">
        <v>277</v>
      </c>
      <c r="C75" s="190"/>
    </row>
    <row r="76" spans="1:5" x14ac:dyDescent="0.25">
      <c r="A76" s="32" t="s">
        <v>278</v>
      </c>
      <c r="B76" s="191" t="s">
        <v>279</v>
      </c>
      <c r="C76" s="190"/>
    </row>
    <row r="77" spans="1:5" x14ac:dyDescent="0.25">
      <c r="A77" s="32" t="s">
        <v>242</v>
      </c>
      <c r="B77" s="96" t="s">
        <v>232</v>
      </c>
    </row>
    <row r="78" spans="1:5" x14ac:dyDescent="0.25">
      <c r="A78" s="32" t="s">
        <v>238</v>
      </c>
      <c r="B78" s="96" t="s">
        <v>280</v>
      </c>
    </row>
    <row r="79" spans="1:5" x14ac:dyDescent="0.25">
      <c r="C79" s="193" t="s">
        <v>281</v>
      </c>
    </row>
  </sheetData>
  <mergeCells count="41">
    <mergeCell ref="C2:L2"/>
    <mergeCell ref="P2:Y2"/>
    <mergeCell ref="AC2:AL2"/>
    <mergeCell ref="AP2:AY2"/>
    <mergeCell ref="B3:B4"/>
    <mergeCell ref="C3:C4"/>
    <mergeCell ref="D3:D4"/>
    <mergeCell ref="E3:E4"/>
    <mergeCell ref="F3:F4"/>
    <mergeCell ref="G3:H4"/>
    <mergeCell ref="Y3:Y4"/>
    <mergeCell ref="I3:J4"/>
    <mergeCell ref="K3:K4"/>
    <mergeCell ref="L3:L4"/>
    <mergeCell ref="O3:O4"/>
    <mergeCell ref="P3:P4"/>
    <mergeCell ref="Q3:Q4"/>
    <mergeCell ref="AX3:AX4"/>
    <mergeCell ref="AY3:AY4"/>
    <mergeCell ref="AI3:AJ4"/>
    <mergeCell ref="AK3:AK4"/>
    <mergeCell ref="AL3:AL4"/>
    <mergeCell ref="AO3:AO4"/>
    <mergeCell ref="AP3:AP4"/>
    <mergeCell ref="AQ3:AQ4"/>
    <mergeCell ref="B64:AN64"/>
    <mergeCell ref="AR3:AR4"/>
    <mergeCell ref="AS3:AS4"/>
    <mergeCell ref="AT3:AU4"/>
    <mergeCell ref="AV3:AW4"/>
    <mergeCell ref="AB3:AB4"/>
    <mergeCell ref="AC3:AC4"/>
    <mergeCell ref="AD3:AD4"/>
    <mergeCell ref="AE3:AE4"/>
    <mergeCell ref="AF3:AF4"/>
    <mergeCell ref="AG3:AH4"/>
    <mergeCell ref="R3:R4"/>
    <mergeCell ref="S3:S4"/>
    <mergeCell ref="T3:U4"/>
    <mergeCell ref="V3:W4"/>
    <mergeCell ref="X3:X4"/>
  </mergeCells>
  <hyperlinks>
    <hyperlink ref="B48" r:id="rId1" display="http://salg.naturgas.dk/"/>
  </hyperlinks>
  <pageMargins left="0.7" right="0.7" top="0.75" bottom="0.75" header="0.3" footer="0.3"/>
  <pageSetup paperSize="9" scale="65" orientation="portrait" r:id="rId2"/>
  <colBreaks count="1" manualBreakCount="1">
    <brk id="12"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63"/>
  <sheetViews>
    <sheetView showGridLines="0" topLeftCell="A24" zoomScaleNormal="100" workbookViewId="0">
      <selection activeCell="A55" sqref="A55:A63"/>
    </sheetView>
  </sheetViews>
  <sheetFormatPr defaultRowHeight="15" x14ac:dyDescent="0.25"/>
  <cols>
    <col min="1" max="1" width="5" customWidth="1"/>
    <col min="2" max="2" width="45" bestFit="1" customWidth="1"/>
    <col min="3" max="13" width="9.140625" customWidth="1"/>
    <col min="15" max="15" width="45" bestFit="1" customWidth="1"/>
    <col min="16" max="26" width="9.140625" customWidth="1"/>
    <col min="28" max="28" width="45" bestFit="1" customWidth="1"/>
    <col min="29" max="39" width="9.140625" customWidth="1"/>
    <col min="41" max="41" width="45" bestFit="1" customWidth="1"/>
  </cols>
  <sheetData>
    <row r="1" spans="2:51" ht="15.75" thickBot="1" x14ac:dyDescent="0.3"/>
    <row r="2" spans="2:51" ht="26.25" customHeight="1" thickBot="1" x14ac:dyDescent="0.3">
      <c r="B2" s="94" t="s">
        <v>0</v>
      </c>
      <c r="C2" s="294" t="s">
        <v>282</v>
      </c>
      <c r="D2" s="295"/>
      <c r="E2" s="295"/>
      <c r="F2" s="295"/>
      <c r="G2" s="295"/>
      <c r="H2" s="295"/>
      <c r="I2" s="295"/>
      <c r="J2" s="295"/>
      <c r="K2" s="295"/>
      <c r="L2" s="296"/>
      <c r="M2" s="96"/>
      <c r="N2" s="96"/>
      <c r="O2" s="94" t="s">
        <v>0</v>
      </c>
      <c r="P2" s="294" t="s">
        <v>283</v>
      </c>
      <c r="Q2" s="295"/>
      <c r="R2" s="295"/>
      <c r="S2" s="295"/>
      <c r="T2" s="295"/>
      <c r="U2" s="295"/>
      <c r="V2" s="295"/>
      <c r="W2" s="295"/>
      <c r="X2" s="295"/>
      <c r="Y2" s="296"/>
      <c r="Z2" s="96"/>
      <c r="AA2" s="96"/>
      <c r="AB2" s="94" t="s">
        <v>0</v>
      </c>
      <c r="AC2" s="294" t="s">
        <v>284</v>
      </c>
      <c r="AD2" s="295"/>
      <c r="AE2" s="295"/>
      <c r="AF2" s="295"/>
      <c r="AG2" s="295"/>
      <c r="AH2" s="295"/>
      <c r="AI2" s="295"/>
      <c r="AJ2" s="295"/>
      <c r="AK2" s="295"/>
      <c r="AL2" s="296"/>
      <c r="AM2" s="96"/>
      <c r="AN2" s="96"/>
      <c r="AO2" s="94" t="s">
        <v>0</v>
      </c>
      <c r="AP2" s="294" t="s">
        <v>285</v>
      </c>
      <c r="AQ2" s="295"/>
      <c r="AR2" s="295"/>
      <c r="AS2" s="295"/>
      <c r="AT2" s="295"/>
      <c r="AU2" s="295"/>
      <c r="AV2" s="295"/>
      <c r="AW2" s="295"/>
      <c r="AX2" s="295"/>
      <c r="AY2" s="296"/>
    </row>
    <row r="3" spans="2:51" ht="15" customHeight="1" x14ac:dyDescent="0.25">
      <c r="B3" s="292"/>
      <c r="C3" s="286">
        <v>2015</v>
      </c>
      <c r="D3" s="286">
        <v>2020</v>
      </c>
      <c r="E3" s="286">
        <v>2030</v>
      </c>
      <c r="F3" s="286">
        <v>2050</v>
      </c>
      <c r="G3" s="288" t="s">
        <v>1</v>
      </c>
      <c r="H3" s="289"/>
      <c r="I3" s="288" t="s">
        <v>2</v>
      </c>
      <c r="J3" s="289"/>
      <c r="K3" s="286" t="s">
        <v>3</v>
      </c>
      <c r="L3" s="286" t="s">
        <v>4</v>
      </c>
      <c r="M3" s="96"/>
      <c r="N3" s="96"/>
      <c r="O3" s="292"/>
      <c r="P3" s="286">
        <v>2015</v>
      </c>
      <c r="Q3" s="286">
        <v>2020</v>
      </c>
      <c r="R3" s="286">
        <v>2030</v>
      </c>
      <c r="S3" s="286">
        <v>2050</v>
      </c>
      <c r="T3" s="288" t="s">
        <v>1</v>
      </c>
      <c r="U3" s="289"/>
      <c r="V3" s="288" t="s">
        <v>2</v>
      </c>
      <c r="W3" s="289"/>
      <c r="X3" s="286" t="s">
        <v>3</v>
      </c>
      <c r="Y3" s="286" t="s">
        <v>4</v>
      </c>
      <c r="Z3" s="96"/>
      <c r="AA3" s="96"/>
      <c r="AB3" s="292"/>
      <c r="AC3" s="286">
        <v>2015</v>
      </c>
      <c r="AD3" s="286">
        <v>2020</v>
      </c>
      <c r="AE3" s="286">
        <v>2030</v>
      </c>
      <c r="AF3" s="286">
        <v>2050</v>
      </c>
      <c r="AG3" s="288" t="s">
        <v>1</v>
      </c>
      <c r="AH3" s="289"/>
      <c r="AI3" s="288" t="s">
        <v>2</v>
      </c>
      <c r="AJ3" s="289"/>
      <c r="AK3" s="286" t="s">
        <v>3</v>
      </c>
      <c r="AL3" s="286" t="s">
        <v>4</v>
      </c>
      <c r="AM3" s="96"/>
      <c r="AN3" s="96"/>
      <c r="AO3" s="292"/>
      <c r="AP3" s="286">
        <v>2015</v>
      </c>
      <c r="AQ3" s="286">
        <v>2020</v>
      </c>
      <c r="AR3" s="286">
        <v>2030</v>
      </c>
      <c r="AS3" s="286">
        <v>2050</v>
      </c>
      <c r="AT3" s="288" t="s">
        <v>1</v>
      </c>
      <c r="AU3" s="289"/>
      <c r="AV3" s="288" t="s">
        <v>2</v>
      </c>
      <c r="AW3" s="289"/>
      <c r="AX3" s="286" t="s">
        <v>3</v>
      </c>
      <c r="AY3" s="286" t="s">
        <v>4</v>
      </c>
    </row>
    <row r="4" spans="2:51" ht="15.75" thickBot="1" x14ac:dyDescent="0.3">
      <c r="B4" s="293"/>
      <c r="C4" s="287"/>
      <c r="D4" s="287"/>
      <c r="E4" s="287"/>
      <c r="F4" s="287"/>
      <c r="G4" s="290"/>
      <c r="H4" s="291"/>
      <c r="I4" s="290"/>
      <c r="J4" s="291"/>
      <c r="K4" s="287"/>
      <c r="L4" s="287"/>
      <c r="M4" s="96"/>
      <c r="N4" s="96"/>
      <c r="O4" s="293"/>
      <c r="P4" s="287"/>
      <c r="Q4" s="287"/>
      <c r="R4" s="287"/>
      <c r="S4" s="287"/>
      <c r="T4" s="290"/>
      <c r="U4" s="291"/>
      <c r="V4" s="290"/>
      <c r="W4" s="291"/>
      <c r="X4" s="287"/>
      <c r="Y4" s="287"/>
      <c r="Z4" s="96"/>
      <c r="AA4" s="96"/>
      <c r="AB4" s="293"/>
      <c r="AC4" s="287"/>
      <c r="AD4" s="287"/>
      <c r="AE4" s="287"/>
      <c r="AF4" s="287"/>
      <c r="AG4" s="290"/>
      <c r="AH4" s="291"/>
      <c r="AI4" s="290"/>
      <c r="AJ4" s="291"/>
      <c r="AK4" s="287"/>
      <c r="AL4" s="287"/>
      <c r="AM4" s="96"/>
      <c r="AN4" s="96"/>
      <c r="AO4" s="293"/>
      <c r="AP4" s="287"/>
      <c r="AQ4" s="287"/>
      <c r="AR4" s="287"/>
      <c r="AS4" s="287"/>
      <c r="AT4" s="290"/>
      <c r="AU4" s="291"/>
      <c r="AV4" s="290"/>
      <c r="AW4" s="291"/>
      <c r="AX4" s="287"/>
      <c r="AY4" s="287"/>
    </row>
    <row r="5" spans="2:51" ht="15.75" thickBot="1" x14ac:dyDescent="0.3">
      <c r="B5" s="98" t="s">
        <v>5</v>
      </c>
      <c r="C5" s="99"/>
      <c r="D5" s="99"/>
      <c r="E5" s="99"/>
      <c r="F5" s="99"/>
      <c r="G5" s="100" t="s">
        <v>6</v>
      </c>
      <c r="H5" s="100" t="s">
        <v>7</v>
      </c>
      <c r="I5" s="100" t="s">
        <v>6</v>
      </c>
      <c r="J5" s="100" t="s">
        <v>7</v>
      </c>
      <c r="K5" s="99"/>
      <c r="L5" s="101"/>
      <c r="M5" s="96"/>
      <c r="N5" s="96"/>
      <c r="O5" s="98" t="s">
        <v>5</v>
      </c>
      <c r="P5" s="99"/>
      <c r="Q5" s="99"/>
      <c r="R5" s="99"/>
      <c r="S5" s="99"/>
      <c r="T5" s="100" t="s">
        <v>6</v>
      </c>
      <c r="U5" s="100" t="s">
        <v>7</v>
      </c>
      <c r="V5" s="100" t="s">
        <v>6</v>
      </c>
      <c r="W5" s="100" t="s">
        <v>7</v>
      </c>
      <c r="X5" s="99"/>
      <c r="Y5" s="101"/>
      <c r="Z5" s="96"/>
      <c r="AA5" s="96"/>
      <c r="AB5" s="98" t="s">
        <v>5</v>
      </c>
      <c r="AC5" s="99"/>
      <c r="AD5" s="99"/>
      <c r="AE5" s="99"/>
      <c r="AF5" s="99"/>
      <c r="AG5" s="100" t="s">
        <v>6</v>
      </c>
      <c r="AH5" s="100" t="s">
        <v>7</v>
      </c>
      <c r="AI5" s="100" t="s">
        <v>6</v>
      </c>
      <c r="AJ5" s="100" t="s">
        <v>7</v>
      </c>
      <c r="AK5" s="99"/>
      <c r="AL5" s="101"/>
      <c r="AM5" s="96"/>
      <c r="AN5" s="96"/>
      <c r="AO5" s="98" t="s">
        <v>5</v>
      </c>
      <c r="AP5" s="99"/>
      <c r="AQ5" s="99"/>
      <c r="AR5" s="99"/>
      <c r="AS5" s="99"/>
      <c r="AT5" s="100" t="s">
        <v>6</v>
      </c>
      <c r="AU5" s="100" t="s">
        <v>7</v>
      </c>
      <c r="AV5" s="100" t="s">
        <v>6</v>
      </c>
      <c r="AW5" s="100" t="s">
        <v>7</v>
      </c>
      <c r="AX5" s="99"/>
      <c r="AY5" s="101"/>
    </row>
    <row r="6" spans="2:51" ht="15.75" thickBot="1" x14ac:dyDescent="0.3">
      <c r="B6" s="102" t="s">
        <v>8</v>
      </c>
      <c r="C6" s="103">
        <v>10</v>
      </c>
      <c r="D6" s="103">
        <v>10</v>
      </c>
      <c r="E6" s="103">
        <v>10</v>
      </c>
      <c r="F6" s="103">
        <v>10</v>
      </c>
      <c r="G6" s="103">
        <v>5</v>
      </c>
      <c r="H6" s="103">
        <v>15</v>
      </c>
      <c r="I6" s="103">
        <v>5</v>
      </c>
      <c r="J6" s="103">
        <v>15</v>
      </c>
      <c r="K6" s="103" t="s">
        <v>73</v>
      </c>
      <c r="L6" s="103"/>
      <c r="M6" s="96"/>
      <c r="N6" s="96"/>
      <c r="O6" s="102" t="s">
        <v>8</v>
      </c>
      <c r="P6" s="103">
        <v>10</v>
      </c>
      <c r="Q6" s="103">
        <v>10</v>
      </c>
      <c r="R6" s="103">
        <v>10</v>
      </c>
      <c r="S6" s="103">
        <v>10</v>
      </c>
      <c r="T6" s="103">
        <v>5</v>
      </c>
      <c r="U6" s="103">
        <v>15</v>
      </c>
      <c r="V6" s="103">
        <v>5</v>
      </c>
      <c r="W6" s="103">
        <v>15</v>
      </c>
      <c r="X6" s="103" t="s">
        <v>73</v>
      </c>
      <c r="Y6" s="103"/>
      <c r="Z6" s="96"/>
      <c r="AA6" s="96"/>
      <c r="AB6" s="102" t="s">
        <v>8</v>
      </c>
      <c r="AC6" s="103">
        <v>400</v>
      </c>
      <c r="AD6" s="103">
        <v>400</v>
      </c>
      <c r="AE6" s="103">
        <v>400</v>
      </c>
      <c r="AF6" s="103">
        <v>400</v>
      </c>
      <c r="AG6" s="103">
        <v>150</v>
      </c>
      <c r="AH6" s="103">
        <v>500</v>
      </c>
      <c r="AI6" s="103">
        <v>150</v>
      </c>
      <c r="AJ6" s="103">
        <v>500</v>
      </c>
      <c r="AK6" s="103" t="s">
        <v>70</v>
      </c>
      <c r="AL6" s="103"/>
      <c r="AM6" s="96"/>
      <c r="AN6" s="96"/>
      <c r="AO6" s="102" t="s">
        <v>8</v>
      </c>
      <c r="AP6" s="103">
        <v>160</v>
      </c>
      <c r="AQ6" s="103">
        <v>160</v>
      </c>
      <c r="AR6" s="103">
        <v>160</v>
      </c>
      <c r="AS6" s="103">
        <v>160</v>
      </c>
      <c r="AT6" s="103">
        <v>150</v>
      </c>
      <c r="AU6" s="103">
        <v>500</v>
      </c>
      <c r="AV6" s="103">
        <v>150</v>
      </c>
      <c r="AW6" s="103">
        <v>500</v>
      </c>
      <c r="AX6" s="103" t="s">
        <v>70</v>
      </c>
      <c r="AY6" s="103"/>
    </row>
    <row r="7" spans="2:51" ht="15.75" customHeight="1" thickBot="1" x14ac:dyDescent="0.3">
      <c r="B7" s="102" t="s">
        <v>9</v>
      </c>
      <c r="C7" s="103" t="s">
        <v>31</v>
      </c>
      <c r="D7" s="103" t="s">
        <v>31</v>
      </c>
      <c r="E7" s="103" t="s">
        <v>31</v>
      </c>
      <c r="F7" s="103" t="s">
        <v>31</v>
      </c>
      <c r="G7" s="103" t="s">
        <v>31</v>
      </c>
      <c r="H7" s="103" t="s">
        <v>31</v>
      </c>
      <c r="I7" s="103" t="s">
        <v>31</v>
      </c>
      <c r="J7" s="103" t="s">
        <v>31</v>
      </c>
      <c r="K7" s="103"/>
      <c r="L7" s="103"/>
      <c r="M7" s="96"/>
      <c r="N7" s="96"/>
      <c r="O7" s="102" t="s">
        <v>9</v>
      </c>
      <c r="P7" s="103" t="s">
        <v>31</v>
      </c>
      <c r="Q7" s="103" t="s">
        <v>31</v>
      </c>
      <c r="R7" s="103" t="s">
        <v>31</v>
      </c>
      <c r="S7" s="103" t="s">
        <v>31</v>
      </c>
      <c r="T7" s="103" t="s">
        <v>31</v>
      </c>
      <c r="U7" s="103" t="s">
        <v>31</v>
      </c>
      <c r="V7" s="103" t="s">
        <v>31</v>
      </c>
      <c r="W7" s="103" t="s">
        <v>31</v>
      </c>
      <c r="X7" s="103"/>
      <c r="Y7" s="103"/>
      <c r="Z7" s="96"/>
      <c r="AA7" s="96"/>
      <c r="AB7" s="102" t="s">
        <v>9</v>
      </c>
      <c r="AC7" s="103" t="s">
        <v>31</v>
      </c>
      <c r="AD7" s="103" t="s">
        <v>31</v>
      </c>
      <c r="AE7" s="103" t="s">
        <v>31</v>
      </c>
      <c r="AF7" s="103" t="s">
        <v>31</v>
      </c>
      <c r="AG7" s="103" t="s">
        <v>31</v>
      </c>
      <c r="AH7" s="103" t="s">
        <v>31</v>
      </c>
      <c r="AI7" s="103" t="s">
        <v>31</v>
      </c>
      <c r="AJ7" s="103" t="s">
        <v>31</v>
      </c>
      <c r="AK7" s="103"/>
      <c r="AL7" s="103"/>
      <c r="AM7" s="96"/>
      <c r="AN7" s="96"/>
      <c r="AO7" s="102" t="s">
        <v>9</v>
      </c>
      <c r="AP7" s="103" t="s">
        <v>31</v>
      </c>
      <c r="AQ7" s="103" t="s">
        <v>31</v>
      </c>
      <c r="AR7" s="103" t="s">
        <v>31</v>
      </c>
      <c r="AS7" s="103" t="s">
        <v>31</v>
      </c>
      <c r="AT7" s="103" t="s">
        <v>31</v>
      </c>
      <c r="AU7" s="103" t="s">
        <v>31</v>
      </c>
      <c r="AV7" s="103" t="s">
        <v>31</v>
      </c>
      <c r="AW7" s="103" t="s">
        <v>31</v>
      </c>
      <c r="AX7" s="103"/>
      <c r="AY7" s="103"/>
    </row>
    <row r="8" spans="2:51" ht="15.75" thickBot="1" x14ac:dyDescent="0.3">
      <c r="B8" s="102" t="s">
        <v>10</v>
      </c>
      <c r="C8" s="103">
        <v>100</v>
      </c>
      <c r="D8" s="103">
        <v>100</v>
      </c>
      <c r="E8" s="103">
        <v>100</v>
      </c>
      <c r="F8" s="103">
        <v>100</v>
      </c>
      <c r="G8" s="103">
        <v>100</v>
      </c>
      <c r="H8" s="103">
        <v>100</v>
      </c>
      <c r="I8" s="103">
        <v>100</v>
      </c>
      <c r="J8" s="103">
        <v>100</v>
      </c>
      <c r="K8" s="103"/>
      <c r="L8" s="103"/>
      <c r="M8" s="96"/>
      <c r="N8" s="96"/>
      <c r="O8" s="102" t="s">
        <v>10</v>
      </c>
      <c r="P8" s="103">
        <v>100</v>
      </c>
      <c r="Q8" s="103">
        <v>100</v>
      </c>
      <c r="R8" s="103">
        <v>100</v>
      </c>
      <c r="S8" s="103">
        <v>100</v>
      </c>
      <c r="T8" s="103">
        <v>100</v>
      </c>
      <c r="U8" s="103">
        <v>100</v>
      </c>
      <c r="V8" s="103">
        <v>100</v>
      </c>
      <c r="W8" s="103">
        <v>100</v>
      </c>
      <c r="X8" s="103"/>
      <c r="Y8" s="103"/>
      <c r="Z8" s="96"/>
      <c r="AA8" s="96"/>
      <c r="AB8" s="102" t="s">
        <v>10</v>
      </c>
      <c r="AC8" s="103">
        <v>100</v>
      </c>
      <c r="AD8" s="103">
        <v>100</v>
      </c>
      <c r="AE8" s="103">
        <v>100</v>
      </c>
      <c r="AF8" s="103">
        <v>100</v>
      </c>
      <c r="AG8" s="103">
        <v>100</v>
      </c>
      <c r="AH8" s="103">
        <v>100</v>
      </c>
      <c r="AI8" s="103">
        <v>100</v>
      </c>
      <c r="AJ8" s="103">
        <v>100</v>
      </c>
      <c r="AK8" s="103"/>
      <c r="AL8" s="103"/>
      <c r="AM8" s="96"/>
      <c r="AN8" s="96"/>
      <c r="AO8" s="102" t="s">
        <v>10</v>
      </c>
      <c r="AP8" s="103">
        <v>100</v>
      </c>
      <c r="AQ8" s="103">
        <v>100</v>
      </c>
      <c r="AR8" s="103">
        <v>100</v>
      </c>
      <c r="AS8" s="103">
        <v>100</v>
      </c>
      <c r="AT8" s="103">
        <v>100</v>
      </c>
      <c r="AU8" s="103">
        <v>100</v>
      </c>
      <c r="AV8" s="103">
        <v>100</v>
      </c>
      <c r="AW8" s="103">
        <v>100</v>
      </c>
      <c r="AX8" s="103"/>
      <c r="AY8" s="103"/>
    </row>
    <row r="9" spans="2:51" ht="15.75" thickBot="1" x14ac:dyDescent="0.3">
      <c r="B9" s="102" t="s">
        <v>11</v>
      </c>
      <c r="C9" s="103">
        <v>100</v>
      </c>
      <c r="D9" s="103">
        <v>100</v>
      </c>
      <c r="E9" s="103">
        <v>100</v>
      </c>
      <c r="F9" s="103">
        <v>100</v>
      </c>
      <c r="G9" s="103">
        <v>100</v>
      </c>
      <c r="H9" s="103">
        <v>100</v>
      </c>
      <c r="I9" s="103">
        <v>100</v>
      </c>
      <c r="J9" s="103">
        <v>100</v>
      </c>
      <c r="K9" s="103"/>
      <c r="L9" s="103"/>
      <c r="M9" s="96"/>
      <c r="N9" s="96"/>
      <c r="O9" s="102" t="s">
        <v>11</v>
      </c>
      <c r="P9" s="103">
        <v>100</v>
      </c>
      <c r="Q9" s="103">
        <v>100</v>
      </c>
      <c r="R9" s="103">
        <v>100</v>
      </c>
      <c r="S9" s="103">
        <v>100</v>
      </c>
      <c r="T9" s="103">
        <v>100</v>
      </c>
      <c r="U9" s="103">
        <v>100</v>
      </c>
      <c r="V9" s="103">
        <v>100</v>
      </c>
      <c r="W9" s="103">
        <v>100</v>
      </c>
      <c r="X9" s="103"/>
      <c r="Y9" s="103"/>
      <c r="Z9" s="96"/>
      <c r="AA9" s="96"/>
      <c r="AB9" s="102" t="s">
        <v>11</v>
      </c>
      <c r="AC9" s="103">
        <v>100</v>
      </c>
      <c r="AD9" s="103">
        <v>100</v>
      </c>
      <c r="AE9" s="103">
        <v>100</v>
      </c>
      <c r="AF9" s="103">
        <v>100</v>
      </c>
      <c r="AG9" s="103">
        <v>100</v>
      </c>
      <c r="AH9" s="103">
        <v>100</v>
      </c>
      <c r="AI9" s="103">
        <v>100</v>
      </c>
      <c r="AJ9" s="103">
        <v>100</v>
      </c>
      <c r="AK9" s="103"/>
      <c r="AL9" s="103"/>
      <c r="AM9" s="96"/>
      <c r="AN9" s="96"/>
      <c r="AO9" s="102" t="s">
        <v>11</v>
      </c>
      <c r="AP9" s="103">
        <v>100</v>
      </c>
      <c r="AQ9" s="103">
        <v>100</v>
      </c>
      <c r="AR9" s="103">
        <v>100</v>
      </c>
      <c r="AS9" s="103">
        <v>100</v>
      </c>
      <c r="AT9" s="103">
        <v>100</v>
      </c>
      <c r="AU9" s="103">
        <v>100</v>
      </c>
      <c r="AV9" s="103">
        <v>100</v>
      </c>
      <c r="AW9" s="103">
        <v>100</v>
      </c>
      <c r="AX9" s="103"/>
      <c r="AY9" s="103"/>
    </row>
    <row r="10" spans="2:51" ht="15.75" thickBot="1" x14ac:dyDescent="0.3">
      <c r="B10" s="102" t="s">
        <v>193</v>
      </c>
      <c r="C10" s="103" t="s">
        <v>31</v>
      </c>
      <c r="D10" s="103" t="s">
        <v>31</v>
      </c>
      <c r="E10" s="103" t="s">
        <v>31</v>
      </c>
      <c r="F10" s="103" t="s">
        <v>31</v>
      </c>
      <c r="G10" s="103" t="s">
        <v>31</v>
      </c>
      <c r="H10" s="103" t="s">
        <v>31</v>
      </c>
      <c r="I10" s="103" t="s">
        <v>31</v>
      </c>
      <c r="J10" s="103" t="s">
        <v>31</v>
      </c>
      <c r="K10" s="103"/>
      <c r="L10" s="103"/>
      <c r="M10" s="96"/>
      <c r="N10" s="96"/>
      <c r="O10" s="102" t="s">
        <v>193</v>
      </c>
      <c r="P10" s="103" t="s">
        <v>31</v>
      </c>
      <c r="Q10" s="103" t="s">
        <v>31</v>
      </c>
      <c r="R10" s="103" t="s">
        <v>31</v>
      </c>
      <c r="S10" s="103" t="s">
        <v>31</v>
      </c>
      <c r="T10" s="103" t="s">
        <v>31</v>
      </c>
      <c r="U10" s="103" t="s">
        <v>31</v>
      </c>
      <c r="V10" s="103" t="s">
        <v>31</v>
      </c>
      <c r="W10" s="103" t="s">
        <v>31</v>
      </c>
      <c r="X10" s="103"/>
      <c r="Y10" s="103"/>
      <c r="Z10" s="96"/>
      <c r="AA10" s="96"/>
      <c r="AB10" s="102" t="s">
        <v>193</v>
      </c>
      <c r="AC10" s="103" t="s">
        <v>31</v>
      </c>
      <c r="AD10" s="103" t="s">
        <v>31</v>
      </c>
      <c r="AE10" s="103" t="s">
        <v>31</v>
      </c>
      <c r="AF10" s="103" t="s">
        <v>31</v>
      </c>
      <c r="AG10" s="103" t="s">
        <v>31</v>
      </c>
      <c r="AH10" s="103" t="s">
        <v>31</v>
      </c>
      <c r="AI10" s="103" t="s">
        <v>31</v>
      </c>
      <c r="AJ10" s="103" t="s">
        <v>31</v>
      </c>
      <c r="AK10" s="103"/>
      <c r="AL10" s="103"/>
      <c r="AM10" s="96"/>
      <c r="AN10" s="96"/>
      <c r="AO10" s="102" t="s">
        <v>193</v>
      </c>
      <c r="AP10" s="103" t="s">
        <v>31</v>
      </c>
      <c r="AQ10" s="103" t="s">
        <v>31</v>
      </c>
      <c r="AR10" s="103" t="s">
        <v>31</v>
      </c>
      <c r="AS10" s="103" t="s">
        <v>31</v>
      </c>
      <c r="AT10" s="103" t="s">
        <v>31</v>
      </c>
      <c r="AU10" s="103" t="s">
        <v>31</v>
      </c>
      <c r="AV10" s="103" t="s">
        <v>31</v>
      </c>
      <c r="AW10" s="103" t="s">
        <v>31</v>
      </c>
      <c r="AX10" s="103"/>
      <c r="AY10" s="103"/>
    </row>
    <row r="11" spans="2:51" ht="15.75" thickBot="1" x14ac:dyDescent="0.3">
      <c r="B11" s="102" t="s">
        <v>12</v>
      </c>
      <c r="C11" s="259">
        <v>97</v>
      </c>
      <c r="D11" s="103">
        <v>98</v>
      </c>
      <c r="E11" s="103">
        <v>98</v>
      </c>
      <c r="F11" s="103">
        <v>98</v>
      </c>
      <c r="G11" s="103">
        <v>95</v>
      </c>
      <c r="H11" s="103">
        <v>99</v>
      </c>
      <c r="I11" s="103">
        <v>95</v>
      </c>
      <c r="J11" s="103">
        <v>99</v>
      </c>
      <c r="K11" s="103" t="s">
        <v>286</v>
      </c>
      <c r="L11" s="103">
        <v>9</v>
      </c>
      <c r="M11" s="96"/>
      <c r="N11" s="96"/>
      <c r="O11" s="102" t="s">
        <v>12</v>
      </c>
      <c r="P11" s="103">
        <v>96</v>
      </c>
      <c r="Q11" s="259">
        <v>96</v>
      </c>
      <c r="R11" s="259">
        <v>97</v>
      </c>
      <c r="S11" s="259">
        <v>98</v>
      </c>
      <c r="T11" s="259">
        <v>95</v>
      </c>
      <c r="U11" s="103">
        <v>99</v>
      </c>
      <c r="V11" s="103">
        <v>95</v>
      </c>
      <c r="W11" s="103">
        <v>99</v>
      </c>
      <c r="X11" s="103" t="s">
        <v>286</v>
      </c>
      <c r="Y11" s="103">
        <v>9</v>
      </c>
      <c r="Z11" s="96"/>
      <c r="AA11" s="96"/>
      <c r="AB11" s="102" t="s">
        <v>12</v>
      </c>
      <c r="AC11" s="103">
        <v>100</v>
      </c>
      <c r="AD11" s="103">
        <v>100</v>
      </c>
      <c r="AE11" s="103">
        <v>100</v>
      </c>
      <c r="AF11" s="103">
        <v>100</v>
      </c>
      <c r="AG11" s="103">
        <v>98</v>
      </c>
      <c r="AH11" s="103">
        <v>100</v>
      </c>
      <c r="AI11" s="103">
        <v>98</v>
      </c>
      <c r="AJ11" s="103">
        <v>100</v>
      </c>
      <c r="AK11" s="103" t="s">
        <v>286</v>
      </c>
      <c r="AL11" s="103"/>
      <c r="AM11" s="96"/>
      <c r="AN11" s="96"/>
      <c r="AO11" s="102" t="s">
        <v>12</v>
      </c>
      <c r="AP11" s="103">
        <v>100</v>
      </c>
      <c r="AQ11" s="103">
        <v>100</v>
      </c>
      <c r="AR11" s="103">
        <v>100</v>
      </c>
      <c r="AS11" s="103">
        <v>100</v>
      </c>
      <c r="AT11" s="103">
        <v>98</v>
      </c>
      <c r="AU11" s="103">
        <v>100</v>
      </c>
      <c r="AV11" s="103">
        <v>98</v>
      </c>
      <c r="AW11" s="103">
        <v>100</v>
      </c>
      <c r="AX11" s="103" t="s">
        <v>286</v>
      </c>
      <c r="AY11" s="103"/>
    </row>
    <row r="12" spans="2:51" ht="15.75" thickBot="1" x14ac:dyDescent="0.3">
      <c r="B12" s="102" t="s">
        <v>13</v>
      </c>
      <c r="C12" s="259">
        <v>97</v>
      </c>
      <c r="D12" s="103">
        <v>98</v>
      </c>
      <c r="E12" s="103">
        <v>98</v>
      </c>
      <c r="F12" s="103">
        <v>98</v>
      </c>
      <c r="G12" s="103">
        <v>95</v>
      </c>
      <c r="H12" s="103">
        <v>99</v>
      </c>
      <c r="I12" s="103">
        <v>95</v>
      </c>
      <c r="J12" s="103">
        <v>99</v>
      </c>
      <c r="K12" s="103"/>
      <c r="L12" s="103"/>
      <c r="M12" s="96"/>
      <c r="N12" s="96"/>
      <c r="O12" s="102" t="s">
        <v>13</v>
      </c>
      <c r="P12" s="103">
        <v>96</v>
      </c>
      <c r="Q12" s="259">
        <v>96</v>
      </c>
      <c r="R12" s="259">
        <v>97</v>
      </c>
      <c r="S12" s="259">
        <v>98</v>
      </c>
      <c r="T12" s="259">
        <v>95</v>
      </c>
      <c r="U12" s="103">
        <v>99</v>
      </c>
      <c r="V12" s="103">
        <v>95</v>
      </c>
      <c r="W12" s="103">
        <v>99</v>
      </c>
      <c r="X12" s="103"/>
      <c r="Y12" s="103"/>
      <c r="Z12" s="96"/>
      <c r="AA12" s="96"/>
      <c r="AB12" s="102" t="s">
        <v>13</v>
      </c>
      <c r="AC12" s="103">
        <v>100</v>
      </c>
      <c r="AD12" s="103">
        <v>100</v>
      </c>
      <c r="AE12" s="103">
        <v>100</v>
      </c>
      <c r="AF12" s="103">
        <v>100</v>
      </c>
      <c r="AG12" s="103">
        <v>98</v>
      </c>
      <c r="AH12" s="103">
        <v>100</v>
      </c>
      <c r="AI12" s="103">
        <v>98</v>
      </c>
      <c r="AJ12" s="103">
        <v>100</v>
      </c>
      <c r="AK12" s="103"/>
      <c r="AL12" s="103"/>
      <c r="AM12" s="96"/>
      <c r="AN12" s="96"/>
      <c r="AO12" s="102" t="s">
        <v>13</v>
      </c>
      <c r="AP12" s="103">
        <v>100</v>
      </c>
      <c r="AQ12" s="103">
        <v>100</v>
      </c>
      <c r="AR12" s="103">
        <v>100</v>
      </c>
      <c r="AS12" s="103">
        <v>100</v>
      </c>
      <c r="AT12" s="103">
        <v>98</v>
      </c>
      <c r="AU12" s="103">
        <v>100</v>
      </c>
      <c r="AV12" s="103">
        <v>98</v>
      </c>
      <c r="AW12" s="103">
        <v>100</v>
      </c>
      <c r="AX12" s="103"/>
      <c r="AY12" s="103"/>
    </row>
    <row r="13" spans="2:51" ht="15.75" thickBot="1" x14ac:dyDescent="0.3">
      <c r="B13" s="102" t="s">
        <v>14</v>
      </c>
      <c r="C13" s="103">
        <v>120</v>
      </c>
      <c r="D13" s="103">
        <v>110</v>
      </c>
      <c r="E13" s="103">
        <v>100</v>
      </c>
      <c r="F13" s="103">
        <v>80</v>
      </c>
      <c r="G13" s="103">
        <v>75</v>
      </c>
      <c r="H13" s="103">
        <v>125</v>
      </c>
      <c r="I13" s="103">
        <v>50</v>
      </c>
      <c r="J13" s="103">
        <v>100</v>
      </c>
      <c r="K13" s="103" t="s">
        <v>72</v>
      </c>
      <c r="L13" s="103"/>
      <c r="M13" s="96"/>
      <c r="N13" s="96"/>
      <c r="O13" s="102" t="s">
        <v>14</v>
      </c>
      <c r="P13" s="103">
        <v>60</v>
      </c>
      <c r="Q13" s="103">
        <v>55</v>
      </c>
      <c r="R13" s="103">
        <v>50</v>
      </c>
      <c r="S13" s="103">
        <v>40</v>
      </c>
      <c r="T13" s="103">
        <v>40</v>
      </c>
      <c r="U13" s="103">
        <v>80</v>
      </c>
      <c r="V13" s="103">
        <v>25</v>
      </c>
      <c r="W13" s="103">
        <v>75</v>
      </c>
      <c r="X13" s="103" t="s">
        <v>72</v>
      </c>
      <c r="Y13" s="103"/>
      <c r="Z13" s="96"/>
      <c r="AA13" s="96"/>
      <c r="AB13" s="102" t="s">
        <v>14</v>
      </c>
      <c r="AC13" s="103">
        <v>600</v>
      </c>
      <c r="AD13" s="103">
        <v>550</v>
      </c>
      <c r="AE13" s="103">
        <v>500</v>
      </c>
      <c r="AF13" s="103">
        <v>400</v>
      </c>
      <c r="AG13" s="103">
        <v>400</v>
      </c>
      <c r="AH13" s="103">
        <v>1000</v>
      </c>
      <c r="AI13" s="103">
        <v>250</v>
      </c>
      <c r="AJ13" s="103">
        <v>800</v>
      </c>
      <c r="AK13" s="103" t="s">
        <v>72</v>
      </c>
      <c r="AL13" s="103"/>
      <c r="AM13" s="96"/>
      <c r="AN13" s="96"/>
      <c r="AO13" s="102" t="s">
        <v>14</v>
      </c>
      <c r="AP13" s="103">
        <v>350</v>
      </c>
      <c r="AQ13" s="103">
        <v>325</v>
      </c>
      <c r="AR13" s="103">
        <v>300</v>
      </c>
      <c r="AS13" s="103">
        <v>250</v>
      </c>
      <c r="AT13" s="103">
        <v>250</v>
      </c>
      <c r="AU13" s="103">
        <v>500</v>
      </c>
      <c r="AV13" s="103">
        <v>200</v>
      </c>
      <c r="AW13" s="103">
        <v>400</v>
      </c>
      <c r="AX13" s="103" t="s">
        <v>72</v>
      </c>
      <c r="AY13" s="103"/>
    </row>
    <row r="14" spans="2:51" ht="15.75" thickBot="1" x14ac:dyDescent="0.3">
      <c r="B14" s="102" t="s">
        <v>15</v>
      </c>
      <c r="C14" s="103">
        <v>25</v>
      </c>
      <c r="D14" s="103">
        <v>25</v>
      </c>
      <c r="E14" s="103">
        <v>25</v>
      </c>
      <c r="F14" s="103">
        <v>25</v>
      </c>
      <c r="G14" s="103">
        <v>20</v>
      </c>
      <c r="H14" s="103">
        <v>30</v>
      </c>
      <c r="I14" s="103">
        <v>20</v>
      </c>
      <c r="J14" s="103">
        <v>30</v>
      </c>
      <c r="K14" s="103"/>
      <c r="L14" s="103">
        <v>8</v>
      </c>
      <c r="M14" s="96"/>
      <c r="N14" s="96"/>
      <c r="O14" s="102" t="s">
        <v>15</v>
      </c>
      <c r="P14" s="103">
        <v>25</v>
      </c>
      <c r="Q14" s="103">
        <v>25</v>
      </c>
      <c r="R14" s="103">
        <v>25</v>
      </c>
      <c r="S14" s="103">
        <v>25</v>
      </c>
      <c r="T14" s="103">
        <v>20</v>
      </c>
      <c r="U14" s="103">
        <v>30</v>
      </c>
      <c r="V14" s="103">
        <v>20</v>
      </c>
      <c r="W14" s="103">
        <v>30</v>
      </c>
      <c r="X14" s="103"/>
      <c r="Y14" s="103">
        <v>8</v>
      </c>
      <c r="Z14" s="96"/>
      <c r="AA14" s="96"/>
      <c r="AB14" s="102" t="s">
        <v>15</v>
      </c>
      <c r="AC14" s="103">
        <v>25</v>
      </c>
      <c r="AD14" s="103">
        <v>25</v>
      </c>
      <c r="AE14" s="103">
        <v>25</v>
      </c>
      <c r="AF14" s="103">
        <v>25</v>
      </c>
      <c r="AG14" s="103">
        <v>20</v>
      </c>
      <c r="AH14" s="103">
        <v>30</v>
      </c>
      <c r="AI14" s="103">
        <v>20</v>
      </c>
      <c r="AJ14" s="103">
        <v>30</v>
      </c>
      <c r="AK14" s="103"/>
      <c r="AL14" s="103">
        <v>8</v>
      </c>
      <c r="AM14" s="96"/>
      <c r="AN14" s="96"/>
      <c r="AO14" s="102" t="s">
        <v>15</v>
      </c>
      <c r="AP14" s="103">
        <v>25</v>
      </c>
      <c r="AQ14" s="103">
        <v>25</v>
      </c>
      <c r="AR14" s="103">
        <v>25</v>
      </c>
      <c r="AS14" s="103">
        <v>25</v>
      </c>
      <c r="AT14" s="103">
        <v>20</v>
      </c>
      <c r="AU14" s="103">
        <v>30</v>
      </c>
      <c r="AV14" s="103">
        <v>20</v>
      </c>
      <c r="AW14" s="103">
        <v>30</v>
      </c>
      <c r="AX14" s="103"/>
      <c r="AY14" s="103">
        <v>8</v>
      </c>
    </row>
    <row r="15" spans="2:51" ht="15.75" thickBot="1" x14ac:dyDescent="0.3">
      <c r="B15" s="98" t="s">
        <v>16</v>
      </c>
      <c r="C15" s="100"/>
      <c r="D15" s="100"/>
      <c r="E15" s="100"/>
      <c r="F15" s="100"/>
      <c r="G15" s="100"/>
      <c r="H15" s="100"/>
      <c r="I15" s="100"/>
      <c r="J15" s="100"/>
      <c r="K15" s="100"/>
      <c r="L15" s="103"/>
      <c r="M15" s="96"/>
      <c r="N15" s="96"/>
      <c r="O15" s="98" t="s">
        <v>16</v>
      </c>
      <c r="P15" s="100"/>
      <c r="Q15" s="100"/>
      <c r="R15" s="100"/>
      <c r="S15" s="100"/>
      <c r="T15" s="100"/>
      <c r="U15" s="100"/>
      <c r="V15" s="100"/>
      <c r="W15" s="100"/>
      <c r="X15" s="100"/>
      <c r="Y15" s="103"/>
      <c r="Z15" s="96"/>
      <c r="AA15" s="96"/>
      <c r="AB15" s="98" t="s">
        <v>16</v>
      </c>
      <c r="AC15" s="100"/>
      <c r="AD15" s="100"/>
      <c r="AE15" s="100"/>
      <c r="AF15" s="100"/>
      <c r="AG15" s="100"/>
      <c r="AH15" s="100"/>
      <c r="AI15" s="100"/>
      <c r="AJ15" s="100"/>
      <c r="AK15" s="100"/>
      <c r="AL15" s="103"/>
      <c r="AM15" s="96"/>
      <c r="AN15" s="96"/>
      <c r="AO15" s="98" t="s">
        <v>16</v>
      </c>
      <c r="AP15" s="100"/>
      <c r="AQ15" s="100"/>
      <c r="AR15" s="100"/>
      <c r="AS15" s="100"/>
      <c r="AT15" s="100"/>
      <c r="AU15" s="100"/>
      <c r="AV15" s="100"/>
      <c r="AW15" s="100"/>
      <c r="AX15" s="100"/>
      <c r="AY15" s="103"/>
    </row>
    <row r="16" spans="2:51" ht="15.75" thickBot="1" x14ac:dyDescent="0.3">
      <c r="B16" s="102" t="s">
        <v>196</v>
      </c>
      <c r="C16" s="103" t="s">
        <v>31</v>
      </c>
      <c r="D16" s="103" t="s">
        <v>31</v>
      </c>
      <c r="E16" s="103" t="s">
        <v>31</v>
      </c>
      <c r="F16" s="103" t="s">
        <v>31</v>
      </c>
      <c r="G16" s="103" t="s">
        <v>31</v>
      </c>
      <c r="H16" s="103" t="s">
        <v>31</v>
      </c>
      <c r="I16" s="103" t="s">
        <v>31</v>
      </c>
      <c r="J16" s="103" t="s">
        <v>31</v>
      </c>
      <c r="K16" s="103"/>
      <c r="L16" s="103"/>
      <c r="M16" s="96"/>
      <c r="N16" s="96"/>
      <c r="O16" s="102" t="s">
        <v>196</v>
      </c>
      <c r="P16" s="103" t="s">
        <v>31</v>
      </c>
      <c r="Q16" s="103" t="s">
        <v>31</v>
      </c>
      <c r="R16" s="103" t="s">
        <v>31</v>
      </c>
      <c r="S16" s="103" t="s">
        <v>31</v>
      </c>
      <c r="T16" s="103" t="s">
        <v>31</v>
      </c>
      <c r="U16" s="103" t="s">
        <v>31</v>
      </c>
      <c r="V16" s="103" t="s">
        <v>31</v>
      </c>
      <c r="W16" s="103" t="s">
        <v>31</v>
      </c>
      <c r="X16" s="103"/>
      <c r="Y16" s="103"/>
      <c r="Z16" s="96"/>
      <c r="AA16" s="96"/>
      <c r="AB16" s="102" t="s">
        <v>196</v>
      </c>
      <c r="AC16" s="103" t="s">
        <v>31</v>
      </c>
      <c r="AD16" s="103" t="s">
        <v>31</v>
      </c>
      <c r="AE16" s="103" t="s">
        <v>31</v>
      </c>
      <c r="AF16" s="103" t="s">
        <v>31</v>
      </c>
      <c r="AG16" s="103" t="s">
        <v>31</v>
      </c>
      <c r="AH16" s="103" t="s">
        <v>31</v>
      </c>
      <c r="AI16" s="103" t="s">
        <v>31</v>
      </c>
      <c r="AJ16" s="103" t="s">
        <v>31</v>
      </c>
      <c r="AK16" s="103"/>
      <c r="AL16" s="103"/>
      <c r="AM16" s="96"/>
      <c r="AN16" s="96"/>
      <c r="AO16" s="102" t="s">
        <v>196</v>
      </c>
      <c r="AP16" s="103" t="s">
        <v>31</v>
      </c>
      <c r="AQ16" s="103" t="s">
        <v>31</v>
      </c>
      <c r="AR16" s="103" t="s">
        <v>31</v>
      </c>
      <c r="AS16" s="103" t="s">
        <v>31</v>
      </c>
      <c r="AT16" s="103" t="s">
        <v>31</v>
      </c>
      <c r="AU16" s="103" t="s">
        <v>31</v>
      </c>
      <c r="AV16" s="103" t="s">
        <v>31</v>
      </c>
      <c r="AW16" s="103" t="s">
        <v>31</v>
      </c>
      <c r="AX16" s="103"/>
      <c r="AY16" s="103"/>
    </row>
    <row r="17" spans="2:51" ht="15.75" thickBot="1" x14ac:dyDescent="0.3">
      <c r="B17" s="102" t="s">
        <v>197</v>
      </c>
      <c r="C17" s="103" t="s">
        <v>31</v>
      </c>
      <c r="D17" s="103" t="s">
        <v>31</v>
      </c>
      <c r="E17" s="103" t="s">
        <v>31</v>
      </c>
      <c r="F17" s="103" t="s">
        <v>31</v>
      </c>
      <c r="G17" s="103" t="s">
        <v>31</v>
      </c>
      <c r="H17" s="103" t="s">
        <v>31</v>
      </c>
      <c r="I17" s="103" t="s">
        <v>31</v>
      </c>
      <c r="J17" s="103" t="s">
        <v>31</v>
      </c>
      <c r="K17" s="103"/>
      <c r="L17" s="103"/>
      <c r="M17" s="96"/>
      <c r="N17" s="96"/>
      <c r="O17" s="102" t="s">
        <v>197</v>
      </c>
      <c r="P17" s="103" t="s">
        <v>31</v>
      </c>
      <c r="Q17" s="103" t="s">
        <v>31</v>
      </c>
      <c r="R17" s="103" t="s">
        <v>31</v>
      </c>
      <c r="S17" s="103" t="s">
        <v>31</v>
      </c>
      <c r="T17" s="103" t="s">
        <v>31</v>
      </c>
      <c r="U17" s="103" t="s">
        <v>31</v>
      </c>
      <c r="V17" s="103" t="s">
        <v>31</v>
      </c>
      <c r="W17" s="103" t="s">
        <v>31</v>
      </c>
      <c r="X17" s="103"/>
      <c r="Y17" s="103"/>
      <c r="Z17" s="96"/>
      <c r="AA17" s="96"/>
      <c r="AB17" s="102" t="s">
        <v>197</v>
      </c>
      <c r="AC17" s="103" t="s">
        <v>31</v>
      </c>
      <c r="AD17" s="103" t="s">
        <v>31</v>
      </c>
      <c r="AE17" s="103" t="s">
        <v>31</v>
      </c>
      <c r="AF17" s="103" t="s">
        <v>31</v>
      </c>
      <c r="AG17" s="103" t="s">
        <v>31</v>
      </c>
      <c r="AH17" s="103" t="s">
        <v>31</v>
      </c>
      <c r="AI17" s="103" t="s">
        <v>31</v>
      </c>
      <c r="AJ17" s="103" t="s">
        <v>31</v>
      </c>
      <c r="AK17" s="103"/>
      <c r="AL17" s="103"/>
      <c r="AM17" s="96"/>
      <c r="AN17" s="96"/>
      <c r="AO17" s="102" t="s">
        <v>197</v>
      </c>
      <c r="AP17" s="103" t="s">
        <v>31</v>
      </c>
      <c r="AQ17" s="103" t="s">
        <v>31</v>
      </c>
      <c r="AR17" s="103" t="s">
        <v>31</v>
      </c>
      <c r="AS17" s="103" t="s">
        <v>31</v>
      </c>
      <c r="AT17" s="103" t="s">
        <v>31</v>
      </c>
      <c r="AU17" s="103" t="s">
        <v>31</v>
      </c>
      <c r="AV17" s="103" t="s">
        <v>31</v>
      </c>
      <c r="AW17" s="103" t="s">
        <v>31</v>
      </c>
      <c r="AX17" s="103"/>
      <c r="AY17" s="103"/>
    </row>
    <row r="18" spans="2:51" ht="15.75" thickBot="1" x14ac:dyDescent="0.3">
      <c r="B18" s="102" t="s">
        <v>198</v>
      </c>
      <c r="C18" s="103" t="s">
        <v>31</v>
      </c>
      <c r="D18" s="103" t="s">
        <v>31</v>
      </c>
      <c r="E18" s="103" t="s">
        <v>31</v>
      </c>
      <c r="F18" s="103" t="s">
        <v>31</v>
      </c>
      <c r="G18" s="103" t="s">
        <v>31</v>
      </c>
      <c r="H18" s="103" t="s">
        <v>31</v>
      </c>
      <c r="I18" s="103" t="s">
        <v>31</v>
      </c>
      <c r="J18" s="103" t="s">
        <v>31</v>
      </c>
      <c r="K18" s="103"/>
      <c r="L18" s="103"/>
      <c r="M18" s="96"/>
      <c r="N18" s="96"/>
      <c r="O18" s="102" t="s">
        <v>198</v>
      </c>
      <c r="P18" s="103" t="s">
        <v>31</v>
      </c>
      <c r="Q18" s="103" t="s">
        <v>31</v>
      </c>
      <c r="R18" s="103" t="s">
        <v>31</v>
      </c>
      <c r="S18" s="103" t="s">
        <v>31</v>
      </c>
      <c r="T18" s="103" t="s">
        <v>31</v>
      </c>
      <c r="U18" s="103" t="s">
        <v>31</v>
      </c>
      <c r="V18" s="103" t="s">
        <v>31</v>
      </c>
      <c r="W18" s="103" t="s">
        <v>31</v>
      </c>
      <c r="X18" s="103"/>
      <c r="Y18" s="103"/>
      <c r="Z18" s="96"/>
      <c r="AA18" s="96"/>
      <c r="AB18" s="102" t="s">
        <v>198</v>
      </c>
      <c r="AC18" s="103" t="s">
        <v>31</v>
      </c>
      <c r="AD18" s="103" t="s">
        <v>31</v>
      </c>
      <c r="AE18" s="103" t="s">
        <v>31</v>
      </c>
      <c r="AF18" s="103" t="s">
        <v>31</v>
      </c>
      <c r="AG18" s="103" t="s">
        <v>31</v>
      </c>
      <c r="AH18" s="103" t="s">
        <v>31</v>
      </c>
      <c r="AI18" s="103" t="s">
        <v>31</v>
      </c>
      <c r="AJ18" s="103" t="s">
        <v>31</v>
      </c>
      <c r="AK18" s="103"/>
      <c r="AL18" s="103"/>
      <c r="AM18" s="96"/>
      <c r="AN18" s="96"/>
      <c r="AO18" s="102" t="s">
        <v>198</v>
      </c>
      <c r="AP18" s="103" t="s">
        <v>31</v>
      </c>
      <c r="AQ18" s="103" t="s">
        <v>31</v>
      </c>
      <c r="AR18" s="103" t="s">
        <v>31</v>
      </c>
      <c r="AS18" s="103" t="s">
        <v>31</v>
      </c>
      <c r="AT18" s="103" t="s">
        <v>31</v>
      </c>
      <c r="AU18" s="103" t="s">
        <v>31</v>
      </c>
      <c r="AV18" s="103" t="s">
        <v>31</v>
      </c>
      <c r="AW18" s="103" t="s">
        <v>31</v>
      </c>
      <c r="AX18" s="103"/>
      <c r="AY18" s="103"/>
    </row>
    <row r="19" spans="2:51" ht="15.75" thickBot="1" x14ac:dyDescent="0.3">
      <c r="B19" s="102" t="s">
        <v>17</v>
      </c>
      <c r="C19" s="103" t="s">
        <v>31</v>
      </c>
      <c r="D19" s="103" t="s">
        <v>31</v>
      </c>
      <c r="E19" s="103" t="s">
        <v>31</v>
      </c>
      <c r="F19" s="103" t="s">
        <v>31</v>
      </c>
      <c r="G19" s="103" t="s">
        <v>31</v>
      </c>
      <c r="H19" s="103" t="s">
        <v>31</v>
      </c>
      <c r="I19" s="103" t="s">
        <v>31</v>
      </c>
      <c r="J19" s="103" t="s">
        <v>31</v>
      </c>
      <c r="K19" s="103"/>
      <c r="L19" s="103"/>
      <c r="M19" s="96"/>
      <c r="N19" s="96"/>
      <c r="O19" s="102" t="s">
        <v>17</v>
      </c>
      <c r="P19" s="103" t="s">
        <v>31</v>
      </c>
      <c r="Q19" s="103" t="s">
        <v>31</v>
      </c>
      <c r="R19" s="103" t="s">
        <v>31</v>
      </c>
      <c r="S19" s="103" t="s">
        <v>31</v>
      </c>
      <c r="T19" s="103" t="s">
        <v>31</v>
      </c>
      <c r="U19" s="103" t="s">
        <v>31</v>
      </c>
      <c r="V19" s="103" t="s">
        <v>31</v>
      </c>
      <c r="W19" s="103" t="s">
        <v>31</v>
      </c>
      <c r="X19" s="103"/>
      <c r="Y19" s="103"/>
      <c r="Z19" s="96"/>
      <c r="AA19" s="96"/>
      <c r="AB19" s="102" t="s">
        <v>17</v>
      </c>
      <c r="AC19" s="103" t="s">
        <v>31</v>
      </c>
      <c r="AD19" s="103" t="s">
        <v>31</v>
      </c>
      <c r="AE19" s="103" t="s">
        <v>31</v>
      </c>
      <c r="AF19" s="103" t="s">
        <v>31</v>
      </c>
      <c r="AG19" s="103" t="s">
        <v>31</v>
      </c>
      <c r="AH19" s="103" t="s">
        <v>31</v>
      </c>
      <c r="AI19" s="103" t="s">
        <v>31</v>
      </c>
      <c r="AJ19" s="103" t="s">
        <v>31</v>
      </c>
      <c r="AK19" s="103"/>
      <c r="AL19" s="103"/>
      <c r="AM19" s="96"/>
      <c r="AN19" s="96"/>
      <c r="AO19" s="102" t="s">
        <v>17</v>
      </c>
      <c r="AP19" s="103" t="s">
        <v>31</v>
      </c>
      <c r="AQ19" s="103" t="s">
        <v>31</v>
      </c>
      <c r="AR19" s="103" t="s">
        <v>31</v>
      </c>
      <c r="AS19" s="103" t="s">
        <v>31</v>
      </c>
      <c r="AT19" s="103" t="s">
        <v>31</v>
      </c>
      <c r="AU19" s="103" t="s">
        <v>31</v>
      </c>
      <c r="AV19" s="103" t="s">
        <v>31</v>
      </c>
      <c r="AW19" s="103" t="s">
        <v>31</v>
      </c>
      <c r="AX19" s="103"/>
      <c r="AY19" s="103"/>
    </row>
    <row r="20" spans="2:51" ht="15.75" thickBot="1" x14ac:dyDescent="0.3">
      <c r="B20" s="102" t="s">
        <v>18</v>
      </c>
      <c r="C20" s="103" t="s">
        <v>31</v>
      </c>
      <c r="D20" s="103" t="s">
        <v>31</v>
      </c>
      <c r="E20" s="103" t="s">
        <v>31</v>
      </c>
      <c r="F20" s="103" t="s">
        <v>31</v>
      </c>
      <c r="G20" s="103" t="s">
        <v>31</v>
      </c>
      <c r="H20" s="103" t="s">
        <v>31</v>
      </c>
      <c r="I20" s="103" t="s">
        <v>31</v>
      </c>
      <c r="J20" s="103" t="s">
        <v>31</v>
      </c>
      <c r="K20" s="103"/>
      <c r="L20" s="103"/>
      <c r="M20" s="96"/>
      <c r="N20" s="96"/>
      <c r="O20" s="102" t="s">
        <v>18</v>
      </c>
      <c r="P20" s="103" t="s">
        <v>31</v>
      </c>
      <c r="Q20" s="103" t="s">
        <v>31</v>
      </c>
      <c r="R20" s="103" t="s">
        <v>31</v>
      </c>
      <c r="S20" s="103" t="s">
        <v>31</v>
      </c>
      <c r="T20" s="103" t="s">
        <v>31</v>
      </c>
      <c r="U20" s="103" t="s">
        <v>31</v>
      </c>
      <c r="V20" s="103" t="s">
        <v>31</v>
      </c>
      <c r="W20" s="103" t="s">
        <v>31</v>
      </c>
      <c r="X20" s="103"/>
      <c r="Y20" s="103"/>
      <c r="Z20" s="96"/>
      <c r="AA20" s="96"/>
      <c r="AB20" s="102" t="s">
        <v>18</v>
      </c>
      <c r="AC20" s="103" t="s">
        <v>31</v>
      </c>
      <c r="AD20" s="103" t="s">
        <v>31</v>
      </c>
      <c r="AE20" s="103" t="s">
        <v>31</v>
      </c>
      <c r="AF20" s="103" t="s">
        <v>31</v>
      </c>
      <c r="AG20" s="103" t="s">
        <v>31</v>
      </c>
      <c r="AH20" s="103" t="s">
        <v>31</v>
      </c>
      <c r="AI20" s="103" t="s">
        <v>31</v>
      </c>
      <c r="AJ20" s="103" t="s">
        <v>31</v>
      </c>
      <c r="AK20" s="103"/>
      <c r="AL20" s="103"/>
      <c r="AM20" s="96"/>
      <c r="AN20" s="96"/>
      <c r="AO20" s="102" t="s">
        <v>18</v>
      </c>
      <c r="AP20" s="103" t="s">
        <v>31</v>
      </c>
      <c r="AQ20" s="103" t="s">
        <v>31</v>
      </c>
      <c r="AR20" s="103" t="s">
        <v>31</v>
      </c>
      <c r="AS20" s="103" t="s">
        <v>31</v>
      </c>
      <c r="AT20" s="103" t="s">
        <v>31</v>
      </c>
      <c r="AU20" s="103" t="s">
        <v>31</v>
      </c>
      <c r="AV20" s="103" t="s">
        <v>31</v>
      </c>
      <c r="AW20" s="103" t="s">
        <v>31</v>
      </c>
      <c r="AX20" s="103"/>
      <c r="AY20" s="103"/>
    </row>
    <row r="21" spans="2:51" ht="15.75" thickBot="1" x14ac:dyDescent="0.3">
      <c r="B21" s="98" t="s">
        <v>19</v>
      </c>
      <c r="C21" s="99"/>
      <c r="D21" s="99"/>
      <c r="E21" s="99"/>
      <c r="F21" s="99"/>
      <c r="G21" s="99"/>
      <c r="H21" s="99"/>
      <c r="I21" s="99"/>
      <c r="J21" s="99"/>
      <c r="K21" s="99"/>
      <c r="L21" s="101"/>
      <c r="M21" s="96"/>
      <c r="N21" s="96"/>
      <c r="O21" s="98" t="s">
        <v>19</v>
      </c>
      <c r="P21" s="99"/>
      <c r="Q21" s="99"/>
      <c r="R21" s="99"/>
      <c r="S21" s="99"/>
      <c r="T21" s="99"/>
      <c r="U21" s="99"/>
      <c r="V21" s="99"/>
      <c r="W21" s="99"/>
      <c r="X21" s="99"/>
      <c r="Y21" s="101"/>
      <c r="Z21" s="96"/>
      <c r="AA21" s="96"/>
      <c r="AB21" s="98" t="s">
        <v>19</v>
      </c>
      <c r="AC21" s="99"/>
      <c r="AD21" s="99"/>
      <c r="AE21" s="99"/>
      <c r="AF21" s="99"/>
      <c r="AG21" s="99"/>
      <c r="AH21" s="99"/>
      <c r="AI21" s="99"/>
      <c r="AJ21" s="99"/>
      <c r="AK21" s="99"/>
      <c r="AL21" s="101"/>
      <c r="AM21" s="96"/>
      <c r="AN21" s="96"/>
      <c r="AO21" s="98" t="s">
        <v>19</v>
      </c>
      <c r="AP21" s="99"/>
      <c r="AQ21" s="99"/>
      <c r="AR21" s="99"/>
      <c r="AS21" s="99"/>
      <c r="AT21" s="99"/>
      <c r="AU21" s="99"/>
      <c r="AV21" s="99"/>
      <c r="AW21" s="99"/>
      <c r="AX21" s="99"/>
      <c r="AY21" s="101"/>
    </row>
    <row r="22" spans="2:51" ht="15.75" thickBot="1" x14ac:dyDescent="0.3">
      <c r="B22" s="102" t="s">
        <v>199</v>
      </c>
      <c r="C22" s="103" t="s">
        <v>31</v>
      </c>
      <c r="D22" s="103" t="s">
        <v>31</v>
      </c>
      <c r="E22" s="103" t="s">
        <v>31</v>
      </c>
      <c r="F22" s="103" t="s">
        <v>31</v>
      </c>
      <c r="G22" s="103" t="s">
        <v>31</v>
      </c>
      <c r="H22" s="103" t="s">
        <v>31</v>
      </c>
      <c r="I22" s="103" t="s">
        <v>31</v>
      </c>
      <c r="J22" s="103" t="s">
        <v>31</v>
      </c>
      <c r="K22" s="103"/>
      <c r="L22" s="103"/>
      <c r="M22" s="96"/>
      <c r="N22" s="96"/>
      <c r="O22" s="102" t="s">
        <v>199</v>
      </c>
      <c r="P22" s="103" t="s">
        <v>31</v>
      </c>
      <c r="Q22" s="103" t="s">
        <v>31</v>
      </c>
      <c r="R22" s="103" t="s">
        <v>31</v>
      </c>
      <c r="S22" s="103" t="s">
        <v>31</v>
      </c>
      <c r="T22" s="103" t="s">
        <v>31</v>
      </c>
      <c r="U22" s="103" t="s">
        <v>31</v>
      </c>
      <c r="V22" s="103" t="s">
        <v>31</v>
      </c>
      <c r="W22" s="103" t="s">
        <v>31</v>
      </c>
      <c r="X22" s="103"/>
      <c r="Y22" s="103"/>
      <c r="Z22" s="96"/>
      <c r="AA22" s="96"/>
      <c r="AB22" s="102" t="s">
        <v>199</v>
      </c>
      <c r="AC22" s="103" t="s">
        <v>31</v>
      </c>
      <c r="AD22" s="103" t="s">
        <v>31</v>
      </c>
      <c r="AE22" s="103" t="s">
        <v>31</v>
      </c>
      <c r="AF22" s="103" t="s">
        <v>31</v>
      </c>
      <c r="AG22" s="103" t="s">
        <v>31</v>
      </c>
      <c r="AH22" s="103" t="s">
        <v>31</v>
      </c>
      <c r="AI22" s="103" t="s">
        <v>31</v>
      </c>
      <c r="AJ22" s="103" t="s">
        <v>31</v>
      </c>
      <c r="AK22" s="103"/>
      <c r="AL22" s="103"/>
      <c r="AM22" s="96"/>
      <c r="AN22" s="96"/>
      <c r="AO22" s="102" t="s">
        <v>199</v>
      </c>
      <c r="AP22" s="103" t="s">
        <v>31</v>
      </c>
      <c r="AQ22" s="103" t="s">
        <v>31</v>
      </c>
      <c r="AR22" s="103" t="s">
        <v>31</v>
      </c>
      <c r="AS22" s="103" t="s">
        <v>31</v>
      </c>
      <c r="AT22" s="103" t="s">
        <v>31</v>
      </c>
      <c r="AU22" s="103" t="s">
        <v>31</v>
      </c>
      <c r="AV22" s="103" t="s">
        <v>31</v>
      </c>
      <c r="AW22" s="103" t="s">
        <v>31</v>
      </c>
      <c r="AX22" s="103"/>
      <c r="AY22" s="103"/>
    </row>
    <row r="23" spans="2:51" ht="15.75" thickBot="1" x14ac:dyDescent="0.3">
      <c r="B23" s="102" t="s">
        <v>201</v>
      </c>
      <c r="C23" s="103" t="s">
        <v>31</v>
      </c>
      <c r="D23" s="103" t="s">
        <v>31</v>
      </c>
      <c r="E23" s="103" t="s">
        <v>31</v>
      </c>
      <c r="F23" s="103" t="s">
        <v>31</v>
      </c>
      <c r="G23" s="103" t="s">
        <v>31</v>
      </c>
      <c r="H23" s="103" t="s">
        <v>31</v>
      </c>
      <c r="I23" s="103" t="s">
        <v>31</v>
      </c>
      <c r="J23" s="103" t="s">
        <v>31</v>
      </c>
      <c r="K23" s="103"/>
      <c r="L23" s="103"/>
      <c r="M23" s="96"/>
      <c r="N23" s="96"/>
      <c r="O23" s="102" t="s">
        <v>201</v>
      </c>
      <c r="P23" s="103" t="s">
        <v>31</v>
      </c>
      <c r="Q23" s="103" t="s">
        <v>31</v>
      </c>
      <c r="R23" s="103" t="s">
        <v>31</v>
      </c>
      <c r="S23" s="103" t="s">
        <v>31</v>
      </c>
      <c r="T23" s="103" t="s">
        <v>31</v>
      </c>
      <c r="U23" s="103" t="s">
        <v>31</v>
      </c>
      <c r="V23" s="103" t="s">
        <v>31</v>
      </c>
      <c r="W23" s="103" t="s">
        <v>31</v>
      </c>
      <c r="X23" s="103"/>
      <c r="Y23" s="103"/>
      <c r="Z23" s="96"/>
      <c r="AA23" s="96"/>
      <c r="AB23" s="102" t="s">
        <v>201</v>
      </c>
      <c r="AC23" s="103" t="s">
        <v>31</v>
      </c>
      <c r="AD23" s="103" t="s">
        <v>31</v>
      </c>
      <c r="AE23" s="103" t="s">
        <v>31</v>
      </c>
      <c r="AF23" s="103" t="s">
        <v>31</v>
      </c>
      <c r="AG23" s="103" t="s">
        <v>31</v>
      </c>
      <c r="AH23" s="103" t="s">
        <v>31</v>
      </c>
      <c r="AI23" s="103" t="s">
        <v>31</v>
      </c>
      <c r="AJ23" s="103" t="s">
        <v>31</v>
      </c>
      <c r="AK23" s="103"/>
      <c r="AL23" s="103"/>
      <c r="AM23" s="96"/>
      <c r="AN23" s="96"/>
      <c r="AO23" s="102" t="s">
        <v>201</v>
      </c>
      <c r="AP23" s="103" t="s">
        <v>31</v>
      </c>
      <c r="AQ23" s="103" t="s">
        <v>31</v>
      </c>
      <c r="AR23" s="103" t="s">
        <v>31</v>
      </c>
      <c r="AS23" s="103" t="s">
        <v>31</v>
      </c>
      <c r="AT23" s="103" t="s">
        <v>31</v>
      </c>
      <c r="AU23" s="103" t="s">
        <v>31</v>
      </c>
      <c r="AV23" s="103" t="s">
        <v>31</v>
      </c>
      <c r="AW23" s="103" t="s">
        <v>31</v>
      </c>
      <c r="AX23" s="103"/>
      <c r="AY23" s="103"/>
    </row>
    <row r="24" spans="2:51" ht="15.75" thickBot="1" x14ac:dyDescent="0.3">
      <c r="B24" s="102" t="s">
        <v>202</v>
      </c>
      <c r="C24" s="103" t="s">
        <v>31</v>
      </c>
      <c r="D24" s="103" t="s">
        <v>31</v>
      </c>
      <c r="E24" s="103" t="s">
        <v>31</v>
      </c>
      <c r="F24" s="103" t="s">
        <v>31</v>
      </c>
      <c r="G24" s="103" t="s">
        <v>31</v>
      </c>
      <c r="H24" s="103" t="s">
        <v>31</v>
      </c>
      <c r="I24" s="103" t="s">
        <v>31</v>
      </c>
      <c r="J24" s="103" t="s">
        <v>31</v>
      </c>
      <c r="K24" s="103"/>
      <c r="L24" s="103"/>
      <c r="M24" s="96"/>
      <c r="N24" s="96"/>
      <c r="O24" s="102" t="s">
        <v>202</v>
      </c>
      <c r="P24" s="103" t="s">
        <v>31</v>
      </c>
      <c r="Q24" s="103" t="s">
        <v>31</v>
      </c>
      <c r="R24" s="103" t="s">
        <v>31</v>
      </c>
      <c r="S24" s="103" t="s">
        <v>31</v>
      </c>
      <c r="T24" s="103" t="s">
        <v>31</v>
      </c>
      <c r="U24" s="103" t="s">
        <v>31</v>
      </c>
      <c r="V24" s="103" t="s">
        <v>31</v>
      </c>
      <c r="W24" s="103" t="s">
        <v>31</v>
      </c>
      <c r="X24" s="103"/>
      <c r="Y24" s="103"/>
      <c r="Z24" s="96"/>
      <c r="AA24" s="96"/>
      <c r="AB24" s="102" t="s">
        <v>202</v>
      </c>
      <c r="AC24" s="103" t="s">
        <v>31</v>
      </c>
      <c r="AD24" s="103" t="s">
        <v>31</v>
      </c>
      <c r="AE24" s="103" t="s">
        <v>31</v>
      </c>
      <c r="AF24" s="103" t="s">
        <v>31</v>
      </c>
      <c r="AG24" s="103" t="s">
        <v>31</v>
      </c>
      <c r="AH24" s="103" t="s">
        <v>31</v>
      </c>
      <c r="AI24" s="103" t="s">
        <v>31</v>
      </c>
      <c r="AJ24" s="103" t="s">
        <v>31</v>
      </c>
      <c r="AK24" s="103"/>
      <c r="AL24" s="103"/>
      <c r="AM24" s="96"/>
      <c r="AN24" s="96"/>
      <c r="AO24" s="102" t="s">
        <v>202</v>
      </c>
      <c r="AP24" s="103" t="s">
        <v>31</v>
      </c>
      <c r="AQ24" s="103" t="s">
        <v>31</v>
      </c>
      <c r="AR24" s="103" t="s">
        <v>31</v>
      </c>
      <c r="AS24" s="103" t="s">
        <v>31</v>
      </c>
      <c r="AT24" s="103" t="s">
        <v>31</v>
      </c>
      <c r="AU24" s="103" t="s">
        <v>31</v>
      </c>
      <c r="AV24" s="103" t="s">
        <v>31</v>
      </c>
      <c r="AW24" s="103" t="s">
        <v>31</v>
      </c>
      <c r="AX24" s="103"/>
      <c r="AY24" s="103"/>
    </row>
    <row r="25" spans="2:51" ht="15.75" thickBot="1" x14ac:dyDescent="0.3">
      <c r="B25" s="102" t="s">
        <v>203</v>
      </c>
      <c r="C25" s="103" t="s">
        <v>31</v>
      </c>
      <c r="D25" s="103" t="s">
        <v>31</v>
      </c>
      <c r="E25" s="103" t="s">
        <v>31</v>
      </c>
      <c r="F25" s="103" t="s">
        <v>31</v>
      </c>
      <c r="G25" s="103" t="s">
        <v>31</v>
      </c>
      <c r="H25" s="103" t="s">
        <v>31</v>
      </c>
      <c r="I25" s="103" t="s">
        <v>31</v>
      </c>
      <c r="J25" s="103" t="s">
        <v>31</v>
      </c>
      <c r="K25" s="103"/>
      <c r="L25" s="103"/>
      <c r="M25" s="96"/>
      <c r="N25" s="96"/>
      <c r="O25" s="102" t="s">
        <v>203</v>
      </c>
      <c r="P25" s="103" t="s">
        <v>31</v>
      </c>
      <c r="Q25" s="103" t="s">
        <v>31</v>
      </c>
      <c r="R25" s="103" t="s">
        <v>31</v>
      </c>
      <c r="S25" s="103" t="s">
        <v>31</v>
      </c>
      <c r="T25" s="103" t="s">
        <v>31</v>
      </c>
      <c r="U25" s="103" t="s">
        <v>31</v>
      </c>
      <c r="V25" s="103" t="s">
        <v>31</v>
      </c>
      <c r="W25" s="103" t="s">
        <v>31</v>
      </c>
      <c r="X25" s="103"/>
      <c r="Y25" s="103"/>
      <c r="Z25" s="96"/>
      <c r="AA25" s="96"/>
      <c r="AB25" s="102" t="s">
        <v>203</v>
      </c>
      <c r="AC25" s="103" t="s">
        <v>31</v>
      </c>
      <c r="AD25" s="103" t="s">
        <v>31</v>
      </c>
      <c r="AE25" s="103" t="s">
        <v>31</v>
      </c>
      <c r="AF25" s="103" t="s">
        <v>31</v>
      </c>
      <c r="AG25" s="103" t="s">
        <v>31</v>
      </c>
      <c r="AH25" s="103" t="s">
        <v>31</v>
      </c>
      <c r="AI25" s="103" t="s">
        <v>31</v>
      </c>
      <c r="AJ25" s="103" t="s">
        <v>31</v>
      </c>
      <c r="AK25" s="103"/>
      <c r="AL25" s="103"/>
      <c r="AM25" s="96"/>
      <c r="AN25" s="96"/>
      <c r="AO25" s="102" t="s">
        <v>203</v>
      </c>
      <c r="AP25" s="103" t="s">
        <v>31</v>
      </c>
      <c r="AQ25" s="103" t="s">
        <v>31</v>
      </c>
      <c r="AR25" s="103" t="s">
        <v>31</v>
      </c>
      <c r="AS25" s="103" t="s">
        <v>31</v>
      </c>
      <c r="AT25" s="103" t="s">
        <v>31</v>
      </c>
      <c r="AU25" s="103" t="s">
        <v>31</v>
      </c>
      <c r="AV25" s="103" t="s">
        <v>31</v>
      </c>
      <c r="AW25" s="103" t="s">
        <v>31</v>
      </c>
      <c r="AX25" s="103"/>
      <c r="AY25" s="103"/>
    </row>
    <row r="26" spans="2:51" ht="15.75" thickBot="1" x14ac:dyDescent="0.3">
      <c r="B26" s="102" t="s">
        <v>24</v>
      </c>
      <c r="C26" s="103" t="s">
        <v>31</v>
      </c>
      <c r="D26" s="103" t="s">
        <v>31</v>
      </c>
      <c r="E26" s="103" t="s">
        <v>31</v>
      </c>
      <c r="F26" s="103" t="s">
        <v>31</v>
      </c>
      <c r="G26" s="103" t="s">
        <v>31</v>
      </c>
      <c r="H26" s="103" t="s">
        <v>31</v>
      </c>
      <c r="I26" s="103" t="s">
        <v>31</v>
      </c>
      <c r="J26" s="103" t="s">
        <v>31</v>
      </c>
      <c r="K26" s="103"/>
      <c r="L26" s="103"/>
      <c r="M26" s="96"/>
      <c r="N26" s="96"/>
      <c r="O26" s="102" t="s">
        <v>24</v>
      </c>
      <c r="P26" s="103" t="s">
        <v>31</v>
      </c>
      <c r="Q26" s="103" t="s">
        <v>31</v>
      </c>
      <c r="R26" s="103" t="s">
        <v>31</v>
      </c>
      <c r="S26" s="103" t="s">
        <v>31</v>
      </c>
      <c r="T26" s="103" t="s">
        <v>31</v>
      </c>
      <c r="U26" s="103" t="s">
        <v>31</v>
      </c>
      <c r="V26" s="103" t="s">
        <v>31</v>
      </c>
      <c r="W26" s="103" t="s">
        <v>31</v>
      </c>
      <c r="X26" s="103"/>
      <c r="Y26" s="103"/>
      <c r="Z26" s="96"/>
      <c r="AA26" s="96"/>
      <c r="AB26" s="102" t="s">
        <v>24</v>
      </c>
      <c r="AC26" s="103" t="s">
        <v>31</v>
      </c>
      <c r="AD26" s="103" t="s">
        <v>31</v>
      </c>
      <c r="AE26" s="103" t="s">
        <v>31</v>
      </c>
      <c r="AF26" s="103" t="s">
        <v>31</v>
      </c>
      <c r="AG26" s="103" t="s">
        <v>31</v>
      </c>
      <c r="AH26" s="103" t="s">
        <v>31</v>
      </c>
      <c r="AI26" s="103" t="s">
        <v>31</v>
      </c>
      <c r="AJ26" s="103" t="s">
        <v>31</v>
      </c>
      <c r="AK26" s="103"/>
      <c r="AL26" s="103"/>
      <c r="AM26" s="96"/>
      <c r="AN26" s="96"/>
      <c r="AO26" s="102" t="s">
        <v>24</v>
      </c>
      <c r="AP26" s="103" t="s">
        <v>31</v>
      </c>
      <c r="AQ26" s="103" t="s">
        <v>31</v>
      </c>
      <c r="AR26" s="103" t="s">
        <v>31</v>
      </c>
      <c r="AS26" s="103" t="s">
        <v>31</v>
      </c>
      <c r="AT26" s="103" t="s">
        <v>31</v>
      </c>
      <c r="AU26" s="103" t="s">
        <v>31</v>
      </c>
      <c r="AV26" s="103" t="s">
        <v>31</v>
      </c>
      <c r="AW26" s="103" t="s">
        <v>31</v>
      </c>
      <c r="AX26" s="103"/>
      <c r="AY26" s="103"/>
    </row>
    <row r="27" spans="2:51" ht="15.75" thickBot="1" x14ac:dyDescent="0.3">
      <c r="B27" s="98" t="s">
        <v>25</v>
      </c>
      <c r="C27" s="99"/>
      <c r="D27" s="99"/>
      <c r="E27" s="99"/>
      <c r="F27" s="99"/>
      <c r="G27" s="99"/>
      <c r="H27" s="99"/>
      <c r="I27" s="99"/>
      <c r="J27" s="99"/>
      <c r="K27" s="99"/>
      <c r="L27" s="101"/>
      <c r="M27" s="96"/>
      <c r="N27" s="96"/>
      <c r="O27" s="98" t="s">
        <v>25</v>
      </c>
      <c r="P27" s="99"/>
      <c r="Q27" s="99"/>
      <c r="R27" s="99"/>
      <c r="S27" s="99"/>
      <c r="T27" s="99"/>
      <c r="U27" s="99"/>
      <c r="V27" s="99"/>
      <c r="W27" s="99"/>
      <c r="X27" s="99"/>
      <c r="Y27" s="101"/>
      <c r="Z27" s="96"/>
      <c r="AA27" s="96"/>
      <c r="AB27" s="98" t="s">
        <v>25</v>
      </c>
      <c r="AC27" s="99"/>
      <c r="AD27" s="99"/>
      <c r="AE27" s="99"/>
      <c r="AF27" s="99"/>
      <c r="AG27" s="99"/>
      <c r="AH27" s="99"/>
      <c r="AI27" s="99"/>
      <c r="AJ27" s="99"/>
      <c r="AK27" s="99"/>
      <c r="AL27" s="101"/>
      <c r="AM27" s="96"/>
      <c r="AN27" s="96"/>
      <c r="AO27" s="98" t="s">
        <v>25</v>
      </c>
      <c r="AS27" s="99"/>
      <c r="AT27" s="99"/>
      <c r="AU27" s="99"/>
      <c r="AV27" s="99"/>
      <c r="AW27" s="99"/>
      <c r="AX27" s="99"/>
      <c r="AY27" s="101"/>
    </row>
    <row r="28" spans="2:51" x14ac:dyDescent="0.25">
      <c r="B28" s="111" t="s">
        <v>26</v>
      </c>
      <c r="C28" s="194">
        <v>2.2000000000000002</v>
      </c>
      <c r="D28" s="108">
        <v>2.1455472568681255</v>
      </c>
      <c r="E28" s="108">
        <v>2.0406517314003221</v>
      </c>
      <c r="F28" s="108">
        <v>1.8459949428152755</v>
      </c>
      <c r="G28" s="107">
        <v>1</v>
      </c>
      <c r="H28" s="107">
        <v>3</v>
      </c>
      <c r="I28" s="107">
        <v>1</v>
      </c>
      <c r="J28" s="107">
        <v>2.5</v>
      </c>
      <c r="K28" s="112" t="s">
        <v>63</v>
      </c>
      <c r="L28" s="112" t="s">
        <v>287</v>
      </c>
      <c r="M28" s="96"/>
      <c r="N28" s="110"/>
      <c r="O28" s="111" t="s">
        <v>26</v>
      </c>
      <c r="P28" s="194">
        <v>2.2000000000000002</v>
      </c>
      <c r="Q28" s="108">
        <v>2.1455472568681255</v>
      </c>
      <c r="R28" s="108">
        <v>2.0406517314003221</v>
      </c>
      <c r="S28" s="108">
        <v>1.8459949428152755</v>
      </c>
      <c r="T28" s="107">
        <v>1</v>
      </c>
      <c r="U28" s="107">
        <v>3</v>
      </c>
      <c r="V28" s="107">
        <v>1</v>
      </c>
      <c r="W28" s="107">
        <v>2.5</v>
      </c>
      <c r="X28" s="112" t="s">
        <v>63</v>
      </c>
      <c r="Y28" s="112" t="s">
        <v>287</v>
      </c>
      <c r="Z28" s="110"/>
      <c r="AA28" s="110"/>
      <c r="AB28" s="106" t="s">
        <v>26</v>
      </c>
      <c r="AC28" s="194">
        <v>16</v>
      </c>
      <c r="AD28" s="108">
        <v>15.603980049950001</v>
      </c>
      <c r="AE28" s="108">
        <v>14.841103501093249</v>
      </c>
      <c r="AF28" s="108">
        <v>13.425417765929275</v>
      </c>
      <c r="AG28" s="107">
        <v>12</v>
      </c>
      <c r="AH28" s="107">
        <v>20</v>
      </c>
      <c r="AI28" s="107">
        <v>10</v>
      </c>
      <c r="AJ28" s="107">
        <v>20</v>
      </c>
      <c r="AK28" s="112" t="s">
        <v>63</v>
      </c>
      <c r="AL28" s="107" t="s">
        <v>288</v>
      </c>
      <c r="AM28" s="110"/>
      <c r="AN28" s="96"/>
      <c r="AO28" s="106" t="s">
        <v>26</v>
      </c>
      <c r="AP28" s="195">
        <v>11.2</v>
      </c>
      <c r="AQ28" s="108">
        <v>10.922786034965</v>
      </c>
      <c r="AR28" s="108">
        <v>10.388772450765273</v>
      </c>
      <c r="AS28" s="108">
        <v>9.3977924361504925</v>
      </c>
      <c r="AT28" s="107">
        <v>10</v>
      </c>
      <c r="AU28" s="107">
        <v>15</v>
      </c>
      <c r="AV28" s="107">
        <v>8</v>
      </c>
      <c r="AW28" s="107">
        <v>12</v>
      </c>
      <c r="AX28" s="112" t="s">
        <v>63</v>
      </c>
      <c r="AY28" s="107" t="s">
        <v>288</v>
      </c>
    </row>
    <row r="29" spans="2:51" x14ac:dyDescent="0.25">
      <c r="B29" s="111" t="s">
        <v>27</v>
      </c>
      <c r="C29" s="107">
        <v>70</v>
      </c>
      <c r="D29" s="107">
        <v>70</v>
      </c>
      <c r="E29" s="107">
        <v>70</v>
      </c>
      <c r="F29" s="107">
        <v>70</v>
      </c>
      <c r="G29" s="107">
        <v>70</v>
      </c>
      <c r="H29" s="107">
        <v>70</v>
      </c>
      <c r="I29" s="107">
        <v>70</v>
      </c>
      <c r="J29" s="107">
        <v>70</v>
      </c>
      <c r="K29" s="112"/>
      <c r="L29" s="112"/>
      <c r="M29" s="96"/>
      <c r="N29" s="110"/>
      <c r="O29" s="111" t="s">
        <v>27</v>
      </c>
      <c r="P29" s="107">
        <v>70</v>
      </c>
      <c r="Q29" s="107">
        <v>70</v>
      </c>
      <c r="R29" s="107">
        <v>70</v>
      </c>
      <c r="S29" s="107">
        <v>70</v>
      </c>
      <c r="T29" s="107">
        <v>70</v>
      </c>
      <c r="U29" s="107">
        <v>70</v>
      </c>
      <c r="V29" s="107">
        <v>70</v>
      </c>
      <c r="W29" s="107">
        <v>70</v>
      </c>
      <c r="X29" s="112"/>
      <c r="Y29" s="112"/>
      <c r="Z29" s="110"/>
      <c r="AA29" s="110"/>
      <c r="AB29" s="106" t="s">
        <v>27</v>
      </c>
      <c r="AC29" s="107">
        <v>70</v>
      </c>
      <c r="AD29" s="107">
        <v>70</v>
      </c>
      <c r="AE29" s="107">
        <v>70</v>
      </c>
      <c r="AF29" s="107">
        <v>70</v>
      </c>
      <c r="AG29" s="107">
        <v>70</v>
      </c>
      <c r="AH29" s="107">
        <v>70</v>
      </c>
      <c r="AI29" s="107">
        <v>70</v>
      </c>
      <c r="AJ29" s="107">
        <v>70</v>
      </c>
      <c r="AK29" s="112"/>
      <c r="AL29" s="107"/>
      <c r="AM29" s="110"/>
      <c r="AN29" s="96"/>
      <c r="AO29" s="106" t="s">
        <v>27</v>
      </c>
      <c r="AP29" s="196">
        <v>70</v>
      </c>
      <c r="AQ29" s="107">
        <v>70</v>
      </c>
      <c r="AR29" s="107">
        <v>70</v>
      </c>
      <c r="AS29" s="107">
        <v>70</v>
      </c>
      <c r="AT29" s="107">
        <v>70</v>
      </c>
      <c r="AU29" s="107">
        <v>70</v>
      </c>
      <c r="AV29" s="107">
        <v>70</v>
      </c>
      <c r="AW29" s="107">
        <v>70</v>
      </c>
      <c r="AX29" s="112"/>
      <c r="AY29" s="107"/>
    </row>
    <row r="30" spans="2:51" ht="15.75" thickBot="1" x14ac:dyDescent="0.3">
      <c r="B30" s="102" t="s">
        <v>28</v>
      </c>
      <c r="C30" s="197">
        <v>30</v>
      </c>
      <c r="D30" s="197">
        <v>30</v>
      </c>
      <c r="E30" s="197">
        <v>30</v>
      </c>
      <c r="F30" s="197">
        <v>30</v>
      </c>
      <c r="G30" s="197">
        <v>30</v>
      </c>
      <c r="H30" s="197">
        <v>30</v>
      </c>
      <c r="I30" s="197">
        <v>30</v>
      </c>
      <c r="J30" s="197">
        <v>30</v>
      </c>
      <c r="K30" s="103"/>
      <c r="L30" s="103"/>
      <c r="M30" s="96"/>
      <c r="N30" s="110"/>
      <c r="O30" s="102" t="s">
        <v>28</v>
      </c>
      <c r="P30" s="197">
        <v>30</v>
      </c>
      <c r="Q30" s="197">
        <v>30</v>
      </c>
      <c r="R30" s="197">
        <v>30</v>
      </c>
      <c r="S30" s="197">
        <v>30</v>
      </c>
      <c r="T30" s="197">
        <v>30</v>
      </c>
      <c r="U30" s="197">
        <v>30</v>
      </c>
      <c r="V30" s="197">
        <v>30</v>
      </c>
      <c r="W30" s="197">
        <v>30</v>
      </c>
      <c r="X30" s="103"/>
      <c r="Y30" s="103"/>
      <c r="Z30" s="110"/>
      <c r="AA30" s="110"/>
      <c r="AB30" s="198" t="s">
        <v>28</v>
      </c>
      <c r="AC30" s="197">
        <v>30</v>
      </c>
      <c r="AD30" s="197">
        <v>30</v>
      </c>
      <c r="AE30" s="197">
        <v>30</v>
      </c>
      <c r="AF30" s="197">
        <v>30</v>
      </c>
      <c r="AG30" s="197">
        <v>30</v>
      </c>
      <c r="AH30" s="197">
        <v>30</v>
      </c>
      <c r="AI30" s="197">
        <v>30</v>
      </c>
      <c r="AJ30" s="197">
        <v>30</v>
      </c>
      <c r="AK30" s="103"/>
      <c r="AL30" s="197"/>
      <c r="AM30" s="110"/>
      <c r="AN30" s="96"/>
      <c r="AO30" s="198" t="s">
        <v>28</v>
      </c>
      <c r="AP30" s="199">
        <v>30</v>
      </c>
      <c r="AQ30" s="197">
        <v>30</v>
      </c>
      <c r="AR30" s="197">
        <v>30</v>
      </c>
      <c r="AS30" s="197">
        <v>30</v>
      </c>
      <c r="AT30" s="197">
        <v>30</v>
      </c>
      <c r="AU30" s="197">
        <v>30</v>
      </c>
      <c r="AV30" s="197">
        <v>30</v>
      </c>
      <c r="AW30" s="197">
        <v>30</v>
      </c>
      <c r="AX30" s="103"/>
      <c r="AY30" s="197"/>
    </row>
    <row r="31" spans="2:51" ht="15.75" thickBot="1" x14ac:dyDescent="0.3">
      <c r="B31" s="102" t="s">
        <v>208</v>
      </c>
      <c r="C31" s="197">
        <v>3</v>
      </c>
      <c r="D31" s="119">
        <v>2.9257462593656252</v>
      </c>
      <c r="E31" s="119">
        <v>2.7827069064549841</v>
      </c>
      <c r="F31" s="119">
        <v>2.5172658311117391</v>
      </c>
      <c r="G31" s="197">
        <v>2</v>
      </c>
      <c r="H31" s="197">
        <v>4</v>
      </c>
      <c r="I31" s="197">
        <v>2</v>
      </c>
      <c r="J31" s="197">
        <v>4</v>
      </c>
      <c r="K31" s="103" t="s">
        <v>289</v>
      </c>
      <c r="L31" s="103"/>
      <c r="M31" s="96"/>
      <c r="N31" s="110"/>
      <c r="O31" s="102" t="s">
        <v>208</v>
      </c>
      <c r="P31" s="197">
        <v>3</v>
      </c>
      <c r="Q31" s="119">
        <v>2.9257462593656252</v>
      </c>
      <c r="R31" s="119">
        <v>2.7827069064549841</v>
      </c>
      <c r="S31" s="119">
        <v>2.5172658311117391</v>
      </c>
      <c r="T31" s="197">
        <v>2</v>
      </c>
      <c r="U31" s="197">
        <v>4</v>
      </c>
      <c r="V31" s="197">
        <v>2</v>
      </c>
      <c r="W31" s="197">
        <v>4</v>
      </c>
      <c r="X31" s="103" t="s">
        <v>289</v>
      </c>
      <c r="Y31" s="103"/>
      <c r="Z31" s="110"/>
      <c r="AA31" s="110"/>
      <c r="AB31" s="198" t="s">
        <v>29</v>
      </c>
      <c r="AC31" s="197">
        <v>4</v>
      </c>
      <c r="AD31" s="119">
        <v>3.9009950124875004</v>
      </c>
      <c r="AE31" s="119">
        <v>3.7102758752733123</v>
      </c>
      <c r="AF31" s="119">
        <v>3.3563544414823188</v>
      </c>
      <c r="AG31" s="197">
        <v>3</v>
      </c>
      <c r="AH31" s="197">
        <v>6</v>
      </c>
      <c r="AI31" s="197">
        <v>3</v>
      </c>
      <c r="AJ31" s="197">
        <v>6</v>
      </c>
      <c r="AK31" s="103" t="s">
        <v>289</v>
      </c>
      <c r="AL31" s="197"/>
      <c r="AM31" s="110"/>
      <c r="AN31" s="96"/>
      <c r="AO31" s="198" t="s">
        <v>29</v>
      </c>
      <c r="AP31" s="199">
        <v>4</v>
      </c>
      <c r="AQ31" s="119">
        <v>3.9009950124875004</v>
      </c>
      <c r="AR31" s="119">
        <v>3.7102758752733123</v>
      </c>
      <c r="AS31" s="119">
        <v>3.3563544414823188</v>
      </c>
      <c r="AT31" s="197">
        <v>3</v>
      </c>
      <c r="AU31" s="197">
        <v>6</v>
      </c>
      <c r="AV31" s="197">
        <v>3</v>
      </c>
      <c r="AW31" s="197">
        <v>6</v>
      </c>
      <c r="AX31" s="103" t="s">
        <v>289</v>
      </c>
      <c r="AY31" s="197"/>
    </row>
    <row r="32" spans="2:51" x14ac:dyDescent="0.25">
      <c r="B32" s="113" t="s">
        <v>30</v>
      </c>
      <c r="C32" s="115">
        <v>57.56</v>
      </c>
      <c r="D32" s="115">
        <v>56.352437656093755</v>
      </c>
      <c r="E32" s="115">
        <v>56.478448440916402</v>
      </c>
      <c r="F32" s="115">
        <v>51.31443051852898</v>
      </c>
      <c r="G32" s="115">
        <v>40.174999999999997</v>
      </c>
      <c r="H32" s="115">
        <v>73.625</v>
      </c>
      <c r="I32" s="115">
        <v>35.85</v>
      </c>
      <c r="J32" s="115">
        <v>71.7</v>
      </c>
      <c r="K32" s="116"/>
      <c r="L32" s="117"/>
      <c r="M32" s="96"/>
      <c r="N32" s="96"/>
      <c r="O32" s="113" t="s">
        <v>30</v>
      </c>
      <c r="P32" s="115">
        <v>53.78</v>
      </c>
      <c r="Q32" s="115">
        <v>52.557437656093754</v>
      </c>
      <c r="R32" s="115">
        <v>51.428448440916398</v>
      </c>
      <c r="S32" s="115">
        <v>46.63443051852898</v>
      </c>
      <c r="T32" s="115">
        <v>37.76</v>
      </c>
      <c r="U32" s="115">
        <v>70.52</v>
      </c>
      <c r="V32" s="115">
        <v>32.924999999999997</v>
      </c>
      <c r="W32" s="115">
        <v>68.775000000000006</v>
      </c>
      <c r="X32" s="116"/>
      <c r="Y32" s="117"/>
      <c r="Z32" s="96"/>
      <c r="AA32" s="96"/>
      <c r="AB32" s="113" t="s">
        <v>30</v>
      </c>
      <c r="AC32" s="115">
        <v>138.80000000000001</v>
      </c>
      <c r="AD32" s="115">
        <v>136.45012406530938</v>
      </c>
      <c r="AE32" s="115">
        <v>144.18446585065112</v>
      </c>
      <c r="AF32" s="115">
        <v>131.54794964742854</v>
      </c>
      <c r="AG32" s="115">
        <v>107.6</v>
      </c>
      <c r="AH32" s="115">
        <v>189</v>
      </c>
      <c r="AI32" s="115">
        <v>94.25</v>
      </c>
      <c r="AJ32" s="115">
        <v>198.60000000000002</v>
      </c>
      <c r="AK32" s="116"/>
      <c r="AL32" s="117"/>
      <c r="AM32" s="96"/>
      <c r="AN32" s="96"/>
      <c r="AO32" s="113" t="s">
        <v>30</v>
      </c>
      <c r="AP32" s="115">
        <v>107.05</v>
      </c>
      <c r="AQ32" s="115">
        <v>105.32114401535938</v>
      </c>
      <c r="AR32" s="115">
        <v>109.14336234955788</v>
      </c>
      <c r="AS32" s="115">
        <v>100.57253188149927</v>
      </c>
      <c r="AT32" s="115">
        <v>87.25</v>
      </c>
      <c r="AU32" s="115">
        <v>134.5</v>
      </c>
      <c r="AV32" s="115">
        <v>83.4</v>
      </c>
      <c r="AW32" s="115">
        <v>136.80000000000001</v>
      </c>
      <c r="AX32" s="116"/>
      <c r="AY32" s="117"/>
    </row>
    <row r="33" spans="1:51" x14ac:dyDescent="0.25">
      <c r="B33" s="121" t="s">
        <v>97</v>
      </c>
      <c r="C33" s="182">
        <v>7.5600000000000005</v>
      </c>
      <c r="D33" s="182">
        <v>7.5900000000000007</v>
      </c>
      <c r="E33" s="182">
        <v>10.100000000000001</v>
      </c>
      <c r="F33" s="182">
        <v>9.3600000000000012</v>
      </c>
      <c r="G33" s="182">
        <v>5.1750000000000007</v>
      </c>
      <c r="H33" s="182">
        <v>8.625</v>
      </c>
      <c r="I33" s="182">
        <v>5.8500000000000005</v>
      </c>
      <c r="J33" s="182">
        <v>11.700000000000001</v>
      </c>
      <c r="K33" s="124" t="s">
        <v>72</v>
      </c>
      <c r="L33" s="112"/>
      <c r="M33" s="96"/>
      <c r="N33" s="96"/>
      <c r="O33" s="121" t="s">
        <v>97</v>
      </c>
      <c r="P33" s="200">
        <v>3.7800000000000002</v>
      </c>
      <c r="Q33" s="200">
        <v>3.7950000000000004</v>
      </c>
      <c r="R33" s="200">
        <v>5.0500000000000007</v>
      </c>
      <c r="S33" s="200">
        <v>4.6800000000000006</v>
      </c>
      <c r="T33" s="200">
        <v>2.7600000000000002</v>
      </c>
      <c r="U33" s="200">
        <v>5.5200000000000005</v>
      </c>
      <c r="V33" s="200">
        <v>2.9250000000000003</v>
      </c>
      <c r="W33" s="200">
        <v>8.7750000000000004</v>
      </c>
      <c r="X33" s="196" t="s">
        <v>72</v>
      </c>
      <c r="Y33" s="112"/>
      <c r="Z33" s="96"/>
      <c r="AA33" s="96"/>
      <c r="AB33" s="121" t="s">
        <v>97</v>
      </c>
      <c r="AC33" s="182">
        <v>37.799999999999997</v>
      </c>
      <c r="AD33" s="182">
        <v>37.950000000000003</v>
      </c>
      <c r="AE33" s="182">
        <v>50.5</v>
      </c>
      <c r="AF33" s="182">
        <v>46.800000000000004</v>
      </c>
      <c r="AG33" s="182">
        <v>27.6</v>
      </c>
      <c r="AH33" s="182">
        <v>69</v>
      </c>
      <c r="AI33" s="182">
        <v>29.25</v>
      </c>
      <c r="AJ33" s="182">
        <v>93.600000000000009</v>
      </c>
      <c r="AK33" s="124" t="s">
        <v>72</v>
      </c>
      <c r="AL33" s="112"/>
      <c r="AM33" s="96"/>
      <c r="AN33" s="96"/>
      <c r="AO33" s="121" t="s">
        <v>97</v>
      </c>
      <c r="AP33" s="182">
        <v>22.05</v>
      </c>
      <c r="AQ33" s="182">
        <v>22.425000000000001</v>
      </c>
      <c r="AR33" s="182">
        <v>30.3</v>
      </c>
      <c r="AS33" s="182">
        <v>29.25</v>
      </c>
      <c r="AT33" s="182">
        <v>17.25</v>
      </c>
      <c r="AU33" s="182">
        <v>34.5</v>
      </c>
      <c r="AV33" s="182">
        <v>23.400000000000002</v>
      </c>
      <c r="AW33" s="182">
        <v>46.800000000000004</v>
      </c>
      <c r="AX33" s="124" t="s">
        <v>72</v>
      </c>
      <c r="AY33" s="112"/>
    </row>
    <row r="34" spans="1:51" ht="15.75" thickBot="1" x14ac:dyDescent="0.3">
      <c r="B34" s="126" t="s">
        <v>98</v>
      </c>
      <c r="C34" s="201">
        <v>50</v>
      </c>
      <c r="D34" s="92">
        <v>48.762437656093752</v>
      </c>
      <c r="E34" s="92">
        <v>46.378448440916401</v>
      </c>
      <c r="F34" s="186">
        <v>41.95443051852898</v>
      </c>
      <c r="G34" s="197">
        <v>35</v>
      </c>
      <c r="H34" s="197">
        <v>65</v>
      </c>
      <c r="I34" s="197">
        <v>30</v>
      </c>
      <c r="J34" s="197">
        <v>60</v>
      </c>
      <c r="K34" s="103" t="s">
        <v>290</v>
      </c>
      <c r="L34" s="103">
        <v>8</v>
      </c>
      <c r="M34" s="96"/>
      <c r="N34" s="110"/>
      <c r="O34" s="126" t="s">
        <v>98</v>
      </c>
      <c r="P34" s="201">
        <v>50</v>
      </c>
      <c r="Q34" s="92">
        <v>48.762437656093752</v>
      </c>
      <c r="R34" s="92">
        <v>46.378448440916401</v>
      </c>
      <c r="S34" s="186">
        <v>41.95443051852898</v>
      </c>
      <c r="T34" s="197">
        <v>35</v>
      </c>
      <c r="U34" s="197">
        <v>65</v>
      </c>
      <c r="V34" s="197">
        <v>30</v>
      </c>
      <c r="W34" s="197">
        <v>60</v>
      </c>
      <c r="X34" s="103" t="s">
        <v>290</v>
      </c>
      <c r="Y34" s="103">
        <v>8</v>
      </c>
      <c r="Z34" s="110"/>
      <c r="AA34" s="110"/>
      <c r="AB34" s="126" t="s">
        <v>98</v>
      </c>
      <c r="AC34" s="201">
        <v>101</v>
      </c>
      <c r="AD34" s="92">
        <v>98.500124065309379</v>
      </c>
      <c r="AE34" s="92">
        <v>93.684465850651122</v>
      </c>
      <c r="AF34" s="92">
        <v>84.747949647428541</v>
      </c>
      <c r="AG34" s="197">
        <v>80</v>
      </c>
      <c r="AH34" s="197">
        <v>120</v>
      </c>
      <c r="AI34" s="197">
        <v>65</v>
      </c>
      <c r="AJ34" s="197">
        <v>105</v>
      </c>
      <c r="AK34" s="103" t="s">
        <v>290</v>
      </c>
      <c r="AL34" s="197">
        <v>8</v>
      </c>
      <c r="AM34" s="110"/>
      <c r="AN34" s="96"/>
      <c r="AO34" s="126" t="s">
        <v>98</v>
      </c>
      <c r="AP34" s="199">
        <v>85</v>
      </c>
      <c r="AQ34" s="92">
        <v>82.896144015359383</v>
      </c>
      <c r="AR34" s="92">
        <v>78.843362349557879</v>
      </c>
      <c r="AS34" s="92">
        <v>71.322531881499273</v>
      </c>
      <c r="AT34" s="197">
        <v>70</v>
      </c>
      <c r="AU34" s="197">
        <v>100</v>
      </c>
      <c r="AV34" s="197">
        <v>60</v>
      </c>
      <c r="AW34" s="197">
        <v>90</v>
      </c>
      <c r="AX34" s="103" t="s">
        <v>290</v>
      </c>
      <c r="AY34" s="197">
        <v>8</v>
      </c>
    </row>
    <row r="35" spans="1:51" ht="15.75" thickBot="1" x14ac:dyDescent="0.3">
      <c r="B35" s="102" t="s">
        <v>51</v>
      </c>
      <c r="C35" s="186">
        <v>0</v>
      </c>
      <c r="D35" s="186">
        <v>0</v>
      </c>
      <c r="E35" s="186">
        <v>0</v>
      </c>
      <c r="F35" s="186">
        <v>0</v>
      </c>
      <c r="G35" s="186">
        <v>0</v>
      </c>
      <c r="H35" s="186">
        <v>0</v>
      </c>
      <c r="I35" s="186">
        <v>0</v>
      </c>
      <c r="J35" s="186">
        <v>0</v>
      </c>
      <c r="K35" s="103"/>
      <c r="L35" s="103"/>
      <c r="M35" s="96"/>
      <c r="N35" s="96"/>
      <c r="O35" s="102" t="s">
        <v>51</v>
      </c>
      <c r="P35" s="186">
        <v>0</v>
      </c>
      <c r="Q35" s="186">
        <v>0</v>
      </c>
      <c r="R35" s="186">
        <v>0</v>
      </c>
      <c r="S35" s="186">
        <v>0</v>
      </c>
      <c r="T35" s="186">
        <v>0</v>
      </c>
      <c r="U35" s="186">
        <v>0</v>
      </c>
      <c r="V35" s="186">
        <v>0</v>
      </c>
      <c r="W35" s="186">
        <v>0</v>
      </c>
      <c r="X35" s="103"/>
      <c r="Y35" s="103"/>
      <c r="Z35" s="96"/>
      <c r="AA35" s="96"/>
      <c r="AB35" s="102" t="s">
        <v>51</v>
      </c>
      <c r="AC35" s="186">
        <v>0</v>
      </c>
      <c r="AD35" s="186">
        <v>0</v>
      </c>
      <c r="AE35" s="186">
        <v>0</v>
      </c>
      <c r="AF35" s="186">
        <v>0</v>
      </c>
      <c r="AG35" s="186">
        <v>0</v>
      </c>
      <c r="AH35" s="186">
        <v>0</v>
      </c>
      <c r="AI35" s="186">
        <v>0</v>
      </c>
      <c r="AJ35" s="186">
        <v>0</v>
      </c>
      <c r="AK35" s="103"/>
      <c r="AL35" s="103"/>
      <c r="AM35" s="96"/>
      <c r="AN35" s="96"/>
      <c r="AO35" s="102" t="s">
        <v>51</v>
      </c>
      <c r="AP35" s="92">
        <v>0</v>
      </c>
      <c r="AQ35" s="186">
        <v>0</v>
      </c>
      <c r="AR35" s="186">
        <v>0</v>
      </c>
      <c r="AS35" s="186">
        <v>0</v>
      </c>
      <c r="AT35" s="186">
        <v>0</v>
      </c>
      <c r="AU35" s="186">
        <v>0</v>
      </c>
      <c r="AV35" s="186">
        <v>0</v>
      </c>
      <c r="AW35" s="186">
        <v>0</v>
      </c>
      <c r="AX35" s="103"/>
      <c r="AY35" s="103"/>
    </row>
    <row r="36" spans="1:51" ht="15.75" thickBot="1" x14ac:dyDescent="0.3">
      <c r="B36" s="202" t="s">
        <v>210</v>
      </c>
      <c r="C36" s="134"/>
      <c r="D36" s="134"/>
      <c r="E36" s="134"/>
      <c r="F36" s="134"/>
      <c r="G36" s="134"/>
      <c r="H36" s="134"/>
      <c r="I36" s="134"/>
      <c r="J36" s="134"/>
      <c r="K36" s="134"/>
      <c r="L36" s="203"/>
      <c r="O36" s="202" t="s">
        <v>210</v>
      </c>
      <c r="P36" s="134"/>
      <c r="Q36" s="134"/>
      <c r="R36" s="134"/>
      <c r="S36" s="134"/>
      <c r="T36" s="134"/>
      <c r="U36" s="134"/>
      <c r="V36" s="134"/>
      <c r="W36" s="134"/>
      <c r="X36" s="134"/>
      <c r="Y36" s="203"/>
      <c r="AB36" s="202" t="s">
        <v>210</v>
      </c>
      <c r="AC36" s="134"/>
      <c r="AD36" s="134"/>
      <c r="AE36" s="134"/>
      <c r="AF36" s="134"/>
      <c r="AG36" s="134"/>
      <c r="AH36" s="134"/>
      <c r="AI36" s="134"/>
      <c r="AJ36" s="134"/>
      <c r="AK36" s="134"/>
      <c r="AL36" s="203"/>
      <c r="AO36" s="202" t="s">
        <v>210</v>
      </c>
      <c r="AP36" s="134"/>
      <c r="AQ36" s="134"/>
      <c r="AR36" s="134"/>
      <c r="AS36" s="134"/>
      <c r="AT36" s="134"/>
      <c r="AU36" s="134"/>
      <c r="AV36" s="134"/>
      <c r="AW36" s="134"/>
      <c r="AX36" s="134"/>
      <c r="AY36" s="203"/>
    </row>
    <row r="37" spans="1:51" x14ac:dyDescent="0.25">
      <c r="B37" s="204"/>
      <c r="C37" s="205"/>
      <c r="D37" s="205"/>
      <c r="E37" s="205"/>
      <c r="F37" s="205"/>
      <c r="G37" s="206"/>
      <c r="H37" s="206"/>
      <c r="I37" s="206"/>
      <c r="J37" s="206"/>
      <c r="K37" s="206"/>
      <c r="L37" s="167"/>
      <c r="O37" s="204"/>
      <c r="P37" s="205"/>
      <c r="Q37" s="205"/>
      <c r="R37" s="205"/>
      <c r="S37" s="205"/>
      <c r="T37" s="206"/>
      <c r="U37" s="206"/>
      <c r="V37" s="206"/>
      <c r="W37" s="206"/>
      <c r="X37" s="206"/>
      <c r="Y37" s="167"/>
      <c r="AB37" s="204"/>
      <c r="AC37" s="205"/>
      <c r="AD37" s="205"/>
      <c r="AE37" s="205"/>
      <c r="AF37" s="205"/>
      <c r="AG37" s="206"/>
      <c r="AH37" s="206"/>
      <c r="AI37" s="206"/>
      <c r="AJ37" s="206"/>
      <c r="AK37" s="206"/>
      <c r="AL37" s="167"/>
      <c r="AO37" s="204"/>
      <c r="AP37" s="205"/>
      <c r="AQ37" s="205"/>
      <c r="AR37" s="205"/>
      <c r="AS37" s="205"/>
      <c r="AT37" s="206"/>
      <c r="AU37" s="206"/>
      <c r="AV37" s="206"/>
      <c r="AW37" s="206"/>
      <c r="AX37" s="206"/>
      <c r="AY37" s="167"/>
    </row>
    <row r="38" spans="1:51" x14ac:dyDescent="0.25">
      <c r="B38" s="166"/>
      <c r="C38" s="207"/>
      <c r="D38" s="207"/>
      <c r="E38" s="207"/>
      <c r="F38" s="207"/>
      <c r="G38" s="145"/>
      <c r="H38" s="145"/>
      <c r="I38" s="145"/>
      <c r="J38" s="145"/>
      <c r="K38" s="145"/>
      <c r="L38" s="172"/>
      <c r="O38" s="166"/>
      <c r="P38" s="207"/>
      <c r="Q38" s="207"/>
      <c r="R38" s="207"/>
      <c r="S38" s="207"/>
      <c r="T38" s="145"/>
      <c r="U38" s="145"/>
      <c r="V38" s="145"/>
      <c r="W38" s="145"/>
      <c r="X38" s="145"/>
      <c r="Y38" s="172"/>
      <c r="AB38" s="166"/>
      <c r="AC38" s="207"/>
      <c r="AD38" s="207"/>
      <c r="AE38" s="207"/>
      <c r="AF38" s="207"/>
      <c r="AG38" s="145"/>
      <c r="AH38" s="145"/>
      <c r="AI38" s="145"/>
      <c r="AJ38" s="145"/>
      <c r="AK38" s="145"/>
      <c r="AL38" s="172"/>
      <c r="AO38" s="166"/>
      <c r="AP38" s="207"/>
      <c r="AQ38" s="207"/>
      <c r="AR38" s="207"/>
      <c r="AS38" s="207"/>
      <c r="AT38" s="145"/>
      <c r="AU38" s="145"/>
      <c r="AV38" s="145"/>
      <c r="AW38" s="145"/>
      <c r="AX38" s="145"/>
      <c r="AY38" s="172"/>
    </row>
    <row r="39" spans="1:51" x14ac:dyDescent="0.25">
      <c r="B39" s="166"/>
      <c r="C39" s="145"/>
      <c r="D39" s="145"/>
      <c r="E39" s="145"/>
      <c r="F39" s="145"/>
      <c r="G39" s="145"/>
      <c r="H39" s="145"/>
      <c r="I39" s="145"/>
      <c r="J39" s="145"/>
      <c r="K39" s="145"/>
      <c r="L39" s="172"/>
      <c r="O39" s="166"/>
      <c r="P39" s="145"/>
      <c r="Q39" s="145"/>
      <c r="R39" s="145"/>
      <c r="S39" s="145"/>
      <c r="T39" s="145"/>
      <c r="U39" s="145"/>
      <c r="V39" s="145"/>
      <c r="W39" s="145"/>
      <c r="X39" s="145"/>
      <c r="Y39" s="172"/>
      <c r="AB39" s="166"/>
      <c r="AC39" s="145"/>
      <c r="AD39" s="145"/>
      <c r="AE39" s="145"/>
      <c r="AF39" s="145"/>
      <c r="AG39" s="145"/>
      <c r="AH39" s="145"/>
      <c r="AI39" s="145"/>
      <c r="AJ39" s="145"/>
      <c r="AK39" s="145"/>
      <c r="AL39" s="172"/>
      <c r="AO39" s="166"/>
      <c r="AP39" s="145"/>
      <c r="AQ39" s="145"/>
      <c r="AR39" s="145"/>
      <c r="AS39" s="145"/>
      <c r="AT39" s="145"/>
      <c r="AU39" s="145"/>
      <c r="AV39" s="145"/>
      <c r="AW39" s="145"/>
      <c r="AX39" s="145"/>
      <c r="AY39" s="172"/>
    </row>
    <row r="40" spans="1:51" x14ac:dyDescent="0.25">
      <c r="B40" s="111"/>
      <c r="C40" s="207"/>
      <c r="D40" s="207"/>
      <c r="E40" s="207"/>
      <c r="F40" s="207"/>
      <c r="G40" s="145"/>
      <c r="H40" s="145"/>
      <c r="I40" s="145"/>
      <c r="J40" s="145"/>
      <c r="K40" s="145"/>
      <c r="L40" s="172"/>
      <c r="O40" s="111"/>
      <c r="P40" s="207"/>
      <c r="Q40" s="207"/>
      <c r="R40" s="207"/>
      <c r="S40" s="207"/>
      <c r="T40" s="145"/>
      <c r="U40" s="145"/>
      <c r="V40" s="145"/>
      <c r="W40" s="145"/>
      <c r="X40" s="145"/>
      <c r="Y40" s="172"/>
      <c r="AB40" s="111"/>
      <c r="AC40" s="207"/>
      <c r="AD40" s="207"/>
      <c r="AE40" s="207"/>
      <c r="AF40" s="207"/>
      <c r="AG40" s="145"/>
      <c r="AH40" s="145"/>
      <c r="AI40" s="145"/>
      <c r="AJ40" s="145"/>
      <c r="AK40" s="145"/>
      <c r="AL40" s="172"/>
      <c r="AO40" s="111"/>
      <c r="AP40" s="207"/>
      <c r="AQ40" s="207"/>
      <c r="AR40" s="207"/>
      <c r="AS40" s="207"/>
      <c r="AT40" s="145"/>
      <c r="AU40" s="145"/>
      <c r="AV40" s="145"/>
      <c r="AW40" s="145"/>
      <c r="AX40" s="145"/>
      <c r="AY40" s="172"/>
    </row>
    <row r="41" spans="1:51" ht="15.75" thickBot="1" x14ac:dyDescent="0.3">
      <c r="B41" s="102"/>
      <c r="C41" s="161"/>
      <c r="D41" s="161"/>
      <c r="E41" s="161"/>
      <c r="F41" s="161"/>
      <c r="G41" s="161"/>
      <c r="H41" s="161"/>
      <c r="I41" s="161"/>
      <c r="J41" s="161"/>
      <c r="K41" s="161"/>
      <c r="L41" s="137"/>
      <c r="O41" s="102"/>
      <c r="P41" s="161"/>
      <c r="Q41" s="161"/>
      <c r="R41" s="161"/>
      <c r="S41" s="161"/>
      <c r="T41" s="161"/>
      <c r="U41" s="161"/>
      <c r="V41" s="161"/>
      <c r="W41" s="161"/>
      <c r="X41" s="161"/>
      <c r="Y41" s="137"/>
      <c r="AB41" s="102"/>
      <c r="AC41" s="161"/>
      <c r="AD41" s="161"/>
      <c r="AE41" s="161"/>
      <c r="AF41" s="161"/>
      <c r="AG41" s="161"/>
      <c r="AH41" s="161"/>
      <c r="AI41" s="161"/>
      <c r="AJ41" s="161"/>
      <c r="AK41" s="161"/>
      <c r="AL41" s="137"/>
      <c r="AO41" s="102"/>
      <c r="AP41" s="161"/>
      <c r="AQ41" s="161"/>
      <c r="AR41" s="161"/>
      <c r="AS41" s="161"/>
      <c r="AT41" s="161"/>
      <c r="AU41" s="161"/>
      <c r="AV41" s="161"/>
      <c r="AW41" s="161"/>
      <c r="AX41" s="161"/>
      <c r="AY41" s="137"/>
    </row>
    <row r="43" spans="1:51" x14ac:dyDescent="0.25">
      <c r="A43" s="27" t="s">
        <v>68</v>
      </c>
    </row>
    <row r="44" spans="1:51" x14ac:dyDescent="0.25">
      <c r="A44" s="32">
        <v>1</v>
      </c>
      <c r="B44" s="149" t="s">
        <v>291</v>
      </c>
    </row>
    <row r="45" spans="1:51" x14ac:dyDescent="0.25">
      <c r="A45" s="32">
        <v>2</v>
      </c>
      <c r="B45" s="149" t="s">
        <v>292</v>
      </c>
    </row>
    <row r="46" spans="1:51" x14ac:dyDescent="0.25">
      <c r="A46" s="32">
        <v>3</v>
      </c>
      <c r="B46" s="149" t="s">
        <v>293</v>
      </c>
    </row>
    <row r="47" spans="1:51" x14ac:dyDescent="0.25">
      <c r="A47" s="32">
        <v>4</v>
      </c>
      <c r="B47" s="149" t="s">
        <v>294</v>
      </c>
    </row>
    <row r="48" spans="1:51" x14ac:dyDescent="0.25">
      <c r="A48" s="32">
        <v>5</v>
      </c>
      <c r="B48" s="149" t="s">
        <v>295</v>
      </c>
    </row>
    <row r="49" spans="1:2" x14ac:dyDescent="0.25">
      <c r="A49" s="32">
        <v>6</v>
      </c>
      <c r="B49" s="149" t="s">
        <v>296</v>
      </c>
    </row>
    <row r="50" spans="1:2" x14ac:dyDescent="0.25">
      <c r="A50" s="32">
        <v>7</v>
      </c>
      <c r="B50" s="149" t="s">
        <v>297</v>
      </c>
    </row>
    <row r="51" spans="1:2" x14ac:dyDescent="0.25">
      <c r="A51" s="32">
        <v>8</v>
      </c>
      <c r="B51" s="149" t="s">
        <v>298</v>
      </c>
    </row>
    <row r="52" spans="1:2" x14ac:dyDescent="0.25">
      <c r="A52" s="32">
        <v>9</v>
      </c>
      <c r="B52" s="149" t="s">
        <v>299</v>
      </c>
    </row>
    <row r="53" spans="1:2" x14ac:dyDescent="0.25">
      <c r="A53" s="152"/>
      <c r="B53" s="149"/>
    </row>
    <row r="54" spans="1:2" x14ac:dyDescent="0.25">
      <c r="A54" s="27" t="s">
        <v>69</v>
      </c>
    </row>
    <row r="55" spans="1:2" x14ac:dyDescent="0.25">
      <c r="A55" s="32" t="s">
        <v>70</v>
      </c>
      <c r="B55" s="147" t="s">
        <v>300</v>
      </c>
    </row>
    <row r="56" spans="1:2" x14ac:dyDescent="0.25">
      <c r="A56" s="32" t="s">
        <v>33</v>
      </c>
      <c r="B56" s="147" t="s">
        <v>301</v>
      </c>
    </row>
    <row r="57" spans="1:2" x14ac:dyDescent="0.25">
      <c r="A57" s="32" t="s">
        <v>32</v>
      </c>
      <c r="B57" s="147" t="s">
        <v>302</v>
      </c>
    </row>
    <row r="58" spans="1:2" x14ac:dyDescent="0.25">
      <c r="A58" s="32" t="s">
        <v>34</v>
      </c>
      <c r="B58" s="147" t="s">
        <v>303</v>
      </c>
    </row>
    <row r="59" spans="1:2" x14ac:dyDescent="0.25">
      <c r="A59" s="32" t="s">
        <v>71</v>
      </c>
      <c r="B59" s="147" t="s">
        <v>304</v>
      </c>
    </row>
    <row r="60" spans="1:2" x14ac:dyDescent="0.25">
      <c r="A60" s="32" t="s">
        <v>63</v>
      </c>
      <c r="B60" s="149" t="s">
        <v>226</v>
      </c>
    </row>
    <row r="61" spans="1:2" x14ac:dyDescent="0.25">
      <c r="A61" s="32" t="s">
        <v>72</v>
      </c>
      <c r="B61" s="96" t="s">
        <v>232</v>
      </c>
    </row>
    <row r="62" spans="1:2" x14ac:dyDescent="0.25">
      <c r="A62" s="32" t="s">
        <v>73</v>
      </c>
      <c r="B62" s="208" t="s">
        <v>305</v>
      </c>
    </row>
    <row r="63" spans="1:2" x14ac:dyDescent="0.25">
      <c r="A63" s="32" t="s">
        <v>65</v>
      </c>
      <c r="B63" s="208" t="s">
        <v>306</v>
      </c>
    </row>
  </sheetData>
  <mergeCells count="40">
    <mergeCell ref="B3:B4"/>
    <mergeCell ref="C3:C4"/>
    <mergeCell ref="D3:D4"/>
    <mergeCell ref="E3:E4"/>
    <mergeCell ref="F3:F4"/>
    <mergeCell ref="Q3:Q4"/>
    <mergeCell ref="C2:L2"/>
    <mergeCell ref="P2:Y2"/>
    <mergeCell ref="AC2:AL2"/>
    <mergeCell ref="AP2:AY2"/>
    <mergeCell ref="G3:H4"/>
    <mergeCell ref="I3:J4"/>
    <mergeCell ref="K3:K4"/>
    <mergeCell ref="L3:L4"/>
    <mergeCell ref="O3:O4"/>
    <mergeCell ref="P3:P4"/>
    <mergeCell ref="AG3:AH4"/>
    <mergeCell ref="R3:R4"/>
    <mergeCell ref="S3:S4"/>
    <mergeCell ref="T3:U4"/>
    <mergeCell ref="V3:W4"/>
    <mergeCell ref="X3:X4"/>
    <mergeCell ref="Y3:Y4"/>
    <mergeCell ref="AB3:AB4"/>
    <mergeCell ref="AC3:AC4"/>
    <mergeCell ref="AD3:AD4"/>
    <mergeCell ref="AE3:AE4"/>
    <mergeCell ref="AF3:AF4"/>
    <mergeCell ref="AY3:AY4"/>
    <mergeCell ref="AI3:AJ4"/>
    <mergeCell ref="AK3:AK4"/>
    <mergeCell ref="AL3:AL4"/>
    <mergeCell ref="AO3:AO4"/>
    <mergeCell ref="AP3:AP4"/>
    <mergeCell ref="AQ3:AQ4"/>
    <mergeCell ref="AR3:AR4"/>
    <mergeCell ref="AS3:AS4"/>
    <mergeCell ref="AT3:AU4"/>
    <mergeCell ref="AV3:AW4"/>
    <mergeCell ref="AX3:AX4"/>
  </mergeCells>
  <hyperlinks>
    <hyperlink ref="B48" r:id="rId1" display="www.metrotherm.dk. "/>
  </hyperlinks>
  <pageMargins left="0.7" right="0.7" top="0.75" bottom="0.75" header="0.3" footer="0.3"/>
  <pageSetup paperSize="9" scale="45" orientation="portrait" r:id="rId2"/>
  <colBreaks count="1" manualBreakCount="1">
    <brk id="12" max="56"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6"/>
  <sheetViews>
    <sheetView showGridLines="0" topLeftCell="A31" zoomScaleNormal="100" workbookViewId="0">
      <selection activeCell="A44" sqref="A44:A46"/>
    </sheetView>
  </sheetViews>
  <sheetFormatPr defaultRowHeight="15" x14ac:dyDescent="0.25"/>
  <cols>
    <col min="1" max="1" width="5" customWidth="1"/>
    <col min="2" max="2" width="45" customWidth="1"/>
    <col min="3" max="13" width="9.140625" customWidth="1"/>
    <col min="15" max="15" width="45" bestFit="1" customWidth="1"/>
    <col min="16" max="26" width="9.140625" customWidth="1"/>
    <col min="28" max="28" width="45" bestFit="1" customWidth="1"/>
  </cols>
  <sheetData>
    <row r="1" spans="2:38" ht="15.75" thickBot="1" x14ac:dyDescent="0.3"/>
    <row r="2" spans="2:38" ht="23.25" customHeight="1" thickBot="1" x14ac:dyDescent="0.3">
      <c r="B2" s="94" t="s">
        <v>0</v>
      </c>
      <c r="C2" s="294" t="s">
        <v>307</v>
      </c>
      <c r="D2" s="295"/>
      <c r="E2" s="295"/>
      <c r="F2" s="295"/>
      <c r="G2" s="295"/>
      <c r="H2" s="295"/>
      <c r="I2" s="295"/>
      <c r="J2" s="295"/>
      <c r="K2" s="295"/>
      <c r="L2" s="296"/>
      <c r="M2" s="96"/>
      <c r="N2" s="96"/>
      <c r="O2" s="94" t="s">
        <v>0</v>
      </c>
      <c r="P2" s="294" t="s">
        <v>308</v>
      </c>
      <c r="Q2" s="295"/>
      <c r="R2" s="295"/>
      <c r="S2" s="295"/>
      <c r="T2" s="295"/>
      <c r="U2" s="295"/>
      <c r="V2" s="295"/>
      <c r="W2" s="295"/>
      <c r="X2" s="295"/>
      <c r="Y2" s="296"/>
      <c r="Z2" s="96"/>
      <c r="AA2" s="96"/>
      <c r="AB2" s="94" t="s">
        <v>0</v>
      </c>
      <c r="AC2" s="294" t="s">
        <v>309</v>
      </c>
      <c r="AD2" s="295"/>
      <c r="AE2" s="295"/>
      <c r="AF2" s="295"/>
      <c r="AG2" s="295"/>
      <c r="AH2" s="295"/>
      <c r="AI2" s="295"/>
      <c r="AJ2" s="295"/>
      <c r="AK2" s="295"/>
      <c r="AL2" s="296"/>
    </row>
    <row r="3" spans="2:38" ht="15" customHeight="1" x14ac:dyDescent="0.25">
      <c r="B3" s="292"/>
      <c r="C3" s="286">
        <v>2015</v>
      </c>
      <c r="D3" s="286">
        <v>2020</v>
      </c>
      <c r="E3" s="286">
        <v>2030</v>
      </c>
      <c r="F3" s="286">
        <v>2050</v>
      </c>
      <c r="G3" s="288" t="s">
        <v>1</v>
      </c>
      <c r="H3" s="289"/>
      <c r="I3" s="288" t="s">
        <v>2</v>
      </c>
      <c r="J3" s="289"/>
      <c r="K3" s="286" t="s">
        <v>3</v>
      </c>
      <c r="L3" s="286" t="s">
        <v>4</v>
      </c>
      <c r="M3" s="96"/>
      <c r="N3" s="96"/>
      <c r="O3" s="292"/>
      <c r="P3" s="286">
        <v>2015</v>
      </c>
      <c r="Q3" s="286">
        <v>2020</v>
      </c>
      <c r="R3" s="286">
        <v>2030</v>
      </c>
      <c r="S3" s="286">
        <v>2050</v>
      </c>
      <c r="T3" s="288" t="s">
        <v>1</v>
      </c>
      <c r="U3" s="289"/>
      <c r="V3" s="288" t="s">
        <v>2</v>
      </c>
      <c r="W3" s="289"/>
      <c r="X3" s="286" t="s">
        <v>3</v>
      </c>
      <c r="Y3" s="286" t="s">
        <v>4</v>
      </c>
      <c r="Z3" s="96"/>
      <c r="AA3" s="96"/>
      <c r="AB3" s="292"/>
      <c r="AC3" s="286">
        <v>2015</v>
      </c>
      <c r="AD3" s="286">
        <v>2020</v>
      </c>
      <c r="AE3" s="286">
        <v>2030</v>
      </c>
      <c r="AF3" s="286">
        <v>2050</v>
      </c>
      <c r="AG3" s="288" t="s">
        <v>1</v>
      </c>
      <c r="AH3" s="289"/>
      <c r="AI3" s="288" t="s">
        <v>2</v>
      </c>
      <c r="AJ3" s="289"/>
      <c r="AK3" s="286" t="s">
        <v>3</v>
      </c>
      <c r="AL3" s="286" t="s">
        <v>4</v>
      </c>
    </row>
    <row r="4" spans="2:38" ht="15.75" thickBot="1" x14ac:dyDescent="0.3">
      <c r="B4" s="293"/>
      <c r="C4" s="287"/>
      <c r="D4" s="287"/>
      <c r="E4" s="287"/>
      <c r="F4" s="287"/>
      <c r="G4" s="290"/>
      <c r="H4" s="291"/>
      <c r="I4" s="290"/>
      <c r="J4" s="291"/>
      <c r="K4" s="287"/>
      <c r="L4" s="287"/>
      <c r="M4" s="96"/>
      <c r="N4" s="96"/>
      <c r="O4" s="293"/>
      <c r="P4" s="287"/>
      <c r="Q4" s="287"/>
      <c r="R4" s="287"/>
      <c r="S4" s="287"/>
      <c r="T4" s="290"/>
      <c r="U4" s="291"/>
      <c r="V4" s="290"/>
      <c r="W4" s="291"/>
      <c r="X4" s="287"/>
      <c r="Y4" s="287"/>
      <c r="Z4" s="96"/>
      <c r="AA4" s="96"/>
      <c r="AB4" s="293"/>
      <c r="AC4" s="287"/>
      <c r="AD4" s="287"/>
      <c r="AE4" s="287"/>
      <c r="AF4" s="287"/>
      <c r="AG4" s="290"/>
      <c r="AH4" s="291"/>
      <c r="AI4" s="290"/>
      <c r="AJ4" s="291"/>
      <c r="AK4" s="287"/>
      <c r="AL4" s="287"/>
    </row>
    <row r="5" spans="2:38" ht="15.75" thickBot="1" x14ac:dyDescent="0.3">
      <c r="B5" s="98" t="s">
        <v>5</v>
      </c>
      <c r="C5" s="99"/>
      <c r="D5" s="99"/>
      <c r="E5" s="99"/>
      <c r="F5" s="99"/>
      <c r="G5" s="100" t="s">
        <v>6</v>
      </c>
      <c r="H5" s="100" t="s">
        <v>7</v>
      </c>
      <c r="I5" s="100" t="s">
        <v>6</v>
      </c>
      <c r="J5" s="100" t="s">
        <v>7</v>
      </c>
      <c r="K5" s="99"/>
      <c r="L5" s="101"/>
      <c r="M5" s="96"/>
      <c r="N5" s="96"/>
      <c r="O5" s="98" t="s">
        <v>5</v>
      </c>
      <c r="P5" s="99"/>
      <c r="Q5" s="99"/>
      <c r="R5" s="99"/>
      <c r="S5" s="99"/>
      <c r="T5" s="100" t="s">
        <v>6</v>
      </c>
      <c r="U5" s="100" t="s">
        <v>7</v>
      </c>
      <c r="V5" s="100" t="s">
        <v>6</v>
      </c>
      <c r="W5" s="100" t="s">
        <v>7</v>
      </c>
      <c r="X5" s="99"/>
      <c r="Y5" s="101"/>
      <c r="Z5" s="96"/>
      <c r="AA5" s="96"/>
      <c r="AB5" s="98" t="s">
        <v>5</v>
      </c>
      <c r="AC5" s="99"/>
      <c r="AD5" s="99"/>
      <c r="AE5" s="99"/>
      <c r="AF5" s="99"/>
      <c r="AG5" s="100" t="s">
        <v>6</v>
      </c>
      <c r="AH5" s="100" t="s">
        <v>7</v>
      </c>
      <c r="AI5" s="100" t="s">
        <v>6</v>
      </c>
      <c r="AJ5" s="100" t="s">
        <v>7</v>
      </c>
      <c r="AK5" s="99"/>
      <c r="AL5" s="101"/>
    </row>
    <row r="6" spans="2:38" ht="15.75" thickBot="1" x14ac:dyDescent="0.3">
      <c r="B6" s="102" t="s">
        <v>8</v>
      </c>
      <c r="C6" s="103">
        <v>10</v>
      </c>
      <c r="D6" s="103">
        <v>10</v>
      </c>
      <c r="E6" s="103">
        <v>10</v>
      </c>
      <c r="F6" s="103">
        <v>10</v>
      </c>
      <c r="G6" s="103">
        <v>5</v>
      </c>
      <c r="H6" s="103">
        <v>15</v>
      </c>
      <c r="I6" s="103">
        <v>5</v>
      </c>
      <c r="J6" s="103">
        <v>15</v>
      </c>
      <c r="K6" s="103" t="s">
        <v>73</v>
      </c>
      <c r="L6" s="103"/>
      <c r="M6" s="96"/>
      <c r="N6" s="96"/>
      <c r="O6" s="102" t="s">
        <v>8</v>
      </c>
      <c r="P6" s="103">
        <v>400</v>
      </c>
      <c r="Q6" s="103">
        <v>400</v>
      </c>
      <c r="R6" s="103">
        <v>400</v>
      </c>
      <c r="S6" s="103">
        <v>400</v>
      </c>
      <c r="T6" s="103">
        <v>150</v>
      </c>
      <c r="U6" s="103">
        <v>500</v>
      </c>
      <c r="V6" s="103">
        <v>150</v>
      </c>
      <c r="W6" s="103">
        <v>500</v>
      </c>
      <c r="X6" s="103" t="s">
        <v>70</v>
      </c>
      <c r="Y6" s="103"/>
      <c r="Z6" s="96"/>
      <c r="AA6" s="96"/>
      <c r="AB6" s="102" t="s">
        <v>8</v>
      </c>
      <c r="AC6" s="103">
        <v>160</v>
      </c>
      <c r="AD6" s="103">
        <v>160</v>
      </c>
      <c r="AE6" s="103">
        <v>160</v>
      </c>
      <c r="AF6" s="103">
        <v>160</v>
      </c>
      <c r="AG6" s="103">
        <v>150</v>
      </c>
      <c r="AH6" s="103">
        <v>500</v>
      </c>
      <c r="AI6" s="103">
        <v>150</v>
      </c>
      <c r="AJ6" s="103">
        <v>500</v>
      </c>
      <c r="AK6" s="103" t="s">
        <v>70</v>
      </c>
      <c r="AL6" s="103"/>
    </row>
    <row r="7" spans="2:38" ht="15.75" customHeight="1" thickBot="1" x14ac:dyDescent="0.3">
      <c r="B7" s="102" t="s">
        <v>9</v>
      </c>
      <c r="C7" s="103" t="s">
        <v>31</v>
      </c>
      <c r="D7" s="103" t="s">
        <v>31</v>
      </c>
      <c r="E7" s="103" t="s">
        <v>31</v>
      </c>
      <c r="F7" s="103" t="s">
        <v>31</v>
      </c>
      <c r="G7" s="103" t="s">
        <v>31</v>
      </c>
      <c r="H7" s="103" t="s">
        <v>31</v>
      </c>
      <c r="I7" s="103" t="s">
        <v>31</v>
      </c>
      <c r="J7" s="103" t="s">
        <v>31</v>
      </c>
      <c r="K7" s="103"/>
      <c r="L7" s="103"/>
      <c r="M7" s="96"/>
      <c r="N7" s="96"/>
      <c r="O7" s="102" t="s">
        <v>9</v>
      </c>
      <c r="P7" s="103" t="s">
        <v>31</v>
      </c>
      <c r="Q7" s="103" t="s">
        <v>31</v>
      </c>
      <c r="R7" s="103" t="s">
        <v>31</v>
      </c>
      <c r="S7" s="103" t="s">
        <v>31</v>
      </c>
      <c r="T7" s="103" t="s">
        <v>31</v>
      </c>
      <c r="U7" s="103" t="s">
        <v>31</v>
      </c>
      <c r="V7" s="103" t="s">
        <v>31</v>
      </c>
      <c r="W7" s="103" t="s">
        <v>31</v>
      </c>
      <c r="X7" s="103"/>
      <c r="Y7" s="103"/>
      <c r="Z7" s="96"/>
      <c r="AA7" s="96"/>
      <c r="AB7" s="102" t="s">
        <v>9</v>
      </c>
      <c r="AC7" s="103" t="s">
        <v>31</v>
      </c>
      <c r="AD7" s="103" t="s">
        <v>31</v>
      </c>
      <c r="AE7" s="103" t="s">
        <v>31</v>
      </c>
      <c r="AF7" s="103" t="s">
        <v>31</v>
      </c>
      <c r="AG7" s="103" t="s">
        <v>31</v>
      </c>
      <c r="AH7" s="103" t="s">
        <v>31</v>
      </c>
      <c r="AI7" s="103" t="s">
        <v>31</v>
      </c>
      <c r="AJ7" s="103" t="s">
        <v>31</v>
      </c>
      <c r="AK7" s="103"/>
      <c r="AL7" s="103"/>
    </row>
    <row r="8" spans="2:38" ht="15.75" thickBot="1" x14ac:dyDescent="0.3">
      <c r="B8" s="102" t="s">
        <v>10</v>
      </c>
      <c r="C8" s="103">
        <v>100</v>
      </c>
      <c r="D8" s="103">
        <v>100</v>
      </c>
      <c r="E8" s="103">
        <v>100</v>
      </c>
      <c r="F8" s="103">
        <v>100</v>
      </c>
      <c r="G8" s="103">
        <v>100</v>
      </c>
      <c r="H8" s="103">
        <v>100</v>
      </c>
      <c r="I8" s="103">
        <v>100</v>
      </c>
      <c r="J8" s="103">
        <v>100</v>
      </c>
      <c r="K8" s="103"/>
      <c r="L8" s="103"/>
      <c r="M8" s="96"/>
      <c r="N8" s="96"/>
      <c r="O8" s="102" t="s">
        <v>10</v>
      </c>
      <c r="P8" s="103">
        <v>100</v>
      </c>
      <c r="Q8" s="103">
        <v>100</v>
      </c>
      <c r="R8" s="103">
        <v>100</v>
      </c>
      <c r="S8" s="103">
        <v>100</v>
      </c>
      <c r="T8" s="103">
        <v>100</v>
      </c>
      <c r="U8" s="103">
        <v>100</v>
      </c>
      <c r="V8" s="103">
        <v>100</v>
      </c>
      <c r="W8" s="103">
        <v>100</v>
      </c>
      <c r="X8" s="103"/>
      <c r="Y8" s="103"/>
      <c r="Z8" s="96"/>
      <c r="AA8" s="96"/>
      <c r="AB8" s="102" t="s">
        <v>10</v>
      </c>
      <c r="AC8" s="103">
        <v>100</v>
      </c>
      <c r="AD8" s="103">
        <v>100</v>
      </c>
      <c r="AE8" s="103">
        <v>100</v>
      </c>
      <c r="AF8" s="103">
        <v>100</v>
      </c>
      <c r="AG8" s="103">
        <v>100</v>
      </c>
      <c r="AH8" s="103">
        <v>100</v>
      </c>
      <c r="AI8" s="103">
        <v>100</v>
      </c>
      <c r="AJ8" s="103">
        <v>100</v>
      </c>
      <c r="AK8" s="103"/>
      <c r="AL8" s="103"/>
    </row>
    <row r="9" spans="2:38" ht="15.75" thickBot="1" x14ac:dyDescent="0.3">
      <c r="B9" s="102" t="s">
        <v>11</v>
      </c>
      <c r="C9" s="103">
        <v>100</v>
      </c>
      <c r="D9" s="103">
        <v>100</v>
      </c>
      <c r="E9" s="103">
        <v>100</v>
      </c>
      <c r="F9" s="103">
        <v>100</v>
      </c>
      <c r="G9" s="103">
        <v>100</v>
      </c>
      <c r="H9" s="103">
        <v>100</v>
      </c>
      <c r="I9" s="103">
        <v>100</v>
      </c>
      <c r="J9" s="103">
        <v>100</v>
      </c>
      <c r="K9" s="103"/>
      <c r="L9" s="103"/>
      <c r="M9" s="96"/>
      <c r="N9" s="96"/>
      <c r="O9" s="102" t="s">
        <v>11</v>
      </c>
      <c r="P9" s="103">
        <v>100</v>
      </c>
      <c r="Q9" s="103">
        <v>100</v>
      </c>
      <c r="R9" s="103">
        <v>100</v>
      </c>
      <c r="S9" s="103">
        <v>100</v>
      </c>
      <c r="T9" s="103">
        <v>100</v>
      </c>
      <c r="U9" s="103">
        <v>100</v>
      </c>
      <c r="V9" s="103">
        <v>100</v>
      </c>
      <c r="W9" s="103">
        <v>100</v>
      </c>
      <c r="X9" s="103"/>
      <c r="Y9" s="103"/>
      <c r="Z9" s="96"/>
      <c r="AA9" s="96"/>
      <c r="AB9" s="102" t="s">
        <v>11</v>
      </c>
      <c r="AC9" s="103">
        <v>100</v>
      </c>
      <c r="AD9" s="103">
        <v>100</v>
      </c>
      <c r="AE9" s="103">
        <v>100</v>
      </c>
      <c r="AF9" s="103">
        <v>100</v>
      </c>
      <c r="AG9" s="103">
        <v>100</v>
      </c>
      <c r="AH9" s="103">
        <v>100</v>
      </c>
      <c r="AI9" s="103">
        <v>100</v>
      </c>
      <c r="AJ9" s="103">
        <v>100</v>
      </c>
      <c r="AK9" s="103"/>
      <c r="AL9" s="103"/>
    </row>
    <row r="10" spans="2:38" ht="15.75" thickBot="1" x14ac:dyDescent="0.3">
      <c r="B10" s="102" t="s">
        <v>193</v>
      </c>
      <c r="C10" s="103" t="s">
        <v>31</v>
      </c>
      <c r="D10" s="103" t="s">
        <v>31</v>
      </c>
      <c r="E10" s="103" t="s">
        <v>31</v>
      </c>
      <c r="F10" s="103" t="s">
        <v>31</v>
      </c>
      <c r="G10" s="103" t="s">
        <v>31</v>
      </c>
      <c r="H10" s="103" t="s">
        <v>31</v>
      </c>
      <c r="I10" s="103" t="s">
        <v>31</v>
      </c>
      <c r="J10" s="103" t="s">
        <v>31</v>
      </c>
      <c r="K10" s="103"/>
      <c r="L10" s="103"/>
      <c r="M10" s="96"/>
      <c r="N10" s="96"/>
      <c r="O10" s="102" t="s">
        <v>193</v>
      </c>
      <c r="P10" s="103" t="s">
        <v>31</v>
      </c>
      <c r="Q10" s="103" t="s">
        <v>31</v>
      </c>
      <c r="R10" s="103" t="s">
        <v>31</v>
      </c>
      <c r="S10" s="103" t="s">
        <v>31</v>
      </c>
      <c r="T10" s="103" t="s">
        <v>31</v>
      </c>
      <c r="U10" s="103" t="s">
        <v>31</v>
      </c>
      <c r="V10" s="103" t="s">
        <v>31</v>
      </c>
      <c r="W10" s="103" t="s">
        <v>31</v>
      </c>
      <c r="X10" s="103"/>
      <c r="Y10" s="103"/>
      <c r="Z10" s="96"/>
      <c r="AA10" s="96"/>
      <c r="AB10" s="102" t="s">
        <v>193</v>
      </c>
      <c r="AC10" s="103" t="s">
        <v>31</v>
      </c>
      <c r="AD10" s="103" t="s">
        <v>31</v>
      </c>
      <c r="AE10" s="103" t="s">
        <v>31</v>
      </c>
      <c r="AF10" s="103" t="s">
        <v>31</v>
      </c>
      <c r="AG10" s="103" t="s">
        <v>31</v>
      </c>
      <c r="AH10" s="103" t="s">
        <v>31</v>
      </c>
      <c r="AI10" s="103" t="s">
        <v>31</v>
      </c>
      <c r="AJ10" s="103" t="s">
        <v>31</v>
      </c>
      <c r="AK10" s="103"/>
      <c r="AL10" s="103"/>
    </row>
    <row r="11" spans="2:38" ht="15.75" thickBot="1" x14ac:dyDescent="0.3">
      <c r="B11" s="102" t="s">
        <v>12</v>
      </c>
      <c r="C11" s="103">
        <v>100</v>
      </c>
      <c r="D11" s="103">
        <v>100</v>
      </c>
      <c r="E11" s="103">
        <v>100</v>
      </c>
      <c r="F11" s="103">
        <v>100</v>
      </c>
      <c r="G11" s="103">
        <v>98</v>
      </c>
      <c r="H11" s="103">
        <v>100</v>
      </c>
      <c r="I11" s="103">
        <v>99</v>
      </c>
      <c r="J11" s="103">
        <v>100</v>
      </c>
      <c r="K11" s="103" t="s">
        <v>65</v>
      </c>
      <c r="L11" s="103">
        <v>9</v>
      </c>
      <c r="M11" s="96"/>
      <c r="N11" s="96"/>
      <c r="O11" s="102" t="s">
        <v>12</v>
      </c>
      <c r="P11" s="103">
        <v>100</v>
      </c>
      <c r="Q11" s="103">
        <v>100</v>
      </c>
      <c r="R11" s="103">
        <v>100</v>
      </c>
      <c r="S11" s="103">
        <v>100</v>
      </c>
      <c r="T11" s="103">
        <v>98</v>
      </c>
      <c r="U11" s="103">
        <v>100</v>
      </c>
      <c r="V11" s="160">
        <v>99</v>
      </c>
      <c r="W11" s="103">
        <v>100</v>
      </c>
      <c r="X11" s="103" t="s">
        <v>65</v>
      </c>
      <c r="Y11" s="103"/>
      <c r="Z11" s="96"/>
      <c r="AA11" s="96"/>
      <c r="AB11" s="102" t="s">
        <v>12</v>
      </c>
      <c r="AC11" s="103">
        <v>100</v>
      </c>
      <c r="AD11" s="103">
        <v>100</v>
      </c>
      <c r="AE11" s="103">
        <v>100</v>
      </c>
      <c r="AF11" s="103">
        <v>100</v>
      </c>
      <c r="AG11" s="103">
        <v>98</v>
      </c>
      <c r="AH11" s="103">
        <v>100</v>
      </c>
      <c r="AI11" s="160">
        <v>99</v>
      </c>
      <c r="AJ11" s="103">
        <v>100</v>
      </c>
      <c r="AK11" s="103" t="s">
        <v>65</v>
      </c>
      <c r="AL11" s="103"/>
    </row>
    <row r="12" spans="2:38" ht="15.75" thickBot="1" x14ac:dyDescent="0.3">
      <c r="B12" s="102" t="s">
        <v>13</v>
      </c>
      <c r="C12" s="103">
        <v>100</v>
      </c>
      <c r="D12" s="103">
        <v>100</v>
      </c>
      <c r="E12" s="103">
        <v>100</v>
      </c>
      <c r="F12" s="103">
        <v>100</v>
      </c>
      <c r="G12" s="103">
        <v>98</v>
      </c>
      <c r="H12" s="103">
        <v>100</v>
      </c>
      <c r="I12" s="103">
        <v>99</v>
      </c>
      <c r="J12" s="103">
        <v>100</v>
      </c>
      <c r="K12" s="103"/>
      <c r="L12" s="103"/>
      <c r="M12" s="96"/>
      <c r="N12" s="96"/>
      <c r="O12" s="102" t="s">
        <v>13</v>
      </c>
      <c r="P12" s="103">
        <v>100</v>
      </c>
      <c r="Q12" s="103">
        <v>100</v>
      </c>
      <c r="R12" s="103">
        <v>100</v>
      </c>
      <c r="S12" s="103">
        <v>100</v>
      </c>
      <c r="T12" s="103">
        <v>98</v>
      </c>
      <c r="U12" s="103">
        <v>100</v>
      </c>
      <c r="V12" s="160">
        <v>99</v>
      </c>
      <c r="W12" s="103">
        <v>100</v>
      </c>
      <c r="X12" s="103"/>
      <c r="Y12" s="103"/>
      <c r="Z12" s="96"/>
      <c r="AA12" s="96"/>
      <c r="AB12" s="102" t="s">
        <v>13</v>
      </c>
      <c r="AC12" s="103">
        <v>100</v>
      </c>
      <c r="AD12" s="103">
        <v>100</v>
      </c>
      <c r="AE12" s="103">
        <v>100</v>
      </c>
      <c r="AF12" s="103">
        <v>100</v>
      </c>
      <c r="AG12" s="103">
        <v>98</v>
      </c>
      <c r="AH12" s="103">
        <v>100</v>
      </c>
      <c r="AI12" s="160">
        <v>99</v>
      </c>
      <c r="AJ12" s="103">
        <v>100</v>
      </c>
      <c r="AK12" s="103"/>
      <c r="AL12" s="103"/>
    </row>
    <row r="13" spans="2:38" ht="15.75" thickBot="1" x14ac:dyDescent="0.3">
      <c r="B13" s="102" t="s">
        <v>14</v>
      </c>
      <c r="C13" s="103">
        <v>40</v>
      </c>
      <c r="D13" s="103">
        <v>40</v>
      </c>
      <c r="E13" s="103">
        <v>35</v>
      </c>
      <c r="F13" s="103">
        <v>30</v>
      </c>
      <c r="G13" s="103">
        <v>50</v>
      </c>
      <c r="H13" s="103">
        <v>100</v>
      </c>
      <c r="I13" s="103">
        <v>50</v>
      </c>
      <c r="J13" s="103">
        <v>100</v>
      </c>
      <c r="K13" s="103" t="s">
        <v>72</v>
      </c>
      <c r="L13" s="103"/>
      <c r="M13" s="96"/>
      <c r="N13" s="96"/>
      <c r="O13" s="102" t="s">
        <v>14</v>
      </c>
      <c r="P13" s="103">
        <v>200</v>
      </c>
      <c r="Q13" s="103">
        <v>200</v>
      </c>
      <c r="R13" s="103">
        <v>175</v>
      </c>
      <c r="S13" s="103">
        <v>150</v>
      </c>
      <c r="T13" s="103">
        <v>150</v>
      </c>
      <c r="U13" s="103">
        <v>300</v>
      </c>
      <c r="V13" s="103">
        <v>125</v>
      </c>
      <c r="W13" s="103">
        <v>250</v>
      </c>
      <c r="X13" s="103" t="s">
        <v>72</v>
      </c>
      <c r="Y13" s="103"/>
      <c r="Z13" s="96"/>
      <c r="AA13" s="96"/>
      <c r="AB13" s="102" t="s">
        <v>14</v>
      </c>
      <c r="AC13" s="197">
        <v>200</v>
      </c>
      <c r="AD13" s="197">
        <v>200</v>
      </c>
      <c r="AE13" s="197">
        <v>175</v>
      </c>
      <c r="AF13" s="197">
        <v>150</v>
      </c>
      <c r="AG13" s="197">
        <v>150</v>
      </c>
      <c r="AH13" s="197">
        <v>300</v>
      </c>
      <c r="AI13" s="197">
        <v>125</v>
      </c>
      <c r="AJ13" s="103">
        <v>250</v>
      </c>
      <c r="AK13" s="103" t="s">
        <v>72</v>
      </c>
      <c r="AL13" s="103"/>
    </row>
    <row r="14" spans="2:38" ht="15.75" thickBot="1" x14ac:dyDescent="0.3">
      <c r="B14" s="102" t="s">
        <v>15</v>
      </c>
      <c r="C14" s="103">
        <v>25</v>
      </c>
      <c r="D14" s="103">
        <v>25</v>
      </c>
      <c r="E14" s="103">
        <v>25</v>
      </c>
      <c r="F14" s="103">
        <v>25</v>
      </c>
      <c r="G14" s="103">
        <v>20</v>
      </c>
      <c r="H14" s="103">
        <v>30</v>
      </c>
      <c r="I14" s="103">
        <v>20</v>
      </c>
      <c r="J14" s="103">
        <v>30</v>
      </c>
      <c r="K14" s="103"/>
      <c r="L14" s="103">
        <v>8</v>
      </c>
      <c r="M14" s="96"/>
      <c r="N14" s="96"/>
      <c r="O14" s="102" t="s">
        <v>15</v>
      </c>
      <c r="P14" s="103">
        <v>25</v>
      </c>
      <c r="Q14" s="103">
        <v>25</v>
      </c>
      <c r="R14" s="103">
        <v>25</v>
      </c>
      <c r="S14" s="103">
        <v>25</v>
      </c>
      <c r="T14" s="103">
        <v>20</v>
      </c>
      <c r="U14" s="103">
        <v>30</v>
      </c>
      <c r="V14" s="103">
        <v>20</v>
      </c>
      <c r="W14" s="103">
        <v>30</v>
      </c>
      <c r="X14" s="103"/>
      <c r="Y14" s="103">
        <v>8</v>
      </c>
      <c r="Z14" s="96"/>
      <c r="AA14" s="96"/>
      <c r="AB14" s="102" t="s">
        <v>15</v>
      </c>
      <c r="AC14" s="103">
        <v>25</v>
      </c>
      <c r="AD14" s="103">
        <v>25</v>
      </c>
      <c r="AE14" s="103">
        <v>25</v>
      </c>
      <c r="AF14" s="103">
        <v>25</v>
      </c>
      <c r="AG14" s="103">
        <v>20</v>
      </c>
      <c r="AH14" s="103">
        <v>30</v>
      </c>
      <c r="AI14" s="103">
        <v>20</v>
      </c>
      <c r="AJ14" s="103">
        <v>30</v>
      </c>
      <c r="AK14" s="103"/>
      <c r="AL14" s="103">
        <v>8</v>
      </c>
    </row>
    <row r="15" spans="2:38" ht="15.75" thickBot="1" x14ac:dyDescent="0.3">
      <c r="B15" s="98" t="s">
        <v>16</v>
      </c>
      <c r="C15" s="100"/>
      <c r="D15" s="100"/>
      <c r="E15" s="100"/>
      <c r="F15" s="100"/>
      <c r="G15" s="100"/>
      <c r="H15" s="100"/>
      <c r="I15" s="100"/>
      <c r="J15" s="100"/>
      <c r="K15" s="100"/>
      <c r="L15" s="103"/>
      <c r="M15" s="96"/>
      <c r="N15" s="96"/>
      <c r="O15" s="98" t="s">
        <v>16</v>
      </c>
      <c r="P15" s="100"/>
      <c r="Q15" s="100"/>
      <c r="R15" s="100"/>
      <c r="S15" s="100"/>
      <c r="T15" s="100"/>
      <c r="U15" s="100"/>
      <c r="V15" s="100"/>
      <c r="W15" s="100"/>
      <c r="X15" s="100"/>
      <c r="Y15" s="103"/>
      <c r="Z15" s="96"/>
      <c r="AA15" s="96"/>
      <c r="AB15" s="98" t="s">
        <v>16</v>
      </c>
      <c r="AC15" s="100"/>
      <c r="AD15" s="100"/>
      <c r="AE15" s="100"/>
      <c r="AF15" s="100"/>
      <c r="AG15" s="100"/>
      <c r="AH15" s="100"/>
      <c r="AI15" s="100"/>
      <c r="AJ15" s="100"/>
      <c r="AK15" s="100"/>
      <c r="AL15" s="103"/>
    </row>
    <row r="16" spans="2:38" ht="15.75" thickBot="1" x14ac:dyDescent="0.3">
      <c r="B16" s="102" t="s">
        <v>196</v>
      </c>
      <c r="C16" s="103" t="s">
        <v>31</v>
      </c>
      <c r="D16" s="103" t="s">
        <v>31</v>
      </c>
      <c r="E16" s="103" t="s">
        <v>31</v>
      </c>
      <c r="F16" s="103" t="s">
        <v>31</v>
      </c>
      <c r="G16" s="103" t="s">
        <v>31</v>
      </c>
      <c r="H16" s="103" t="s">
        <v>31</v>
      </c>
      <c r="I16" s="103" t="s">
        <v>31</v>
      </c>
      <c r="J16" s="103" t="s">
        <v>31</v>
      </c>
      <c r="K16" s="103"/>
      <c r="L16" s="103"/>
      <c r="M16" s="96"/>
      <c r="N16" s="96"/>
      <c r="O16" s="102" t="s">
        <v>196</v>
      </c>
      <c r="P16" s="103" t="s">
        <v>31</v>
      </c>
      <c r="Q16" s="103" t="s">
        <v>31</v>
      </c>
      <c r="R16" s="103" t="s">
        <v>31</v>
      </c>
      <c r="S16" s="103" t="s">
        <v>31</v>
      </c>
      <c r="T16" s="103" t="s">
        <v>31</v>
      </c>
      <c r="U16" s="103" t="s">
        <v>31</v>
      </c>
      <c r="V16" s="103" t="s">
        <v>31</v>
      </c>
      <c r="W16" s="103" t="s">
        <v>31</v>
      </c>
      <c r="X16" s="103"/>
      <c r="Y16" s="103"/>
      <c r="Z16" s="96"/>
      <c r="AA16" s="96"/>
      <c r="AB16" s="102" t="s">
        <v>196</v>
      </c>
      <c r="AC16" s="103" t="s">
        <v>31</v>
      </c>
      <c r="AD16" s="103" t="s">
        <v>31</v>
      </c>
      <c r="AE16" s="103" t="s">
        <v>31</v>
      </c>
      <c r="AF16" s="103" t="s">
        <v>31</v>
      </c>
      <c r="AG16" s="103" t="s">
        <v>31</v>
      </c>
      <c r="AH16" s="103" t="s">
        <v>31</v>
      </c>
      <c r="AI16" s="103" t="s">
        <v>31</v>
      </c>
      <c r="AJ16" s="103" t="s">
        <v>31</v>
      </c>
      <c r="AK16" s="103"/>
      <c r="AL16" s="103"/>
    </row>
    <row r="17" spans="2:38" ht="15.75" thickBot="1" x14ac:dyDescent="0.3">
      <c r="B17" s="102" t="s">
        <v>197</v>
      </c>
      <c r="C17" s="103" t="s">
        <v>31</v>
      </c>
      <c r="D17" s="103" t="s">
        <v>31</v>
      </c>
      <c r="E17" s="103" t="s">
        <v>31</v>
      </c>
      <c r="F17" s="103" t="s">
        <v>31</v>
      </c>
      <c r="G17" s="103" t="s">
        <v>31</v>
      </c>
      <c r="H17" s="103" t="s">
        <v>31</v>
      </c>
      <c r="I17" s="103" t="s">
        <v>31</v>
      </c>
      <c r="J17" s="103" t="s">
        <v>31</v>
      </c>
      <c r="K17" s="103"/>
      <c r="L17" s="103"/>
      <c r="M17" s="96"/>
      <c r="N17" s="96"/>
      <c r="O17" s="102" t="s">
        <v>197</v>
      </c>
      <c r="P17" s="103" t="s">
        <v>31</v>
      </c>
      <c r="Q17" s="103" t="s">
        <v>31</v>
      </c>
      <c r="R17" s="103" t="s">
        <v>31</v>
      </c>
      <c r="S17" s="103" t="s">
        <v>31</v>
      </c>
      <c r="T17" s="103" t="s">
        <v>31</v>
      </c>
      <c r="U17" s="103" t="s">
        <v>31</v>
      </c>
      <c r="V17" s="103" t="s">
        <v>31</v>
      </c>
      <c r="W17" s="103" t="s">
        <v>31</v>
      </c>
      <c r="X17" s="103"/>
      <c r="Y17" s="103"/>
      <c r="Z17" s="96"/>
      <c r="AA17" s="96"/>
      <c r="AB17" s="102" t="s">
        <v>197</v>
      </c>
      <c r="AC17" s="103" t="s">
        <v>31</v>
      </c>
      <c r="AD17" s="103" t="s">
        <v>31</v>
      </c>
      <c r="AE17" s="103" t="s">
        <v>31</v>
      </c>
      <c r="AF17" s="103" t="s">
        <v>31</v>
      </c>
      <c r="AG17" s="103" t="s">
        <v>31</v>
      </c>
      <c r="AH17" s="103" t="s">
        <v>31</v>
      </c>
      <c r="AI17" s="103" t="s">
        <v>31</v>
      </c>
      <c r="AJ17" s="103" t="s">
        <v>31</v>
      </c>
      <c r="AK17" s="103"/>
      <c r="AL17" s="103"/>
    </row>
    <row r="18" spans="2:38" ht="15.75" thickBot="1" x14ac:dyDescent="0.3">
      <c r="B18" s="102" t="s">
        <v>198</v>
      </c>
      <c r="C18" s="103" t="s">
        <v>31</v>
      </c>
      <c r="D18" s="103" t="s">
        <v>31</v>
      </c>
      <c r="E18" s="103" t="s">
        <v>31</v>
      </c>
      <c r="F18" s="103" t="s">
        <v>31</v>
      </c>
      <c r="G18" s="103" t="s">
        <v>31</v>
      </c>
      <c r="H18" s="103" t="s">
        <v>31</v>
      </c>
      <c r="I18" s="103" t="s">
        <v>31</v>
      </c>
      <c r="J18" s="103" t="s">
        <v>31</v>
      </c>
      <c r="K18" s="103"/>
      <c r="L18" s="103"/>
      <c r="M18" s="96"/>
      <c r="N18" s="96"/>
      <c r="O18" s="102" t="s">
        <v>198</v>
      </c>
      <c r="P18" s="103" t="s">
        <v>31</v>
      </c>
      <c r="Q18" s="103" t="s">
        <v>31</v>
      </c>
      <c r="R18" s="103" t="s">
        <v>31</v>
      </c>
      <c r="S18" s="103" t="s">
        <v>31</v>
      </c>
      <c r="T18" s="103" t="s">
        <v>31</v>
      </c>
      <c r="U18" s="103" t="s">
        <v>31</v>
      </c>
      <c r="V18" s="103" t="s">
        <v>31</v>
      </c>
      <c r="W18" s="103" t="s">
        <v>31</v>
      </c>
      <c r="X18" s="103"/>
      <c r="Y18" s="103"/>
      <c r="Z18" s="96"/>
      <c r="AA18" s="96"/>
      <c r="AB18" s="102" t="s">
        <v>198</v>
      </c>
      <c r="AC18" s="103" t="s">
        <v>31</v>
      </c>
      <c r="AD18" s="103" t="s">
        <v>31</v>
      </c>
      <c r="AE18" s="103" t="s">
        <v>31</v>
      </c>
      <c r="AF18" s="103" t="s">
        <v>31</v>
      </c>
      <c r="AG18" s="103" t="s">
        <v>31</v>
      </c>
      <c r="AH18" s="103" t="s">
        <v>31</v>
      </c>
      <c r="AI18" s="103" t="s">
        <v>31</v>
      </c>
      <c r="AJ18" s="103" t="s">
        <v>31</v>
      </c>
      <c r="AK18" s="103"/>
      <c r="AL18" s="103"/>
    </row>
    <row r="19" spans="2:38" ht="15.75" thickBot="1" x14ac:dyDescent="0.3">
      <c r="B19" s="102" t="s">
        <v>17</v>
      </c>
      <c r="C19" s="103" t="s">
        <v>31</v>
      </c>
      <c r="D19" s="103" t="s">
        <v>31</v>
      </c>
      <c r="E19" s="103" t="s">
        <v>31</v>
      </c>
      <c r="F19" s="103" t="s">
        <v>31</v>
      </c>
      <c r="G19" s="103" t="s">
        <v>31</v>
      </c>
      <c r="H19" s="103" t="s">
        <v>31</v>
      </c>
      <c r="I19" s="103" t="s">
        <v>31</v>
      </c>
      <c r="J19" s="103" t="s">
        <v>31</v>
      </c>
      <c r="K19" s="103"/>
      <c r="L19" s="103"/>
      <c r="M19" s="96"/>
      <c r="N19" s="96"/>
      <c r="O19" s="102" t="s">
        <v>17</v>
      </c>
      <c r="P19" s="103" t="s">
        <v>31</v>
      </c>
      <c r="Q19" s="103" t="s">
        <v>31</v>
      </c>
      <c r="R19" s="103" t="s">
        <v>31</v>
      </c>
      <c r="S19" s="103" t="s">
        <v>31</v>
      </c>
      <c r="T19" s="103" t="s">
        <v>31</v>
      </c>
      <c r="U19" s="103" t="s">
        <v>31</v>
      </c>
      <c r="V19" s="103" t="s">
        <v>31</v>
      </c>
      <c r="W19" s="103" t="s">
        <v>31</v>
      </c>
      <c r="X19" s="103"/>
      <c r="Y19" s="103"/>
      <c r="Z19" s="96"/>
      <c r="AA19" s="96"/>
      <c r="AB19" s="102" t="s">
        <v>17</v>
      </c>
      <c r="AC19" s="103" t="s">
        <v>31</v>
      </c>
      <c r="AD19" s="103" t="s">
        <v>31</v>
      </c>
      <c r="AE19" s="103" t="s">
        <v>31</v>
      </c>
      <c r="AF19" s="103" t="s">
        <v>31</v>
      </c>
      <c r="AG19" s="103" t="s">
        <v>31</v>
      </c>
      <c r="AH19" s="103" t="s">
        <v>31</v>
      </c>
      <c r="AI19" s="103" t="s">
        <v>31</v>
      </c>
      <c r="AJ19" s="103" t="s">
        <v>31</v>
      </c>
      <c r="AK19" s="103"/>
      <c r="AL19" s="103"/>
    </row>
    <row r="20" spans="2:38" ht="15.75" thickBot="1" x14ac:dyDescent="0.3">
      <c r="B20" s="102" t="s">
        <v>18</v>
      </c>
      <c r="C20" s="103" t="s">
        <v>31</v>
      </c>
      <c r="D20" s="103" t="s">
        <v>31</v>
      </c>
      <c r="E20" s="103" t="s">
        <v>31</v>
      </c>
      <c r="F20" s="103" t="s">
        <v>31</v>
      </c>
      <c r="G20" s="103" t="s">
        <v>31</v>
      </c>
      <c r="H20" s="103" t="s">
        <v>31</v>
      </c>
      <c r="I20" s="103" t="s">
        <v>31</v>
      </c>
      <c r="J20" s="103" t="s">
        <v>31</v>
      </c>
      <c r="K20" s="103"/>
      <c r="L20" s="103"/>
      <c r="M20" s="96"/>
      <c r="N20" s="96"/>
      <c r="O20" s="102" t="s">
        <v>18</v>
      </c>
      <c r="P20" s="103" t="s">
        <v>31</v>
      </c>
      <c r="Q20" s="103" t="s">
        <v>31</v>
      </c>
      <c r="R20" s="103" t="s">
        <v>31</v>
      </c>
      <c r="S20" s="103" t="s">
        <v>31</v>
      </c>
      <c r="T20" s="103" t="s">
        <v>31</v>
      </c>
      <c r="U20" s="103" t="s">
        <v>31</v>
      </c>
      <c r="V20" s="103" t="s">
        <v>31</v>
      </c>
      <c r="W20" s="103" t="s">
        <v>31</v>
      </c>
      <c r="X20" s="103"/>
      <c r="Y20" s="103"/>
      <c r="Z20" s="96"/>
      <c r="AA20" s="96"/>
      <c r="AB20" s="102" t="s">
        <v>18</v>
      </c>
      <c r="AC20" s="103" t="s">
        <v>31</v>
      </c>
      <c r="AD20" s="103" t="s">
        <v>31</v>
      </c>
      <c r="AE20" s="103" t="s">
        <v>31</v>
      </c>
      <c r="AF20" s="103" t="s">
        <v>31</v>
      </c>
      <c r="AG20" s="103" t="s">
        <v>31</v>
      </c>
      <c r="AH20" s="103" t="s">
        <v>31</v>
      </c>
      <c r="AI20" s="103" t="s">
        <v>31</v>
      </c>
      <c r="AJ20" s="103" t="s">
        <v>31</v>
      </c>
      <c r="AK20" s="103"/>
      <c r="AL20" s="103"/>
    </row>
    <row r="21" spans="2:38" ht="15.75" thickBot="1" x14ac:dyDescent="0.3">
      <c r="B21" s="98" t="s">
        <v>19</v>
      </c>
      <c r="C21" s="99"/>
      <c r="D21" s="99"/>
      <c r="E21" s="99"/>
      <c r="F21" s="99"/>
      <c r="G21" s="99"/>
      <c r="H21" s="99"/>
      <c r="I21" s="99"/>
      <c r="J21" s="99"/>
      <c r="K21" s="99"/>
      <c r="L21" s="101"/>
      <c r="M21" s="96"/>
      <c r="N21" s="96"/>
      <c r="O21" s="98" t="s">
        <v>19</v>
      </c>
      <c r="P21" s="99"/>
      <c r="Q21" s="99"/>
      <c r="R21" s="99"/>
      <c r="S21" s="99"/>
      <c r="T21" s="99"/>
      <c r="U21" s="99"/>
      <c r="V21" s="99"/>
      <c r="W21" s="99"/>
      <c r="X21" s="99"/>
      <c r="Y21" s="101"/>
      <c r="Z21" s="96"/>
      <c r="AA21" s="96"/>
      <c r="AB21" s="98" t="s">
        <v>19</v>
      </c>
      <c r="AC21" s="99"/>
      <c r="AD21" s="99"/>
      <c r="AE21" s="99"/>
      <c r="AF21" s="99"/>
      <c r="AG21" s="99"/>
      <c r="AH21" s="99"/>
      <c r="AI21" s="99"/>
      <c r="AJ21" s="99"/>
      <c r="AK21" s="99"/>
      <c r="AL21" s="101"/>
    </row>
    <row r="22" spans="2:38" ht="15.75" thickBot="1" x14ac:dyDescent="0.3">
      <c r="B22" s="102" t="s">
        <v>199</v>
      </c>
      <c r="C22" s="103" t="s">
        <v>31</v>
      </c>
      <c r="D22" s="103" t="s">
        <v>31</v>
      </c>
      <c r="E22" s="103" t="s">
        <v>31</v>
      </c>
      <c r="F22" s="103" t="s">
        <v>31</v>
      </c>
      <c r="G22" s="103" t="s">
        <v>31</v>
      </c>
      <c r="H22" s="103" t="s">
        <v>31</v>
      </c>
      <c r="I22" s="103" t="s">
        <v>31</v>
      </c>
      <c r="J22" s="103" t="s">
        <v>31</v>
      </c>
      <c r="K22" s="103"/>
      <c r="L22" s="103"/>
      <c r="M22" s="96"/>
      <c r="N22" s="96"/>
      <c r="O22" s="102" t="s">
        <v>199</v>
      </c>
      <c r="P22" s="103" t="s">
        <v>31</v>
      </c>
      <c r="Q22" s="103" t="s">
        <v>31</v>
      </c>
      <c r="R22" s="103" t="s">
        <v>31</v>
      </c>
      <c r="S22" s="103" t="s">
        <v>31</v>
      </c>
      <c r="T22" s="103" t="s">
        <v>31</v>
      </c>
      <c r="U22" s="103" t="s">
        <v>31</v>
      </c>
      <c r="V22" s="103" t="s">
        <v>31</v>
      </c>
      <c r="W22" s="103" t="s">
        <v>31</v>
      </c>
      <c r="X22" s="103"/>
      <c r="Y22" s="103"/>
      <c r="Z22" s="96"/>
      <c r="AA22" s="96"/>
      <c r="AB22" s="102" t="s">
        <v>199</v>
      </c>
      <c r="AC22" s="103" t="s">
        <v>31</v>
      </c>
      <c r="AD22" s="103" t="s">
        <v>31</v>
      </c>
      <c r="AE22" s="103" t="s">
        <v>31</v>
      </c>
      <c r="AF22" s="103" t="s">
        <v>31</v>
      </c>
      <c r="AG22" s="103" t="s">
        <v>31</v>
      </c>
      <c r="AH22" s="103" t="s">
        <v>31</v>
      </c>
      <c r="AI22" s="103" t="s">
        <v>31</v>
      </c>
      <c r="AJ22" s="103" t="s">
        <v>31</v>
      </c>
      <c r="AK22" s="103"/>
      <c r="AL22" s="103"/>
    </row>
    <row r="23" spans="2:38" ht="15.75" thickBot="1" x14ac:dyDescent="0.3">
      <c r="B23" s="102" t="s">
        <v>201</v>
      </c>
      <c r="C23" s="103" t="s">
        <v>31</v>
      </c>
      <c r="D23" s="103" t="s">
        <v>31</v>
      </c>
      <c r="E23" s="103" t="s">
        <v>31</v>
      </c>
      <c r="F23" s="103" t="s">
        <v>31</v>
      </c>
      <c r="G23" s="103" t="s">
        <v>31</v>
      </c>
      <c r="H23" s="103" t="s">
        <v>31</v>
      </c>
      <c r="I23" s="103" t="s">
        <v>31</v>
      </c>
      <c r="J23" s="103" t="s">
        <v>31</v>
      </c>
      <c r="K23" s="103"/>
      <c r="L23" s="103"/>
      <c r="M23" s="96"/>
      <c r="N23" s="96"/>
      <c r="O23" s="102" t="s">
        <v>201</v>
      </c>
      <c r="P23" s="103" t="s">
        <v>31</v>
      </c>
      <c r="Q23" s="103" t="s">
        <v>31</v>
      </c>
      <c r="R23" s="103" t="s">
        <v>31</v>
      </c>
      <c r="S23" s="103" t="s">
        <v>31</v>
      </c>
      <c r="T23" s="103" t="s">
        <v>31</v>
      </c>
      <c r="U23" s="103" t="s">
        <v>31</v>
      </c>
      <c r="V23" s="103" t="s">
        <v>31</v>
      </c>
      <c r="W23" s="103" t="s">
        <v>31</v>
      </c>
      <c r="X23" s="103"/>
      <c r="Y23" s="103"/>
      <c r="Z23" s="96"/>
      <c r="AA23" s="96"/>
      <c r="AB23" s="102" t="s">
        <v>201</v>
      </c>
      <c r="AC23" s="103" t="s">
        <v>31</v>
      </c>
      <c r="AD23" s="103" t="s">
        <v>31</v>
      </c>
      <c r="AE23" s="103" t="s">
        <v>31</v>
      </c>
      <c r="AF23" s="103" t="s">
        <v>31</v>
      </c>
      <c r="AG23" s="103" t="s">
        <v>31</v>
      </c>
      <c r="AH23" s="103" t="s">
        <v>31</v>
      </c>
      <c r="AI23" s="103" t="s">
        <v>31</v>
      </c>
      <c r="AJ23" s="103" t="s">
        <v>31</v>
      </c>
      <c r="AK23" s="103"/>
      <c r="AL23" s="103"/>
    </row>
    <row r="24" spans="2:38" ht="15.75" thickBot="1" x14ac:dyDescent="0.3">
      <c r="B24" s="102" t="s">
        <v>202</v>
      </c>
      <c r="C24" s="103" t="s">
        <v>31</v>
      </c>
      <c r="D24" s="103" t="s">
        <v>31</v>
      </c>
      <c r="E24" s="103" t="s">
        <v>31</v>
      </c>
      <c r="F24" s="103" t="s">
        <v>31</v>
      </c>
      <c r="G24" s="103" t="s">
        <v>31</v>
      </c>
      <c r="H24" s="103" t="s">
        <v>31</v>
      </c>
      <c r="I24" s="103" t="s">
        <v>31</v>
      </c>
      <c r="J24" s="103" t="s">
        <v>31</v>
      </c>
      <c r="K24" s="103"/>
      <c r="L24" s="103"/>
      <c r="M24" s="96"/>
      <c r="N24" s="96"/>
      <c r="O24" s="102" t="s">
        <v>202</v>
      </c>
      <c r="P24" s="103" t="s">
        <v>31</v>
      </c>
      <c r="Q24" s="103" t="s">
        <v>31</v>
      </c>
      <c r="R24" s="103" t="s">
        <v>31</v>
      </c>
      <c r="S24" s="103" t="s">
        <v>31</v>
      </c>
      <c r="T24" s="103" t="s">
        <v>31</v>
      </c>
      <c r="U24" s="103" t="s">
        <v>31</v>
      </c>
      <c r="V24" s="103" t="s">
        <v>31</v>
      </c>
      <c r="W24" s="103" t="s">
        <v>31</v>
      </c>
      <c r="X24" s="103"/>
      <c r="Y24" s="103"/>
      <c r="Z24" s="96"/>
      <c r="AA24" s="96"/>
      <c r="AB24" s="102" t="s">
        <v>202</v>
      </c>
      <c r="AC24" s="103" t="s">
        <v>31</v>
      </c>
      <c r="AD24" s="103" t="s">
        <v>31</v>
      </c>
      <c r="AE24" s="103" t="s">
        <v>31</v>
      </c>
      <c r="AF24" s="103" t="s">
        <v>31</v>
      </c>
      <c r="AG24" s="103" t="s">
        <v>31</v>
      </c>
      <c r="AH24" s="103" t="s">
        <v>31</v>
      </c>
      <c r="AI24" s="103" t="s">
        <v>31</v>
      </c>
      <c r="AJ24" s="103" t="s">
        <v>31</v>
      </c>
      <c r="AK24" s="103"/>
      <c r="AL24" s="103"/>
    </row>
    <row r="25" spans="2:38" ht="15.75" thickBot="1" x14ac:dyDescent="0.3">
      <c r="B25" s="102" t="s">
        <v>203</v>
      </c>
      <c r="C25" s="103" t="s">
        <v>31</v>
      </c>
      <c r="D25" s="103" t="s">
        <v>31</v>
      </c>
      <c r="E25" s="103" t="s">
        <v>31</v>
      </c>
      <c r="F25" s="103" t="s">
        <v>31</v>
      </c>
      <c r="G25" s="103" t="s">
        <v>31</v>
      </c>
      <c r="H25" s="103" t="s">
        <v>31</v>
      </c>
      <c r="I25" s="103" t="s">
        <v>31</v>
      </c>
      <c r="J25" s="103" t="s">
        <v>31</v>
      </c>
      <c r="K25" s="103"/>
      <c r="L25" s="103"/>
      <c r="M25" s="96"/>
      <c r="N25" s="96"/>
      <c r="O25" s="102" t="s">
        <v>203</v>
      </c>
      <c r="P25" s="103" t="s">
        <v>31</v>
      </c>
      <c r="Q25" s="103" t="s">
        <v>31</v>
      </c>
      <c r="R25" s="103" t="s">
        <v>31</v>
      </c>
      <c r="S25" s="103" t="s">
        <v>31</v>
      </c>
      <c r="T25" s="103" t="s">
        <v>31</v>
      </c>
      <c r="U25" s="103" t="s">
        <v>31</v>
      </c>
      <c r="V25" s="103" t="s">
        <v>31</v>
      </c>
      <c r="W25" s="103" t="s">
        <v>31</v>
      </c>
      <c r="X25" s="103"/>
      <c r="Y25" s="103"/>
      <c r="Z25" s="96"/>
      <c r="AA25" s="96"/>
      <c r="AB25" s="102" t="s">
        <v>203</v>
      </c>
      <c r="AC25" s="103" t="s">
        <v>31</v>
      </c>
      <c r="AD25" s="103" t="s">
        <v>31</v>
      </c>
      <c r="AE25" s="103" t="s">
        <v>31</v>
      </c>
      <c r="AF25" s="103" t="s">
        <v>31</v>
      </c>
      <c r="AG25" s="103" t="s">
        <v>31</v>
      </c>
      <c r="AH25" s="103" t="s">
        <v>31</v>
      </c>
      <c r="AI25" s="103" t="s">
        <v>31</v>
      </c>
      <c r="AJ25" s="103" t="s">
        <v>31</v>
      </c>
      <c r="AK25" s="103"/>
      <c r="AL25" s="103"/>
    </row>
    <row r="26" spans="2:38" ht="15.75" thickBot="1" x14ac:dyDescent="0.3">
      <c r="B26" s="102" t="s">
        <v>24</v>
      </c>
      <c r="C26" s="103" t="s">
        <v>31</v>
      </c>
      <c r="D26" s="103" t="s">
        <v>31</v>
      </c>
      <c r="E26" s="103" t="s">
        <v>31</v>
      </c>
      <c r="F26" s="103" t="s">
        <v>31</v>
      </c>
      <c r="G26" s="103" t="s">
        <v>31</v>
      </c>
      <c r="H26" s="103" t="s">
        <v>31</v>
      </c>
      <c r="I26" s="103" t="s">
        <v>31</v>
      </c>
      <c r="J26" s="103" t="s">
        <v>31</v>
      </c>
      <c r="K26" s="103"/>
      <c r="L26" s="103"/>
      <c r="M26" s="96"/>
      <c r="N26" s="96"/>
      <c r="O26" s="102" t="s">
        <v>24</v>
      </c>
      <c r="P26" s="103" t="s">
        <v>31</v>
      </c>
      <c r="Q26" s="103" t="s">
        <v>31</v>
      </c>
      <c r="R26" s="103" t="s">
        <v>31</v>
      </c>
      <c r="S26" s="103" t="s">
        <v>31</v>
      </c>
      <c r="T26" s="103" t="s">
        <v>31</v>
      </c>
      <c r="U26" s="103" t="s">
        <v>31</v>
      </c>
      <c r="V26" s="103" t="s">
        <v>31</v>
      </c>
      <c r="W26" s="103" t="s">
        <v>31</v>
      </c>
      <c r="X26" s="103"/>
      <c r="Y26" s="103"/>
      <c r="Z26" s="96"/>
      <c r="AA26" s="96"/>
      <c r="AB26" s="102" t="s">
        <v>24</v>
      </c>
      <c r="AC26" s="103" t="s">
        <v>31</v>
      </c>
      <c r="AD26" s="103" t="s">
        <v>31</v>
      </c>
      <c r="AE26" s="103" t="s">
        <v>31</v>
      </c>
      <c r="AF26" s="103" t="s">
        <v>31</v>
      </c>
      <c r="AG26" s="103" t="s">
        <v>31</v>
      </c>
      <c r="AH26" s="103" t="s">
        <v>31</v>
      </c>
      <c r="AI26" s="103" t="s">
        <v>31</v>
      </c>
      <c r="AJ26" s="103" t="s">
        <v>31</v>
      </c>
      <c r="AK26" s="103"/>
      <c r="AL26" s="103"/>
    </row>
    <row r="27" spans="2:38" ht="15.75" thickBot="1" x14ac:dyDescent="0.3">
      <c r="B27" s="98" t="s">
        <v>25</v>
      </c>
      <c r="C27" s="99"/>
      <c r="D27" s="99"/>
      <c r="E27" s="99"/>
      <c r="F27" s="99"/>
      <c r="G27" s="99"/>
      <c r="H27" s="99"/>
      <c r="I27" s="99"/>
      <c r="J27" s="99"/>
      <c r="K27" s="99"/>
      <c r="L27" s="101"/>
      <c r="M27" s="96"/>
      <c r="N27" s="96"/>
      <c r="O27" s="98" t="s">
        <v>25</v>
      </c>
      <c r="P27" s="99"/>
      <c r="Q27" s="99"/>
      <c r="R27" s="99"/>
      <c r="S27" s="99"/>
      <c r="T27" s="99"/>
      <c r="U27" s="99"/>
      <c r="V27" s="99"/>
      <c r="W27" s="99"/>
      <c r="X27" s="99"/>
      <c r="Y27" s="101"/>
      <c r="Z27" s="96"/>
      <c r="AA27" s="96"/>
      <c r="AB27" s="98" t="s">
        <v>25</v>
      </c>
      <c r="AF27" s="99"/>
      <c r="AG27" s="99"/>
      <c r="AH27" s="99"/>
      <c r="AI27" s="99"/>
      <c r="AJ27" s="99"/>
      <c r="AK27" s="99"/>
      <c r="AL27" s="101"/>
    </row>
    <row r="28" spans="2:38" x14ac:dyDescent="0.25">
      <c r="B28" s="111" t="s">
        <v>26</v>
      </c>
      <c r="C28" s="194">
        <v>1.9</v>
      </c>
      <c r="D28" s="108">
        <v>1.8529726309315626</v>
      </c>
      <c r="E28" s="108">
        <v>1.7623810407548233</v>
      </c>
      <c r="F28" s="108">
        <v>1.5942683597041014</v>
      </c>
      <c r="G28" s="107">
        <v>1</v>
      </c>
      <c r="H28" s="107">
        <v>3</v>
      </c>
      <c r="I28" s="107">
        <v>1</v>
      </c>
      <c r="J28" s="107">
        <v>2.5</v>
      </c>
      <c r="K28" s="112" t="s">
        <v>63</v>
      </c>
      <c r="L28" s="112">
        <v>7</v>
      </c>
      <c r="M28" s="96"/>
      <c r="N28" s="110"/>
      <c r="O28" s="106" t="s">
        <v>26</v>
      </c>
      <c r="P28" s="194">
        <v>14</v>
      </c>
      <c r="Q28" s="108">
        <v>13.653482543706252</v>
      </c>
      <c r="R28" s="108">
        <v>12.985965563456594</v>
      </c>
      <c r="S28" s="108">
        <v>11.747240545188117</v>
      </c>
      <c r="T28" s="107">
        <v>10</v>
      </c>
      <c r="U28" s="107">
        <v>18</v>
      </c>
      <c r="V28" s="107">
        <v>10</v>
      </c>
      <c r="W28" s="107">
        <v>15</v>
      </c>
      <c r="X28" s="112" t="s">
        <v>63</v>
      </c>
      <c r="Y28" s="112">
        <v>7</v>
      </c>
      <c r="Z28" s="110"/>
      <c r="AA28" s="96"/>
      <c r="AB28" s="106" t="s">
        <v>26</v>
      </c>
      <c r="AC28" s="195">
        <v>10</v>
      </c>
      <c r="AD28" s="108">
        <v>9.7524875312187511</v>
      </c>
      <c r="AE28" s="108">
        <v>9.2756896881832809</v>
      </c>
      <c r="AF28" s="108">
        <v>8.3908861037057978</v>
      </c>
      <c r="AG28" s="107">
        <v>8</v>
      </c>
      <c r="AH28" s="107">
        <v>12</v>
      </c>
      <c r="AI28" s="107">
        <v>7</v>
      </c>
      <c r="AJ28" s="107">
        <v>10</v>
      </c>
      <c r="AK28" s="112" t="s">
        <v>63</v>
      </c>
      <c r="AL28" s="112">
        <v>7</v>
      </c>
    </row>
    <row r="29" spans="2:38" x14ac:dyDescent="0.25">
      <c r="B29" s="111" t="s">
        <v>27</v>
      </c>
      <c r="C29" s="107">
        <v>70</v>
      </c>
      <c r="D29" s="107">
        <v>70</v>
      </c>
      <c r="E29" s="107">
        <v>70</v>
      </c>
      <c r="F29" s="107">
        <v>70</v>
      </c>
      <c r="G29" s="107">
        <v>70</v>
      </c>
      <c r="H29" s="107">
        <v>70</v>
      </c>
      <c r="I29" s="107">
        <v>70</v>
      </c>
      <c r="J29" s="107">
        <v>70</v>
      </c>
      <c r="K29" s="112"/>
      <c r="L29" s="112"/>
      <c r="M29" s="96"/>
      <c r="N29" s="110"/>
      <c r="O29" s="106" t="s">
        <v>27</v>
      </c>
      <c r="P29" s="107">
        <v>70</v>
      </c>
      <c r="Q29" s="107">
        <v>70</v>
      </c>
      <c r="R29" s="107">
        <v>70</v>
      </c>
      <c r="S29" s="107">
        <v>70</v>
      </c>
      <c r="T29" s="107">
        <v>70</v>
      </c>
      <c r="U29" s="107">
        <v>70</v>
      </c>
      <c r="V29" s="107">
        <v>70</v>
      </c>
      <c r="W29" s="107">
        <v>70</v>
      </c>
      <c r="X29" s="112"/>
      <c r="Y29" s="112"/>
      <c r="Z29" s="110"/>
      <c r="AA29" s="96"/>
      <c r="AB29" s="106" t="s">
        <v>27</v>
      </c>
      <c r="AC29" s="196">
        <v>70</v>
      </c>
      <c r="AD29" s="107">
        <v>70</v>
      </c>
      <c r="AE29" s="107">
        <v>70</v>
      </c>
      <c r="AF29" s="107">
        <v>70</v>
      </c>
      <c r="AG29" s="107">
        <v>70</v>
      </c>
      <c r="AH29" s="107">
        <v>70</v>
      </c>
      <c r="AI29" s="107">
        <v>70</v>
      </c>
      <c r="AJ29" s="107">
        <v>70</v>
      </c>
      <c r="AK29" s="112"/>
      <c r="AL29" s="112"/>
    </row>
    <row r="30" spans="2:38" ht="15.75" thickBot="1" x14ac:dyDescent="0.3">
      <c r="B30" s="102" t="s">
        <v>28</v>
      </c>
      <c r="C30" s="197">
        <v>30</v>
      </c>
      <c r="D30" s="197">
        <v>30</v>
      </c>
      <c r="E30" s="197">
        <v>30</v>
      </c>
      <c r="F30" s="197">
        <v>30</v>
      </c>
      <c r="G30" s="197">
        <v>30</v>
      </c>
      <c r="H30" s="197">
        <v>30</v>
      </c>
      <c r="I30" s="197">
        <v>30</v>
      </c>
      <c r="J30" s="197">
        <v>30</v>
      </c>
      <c r="K30" s="103"/>
      <c r="L30" s="103"/>
      <c r="M30" s="96"/>
      <c r="N30" s="110"/>
      <c r="O30" s="198" t="s">
        <v>28</v>
      </c>
      <c r="P30" s="197">
        <v>30</v>
      </c>
      <c r="Q30" s="197">
        <v>30</v>
      </c>
      <c r="R30" s="197">
        <v>30</v>
      </c>
      <c r="S30" s="197">
        <v>30</v>
      </c>
      <c r="T30" s="197">
        <v>30</v>
      </c>
      <c r="U30" s="197">
        <v>30</v>
      </c>
      <c r="V30" s="197">
        <v>30</v>
      </c>
      <c r="W30" s="197">
        <v>30</v>
      </c>
      <c r="X30" s="103"/>
      <c r="Y30" s="103"/>
      <c r="Z30" s="110"/>
      <c r="AA30" s="96"/>
      <c r="AB30" s="198" t="s">
        <v>28</v>
      </c>
      <c r="AC30" s="199">
        <v>30</v>
      </c>
      <c r="AD30" s="197">
        <v>30</v>
      </c>
      <c r="AE30" s="197">
        <v>30</v>
      </c>
      <c r="AF30" s="197">
        <v>30</v>
      </c>
      <c r="AG30" s="197">
        <v>30</v>
      </c>
      <c r="AH30" s="197">
        <v>30</v>
      </c>
      <c r="AI30" s="197">
        <v>30</v>
      </c>
      <c r="AJ30" s="197">
        <v>30</v>
      </c>
      <c r="AK30" s="103"/>
      <c r="AL30" s="103"/>
    </row>
    <row r="31" spans="2:38" ht="15.75" thickBot="1" x14ac:dyDescent="0.3">
      <c r="B31" s="102" t="s">
        <v>208</v>
      </c>
      <c r="C31" s="197">
        <v>3</v>
      </c>
      <c r="D31" s="119">
        <v>2.9257462593656252</v>
      </c>
      <c r="E31" s="119">
        <v>2.7827069064549841</v>
      </c>
      <c r="F31" s="119">
        <v>2.5172658311117391</v>
      </c>
      <c r="G31" s="197">
        <v>2</v>
      </c>
      <c r="H31" s="197">
        <v>4</v>
      </c>
      <c r="I31" s="197">
        <v>2</v>
      </c>
      <c r="J31" s="197">
        <v>4</v>
      </c>
      <c r="K31" s="103" t="s">
        <v>289</v>
      </c>
      <c r="L31" s="103"/>
      <c r="M31" s="96"/>
      <c r="N31" s="110"/>
      <c r="O31" s="198" t="s">
        <v>29</v>
      </c>
      <c r="P31" s="197">
        <v>4</v>
      </c>
      <c r="Q31" s="119">
        <v>3.9009950124875004</v>
      </c>
      <c r="R31" s="119">
        <v>3.7102758752733123</v>
      </c>
      <c r="S31" s="119">
        <v>3.3563544414823188</v>
      </c>
      <c r="T31" s="197">
        <v>3</v>
      </c>
      <c r="U31" s="197">
        <v>6</v>
      </c>
      <c r="V31" s="197">
        <v>3</v>
      </c>
      <c r="W31" s="197">
        <v>6</v>
      </c>
      <c r="X31" s="103" t="s">
        <v>289</v>
      </c>
      <c r="Y31" s="103"/>
      <c r="Z31" s="110"/>
      <c r="AA31" s="96"/>
      <c r="AB31" s="198" t="s">
        <v>29</v>
      </c>
      <c r="AC31" s="199">
        <v>4</v>
      </c>
      <c r="AD31" s="119">
        <v>3.9009950124875004</v>
      </c>
      <c r="AE31" s="119">
        <v>3.7102758752733123</v>
      </c>
      <c r="AF31" s="119">
        <v>3.3563544414823188</v>
      </c>
      <c r="AG31" s="197">
        <v>3</v>
      </c>
      <c r="AH31" s="197">
        <v>6</v>
      </c>
      <c r="AI31" s="197">
        <v>3</v>
      </c>
      <c r="AJ31" s="197">
        <v>6</v>
      </c>
      <c r="AK31" s="103" t="s">
        <v>289</v>
      </c>
      <c r="AL31" s="103"/>
    </row>
    <row r="32" spans="2:38" x14ac:dyDescent="0.25">
      <c r="B32" s="113" t="s">
        <v>30</v>
      </c>
      <c r="C32" s="115">
        <v>49.52</v>
      </c>
      <c r="D32" s="115">
        <v>48.596691396728126</v>
      </c>
      <c r="E32" s="115">
        <v>47.130741534461421</v>
      </c>
      <c r="F32" s="115">
        <v>42.947164687417242</v>
      </c>
      <c r="G32" s="115">
        <v>38.450000000000003</v>
      </c>
      <c r="H32" s="115">
        <v>66.900000000000006</v>
      </c>
      <c r="I32" s="115">
        <v>35.85</v>
      </c>
      <c r="J32" s="115">
        <v>61.7</v>
      </c>
      <c r="K32" s="116"/>
      <c r="L32" s="117"/>
      <c r="M32" s="96"/>
      <c r="N32" s="96"/>
      <c r="O32" s="113" t="s">
        <v>30</v>
      </c>
      <c r="P32" s="115">
        <v>89.6</v>
      </c>
      <c r="Q32" s="115">
        <v>88.894153990384382</v>
      </c>
      <c r="R32" s="115">
        <v>89.097810599011254</v>
      </c>
      <c r="S32" s="115">
        <v>82.159822998534636</v>
      </c>
      <c r="T32" s="115">
        <v>75.349999999999994</v>
      </c>
      <c r="U32" s="115">
        <v>110.7</v>
      </c>
      <c r="V32" s="115">
        <v>74.625</v>
      </c>
      <c r="W32" s="115">
        <v>109.25</v>
      </c>
      <c r="X32" s="116"/>
      <c r="Y32" s="117"/>
      <c r="Z32" s="96"/>
      <c r="AA32" s="96"/>
      <c r="AB32" s="113" t="s">
        <v>30</v>
      </c>
      <c r="AC32" s="115">
        <v>77.599999999999994</v>
      </c>
      <c r="AD32" s="115">
        <v>77.191168952921885</v>
      </c>
      <c r="AE32" s="115">
        <v>77.966982973191321</v>
      </c>
      <c r="AF32" s="115">
        <v>72.090759674087678</v>
      </c>
      <c r="AG32" s="115">
        <v>60.35</v>
      </c>
      <c r="AH32" s="115">
        <v>100.7</v>
      </c>
      <c r="AI32" s="115">
        <v>64.625</v>
      </c>
      <c r="AJ32" s="115">
        <v>99.25</v>
      </c>
      <c r="AK32" s="116"/>
      <c r="AL32" s="117"/>
    </row>
    <row r="33" spans="1:38" x14ac:dyDescent="0.25">
      <c r="B33" s="121" t="s">
        <v>97</v>
      </c>
      <c r="C33" s="182">
        <v>2.52</v>
      </c>
      <c r="D33" s="182">
        <v>2.7600000000000002</v>
      </c>
      <c r="E33" s="182">
        <v>3.5350000000000001</v>
      </c>
      <c r="F33" s="182">
        <v>3.5100000000000002</v>
      </c>
      <c r="G33" s="182">
        <v>3.45</v>
      </c>
      <c r="H33" s="182">
        <v>6.9</v>
      </c>
      <c r="I33" s="182">
        <v>5.8500000000000005</v>
      </c>
      <c r="J33" s="182">
        <v>11.700000000000001</v>
      </c>
      <c r="K33" s="124" t="s">
        <v>74</v>
      </c>
      <c r="L33" s="112"/>
      <c r="M33" s="96"/>
      <c r="N33" s="96"/>
      <c r="O33" s="121" t="s">
        <v>97</v>
      </c>
      <c r="P33" s="182">
        <v>12.6</v>
      </c>
      <c r="Q33" s="182">
        <v>13.8</v>
      </c>
      <c r="R33" s="182">
        <v>17.675000000000001</v>
      </c>
      <c r="S33" s="182">
        <v>17.55</v>
      </c>
      <c r="T33" s="182">
        <v>10.350000000000001</v>
      </c>
      <c r="U33" s="182">
        <v>20.700000000000003</v>
      </c>
      <c r="V33" s="182">
        <v>14.625</v>
      </c>
      <c r="W33" s="182">
        <v>29.25</v>
      </c>
      <c r="X33" s="124" t="s">
        <v>74</v>
      </c>
      <c r="Y33" s="112"/>
      <c r="Z33" s="96"/>
      <c r="AA33" s="96"/>
      <c r="AB33" s="121" t="s">
        <v>97</v>
      </c>
      <c r="AC33" s="182">
        <v>12.6</v>
      </c>
      <c r="AD33" s="182">
        <v>13.8</v>
      </c>
      <c r="AE33" s="182">
        <v>17.675000000000001</v>
      </c>
      <c r="AF33" s="182">
        <v>17.55</v>
      </c>
      <c r="AG33" s="182">
        <v>10.350000000000001</v>
      </c>
      <c r="AH33" s="182">
        <v>20.700000000000003</v>
      </c>
      <c r="AI33" s="182">
        <v>14.625</v>
      </c>
      <c r="AJ33" s="182">
        <v>29.25</v>
      </c>
      <c r="AK33" s="124" t="s">
        <v>74</v>
      </c>
      <c r="AL33" s="112"/>
    </row>
    <row r="34" spans="1:38" ht="15.75" thickBot="1" x14ac:dyDescent="0.3">
      <c r="B34" s="126" t="s">
        <v>98</v>
      </c>
      <c r="C34" s="201">
        <v>47</v>
      </c>
      <c r="D34" s="92">
        <v>45.836691396728128</v>
      </c>
      <c r="E34" s="92">
        <v>43.595741534461418</v>
      </c>
      <c r="F34" s="186">
        <v>39.437164687417244</v>
      </c>
      <c r="G34" s="197">
        <v>35</v>
      </c>
      <c r="H34" s="197">
        <v>60</v>
      </c>
      <c r="I34" s="197">
        <v>30</v>
      </c>
      <c r="J34" s="197">
        <v>50</v>
      </c>
      <c r="K34" s="103" t="s">
        <v>290</v>
      </c>
      <c r="L34" s="103">
        <v>8</v>
      </c>
      <c r="M34" s="96"/>
      <c r="N34" s="110"/>
      <c r="O34" s="126" t="s">
        <v>98</v>
      </c>
      <c r="P34" s="201">
        <v>77</v>
      </c>
      <c r="Q34" s="92">
        <v>75.094153990384385</v>
      </c>
      <c r="R34" s="92">
        <v>71.422810599011257</v>
      </c>
      <c r="S34" s="92">
        <v>64.609822998534639</v>
      </c>
      <c r="T34" s="197">
        <v>65</v>
      </c>
      <c r="U34" s="197">
        <v>90</v>
      </c>
      <c r="V34" s="197">
        <v>60</v>
      </c>
      <c r="W34" s="197">
        <v>80</v>
      </c>
      <c r="X34" s="103" t="s">
        <v>290</v>
      </c>
      <c r="Y34" s="103">
        <v>8</v>
      </c>
      <c r="Z34" s="110"/>
      <c r="AA34" s="96"/>
      <c r="AB34" s="126" t="s">
        <v>98</v>
      </c>
      <c r="AC34" s="199">
        <v>65</v>
      </c>
      <c r="AD34" s="92">
        <v>63.39116895292188</v>
      </c>
      <c r="AE34" s="92">
        <v>60.291982973191324</v>
      </c>
      <c r="AF34" s="92">
        <v>54.540759674087681</v>
      </c>
      <c r="AG34" s="197">
        <v>50</v>
      </c>
      <c r="AH34" s="197">
        <v>80</v>
      </c>
      <c r="AI34" s="197">
        <v>50</v>
      </c>
      <c r="AJ34" s="197">
        <v>70</v>
      </c>
      <c r="AK34" s="103" t="s">
        <v>290</v>
      </c>
      <c r="AL34" s="103">
        <v>8</v>
      </c>
    </row>
    <row r="35" spans="1:38" ht="15.75" thickBot="1" x14ac:dyDescent="0.3">
      <c r="B35" s="102" t="s">
        <v>51</v>
      </c>
      <c r="C35" s="186">
        <v>0</v>
      </c>
      <c r="D35" s="186">
        <v>0</v>
      </c>
      <c r="E35" s="186">
        <v>0</v>
      </c>
      <c r="F35" s="186">
        <v>0</v>
      </c>
      <c r="G35" s="186">
        <v>0</v>
      </c>
      <c r="H35" s="186">
        <v>0</v>
      </c>
      <c r="I35" s="186">
        <v>0</v>
      </c>
      <c r="J35" s="186">
        <v>0</v>
      </c>
      <c r="K35" s="103"/>
      <c r="L35" s="103"/>
      <c r="M35" s="96"/>
      <c r="N35" s="96"/>
      <c r="O35" s="102" t="s">
        <v>51</v>
      </c>
      <c r="P35" s="186">
        <v>0</v>
      </c>
      <c r="Q35" s="186">
        <v>0</v>
      </c>
      <c r="R35" s="186">
        <v>0</v>
      </c>
      <c r="S35" s="186">
        <v>0</v>
      </c>
      <c r="T35" s="186">
        <v>0</v>
      </c>
      <c r="U35" s="186">
        <v>0</v>
      </c>
      <c r="V35" s="186">
        <v>0</v>
      </c>
      <c r="W35" s="186">
        <v>0</v>
      </c>
      <c r="X35" s="103"/>
      <c r="Y35" s="103"/>
      <c r="Z35" s="96"/>
      <c r="AA35" s="96"/>
      <c r="AB35" s="102" t="s">
        <v>51</v>
      </c>
      <c r="AC35" s="92">
        <v>0</v>
      </c>
      <c r="AD35" s="186">
        <v>0</v>
      </c>
      <c r="AE35" s="186">
        <v>0</v>
      </c>
      <c r="AF35" s="186">
        <v>0</v>
      </c>
      <c r="AG35" s="186">
        <v>0</v>
      </c>
      <c r="AH35" s="186">
        <v>0</v>
      </c>
      <c r="AI35" s="186">
        <v>0</v>
      </c>
      <c r="AJ35" s="186">
        <v>0</v>
      </c>
      <c r="AK35" s="103"/>
      <c r="AL35" s="103"/>
    </row>
    <row r="36" spans="1:38" ht="15.75" thickBot="1" x14ac:dyDescent="0.3">
      <c r="B36" s="202" t="s">
        <v>210</v>
      </c>
      <c r="C36" s="134"/>
      <c r="D36" s="134"/>
      <c r="E36" s="134"/>
      <c r="F36" s="134"/>
      <c r="G36" s="134"/>
      <c r="H36" s="134"/>
      <c r="I36" s="134"/>
      <c r="J36" s="134"/>
      <c r="K36" s="134"/>
      <c r="L36" s="203"/>
      <c r="O36" s="202" t="s">
        <v>210</v>
      </c>
      <c r="P36" s="134"/>
      <c r="Q36" s="134"/>
      <c r="R36" s="134"/>
      <c r="S36" s="134"/>
      <c r="T36" s="134"/>
      <c r="U36" s="134"/>
      <c r="V36" s="134"/>
      <c r="W36" s="134"/>
      <c r="X36" s="134"/>
      <c r="Y36" s="203"/>
      <c r="AB36" s="202" t="s">
        <v>210</v>
      </c>
      <c r="AC36" s="134"/>
      <c r="AD36" s="134"/>
      <c r="AE36" s="134"/>
      <c r="AF36" s="134"/>
      <c r="AG36" s="134"/>
      <c r="AH36" s="134"/>
      <c r="AI36" s="134"/>
      <c r="AJ36" s="134"/>
      <c r="AK36" s="134"/>
      <c r="AL36" s="203"/>
    </row>
    <row r="37" spans="1:38" x14ac:dyDescent="0.25">
      <c r="B37" s="204"/>
      <c r="C37" s="205"/>
      <c r="D37" s="205"/>
      <c r="E37" s="205"/>
      <c r="F37" s="205"/>
      <c r="G37" s="206"/>
      <c r="H37" s="206"/>
      <c r="I37" s="206"/>
      <c r="J37" s="206"/>
      <c r="K37" s="206"/>
      <c r="L37" s="167"/>
      <c r="O37" s="204"/>
      <c r="P37" s="205"/>
      <c r="Q37" s="205"/>
      <c r="R37" s="205"/>
      <c r="S37" s="205"/>
      <c r="T37" s="206"/>
      <c r="U37" s="206"/>
      <c r="V37" s="206"/>
      <c r="W37" s="206"/>
      <c r="X37" s="206"/>
      <c r="Y37" s="167"/>
      <c r="AB37" s="204"/>
      <c r="AC37" s="205"/>
      <c r="AD37" s="205"/>
      <c r="AE37" s="205"/>
      <c r="AF37" s="205"/>
      <c r="AG37" s="206"/>
      <c r="AH37" s="206"/>
      <c r="AI37" s="206"/>
      <c r="AJ37" s="206"/>
      <c r="AK37" s="206"/>
      <c r="AL37" s="167"/>
    </row>
    <row r="38" spans="1:38" x14ac:dyDescent="0.25">
      <c r="B38" s="166"/>
      <c r="C38" s="207"/>
      <c r="D38" s="207"/>
      <c r="E38" s="207"/>
      <c r="F38" s="207"/>
      <c r="G38" s="145"/>
      <c r="H38" s="145"/>
      <c r="I38" s="145"/>
      <c r="J38" s="145"/>
      <c r="K38" s="145"/>
      <c r="L38" s="172"/>
      <c r="O38" s="166"/>
      <c r="P38" s="207"/>
      <c r="Q38" s="207"/>
      <c r="R38" s="207"/>
      <c r="S38" s="207"/>
      <c r="T38" s="145"/>
      <c r="U38" s="145"/>
      <c r="V38" s="145"/>
      <c r="W38" s="145"/>
      <c r="X38" s="145"/>
      <c r="Y38" s="172"/>
      <c r="AB38" s="166"/>
      <c r="AC38" s="207"/>
      <c r="AD38" s="207"/>
      <c r="AE38" s="207"/>
      <c r="AF38" s="207"/>
      <c r="AG38" s="145"/>
      <c r="AH38" s="145"/>
      <c r="AI38" s="145"/>
      <c r="AJ38" s="145"/>
      <c r="AK38" s="145"/>
      <c r="AL38" s="172"/>
    </row>
    <row r="39" spans="1:38" x14ac:dyDescent="0.25">
      <c r="B39" s="166"/>
      <c r="C39" s="145"/>
      <c r="D39" s="145"/>
      <c r="E39" s="145"/>
      <c r="F39" s="145"/>
      <c r="G39" s="145"/>
      <c r="H39" s="145"/>
      <c r="I39" s="145"/>
      <c r="J39" s="145"/>
      <c r="K39" s="145"/>
      <c r="L39" s="172"/>
      <c r="O39" s="166"/>
      <c r="P39" s="145"/>
      <c r="Q39" s="145"/>
      <c r="R39" s="145"/>
      <c r="S39" s="145"/>
      <c r="T39" s="145"/>
      <c r="U39" s="145"/>
      <c r="V39" s="145"/>
      <c r="W39" s="145"/>
      <c r="X39" s="145"/>
      <c r="Y39" s="172"/>
      <c r="AB39" s="166"/>
      <c r="AC39" s="145"/>
      <c r="AD39" s="145"/>
      <c r="AE39" s="145"/>
      <c r="AF39" s="145"/>
      <c r="AG39" s="145"/>
      <c r="AH39" s="145"/>
      <c r="AI39" s="145"/>
      <c r="AJ39" s="145"/>
      <c r="AK39" s="145"/>
      <c r="AL39" s="172"/>
    </row>
    <row r="40" spans="1:38" x14ac:dyDescent="0.25">
      <c r="B40" s="111"/>
      <c r="C40" s="207"/>
      <c r="D40" s="207"/>
      <c r="E40" s="207"/>
      <c r="F40" s="207"/>
      <c r="G40" s="145"/>
      <c r="H40" s="145"/>
      <c r="I40" s="145"/>
      <c r="J40" s="145"/>
      <c r="K40" s="145"/>
      <c r="L40" s="172"/>
      <c r="O40" s="111"/>
      <c r="P40" s="207"/>
      <c r="Q40" s="207"/>
      <c r="R40" s="207"/>
      <c r="S40" s="207"/>
      <c r="T40" s="145"/>
      <c r="U40" s="145"/>
      <c r="V40" s="145"/>
      <c r="W40" s="145"/>
      <c r="X40" s="145"/>
      <c r="Y40" s="172"/>
      <c r="AB40" s="111"/>
      <c r="AC40" s="207"/>
      <c r="AD40" s="207"/>
      <c r="AE40" s="207"/>
      <c r="AF40" s="207"/>
      <c r="AG40" s="145"/>
      <c r="AH40" s="145"/>
      <c r="AI40" s="145"/>
      <c r="AJ40" s="145"/>
      <c r="AK40" s="145"/>
      <c r="AL40" s="172"/>
    </row>
    <row r="41" spans="1:38" ht="15.75" thickBot="1" x14ac:dyDescent="0.3">
      <c r="B41" s="102"/>
      <c r="C41" s="161"/>
      <c r="D41" s="161"/>
      <c r="E41" s="161"/>
      <c r="F41" s="161"/>
      <c r="G41" s="161"/>
      <c r="H41" s="161"/>
      <c r="I41" s="161"/>
      <c r="J41" s="161"/>
      <c r="K41" s="161"/>
      <c r="L41" s="137"/>
      <c r="O41" s="102"/>
      <c r="P41" s="161"/>
      <c r="Q41" s="161"/>
      <c r="R41" s="161"/>
      <c r="S41" s="161"/>
      <c r="T41" s="161"/>
      <c r="U41" s="161"/>
      <c r="V41" s="161"/>
      <c r="W41" s="161"/>
      <c r="X41" s="161"/>
      <c r="Y41" s="137"/>
      <c r="AB41" s="102"/>
      <c r="AC41" s="161"/>
      <c r="AD41" s="161"/>
      <c r="AE41" s="161"/>
      <c r="AF41" s="161"/>
      <c r="AG41" s="161"/>
      <c r="AH41" s="161"/>
      <c r="AI41" s="161"/>
      <c r="AJ41" s="161"/>
      <c r="AK41" s="161"/>
      <c r="AL41" s="137"/>
    </row>
    <row r="43" spans="1:38" x14ac:dyDescent="0.25">
      <c r="A43" s="27" t="s">
        <v>68</v>
      </c>
    </row>
    <row r="44" spans="1:38" x14ac:dyDescent="0.25">
      <c r="A44" s="32">
        <v>7</v>
      </c>
      <c r="B44" s="149" t="s">
        <v>297</v>
      </c>
    </row>
    <row r="45" spans="1:38" x14ac:dyDescent="0.25">
      <c r="A45" s="32">
        <v>8</v>
      </c>
      <c r="B45" s="149" t="s">
        <v>310</v>
      </c>
    </row>
    <row r="46" spans="1:38" x14ac:dyDescent="0.25">
      <c r="A46" s="32">
        <v>9</v>
      </c>
      <c r="B46" s="149" t="s">
        <v>299</v>
      </c>
    </row>
    <row r="47" spans="1:38" x14ac:dyDescent="0.25">
      <c r="A47" s="152"/>
      <c r="B47" s="149"/>
    </row>
    <row r="48" spans="1:38" x14ac:dyDescent="0.25">
      <c r="A48" s="27" t="s">
        <v>69</v>
      </c>
    </row>
    <row r="49" spans="1:2" x14ac:dyDescent="0.25">
      <c r="A49" s="32" t="s">
        <v>70</v>
      </c>
      <c r="B49" s="147" t="s">
        <v>300</v>
      </c>
    </row>
    <row r="50" spans="1:2" x14ac:dyDescent="0.25">
      <c r="A50" s="32" t="s">
        <v>32</v>
      </c>
      <c r="B50" s="147" t="s">
        <v>302</v>
      </c>
    </row>
    <row r="51" spans="1:2" x14ac:dyDescent="0.25">
      <c r="A51" s="32" t="s">
        <v>34</v>
      </c>
      <c r="B51" s="147" t="s">
        <v>311</v>
      </c>
    </row>
    <row r="52" spans="1:2" x14ac:dyDescent="0.25">
      <c r="A52" s="32" t="s">
        <v>71</v>
      </c>
      <c r="B52" s="147" t="s">
        <v>304</v>
      </c>
    </row>
    <row r="53" spans="1:2" x14ac:dyDescent="0.25">
      <c r="A53" s="32" t="s">
        <v>63</v>
      </c>
      <c r="B53" s="149" t="s">
        <v>226</v>
      </c>
    </row>
    <row r="54" spans="1:2" x14ac:dyDescent="0.25">
      <c r="A54" s="32" t="s">
        <v>72</v>
      </c>
      <c r="B54" s="96" t="s">
        <v>232</v>
      </c>
    </row>
    <row r="55" spans="1:2" x14ac:dyDescent="0.25">
      <c r="A55" s="32" t="s">
        <v>73</v>
      </c>
      <c r="B55" s="208" t="s">
        <v>305</v>
      </c>
    </row>
    <row r="56" spans="1:2" x14ac:dyDescent="0.25">
      <c r="A56" s="32" t="s">
        <v>65</v>
      </c>
      <c r="B56" s="208" t="s">
        <v>306</v>
      </c>
    </row>
  </sheetData>
  <mergeCells count="30">
    <mergeCell ref="C2:L2"/>
    <mergeCell ref="P2:Y2"/>
    <mergeCell ref="AC2:AL2"/>
    <mergeCell ref="B3:B4"/>
    <mergeCell ref="C3:C4"/>
    <mergeCell ref="D3:D4"/>
    <mergeCell ref="E3:E4"/>
    <mergeCell ref="F3:F4"/>
    <mergeCell ref="G3:H4"/>
    <mergeCell ref="I3:J4"/>
    <mergeCell ref="AB3:AB4"/>
    <mergeCell ref="K3:K4"/>
    <mergeCell ref="L3:L4"/>
    <mergeCell ref="O3:O4"/>
    <mergeCell ref="P3:P4"/>
    <mergeCell ref="Q3:Q4"/>
    <mergeCell ref="R3:R4"/>
    <mergeCell ref="S3:S4"/>
    <mergeCell ref="T3:U4"/>
    <mergeCell ref="V3:W4"/>
    <mergeCell ref="X3:X4"/>
    <mergeCell ref="Y3:Y4"/>
    <mergeCell ref="AK3:AK4"/>
    <mergeCell ref="AL3:AL4"/>
    <mergeCell ref="AC3:AC4"/>
    <mergeCell ref="AD3:AD4"/>
    <mergeCell ref="AE3:AE4"/>
    <mergeCell ref="AF3:AF4"/>
    <mergeCell ref="AG3:AH4"/>
    <mergeCell ref="AI3:AJ4"/>
  </mergeCells>
  <pageMargins left="0.7" right="0.7" top="0.75" bottom="0.75" header="0.3" footer="0.3"/>
  <pageSetup paperSize="9" scale="45" orientation="portrait" r:id="rId1"/>
  <colBreaks count="1" manualBreakCount="1">
    <brk id="12" max="56"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67"/>
  <sheetViews>
    <sheetView showGridLines="0" topLeftCell="A25" zoomScaleNormal="100" workbookViewId="0">
      <selection activeCell="A62" sqref="A62:A67"/>
    </sheetView>
  </sheetViews>
  <sheetFormatPr defaultRowHeight="15" x14ac:dyDescent="0.25"/>
  <cols>
    <col min="1" max="1" width="5" customWidth="1"/>
    <col min="2" max="2" width="45" bestFit="1" customWidth="1"/>
    <col min="3" max="3" width="9.140625" customWidth="1"/>
    <col min="14" max="14" width="45" bestFit="1" customWidth="1"/>
    <col min="26" max="26" width="45" bestFit="1" customWidth="1"/>
    <col min="38" max="38" width="45" bestFit="1" customWidth="1"/>
    <col min="39" max="39" width="9.28515625" customWidth="1"/>
    <col min="43" max="43" width="9.140625" customWidth="1"/>
  </cols>
  <sheetData>
    <row r="1" spans="2:59" ht="15.75" thickBot="1" x14ac:dyDescent="0.3"/>
    <row r="2" spans="2:59" ht="24.75" customHeight="1" thickBot="1" x14ac:dyDescent="0.3">
      <c r="B2" s="135" t="s">
        <v>0</v>
      </c>
      <c r="C2" s="306" t="s">
        <v>312</v>
      </c>
      <c r="D2" s="307"/>
      <c r="E2" s="307"/>
      <c r="F2" s="307"/>
      <c r="G2" s="307"/>
      <c r="H2" s="307"/>
      <c r="I2" s="307"/>
      <c r="J2" s="307"/>
      <c r="K2" s="307"/>
      <c r="L2" s="308"/>
      <c r="N2" s="135" t="s">
        <v>0</v>
      </c>
      <c r="O2" s="306" t="s">
        <v>313</v>
      </c>
      <c r="P2" s="307"/>
      <c r="Q2" s="307"/>
      <c r="R2" s="307"/>
      <c r="S2" s="307"/>
      <c r="T2" s="307"/>
      <c r="U2" s="307"/>
      <c r="V2" s="307"/>
      <c r="W2" s="307"/>
      <c r="X2" s="308"/>
      <c r="Z2" s="135" t="s">
        <v>0</v>
      </c>
      <c r="AA2" s="306" t="s">
        <v>314</v>
      </c>
      <c r="AB2" s="307"/>
      <c r="AC2" s="307"/>
      <c r="AD2" s="307"/>
      <c r="AE2" s="307"/>
      <c r="AF2" s="307"/>
      <c r="AG2" s="307"/>
      <c r="AH2" s="307"/>
      <c r="AI2" s="307"/>
      <c r="AJ2" s="308"/>
      <c r="AL2" s="135" t="s">
        <v>0</v>
      </c>
      <c r="AM2" s="306" t="s">
        <v>315</v>
      </c>
      <c r="AN2" s="307"/>
      <c r="AO2" s="307"/>
      <c r="AP2" s="307"/>
      <c r="AQ2" s="307"/>
      <c r="AR2" s="307"/>
      <c r="AS2" s="307"/>
      <c r="AT2" s="307"/>
      <c r="AU2" s="307"/>
      <c r="AV2" s="308"/>
    </row>
    <row r="3" spans="2:59" ht="15" customHeight="1" x14ac:dyDescent="0.25">
      <c r="B3" s="304"/>
      <c r="C3" s="298">
        <v>2015</v>
      </c>
      <c r="D3" s="298">
        <v>2020</v>
      </c>
      <c r="E3" s="298">
        <v>2030</v>
      </c>
      <c r="F3" s="298">
        <v>2050</v>
      </c>
      <c r="G3" s="300" t="s">
        <v>1</v>
      </c>
      <c r="H3" s="301"/>
      <c r="I3" s="300" t="s">
        <v>2</v>
      </c>
      <c r="J3" s="301"/>
      <c r="K3" s="298" t="s">
        <v>3</v>
      </c>
      <c r="L3" s="298" t="s">
        <v>4</v>
      </c>
      <c r="N3" s="304"/>
      <c r="O3" s="298">
        <v>2015</v>
      </c>
      <c r="P3" s="298">
        <v>2020</v>
      </c>
      <c r="Q3" s="298">
        <v>2030</v>
      </c>
      <c r="R3" s="298">
        <v>2050</v>
      </c>
      <c r="S3" s="300" t="s">
        <v>1</v>
      </c>
      <c r="T3" s="301"/>
      <c r="U3" s="300" t="s">
        <v>2</v>
      </c>
      <c r="V3" s="301"/>
      <c r="W3" s="298" t="s">
        <v>3</v>
      </c>
      <c r="X3" s="298" t="s">
        <v>4</v>
      </c>
      <c r="Z3" s="304"/>
      <c r="AA3" s="298">
        <v>2015</v>
      </c>
      <c r="AB3" s="298">
        <v>2020</v>
      </c>
      <c r="AC3" s="298">
        <v>2030</v>
      </c>
      <c r="AD3" s="298">
        <v>2050</v>
      </c>
      <c r="AE3" s="300" t="s">
        <v>1</v>
      </c>
      <c r="AF3" s="301"/>
      <c r="AG3" s="300" t="s">
        <v>2</v>
      </c>
      <c r="AH3" s="301"/>
      <c r="AI3" s="298" t="s">
        <v>3</v>
      </c>
      <c r="AJ3" s="298" t="s">
        <v>4</v>
      </c>
      <c r="AL3" s="304"/>
      <c r="AM3" s="298">
        <v>2015</v>
      </c>
      <c r="AN3" s="298">
        <v>2020</v>
      </c>
      <c r="AO3" s="298">
        <v>2030</v>
      </c>
      <c r="AP3" s="298">
        <v>2050</v>
      </c>
      <c r="AQ3" s="300" t="s">
        <v>1</v>
      </c>
      <c r="AR3" s="301"/>
      <c r="AS3" s="300" t="s">
        <v>2</v>
      </c>
      <c r="AT3" s="301"/>
      <c r="AU3" s="298" t="s">
        <v>3</v>
      </c>
      <c r="AV3" s="298" t="s">
        <v>4</v>
      </c>
    </row>
    <row r="4" spans="2:59" ht="15.75" thickBot="1" x14ac:dyDescent="0.3">
      <c r="B4" s="305"/>
      <c r="C4" s="299"/>
      <c r="D4" s="299"/>
      <c r="E4" s="299"/>
      <c r="F4" s="299"/>
      <c r="G4" s="302"/>
      <c r="H4" s="303"/>
      <c r="I4" s="302"/>
      <c r="J4" s="303"/>
      <c r="K4" s="299"/>
      <c r="L4" s="299"/>
      <c r="N4" s="305"/>
      <c r="O4" s="299"/>
      <c r="P4" s="299"/>
      <c r="Q4" s="299"/>
      <c r="R4" s="299"/>
      <c r="S4" s="302"/>
      <c r="T4" s="303"/>
      <c r="U4" s="302"/>
      <c r="V4" s="303"/>
      <c r="W4" s="299"/>
      <c r="X4" s="299"/>
      <c r="Z4" s="305"/>
      <c r="AA4" s="299"/>
      <c r="AB4" s="299"/>
      <c r="AC4" s="299"/>
      <c r="AD4" s="299"/>
      <c r="AE4" s="302"/>
      <c r="AF4" s="303"/>
      <c r="AG4" s="302"/>
      <c r="AH4" s="303"/>
      <c r="AI4" s="299"/>
      <c r="AJ4" s="299"/>
      <c r="AL4" s="305"/>
      <c r="AM4" s="299"/>
      <c r="AN4" s="299"/>
      <c r="AO4" s="299"/>
      <c r="AP4" s="299"/>
      <c r="AQ4" s="302"/>
      <c r="AR4" s="303"/>
      <c r="AS4" s="302"/>
      <c r="AT4" s="303"/>
      <c r="AU4" s="299"/>
      <c r="AV4" s="299"/>
    </row>
    <row r="5" spans="2:59" ht="15.75" thickBot="1" x14ac:dyDescent="0.3">
      <c r="B5" s="131" t="s">
        <v>5</v>
      </c>
      <c r="C5" s="132"/>
      <c r="D5" s="132"/>
      <c r="E5" s="132"/>
      <c r="F5" s="132"/>
      <c r="G5" s="156" t="s">
        <v>6</v>
      </c>
      <c r="H5" s="156" t="s">
        <v>7</v>
      </c>
      <c r="I5" s="156" t="s">
        <v>6</v>
      </c>
      <c r="J5" s="156" t="s">
        <v>7</v>
      </c>
      <c r="K5" s="132"/>
      <c r="L5" s="133"/>
      <c r="N5" s="131" t="s">
        <v>5</v>
      </c>
      <c r="O5" s="132"/>
      <c r="P5" s="132"/>
      <c r="Q5" s="132"/>
      <c r="R5" s="132"/>
      <c r="S5" s="156" t="s">
        <v>6</v>
      </c>
      <c r="T5" s="156" t="s">
        <v>7</v>
      </c>
      <c r="U5" s="156" t="s">
        <v>6</v>
      </c>
      <c r="V5" s="156" t="s">
        <v>7</v>
      </c>
      <c r="W5" s="132"/>
      <c r="X5" s="133"/>
      <c r="Z5" s="131" t="s">
        <v>5</v>
      </c>
      <c r="AA5" s="132"/>
      <c r="AB5" s="132"/>
      <c r="AC5" s="132"/>
      <c r="AD5" s="132"/>
      <c r="AE5" s="156" t="s">
        <v>6</v>
      </c>
      <c r="AF5" s="156" t="s">
        <v>7</v>
      </c>
      <c r="AG5" s="156" t="s">
        <v>6</v>
      </c>
      <c r="AH5" s="156" t="s">
        <v>7</v>
      </c>
      <c r="AI5" s="132"/>
      <c r="AJ5" s="133"/>
      <c r="AL5" s="131" t="s">
        <v>5</v>
      </c>
      <c r="AM5" s="132"/>
      <c r="AN5" s="132"/>
      <c r="AO5" s="132"/>
      <c r="AP5" s="132"/>
      <c r="AQ5" s="156" t="s">
        <v>6</v>
      </c>
      <c r="AR5" s="156" t="s">
        <v>7</v>
      </c>
      <c r="AS5" s="156" t="s">
        <v>6</v>
      </c>
      <c r="AT5" s="156" t="s">
        <v>7</v>
      </c>
      <c r="AU5" s="132"/>
      <c r="AV5" s="133"/>
    </row>
    <row r="6" spans="2:59" ht="15.75" thickBot="1" x14ac:dyDescent="0.3">
      <c r="B6" s="144" t="s">
        <v>8</v>
      </c>
      <c r="C6" s="209">
        <v>12</v>
      </c>
      <c r="D6" s="209">
        <v>10</v>
      </c>
      <c r="E6" s="209">
        <v>10</v>
      </c>
      <c r="F6" s="209">
        <v>10</v>
      </c>
      <c r="G6" s="103">
        <v>8</v>
      </c>
      <c r="H6" s="103">
        <v>15</v>
      </c>
      <c r="I6" s="103">
        <v>8</v>
      </c>
      <c r="J6" s="103">
        <v>10</v>
      </c>
      <c r="K6" s="103" t="s">
        <v>70</v>
      </c>
      <c r="L6" s="103">
        <v>4</v>
      </c>
      <c r="M6" s="96"/>
      <c r="N6" s="102" t="s">
        <v>8</v>
      </c>
      <c r="O6" s="209">
        <v>12</v>
      </c>
      <c r="P6" s="209">
        <v>10</v>
      </c>
      <c r="Q6" s="209">
        <v>8</v>
      </c>
      <c r="R6" s="209">
        <v>8</v>
      </c>
      <c r="S6" s="103">
        <v>8</v>
      </c>
      <c r="T6" s="103">
        <v>15</v>
      </c>
      <c r="U6" s="103">
        <v>8</v>
      </c>
      <c r="V6" s="103">
        <v>10</v>
      </c>
      <c r="W6" s="103" t="s">
        <v>70</v>
      </c>
      <c r="X6" s="103">
        <v>4</v>
      </c>
      <c r="Y6" s="96"/>
      <c r="Z6" s="102" t="s">
        <v>8</v>
      </c>
      <c r="AA6" s="209">
        <v>400</v>
      </c>
      <c r="AB6" s="209">
        <v>400</v>
      </c>
      <c r="AC6" s="209">
        <v>400</v>
      </c>
      <c r="AD6" s="209">
        <v>400</v>
      </c>
      <c r="AE6" s="103">
        <v>200</v>
      </c>
      <c r="AF6" s="103">
        <v>600</v>
      </c>
      <c r="AG6" s="103">
        <v>200</v>
      </c>
      <c r="AH6" s="103">
        <v>600</v>
      </c>
      <c r="AI6" s="103" t="s">
        <v>70</v>
      </c>
      <c r="AJ6" s="103"/>
      <c r="AK6" s="96"/>
      <c r="AL6" s="102" t="s">
        <v>8</v>
      </c>
      <c r="AM6" s="209">
        <v>160</v>
      </c>
      <c r="AN6" s="209">
        <v>160</v>
      </c>
      <c r="AO6" s="209">
        <v>160</v>
      </c>
      <c r="AP6" s="209">
        <v>160</v>
      </c>
      <c r="AQ6" s="103">
        <v>80</v>
      </c>
      <c r="AR6" s="103">
        <v>400</v>
      </c>
      <c r="AS6" s="103">
        <v>80</v>
      </c>
      <c r="AT6" s="103">
        <v>400</v>
      </c>
      <c r="AU6" s="103" t="s">
        <v>70</v>
      </c>
      <c r="AV6" s="103"/>
    </row>
    <row r="7" spans="2:59" s="105" customFormat="1" ht="15.75" thickBot="1" x14ac:dyDescent="0.3">
      <c r="B7" s="210" t="s">
        <v>9</v>
      </c>
      <c r="C7" s="197" t="s">
        <v>316</v>
      </c>
      <c r="D7" s="197" t="s">
        <v>316</v>
      </c>
      <c r="E7" s="197" t="s">
        <v>316</v>
      </c>
      <c r="F7" s="197" t="s">
        <v>316</v>
      </c>
      <c r="G7" s="197" t="s">
        <v>316</v>
      </c>
      <c r="H7" s="197" t="s">
        <v>316</v>
      </c>
      <c r="I7" s="197" t="s">
        <v>316</v>
      </c>
      <c r="J7" s="197" t="s">
        <v>316</v>
      </c>
      <c r="K7" s="197"/>
      <c r="L7" s="197"/>
      <c r="M7" s="110"/>
      <c r="N7" s="198" t="s">
        <v>9</v>
      </c>
      <c r="O7" s="197" t="s">
        <v>316</v>
      </c>
      <c r="P7" s="197" t="s">
        <v>316</v>
      </c>
      <c r="Q7" s="197" t="s">
        <v>316</v>
      </c>
      <c r="R7" s="197" t="s">
        <v>316</v>
      </c>
      <c r="S7" s="197" t="s">
        <v>316</v>
      </c>
      <c r="T7" s="197" t="s">
        <v>316</v>
      </c>
      <c r="U7" s="197" t="s">
        <v>316</v>
      </c>
      <c r="V7" s="197" t="s">
        <v>316</v>
      </c>
      <c r="W7" s="197"/>
      <c r="X7" s="197"/>
      <c r="Y7" s="110"/>
      <c r="Z7" s="198" t="s">
        <v>9</v>
      </c>
      <c r="AA7" s="186" t="s">
        <v>316</v>
      </c>
      <c r="AB7" s="186" t="s">
        <v>316</v>
      </c>
      <c r="AC7" s="186" t="s">
        <v>316</v>
      </c>
      <c r="AD7" s="186" t="s">
        <v>316</v>
      </c>
      <c r="AE7" s="186" t="s">
        <v>316</v>
      </c>
      <c r="AF7" s="186" t="s">
        <v>316</v>
      </c>
      <c r="AG7" s="186" t="s">
        <v>316</v>
      </c>
      <c r="AH7" s="186" t="s">
        <v>316</v>
      </c>
      <c r="AI7" s="197" t="s">
        <v>74</v>
      </c>
      <c r="AJ7" s="197">
        <v>7</v>
      </c>
      <c r="AK7" s="110"/>
      <c r="AL7" s="198" t="s">
        <v>9</v>
      </c>
      <c r="AM7" s="186" t="s">
        <v>316</v>
      </c>
      <c r="AN7" s="186" t="s">
        <v>316</v>
      </c>
      <c r="AO7" s="186" t="s">
        <v>316</v>
      </c>
      <c r="AP7" s="186" t="s">
        <v>316</v>
      </c>
      <c r="AQ7" s="186" t="s">
        <v>316</v>
      </c>
      <c r="AR7" s="186" t="s">
        <v>316</v>
      </c>
      <c r="AS7" s="186" t="s">
        <v>316</v>
      </c>
      <c r="AT7" s="186" t="s">
        <v>316</v>
      </c>
      <c r="AU7" s="197" t="s">
        <v>74</v>
      </c>
      <c r="AV7" s="197">
        <v>7</v>
      </c>
      <c r="AX7"/>
      <c r="AY7"/>
      <c r="AZ7"/>
      <c r="BA7"/>
      <c r="BB7"/>
      <c r="BC7"/>
      <c r="BD7"/>
      <c r="BE7"/>
      <c r="BF7"/>
      <c r="BG7"/>
    </row>
    <row r="8" spans="2:59" ht="15.75" thickBot="1" x14ac:dyDescent="0.3">
      <c r="B8" s="144" t="s">
        <v>10</v>
      </c>
      <c r="C8" s="103">
        <v>100</v>
      </c>
      <c r="D8" s="103">
        <v>100</v>
      </c>
      <c r="E8" s="103">
        <v>100</v>
      </c>
      <c r="F8" s="103">
        <v>100</v>
      </c>
      <c r="G8" s="103">
        <v>100</v>
      </c>
      <c r="H8" s="103">
        <v>100</v>
      </c>
      <c r="I8" s="103">
        <v>100</v>
      </c>
      <c r="J8" s="103">
        <v>100</v>
      </c>
      <c r="K8" s="103"/>
      <c r="L8" s="103"/>
      <c r="M8" s="96"/>
      <c r="N8" s="102" t="s">
        <v>10</v>
      </c>
      <c r="O8" s="103">
        <v>100</v>
      </c>
      <c r="P8" s="103">
        <v>100</v>
      </c>
      <c r="Q8" s="103">
        <v>100</v>
      </c>
      <c r="R8" s="103">
        <v>100</v>
      </c>
      <c r="S8" s="103">
        <v>100</v>
      </c>
      <c r="T8" s="103">
        <v>100</v>
      </c>
      <c r="U8" s="103">
        <v>100</v>
      </c>
      <c r="V8" s="103">
        <v>100</v>
      </c>
      <c r="W8" s="103"/>
      <c r="X8" s="103"/>
      <c r="Y8" s="96"/>
      <c r="Z8" s="102" t="s">
        <v>10</v>
      </c>
      <c r="AA8" s="103">
        <v>100</v>
      </c>
      <c r="AB8" s="103">
        <v>100</v>
      </c>
      <c r="AC8" s="103">
        <v>100</v>
      </c>
      <c r="AD8" s="103">
        <v>100</v>
      </c>
      <c r="AE8" s="103">
        <v>100</v>
      </c>
      <c r="AF8" s="103">
        <v>100</v>
      </c>
      <c r="AG8" s="103">
        <v>100</v>
      </c>
      <c r="AH8" s="103">
        <v>100</v>
      </c>
      <c r="AI8" s="103"/>
      <c r="AJ8" s="103"/>
      <c r="AK8" s="96"/>
      <c r="AL8" s="102" t="s">
        <v>10</v>
      </c>
      <c r="AM8" s="103">
        <v>100</v>
      </c>
      <c r="AN8" s="103">
        <v>100</v>
      </c>
      <c r="AO8" s="103">
        <v>100</v>
      </c>
      <c r="AP8" s="103">
        <v>100</v>
      </c>
      <c r="AQ8" s="103">
        <v>100</v>
      </c>
      <c r="AR8" s="103">
        <v>100</v>
      </c>
      <c r="AS8" s="103">
        <v>100</v>
      </c>
      <c r="AT8" s="103">
        <v>100</v>
      </c>
      <c r="AU8" s="103"/>
      <c r="AV8" s="103"/>
    </row>
    <row r="9" spans="2:59" ht="15.75" thickBot="1" x14ac:dyDescent="0.3">
      <c r="B9" s="144" t="s">
        <v>11</v>
      </c>
      <c r="C9" s="103">
        <v>100</v>
      </c>
      <c r="D9" s="103">
        <v>100</v>
      </c>
      <c r="E9" s="103">
        <v>100</v>
      </c>
      <c r="F9" s="103">
        <v>100</v>
      </c>
      <c r="G9" s="103">
        <v>100</v>
      </c>
      <c r="H9" s="103">
        <v>100</v>
      </c>
      <c r="I9" s="103">
        <v>100</v>
      </c>
      <c r="J9" s="103">
        <v>100</v>
      </c>
      <c r="K9" s="103"/>
      <c r="L9" s="103"/>
      <c r="M9" s="96"/>
      <c r="N9" s="102" t="s">
        <v>11</v>
      </c>
      <c r="O9" s="103">
        <v>100</v>
      </c>
      <c r="P9" s="103">
        <v>100</v>
      </c>
      <c r="Q9" s="103">
        <v>100</v>
      </c>
      <c r="R9" s="103">
        <v>100</v>
      </c>
      <c r="S9" s="103">
        <v>100</v>
      </c>
      <c r="T9" s="103">
        <v>100</v>
      </c>
      <c r="U9" s="103">
        <v>100</v>
      </c>
      <c r="V9" s="103">
        <v>100</v>
      </c>
      <c r="W9" s="103"/>
      <c r="X9" s="103"/>
      <c r="Y9" s="96"/>
      <c r="Z9" s="102" t="s">
        <v>11</v>
      </c>
      <c r="AA9" s="103">
        <v>100</v>
      </c>
      <c r="AB9" s="103">
        <v>100</v>
      </c>
      <c r="AC9" s="103">
        <v>100</v>
      </c>
      <c r="AD9" s="103">
        <v>100</v>
      </c>
      <c r="AE9" s="103">
        <v>100</v>
      </c>
      <c r="AF9" s="103">
        <v>100</v>
      </c>
      <c r="AG9" s="103">
        <v>100</v>
      </c>
      <c r="AH9" s="103">
        <v>100</v>
      </c>
      <c r="AI9" s="103"/>
      <c r="AJ9" s="103"/>
      <c r="AK9" s="96"/>
      <c r="AL9" s="102" t="s">
        <v>11</v>
      </c>
      <c r="AM9" s="103">
        <v>100</v>
      </c>
      <c r="AN9" s="103">
        <v>100</v>
      </c>
      <c r="AO9" s="103">
        <v>100</v>
      </c>
      <c r="AP9" s="103">
        <v>100</v>
      </c>
      <c r="AQ9" s="103">
        <v>100</v>
      </c>
      <c r="AR9" s="103">
        <v>100</v>
      </c>
      <c r="AS9" s="103">
        <v>100</v>
      </c>
      <c r="AT9" s="103">
        <v>100</v>
      </c>
      <c r="AU9" s="103"/>
      <c r="AV9" s="103"/>
    </row>
    <row r="10" spans="2:59" ht="15.75" thickBot="1" x14ac:dyDescent="0.3">
      <c r="B10" s="144" t="s">
        <v>193</v>
      </c>
      <c r="C10" s="103" t="s">
        <v>316</v>
      </c>
      <c r="D10" s="103" t="s">
        <v>316</v>
      </c>
      <c r="E10" s="103" t="s">
        <v>316</v>
      </c>
      <c r="F10" s="103" t="s">
        <v>316</v>
      </c>
      <c r="G10" s="103" t="s">
        <v>316</v>
      </c>
      <c r="H10" s="103" t="s">
        <v>316</v>
      </c>
      <c r="I10" s="103" t="s">
        <v>316</v>
      </c>
      <c r="J10" s="103" t="s">
        <v>316</v>
      </c>
      <c r="K10" s="103"/>
      <c r="L10" s="103"/>
      <c r="M10" s="96"/>
      <c r="N10" s="102" t="s">
        <v>193</v>
      </c>
      <c r="O10" s="103" t="s">
        <v>316</v>
      </c>
      <c r="P10" s="103" t="s">
        <v>316</v>
      </c>
      <c r="Q10" s="103" t="s">
        <v>316</v>
      </c>
      <c r="R10" s="103" t="s">
        <v>316</v>
      </c>
      <c r="S10" s="103" t="s">
        <v>316</v>
      </c>
      <c r="T10" s="103" t="s">
        <v>316</v>
      </c>
      <c r="U10" s="103" t="s">
        <v>316</v>
      </c>
      <c r="V10" s="103" t="s">
        <v>316</v>
      </c>
      <c r="W10" s="103"/>
      <c r="X10" s="103"/>
      <c r="Y10" s="96"/>
      <c r="Z10" s="102" t="s">
        <v>193</v>
      </c>
      <c r="AA10" s="186" t="s">
        <v>316</v>
      </c>
      <c r="AB10" s="186" t="s">
        <v>316</v>
      </c>
      <c r="AC10" s="186" t="s">
        <v>316</v>
      </c>
      <c r="AD10" s="186" t="s">
        <v>316</v>
      </c>
      <c r="AE10" s="186" t="s">
        <v>316</v>
      </c>
      <c r="AF10" s="186" t="s">
        <v>316</v>
      </c>
      <c r="AG10" s="186" t="s">
        <v>316</v>
      </c>
      <c r="AH10" s="186" t="s">
        <v>316</v>
      </c>
      <c r="AI10" s="103"/>
      <c r="AJ10" s="103">
        <v>7</v>
      </c>
      <c r="AK10" s="96"/>
      <c r="AL10" s="102" t="s">
        <v>193</v>
      </c>
      <c r="AM10" s="186" t="s">
        <v>316</v>
      </c>
      <c r="AN10" s="186" t="s">
        <v>316</v>
      </c>
      <c r="AO10" s="186" t="s">
        <v>316</v>
      </c>
      <c r="AP10" s="186" t="s">
        <v>316</v>
      </c>
      <c r="AQ10" s="186" t="s">
        <v>316</v>
      </c>
      <c r="AR10" s="186" t="s">
        <v>316</v>
      </c>
      <c r="AS10" s="186" t="s">
        <v>316</v>
      </c>
      <c r="AT10" s="186" t="s">
        <v>316</v>
      </c>
      <c r="AU10" s="103"/>
      <c r="AV10" s="103">
        <v>7</v>
      </c>
    </row>
    <row r="11" spans="2:59" s="105" customFormat="1" ht="15.75" thickBot="1" x14ac:dyDescent="0.3">
      <c r="B11" s="210" t="s">
        <v>12</v>
      </c>
      <c r="C11" s="197">
        <v>80</v>
      </c>
      <c r="D11" s="197">
        <v>82</v>
      </c>
      <c r="E11" s="197">
        <v>86</v>
      </c>
      <c r="F11" s="197">
        <v>88</v>
      </c>
      <c r="G11" s="211">
        <v>74.484575860272429</v>
      </c>
      <c r="H11" s="211">
        <v>89.515424139727571</v>
      </c>
      <c r="I11" s="211">
        <v>80.484575860272429</v>
      </c>
      <c r="J11" s="211">
        <v>95.515424139727571</v>
      </c>
      <c r="K11" s="197" t="s">
        <v>72</v>
      </c>
      <c r="L11" s="197"/>
      <c r="M11" s="110"/>
      <c r="N11" s="198" t="s">
        <v>12</v>
      </c>
      <c r="O11" s="197">
        <v>75</v>
      </c>
      <c r="P11" s="197">
        <v>78</v>
      </c>
      <c r="Q11" s="197">
        <v>80</v>
      </c>
      <c r="R11" s="197">
        <v>85</v>
      </c>
      <c r="S11" s="211">
        <v>70</v>
      </c>
      <c r="T11" s="211">
        <v>85</v>
      </c>
      <c r="U11" s="211">
        <v>80.484575860272429</v>
      </c>
      <c r="V11" s="211">
        <v>95.515424139727571</v>
      </c>
      <c r="W11" s="197" t="s">
        <v>72</v>
      </c>
      <c r="X11" s="197"/>
      <c r="Y11" s="110"/>
      <c r="Z11" s="198" t="s">
        <v>12</v>
      </c>
      <c r="AA11" s="211">
        <v>80</v>
      </c>
      <c r="AB11" s="211">
        <v>85</v>
      </c>
      <c r="AC11" s="211">
        <v>90</v>
      </c>
      <c r="AD11" s="211">
        <v>90</v>
      </c>
      <c r="AE11" s="211">
        <v>79.144028688594858</v>
      </c>
      <c r="AF11" s="211">
        <v>90.855971311405142</v>
      </c>
      <c r="AG11" s="211">
        <v>85.08</v>
      </c>
      <c r="AH11" s="211">
        <v>94.92</v>
      </c>
      <c r="AI11" s="197"/>
      <c r="AJ11" s="197"/>
      <c r="AK11" s="110"/>
      <c r="AL11" s="198" t="s">
        <v>12</v>
      </c>
      <c r="AM11" s="211">
        <v>80</v>
      </c>
      <c r="AN11" s="211">
        <v>85</v>
      </c>
      <c r="AO11" s="211">
        <v>90</v>
      </c>
      <c r="AP11" s="211">
        <v>90</v>
      </c>
      <c r="AQ11" s="211">
        <v>79.144028688594858</v>
      </c>
      <c r="AR11" s="211">
        <v>90.855971311405142</v>
      </c>
      <c r="AS11" s="211">
        <v>85.08</v>
      </c>
      <c r="AT11" s="211">
        <v>94.92</v>
      </c>
      <c r="AU11" s="197"/>
      <c r="AV11" s="197"/>
      <c r="AX11"/>
      <c r="AY11"/>
      <c r="AZ11"/>
      <c r="BA11"/>
      <c r="BB11"/>
      <c r="BC11"/>
      <c r="BD11"/>
      <c r="BE11"/>
      <c r="BF11"/>
      <c r="BG11"/>
    </row>
    <row r="12" spans="2:59" s="105" customFormat="1" ht="15.75" thickBot="1" x14ac:dyDescent="0.3">
      <c r="B12" s="210" t="s">
        <v>13</v>
      </c>
      <c r="C12" s="197">
        <v>80</v>
      </c>
      <c r="D12" s="197">
        <v>82</v>
      </c>
      <c r="E12" s="197">
        <v>86</v>
      </c>
      <c r="F12" s="197">
        <v>88</v>
      </c>
      <c r="G12" s="211">
        <v>74.484575860272429</v>
      </c>
      <c r="H12" s="211">
        <v>89.515424139727571</v>
      </c>
      <c r="I12" s="211">
        <v>80.484575860272429</v>
      </c>
      <c r="J12" s="211">
        <v>95.515424139727571</v>
      </c>
      <c r="K12" s="197" t="s">
        <v>33</v>
      </c>
      <c r="L12" s="197">
        <v>5</v>
      </c>
      <c r="M12" s="110"/>
      <c r="N12" s="198" t="s">
        <v>13</v>
      </c>
      <c r="O12" s="197">
        <v>75</v>
      </c>
      <c r="P12" s="197">
        <v>78</v>
      </c>
      <c r="Q12" s="197">
        <v>80</v>
      </c>
      <c r="R12" s="197">
        <v>85</v>
      </c>
      <c r="S12" s="211">
        <v>70</v>
      </c>
      <c r="T12" s="211">
        <v>85</v>
      </c>
      <c r="U12" s="211">
        <v>80.484575860272429</v>
      </c>
      <c r="V12" s="211">
        <v>95.515424139727571</v>
      </c>
      <c r="W12" s="197" t="s">
        <v>33</v>
      </c>
      <c r="X12" s="197">
        <v>5</v>
      </c>
      <c r="Y12" s="110"/>
      <c r="Z12" s="198" t="s">
        <v>13</v>
      </c>
      <c r="AA12" s="211">
        <v>80</v>
      </c>
      <c r="AB12" s="211">
        <v>85</v>
      </c>
      <c r="AC12" s="211">
        <v>90</v>
      </c>
      <c r="AD12" s="211">
        <v>90</v>
      </c>
      <c r="AE12" s="211">
        <v>79.144028688594858</v>
      </c>
      <c r="AF12" s="211">
        <v>90.855971311405142</v>
      </c>
      <c r="AG12" s="211">
        <v>85.08</v>
      </c>
      <c r="AH12" s="211">
        <v>94.92</v>
      </c>
      <c r="AI12" s="197" t="s">
        <v>33</v>
      </c>
      <c r="AJ12" s="197">
        <v>5</v>
      </c>
      <c r="AK12" s="110"/>
      <c r="AL12" s="198" t="s">
        <v>13</v>
      </c>
      <c r="AM12" s="211">
        <v>80</v>
      </c>
      <c r="AN12" s="211">
        <v>85</v>
      </c>
      <c r="AO12" s="211">
        <v>90</v>
      </c>
      <c r="AP12" s="211">
        <v>90</v>
      </c>
      <c r="AQ12" s="211">
        <v>79.144028688594858</v>
      </c>
      <c r="AR12" s="211">
        <v>90.855971311405142</v>
      </c>
      <c r="AS12" s="211">
        <v>85.08</v>
      </c>
      <c r="AT12" s="211">
        <v>94.92</v>
      </c>
      <c r="AU12" s="197" t="s">
        <v>33</v>
      </c>
      <c r="AV12" s="197">
        <v>5</v>
      </c>
      <c r="AX12"/>
      <c r="AY12"/>
      <c r="AZ12"/>
      <c r="BA12"/>
      <c r="BB12"/>
      <c r="BC12"/>
      <c r="BD12"/>
      <c r="BE12"/>
      <c r="BF12"/>
      <c r="BG12"/>
    </row>
    <row r="13" spans="2:59" ht="15.75" thickBot="1" x14ac:dyDescent="0.3">
      <c r="B13" s="144" t="s">
        <v>14</v>
      </c>
      <c r="C13" s="103">
        <v>250</v>
      </c>
      <c r="D13" s="103">
        <v>240</v>
      </c>
      <c r="E13" s="103">
        <v>220</v>
      </c>
      <c r="F13" s="103">
        <v>200</v>
      </c>
      <c r="G13" s="103">
        <v>200</v>
      </c>
      <c r="H13" s="103">
        <v>300</v>
      </c>
      <c r="I13" s="103">
        <v>150</v>
      </c>
      <c r="J13" s="103">
        <v>250</v>
      </c>
      <c r="K13" s="103" t="s">
        <v>108</v>
      </c>
      <c r="L13" s="103">
        <v>8</v>
      </c>
      <c r="M13" s="96"/>
      <c r="N13" s="102" t="s">
        <v>14</v>
      </c>
      <c r="O13" s="103">
        <v>200</v>
      </c>
      <c r="P13" s="103">
        <v>190</v>
      </c>
      <c r="Q13" s="103">
        <v>180</v>
      </c>
      <c r="R13" s="103">
        <v>160</v>
      </c>
      <c r="S13" s="103">
        <v>175</v>
      </c>
      <c r="T13" s="103">
        <v>250</v>
      </c>
      <c r="U13" s="103">
        <v>150</v>
      </c>
      <c r="V13" s="103">
        <v>200</v>
      </c>
      <c r="W13" s="103" t="s">
        <v>108</v>
      </c>
      <c r="X13" s="103">
        <v>8</v>
      </c>
      <c r="Y13" s="96"/>
      <c r="Z13" s="102" t="s">
        <v>14</v>
      </c>
      <c r="AA13" s="103">
        <v>2500</v>
      </c>
      <c r="AB13" s="103">
        <v>2400</v>
      </c>
      <c r="AC13" s="103">
        <v>2200</v>
      </c>
      <c r="AD13" s="103">
        <v>2000</v>
      </c>
      <c r="AE13" s="103">
        <v>2200</v>
      </c>
      <c r="AF13" s="103">
        <v>3000</v>
      </c>
      <c r="AG13" s="103">
        <v>1800</v>
      </c>
      <c r="AH13" s="103">
        <v>2500</v>
      </c>
      <c r="AI13" s="103" t="s">
        <v>108</v>
      </c>
      <c r="AJ13" s="103"/>
      <c r="AK13" s="96"/>
      <c r="AL13" s="102" t="s">
        <v>14</v>
      </c>
      <c r="AM13" s="103">
        <v>1500</v>
      </c>
      <c r="AN13" s="103">
        <v>1400</v>
      </c>
      <c r="AO13" s="103">
        <v>1320</v>
      </c>
      <c r="AP13" s="103">
        <v>1250</v>
      </c>
      <c r="AQ13" s="103">
        <v>1200</v>
      </c>
      <c r="AR13" s="103">
        <v>2000</v>
      </c>
      <c r="AS13" s="103">
        <v>1000</v>
      </c>
      <c r="AT13" s="103">
        <v>1800</v>
      </c>
      <c r="AU13" s="103" t="s">
        <v>108</v>
      </c>
      <c r="AV13" s="103"/>
    </row>
    <row r="14" spans="2:59" ht="15.75" thickBot="1" x14ac:dyDescent="0.3">
      <c r="B14" s="144" t="s">
        <v>15</v>
      </c>
      <c r="C14" s="103">
        <v>20</v>
      </c>
      <c r="D14" s="103">
        <v>20</v>
      </c>
      <c r="E14" s="103">
        <v>20</v>
      </c>
      <c r="F14" s="103">
        <v>20</v>
      </c>
      <c r="G14" s="103">
        <v>15</v>
      </c>
      <c r="H14" s="103">
        <v>25</v>
      </c>
      <c r="I14" s="103">
        <v>15</v>
      </c>
      <c r="J14" s="103">
        <v>25</v>
      </c>
      <c r="K14" s="103"/>
      <c r="L14" s="103">
        <v>7</v>
      </c>
      <c r="M14" s="96"/>
      <c r="N14" s="102" t="s">
        <v>15</v>
      </c>
      <c r="O14" s="103">
        <v>20</v>
      </c>
      <c r="P14" s="103">
        <v>20</v>
      </c>
      <c r="Q14" s="103">
        <v>20</v>
      </c>
      <c r="R14" s="103">
        <v>20</v>
      </c>
      <c r="S14" s="103">
        <v>15</v>
      </c>
      <c r="T14" s="103">
        <v>25</v>
      </c>
      <c r="U14" s="103">
        <v>15</v>
      </c>
      <c r="V14" s="103">
        <v>25</v>
      </c>
      <c r="W14" s="103"/>
      <c r="X14" s="103">
        <v>7</v>
      </c>
      <c r="Y14" s="96"/>
      <c r="Z14" s="102" t="s">
        <v>15</v>
      </c>
      <c r="AA14" s="103">
        <v>20</v>
      </c>
      <c r="AB14" s="103">
        <v>20</v>
      </c>
      <c r="AC14" s="103">
        <v>20</v>
      </c>
      <c r="AD14" s="103">
        <v>20</v>
      </c>
      <c r="AE14" s="103">
        <v>15</v>
      </c>
      <c r="AF14" s="103">
        <v>25</v>
      </c>
      <c r="AG14" s="103">
        <v>15</v>
      </c>
      <c r="AH14" s="103">
        <v>25</v>
      </c>
      <c r="AI14" s="103"/>
      <c r="AJ14" s="103">
        <v>6</v>
      </c>
      <c r="AK14" s="96"/>
      <c r="AL14" s="102" t="s">
        <v>15</v>
      </c>
      <c r="AM14" s="103">
        <v>20</v>
      </c>
      <c r="AN14" s="103">
        <v>20</v>
      </c>
      <c r="AO14" s="103">
        <v>20</v>
      </c>
      <c r="AP14" s="103">
        <v>20</v>
      </c>
      <c r="AQ14" s="103">
        <v>15</v>
      </c>
      <c r="AR14" s="103">
        <v>25</v>
      </c>
      <c r="AS14" s="103">
        <v>15</v>
      </c>
      <c r="AT14" s="103">
        <v>25</v>
      </c>
      <c r="AU14" s="103"/>
      <c r="AV14" s="103">
        <v>6</v>
      </c>
    </row>
    <row r="15" spans="2:59" ht="15.75" thickBot="1" x14ac:dyDescent="0.3">
      <c r="B15" s="131" t="s">
        <v>16</v>
      </c>
      <c r="C15" s="100"/>
      <c r="D15" s="100"/>
      <c r="E15" s="100"/>
      <c r="F15" s="100"/>
      <c r="G15" s="100"/>
      <c r="H15" s="100"/>
      <c r="I15" s="100"/>
      <c r="J15" s="100"/>
      <c r="K15" s="100"/>
      <c r="L15" s="103"/>
      <c r="M15" s="96"/>
      <c r="N15" s="98" t="s">
        <v>16</v>
      </c>
      <c r="O15" s="100"/>
      <c r="P15" s="100"/>
      <c r="Q15" s="100"/>
      <c r="R15" s="100"/>
      <c r="S15" s="100"/>
      <c r="T15" s="100"/>
      <c r="U15" s="100"/>
      <c r="V15" s="100"/>
      <c r="W15" s="100"/>
      <c r="X15" s="103"/>
      <c r="Y15" s="96"/>
      <c r="Z15" s="98" t="s">
        <v>16</v>
      </c>
      <c r="AA15" s="100"/>
      <c r="AB15" s="100"/>
      <c r="AC15" s="100"/>
      <c r="AD15" s="100"/>
      <c r="AE15" s="100"/>
      <c r="AF15" s="100"/>
      <c r="AG15" s="100"/>
      <c r="AH15" s="100"/>
      <c r="AI15" s="100"/>
      <c r="AJ15" s="103"/>
      <c r="AK15" s="96"/>
      <c r="AL15" s="98" t="s">
        <v>16</v>
      </c>
      <c r="AM15" s="100"/>
      <c r="AN15" s="100"/>
      <c r="AO15" s="100"/>
      <c r="AP15" s="100"/>
      <c r="AQ15" s="100"/>
      <c r="AR15" s="100"/>
      <c r="AS15" s="100"/>
      <c r="AT15" s="100"/>
      <c r="AU15" s="100"/>
      <c r="AV15" s="103"/>
    </row>
    <row r="16" spans="2:59" ht="15.75" thickBot="1" x14ac:dyDescent="0.3">
      <c r="B16" s="144" t="s">
        <v>196</v>
      </c>
      <c r="C16" s="103" t="s">
        <v>316</v>
      </c>
      <c r="D16" s="103" t="s">
        <v>316</v>
      </c>
      <c r="E16" s="103" t="s">
        <v>316</v>
      </c>
      <c r="F16" s="103" t="s">
        <v>316</v>
      </c>
      <c r="G16" s="103" t="s">
        <v>316</v>
      </c>
      <c r="H16" s="103" t="s">
        <v>316</v>
      </c>
      <c r="I16" s="103" t="s">
        <v>316</v>
      </c>
      <c r="J16" s="103" t="s">
        <v>316</v>
      </c>
      <c r="K16" s="103"/>
      <c r="L16" s="103"/>
      <c r="M16" s="96"/>
      <c r="N16" s="102" t="s">
        <v>196</v>
      </c>
      <c r="O16" s="103" t="s">
        <v>316</v>
      </c>
      <c r="P16" s="103" t="s">
        <v>316</v>
      </c>
      <c r="Q16" s="103" t="s">
        <v>316</v>
      </c>
      <c r="R16" s="103" t="s">
        <v>316</v>
      </c>
      <c r="S16" s="103" t="s">
        <v>316</v>
      </c>
      <c r="T16" s="103" t="s">
        <v>316</v>
      </c>
      <c r="U16" s="103" t="s">
        <v>316</v>
      </c>
      <c r="V16" s="103" t="s">
        <v>316</v>
      </c>
      <c r="W16" s="103"/>
      <c r="X16" s="103"/>
      <c r="Y16" s="96"/>
      <c r="Z16" s="102" t="s">
        <v>196</v>
      </c>
      <c r="AA16" s="103" t="s">
        <v>316</v>
      </c>
      <c r="AB16" s="103" t="s">
        <v>316</v>
      </c>
      <c r="AC16" s="103" t="s">
        <v>316</v>
      </c>
      <c r="AD16" s="103" t="s">
        <v>316</v>
      </c>
      <c r="AE16" s="103" t="s">
        <v>316</v>
      </c>
      <c r="AF16" s="103" t="s">
        <v>316</v>
      </c>
      <c r="AG16" s="103" t="s">
        <v>316</v>
      </c>
      <c r="AH16" s="103" t="s">
        <v>316</v>
      </c>
      <c r="AI16" s="103"/>
      <c r="AJ16" s="103"/>
      <c r="AK16" s="96"/>
      <c r="AL16" s="102" t="s">
        <v>196</v>
      </c>
      <c r="AM16" s="103" t="s">
        <v>316</v>
      </c>
      <c r="AN16" s="103" t="s">
        <v>316</v>
      </c>
      <c r="AO16" s="103" t="s">
        <v>316</v>
      </c>
      <c r="AP16" s="103" t="s">
        <v>316</v>
      </c>
      <c r="AQ16" s="103" t="s">
        <v>316</v>
      </c>
      <c r="AR16" s="103" t="s">
        <v>316</v>
      </c>
      <c r="AS16" s="103" t="s">
        <v>316</v>
      </c>
      <c r="AT16" s="103" t="s">
        <v>316</v>
      </c>
      <c r="AU16" s="103"/>
      <c r="AV16" s="103"/>
    </row>
    <row r="17" spans="2:48" ht="15.75" thickBot="1" x14ac:dyDescent="0.3">
      <c r="B17" s="144" t="s">
        <v>197</v>
      </c>
      <c r="C17" s="103" t="s">
        <v>316</v>
      </c>
      <c r="D17" s="103" t="s">
        <v>316</v>
      </c>
      <c r="E17" s="103" t="s">
        <v>316</v>
      </c>
      <c r="F17" s="103" t="s">
        <v>316</v>
      </c>
      <c r="G17" s="103" t="s">
        <v>316</v>
      </c>
      <c r="H17" s="103" t="s">
        <v>316</v>
      </c>
      <c r="I17" s="103" t="s">
        <v>316</v>
      </c>
      <c r="J17" s="103" t="s">
        <v>316</v>
      </c>
      <c r="K17" s="103"/>
      <c r="L17" s="103"/>
      <c r="M17" s="96"/>
      <c r="N17" s="102" t="s">
        <v>197</v>
      </c>
      <c r="O17" s="103" t="s">
        <v>316</v>
      </c>
      <c r="P17" s="103" t="s">
        <v>316</v>
      </c>
      <c r="Q17" s="103" t="s">
        <v>316</v>
      </c>
      <c r="R17" s="103" t="s">
        <v>316</v>
      </c>
      <c r="S17" s="103" t="s">
        <v>316</v>
      </c>
      <c r="T17" s="103" t="s">
        <v>316</v>
      </c>
      <c r="U17" s="103" t="s">
        <v>316</v>
      </c>
      <c r="V17" s="103" t="s">
        <v>316</v>
      </c>
      <c r="W17" s="103"/>
      <c r="X17" s="103"/>
      <c r="Y17" s="96"/>
      <c r="Z17" s="102" t="s">
        <v>197</v>
      </c>
      <c r="AA17" s="103" t="s">
        <v>316</v>
      </c>
      <c r="AB17" s="103" t="s">
        <v>316</v>
      </c>
      <c r="AC17" s="103" t="s">
        <v>316</v>
      </c>
      <c r="AD17" s="103" t="s">
        <v>316</v>
      </c>
      <c r="AE17" s="103" t="s">
        <v>316</v>
      </c>
      <c r="AF17" s="103" t="s">
        <v>316</v>
      </c>
      <c r="AG17" s="103" t="s">
        <v>316</v>
      </c>
      <c r="AH17" s="103" t="s">
        <v>316</v>
      </c>
      <c r="AI17" s="103"/>
      <c r="AJ17" s="103"/>
      <c r="AK17" s="96"/>
      <c r="AL17" s="102" t="s">
        <v>197</v>
      </c>
      <c r="AM17" s="103" t="s">
        <v>316</v>
      </c>
      <c r="AN17" s="103" t="s">
        <v>316</v>
      </c>
      <c r="AO17" s="103" t="s">
        <v>316</v>
      </c>
      <c r="AP17" s="103" t="s">
        <v>316</v>
      </c>
      <c r="AQ17" s="103" t="s">
        <v>316</v>
      </c>
      <c r="AR17" s="103" t="s">
        <v>316</v>
      </c>
      <c r="AS17" s="103" t="s">
        <v>316</v>
      </c>
      <c r="AT17" s="103" t="s">
        <v>316</v>
      </c>
      <c r="AU17" s="103"/>
      <c r="AV17" s="103"/>
    </row>
    <row r="18" spans="2:48" ht="15.75" thickBot="1" x14ac:dyDescent="0.3">
      <c r="B18" s="144" t="s">
        <v>198</v>
      </c>
      <c r="C18" s="103" t="s">
        <v>316</v>
      </c>
      <c r="D18" s="103" t="s">
        <v>316</v>
      </c>
      <c r="E18" s="103" t="s">
        <v>316</v>
      </c>
      <c r="F18" s="103" t="s">
        <v>316</v>
      </c>
      <c r="G18" s="103" t="s">
        <v>316</v>
      </c>
      <c r="H18" s="103" t="s">
        <v>316</v>
      </c>
      <c r="I18" s="103" t="s">
        <v>316</v>
      </c>
      <c r="J18" s="103" t="s">
        <v>316</v>
      </c>
      <c r="K18" s="103"/>
      <c r="L18" s="103"/>
      <c r="M18" s="96"/>
      <c r="N18" s="102" t="s">
        <v>198</v>
      </c>
      <c r="O18" s="103" t="s">
        <v>316</v>
      </c>
      <c r="P18" s="103" t="s">
        <v>316</v>
      </c>
      <c r="Q18" s="103" t="s">
        <v>316</v>
      </c>
      <c r="R18" s="103" t="s">
        <v>316</v>
      </c>
      <c r="S18" s="103" t="s">
        <v>316</v>
      </c>
      <c r="T18" s="103" t="s">
        <v>316</v>
      </c>
      <c r="U18" s="103" t="s">
        <v>316</v>
      </c>
      <c r="V18" s="103" t="s">
        <v>316</v>
      </c>
      <c r="W18" s="103"/>
      <c r="X18" s="103"/>
      <c r="Y18" s="96"/>
      <c r="Z18" s="102" t="s">
        <v>198</v>
      </c>
      <c r="AA18" s="103" t="s">
        <v>316</v>
      </c>
      <c r="AB18" s="103" t="s">
        <v>316</v>
      </c>
      <c r="AC18" s="103" t="s">
        <v>316</v>
      </c>
      <c r="AD18" s="103" t="s">
        <v>316</v>
      </c>
      <c r="AE18" s="103" t="s">
        <v>316</v>
      </c>
      <c r="AF18" s="103" t="s">
        <v>316</v>
      </c>
      <c r="AG18" s="103" t="s">
        <v>316</v>
      </c>
      <c r="AH18" s="103" t="s">
        <v>316</v>
      </c>
      <c r="AI18" s="103"/>
      <c r="AJ18" s="103"/>
      <c r="AK18" s="96"/>
      <c r="AL18" s="102" t="s">
        <v>198</v>
      </c>
      <c r="AM18" s="103" t="s">
        <v>316</v>
      </c>
      <c r="AN18" s="103" t="s">
        <v>316</v>
      </c>
      <c r="AO18" s="103" t="s">
        <v>316</v>
      </c>
      <c r="AP18" s="103" t="s">
        <v>316</v>
      </c>
      <c r="AQ18" s="103" t="s">
        <v>316</v>
      </c>
      <c r="AR18" s="103" t="s">
        <v>316</v>
      </c>
      <c r="AS18" s="103" t="s">
        <v>316</v>
      </c>
      <c r="AT18" s="103" t="s">
        <v>316</v>
      </c>
      <c r="AU18" s="103"/>
      <c r="AV18" s="103"/>
    </row>
    <row r="19" spans="2:48" ht="15.75" thickBot="1" x14ac:dyDescent="0.3">
      <c r="B19" s="144" t="s">
        <v>17</v>
      </c>
      <c r="C19" s="103" t="s">
        <v>316</v>
      </c>
      <c r="D19" s="103" t="s">
        <v>316</v>
      </c>
      <c r="E19" s="103" t="s">
        <v>316</v>
      </c>
      <c r="F19" s="103" t="s">
        <v>316</v>
      </c>
      <c r="G19" s="103" t="s">
        <v>316</v>
      </c>
      <c r="H19" s="103" t="s">
        <v>316</v>
      </c>
      <c r="I19" s="103" t="s">
        <v>316</v>
      </c>
      <c r="J19" s="103" t="s">
        <v>316</v>
      </c>
      <c r="K19" s="103"/>
      <c r="L19" s="103"/>
      <c r="M19" s="96"/>
      <c r="N19" s="102" t="s">
        <v>17</v>
      </c>
      <c r="O19" s="103" t="s">
        <v>316</v>
      </c>
      <c r="P19" s="103" t="s">
        <v>316</v>
      </c>
      <c r="Q19" s="103" t="s">
        <v>316</v>
      </c>
      <c r="R19" s="103" t="s">
        <v>316</v>
      </c>
      <c r="S19" s="103" t="s">
        <v>316</v>
      </c>
      <c r="T19" s="103" t="s">
        <v>316</v>
      </c>
      <c r="U19" s="103" t="s">
        <v>316</v>
      </c>
      <c r="V19" s="103" t="s">
        <v>316</v>
      </c>
      <c r="W19" s="103"/>
      <c r="X19" s="103"/>
      <c r="Y19" s="96"/>
      <c r="Z19" s="102" t="s">
        <v>17</v>
      </c>
      <c r="AA19" s="103" t="s">
        <v>316</v>
      </c>
      <c r="AB19" s="103" t="s">
        <v>316</v>
      </c>
      <c r="AC19" s="103" t="s">
        <v>316</v>
      </c>
      <c r="AD19" s="103" t="s">
        <v>316</v>
      </c>
      <c r="AE19" s="103" t="s">
        <v>316</v>
      </c>
      <c r="AF19" s="103" t="s">
        <v>316</v>
      </c>
      <c r="AG19" s="103" t="s">
        <v>316</v>
      </c>
      <c r="AH19" s="103" t="s">
        <v>316</v>
      </c>
      <c r="AI19" s="103"/>
      <c r="AJ19" s="103"/>
      <c r="AK19" s="96"/>
      <c r="AL19" s="102" t="s">
        <v>17</v>
      </c>
      <c r="AM19" s="103" t="s">
        <v>316</v>
      </c>
      <c r="AN19" s="103" t="s">
        <v>316</v>
      </c>
      <c r="AO19" s="103" t="s">
        <v>316</v>
      </c>
      <c r="AP19" s="103" t="s">
        <v>316</v>
      </c>
      <c r="AQ19" s="103" t="s">
        <v>316</v>
      </c>
      <c r="AR19" s="103" t="s">
        <v>316</v>
      </c>
      <c r="AS19" s="103" t="s">
        <v>316</v>
      </c>
      <c r="AT19" s="103" t="s">
        <v>316</v>
      </c>
      <c r="AU19" s="103"/>
      <c r="AV19" s="103"/>
    </row>
    <row r="20" spans="2:48" ht="15.75" thickBot="1" x14ac:dyDescent="0.3">
      <c r="B20" s="144" t="s">
        <v>18</v>
      </c>
      <c r="C20" s="103" t="s">
        <v>316</v>
      </c>
      <c r="D20" s="103" t="s">
        <v>316</v>
      </c>
      <c r="E20" s="103" t="s">
        <v>316</v>
      </c>
      <c r="F20" s="103" t="s">
        <v>316</v>
      </c>
      <c r="G20" s="103" t="s">
        <v>316</v>
      </c>
      <c r="H20" s="103" t="s">
        <v>316</v>
      </c>
      <c r="I20" s="103" t="s">
        <v>316</v>
      </c>
      <c r="J20" s="103" t="s">
        <v>316</v>
      </c>
      <c r="K20" s="103"/>
      <c r="L20" s="103"/>
      <c r="M20" s="96"/>
      <c r="N20" s="102" t="s">
        <v>18</v>
      </c>
      <c r="O20" s="103" t="s">
        <v>316</v>
      </c>
      <c r="P20" s="103" t="s">
        <v>316</v>
      </c>
      <c r="Q20" s="103" t="s">
        <v>316</v>
      </c>
      <c r="R20" s="103" t="s">
        <v>316</v>
      </c>
      <c r="S20" s="103" t="s">
        <v>316</v>
      </c>
      <c r="T20" s="103" t="s">
        <v>316</v>
      </c>
      <c r="U20" s="103" t="s">
        <v>316</v>
      </c>
      <c r="V20" s="103" t="s">
        <v>316</v>
      </c>
      <c r="W20" s="103"/>
      <c r="X20" s="103"/>
      <c r="Y20" s="96"/>
      <c r="Z20" s="102" t="s">
        <v>18</v>
      </c>
      <c r="AA20" s="103" t="s">
        <v>316</v>
      </c>
      <c r="AB20" s="103" t="s">
        <v>316</v>
      </c>
      <c r="AC20" s="103" t="s">
        <v>316</v>
      </c>
      <c r="AD20" s="103" t="s">
        <v>316</v>
      </c>
      <c r="AE20" s="103" t="s">
        <v>316</v>
      </c>
      <c r="AF20" s="103" t="s">
        <v>316</v>
      </c>
      <c r="AG20" s="103" t="s">
        <v>316</v>
      </c>
      <c r="AH20" s="103" t="s">
        <v>316</v>
      </c>
      <c r="AI20" s="103"/>
      <c r="AJ20" s="103"/>
      <c r="AK20" s="96"/>
      <c r="AL20" s="102" t="s">
        <v>18</v>
      </c>
      <c r="AM20" s="103" t="s">
        <v>316</v>
      </c>
      <c r="AN20" s="103" t="s">
        <v>316</v>
      </c>
      <c r="AO20" s="103" t="s">
        <v>316</v>
      </c>
      <c r="AP20" s="103" t="s">
        <v>316</v>
      </c>
      <c r="AQ20" s="103" t="s">
        <v>316</v>
      </c>
      <c r="AR20" s="103" t="s">
        <v>316</v>
      </c>
      <c r="AS20" s="103" t="s">
        <v>316</v>
      </c>
      <c r="AT20" s="103" t="s">
        <v>316</v>
      </c>
      <c r="AU20" s="103"/>
      <c r="AV20" s="103"/>
    </row>
    <row r="21" spans="2:48" ht="15.75" thickBot="1" x14ac:dyDescent="0.3">
      <c r="B21" s="131" t="s">
        <v>19</v>
      </c>
      <c r="C21" s="99"/>
      <c r="D21" s="99"/>
      <c r="E21" s="99"/>
      <c r="F21" s="99"/>
      <c r="G21" s="95"/>
      <c r="H21" s="95"/>
      <c r="I21" s="95"/>
      <c r="J21" s="95"/>
      <c r="K21" s="99"/>
      <c r="L21" s="101"/>
      <c r="M21" s="96"/>
      <c r="N21" s="98" t="s">
        <v>19</v>
      </c>
      <c r="O21" s="99"/>
      <c r="P21" s="99"/>
      <c r="Q21" s="99"/>
      <c r="R21" s="99"/>
      <c r="S21" s="95"/>
      <c r="T21" s="95"/>
      <c r="U21" s="95"/>
      <c r="V21" s="95"/>
      <c r="W21" s="99"/>
      <c r="X21" s="101"/>
      <c r="Y21" s="96"/>
      <c r="Z21" s="98" t="s">
        <v>19</v>
      </c>
      <c r="AA21" s="99"/>
      <c r="AB21" s="99"/>
      <c r="AC21" s="99"/>
      <c r="AD21" s="99"/>
      <c r="AE21" s="99"/>
      <c r="AF21" s="99"/>
      <c r="AG21" s="99"/>
      <c r="AH21" s="99"/>
      <c r="AI21" s="99"/>
      <c r="AJ21" s="101"/>
      <c r="AK21" s="96"/>
      <c r="AL21" s="98" t="s">
        <v>19</v>
      </c>
      <c r="AM21" s="99"/>
      <c r="AN21" s="99"/>
      <c r="AO21" s="99"/>
      <c r="AP21" s="99"/>
      <c r="AQ21" s="99"/>
      <c r="AR21" s="99"/>
      <c r="AS21" s="99"/>
      <c r="AT21" s="99"/>
      <c r="AU21" s="99"/>
      <c r="AV21" s="101"/>
    </row>
    <row r="22" spans="2:48" ht="15.75" thickBot="1" x14ac:dyDescent="0.3">
      <c r="B22" s="144" t="s">
        <v>20</v>
      </c>
      <c r="C22" s="103">
        <v>25</v>
      </c>
      <c r="D22" s="103">
        <v>25</v>
      </c>
      <c r="E22" s="103">
        <v>25</v>
      </c>
      <c r="F22" s="100">
        <v>25</v>
      </c>
      <c r="G22" s="212">
        <v>17.898591688967603</v>
      </c>
      <c r="H22" s="213">
        <v>32.101408311032401</v>
      </c>
      <c r="I22" s="213">
        <v>17.898591688967603</v>
      </c>
      <c r="J22" s="213">
        <v>32.101408311032401</v>
      </c>
      <c r="K22" s="103"/>
      <c r="L22" s="103">
        <v>9</v>
      </c>
      <c r="M22" s="96"/>
      <c r="N22" s="102" t="s">
        <v>199</v>
      </c>
      <c r="O22" s="103">
        <v>25</v>
      </c>
      <c r="P22" s="103">
        <v>25</v>
      </c>
      <c r="Q22" s="103">
        <v>25</v>
      </c>
      <c r="R22" s="100">
        <v>25</v>
      </c>
      <c r="S22" s="212">
        <v>17.898591688967603</v>
      </c>
      <c r="T22" s="213">
        <v>32.101408311032401</v>
      </c>
      <c r="U22" s="213">
        <v>17.898591688967603</v>
      </c>
      <c r="V22" s="213">
        <v>32.101408311032401</v>
      </c>
      <c r="W22" s="103"/>
      <c r="X22" s="103">
        <v>9</v>
      </c>
      <c r="Y22" s="96"/>
      <c r="Z22" s="102" t="s">
        <v>199</v>
      </c>
      <c r="AA22" s="103">
        <v>25</v>
      </c>
      <c r="AB22" s="103">
        <v>25</v>
      </c>
      <c r="AC22" s="103">
        <v>25</v>
      </c>
      <c r="AD22" s="100">
        <v>25</v>
      </c>
      <c r="AE22" s="212">
        <v>17.898591688967603</v>
      </c>
      <c r="AF22" s="213">
        <v>32.101408311032401</v>
      </c>
      <c r="AG22" s="213">
        <v>17.898591688967603</v>
      </c>
      <c r="AH22" s="213">
        <v>32.101408311032401</v>
      </c>
      <c r="AI22" s="103"/>
      <c r="AJ22" s="103">
        <v>8</v>
      </c>
      <c r="AK22" s="96"/>
      <c r="AL22" s="102" t="s">
        <v>199</v>
      </c>
      <c r="AM22" s="103">
        <v>25</v>
      </c>
      <c r="AN22" s="103">
        <v>25</v>
      </c>
      <c r="AO22" s="103">
        <v>25</v>
      </c>
      <c r="AP22" s="100">
        <v>25</v>
      </c>
      <c r="AQ22" s="212">
        <v>17.898591688967603</v>
      </c>
      <c r="AR22" s="213">
        <v>32.101408311032401</v>
      </c>
      <c r="AS22" s="213">
        <v>17.898591688967603</v>
      </c>
      <c r="AT22" s="213">
        <v>32.101408311032401</v>
      </c>
      <c r="AU22" s="103"/>
      <c r="AV22" s="103">
        <v>8</v>
      </c>
    </row>
    <row r="23" spans="2:48" ht="15.75" thickBot="1" x14ac:dyDescent="0.3">
      <c r="B23" s="144" t="s">
        <v>21</v>
      </c>
      <c r="C23" s="103">
        <v>90</v>
      </c>
      <c r="D23" s="103">
        <v>70</v>
      </c>
      <c r="E23" s="103">
        <v>50</v>
      </c>
      <c r="F23" s="100">
        <v>40</v>
      </c>
      <c r="G23" s="212">
        <v>62.484575860272422</v>
      </c>
      <c r="H23" s="128">
        <v>120</v>
      </c>
      <c r="I23" s="213">
        <v>31.965673643671177</v>
      </c>
      <c r="J23" s="213">
        <v>48.034326356328819</v>
      </c>
      <c r="K23" s="103"/>
      <c r="L23" s="103"/>
      <c r="M23" s="96"/>
      <c r="N23" s="102" t="s">
        <v>201</v>
      </c>
      <c r="O23" s="103">
        <v>90</v>
      </c>
      <c r="P23" s="103">
        <v>70</v>
      </c>
      <c r="Q23" s="103">
        <v>50</v>
      </c>
      <c r="R23" s="100">
        <v>40</v>
      </c>
      <c r="S23" s="212">
        <v>62.484575860272422</v>
      </c>
      <c r="T23" s="128">
        <v>120</v>
      </c>
      <c r="U23" s="213">
        <v>31.965673643671177</v>
      </c>
      <c r="V23" s="213">
        <v>48.034326356328819</v>
      </c>
      <c r="W23" s="103"/>
      <c r="X23" s="103"/>
      <c r="Y23" s="96"/>
      <c r="Z23" s="102" t="s">
        <v>201</v>
      </c>
      <c r="AA23" s="103">
        <v>90</v>
      </c>
      <c r="AB23" s="103">
        <v>70</v>
      </c>
      <c r="AC23" s="103">
        <v>50</v>
      </c>
      <c r="AD23" s="100">
        <v>40</v>
      </c>
      <c r="AE23" s="212">
        <v>62.484575860272422</v>
      </c>
      <c r="AF23" s="128">
        <v>120</v>
      </c>
      <c r="AG23" s="213">
        <v>31.965673643671177</v>
      </c>
      <c r="AH23" s="213">
        <v>48.034326356328819</v>
      </c>
      <c r="AI23" s="103"/>
      <c r="AJ23" s="103">
        <v>5</v>
      </c>
      <c r="AK23" s="96"/>
      <c r="AL23" s="102" t="s">
        <v>201</v>
      </c>
      <c r="AM23" s="103">
        <v>90</v>
      </c>
      <c r="AN23" s="103">
        <v>70</v>
      </c>
      <c r="AO23" s="103">
        <v>50</v>
      </c>
      <c r="AP23" s="103">
        <v>40</v>
      </c>
      <c r="AQ23" s="212">
        <v>62.484575860272422</v>
      </c>
      <c r="AR23" s="128">
        <v>120</v>
      </c>
      <c r="AS23" s="213">
        <v>31.965673643671177</v>
      </c>
      <c r="AT23" s="213">
        <v>48.034326356328819</v>
      </c>
      <c r="AU23" s="103"/>
      <c r="AV23" s="103">
        <v>5</v>
      </c>
    </row>
    <row r="24" spans="2:48" ht="15.75" thickBot="1" x14ac:dyDescent="0.3">
      <c r="B24" s="144" t="s">
        <v>22</v>
      </c>
      <c r="C24" s="103">
        <v>3</v>
      </c>
      <c r="D24" s="103">
        <v>2</v>
      </c>
      <c r="E24" s="103">
        <v>1</v>
      </c>
      <c r="F24" s="103">
        <v>0</v>
      </c>
      <c r="G24" s="212">
        <v>-0.29599999999999982</v>
      </c>
      <c r="H24" s="128">
        <v>4.2959999999999994</v>
      </c>
      <c r="I24" s="213">
        <v>0</v>
      </c>
      <c r="J24" s="213">
        <v>2</v>
      </c>
      <c r="K24" s="103"/>
      <c r="L24" s="103"/>
      <c r="M24" s="96"/>
      <c r="N24" s="102" t="s">
        <v>202</v>
      </c>
      <c r="O24" s="103">
        <v>3</v>
      </c>
      <c r="P24" s="103">
        <v>2</v>
      </c>
      <c r="Q24" s="103">
        <v>1</v>
      </c>
      <c r="R24" s="103">
        <v>0</v>
      </c>
      <c r="S24" s="212">
        <v>-0.29599999999999982</v>
      </c>
      <c r="T24" s="128">
        <v>4.2959999999999994</v>
      </c>
      <c r="U24" s="213">
        <v>0</v>
      </c>
      <c r="V24" s="213">
        <v>2</v>
      </c>
      <c r="W24" s="103"/>
      <c r="X24" s="103"/>
      <c r="Y24" s="96"/>
      <c r="Z24" s="102" t="s">
        <v>202</v>
      </c>
      <c r="AA24" s="103">
        <v>3</v>
      </c>
      <c r="AB24" s="103">
        <v>2</v>
      </c>
      <c r="AC24" s="103">
        <v>1</v>
      </c>
      <c r="AD24" s="103">
        <v>0</v>
      </c>
      <c r="AE24" s="212">
        <v>-0.29599999999999982</v>
      </c>
      <c r="AF24" s="128">
        <v>4.2959999999999994</v>
      </c>
      <c r="AG24" s="213">
        <v>0</v>
      </c>
      <c r="AH24" s="213">
        <v>2</v>
      </c>
      <c r="AI24" s="103"/>
      <c r="AJ24" s="103" t="s">
        <v>317</v>
      </c>
      <c r="AK24" s="96"/>
      <c r="AL24" s="102" t="s">
        <v>202</v>
      </c>
      <c r="AM24" s="103">
        <v>3</v>
      </c>
      <c r="AN24" s="103">
        <v>2</v>
      </c>
      <c r="AO24" s="103">
        <v>1</v>
      </c>
      <c r="AP24" s="103">
        <v>0</v>
      </c>
      <c r="AQ24" s="212">
        <v>-0.29599999999999982</v>
      </c>
      <c r="AR24" s="128">
        <v>4.2959999999999994</v>
      </c>
      <c r="AS24" s="213">
        <v>0</v>
      </c>
      <c r="AT24" s="213">
        <v>2</v>
      </c>
      <c r="AU24" s="103"/>
      <c r="AV24" s="103">
        <v>2.5</v>
      </c>
    </row>
    <row r="25" spans="2:48" ht="15.75" thickBot="1" x14ac:dyDescent="0.3">
      <c r="B25" s="144" t="s">
        <v>23</v>
      </c>
      <c r="C25" s="214">
        <v>4</v>
      </c>
      <c r="D25" s="214">
        <v>4</v>
      </c>
      <c r="E25" s="214">
        <v>4</v>
      </c>
      <c r="F25" s="214">
        <v>4</v>
      </c>
      <c r="G25" s="212">
        <v>0.78626945746847055</v>
      </c>
      <c r="H25" s="213">
        <v>7.213730542531529</v>
      </c>
      <c r="I25" s="213">
        <v>0.78626945746847055</v>
      </c>
      <c r="J25" s="213">
        <v>7.213730542531529</v>
      </c>
      <c r="K25" s="103"/>
      <c r="L25" s="103">
        <v>9</v>
      </c>
      <c r="M25" s="96"/>
      <c r="N25" s="102" t="s">
        <v>203</v>
      </c>
      <c r="O25" s="103">
        <v>4</v>
      </c>
      <c r="P25" s="103">
        <v>4</v>
      </c>
      <c r="Q25" s="103">
        <v>4</v>
      </c>
      <c r="R25" s="103">
        <v>4</v>
      </c>
      <c r="S25" s="212">
        <v>0.78626945746847055</v>
      </c>
      <c r="T25" s="213">
        <v>7.213730542531529</v>
      </c>
      <c r="U25" s="213">
        <v>0.78626945746847055</v>
      </c>
      <c r="V25" s="213">
        <v>7.213730542531529</v>
      </c>
      <c r="W25" s="103"/>
      <c r="X25" s="103">
        <v>9</v>
      </c>
      <c r="Y25" s="96"/>
      <c r="Z25" s="102" t="s">
        <v>203</v>
      </c>
      <c r="AA25" s="103">
        <v>4</v>
      </c>
      <c r="AB25" s="103">
        <v>4</v>
      </c>
      <c r="AC25" s="103">
        <v>4</v>
      </c>
      <c r="AD25" s="103">
        <v>4</v>
      </c>
      <c r="AE25" s="212">
        <v>0.78626945746847055</v>
      </c>
      <c r="AF25" s="213">
        <v>7.213730542531529</v>
      </c>
      <c r="AG25" s="213">
        <v>0.78626945746847055</v>
      </c>
      <c r="AH25" s="213">
        <v>7.213730542531529</v>
      </c>
      <c r="AI25" s="103"/>
      <c r="AJ25" s="103">
        <v>8</v>
      </c>
      <c r="AK25" s="96"/>
      <c r="AL25" s="102" t="s">
        <v>203</v>
      </c>
      <c r="AM25" s="103">
        <v>4</v>
      </c>
      <c r="AN25" s="103">
        <v>4</v>
      </c>
      <c r="AO25" s="103">
        <v>4</v>
      </c>
      <c r="AP25" s="103">
        <v>4</v>
      </c>
      <c r="AQ25" s="212">
        <v>0.78626945746847055</v>
      </c>
      <c r="AR25" s="213">
        <v>7.213730542531529</v>
      </c>
      <c r="AS25" s="213">
        <v>0.78626945746847055</v>
      </c>
      <c r="AT25" s="213">
        <v>7.213730542531529</v>
      </c>
      <c r="AU25" s="103"/>
      <c r="AV25" s="103">
        <v>8</v>
      </c>
    </row>
    <row r="26" spans="2:48" ht="15.75" thickBot="1" x14ac:dyDescent="0.3">
      <c r="B26" s="144" t="s">
        <v>24</v>
      </c>
      <c r="C26" s="103">
        <v>19</v>
      </c>
      <c r="D26" s="103">
        <v>15</v>
      </c>
      <c r="E26" s="103">
        <v>12</v>
      </c>
      <c r="F26" s="103">
        <v>10</v>
      </c>
      <c r="G26" s="212">
        <v>9.1440286885948634</v>
      </c>
      <c r="H26" s="213">
        <v>20.855971311405135</v>
      </c>
      <c r="I26" s="213">
        <v>5.08</v>
      </c>
      <c r="J26" s="213">
        <v>14.92</v>
      </c>
      <c r="K26" s="103" t="s">
        <v>32</v>
      </c>
      <c r="L26" s="103">
        <v>4</v>
      </c>
      <c r="M26" s="96"/>
      <c r="N26" s="102" t="s">
        <v>24</v>
      </c>
      <c r="O26" s="103">
        <v>19</v>
      </c>
      <c r="P26" s="103">
        <v>15</v>
      </c>
      <c r="Q26" s="103">
        <v>12</v>
      </c>
      <c r="R26" s="103">
        <v>10</v>
      </c>
      <c r="S26" s="212">
        <v>9.1440286885948634</v>
      </c>
      <c r="T26" s="213">
        <v>20.855971311405135</v>
      </c>
      <c r="U26" s="213">
        <v>5.08</v>
      </c>
      <c r="V26" s="213">
        <v>14.92</v>
      </c>
      <c r="W26" s="103" t="s">
        <v>32</v>
      </c>
      <c r="X26" s="103">
        <v>4</v>
      </c>
      <c r="Y26" s="96"/>
      <c r="Z26" s="102" t="s">
        <v>24</v>
      </c>
      <c r="AA26" s="103">
        <v>19</v>
      </c>
      <c r="AB26" s="103">
        <v>15</v>
      </c>
      <c r="AC26" s="103">
        <v>12</v>
      </c>
      <c r="AD26" s="103">
        <v>10</v>
      </c>
      <c r="AE26" s="212">
        <v>9.1440286885948634</v>
      </c>
      <c r="AF26" s="213">
        <v>20.855971311405135</v>
      </c>
      <c r="AG26" s="213">
        <v>5.08</v>
      </c>
      <c r="AH26" s="213">
        <v>14.92</v>
      </c>
      <c r="AI26" s="103" t="s">
        <v>32</v>
      </c>
      <c r="AJ26" s="103"/>
      <c r="AK26" s="96"/>
      <c r="AL26" s="102" t="s">
        <v>24</v>
      </c>
      <c r="AM26" s="103">
        <v>19</v>
      </c>
      <c r="AN26" s="103">
        <v>15</v>
      </c>
      <c r="AO26" s="103">
        <v>12</v>
      </c>
      <c r="AP26" s="103">
        <v>10</v>
      </c>
      <c r="AQ26" s="212">
        <v>9.1440286885948634</v>
      </c>
      <c r="AR26" s="213">
        <v>20.855971311405135</v>
      </c>
      <c r="AS26" s="213">
        <v>5.08</v>
      </c>
      <c r="AT26" s="213">
        <v>14.92</v>
      </c>
      <c r="AU26" s="103" t="s">
        <v>32</v>
      </c>
      <c r="AV26" s="103"/>
    </row>
    <row r="27" spans="2:48" ht="15.75" thickBot="1" x14ac:dyDescent="0.3">
      <c r="B27" s="131" t="s">
        <v>25</v>
      </c>
      <c r="C27" s="99"/>
      <c r="D27" s="99"/>
      <c r="E27" s="99"/>
      <c r="F27" s="99"/>
      <c r="G27" s="99"/>
      <c r="H27" s="99"/>
      <c r="I27" s="99"/>
      <c r="J27" s="99"/>
      <c r="K27" s="99"/>
      <c r="L27" s="101"/>
      <c r="M27" s="96"/>
      <c r="N27" s="98" t="s">
        <v>25</v>
      </c>
      <c r="O27" s="99"/>
      <c r="P27" s="99"/>
      <c r="Q27" s="99"/>
      <c r="R27" s="99"/>
      <c r="S27" s="99"/>
      <c r="T27" s="99"/>
      <c r="U27" s="99"/>
      <c r="V27" s="99"/>
      <c r="W27" s="99"/>
      <c r="X27" s="101"/>
      <c r="Y27" s="96"/>
      <c r="Z27" s="98" t="s">
        <v>25</v>
      </c>
      <c r="AA27" s="99"/>
      <c r="AB27" s="99"/>
      <c r="AC27" s="99"/>
      <c r="AD27" s="99"/>
      <c r="AE27" s="99"/>
      <c r="AF27" s="99"/>
      <c r="AG27" s="99"/>
      <c r="AH27" s="99"/>
      <c r="AI27" s="99"/>
      <c r="AJ27" s="101"/>
      <c r="AK27" s="96"/>
      <c r="AL27" s="98" t="s">
        <v>25</v>
      </c>
      <c r="AM27" s="99"/>
      <c r="AN27" s="99"/>
      <c r="AO27" s="99"/>
      <c r="AP27" s="99"/>
      <c r="AQ27" s="99"/>
      <c r="AR27" s="99"/>
      <c r="AS27" s="99"/>
      <c r="AT27" s="99"/>
      <c r="AU27" s="99"/>
      <c r="AV27" s="101"/>
    </row>
    <row r="28" spans="2:48" x14ac:dyDescent="0.25">
      <c r="B28" s="166" t="s">
        <v>26</v>
      </c>
      <c r="C28" s="215">
        <v>7</v>
      </c>
      <c r="D28" s="108">
        <v>6.826741271853126</v>
      </c>
      <c r="E28" s="108">
        <v>6.4929827817282968</v>
      </c>
      <c r="F28" s="108">
        <v>5.8736202725940583</v>
      </c>
      <c r="G28" s="112">
        <v>2.5</v>
      </c>
      <c r="H28" s="112">
        <v>11</v>
      </c>
      <c r="I28" s="112">
        <v>2</v>
      </c>
      <c r="J28" s="112">
        <v>10</v>
      </c>
      <c r="K28" s="112" t="s">
        <v>318</v>
      </c>
      <c r="L28" s="112"/>
      <c r="M28" s="96"/>
      <c r="N28" s="111" t="s">
        <v>26</v>
      </c>
      <c r="O28" s="215">
        <v>7</v>
      </c>
      <c r="P28" s="108">
        <v>6.826741271853126</v>
      </c>
      <c r="Q28" s="108">
        <v>6.4929827817282968</v>
      </c>
      <c r="R28" s="108">
        <v>5.8736202725940583</v>
      </c>
      <c r="S28" s="112">
        <v>2.5</v>
      </c>
      <c r="T28" s="112">
        <v>11</v>
      </c>
      <c r="U28" s="112">
        <v>2</v>
      </c>
      <c r="V28" s="112">
        <v>10</v>
      </c>
      <c r="W28" s="112" t="s">
        <v>318</v>
      </c>
      <c r="X28" s="112"/>
      <c r="Y28" s="96"/>
      <c r="Z28" s="216" t="s">
        <v>26</v>
      </c>
      <c r="AA28" s="170">
        <v>90</v>
      </c>
      <c r="AB28" s="119">
        <v>87.772387780968756</v>
      </c>
      <c r="AC28" s="119">
        <v>83.481207193649524</v>
      </c>
      <c r="AD28" s="119">
        <v>75.517974933352178</v>
      </c>
      <c r="AE28" s="170">
        <v>80.256963641241185</v>
      </c>
      <c r="AF28" s="125">
        <v>95.287811920696328</v>
      </c>
      <c r="AG28" s="170">
        <v>68.002550793624607</v>
      </c>
      <c r="AH28" s="125">
        <v>83.03339907307975</v>
      </c>
      <c r="AI28" s="112" t="s">
        <v>319</v>
      </c>
      <c r="AJ28" s="112"/>
      <c r="AK28" s="96"/>
      <c r="AL28" s="111" t="s">
        <v>26</v>
      </c>
      <c r="AM28" s="125">
        <v>54</v>
      </c>
      <c r="AN28" s="119">
        <v>52.663432668581258</v>
      </c>
      <c r="AO28" s="119">
        <v>50.088724316189719</v>
      </c>
      <c r="AP28" s="119">
        <v>45.310784960011304</v>
      </c>
      <c r="AQ28" s="170">
        <v>45.14800852885368</v>
      </c>
      <c r="AR28" s="125">
        <v>60.178856808308836</v>
      </c>
      <c r="AS28" s="170">
        <v>37.795360820283726</v>
      </c>
      <c r="AT28" s="125">
        <v>52.826209099738882</v>
      </c>
      <c r="AU28" s="112" t="s">
        <v>319</v>
      </c>
      <c r="AV28" s="112">
        <v>6</v>
      </c>
    </row>
    <row r="29" spans="2:48" x14ac:dyDescent="0.25">
      <c r="B29" s="166" t="s">
        <v>27</v>
      </c>
      <c r="C29" s="107">
        <v>80</v>
      </c>
      <c r="D29" s="107">
        <v>80</v>
      </c>
      <c r="E29" s="107">
        <v>80</v>
      </c>
      <c r="F29" s="107">
        <v>80</v>
      </c>
      <c r="G29" s="217">
        <v>80</v>
      </c>
      <c r="H29" s="217">
        <v>80</v>
      </c>
      <c r="I29" s="217">
        <v>80</v>
      </c>
      <c r="J29" s="217">
        <v>80</v>
      </c>
      <c r="K29" s="112"/>
      <c r="L29" s="112"/>
      <c r="M29" s="96"/>
      <c r="N29" s="111" t="s">
        <v>27</v>
      </c>
      <c r="O29" s="107">
        <v>80</v>
      </c>
      <c r="P29" s="107">
        <v>80</v>
      </c>
      <c r="Q29" s="107">
        <v>80</v>
      </c>
      <c r="R29" s="107">
        <v>80</v>
      </c>
      <c r="S29" s="217">
        <v>80</v>
      </c>
      <c r="T29" s="217">
        <v>80</v>
      </c>
      <c r="U29" s="217">
        <v>80</v>
      </c>
      <c r="V29" s="217">
        <v>80</v>
      </c>
      <c r="W29" s="112"/>
      <c r="X29" s="112">
        <v>5</v>
      </c>
      <c r="Y29" s="96"/>
      <c r="Z29" s="216" t="s">
        <v>27</v>
      </c>
      <c r="AA29" s="196">
        <v>80</v>
      </c>
      <c r="AB29" s="107">
        <v>80</v>
      </c>
      <c r="AC29" s="107">
        <v>80</v>
      </c>
      <c r="AD29" s="107">
        <v>80</v>
      </c>
      <c r="AE29" s="124">
        <v>80</v>
      </c>
      <c r="AF29" s="124">
        <v>80</v>
      </c>
      <c r="AG29" s="124">
        <v>80</v>
      </c>
      <c r="AH29" s="124">
        <v>80</v>
      </c>
      <c r="AI29" s="112"/>
      <c r="AJ29" s="112"/>
      <c r="AK29" s="96"/>
      <c r="AL29" s="111" t="s">
        <v>27</v>
      </c>
      <c r="AM29" s="107">
        <v>80</v>
      </c>
      <c r="AN29" s="107">
        <v>80</v>
      </c>
      <c r="AO29" s="107">
        <v>80</v>
      </c>
      <c r="AP29" s="107">
        <v>80</v>
      </c>
      <c r="AQ29" s="124">
        <v>80</v>
      </c>
      <c r="AR29" s="124">
        <v>80</v>
      </c>
      <c r="AS29" s="124">
        <v>80</v>
      </c>
      <c r="AT29" s="124">
        <v>80</v>
      </c>
      <c r="AU29" s="112"/>
      <c r="AV29" s="112"/>
    </row>
    <row r="30" spans="2:48" ht="15.75" thickBot="1" x14ac:dyDescent="0.3">
      <c r="B30" s="144" t="s">
        <v>28</v>
      </c>
      <c r="C30" s="197">
        <v>20</v>
      </c>
      <c r="D30" s="197">
        <v>20</v>
      </c>
      <c r="E30" s="197">
        <v>20</v>
      </c>
      <c r="F30" s="197">
        <v>20</v>
      </c>
      <c r="G30" s="103">
        <v>20</v>
      </c>
      <c r="H30" s="103">
        <v>20</v>
      </c>
      <c r="I30" s="103">
        <v>20</v>
      </c>
      <c r="J30" s="103">
        <v>20</v>
      </c>
      <c r="K30" s="103"/>
      <c r="L30" s="103">
        <v>5</v>
      </c>
      <c r="M30" s="96"/>
      <c r="N30" s="102" t="s">
        <v>28</v>
      </c>
      <c r="O30" s="197">
        <v>20</v>
      </c>
      <c r="P30" s="197">
        <v>20</v>
      </c>
      <c r="Q30" s="197">
        <v>20</v>
      </c>
      <c r="R30" s="197">
        <v>20</v>
      </c>
      <c r="S30" s="103">
        <v>20</v>
      </c>
      <c r="T30" s="103">
        <v>20</v>
      </c>
      <c r="U30" s="103">
        <v>20</v>
      </c>
      <c r="V30" s="103">
        <v>20</v>
      </c>
      <c r="W30" s="103"/>
      <c r="X30" s="103">
        <v>5</v>
      </c>
      <c r="Y30" s="96"/>
      <c r="Z30" s="218" t="s">
        <v>28</v>
      </c>
      <c r="AA30" s="199">
        <v>20</v>
      </c>
      <c r="AB30" s="197">
        <v>20</v>
      </c>
      <c r="AC30" s="197">
        <v>20</v>
      </c>
      <c r="AD30" s="197">
        <v>20</v>
      </c>
      <c r="AE30" s="127">
        <v>20</v>
      </c>
      <c r="AF30" s="127">
        <v>20</v>
      </c>
      <c r="AG30" s="127">
        <v>20</v>
      </c>
      <c r="AH30" s="127">
        <v>20</v>
      </c>
      <c r="AI30" s="103"/>
      <c r="AJ30" s="103"/>
      <c r="AK30" s="96"/>
      <c r="AL30" s="102" t="s">
        <v>28</v>
      </c>
      <c r="AM30" s="197">
        <v>20</v>
      </c>
      <c r="AN30" s="197">
        <v>20</v>
      </c>
      <c r="AO30" s="197">
        <v>20</v>
      </c>
      <c r="AP30" s="197">
        <v>20</v>
      </c>
      <c r="AQ30" s="127">
        <v>20</v>
      </c>
      <c r="AR30" s="127">
        <v>20</v>
      </c>
      <c r="AS30" s="127">
        <v>20</v>
      </c>
      <c r="AT30" s="127">
        <v>20</v>
      </c>
      <c r="AU30" s="103"/>
      <c r="AV30" s="103"/>
    </row>
    <row r="31" spans="2:48" ht="15.75" thickBot="1" x14ac:dyDescent="0.3">
      <c r="B31" s="144" t="s">
        <v>208</v>
      </c>
      <c r="C31" s="214">
        <v>1.6</v>
      </c>
      <c r="D31" s="108">
        <v>1.5603980049950001</v>
      </c>
      <c r="E31" s="108">
        <v>1.4841103501093249</v>
      </c>
      <c r="F31" s="108">
        <v>1.3425417765929275</v>
      </c>
      <c r="G31" s="219">
        <v>1.5</v>
      </c>
      <c r="H31" s="128">
        <v>2</v>
      </c>
      <c r="I31" s="219">
        <v>1.2</v>
      </c>
      <c r="J31" s="128">
        <v>1.8</v>
      </c>
      <c r="K31" s="103" t="s">
        <v>320</v>
      </c>
      <c r="L31" s="103"/>
      <c r="M31" s="96"/>
      <c r="N31" s="102" t="s">
        <v>208</v>
      </c>
      <c r="O31" s="214">
        <v>1.3</v>
      </c>
      <c r="P31" s="108">
        <v>1.2678233790584377</v>
      </c>
      <c r="Q31" s="108">
        <v>1.2058396594638265</v>
      </c>
      <c r="R31" s="108">
        <v>1.0908151934817536</v>
      </c>
      <c r="S31" s="165">
        <v>1.1000000000000001</v>
      </c>
      <c r="T31" s="165">
        <v>1.5</v>
      </c>
      <c r="U31" s="103">
        <v>1</v>
      </c>
      <c r="V31" s="165">
        <v>1.3</v>
      </c>
      <c r="W31" s="103" t="s">
        <v>320</v>
      </c>
      <c r="X31" s="103"/>
      <c r="Y31" s="96"/>
      <c r="Z31" s="102" t="s">
        <v>208</v>
      </c>
      <c r="AA31" s="214">
        <v>15</v>
      </c>
      <c r="AB31" s="108">
        <v>14.628731296828127</v>
      </c>
      <c r="AC31" s="108">
        <v>13.913534532274921</v>
      </c>
      <c r="AD31" s="108">
        <v>12.586329155558696</v>
      </c>
      <c r="AE31" s="170">
        <v>7.1133071571005502</v>
      </c>
      <c r="AF31" s="125">
        <v>22.144155436555703</v>
      </c>
      <c r="AG31" s="170">
        <v>5.0709050158311193</v>
      </c>
      <c r="AH31" s="125">
        <v>20.101753295286272</v>
      </c>
      <c r="AI31" s="103" t="s">
        <v>322</v>
      </c>
      <c r="AJ31" s="103"/>
      <c r="AK31" s="96"/>
      <c r="AL31" s="102" t="s">
        <v>208</v>
      </c>
      <c r="AM31" s="215">
        <v>9</v>
      </c>
      <c r="AN31" s="108">
        <v>8.7772387780968764</v>
      </c>
      <c r="AO31" s="108">
        <v>8.3481207193649531</v>
      </c>
      <c r="AP31" s="108">
        <v>7.5517974933352168</v>
      </c>
      <c r="AQ31" s="170">
        <v>1.2618146383692999</v>
      </c>
      <c r="AR31" s="125">
        <v>16.292662917824451</v>
      </c>
      <c r="AS31" s="170">
        <v>3.6373353607640269E-2</v>
      </c>
      <c r="AT31" s="125">
        <v>15.067221633062793</v>
      </c>
      <c r="AU31" s="103" t="s">
        <v>322</v>
      </c>
      <c r="AV31" s="103"/>
    </row>
    <row r="32" spans="2:48" ht="15.75" customHeight="1" x14ac:dyDescent="0.25">
      <c r="B32" s="220" t="s">
        <v>30</v>
      </c>
      <c r="C32" s="170">
        <v>515.75</v>
      </c>
      <c r="D32" s="170">
        <v>504.18437656093755</v>
      </c>
      <c r="E32" s="170">
        <v>486.00448440916404</v>
      </c>
      <c r="F32" s="170">
        <v>442.94430518528981</v>
      </c>
      <c r="G32" s="170">
        <v>413.8</v>
      </c>
      <c r="H32" s="170">
        <v>570.70000000000005</v>
      </c>
      <c r="I32" s="170">
        <v>367.55</v>
      </c>
      <c r="J32" s="170">
        <v>529.25</v>
      </c>
      <c r="K32" s="169"/>
      <c r="L32" s="169"/>
      <c r="M32" s="96"/>
      <c r="N32" s="220" t="s">
        <v>30</v>
      </c>
      <c r="O32" s="115">
        <v>512.6</v>
      </c>
      <c r="P32" s="115">
        <v>500.73437656093756</v>
      </c>
      <c r="Q32" s="115">
        <v>481.96448440916402</v>
      </c>
      <c r="R32" s="115">
        <v>438.26430518528986</v>
      </c>
      <c r="S32" s="115">
        <v>412.07499999999999</v>
      </c>
      <c r="T32" s="115">
        <v>567.25</v>
      </c>
      <c r="U32" s="115">
        <v>367.55</v>
      </c>
      <c r="V32" s="170">
        <v>523.4</v>
      </c>
      <c r="W32" s="117"/>
      <c r="X32" s="169"/>
      <c r="Y32" s="96"/>
      <c r="Z32" s="220" t="s">
        <v>30</v>
      </c>
      <c r="AA32" s="115">
        <v>1757.5</v>
      </c>
      <c r="AB32" s="115">
        <v>1725.998004995</v>
      </c>
      <c r="AC32" s="115">
        <v>1706.3103501093249</v>
      </c>
      <c r="AD32" s="115">
        <v>1576.5417765929274</v>
      </c>
      <c r="AE32" s="115">
        <v>1151.8</v>
      </c>
      <c r="AF32" s="115">
        <v>2407</v>
      </c>
      <c r="AG32" s="115">
        <v>1010.6</v>
      </c>
      <c r="AH32" s="170">
        <v>2192.5</v>
      </c>
      <c r="AI32" s="117"/>
      <c r="AJ32" s="169"/>
      <c r="AK32" s="96"/>
      <c r="AL32" s="220" t="s">
        <v>30</v>
      </c>
      <c r="AM32" s="115">
        <v>1154.5</v>
      </c>
      <c r="AN32" s="115">
        <v>1130.3636783091874</v>
      </c>
      <c r="AO32" s="115">
        <v>1116.5431069474278</v>
      </c>
      <c r="AP32" s="170">
        <v>1035.6839269928146</v>
      </c>
      <c r="AQ32" s="171">
        <v>882.8</v>
      </c>
      <c r="AR32" s="115">
        <v>1538</v>
      </c>
      <c r="AS32" s="115">
        <v>717</v>
      </c>
      <c r="AT32" s="170">
        <v>1410.6</v>
      </c>
      <c r="AU32" s="117"/>
      <c r="AV32" s="169"/>
    </row>
    <row r="33" spans="1:59" ht="15.75" customHeight="1" x14ac:dyDescent="0.25">
      <c r="B33" s="221" t="s">
        <v>97</v>
      </c>
      <c r="C33" s="123">
        <v>15.75</v>
      </c>
      <c r="D33" s="123">
        <v>16.560000000000002</v>
      </c>
      <c r="E33" s="123">
        <v>22.220000000000002</v>
      </c>
      <c r="F33" s="123">
        <v>23.400000000000002</v>
      </c>
      <c r="G33" s="123">
        <v>13.8</v>
      </c>
      <c r="H33" s="123">
        <v>20.700000000000003</v>
      </c>
      <c r="I33" s="123">
        <v>17.55</v>
      </c>
      <c r="J33" s="123">
        <v>29.25</v>
      </c>
      <c r="K33" s="124" t="s">
        <v>127</v>
      </c>
      <c r="L33" s="124"/>
      <c r="M33" s="96"/>
      <c r="N33" s="221" t="s">
        <v>97</v>
      </c>
      <c r="O33" s="182">
        <v>12.6</v>
      </c>
      <c r="P33" s="182">
        <v>13.110000000000001</v>
      </c>
      <c r="Q33" s="182">
        <v>18.18</v>
      </c>
      <c r="R33" s="182">
        <v>18.720000000000002</v>
      </c>
      <c r="S33" s="182">
        <v>12.075000000000001</v>
      </c>
      <c r="T33" s="182">
        <v>17.25</v>
      </c>
      <c r="U33" s="182">
        <v>17.55</v>
      </c>
      <c r="V33" s="123">
        <v>23.400000000000002</v>
      </c>
      <c r="W33" s="112" t="s">
        <v>127</v>
      </c>
      <c r="X33" s="124"/>
      <c r="Y33" s="96"/>
      <c r="Z33" s="221" t="s">
        <v>97</v>
      </c>
      <c r="AA33" s="182">
        <v>157.5</v>
      </c>
      <c r="AB33" s="182">
        <v>165.60000000000002</v>
      </c>
      <c r="AC33" s="182">
        <v>222.20000000000002</v>
      </c>
      <c r="AD33" s="182">
        <v>234</v>
      </c>
      <c r="AE33" s="182">
        <v>151.80000000000001</v>
      </c>
      <c r="AF33" s="182">
        <v>207.00000000000003</v>
      </c>
      <c r="AG33" s="182">
        <v>210.60000000000002</v>
      </c>
      <c r="AH33" s="123">
        <v>292.5</v>
      </c>
      <c r="AI33" s="112" t="s">
        <v>127</v>
      </c>
      <c r="AJ33" s="124"/>
      <c r="AK33" s="96"/>
      <c r="AL33" s="221" t="s">
        <v>97</v>
      </c>
      <c r="AM33" s="182">
        <v>94.5</v>
      </c>
      <c r="AN33" s="182">
        <v>96.600000000000009</v>
      </c>
      <c r="AO33" s="182">
        <v>133.32000000000002</v>
      </c>
      <c r="AP33" s="123">
        <v>146.25</v>
      </c>
      <c r="AQ33" s="122">
        <v>82.800000000000011</v>
      </c>
      <c r="AR33" s="182">
        <v>138</v>
      </c>
      <c r="AS33" s="182">
        <v>117</v>
      </c>
      <c r="AT33" s="123">
        <v>210.60000000000002</v>
      </c>
      <c r="AU33" s="112" t="s">
        <v>127</v>
      </c>
      <c r="AV33" s="124"/>
    </row>
    <row r="34" spans="1:59" s="105" customFormat="1" ht="15.75" customHeight="1" thickBot="1" x14ac:dyDescent="0.3">
      <c r="B34" s="222" t="s">
        <v>98</v>
      </c>
      <c r="C34" s="199">
        <v>500</v>
      </c>
      <c r="D34" s="185">
        <v>487.62437656093755</v>
      </c>
      <c r="E34" s="185">
        <v>463.78448440916401</v>
      </c>
      <c r="F34" s="185">
        <v>419.54430518528983</v>
      </c>
      <c r="G34" s="199">
        <v>400</v>
      </c>
      <c r="H34" s="223">
        <v>550</v>
      </c>
      <c r="I34" s="199">
        <v>350</v>
      </c>
      <c r="J34" s="223">
        <v>500</v>
      </c>
      <c r="K34" s="199" t="s">
        <v>99</v>
      </c>
      <c r="L34" s="199">
        <v>11</v>
      </c>
      <c r="M34" s="110"/>
      <c r="N34" s="198" t="s">
        <v>30</v>
      </c>
      <c r="O34" s="199">
        <v>500</v>
      </c>
      <c r="P34" s="185">
        <v>487.62437656093755</v>
      </c>
      <c r="Q34" s="185">
        <v>463.78448440916401</v>
      </c>
      <c r="R34" s="185">
        <v>419.54430518528983</v>
      </c>
      <c r="S34" s="199">
        <v>400</v>
      </c>
      <c r="T34" s="223">
        <v>550</v>
      </c>
      <c r="U34" s="199">
        <v>350</v>
      </c>
      <c r="V34" s="199">
        <v>500</v>
      </c>
      <c r="W34" s="197" t="s">
        <v>99</v>
      </c>
      <c r="X34" s="197">
        <v>11</v>
      </c>
      <c r="Y34" s="110"/>
      <c r="Z34" s="198" t="s">
        <v>30</v>
      </c>
      <c r="AA34" s="223">
        <v>1600</v>
      </c>
      <c r="AB34" s="185">
        <v>1560.3980049950001</v>
      </c>
      <c r="AC34" s="185">
        <v>1484.1103501093248</v>
      </c>
      <c r="AD34" s="185">
        <v>1342.5417765929274</v>
      </c>
      <c r="AE34" s="199">
        <v>1000</v>
      </c>
      <c r="AF34" s="223">
        <v>2200</v>
      </c>
      <c r="AG34" s="199">
        <v>800</v>
      </c>
      <c r="AH34" s="199">
        <v>1900</v>
      </c>
      <c r="AI34" s="197" t="s">
        <v>323</v>
      </c>
      <c r="AJ34" s="197">
        <v>11</v>
      </c>
      <c r="AK34" s="110"/>
      <c r="AL34" s="198" t="s">
        <v>30</v>
      </c>
      <c r="AM34" s="201">
        <v>1060</v>
      </c>
      <c r="AN34" s="185">
        <v>1033.7636783091875</v>
      </c>
      <c r="AO34" s="185">
        <v>983.22310694742771</v>
      </c>
      <c r="AP34" s="92">
        <v>889.43392699281446</v>
      </c>
      <c r="AQ34" s="223">
        <v>800</v>
      </c>
      <c r="AR34" s="199">
        <v>1400</v>
      </c>
      <c r="AS34" s="199">
        <v>600</v>
      </c>
      <c r="AT34" s="199">
        <v>1200</v>
      </c>
      <c r="AU34" s="197" t="s">
        <v>323</v>
      </c>
      <c r="AV34" s="197">
        <v>11</v>
      </c>
      <c r="AX34"/>
      <c r="AY34"/>
      <c r="AZ34"/>
      <c r="BA34"/>
      <c r="BB34"/>
      <c r="BC34"/>
      <c r="BD34"/>
      <c r="BE34"/>
      <c r="BF34"/>
      <c r="BG34"/>
    </row>
    <row r="35" spans="1:59" ht="15.75" thickBot="1" x14ac:dyDescent="0.3">
      <c r="B35" s="144" t="s">
        <v>51</v>
      </c>
      <c r="C35" s="186">
        <v>0</v>
      </c>
      <c r="D35" s="186">
        <v>0</v>
      </c>
      <c r="E35" s="186">
        <v>0</v>
      </c>
      <c r="F35" s="186">
        <v>0</v>
      </c>
      <c r="G35" s="186">
        <v>0</v>
      </c>
      <c r="H35" s="186">
        <v>0</v>
      </c>
      <c r="I35" s="186">
        <v>0</v>
      </c>
      <c r="J35" s="186">
        <v>0</v>
      </c>
      <c r="K35" s="103"/>
      <c r="L35" s="103"/>
      <c r="M35" s="96"/>
      <c r="N35" s="102" t="s">
        <v>51</v>
      </c>
      <c r="O35" s="186">
        <v>0</v>
      </c>
      <c r="P35" s="186">
        <v>0</v>
      </c>
      <c r="Q35" s="186">
        <v>0</v>
      </c>
      <c r="R35" s="186">
        <v>0</v>
      </c>
      <c r="S35" s="186">
        <v>0</v>
      </c>
      <c r="T35" s="186">
        <v>0</v>
      </c>
      <c r="U35" s="186">
        <v>0</v>
      </c>
      <c r="V35" s="186">
        <v>0</v>
      </c>
      <c r="W35" s="103"/>
      <c r="X35" s="103"/>
      <c r="Y35" s="96"/>
      <c r="Z35" s="102" t="s">
        <v>51</v>
      </c>
      <c r="AA35" s="186">
        <v>0</v>
      </c>
      <c r="AB35" s="186">
        <v>0</v>
      </c>
      <c r="AC35" s="186">
        <v>0</v>
      </c>
      <c r="AD35" s="186">
        <v>0</v>
      </c>
      <c r="AE35" s="186">
        <v>0</v>
      </c>
      <c r="AF35" s="186">
        <v>0</v>
      </c>
      <c r="AG35" s="186">
        <v>0</v>
      </c>
      <c r="AH35" s="186">
        <v>0</v>
      </c>
      <c r="AI35" s="103"/>
      <c r="AJ35" s="103"/>
      <c r="AK35" s="96"/>
      <c r="AL35" s="102" t="s">
        <v>51</v>
      </c>
      <c r="AM35" s="186">
        <v>0</v>
      </c>
      <c r="AN35" s="186">
        <v>0</v>
      </c>
      <c r="AO35" s="186">
        <v>0</v>
      </c>
      <c r="AP35" s="186">
        <v>0</v>
      </c>
      <c r="AQ35" s="186">
        <v>0</v>
      </c>
      <c r="AR35" s="186">
        <v>0</v>
      </c>
      <c r="AS35" s="186">
        <v>0</v>
      </c>
      <c r="AT35" s="186">
        <v>0</v>
      </c>
      <c r="AU35" s="103"/>
      <c r="AV35" s="103"/>
    </row>
    <row r="36" spans="1:59" ht="15.75" thickBot="1" x14ac:dyDescent="0.3">
      <c r="B36" s="131" t="s">
        <v>210</v>
      </c>
      <c r="C36" s="132"/>
      <c r="D36" s="132"/>
      <c r="E36" s="132"/>
      <c r="F36" s="132"/>
      <c r="G36" s="132"/>
      <c r="H36" s="132"/>
      <c r="I36" s="132"/>
      <c r="J36" s="132"/>
      <c r="K36" s="132"/>
      <c r="L36" s="133"/>
      <c r="N36" s="131" t="s">
        <v>210</v>
      </c>
      <c r="O36" s="132"/>
      <c r="P36" s="132"/>
      <c r="Q36" s="132"/>
      <c r="R36" s="132"/>
      <c r="S36" s="132"/>
      <c r="T36" s="132"/>
      <c r="U36" s="132"/>
      <c r="V36" s="132"/>
      <c r="W36" s="132"/>
      <c r="X36" s="133"/>
      <c r="Z36" s="131" t="s">
        <v>210</v>
      </c>
      <c r="AA36" s="132"/>
      <c r="AB36" s="132"/>
      <c r="AC36" s="132"/>
      <c r="AD36" s="132"/>
      <c r="AE36" s="132"/>
      <c r="AF36" s="132"/>
      <c r="AG36" s="132"/>
      <c r="AH36" s="132"/>
      <c r="AI36" s="132"/>
      <c r="AJ36" s="133"/>
      <c r="AL36" s="131" t="s">
        <v>210</v>
      </c>
      <c r="AM36" s="132"/>
      <c r="AN36" s="132"/>
      <c r="AO36" s="132"/>
      <c r="AP36" s="132"/>
      <c r="AQ36" s="132"/>
      <c r="AR36" s="132"/>
      <c r="AS36" s="132"/>
      <c r="AT36" s="132"/>
      <c r="AU36" s="132"/>
      <c r="AV36" s="133"/>
    </row>
    <row r="37" spans="1:59" ht="15.75" thickBot="1" x14ac:dyDescent="0.3">
      <c r="B37" s="144"/>
      <c r="C37" s="137"/>
      <c r="D37" s="137"/>
      <c r="E37" s="137"/>
      <c r="F37" s="137"/>
      <c r="G37" s="137"/>
      <c r="H37" s="137"/>
      <c r="I37" s="137"/>
      <c r="J37" s="137"/>
      <c r="K37" s="137"/>
      <c r="L37" s="137"/>
      <c r="N37" s="144"/>
      <c r="O37" s="137"/>
      <c r="P37" s="137"/>
      <c r="Q37" s="137"/>
      <c r="R37" s="137"/>
      <c r="S37" s="137"/>
      <c r="T37" s="137"/>
      <c r="U37" s="137"/>
      <c r="V37" s="137"/>
      <c r="W37" s="137"/>
      <c r="X37" s="137"/>
      <c r="Z37" s="144"/>
      <c r="AA37" s="137"/>
      <c r="AB37" s="137"/>
      <c r="AC37" s="137"/>
      <c r="AD37" s="137"/>
      <c r="AE37" s="137"/>
      <c r="AF37" s="137"/>
      <c r="AG37" s="137"/>
      <c r="AH37" s="137"/>
      <c r="AI37" s="137"/>
      <c r="AJ37" s="137"/>
      <c r="AL37" s="144"/>
      <c r="AM37" s="137"/>
      <c r="AN37" s="137"/>
      <c r="AO37" s="137"/>
      <c r="AP37" s="137"/>
      <c r="AQ37" s="137"/>
      <c r="AR37" s="137"/>
      <c r="AS37" s="137"/>
      <c r="AT37" s="137"/>
      <c r="AU37" s="137"/>
      <c r="AV37" s="137"/>
    </row>
    <row r="38" spans="1:59" ht="15.75" thickBot="1" x14ac:dyDescent="0.3">
      <c r="B38" s="144"/>
      <c r="C38" s="137"/>
      <c r="D38" s="137"/>
      <c r="E38" s="137"/>
      <c r="F38" s="137"/>
      <c r="G38" s="137"/>
      <c r="H38" s="137"/>
      <c r="I38" s="137"/>
      <c r="J38" s="137"/>
      <c r="K38" s="137"/>
      <c r="L38" s="137"/>
      <c r="N38" s="144"/>
      <c r="O38" s="137"/>
      <c r="P38" s="137"/>
      <c r="Q38" s="137"/>
      <c r="R38" s="137"/>
      <c r="S38" s="137"/>
      <c r="T38" s="137"/>
      <c r="U38" s="137"/>
      <c r="V38" s="137"/>
      <c r="W38" s="137"/>
      <c r="X38" s="137"/>
      <c r="Z38" s="144"/>
      <c r="AA38" s="137"/>
      <c r="AB38" s="137"/>
      <c r="AC38" s="137"/>
      <c r="AD38" s="137"/>
      <c r="AE38" s="137"/>
      <c r="AF38" s="137"/>
      <c r="AG38" s="137"/>
      <c r="AH38" s="137"/>
      <c r="AI38" s="137"/>
      <c r="AJ38" s="137"/>
      <c r="AL38" s="144"/>
      <c r="AM38" s="137"/>
      <c r="AN38" s="137"/>
      <c r="AO38" s="137"/>
      <c r="AP38" s="137"/>
      <c r="AQ38" s="137"/>
      <c r="AR38" s="137"/>
      <c r="AS38" s="137"/>
      <c r="AT38" s="137"/>
      <c r="AU38" s="137"/>
      <c r="AV38" s="137"/>
    </row>
    <row r="39" spans="1:59" ht="15.75" thickBot="1" x14ac:dyDescent="0.3">
      <c r="B39" s="144"/>
      <c r="C39" s="137"/>
      <c r="D39" s="137"/>
      <c r="E39" s="137"/>
      <c r="F39" s="137"/>
      <c r="G39" s="137"/>
      <c r="H39" s="137"/>
      <c r="I39" s="137"/>
      <c r="J39" s="137"/>
      <c r="K39" s="137"/>
      <c r="L39" s="137"/>
      <c r="N39" s="144"/>
      <c r="O39" s="137"/>
      <c r="P39" s="137"/>
      <c r="Q39" s="137"/>
      <c r="R39" s="137"/>
      <c r="S39" s="137"/>
      <c r="T39" s="137"/>
      <c r="U39" s="137"/>
      <c r="V39" s="137"/>
      <c r="W39" s="137"/>
      <c r="X39" s="137"/>
      <c r="Z39" s="144"/>
      <c r="AA39" s="137"/>
      <c r="AB39" s="137"/>
      <c r="AC39" s="137"/>
      <c r="AD39" s="137"/>
      <c r="AE39" s="137"/>
      <c r="AF39" s="137"/>
      <c r="AG39" s="137"/>
      <c r="AH39" s="137"/>
      <c r="AI39" s="137"/>
      <c r="AJ39" s="137"/>
      <c r="AL39" s="144"/>
      <c r="AM39" s="137"/>
      <c r="AN39" s="137"/>
      <c r="AO39" s="137"/>
      <c r="AP39" s="137"/>
      <c r="AQ39" s="137"/>
      <c r="AR39" s="137"/>
      <c r="AS39" s="137"/>
      <c r="AT39" s="137"/>
      <c r="AU39" s="137"/>
      <c r="AV39" s="137"/>
    </row>
    <row r="40" spans="1:59" ht="15.75" thickBot="1" x14ac:dyDescent="0.3">
      <c r="B40" s="144"/>
      <c r="C40" s="137"/>
      <c r="D40" s="137"/>
      <c r="E40" s="137"/>
      <c r="F40" s="137"/>
      <c r="G40" s="137"/>
      <c r="H40" s="137"/>
      <c r="I40" s="137"/>
      <c r="J40" s="137"/>
      <c r="K40" s="137"/>
      <c r="L40" s="137"/>
      <c r="N40" s="144"/>
      <c r="O40" s="137"/>
      <c r="P40" s="137"/>
      <c r="Q40" s="137"/>
      <c r="R40" s="137"/>
      <c r="S40" s="137"/>
      <c r="T40" s="137"/>
      <c r="U40" s="137"/>
      <c r="V40" s="137"/>
      <c r="W40" s="137"/>
      <c r="X40" s="137"/>
      <c r="Z40" s="144"/>
      <c r="AA40" s="137"/>
      <c r="AB40" s="137"/>
      <c r="AC40" s="137"/>
      <c r="AD40" s="137"/>
      <c r="AE40" s="137"/>
      <c r="AF40" s="137"/>
      <c r="AG40" s="137"/>
      <c r="AH40" s="137"/>
      <c r="AI40" s="137"/>
      <c r="AJ40" s="137"/>
      <c r="AL40" s="144"/>
      <c r="AM40" s="137"/>
      <c r="AN40" s="137"/>
      <c r="AO40" s="137"/>
      <c r="AP40" s="137"/>
      <c r="AQ40" s="137"/>
      <c r="AR40" s="137"/>
      <c r="AS40" s="137"/>
      <c r="AT40" s="137"/>
      <c r="AU40" s="137"/>
      <c r="AV40" s="137"/>
    </row>
    <row r="41" spans="1:59" ht="15.75" thickBot="1" x14ac:dyDescent="0.3">
      <c r="B41" s="144"/>
      <c r="C41" s="137"/>
      <c r="D41" s="137"/>
      <c r="E41" s="137"/>
      <c r="F41" s="137"/>
      <c r="G41" s="137"/>
      <c r="H41" s="137"/>
      <c r="I41" s="137"/>
      <c r="J41" s="137"/>
      <c r="K41" s="137"/>
      <c r="L41" s="137"/>
      <c r="N41" s="144"/>
      <c r="O41" s="137"/>
      <c r="P41" s="137"/>
      <c r="Q41" s="137"/>
      <c r="R41" s="137"/>
      <c r="S41" s="137"/>
      <c r="T41" s="137"/>
      <c r="U41" s="137"/>
      <c r="V41" s="137"/>
      <c r="W41" s="137"/>
      <c r="X41" s="137"/>
      <c r="Z41" s="144"/>
      <c r="AA41" s="137"/>
      <c r="AB41" s="137"/>
      <c r="AC41" s="137"/>
      <c r="AD41" s="137"/>
      <c r="AE41" s="137"/>
      <c r="AF41" s="137"/>
      <c r="AG41" s="137"/>
      <c r="AH41" s="137"/>
      <c r="AI41" s="137"/>
      <c r="AJ41" s="137"/>
      <c r="AL41" s="144"/>
      <c r="AM41" s="137"/>
      <c r="AN41" s="137"/>
      <c r="AO41" s="137"/>
      <c r="AP41" s="137"/>
      <c r="AQ41" s="137"/>
      <c r="AR41" s="137"/>
      <c r="AS41" s="137"/>
      <c r="AT41" s="137"/>
      <c r="AU41" s="137"/>
      <c r="AV41" s="137"/>
    </row>
    <row r="43" spans="1:59" x14ac:dyDescent="0.25">
      <c r="A43" s="27" t="s">
        <v>68</v>
      </c>
      <c r="N43" s="146"/>
      <c r="Z43" s="146"/>
      <c r="AL43" s="146"/>
    </row>
    <row r="44" spans="1:59" x14ac:dyDescent="0.25">
      <c r="A44" s="32">
        <v>2</v>
      </c>
      <c r="B44" s="147" t="s">
        <v>324</v>
      </c>
      <c r="N44" s="149"/>
      <c r="O44" s="224"/>
      <c r="Z44" s="149"/>
      <c r="AA44" s="224"/>
      <c r="AL44" s="149"/>
      <c r="AM44" s="224"/>
    </row>
    <row r="45" spans="1:59" x14ac:dyDescent="0.25">
      <c r="A45" s="32">
        <v>4</v>
      </c>
      <c r="B45" s="150" t="s">
        <v>325</v>
      </c>
      <c r="N45" s="149"/>
      <c r="O45" s="224"/>
      <c r="Z45" s="149"/>
      <c r="AA45" s="224"/>
      <c r="AL45" s="149"/>
      <c r="AM45" s="224"/>
    </row>
    <row r="46" spans="1:59" x14ac:dyDescent="0.25">
      <c r="A46" s="32">
        <v>5</v>
      </c>
      <c r="B46" s="147" t="s">
        <v>326</v>
      </c>
      <c r="N46" s="149"/>
      <c r="O46" s="224"/>
      <c r="Z46" s="149"/>
      <c r="AA46" s="224"/>
      <c r="AL46" s="149"/>
      <c r="AM46" s="224"/>
    </row>
    <row r="47" spans="1:59" x14ac:dyDescent="0.25">
      <c r="A47" s="32">
        <v>6</v>
      </c>
      <c r="B47" s="147" t="s">
        <v>327</v>
      </c>
      <c r="N47" s="149"/>
      <c r="O47" s="224"/>
      <c r="Z47" s="149"/>
      <c r="AA47" s="224"/>
      <c r="AL47" s="149"/>
      <c r="AM47" s="224"/>
    </row>
    <row r="48" spans="1:59" x14ac:dyDescent="0.25">
      <c r="A48" s="32">
        <v>7</v>
      </c>
      <c r="B48" s="147" t="s">
        <v>328</v>
      </c>
      <c r="N48" s="149"/>
      <c r="O48" s="225"/>
      <c r="Z48" s="149"/>
      <c r="AA48" s="225"/>
      <c r="AL48" s="149"/>
      <c r="AM48" s="225"/>
    </row>
    <row r="49" spans="1:39" x14ac:dyDescent="0.25">
      <c r="A49" s="32">
        <v>8</v>
      </c>
      <c r="B49" s="147" t="s">
        <v>329</v>
      </c>
      <c r="N49" s="149"/>
      <c r="O49" s="225"/>
      <c r="Z49" s="149"/>
      <c r="AL49" s="149"/>
    </row>
    <row r="50" spans="1:39" x14ac:dyDescent="0.25">
      <c r="A50" s="32">
        <v>9</v>
      </c>
      <c r="B50" s="147" t="s">
        <v>330</v>
      </c>
      <c r="N50" s="149"/>
      <c r="O50" s="225"/>
      <c r="AA50" s="225"/>
      <c r="AL50" s="149"/>
      <c r="AM50" s="225"/>
    </row>
    <row r="51" spans="1:39" x14ac:dyDescent="0.25">
      <c r="A51" s="32">
        <v>11</v>
      </c>
      <c r="B51" s="147" t="s">
        <v>331</v>
      </c>
      <c r="N51" s="149"/>
      <c r="O51" s="225"/>
      <c r="AA51" s="225"/>
      <c r="AL51" s="149"/>
      <c r="AM51" s="225"/>
    </row>
    <row r="52" spans="1:39" x14ac:dyDescent="0.25">
      <c r="A52" s="149"/>
      <c r="B52" s="224"/>
      <c r="N52" s="149"/>
      <c r="O52" s="225"/>
      <c r="AA52" s="225"/>
      <c r="AL52" s="149"/>
      <c r="AM52" s="225"/>
    </row>
    <row r="53" spans="1:39" x14ac:dyDescent="0.25">
      <c r="A53" s="27" t="s">
        <v>69</v>
      </c>
      <c r="N53" s="146"/>
      <c r="Z53" s="146"/>
      <c r="AM53" s="146"/>
    </row>
    <row r="54" spans="1:39" x14ac:dyDescent="0.25">
      <c r="A54" s="32" t="s">
        <v>70</v>
      </c>
      <c r="B54" s="147" t="s">
        <v>332</v>
      </c>
      <c r="O54" s="224"/>
      <c r="AA54" s="224"/>
      <c r="AM54" s="224"/>
    </row>
    <row r="55" spans="1:39" x14ac:dyDescent="0.25">
      <c r="A55" s="32" t="s">
        <v>33</v>
      </c>
      <c r="B55" s="147" t="s">
        <v>333</v>
      </c>
      <c r="O55" s="226"/>
      <c r="AA55" s="226"/>
      <c r="AM55" s="226"/>
    </row>
    <row r="56" spans="1:39" x14ac:dyDescent="0.25">
      <c r="A56" s="32" t="s">
        <v>32</v>
      </c>
      <c r="B56" s="147" t="s">
        <v>334</v>
      </c>
      <c r="O56" s="224"/>
      <c r="AA56" s="226"/>
      <c r="AM56" s="224"/>
    </row>
    <row r="57" spans="1:39" x14ac:dyDescent="0.25">
      <c r="A57" s="32" t="s">
        <v>34</v>
      </c>
      <c r="B57" s="147" t="s">
        <v>335</v>
      </c>
      <c r="O57" s="226"/>
      <c r="AA57" s="226"/>
      <c r="AM57" s="226"/>
    </row>
    <row r="58" spans="1:39" x14ac:dyDescent="0.25">
      <c r="A58" s="32" t="s">
        <v>71</v>
      </c>
      <c r="B58" s="147" t="s">
        <v>336</v>
      </c>
      <c r="O58" s="224"/>
      <c r="AM58" s="224"/>
    </row>
    <row r="59" spans="1:39" x14ac:dyDescent="0.25">
      <c r="A59" s="32" t="s">
        <v>63</v>
      </c>
      <c r="B59" s="147" t="s">
        <v>337</v>
      </c>
      <c r="O59" s="192"/>
      <c r="AA59" s="226"/>
      <c r="AM59" s="226"/>
    </row>
    <row r="60" spans="1:39" x14ac:dyDescent="0.25">
      <c r="A60" s="32" t="s">
        <v>72</v>
      </c>
      <c r="B60" s="147" t="s">
        <v>338</v>
      </c>
      <c r="O60" s="192"/>
      <c r="AM60" s="192"/>
    </row>
    <row r="61" spans="1:39" x14ac:dyDescent="0.25">
      <c r="A61" s="32" t="s">
        <v>73</v>
      </c>
      <c r="B61" s="147" t="s">
        <v>339</v>
      </c>
      <c r="AA61" s="224"/>
      <c r="AM61" s="224"/>
    </row>
    <row r="62" spans="1:39" x14ac:dyDescent="0.25">
      <c r="A62" s="32" t="s">
        <v>65</v>
      </c>
      <c r="B62" s="147" t="s">
        <v>340</v>
      </c>
      <c r="AA62" s="224"/>
      <c r="AM62" s="224"/>
    </row>
    <row r="63" spans="1:39" x14ac:dyDescent="0.25">
      <c r="A63" s="32" t="s">
        <v>74</v>
      </c>
      <c r="B63" s="147" t="s">
        <v>341</v>
      </c>
      <c r="AA63" s="224"/>
      <c r="AM63" s="224"/>
    </row>
    <row r="64" spans="1:39" x14ac:dyDescent="0.25">
      <c r="A64" s="32" t="s">
        <v>95</v>
      </c>
      <c r="B64" s="147" t="s">
        <v>342</v>
      </c>
      <c r="AA64" s="224"/>
      <c r="AM64" s="224"/>
    </row>
    <row r="65" spans="1:2" x14ac:dyDescent="0.25">
      <c r="A65" s="32" t="s">
        <v>99</v>
      </c>
      <c r="B65" s="149" t="s">
        <v>226</v>
      </c>
    </row>
    <row r="66" spans="1:2" x14ac:dyDescent="0.25">
      <c r="A66" s="32" t="s">
        <v>125</v>
      </c>
      <c r="B66" s="147" t="s">
        <v>343</v>
      </c>
    </row>
    <row r="67" spans="1:2" x14ac:dyDescent="0.25">
      <c r="A67" s="32" t="s">
        <v>127</v>
      </c>
      <c r="B67" s="96" t="s">
        <v>232</v>
      </c>
    </row>
  </sheetData>
  <mergeCells count="40">
    <mergeCell ref="B3:B4"/>
    <mergeCell ref="C3:C4"/>
    <mergeCell ref="D3:D4"/>
    <mergeCell ref="E3:E4"/>
    <mergeCell ref="F3:F4"/>
    <mergeCell ref="P3:P4"/>
    <mergeCell ref="C2:L2"/>
    <mergeCell ref="O2:X2"/>
    <mergeCell ref="AA2:AJ2"/>
    <mergeCell ref="AM2:AV2"/>
    <mergeCell ref="G3:H4"/>
    <mergeCell ref="I3:J4"/>
    <mergeCell ref="K3:K4"/>
    <mergeCell ref="L3:L4"/>
    <mergeCell ref="N3:N4"/>
    <mergeCell ref="O3:O4"/>
    <mergeCell ref="AE3:AF4"/>
    <mergeCell ref="Q3:Q4"/>
    <mergeCell ref="R3:R4"/>
    <mergeCell ref="S3:T4"/>
    <mergeCell ref="U3:V4"/>
    <mergeCell ref="W3:W4"/>
    <mergeCell ref="X3:X4"/>
    <mergeCell ref="Z3:Z4"/>
    <mergeCell ref="AA3:AA4"/>
    <mergeCell ref="AB3:AB4"/>
    <mergeCell ref="AC3:AC4"/>
    <mergeCell ref="AD3:AD4"/>
    <mergeCell ref="AV3:AV4"/>
    <mergeCell ref="AG3:AH4"/>
    <mergeCell ref="AI3:AI4"/>
    <mergeCell ref="AJ3:AJ4"/>
    <mergeCell ref="AL3:AL4"/>
    <mergeCell ref="AM3:AM4"/>
    <mergeCell ref="AN3:AN4"/>
    <mergeCell ref="AO3:AO4"/>
    <mergeCell ref="AP3:AP4"/>
    <mergeCell ref="AQ3:AR4"/>
    <mergeCell ref="AS3:AT4"/>
    <mergeCell ref="AU3:AU4"/>
  </mergeCells>
  <hyperlinks>
    <hyperlink ref="B45" r:id="rId1"/>
  </hyperlinks>
  <pageMargins left="0.7" right="0.7" top="0.75" bottom="0.75" header="0.3" footer="0.3"/>
  <pageSetup paperSize="9" scale="65" orientation="portrait" r:id="rId2"/>
  <colBreaks count="1" manualBreakCount="1">
    <brk id="12"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showGridLines="0" topLeftCell="A37" zoomScaleNormal="100" workbookViewId="0">
      <selection activeCell="B65" sqref="B65"/>
    </sheetView>
  </sheetViews>
  <sheetFormatPr defaultRowHeight="15" x14ac:dyDescent="0.25"/>
  <cols>
    <col min="1" max="1" width="5" customWidth="1"/>
    <col min="2" max="2" width="45" bestFit="1" customWidth="1"/>
    <col min="3" max="6" width="9.140625" customWidth="1"/>
  </cols>
  <sheetData>
    <row r="1" spans="2:12" ht="15.75" thickBot="1" x14ac:dyDescent="0.3"/>
    <row r="2" spans="2:12" ht="23.25" customHeight="1" thickBot="1" x14ac:dyDescent="0.3">
      <c r="B2" s="135" t="s">
        <v>0</v>
      </c>
      <c r="C2" s="306" t="s">
        <v>344</v>
      </c>
      <c r="D2" s="307"/>
      <c r="E2" s="307"/>
      <c r="F2" s="307"/>
      <c r="G2" s="307"/>
      <c r="H2" s="307"/>
      <c r="I2" s="307"/>
      <c r="J2" s="307"/>
      <c r="K2" s="307"/>
      <c r="L2" s="308"/>
    </row>
    <row r="3" spans="2:12" ht="15" customHeight="1" x14ac:dyDescent="0.25">
      <c r="B3" s="304"/>
      <c r="C3" s="298">
        <v>2015</v>
      </c>
      <c r="D3" s="298">
        <v>2020</v>
      </c>
      <c r="E3" s="298">
        <v>2030</v>
      </c>
      <c r="F3" s="298">
        <v>2050</v>
      </c>
      <c r="G3" s="300" t="s">
        <v>1</v>
      </c>
      <c r="H3" s="301"/>
      <c r="I3" s="300" t="s">
        <v>2</v>
      </c>
      <c r="J3" s="301"/>
      <c r="K3" s="298" t="s">
        <v>3</v>
      </c>
      <c r="L3" s="298" t="s">
        <v>4</v>
      </c>
    </row>
    <row r="4" spans="2:12" ht="15.75" thickBot="1" x14ac:dyDescent="0.3">
      <c r="B4" s="305"/>
      <c r="C4" s="299"/>
      <c r="D4" s="299"/>
      <c r="E4" s="299"/>
      <c r="F4" s="299"/>
      <c r="G4" s="302"/>
      <c r="H4" s="303"/>
      <c r="I4" s="302"/>
      <c r="J4" s="303"/>
      <c r="K4" s="299"/>
      <c r="L4" s="299"/>
    </row>
    <row r="5" spans="2:12" ht="15.75" thickBot="1" x14ac:dyDescent="0.3">
      <c r="B5" s="131" t="s">
        <v>5</v>
      </c>
      <c r="C5" s="132"/>
      <c r="D5" s="132"/>
      <c r="E5" s="132"/>
      <c r="F5" s="132"/>
      <c r="G5" s="156" t="s">
        <v>6</v>
      </c>
      <c r="H5" s="156" t="s">
        <v>7</v>
      </c>
      <c r="I5" s="156" t="s">
        <v>6</v>
      </c>
      <c r="J5" s="156" t="s">
        <v>7</v>
      </c>
      <c r="K5" s="132"/>
      <c r="L5" s="133"/>
    </row>
    <row r="6" spans="2:12" s="105" customFormat="1" ht="15.75" thickBot="1" x14ac:dyDescent="0.3">
      <c r="B6" s="210" t="s">
        <v>8</v>
      </c>
      <c r="C6" s="227">
        <v>35</v>
      </c>
      <c r="D6" s="227">
        <v>30</v>
      </c>
      <c r="E6" s="227">
        <v>25</v>
      </c>
      <c r="F6" s="227">
        <v>25</v>
      </c>
      <c r="G6" s="197">
        <v>25</v>
      </c>
      <c r="H6" s="197">
        <v>35</v>
      </c>
      <c r="I6" s="197">
        <v>20</v>
      </c>
      <c r="J6" s="197">
        <v>35</v>
      </c>
      <c r="K6" s="138" t="s">
        <v>70</v>
      </c>
      <c r="L6" s="138">
        <v>4</v>
      </c>
    </row>
    <row r="7" spans="2:12" ht="15.75" thickBot="1" x14ac:dyDescent="0.3">
      <c r="B7" s="144" t="s">
        <v>9</v>
      </c>
      <c r="C7" s="103">
        <v>0</v>
      </c>
      <c r="D7" s="103">
        <v>0</v>
      </c>
      <c r="E7" s="103">
        <v>0</v>
      </c>
      <c r="F7" s="103">
        <v>0</v>
      </c>
      <c r="G7" s="103">
        <v>0</v>
      </c>
      <c r="H7" s="103">
        <v>0</v>
      </c>
      <c r="I7" s="103">
        <v>0</v>
      </c>
      <c r="J7" s="103">
        <v>0</v>
      </c>
      <c r="K7" s="137"/>
      <c r="L7" s="137"/>
    </row>
    <row r="8" spans="2:12" ht="15.75" thickBot="1" x14ac:dyDescent="0.3">
      <c r="B8" s="144" t="s">
        <v>10</v>
      </c>
      <c r="C8" s="103">
        <v>100</v>
      </c>
      <c r="D8" s="103">
        <v>100</v>
      </c>
      <c r="E8" s="103">
        <v>100</v>
      </c>
      <c r="F8" s="103">
        <v>100</v>
      </c>
      <c r="G8" s="103">
        <v>100</v>
      </c>
      <c r="H8" s="103">
        <v>100</v>
      </c>
      <c r="I8" s="103">
        <v>100</v>
      </c>
      <c r="J8" s="103">
        <v>100</v>
      </c>
      <c r="K8" s="137"/>
      <c r="L8" s="137"/>
    </row>
    <row r="9" spans="2:12" ht="15.75" thickBot="1" x14ac:dyDescent="0.3">
      <c r="B9" s="144" t="s">
        <v>11</v>
      </c>
      <c r="C9" s="103">
        <v>100</v>
      </c>
      <c r="D9" s="103">
        <v>100</v>
      </c>
      <c r="E9" s="103">
        <v>100</v>
      </c>
      <c r="F9" s="103">
        <v>100</v>
      </c>
      <c r="G9" s="103">
        <v>100</v>
      </c>
      <c r="H9" s="103">
        <v>100</v>
      </c>
      <c r="I9" s="103">
        <v>100</v>
      </c>
      <c r="J9" s="103">
        <v>100</v>
      </c>
      <c r="K9" s="137"/>
      <c r="L9" s="137"/>
    </row>
    <row r="10" spans="2:12" ht="15.75" thickBot="1" x14ac:dyDescent="0.3">
      <c r="B10" s="144" t="s">
        <v>193</v>
      </c>
      <c r="C10" s="103">
        <v>0</v>
      </c>
      <c r="D10" s="103">
        <v>0</v>
      </c>
      <c r="E10" s="103">
        <v>0</v>
      </c>
      <c r="F10" s="103">
        <v>0</v>
      </c>
      <c r="G10" s="103">
        <v>0</v>
      </c>
      <c r="H10" s="103">
        <v>0</v>
      </c>
      <c r="I10" s="103">
        <v>0</v>
      </c>
      <c r="J10" s="103">
        <v>0</v>
      </c>
      <c r="K10" s="137"/>
      <c r="L10" s="137"/>
    </row>
    <row r="11" spans="2:12" ht="15.75" thickBot="1" x14ac:dyDescent="0.3">
      <c r="B11" s="144" t="s">
        <v>12</v>
      </c>
      <c r="C11" s="197">
        <v>80</v>
      </c>
      <c r="D11" s="103">
        <v>82</v>
      </c>
      <c r="E11" s="103">
        <v>86</v>
      </c>
      <c r="F11" s="103">
        <v>88</v>
      </c>
      <c r="G11" s="186">
        <v>70</v>
      </c>
      <c r="H11" s="186">
        <v>89.515424139727571</v>
      </c>
      <c r="I11" s="186">
        <v>80.484575860272429</v>
      </c>
      <c r="J11" s="186">
        <v>95.515424139727571</v>
      </c>
      <c r="K11" s="137"/>
      <c r="L11" s="137"/>
    </row>
    <row r="12" spans="2:12" ht="15.75" thickBot="1" x14ac:dyDescent="0.3">
      <c r="B12" s="144" t="s">
        <v>13</v>
      </c>
      <c r="C12" s="103">
        <v>80</v>
      </c>
      <c r="D12" s="103">
        <v>82</v>
      </c>
      <c r="E12" s="103">
        <v>86</v>
      </c>
      <c r="F12" s="103">
        <v>88</v>
      </c>
      <c r="G12" s="186">
        <v>70</v>
      </c>
      <c r="H12" s="186">
        <v>89.515424139727571</v>
      </c>
      <c r="I12" s="186">
        <v>80.484575860272429</v>
      </c>
      <c r="J12" s="186">
        <v>95.515424139727571</v>
      </c>
      <c r="K12" s="137"/>
      <c r="L12" s="137">
        <v>5</v>
      </c>
    </row>
    <row r="13" spans="2:12" ht="15.75" thickBot="1" x14ac:dyDescent="0.3">
      <c r="B13" s="144" t="s">
        <v>14</v>
      </c>
      <c r="C13" s="103">
        <v>250</v>
      </c>
      <c r="D13" s="103">
        <v>240</v>
      </c>
      <c r="E13" s="103">
        <v>220</v>
      </c>
      <c r="F13" s="103">
        <v>200</v>
      </c>
      <c r="G13" s="103">
        <v>200</v>
      </c>
      <c r="H13" s="103">
        <v>300</v>
      </c>
      <c r="I13" s="103">
        <v>150</v>
      </c>
      <c r="J13" s="103">
        <v>250</v>
      </c>
      <c r="K13" s="137" t="s">
        <v>72</v>
      </c>
      <c r="L13" s="137">
        <v>8</v>
      </c>
    </row>
    <row r="14" spans="2:12" ht="15.75" thickBot="1" x14ac:dyDescent="0.3">
      <c r="B14" s="144" t="s">
        <v>15</v>
      </c>
      <c r="C14" s="103">
        <v>20</v>
      </c>
      <c r="D14" s="103">
        <v>20</v>
      </c>
      <c r="E14" s="103">
        <v>20</v>
      </c>
      <c r="F14" s="103">
        <v>20</v>
      </c>
      <c r="G14" s="103">
        <v>15</v>
      </c>
      <c r="H14" s="103">
        <v>25</v>
      </c>
      <c r="I14" s="103">
        <v>15</v>
      </c>
      <c r="J14" s="103">
        <v>25</v>
      </c>
      <c r="K14" s="137"/>
      <c r="L14" s="137">
        <v>7</v>
      </c>
    </row>
    <row r="15" spans="2:12" ht="15.75" thickBot="1" x14ac:dyDescent="0.3">
      <c r="B15" s="131" t="s">
        <v>16</v>
      </c>
      <c r="C15" s="100"/>
      <c r="D15" s="100"/>
      <c r="E15" s="100"/>
      <c r="F15" s="100"/>
      <c r="G15" s="100"/>
      <c r="H15" s="100"/>
      <c r="I15" s="100"/>
      <c r="J15" s="100"/>
      <c r="K15" s="161"/>
      <c r="L15" s="137"/>
    </row>
    <row r="16" spans="2:12" ht="15.75" thickBot="1" x14ac:dyDescent="0.3">
      <c r="B16" s="144" t="s">
        <v>196</v>
      </c>
      <c r="C16" s="103" t="s">
        <v>316</v>
      </c>
      <c r="D16" s="103" t="s">
        <v>316</v>
      </c>
      <c r="E16" s="103" t="s">
        <v>316</v>
      </c>
      <c r="F16" s="103" t="s">
        <v>316</v>
      </c>
      <c r="G16" s="103" t="s">
        <v>316</v>
      </c>
      <c r="H16" s="103" t="s">
        <v>316</v>
      </c>
      <c r="I16" s="103" t="s">
        <v>316</v>
      </c>
      <c r="J16" s="103" t="s">
        <v>316</v>
      </c>
      <c r="K16" s="163"/>
      <c r="L16" s="163"/>
    </row>
    <row r="17" spans="2:12" ht="15.75" thickBot="1" x14ac:dyDescent="0.3">
      <c r="B17" s="144" t="s">
        <v>197</v>
      </c>
      <c r="C17" s="103" t="s">
        <v>316</v>
      </c>
      <c r="D17" s="103" t="s">
        <v>316</v>
      </c>
      <c r="E17" s="103" t="s">
        <v>316</v>
      </c>
      <c r="F17" s="103" t="s">
        <v>316</v>
      </c>
      <c r="G17" s="103" t="s">
        <v>316</v>
      </c>
      <c r="H17" s="103" t="s">
        <v>316</v>
      </c>
      <c r="I17" s="103" t="s">
        <v>316</v>
      </c>
      <c r="J17" s="103" t="s">
        <v>316</v>
      </c>
      <c r="K17" s="163"/>
      <c r="L17" s="163"/>
    </row>
    <row r="18" spans="2:12" ht="15.75" thickBot="1" x14ac:dyDescent="0.3">
      <c r="B18" s="144" t="s">
        <v>198</v>
      </c>
      <c r="C18" s="103" t="s">
        <v>316</v>
      </c>
      <c r="D18" s="103" t="s">
        <v>316</v>
      </c>
      <c r="E18" s="103" t="s">
        <v>316</v>
      </c>
      <c r="F18" s="103" t="s">
        <v>316</v>
      </c>
      <c r="G18" s="103" t="s">
        <v>316</v>
      </c>
      <c r="H18" s="103" t="s">
        <v>316</v>
      </c>
      <c r="I18" s="103" t="s">
        <v>316</v>
      </c>
      <c r="J18" s="103" t="s">
        <v>316</v>
      </c>
      <c r="K18" s="163"/>
      <c r="L18" s="163"/>
    </row>
    <row r="19" spans="2:12" ht="15.75" thickBot="1" x14ac:dyDescent="0.3">
      <c r="B19" s="144" t="s">
        <v>17</v>
      </c>
      <c r="C19" s="103" t="s">
        <v>316</v>
      </c>
      <c r="D19" s="103" t="s">
        <v>316</v>
      </c>
      <c r="E19" s="103" t="s">
        <v>316</v>
      </c>
      <c r="F19" s="103" t="s">
        <v>316</v>
      </c>
      <c r="G19" s="103" t="s">
        <v>316</v>
      </c>
      <c r="H19" s="103" t="s">
        <v>316</v>
      </c>
      <c r="I19" s="103" t="s">
        <v>316</v>
      </c>
      <c r="J19" s="103" t="s">
        <v>316</v>
      </c>
      <c r="K19" s="163"/>
      <c r="L19" s="163"/>
    </row>
    <row r="20" spans="2:12" ht="15.75" thickBot="1" x14ac:dyDescent="0.3">
      <c r="B20" s="144" t="s">
        <v>18</v>
      </c>
      <c r="C20" s="103" t="s">
        <v>316</v>
      </c>
      <c r="D20" s="103" t="s">
        <v>316</v>
      </c>
      <c r="E20" s="103" t="s">
        <v>316</v>
      </c>
      <c r="F20" s="103" t="s">
        <v>316</v>
      </c>
      <c r="G20" s="103" t="s">
        <v>316</v>
      </c>
      <c r="H20" s="103" t="s">
        <v>316</v>
      </c>
      <c r="I20" s="103" t="s">
        <v>316</v>
      </c>
      <c r="J20" s="103" t="s">
        <v>316</v>
      </c>
      <c r="K20" s="163"/>
      <c r="L20" s="163"/>
    </row>
    <row r="21" spans="2:12" ht="15.75" thickBot="1" x14ac:dyDescent="0.3">
      <c r="B21" s="131" t="s">
        <v>19</v>
      </c>
      <c r="C21" s="99"/>
      <c r="D21" s="99"/>
      <c r="E21" s="99"/>
      <c r="F21" s="99"/>
      <c r="G21" s="99"/>
      <c r="H21" s="99"/>
      <c r="I21" s="99"/>
      <c r="J21" s="99"/>
      <c r="K21" s="132"/>
      <c r="L21" s="133"/>
    </row>
    <row r="22" spans="2:12" ht="15.75" thickBot="1" x14ac:dyDescent="0.3">
      <c r="B22" s="144" t="s">
        <v>20</v>
      </c>
      <c r="C22" s="103">
        <v>25</v>
      </c>
      <c r="D22" s="103">
        <v>25</v>
      </c>
      <c r="E22" s="103">
        <v>25</v>
      </c>
      <c r="F22" s="103">
        <v>25</v>
      </c>
      <c r="G22" s="212">
        <v>17.898591688967603</v>
      </c>
      <c r="H22" s="213">
        <v>32.101408311032401</v>
      </c>
      <c r="I22" s="213">
        <v>17.898591688967603</v>
      </c>
      <c r="J22" s="213">
        <v>32.101408311032401</v>
      </c>
      <c r="K22" s="137"/>
      <c r="L22" s="137">
        <v>9</v>
      </c>
    </row>
    <row r="23" spans="2:12" ht="15.75" thickBot="1" x14ac:dyDescent="0.3">
      <c r="B23" s="144" t="s">
        <v>21</v>
      </c>
      <c r="C23" s="103">
        <v>80</v>
      </c>
      <c r="D23" s="103">
        <v>70</v>
      </c>
      <c r="E23" s="103">
        <v>60</v>
      </c>
      <c r="F23" s="103">
        <v>50</v>
      </c>
      <c r="G23" s="212">
        <v>62.484575860272422</v>
      </c>
      <c r="H23" s="128">
        <v>120</v>
      </c>
      <c r="I23" s="213">
        <v>41.8</v>
      </c>
      <c r="J23" s="213">
        <v>58.2</v>
      </c>
      <c r="K23" s="137"/>
      <c r="L23" s="137">
        <v>5</v>
      </c>
    </row>
    <row r="24" spans="2:12" ht="15.75" thickBot="1" x14ac:dyDescent="0.3">
      <c r="B24" s="144" t="s">
        <v>22</v>
      </c>
      <c r="C24" s="103">
        <v>3</v>
      </c>
      <c r="D24" s="103">
        <v>2</v>
      </c>
      <c r="E24" s="103">
        <v>1</v>
      </c>
      <c r="F24" s="103">
        <v>0</v>
      </c>
      <c r="G24" s="212">
        <v>-0.29599999999999982</v>
      </c>
      <c r="H24" s="128">
        <v>4.2959999999999994</v>
      </c>
      <c r="I24" s="213">
        <v>0</v>
      </c>
      <c r="J24" s="213">
        <v>2</v>
      </c>
      <c r="K24" s="137"/>
      <c r="L24" s="137">
        <v>2.5</v>
      </c>
    </row>
    <row r="25" spans="2:12" ht="15.75" thickBot="1" x14ac:dyDescent="0.3">
      <c r="B25" s="144" t="s">
        <v>23</v>
      </c>
      <c r="C25" s="103">
        <v>4</v>
      </c>
      <c r="D25" s="103">
        <v>4</v>
      </c>
      <c r="E25" s="103">
        <v>4</v>
      </c>
      <c r="F25" s="103">
        <v>4</v>
      </c>
      <c r="G25" s="212">
        <v>0.78626945746847055</v>
      </c>
      <c r="H25" s="213">
        <v>7.213730542531529</v>
      </c>
      <c r="I25" s="213">
        <v>0.78626945746847055</v>
      </c>
      <c r="J25" s="213">
        <v>7.213730542531529</v>
      </c>
      <c r="K25" s="137"/>
      <c r="L25" s="137">
        <v>9</v>
      </c>
    </row>
    <row r="26" spans="2:12" ht="15.75" thickBot="1" x14ac:dyDescent="0.3">
      <c r="B26" s="144" t="s">
        <v>24</v>
      </c>
      <c r="C26" s="103">
        <v>150</v>
      </c>
      <c r="D26" s="186">
        <v>120</v>
      </c>
      <c r="E26" s="186">
        <v>95</v>
      </c>
      <c r="F26" s="186">
        <v>60</v>
      </c>
      <c r="G26" s="212">
        <v>100</v>
      </c>
      <c r="H26" s="213">
        <v>140</v>
      </c>
      <c r="I26" s="213">
        <v>50</v>
      </c>
      <c r="J26" s="213">
        <v>70</v>
      </c>
      <c r="K26" s="137" t="s">
        <v>32</v>
      </c>
      <c r="L26" s="137">
        <v>9</v>
      </c>
    </row>
    <row r="27" spans="2:12" ht="15.75" thickBot="1" x14ac:dyDescent="0.3">
      <c r="B27" s="131" t="s">
        <v>25</v>
      </c>
      <c r="C27" s="99"/>
      <c r="D27" s="99"/>
      <c r="E27" s="99"/>
      <c r="F27" s="99"/>
      <c r="G27" s="99"/>
      <c r="H27" s="99"/>
      <c r="I27" s="99"/>
      <c r="J27" s="99"/>
      <c r="K27" s="132"/>
      <c r="L27" s="133"/>
    </row>
    <row r="28" spans="2:12" x14ac:dyDescent="0.25">
      <c r="B28" s="166" t="s">
        <v>26</v>
      </c>
      <c r="C28" s="215">
        <v>7</v>
      </c>
      <c r="D28" s="108">
        <v>6.826741271853126</v>
      </c>
      <c r="E28" s="108">
        <v>6.4929827817282968</v>
      </c>
      <c r="F28" s="108">
        <v>5.8736202725940583</v>
      </c>
      <c r="G28" s="112">
        <v>5</v>
      </c>
      <c r="H28" s="112">
        <v>14</v>
      </c>
      <c r="I28" s="112">
        <v>4</v>
      </c>
      <c r="J28" s="112">
        <v>12</v>
      </c>
      <c r="K28" s="172" t="s">
        <v>63</v>
      </c>
      <c r="L28" s="172"/>
    </row>
    <row r="29" spans="2:12" s="105" customFormat="1" x14ac:dyDescent="0.25">
      <c r="B29" s="228" t="s">
        <v>27</v>
      </c>
      <c r="C29" s="107">
        <v>80</v>
      </c>
      <c r="D29" s="107">
        <v>80</v>
      </c>
      <c r="E29" s="107">
        <v>80</v>
      </c>
      <c r="F29" s="107">
        <v>80</v>
      </c>
      <c r="G29" s="107">
        <v>80</v>
      </c>
      <c r="H29" s="107">
        <v>80</v>
      </c>
      <c r="I29" s="107">
        <v>80</v>
      </c>
      <c r="J29" s="107">
        <v>80</v>
      </c>
      <c r="K29" s="229"/>
      <c r="L29" s="229"/>
    </row>
    <row r="30" spans="2:12" s="105" customFormat="1" ht="15.75" thickBot="1" x14ac:dyDescent="0.3">
      <c r="B30" s="210" t="s">
        <v>28</v>
      </c>
      <c r="C30" s="197">
        <v>20</v>
      </c>
      <c r="D30" s="197">
        <v>20</v>
      </c>
      <c r="E30" s="197">
        <v>20</v>
      </c>
      <c r="F30" s="197">
        <v>20</v>
      </c>
      <c r="G30" s="197">
        <v>20</v>
      </c>
      <c r="H30" s="197">
        <v>20</v>
      </c>
      <c r="I30" s="197">
        <v>20</v>
      </c>
      <c r="J30" s="197">
        <v>20</v>
      </c>
      <c r="K30" s="138"/>
      <c r="L30" s="138"/>
    </row>
    <row r="31" spans="2:12" ht="15.75" thickBot="1" x14ac:dyDescent="0.3">
      <c r="B31" s="144" t="s">
        <v>208</v>
      </c>
      <c r="C31" s="103" t="s">
        <v>345</v>
      </c>
      <c r="D31" s="214">
        <v>3.0232711346778127</v>
      </c>
      <c r="E31" s="214">
        <v>2.8754638033368169</v>
      </c>
      <c r="F31" s="214">
        <v>2.6011746921487973</v>
      </c>
      <c r="G31" s="103">
        <v>3</v>
      </c>
      <c r="H31" s="103">
        <v>2.6</v>
      </c>
      <c r="I31" s="103">
        <v>2.4</v>
      </c>
      <c r="J31" s="103">
        <v>4</v>
      </c>
      <c r="K31" s="137" t="s">
        <v>346</v>
      </c>
      <c r="L31" s="137"/>
    </row>
    <row r="32" spans="2:12" ht="15.75" customHeight="1" x14ac:dyDescent="0.25">
      <c r="B32" s="220" t="s">
        <v>30</v>
      </c>
      <c r="C32" s="170">
        <v>465.75</v>
      </c>
      <c r="D32" s="170">
        <v>455.42193890484378</v>
      </c>
      <c r="E32" s="170">
        <v>439.62603596824766</v>
      </c>
      <c r="F32" s="170">
        <v>400.98987466676084</v>
      </c>
      <c r="G32" s="170">
        <v>363.8</v>
      </c>
      <c r="H32" s="170">
        <v>520.70000000000005</v>
      </c>
      <c r="I32" s="170">
        <v>317.55</v>
      </c>
      <c r="J32" s="170">
        <v>479.25</v>
      </c>
      <c r="K32" s="169"/>
      <c r="L32" s="169"/>
    </row>
    <row r="33" spans="1:12" ht="15.75" customHeight="1" x14ac:dyDescent="0.25">
      <c r="B33" s="221" t="s">
        <v>97</v>
      </c>
      <c r="C33" s="123">
        <v>15.75</v>
      </c>
      <c r="D33" s="123">
        <v>16.560000000000002</v>
      </c>
      <c r="E33" s="123">
        <v>22.220000000000002</v>
      </c>
      <c r="F33" s="123">
        <v>23.400000000000002</v>
      </c>
      <c r="G33" s="125">
        <v>13.8</v>
      </c>
      <c r="H33" s="123">
        <v>20.700000000000003</v>
      </c>
      <c r="I33" s="123">
        <v>17.55</v>
      </c>
      <c r="J33" s="123">
        <v>29.25</v>
      </c>
      <c r="K33" s="124" t="s">
        <v>72</v>
      </c>
      <c r="L33" s="124"/>
    </row>
    <row r="34" spans="1:12" s="105" customFormat="1" ht="15.75" thickBot="1" x14ac:dyDescent="0.3">
      <c r="B34" s="222" t="s">
        <v>98</v>
      </c>
      <c r="C34" s="199">
        <v>450</v>
      </c>
      <c r="D34" s="185">
        <v>438.86193890484378</v>
      </c>
      <c r="E34" s="185">
        <v>417.40603596824764</v>
      </c>
      <c r="F34" s="92">
        <v>377.58987466676086</v>
      </c>
      <c r="G34" s="197">
        <v>350</v>
      </c>
      <c r="H34" s="197">
        <v>500</v>
      </c>
      <c r="I34" s="197">
        <v>300</v>
      </c>
      <c r="J34" s="197">
        <v>450</v>
      </c>
      <c r="K34" s="138" t="s">
        <v>63</v>
      </c>
      <c r="L34" s="138">
        <v>11</v>
      </c>
    </row>
    <row r="35" spans="1:12" ht="15.75" thickBot="1" x14ac:dyDescent="0.3">
      <c r="B35" s="144" t="s">
        <v>51</v>
      </c>
      <c r="C35" s="186">
        <v>0</v>
      </c>
      <c r="D35" s="186">
        <v>0</v>
      </c>
      <c r="E35" s="186">
        <v>0</v>
      </c>
      <c r="F35" s="186">
        <v>0</v>
      </c>
      <c r="G35" s="186">
        <v>0</v>
      </c>
      <c r="H35" s="186">
        <v>0</v>
      </c>
      <c r="I35" s="186">
        <v>0</v>
      </c>
      <c r="J35" s="186">
        <v>0</v>
      </c>
      <c r="K35" s="137"/>
      <c r="L35" s="137"/>
    </row>
    <row r="36" spans="1:12" ht="15.75" thickBot="1" x14ac:dyDescent="0.3">
      <c r="B36" s="131" t="s">
        <v>210</v>
      </c>
      <c r="C36" s="132"/>
      <c r="D36" s="132"/>
      <c r="E36" s="132"/>
      <c r="F36" s="132"/>
      <c r="G36" s="132"/>
      <c r="H36" s="132"/>
      <c r="I36" s="132"/>
      <c r="J36" s="132"/>
      <c r="K36" s="132"/>
      <c r="L36" s="133"/>
    </row>
    <row r="37" spans="1:12" ht="15.75" thickBot="1" x14ac:dyDescent="0.3">
      <c r="B37" s="144"/>
      <c r="C37" s="137"/>
      <c r="D37" s="137"/>
      <c r="E37" s="137"/>
      <c r="F37" s="137"/>
      <c r="G37" s="137"/>
      <c r="H37" s="137"/>
      <c r="I37" s="137"/>
      <c r="J37" s="137"/>
      <c r="K37" s="137"/>
      <c r="L37" s="137"/>
    </row>
    <row r="38" spans="1:12" ht="15.75" thickBot="1" x14ac:dyDescent="0.3">
      <c r="B38" s="144"/>
      <c r="C38" s="137"/>
      <c r="D38" s="137"/>
      <c r="E38" s="137"/>
      <c r="F38" s="137"/>
      <c r="G38" s="137"/>
      <c r="H38" s="137"/>
      <c r="I38" s="137"/>
      <c r="J38" s="137"/>
      <c r="K38" s="137"/>
      <c r="L38" s="137"/>
    </row>
    <row r="39" spans="1:12" ht="15.75" thickBot="1" x14ac:dyDescent="0.3">
      <c r="B39" s="144"/>
      <c r="C39" s="137"/>
      <c r="D39" s="137"/>
      <c r="E39" s="137"/>
      <c r="F39" s="137"/>
      <c r="G39" s="137"/>
      <c r="H39" s="137"/>
      <c r="I39" s="137"/>
      <c r="J39" s="137"/>
      <c r="K39" s="137"/>
      <c r="L39" s="137"/>
    </row>
    <row r="40" spans="1:12" ht="15.75" thickBot="1" x14ac:dyDescent="0.3">
      <c r="B40" s="144"/>
      <c r="C40" s="137"/>
      <c r="D40" s="137"/>
      <c r="E40" s="137"/>
      <c r="F40" s="137"/>
      <c r="G40" s="137"/>
      <c r="H40" s="137"/>
      <c r="I40" s="137"/>
      <c r="J40" s="137"/>
      <c r="K40" s="137"/>
      <c r="L40" s="137"/>
    </row>
    <row r="41" spans="1:12" ht="15.75" thickBot="1" x14ac:dyDescent="0.3">
      <c r="B41" s="144"/>
      <c r="C41" s="137"/>
      <c r="D41" s="137"/>
      <c r="E41" s="137"/>
      <c r="F41" s="137"/>
      <c r="G41" s="137"/>
      <c r="H41" s="137"/>
      <c r="I41" s="137"/>
      <c r="J41" s="137"/>
      <c r="K41" s="137"/>
      <c r="L41" s="137"/>
    </row>
    <row r="43" spans="1:12" x14ac:dyDescent="0.25">
      <c r="A43" s="27" t="s">
        <v>68</v>
      </c>
    </row>
    <row r="44" spans="1:12" x14ac:dyDescent="0.25">
      <c r="A44" s="32">
        <v>2</v>
      </c>
      <c r="B44" s="208" t="s">
        <v>324</v>
      </c>
    </row>
    <row r="45" spans="1:12" x14ac:dyDescent="0.25">
      <c r="A45" s="32">
        <v>4</v>
      </c>
      <c r="B45" s="150" t="s">
        <v>325</v>
      </c>
    </row>
    <row r="46" spans="1:12" x14ac:dyDescent="0.25">
      <c r="A46" s="32">
        <v>5</v>
      </c>
      <c r="B46" s="208" t="s">
        <v>326</v>
      </c>
    </row>
    <row r="47" spans="1:12" x14ac:dyDescent="0.25">
      <c r="A47" s="32">
        <v>7</v>
      </c>
      <c r="B47" s="230" t="s">
        <v>328</v>
      </c>
    </row>
    <row r="48" spans="1:12" x14ac:dyDescent="0.25">
      <c r="A48" s="32">
        <v>8</v>
      </c>
      <c r="B48" s="230" t="s">
        <v>329</v>
      </c>
    </row>
    <row r="49" spans="1:2" x14ac:dyDescent="0.25">
      <c r="A49" s="32">
        <v>9</v>
      </c>
      <c r="B49" s="230" t="s">
        <v>330</v>
      </c>
    </row>
    <row r="50" spans="1:2" x14ac:dyDescent="0.25">
      <c r="A50" s="32">
        <v>11</v>
      </c>
      <c r="B50" s="147" t="s">
        <v>331</v>
      </c>
    </row>
    <row r="51" spans="1:2" x14ac:dyDescent="0.25">
      <c r="A51" s="32"/>
      <c r="B51" s="225"/>
    </row>
    <row r="52" spans="1:2" x14ac:dyDescent="0.25">
      <c r="A52" s="27" t="s">
        <v>69</v>
      </c>
    </row>
    <row r="53" spans="1:2" x14ac:dyDescent="0.25">
      <c r="A53" s="32" t="s">
        <v>70</v>
      </c>
      <c r="B53" s="208" t="s">
        <v>347</v>
      </c>
    </row>
    <row r="54" spans="1:2" x14ac:dyDescent="0.25">
      <c r="A54" s="32" t="s">
        <v>33</v>
      </c>
      <c r="B54" s="208" t="s">
        <v>348</v>
      </c>
    </row>
    <row r="55" spans="1:2" x14ac:dyDescent="0.25">
      <c r="A55" s="32" t="s">
        <v>32</v>
      </c>
      <c r="B55" s="208" t="s">
        <v>349</v>
      </c>
    </row>
    <row r="56" spans="1:2" x14ac:dyDescent="0.25">
      <c r="A56" s="32" t="s">
        <v>34</v>
      </c>
      <c r="B56" s="208" t="s">
        <v>335</v>
      </c>
    </row>
    <row r="57" spans="1:2" x14ac:dyDescent="0.25">
      <c r="A57" s="32" t="s">
        <v>71</v>
      </c>
      <c r="B57" s="208" t="s">
        <v>350</v>
      </c>
    </row>
    <row r="58" spans="1:2" x14ac:dyDescent="0.25">
      <c r="A58" s="32" t="s">
        <v>63</v>
      </c>
      <c r="B58" s="149" t="s">
        <v>226</v>
      </c>
    </row>
    <row r="59" spans="1:2" x14ac:dyDescent="0.25">
      <c r="A59" s="32" t="s">
        <v>72</v>
      </c>
      <c r="B59" s="96" t="s">
        <v>232</v>
      </c>
    </row>
    <row r="60" spans="1:2" x14ac:dyDescent="0.25">
      <c r="A60" s="32"/>
    </row>
  </sheetData>
  <mergeCells count="10">
    <mergeCell ref="C2:L2"/>
    <mergeCell ref="B3:B4"/>
    <mergeCell ref="C3:C4"/>
    <mergeCell ref="D3:D4"/>
    <mergeCell ref="E3:E4"/>
    <mergeCell ref="F3:F4"/>
    <mergeCell ref="G3:H4"/>
    <mergeCell ref="I3:J4"/>
    <mergeCell ref="K3:K4"/>
    <mergeCell ref="L3:L4"/>
  </mergeCells>
  <pageMargins left="0.7" right="0.7" top="0.75" bottom="0.75" header="0.3" footer="0.3"/>
  <pageSetup paperSize="9" scale="65" orientation="portrait" r:id="rId1"/>
  <colBreaks count="1" manualBreakCount="1">
    <brk id="1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7"/>
  <sheetViews>
    <sheetView showGridLines="0" zoomScaleNormal="100" workbookViewId="0">
      <selection activeCell="L37" sqref="L37"/>
    </sheetView>
  </sheetViews>
  <sheetFormatPr defaultRowHeight="15" x14ac:dyDescent="0.25"/>
  <cols>
    <col min="1" max="1" width="5" customWidth="1"/>
    <col min="2" max="2" width="45" bestFit="1" customWidth="1"/>
    <col min="3" max="4" width="9.140625" customWidth="1"/>
    <col min="6" max="10" width="9.140625" customWidth="1"/>
    <col min="14" max="14" width="45" bestFit="1" customWidth="1"/>
  </cols>
  <sheetData>
    <row r="1" spans="2:24" ht="15.75" thickBot="1" x14ac:dyDescent="0.3"/>
    <row r="2" spans="2:24" ht="23.25" customHeight="1" thickBot="1" x14ac:dyDescent="0.3">
      <c r="B2" s="135" t="s">
        <v>0</v>
      </c>
      <c r="C2" s="306" t="s">
        <v>390</v>
      </c>
      <c r="D2" s="307"/>
      <c r="E2" s="307"/>
      <c r="F2" s="307"/>
      <c r="G2" s="307"/>
      <c r="H2" s="307"/>
      <c r="I2" s="307"/>
      <c r="J2" s="307"/>
      <c r="K2" s="307"/>
      <c r="L2" s="308"/>
      <c r="N2" s="135" t="s">
        <v>0</v>
      </c>
      <c r="O2" s="306" t="s">
        <v>391</v>
      </c>
      <c r="P2" s="307"/>
      <c r="Q2" s="307"/>
      <c r="R2" s="307"/>
      <c r="S2" s="307"/>
      <c r="T2" s="307"/>
      <c r="U2" s="307"/>
      <c r="V2" s="307"/>
      <c r="W2" s="307"/>
      <c r="X2" s="308"/>
    </row>
    <row r="3" spans="2:24" ht="15" customHeight="1" x14ac:dyDescent="0.25">
      <c r="B3" s="304"/>
      <c r="C3" s="298">
        <v>2015</v>
      </c>
      <c r="D3" s="298">
        <v>2020</v>
      </c>
      <c r="E3" s="298">
        <v>2030</v>
      </c>
      <c r="F3" s="298">
        <v>2050</v>
      </c>
      <c r="G3" s="300" t="s">
        <v>1</v>
      </c>
      <c r="H3" s="301"/>
      <c r="I3" s="300" t="s">
        <v>2</v>
      </c>
      <c r="J3" s="301"/>
      <c r="K3" s="298" t="s">
        <v>3</v>
      </c>
      <c r="L3" s="298" t="s">
        <v>4</v>
      </c>
      <c r="N3" s="304"/>
      <c r="O3" s="298">
        <v>2015</v>
      </c>
      <c r="P3" s="298">
        <v>2020</v>
      </c>
      <c r="Q3" s="298">
        <v>2030</v>
      </c>
      <c r="R3" s="298">
        <v>2050</v>
      </c>
      <c r="S3" s="300" t="s">
        <v>1</v>
      </c>
      <c r="T3" s="301"/>
      <c r="U3" s="300" t="s">
        <v>2</v>
      </c>
      <c r="V3" s="301"/>
      <c r="W3" s="298" t="s">
        <v>3</v>
      </c>
      <c r="X3" s="298" t="s">
        <v>4</v>
      </c>
    </row>
    <row r="4" spans="2:24" ht="15.75" thickBot="1" x14ac:dyDescent="0.3">
      <c r="B4" s="305"/>
      <c r="C4" s="299"/>
      <c r="D4" s="299"/>
      <c r="E4" s="299"/>
      <c r="F4" s="299"/>
      <c r="G4" s="302"/>
      <c r="H4" s="303"/>
      <c r="I4" s="302"/>
      <c r="J4" s="303"/>
      <c r="K4" s="299"/>
      <c r="L4" s="299"/>
      <c r="N4" s="305"/>
      <c r="O4" s="299"/>
      <c r="P4" s="299"/>
      <c r="Q4" s="299"/>
      <c r="R4" s="299"/>
      <c r="S4" s="302"/>
      <c r="T4" s="303"/>
      <c r="U4" s="302"/>
      <c r="V4" s="303"/>
      <c r="W4" s="299"/>
      <c r="X4" s="299"/>
    </row>
    <row r="5" spans="2:24" ht="15.75" thickBot="1" x14ac:dyDescent="0.3">
      <c r="B5" s="131" t="s">
        <v>5</v>
      </c>
      <c r="C5" s="132"/>
      <c r="D5" s="132"/>
      <c r="E5" s="132"/>
      <c r="F5" s="132"/>
      <c r="G5" s="156" t="s">
        <v>6</v>
      </c>
      <c r="H5" s="156" t="s">
        <v>7</v>
      </c>
      <c r="I5" s="156" t="s">
        <v>6</v>
      </c>
      <c r="J5" s="156" t="s">
        <v>7</v>
      </c>
      <c r="K5" s="132"/>
      <c r="L5" s="133"/>
      <c r="N5" s="131" t="s">
        <v>5</v>
      </c>
      <c r="O5" s="132"/>
      <c r="P5" s="132"/>
      <c r="Q5" s="132"/>
      <c r="R5" s="132"/>
      <c r="S5" s="156" t="s">
        <v>6</v>
      </c>
      <c r="T5" s="156" t="s">
        <v>7</v>
      </c>
      <c r="U5" s="156" t="s">
        <v>6</v>
      </c>
      <c r="V5" s="156" t="s">
        <v>7</v>
      </c>
      <c r="W5" s="132"/>
      <c r="X5" s="133"/>
    </row>
    <row r="6" spans="2:24" ht="15.75" thickBot="1" x14ac:dyDescent="0.3">
      <c r="B6" s="144" t="s">
        <v>8</v>
      </c>
      <c r="C6" s="209">
        <v>6</v>
      </c>
      <c r="D6" s="209">
        <v>5</v>
      </c>
      <c r="E6" s="209">
        <v>4</v>
      </c>
      <c r="F6" s="209">
        <v>4</v>
      </c>
      <c r="G6" s="103">
        <v>4</v>
      </c>
      <c r="H6" s="103">
        <v>8</v>
      </c>
      <c r="I6" s="103">
        <v>4</v>
      </c>
      <c r="J6" s="103">
        <v>8</v>
      </c>
      <c r="K6" s="103" t="s">
        <v>63</v>
      </c>
      <c r="L6" s="103"/>
      <c r="M6" s="96"/>
      <c r="N6" s="102" t="s">
        <v>8</v>
      </c>
      <c r="O6" s="209">
        <v>15</v>
      </c>
      <c r="P6" s="209">
        <v>12</v>
      </c>
      <c r="Q6" s="209">
        <v>10</v>
      </c>
      <c r="R6" s="209">
        <v>10</v>
      </c>
      <c r="S6" s="103">
        <v>10</v>
      </c>
      <c r="T6" s="103">
        <v>15</v>
      </c>
      <c r="U6" s="103">
        <v>8</v>
      </c>
      <c r="V6" s="103">
        <v>12</v>
      </c>
      <c r="W6" s="137"/>
      <c r="X6" s="137"/>
    </row>
    <row r="7" spans="2:24" ht="15.75" thickBot="1" x14ac:dyDescent="0.3">
      <c r="B7" s="144" t="s">
        <v>9</v>
      </c>
      <c r="C7" s="103" t="s">
        <v>316</v>
      </c>
      <c r="D7" s="103" t="s">
        <v>316</v>
      </c>
      <c r="E7" s="103" t="s">
        <v>316</v>
      </c>
      <c r="F7" s="103" t="s">
        <v>316</v>
      </c>
      <c r="G7" s="103" t="s">
        <v>316</v>
      </c>
      <c r="H7" s="103" t="s">
        <v>316</v>
      </c>
      <c r="I7" s="103" t="s">
        <v>316</v>
      </c>
      <c r="J7" s="103" t="s">
        <v>316</v>
      </c>
      <c r="K7" s="103"/>
      <c r="L7" s="103"/>
      <c r="M7" s="96"/>
      <c r="N7" s="102" t="s">
        <v>9</v>
      </c>
      <c r="O7" s="103" t="s">
        <v>316</v>
      </c>
      <c r="P7" s="103" t="s">
        <v>316</v>
      </c>
      <c r="Q7" s="103" t="s">
        <v>316</v>
      </c>
      <c r="R7" s="103" t="s">
        <v>316</v>
      </c>
      <c r="S7" s="103" t="s">
        <v>316</v>
      </c>
      <c r="T7" s="103" t="s">
        <v>316</v>
      </c>
      <c r="U7" s="103" t="s">
        <v>316</v>
      </c>
      <c r="V7" s="103" t="s">
        <v>316</v>
      </c>
      <c r="W7" s="137"/>
      <c r="X7" s="137"/>
    </row>
    <row r="8" spans="2:24" ht="15.75" thickBot="1" x14ac:dyDescent="0.3">
      <c r="B8" s="144" t="s">
        <v>10</v>
      </c>
      <c r="C8" s="209">
        <v>40</v>
      </c>
      <c r="D8" s="209">
        <v>40</v>
      </c>
      <c r="E8" s="209">
        <v>40</v>
      </c>
      <c r="F8" s="209">
        <v>40</v>
      </c>
      <c r="G8" s="103">
        <v>20</v>
      </c>
      <c r="H8" s="103">
        <v>60</v>
      </c>
      <c r="I8" s="103">
        <v>20</v>
      </c>
      <c r="J8" s="103">
        <v>60</v>
      </c>
      <c r="K8" s="103" t="s">
        <v>32</v>
      </c>
      <c r="L8" s="103"/>
      <c r="M8" s="96"/>
      <c r="N8" s="102" t="s">
        <v>10</v>
      </c>
      <c r="O8" s="209">
        <v>45</v>
      </c>
      <c r="P8" s="209">
        <v>45</v>
      </c>
      <c r="Q8" s="209">
        <v>45</v>
      </c>
      <c r="R8" s="209">
        <v>45</v>
      </c>
      <c r="S8" s="103">
        <v>20</v>
      </c>
      <c r="T8" s="103">
        <v>70</v>
      </c>
      <c r="U8" s="103">
        <v>20</v>
      </c>
      <c r="V8" s="103">
        <v>70</v>
      </c>
      <c r="W8" s="137" t="s">
        <v>32</v>
      </c>
      <c r="X8" s="137"/>
    </row>
    <row r="9" spans="2:24" ht="15.75" thickBot="1" x14ac:dyDescent="0.3">
      <c r="B9" s="144" t="s">
        <v>11</v>
      </c>
      <c r="C9" s="103">
        <v>0</v>
      </c>
      <c r="D9" s="103">
        <v>0</v>
      </c>
      <c r="E9" s="103">
        <v>0</v>
      </c>
      <c r="F9" s="103">
        <v>0</v>
      </c>
      <c r="G9" s="103">
        <v>0</v>
      </c>
      <c r="H9" s="103">
        <v>0</v>
      </c>
      <c r="I9" s="103">
        <v>0</v>
      </c>
      <c r="J9" s="103">
        <v>0</v>
      </c>
      <c r="K9" s="103" t="s">
        <v>71</v>
      </c>
      <c r="L9" s="103"/>
      <c r="M9" s="96"/>
      <c r="N9" s="102" t="s">
        <v>11</v>
      </c>
      <c r="O9" s="103">
        <v>20</v>
      </c>
      <c r="P9" s="103">
        <v>20</v>
      </c>
      <c r="Q9" s="103">
        <v>20</v>
      </c>
      <c r="R9" s="103">
        <v>20</v>
      </c>
      <c r="S9" s="103">
        <v>10</v>
      </c>
      <c r="T9" s="103">
        <v>40</v>
      </c>
      <c r="U9" s="103">
        <v>10</v>
      </c>
      <c r="V9" s="103">
        <v>40</v>
      </c>
      <c r="W9" s="137" t="s">
        <v>71</v>
      </c>
      <c r="X9" s="137"/>
    </row>
    <row r="10" spans="2:24" ht="15.75" thickBot="1" x14ac:dyDescent="0.3">
      <c r="B10" s="144" t="s">
        <v>193</v>
      </c>
      <c r="C10" s="103" t="s">
        <v>316</v>
      </c>
      <c r="D10" s="103" t="s">
        <v>316</v>
      </c>
      <c r="E10" s="103" t="s">
        <v>316</v>
      </c>
      <c r="F10" s="103" t="s">
        <v>316</v>
      </c>
      <c r="G10" s="103" t="s">
        <v>316</v>
      </c>
      <c r="H10" s="103" t="s">
        <v>316</v>
      </c>
      <c r="I10" s="103" t="s">
        <v>316</v>
      </c>
      <c r="J10" s="103" t="s">
        <v>316</v>
      </c>
      <c r="K10" s="103"/>
      <c r="L10" s="103"/>
      <c r="M10" s="96"/>
      <c r="N10" s="102" t="s">
        <v>193</v>
      </c>
      <c r="O10" s="103" t="s">
        <v>316</v>
      </c>
      <c r="P10" s="103" t="s">
        <v>316</v>
      </c>
      <c r="Q10" s="103" t="s">
        <v>316</v>
      </c>
      <c r="R10" s="103" t="s">
        <v>316</v>
      </c>
      <c r="S10" s="103" t="s">
        <v>316</v>
      </c>
      <c r="T10" s="103" t="s">
        <v>316</v>
      </c>
      <c r="U10" s="103" t="s">
        <v>316</v>
      </c>
      <c r="V10" s="103" t="s">
        <v>316</v>
      </c>
      <c r="W10" s="137"/>
      <c r="X10" s="137"/>
    </row>
    <row r="11" spans="2:24" ht="15.75" thickBot="1" x14ac:dyDescent="0.3">
      <c r="B11" s="144" t="s">
        <v>12</v>
      </c>
      <c r="C11" s="103">
        <v>65</v>
      </c>
      <c r="D11" s="103">
        <v>70</v>
      </c>
      <c r="E11" s="103">
        <v>75</v>
      </c>
      <c r="F11" s="103">
        <v>75</v>
      </c>
      <c r="G11" s="186">
        <v>62.484575860272422</v>
      </c>
      <c r="H11" s="186">
        <v>77.515424139727571</v>
      </c>
      <c r="I11" s="186">
        <v>67.484575860272429</v>
      </c>
      <c r="J11" s="186">
        <v>82.515424139727571</v>
      </c>
      <c r="K11" s="103"/>
      <c r="L11" s="103"/>
      <c r="M11" s="96"/>
      <c r="N11" s="102" t="s">
        <v>12</v>
      </c>
      <c r="O11" s="103">
        <v>65</v>
      </c>
      <c r="P11" s="103">
        <v>70</v>
      </c>
      <c r="Q11" s="103">
        <v>75</v>
      </c>
      <c r="R11" s="103">
        <v>75</v>
      </c>
      <c r="S11" s="186">
        <v>62.484575860272422</v>
      </c>
      <c r="T11" s="186">
        <v>77.515424139727571</v>
      </c>
      <c r="U11" s="186">
        <v>67.484575860272429</v>
      </c>
      <c r="V11" s="186">
        <v>82.515424139727571</v>
      </c>
      <c r="W11" s="137"/>
      <c r="X11" s="137"/>
    </row>
    <row r="12" spans="2:24" ht="15.75" thickBot="1" x14ac:dyDescent="0.3">
      <c r="B12" s="144" t="s">
        <v>13</v>
      </c>
      <c r="C12" s="103">
        <v>65</v>
      </c>
      <c r="D12" s="103">
        <v>70</v>
      </c>
      <c r="E12" s="103">
        <v>75</v>
      </c>
      <c r="F12" s="103">
        <v>75</v>
      </c>
      <c r="G12" s="186">
        <v>62.484575860272422</v>
      </c>
      <c r="H12" s="186">
        <v>77.515424139727571</v>
      </c>
      <c r="I12" s="186">
        <v>67.484575860272429</v>
      </c>
      <c r="J12" s="186">
        <v>82.515424139727571</v>
      </c>
      <c r="K12" s="103"/>
      <c r="L12" s="103"/>
      <c r="M12" s="96"/>
      <c r="N12" s="102" t="s">
        <v>13</v>
      </c>
      <c r="O12" s="103">
        <v>65</v>
      </c>
      <c r="P12" s="103">
        <v>70</v>
      </c>
      <c r="Q12" s="103">
        <v>75</v>
      </c>
      <c r="R12" s="103">
        <v>75</v>
      </c>
      <c r="S12" s="186">
        <v>62.484575860272422</v>
      </c>
      <c r="T12" s="186">
        <v>77.515424139727571</v>
      </c>
      <c r="U12" s="186">
        <v>67.484575860272429</v>
      </c>
      <c r="V12" s="186">
        <v>82.515424139727571</v>
      </c>
      <c r="W12" s="137"/>
      <c r="X12" s="137"/>
    </row>
    <row r="13" spans="2:24" ht="15.75" thickBot="1" x14ac:dyDescent="0.3">
      <c r="B13" s="144" t="s">
        <v>14</v>
      </c>
      <c r="C13" s="103">
        <v>0</v>
      </c>
      <c r="D13" s="103">
        <v>0</v>
      </c>
      <c r="E13" s="103">
        <v>0</v>
      </c>
      <c r="F13" s="103">
        <v>0</v>
      </c>
      <c r="G13" s="103">
        <v>0</v>
      </c>
      <c r="H13" s="103">
        <v>0</v>
      </c>
      <c r="I13" s="103">
        <v>0</v>
      </c>
      <c r="J13" s="103">
        <v>0</v>
      </c>
      <c r="K13" s="103"/>
      <c r="L13" s="103"/>
      <c r="M13" s="96"/>
      <c r="N13" s="102" t="s">
        <v>14</v>
      </c>
      <c r="O13" s="103">
        <v>150</v>
      </c>
      <c r="P13" s="103">
        <v>140</v>
      </c>
      <c r="Q13" s="103">
        <v>130</v>
      </c>
      <c r="R13" s="103">
        <v>110</v>
      </c>
      <c r="S13" s="103">
        <v>100</v>
      </c>
      <c r="T13" s="103">
        <v>160</v>
      </c>
      <c r="U13" s="103">
        <v>90</v>
      </c>
      <c r="V13" s="103">
        <v>150</v>
      </c>
      <c r="W13" s="137" t="s">
        <v>73</v>
      </c>
      <c r="X13" s="137"/>
    </row>
    <row r="14" spans="2:24" s="105" customFormat="1" ht="15.75" thickBot="1" x14ac:dyDescent="0.3">
      <c r="B14" s="210" t="s">
        <v>15</v>
      </c>
      <c r="C14" s="103">
        <v>20</v>
      </c>
      <c r="D14" s="197">
        <v>20</v>
      </c>
      <c r="E14" s="197">
        <v>20</v>
      </c>
      <c r="F14" s="197">
        <v>20</v>
      </c>
      <c r="G14" s="197">
        <v>15</v>
      </c>
      <c r="H14" s="197">
        <v>25</v>
      </c>
      <c r="I14" s="197">
        <v>15</v>
      </c>
      <c r="J14" s="197">
        <v>25</v>
      </c>
      <c r="K14" s="197"/>
      <c r="L14" s="197">
        <v>2</v>
      </c>
      <c r="M14" s="110"/>
      <c r="N14" s="198" t="s">
        <v>15</v>
      </c>
      <c r="O14" s="197">
        <v>20</v>
      </c>
      <c r="P14" s="197">
        <v>20</v>
      </c>
      <c r="Q14" s="197">
        <v>20</v>
      </c>
      <c r="R14" s="197">
        <v>20</v>
      </c>
      <c r="S14" s="197">
        <v>15</v>
      </c>
      <c r="T14" s="197">
        <v>25</v>
      </c>
      <c r="U14" s="197">
        <v>15</v>
      </c>
      <c r="V14" s="197">
        <v>25</v>
      </c>
      <c r="W14" s="138"/>
      <c r="X14" s="138">
        <v>2</v>
      </c>
    </row>
    <row r="15" spans="2:24" ht="15.75" thickBot="1" x14ac:dyDescent="0.3">
      <c r="B15" s="131" t="s">
        <v>16</v>
      </c>
      <c r="C15" s="100"/>
      <c r="D15" s="100"/>
      <c r="E15" s="100"/>
      <c r="F15" s="100"/>
      <c r="G15" s="100"/>
      <c r="H15" s="100"/>
      <c r="I15" s="100"/>
      <c r="J15" s="100"/>
      <c r="K15" s="100"/>
      <c r="L15" s="103"/>
      <c r="M15" s="96"/>
      <c r="N15" s="98" t="s">
        <v>16</v>
      </c>
      <c r="O15" s="100"/>
      <c r="P15" s="100"/>
      <c r="Q15" s="100"/>
      <c r="R15" s="100"/>
      <c r="S15" s="100"/>
      <c r="T15" s="100"/>
      <c r="U15" s="100"/>
      <c r="V15" s="100"/>
      <c r="W15" s="161"/>
      <c r="X15" s="137"/>
    </row>
    <row r="16" spans="2:24" ht="15.75" thickBot="1" x14ac:dyDescent="0.3">
      <c r="B16" s="144" t="s">
        <v>196</v>
      </c>
      <c r="C16" s="103" t="s">
        <v>316</v>
      </c>
      <c r="D16" s="103" t="s">
        <v>316</v>
      </c>
      <c r="E16" s="103" t="s">
        <v>316</v>
      </c>
      <c r="F16" s="103" t="s">
        <v>316</v>
      </c>
      <c r="G16" s="103" t="s">
        <v>316</v>
      </c>
      <c r="H16" s="103" t="s">
        <v>316</v>
      </c>
      <c r="I16" s="103" t="s">
        <v>316</v>
      </c>
      <c r="J16" s="103" t="s">
        <v>316</v>
      </c>
      <c r="K16" s="103"/>
      <c r="L16" s="103"/>
      <c r="M16" s="96"/>
      <c r="N16" s="102" t="s">
        <v>196</v>
      </c>
      <c r="O16" s="103" t="s">
        <v>316</v>
      </c>
      <c r="P16" s="103" t="s">
        <v>316</v>
      </c>
      <c r="Q16" s="103" t="s">
        <v>316</v>
      </c>
      <c r="R16" s="103" t="s">
        <v>316</v>
      </c>
      <c r="S16" s="103" t="s">
        <v>316</v>
      </c>
      <c r="T16" s="103" t="s">
        <v>316</v>
      </c>
      <c r="U16" s="103" t="s">
        <v>316</v>
      </c>
      <c r="V16" s="103" t="s">
        <v>316</v>
      </c>
      <c r="W16" s="163"/>
      <c r="X16" s="163"/>
    </row>
    <row r="17" spans="2:24" ht="15.75" thickBot="1" x14ac:dyDescent="0.3">
      <c r="B17" s="144" t="s">
        <v>197</v>
      </c>
      <c r="C17" s="103" t="s">
        <v>316</v>
      </c>
      <c r="D17" s="103" t="s">
        <v>316</v>
      </c>
      <c r="E17" s="103" t="s">
        <v>316</v>
      </c>
      <c r="F17" s="103" t="s">
        <v>316</v>
      </c>
      <c r="G17" s="103" t="s">
        <v>316</v>
      </c>
      <c r="H17" s="103" t="s">
        <v>316</v>
      </c>
      <c r="I17" s="103" t="s">
        <v>316</v>
      </c>
      <c r="J17" s="103" t="s">
        <v>316</v>
      </c>
      <c r="K17" s="103"/>
      <c r="L17" s="103"/>
      <c r="M17" s="96"/>
      <c r="N17" s="102" t="s">
        <v>197</v>
      </c>
      <c r="O17" s="103" t="s">
        <v>316</v>
      </c>
      <c r="P17" s="103" t="s">
        <v>316</v>
      </c>
      <c r="Q17" s="103" t="s">
        <v>316</v>
      </c>
      <c r="R17" s="103" t="s">
        <v>316</v>
      </c>
      <c r="S17" s="103" t="s">
        <v>316</v>
      </c>
      <c r="T17" s="103" t="s">
        <v>316</v>
      </c>
      <c r="U17" s="103" t="s">
        <v>316</v>
      </c>
      <c r="V17" s="103" t="s">
        <v>316</v>
      </c>
      <c r="W17" s="163"/>
      <c r="X17" s="163"/>
    </row>
    <row r="18" spans="2:24" ht="15.75" thickBot="1" x14ac:dyDescent="0.3">
      <c r="B18" s="144" t="s">
        <v>198</v>
      </c>
      <c r="C18" s="103" t="s">
        <v>316</v>
      </c>
      <c r="D18" s="103" t="s">
        <v>316</v>
      </c>
      <c r="E18" s="103" t="s">
        <v>316</v>
      </c>
      <c r="F18" s="103" t="s">
        <v>316</v>
      </c>
      <c r="G18" s="103" t="s">
        <v>316</v>
      </c>
      <c r="H18" s="103" t="s">
        <v>316</v>
      </c>
      <c r="I18" s="103" t="s">
        <v>316</v>
      </c>
      <c r="J18" s="103" t="s">
        <v>316</v>
      </c>
      <c r="K18" s="103"/>
      <c r="L18" s="103"/>
      <c r="M18" s="96"/>
      <c r="N18" s="102" t="s">
        <v>198</v>
      </c>
      <c r="O18" s="103" t="s">
        <v>316</v>
      </c>
      <c r="P18" s="103" t="s">
        <v>316</v>
      </c>
      <c r="Q18" s="103" t="s">
        <v>316</v>
      </c>
      <c r="R18" s="103" t="s">
        <v>316</v>
      </c>
      <c r="S18" s="103" t="s">
        <v>316</v>
      </c>
      <c r="T18" s="103" t="s">
        <v>316</v>
      </c>
      <c r="U18" s="103" t="s">
        <v>316</v>
      </c>
      <c r="V18" s="103" t="s">
        <v>316</v>
      </c>
      <c r="W18" s="163"/>
      <c r="X18" s="163"/>
    </row>
    <row r="19" spans="2:24" ht="15.75" thickBot="1" x14ac:dyDescent="0.3">
      <c r="B19" s="144" t="s">
        <v>17</v>
      </c>
      <c r="C19" s="103" t="s">
        <v>316</v>
      </c>
      <c r="D19" s="103" t="s">
        <v>316</v>
      </c>
      <c r="E19" s="103" t="s">
        <v>316</v>
      </c>
      <c r="F19" s="103" t="s">
        <v>316</v>
      </c>
      <c r="G19" s="103" t="s">
        <v>316</v>
      </c>
      <c r="H19" s="103" t="s">
        <v>316</v>
      </c>
      <c r="I19" s="103" t="s">
        <v>316</v>
      </c>
      <c r="J19" s="103" t="s">
        <v>316</v>
      </c>
      <c r="K19" s="103"/>
      <c r="L19" s="103"/>
      <c r="M19" s="96"/>
      <c r="N19" s="102" t="s">
        <v>17</v>
      </c>
      <c r="O19" s="103" t="s">
        <v>316</v>
      </c>
      <c r="P19" s="103" t="s">
        <v>316</v>
      </c>
      <c r="Q19" s="103" t="s">
        <v>316</v>
      </c>
      <c r="R19" s="103" t="s">
        <v>316</v>
      </c>
      <c r="S19" s="103" t="s">
        <v>316</v>
      </c>
      <c r="T19" s="103" t="s">
        <v>316</v>
      </c>
      <c r="U19" s="103" t="s">
        <v>316</v>
      </c>
      <c r="V19" s="103" t="s">
        <v>316</v>
      </c>
      <c r="W19" s="163"/>
      <c r="X19" s="163"/>
    </row>
    <row r="20" spans="2:24" ht="15.75" thickBot="1" x14ac:dyDescent="0.3">
      <c r="B20" s="144" t="s">
        <v>18</v>
      </c>
      <c r="C20" s="103" t="s">
        <v>316</v>
      </c>
      <c r="D20" s="103" t="s">
        <v>316</v>
      </c>
      <c r="E20" s="103" t="s">
        <v>316</v>
      </c>
      <c r="F20" s="103" t="s">
        <v>316</v>
      </c>
      <c r="G20" s="103" t="s">
        <v>316</v>
      </c>
      <c r="H20" s="103" t="s">
        <v>316</v>
      </c>
      <c r="I20" s="103" t="s">
        <v>316</v>
      </c>
      <c r="J20" s="103" t="s">
        <v>316</v>
      </c>
      <c r="K20" s="103"/>
      <c r="L20" s="103"/>
      <c r="M20" s="96"/>
      <c r="N20" s="102" t="s">
        <v>18</v>
      </c>
      <c r="O20" s="103" t="s">
        <v>316</v>
      </c>
      <c r="P20" s="103" t="s">
        <v>316</v>
      </c>
      <c r="Q20" s="103" t="s">
        <v>316</v>
      </c>
      <c r="R20" s="103" t="s">
        <v>316</v>
      </c>
      <c r="S20" s="103" t="s">
        <v>316</v>
      </c>
      <c r="T20" s="103" t="s">
        <v>316</v>
      </c>
      <c r="U20" s="103" t="s">
        <v>316</v>
      </c>
      <c r="V20" s="103" t="s">
        <v>316</v>
      </c>
      <c r="W20" s="163"/>
      <c r="X20" s="163"/>
    </row>
    <row r="21" spans="2:24" ht="15.75" thickBot="1" x14ac:dyDescent="0.3">
      <c r="B21" s="131" t="s">
        <v>19</v>
      </c>
      <c r="C21" s="99"/>
      <c r="D21" s="99"/>
      <c r="E21" s="99"/>
      <c r="F21" s="99"/>
      <c r="G21" s="99"/>
      <c r="H21" s="99"/>
      <c r="I21" s="99"/>
      <c r="J21" s="99"/>
      <c r="K21" s="99"/>
      <c r="L21" s="101"/>
      <c r="M21" s="96"/>
      <c r="N21" s="98" t="s">
        <v>19</v>
      </c>
      <c r="O21" s="99"/>
      <c r="P21" s="99"/>
      <c r="Q21" s="99"/>
      <c r="R21" s="99"/>
      <c r="S21" s="99"/>
      <c r="T21" s="99"/>
      <c r="U21" s="99"/>
      <c r="V21" s="99"/>
      <c r="W21" s="132"/>
      <c r="X21" s="133"/>
    </row>
    <row r="22" spans="2:24" ht="15.75" thickBot="1" x14ac:dyDescent="0.3">
      <c r="B22" s="144" t="s">
        <v>20</v>
      </c>
      <c r="C22" s="103">
        <v>25</v>
      </c>
      <c r="D22" s="103">
        <v>25</v>
      </c>
      <c r="E22" s="103">
        <v>25</v>
      </c>
      <c r="F22" s="103">
        <v>25</v>
      </c>
      <c r="G22" s="212">
        <v>17.898591688967603</v>
      </c>
      <c r="H22" s="213">
        <v>32.101408311032401</v>
      </c>
      <c r="I22" s="213">
        <v>17.898591688967603</v>
      </c>
      <c r="J22" s="213">
        <v>32.101408311032401</v>
      </c>
      <c r="K22" s="103"/>
      <c r="L22" s="103">
        <v>3</v>
      </c>
      <c r="M22" s="96"/>
      <c r="N22" s="102" t="s">
        <v>199</v>
      </c>
      <c r="O22" s="103">
        <v>25</v>
      </c>
      <c r="P22" s="103">
        <v>25</v>
      </c>
      <c r="Q22" s="103">
        <v>25</v>
      </c>
      <c r="R22" s="103">
        <v>25</v>
      </c>
      <c r="S22" s="212">
        <v>17.898591688967603</v>
      </c>
      <c r="T22" s="213">
        <v>32.101408311032401</v>
      </c>
      <c r="U22" s="213">
        <v>17.898591688967603</v>
      </c>
      <c r="V22" s="213">
        <v>32.101408311032401</v>
      </c>
      <c r="W22" s="137"/>
      <c r="X22" s="137">
        <v>3</v>
      </c>
    </row>
    <row r="23" spans="2:24" ht="15.75" thickBot="1" x14ac:dyDescent="0.3">
      <c r="B23" s="144" t="s">
        <v>21</v>
      </c>
      <c r="C23" s="103">
        <v>90</v>
      </c>
      <c r="D23" s="103">
        <v>90</v>
      </c>
      <c r="E23" s="103">
        <v>90</v>
      </c>
      <c r="F23" s="103">
        <v>90</v>
      </c>
      <c r="G23" s="213">
        <v>85.08</v>
      </c>
      <c r="H23" s="213">
        <v>120</v>
      </c>
      <c r="I23" s="213">
        <v>85.08</v>
      </c>
      <c r="J23" s="213">
        <v>120</v>
      </c>
      <c r="K23" s="103"/>
      <c r="L23" s="103"/>
      <c r="M23" s="96"/>
      <c r="N23" s="102" t="s">
        <v>201</v>
      </c>
      <c r="O23" s="103">
        <v>90</v>
      </c>
      <c r="P23" s="103">
        <v>90</v>
      </c>
      <c r="Q23" s="103">
        <v>90</v>
      </c>
      <c r="R23" s="103">
        <v>90</v>
      </c>
      <c r="S23" s="213">
        <v>85.08</v>
      </c>
      <c r="T23" s="213">
        <v>120</v>
      </c>
      <c r="U23" s="213">
        <v>85.08</v>
      </c>
      <c r="V23" s="213">
        <v>120</v>
      </c>
      <c r="W23" s="137"/>
      <c r="X23" s="137"/>
    </row>
    <row r="24" spans="2:24" ht="15.75" thickBot="1" x14ac:dyDescent="0.3">
      <c r="B24" s="144" t="s">
        <v>22</v>
      </c>
      <c r="C24" s="103">
        <v>320</v>
      </c>
      <c r="D24" s="103">
        <v>125</v>
      </c>
      <c r="E24" s="103">
        <v>100</v>
      </c>
      <c r="F24" s="103">
        <v>100</v>
      </c>
      <c r="G24" s="103">
        <v>100</v>
      </c>
      <c r="H24" s="103">
        <v>300</v>
      </c>
      <c r="I24" s="103">
        <v>50</v>
      </c>
      <c r="J24" s="103">
        <v>200</v>
      </c>
      <c r="K24" s="103"/>
      <c r="L24" s="165">
        <v>1.3</v>
      </c>
      <c r="M24" s="96"/>
      <c r="N24" s="102" t="s">
        <v>202</v>
      </c>
      <c r="O24" s="103">
        <v>320</v>
      </c>
      <c r="P24" s="103">
        <v>125</v>
      </c>
      <c r="Q24" s="103">
        <v>100</v>
      </c>
      <c r="R24" s="103">
        <v>100</v>
      </c>
      <c r="S24" s="103">
        <v>100</v>
      </c>
      <c r="T24" s="103">
        <v>300</v>
      </c>
      <c r="U24" s="103">
        <v>50</v>
      </c>
      <c r="V24" s="103">
        <v>200</v>
      </c>
      <c r="W24" s="137"/>
      <c r="X24" s="137" t="s">
        <v>321</v>
      </c>
    </row>
    <row r="25" spans="2:24" ht="15.75" thickBot="1" x14ac:dyDescent="0.3">
      <c r="B25" s="144" t="s">
        <v>23</v>
      </c>
      <c r="C25" s="103">
        <v>4</v>
      </c>
      <c r="D25" s="103">
        <v>4</v>
      </c>
      <c r="E25" s="103">
        <v>4</v>
      </c>
      <c r="F25" s="103">
        <v>4</v>
      </c>
      <c r="G25" s="212">
        <v>0.78626945746847055</v>
      </c>
      <c r="H25" s="213">
        <v>7.213730542531529</v>
      </c>
      <c r="I25" s="213">
        <v>0.78626945746847055</v>
      </c>
      <c r="J25" s="213">
        <v>7.213730542531529</v>
      </c>
      <c r="K25" s="103"/>
      <c r="L25" s="103">
        <v>3</v>
      </c>
      <c r="M25" s="96"/>
      <c r="N25" s="102" t="s">
        <v>203</v>
      </c>
      <c r="O25" s="103">
        <v>4</v>
      </c>
      <c r="P25" s="103">
        <v>4</v>
      </c>
      <c r="Q25" s="103">
        <v>4</v>
      </c>
      <c r="R25" s="103">
        <v>4</v>
      </c>
      <c r="S25" s="212">
        <v>0.78626945746847055</v>
      </c>
      <c r="T25" s="213">
        <v>7.213730542531529</v>
      </c>
      <c r="U25" s="213">
        <v>0.78626945746847055</v>
      </c>
      <c r="V25" s="213">
        <v>7.213730542531529</v>
      </c>
      <c r="W25" s="137"/>
      <c r="X25" s="137">
        <v>3</v>
      </c>
    </row>
    <row r="26" spans="2:24" ht="15.75" thickBot="1" x14ac:dyDescent="0.3">
      <c r="B26" s="144" t="s">
        <v>24</v>
      </c>
      <c r="C26" s="103">
        <v>50</v>
      </c>
      <c r="D26" s="103">
        <v>40</v>
      </c>
      <c r="E26" s="103">
        <v>30</v>
      </c>
      <c r="F26" s="103">
        <v>25</v>
      </c>
      <c r="G26" s="103">
        <v>25</v>
      </c>
      <c r="H26" s="103">
        <v>250</v>
      </c>
      <c r="I26" s="103">
        <v>15</v>
      </c>
      <c r="J26" s="103">
        <v>200</v>
      </c>
      <c r="K26" s="103" t="s">
        <v>70</v>
      </c>
      <c r="L26" s="103">
        <v>1</v>
      </c>
      <c r="M26" s="96"/>
      <c r="N26" s="102" t="s">
        <v>24</v>
      </c>
      <c r="O26" s="103">
        <v>50</v>
      </c>
      <c r="P26" s="103">
        <v>40</v>
      </c>
      <c r="Q26" s="103">
        <v>30</v>
      </c>
      <c r="R26" s="103">
        <v>25</v>
      </c>
      <c r="S26" s="103">
        <v>25</v>
      </c>
      <c r="T26" s="103">
        <v>150</v>
      </c>
      <c r="U26" s="103">
        <v>15</v>
      </c>
      <c r="V26" s="103">
        <v>100</v>
      </c>
      <c r="W26" s="137" t="s">
        <v>70</v>
      </c>
      <c r="X26" s="137">
        <v>1</v>
      </c>
    </row>
    <row r="27" spans="2:24" ht="15.75" thickBot="1" x14ac:dyDescent="0.3">
      <c r="B27" s="131" t="s">
        <v>25</v>
      </c>
      <c r="C27" s="95"/>
      <c r="D27" s="99"/>
      <c r="E27" s="99"/>
      <c r="F27" s="99"/>
      <c r="G27" s="99"/>
      <c r="H27" s="99"/>
      <c r="I27" s="99"/>
      <c r="J27" s="99"/>
      <c r="K27" s="99"/>
      <c r="L27" s="101"/>
      <c r="M27" s="96"/>
      <c r="N27" s="98" t="s">
        <v>25</v>
      </c>
      <c r="O27" s="99"/>
      <c r="P27" s="99"/>
      <c r="Q27" s="99"/>
      <c r="R27" s="99"/>
      <c r="S27" s="99"/>
      <c r="T27" s="99"/>
      <c r="U27" s="99"/>
      <c r="V27" s="99"/>
      <c r="W27" s="132"/>
      <c r="X27" s="133"/>
    </row>
    <row r="28" spans="2:24" x14ac:dyDescent="0.25">
      <c r="B28" s="231" t="s">
        <v>26</v>
      </c>
      <c r="C28" s="232">
        <v>2.5</v>
      </c>
      <c r="D28" s="233">
        <v>2.5</v>
      </c>
      <c r="E28" s="169">
        <v>3.5</v>
      </c>
      <c r="F28" s="233">
        <v>3.1</v>
      </c>
      <c r="G28" s="234">
        <v>2</v>
      </c>
      <c r="H28" s="169">
        <v>3</v>
      </c>
      <c r="I28" s="169">
        <v>2.5</v>
      </c>
      <c r="J28" s="117">
        <v>4</v>
      </c>
      <c r="K28" s="112" t="s">
        <v>34</v>
      </c>
      <c r="L28" s="112">
        <v>2</v>
      </c>
      <c r="M28" s="96"/>
      <c r="N28" s="111" t="s">
        <v>26</v>
      </c>
      <c r="O28" s="112">
        <v>4</v>
      </c>
      <c r="P28" s="112">
        <v>4</v>
      </c>
      <c r="Q28" s="112">
        <v>4.5</v>
      </c>
      <c r="R28" s="112">
        <v>4.2</v>
      </c>
      <c r="S28" s="112">
        <v>3</v>
      </c>
      <c r="T28" s="112">
        <v>5</v>
      </c>
      <c r="U28" s="112">
        <v>3.5</v>
      </c>
      <c r="V28" s="112">
        <v>5.5</v>
      </c>
      <c r="W28" s="172" t="s">
        <v>34</v>
      </c>
      <c r="X28" s="172">
        <v>2</v>
      </c>
    </row>
    <row r="29" spans="2:24" s="105" customFormat="1" x14ac:dyDescent="0.25">
      <c r="B29" s="235" t="s">
        <v>27</v>
      </c>
      <c r="C29" s="196">
        <v>100</v>
      </c>
      <c r="D29" s="109">
        <v>100</v>
      </c>
      <c r="E29" s="196">
        <v>100</v>
      </c>
      <c r="F29" s="109">
        <v>100</v>
      </c>
      <c r="G29" s="236">
        <v>100</v>
      </c>
      <c r="H29" s="196">
        <v>100</v>
      </c>
      <c r="I29" s="196">
        <v>100</v>
      </c>
      <c r="J29" s="107">
        <v>100</v>
      </c>
      <c r="K29" s="107"/>
      <c r="L29" s="107">
        <v>2</v>
      </c>
      <c r="M29" s="110"/>
      <c r="N29" s="106" t="s">
        <v>27</v>
      </c>
      <c r="O29" s="196">
        <v>85</v>
      </c>
      <c r="P29" s="196">
        <v>85</v>
      </c>
      <c r="Q29" s="196">
        <v>85</v>
      </c>
      <c r="R29" s="196">
        <v>85</v>
      </c>
      <c r="S29" s="196">
        <v>85</v>
      </c>
      <c r="T29" s="196">
        <v>85</v>
      </c>
      <c r="U29" s="196">
        <v>85</v>
      </c>
      <c r="V29" s="196">
        <v>85</v>
      </c>
      <c r="W29" s="229"/>
      <c r="X29" s="229">
        <v>2</v>
      </c>
    </row>
    <row r="30" spans="2:24" s="105" customFormat="1" ht="15.75" thickBot="1" x14ac:dyDescent="0.3">
      <c r="B30" s="237" t="s">
        <v>28</v>
      </c>
      <c r="C30" s="199">
        <v>0</v>
      </c>
      <c r="D30" s="223">
        <v>0</v>
      </c>
      <c r="E30" s="199">
        <v>0</v>
      </c>
      <c r="F30" s="223">
        <v>0</v>
      </c>
      <c r="G30" s="201">
        <v>0</v>
      </c>
      <c r="H30" s="199">
        <v>0</v>
      </c>
      <c r="I30" s="199">
        <v>0</v>
      </c>
      <c r="J30" s="197">
        <v>0</v>
      </c>
      <c r="K30" s="197"/>
      <c r="L30" s="197">
        <v>2</v>
      </c>
      <c r="M30" s="110"/>
      <c r="N30" s="198" t="s">
        <v>28</v>
      </c>
      <c r="O30" s="199">
        <v>15</v>
      </c>
      <c r="P30" s="223">
        <v>15</v>
      </c>
      <c r="Q30" s="199">
        <v>15</v>
      </c>
      <c r="R30" s="199">
        <v>15</v>
      </c>
      <c r="S30" s="199">
        <v>15</v>
      </c>
      <c r="T30" s="199">
        <v>15</v>
      </c>
      <c r="U30" s="199">
        <v>15</v>
      </c>
      <c r="V30" s="199">
        <v>15</v>
      </c>
      <c r="W30" s="138"/>
      <c r="X30" s="138">
        <v>2</v>
      </c>
    </row>
    <row r="31" spans="2:24" ht="15.75" thickBot="1" x14ac:dyDescent="0.3">
      <c r="B31" s="144" t="s">
        <v>208</v>
      </c>
      <c r="C31" s="214">
        <v>1.6</v>
      </c>
      <c r="D31" s="219">
        <v>1.5603980049950001</v>
      </c>
      <c r="E31" s="238">
        <v>1.4841103501093249</v>
      </c>
      <c r="F31" s="238">
        <v>1.3425417765929275</v>
      </c>
      <c r="G31" s="219">
        <v>1.5</v>
      </c>
      <c r="H31" s="128">
        <v>2</v>
      </c>
      <c r="I31" s="219">
        <v>1.2</v>
      </c>
      <c r="J31" s="128">
        <v>1.8</v>
      </c>
      <c r="K31" s="103" t="s">
        <v>351</v>
      </c>
      <c r="L31" s="103"/>
      <c r="M31" s="96"/>
      <c r="N31" s="102" t="s">
        <v>208</v>
      </c>
      <c r="O31" s="214">
        <v>1.6</v>
      </c>
      <c r="P31" s="219">
        <v>1.5603980049950001</v>
      </c>
      <c r="Q31" s="238">
        <v>1.4841103501093249</v>
      </c>
      <c r="R31" s="238">
        <v>1.3425417765929275</v>
      </c>
      <c r="S31" s="219">
        <v>1.5</v>
      </c>
      <c r="T31" s="128">
        <v>2</v>
      </c>
      <c r="U31" s="219">
        <v>1.2</v>
      </c>
      <c r="V31" s="128">
        <v>1.8</v>
      </c>
      <c r="W31" s="137" t="s">
        <v>351</v>
      </c>
      <c r="X31" s="137"/>
    </row>
    <row r="32" spans="2:24" x14ac:dyDescent="0.25">
      <c r="B32" s="220" t="s">
        <v>30</v>
      </c>
      <c r="C32" s="170">
        <v>150</v>
      </c>
      <c r="D32" s="170">
        <v>145</v>
      </c>
      <c r="E32" s="170">
        <v>200</v>
      </c>
      <c r="F32" s="170">
        <v>190</v>
      </c>
      <c r="G32" s="170">
        <v>125</v>
      </c>
      <c r="H32" s="170">
        <v>200</v>
      </c>
      <c r="I32" s="170">
        <v>150</v>
      </c>
      <c r="J32" s="170">
        <v>250</v>
      </c>
      <c r="K32" s="169"/>
      <c r="L32" s="169"/>
      <c r="M32" s="96"/>
      <c r="N32" s="220" t="s">
        <v>30</v>
      </c>
      <c r="O32" s="170">
        <v>209.45</v>
      </c>
      <c r="P32" s="170">
        <v>204.66</v>
      </c>
      <c r="Q32" s="170">
        <v>263.13</v>
      </c>
      <c r="R32" s="170">
        <v>252.87</v>
      </c>
      <c r="S32" s="170">
        <v>156.9</v>
      </c>
      <c r="T32" s="170">
        <v>261.04000000000002</v>
      </c>
      <c r="U32" s="170">
        <v>160.53</v>
      </c>
      <c r="V32" s="170">
        <v>267.55</v>
      </c>
      <c r="W32" s="169"/>
      <c r="X32" s="169"/>
    </row>
    <row r="33" spans="1:24" x14ac:dyDescent="0.25">
      <c r="B33" s="221" t="s">
        <v>97</v>
      </c>
      <c r="C33" s="123">
        <v>0</v>
      </c>
      <c r="D33" s="123">
        <v>0</v>
      </c>
      <c r="E33" s="123">
        <v>0</v>
      </c>
      <c r="F33" s="123">
        <v>0</v>
      </c>
      <c r="G33" s="123">
        <v>0</v>
      </c>
      <c r="H33" s="123">
        <v>0</v>
      </c>
      <c r="I33" s="123">
        <v>0</v>
      </c>
      <c r="J33" s="123">
        <v>0</v>
      </c>
      <c r="K33" s="124"/>
      <c r="L33" s="124"/>
      <c r="M33" s="96"/>
      <c r="N33" s="221" t="s">
        <v>97</v>
      </c>
      <c r="O33" s="123">
        <v>9.4499999999999993</v>
      </c>
      <c r="P33" s="123">
        <v>9.66</v>
      </c>
      <c r="Q33" s="123">
        <v>13.13</v>
      </c>
      <c r="R33" s="123">
        <v>12.87</v>
      </c>
      <c r="S33" s="123">
        <v>6.9</v>
      </c>
      <c r="T33" s="123">
        <v>11.040000000000001</v>
      </c>
      <c r="U33" s="123">
        <v>10.53</v>
      </c>
      <c r="V33" s="123">
        <v>17.55</v>
      </c>
      <c r="W33" s="124" t="s">
        <v>73</v>
      </c>
      <c r="X33" s="124"/>
    </row>
    <row r="34" spans="1:24" s="105" customFormat="1" ht="15.75" thickBot="1" x14ac:dyDescent="0.3">
      <c r="B34" s="222" t="s">
        <v>98</v>
      </c>
      <c r="C34" s="199">
        <v>150</v>
      </c>
      <c r="D34" s="185">
        <v>145</v>
      </c>
      <c r="E34" s="185">
        <v>200</v>
      </c>
      <c r="F34" s="185">
        <v>190</v>
      </c>
      <c r="G34" s="199">
        <v>125</v>
      </c>
      <c r="H34" s="223">
        <v>200</v>
      </c>
      <c r="I34" s="199">
        <v>150</v>
      </c>
      <c r="J34" s="223">
        <v>250</v>
      </c>
      <c r="K34" s="199" t="s">
        <v>34</v>
      </c>
      <c r="L34" s="199">
        <v>6</v>
      </c>
      <c r="M34" s="110"/>
      <c r="N34" s="222" t="s">
        <v>98</v>
      </c>
      <c r="O34" s="199">
        <v>200</v>
      </c>
      <c r="P34" s="185">
        <v>195</v>
      </c>
      <c r="Q34" s="185">
        <v>250</v>
      </c>
      <c r="R34" s="185">
        <v>240</v>
      </c>
      <c r="S34" s="199">
        <v>150</v>
      </c>
      <c r="T34" s="223">
        <v>250</v>
      </c>
      <c r="U34" s="199">
        <v>150</v>
      </c>
      <c r="V34" s="223">
        <v>250</v>
      </c>
      <c r="W34" s="199" t="s">
        <v>34</v>
      </c>
      <c r="X34" s="199">
        <v>6</v>
      </c>
    </row>
    <row r="35" spans="1:24" ht="15.75" thickBot="1" x14ac:dyDescent="0.3">
      <c r="B35" s="144" t="s">
        <v>51</v>
      </c>
      <c r="C35" s="103">
        <v>0</v>
      </c>
      <c r="D35" s="103">
        <v>0</v>
      </c>
      <c r="E35" s="103">
        <v>0</v>
      </c>
      <c r="F35" s="103">
        <v>0</v>
      </c>
      <c r="G35" s="103">
        <v>0</v>
      </c>
      <c r="H35" s="103">
        <v>0</v>
      </c>
      <c r="I35" s="103">
        <v>0</v>
      </c>
      <c r="J35" s="103">
        <v>0</v>
      </c>
      <c r="K35" s="103"/>
      <c r="L35" s="103"/>
      <c r="M35" s="96"/>
      <c r="N35" s="102" t="s">
        <v>51</v>
      </c>
      <c r="O35" s="103">
        <v>0</v>
      </c>
      <c r="P35" s="103">
        <v>0</v>
      </c>
      <c r="Q35" s="103">
        <v>0</v>
      </c>
      <c r="R35" s="103">
        <v>0</v>
      </c>
      <c r="S35" s="103">
        <v>0</v>
      </c>
      <c r="T35" s="103">
        <v>0</v>
      </c>
      <c r="U35" s="103">
        <v>0</v>
      </c>
      <c r="V35" s="103">
        <v>0</v>
      </c>
      <c r="W35" s="137"/>
      <c r="X35" s="137"/>
    </row>
    <row r="36" spans="1:24" ht="15.75" thickBot="1" x14ac:dyDescent="0.3">
      <c r="B36" s="131" t="s">
        <v>210</v>
      </c>
      <c r="C36" s="132"/>
      <c r="D36" s="132"/>
      <c r="E36" s="132"/>
      <c r="F36" s="132"/>
      <c r="G36" s="132"/>
      <c r="H36" s="132"/>
      <c r="I36" s="132"/>
      <c r="J36" s="132"/>
      <c r="K36" s="132"/>
      <c r="L36" s="133"/>
      <c r="N36" s="131" t="s">
        <v>210</v>
      </c>
      <c r="O36" s="132"/>
      <c r="P36" s="132"/>
      <c r="Q36" s="132"/>
      <c r="R36" s="132"/>
      <c r="S36" s="132"/>
      <c r="T36" s="132"/>
      <c r="U36" s="132"/>
      <c r="V36" s="132"/>
      <c r="W36" s="132"/>
      <c r="X36" s="133"/>
    </row>
    <row r="37" spans="1:24" ht="15.75" thickBot="1" x14ac:dyDescent="0.3">
      <c r="B37" s="144"/>
      <c r="C37" s="137"/>
      <c r="D37" s="137"/>
      <c r="E37" s="137"/>
      <c r="F37" s="137"/>
      <c r="G37" s="137"/>
      <c r="H37" s="137"/>
      <c r="I37" s="137"/>
      <c r="J37" s="137"/>
      <c r="K37" s="137"/>
      <c r="L37" s="137"/>
      <c r="N37" s="144"/>
      <c r="O37" s="137"/>
      <c r="P37" s="137"/>
      <c r="Q37" s="137"/>
      <c r="R37" s="137"/>
      <c r="S37" s="137"/>
      <c r="T37" s="137"/>
      <c r="U37" s="137"/>
      <c r="V37" s="137"/>
      <c r="W37" s="137"/>
      <c r="X37" s="137"/>
    </row>
    <row r="38" spans="1:24" ht="15.75" thickBot="1" x14ac:dyDescent="0.3">
      <c r="B38" s="144"/>
      <c r="C38" s="137"/>
      <c r="D38" s="137"/>
      <c r="E38" s="137"/>
      <c r="F38" s="137"/>
      <c r="G38" s="137"/>
      <c r="H38" s="137"/>
      <c r="I38" s="137"/>
      <c r="J38" s="137"/>
      <c r="K38" s="137"/>
      <c r="L38" s="137"/>
      <c r="N38" s="144"/>
      <c r="O38" s="137"/>
      <c r="P38" s="137"/>
      <c r="Q38" s="137"/>
      <c r="R38" s="137"/>
      <c r="S38" s="137"/>
      <c r="T38" s="137"/>
      <c r="U38" s="137"/>
      <c r="V38" s="137"/>
      <c r="W38" s="137"/>
      <c r="X38" s="137"/>
    </row>
    <row r="39" spans="1:24" ht="15.75" thickBot="1" x14ac:dyDescent="0.3">
      <c r="B39" s="144"/>
      <c r="C39" s="137"/>
      <c r="D39" s="137"/>
      <c r="E39" s="137"/>
      <c r="F39" s="137"/>
      <c r="G39" s="137"/>
      <c r="H39" s="137"/>
      <c r="I39" s="137"/>
      <c r="J39" s="137"/>
      <c r="K39" s="137"/>
      <c r="L39" s="137"/>
      <c r="N39" s="144"/>
      <c r="O39" s="137"/>
      <c r="P39" s="137"/>
      <c r="Q39" s="137"/>
      <c r="R39" s="137"/>
      <c r="S39" s="137"/>
      <c r="T39" s="137"/>
      <c r="U39" s="137"/>
      <c r="V39" s="137"/>
      <c r="W39" s="137"/>
      <c r="X39" s="137"/>
    </row>
    <row r="40" spans="1:24" ht="15.75" thickBot="1" x14ac:dyDescent="0.3">
      <c r="B40" s="144"/>
      <c r="C40" s="137"/>
      <c r="D40" s="137"/>
      <c r="E40" s="137"/>
      <c r="F40" s="137"/>
      <c r="G40" s="137"/>
      <c r="H40" s="137"/>
      <c r="I40" s="137"/>
      <c r="J40" s="137"/>
      <c r="K40" s="137"/>
      <c r="L40" s="137"/>
      <c r="N40" s="144"/>
      <c r="O40" s="137"/>
      <c r="P40" s="137"/>
      <c r="Q40" s="137"/>
      <c r="R40" s="137"/>
      <c r="S40" s="137"/>
      <c r="T40" s="137"/>
      <c r="U40" s="137"/>
      <c r="V40" s="137"/>
      <c r="W40" s="137"/>
      <c r="X40" s="137"/>
    </row>
    <row r="41" spans="1:24" ht="15.75" thickBot="1" x14ac:dyDescent="0.3">
      <c r="B41" s="144"/>
      <c r="C41" s="137"/>
      <c r="D41" s="137"/>
      <c r="E41" s="137"/>
      <c r="F41" s="137"/>
      <c r="G41" s="137"/>
      <c r="H41" s="137"/>
      <c r="I41" s="137"/>
      <c r="J41" s="137"/>
      <c r="K41" s="137"/>
      <c r="L41" s="137"/>
      <c r="N41" s="144"/>
      <c r="O41" s="137"/>
      <c r="P41" s="137"/>
      <c r="Q41" s="137"/>
      <c r="R41" s="137"/>
      <c r="S41" s="137"/>
      <c r="T41" s="137"/>
      <c r="U41" s="137"/>
      <c r="V41" s="137"/>
      <c r="W41" s="137"/>
      <c r="X41" s="137"/>
    </row>
    <row r="43" spans="1:24" x14ac:dyDescent="0.25">
      <c r="A43" s="27" t="s">
        <v>68</v>
      </c>
      <c r="N43" s="146"/>
    </row>
    <row r="44" spans="1:24" x14ac:dyDescent="0.25">
      <c r="A44" s="32">
        <v>1</v>
      </c>
      <c r="B44" s="149" t="s">
        <v>324</v>
      </c>
      <c r="N44" s="149"/>
      <c r="O44" s="239"/>
    </row>
    <row r="45" spans="1:24" x14ac:dyDescent="0.25">
      <c r="A45" s="32">
        <v>2</v>
      </c>
      <c r="B45" s="149" t="s">
        <v>328</v>
      </c>
      <c r="N45" s="149"/>
      <c r="O45" s="224"/>
    </row>
    <row r="46" spans="1:24" x14ac:dyDescent="0.25">
      <c r="A46" s="32">
        <v>3</v>
      </c>
      <c r="B46" s="149" t="s">
        <v>330</v>
      </c>
      <c r="N46" s="149"/>
      <c r="O46" s="225"/>
    </row>
    <row r="47" spans="1:24" x14ac:dyDescent="0.25">
      <c r="A47" s="32">
        <v>6</v>
      </c>
      <c r="B47" s="147" t="s">
        <v>331</v>
      </c>
      <c r="N47" s="149"/>
      <c r="O47" s="225"/>
    </row>
    <row r="49" spans="1:15" x14ac:dyDescent="0.25">
      <c r="A49" s="27" t="s">
        <v>69</v>
      </c>
      <c r="N49" s="146"/>
    </row>
    <row r="50" spans="1:15" x14ac:dyDescent="0.25">
      <c r="A50" s="32" t="s">
        <v>70</v>
      </c>
      <c r="B50" s="149" t="s">
        <v>352</v>
      </c>
      <c r="O50" s="224"/>
    </row>
    <row r="51" spans="1:15" x14ac:dyDescent="0.25">
      <c r="A51" s="32" t="s">
        <v>33</v>
      </c>
      <c r="B51" s="149" t="s">
        <v>350</v>
      </c>
      <c r="O51" s="226"/>
    </row>
    <row r="52" spans="1:15" x14ac:dyDescent="0.25">
      <c r="A52" s="32" t="s">
        <v>32</v>
      </c>
      <c r="B52" s="149" t="s">
        <v>353</v>
      </c>
      <c r="O52" s="224"/>
    </row>
    <row r="53" spans="1:15" x14ac:dyDescent="0.25">
      <c r="A53" s="32" t="s">
        <v>34</v>
      </c>
      <c r="B53" s="149" t="s">
        <v>354</v>
      </c>
      <c r="O53" s="224"/>
    </row>
    <row r="54" spans="1:15" x14ac:dyDescent="0.25">
      <c r="A54" s="32" t="s">
        <v>71</v>
      </c>
      <c r="B54" s="149" t="s">
        <v>355</v>
      </c>
      <c r="O54" s="226"/>
    </row>
    <row r="55" spans="1:15" x14ac:dyDescent="0.25">
      <c r="A55" s="32" t="s">
        <v>63</v>
      </c>
      <c r="B55" s="149" t="s">
        <v>356</v>
      </c>
      <c r="O55" s="224"/>
    </row>
    <row r="56" spans="1:15" x14ac:dyDescent="0.25">
      <c r="A56" s="32" t="s">
        <v>72</v>
      </c>
      <c r="B56" s="149" t="s">
        <v>226</v>
      </c>
    </row>
    <row r="57" spans="1:15" x14ac:dyDescent="0.25">
      <c r="A57" s="32" t="s">
        <v>73</v>
      </c>
      <c r="B57" s="96" t="s">
        <v>232</v>
      </c>
    </row>
  </sheetData>
  <mergeCells count="20">
    <mergeCell ref="B3:B4"/>
    <mergeCell ref="C3:C4"/>
    <mergeCell ref="D3:D4"/>
    <mergeCell ref="E3:E4"/>
    <mergeCell ref="F3:F4"/>
    <mergeCell ref="O3:O4"/>
    <mergeCell ref="P3:P4"/>
    <mergeCell ref="Q3:Q4"/>
    <mergeCell ref="R3:R4"/>
    <mergeCell ref="C2:L2"/>
    <mergeCell ref="O2:X2"/>
    <mergeCell ref="G3:H4"/>
    <mergeCell ref="I3:J4"/>
    <mergeCell ref="K3:K4"/>
    <mergeCell ref="S3:T4"/>
    <mergeCell ref="U3:V4"/>
    <mergeCell ref="W3:W4"/>
    <mergeCell ref="X3:X4"/>
    <mergeCell ref="L3:L4"/>
    <mergeCell ref="N3:N4"/>
  </mergeCells>
  <pageMargins left="0.7" right="0.7" top="0.75" bottom="0.75" header="0.3" footer="0.3"/>
  <pageSetup paperSize="9" scale="64" orientation="portrait" r:id="rId1"/>
  <colBreaks count="1" manualBreakCount="1">
    <brk id="1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6"/>
  <sheetViews>
    <sheetView showGridLines="0" workbookViewId="0">
      <selection activeCell="B3" sqref="B3:B4"/>
    </sheetView>
  </sheetViews>
  <sheetFormatPr defaultRowHeight="15" x14ac:dyDescent="0.25"/>
  <cols>
    <col min="1" max="1" width="5" style="2" customWidth="1"/>
    <col min="2" max="2" width="45" style="2" customWidth="1"/>
    <col min="3" max="3" width="9.140625" style="2"/>
    <col min="4" max="4" width="9.140625" style="2" customWidth="1"/>
    <col min="5" max="16384" width="9.140625" style="2"/>
  </cols>
  <sheetData>
    <row r="1" spans="2:12" ht="15.75" thickBot="1" x14ac:dyDescent="0.3"/>
    <row r="2" spans="2:12" ht="15.75" customHeight="1" thickBot="1" x14ac:dyDescent="0.3">
      <c r="B2" s="3" t="s">
        <v>0</v>
      </c>
      <c r="C2" s="311" t="s">
        <v>36</v>
      </c>
      <c r="D2" s="312"/>
      <c r="E2" s="312"/>
      <c r="F2" s="312"/>
      <c r="G2" s="312"/>
      <c r="H2" s="312"/>
      <c r="I2" s="312"/>
      <c r="J2" s="312"/>
      <c r="K2" s="312"/>
      <c r="L2" s="313"/>
    </row>
    <row r="3" spans="2:12" ht="15" customHeight="1" thickBot="1" x14ac:dyDescent="0.3">
      <c r="B3" s="309" t="s">
        <v>5</v>
      </c>
      <c r="C3" s="314">
        <v>2015</v>
      </c>
      <c r="D3" s="316">
        <v>2020</v>
      </c>
      <c r="E3" s="316">
        <v>2030</v>
      </c>
      <c r="F3" s="318">
        <v>2050</v>
      </c>
      <c r="G3" s="320" t="s">
        <v>1</v>
      </c>
      <c r="H3" s="318"/>
      <c r="I3" s="314" t="s">
        <v>2</v>
      </c>
      <c r="J3" s="318"/>
      <c r="K3" s="316" t="s">
        <v>3</v>
      </c>
      <c r="L3" s="316" t="s">
        <v>4</v>
      </c>
    </row>
    <row r="4" spans="2:12" ht="15.75" thickBot="1" x14ac:dyDescent="0.3">
      <c r="B4" s="310"/>
      <c r="C4" s="315"/>
      <c r="D4" s="317"/>
      <c r="E4" s="317"/>
      <c r="F4" s="319"/>
      <c r="G4" s="6" t="s">
        <v>6</v>
      </c>
      <c r="H4" s="7" t="s">
        <v>7</v>
      </c>
      <c r="I4" s="7" t="s">
        <v>6</v>
      </c>
      <c r="J4" s="8" t="s">
        <v>7</v>
      </c>
      <c r="K4" s="317"/>
      <c r="L4" s="317"/>
    </row>
    <row r="5" spans="2:12" ht="15.75" thickBot="1" x14ac:dyDescent="0.3">
      <c r="B5" s="9" t="s">
        <v>8</v>
      </c>
      <c r="C5" s="10">
        <v>4</v>
      </c>
      <c r="D5" s="10">
        <v>4</v>
      </c>
      <c r="E5" s="10">
        <v>6</v>
      </c>
      <c r="F5" s="10">
        <v>6</v>
      </c>
      <c r="G5" s="11">
        <v>2</v>
      </c>
      <c r="H5" s="11">
        <v>10</v>
      </c>
      <c r="I5" s="1">
        <v>2</v>
      </c>
      <c r="J5" s="1">
        <v>10</v>
      </c>
      <c r="K5" s="1"/>
      <c r="L5" s="1" t="s">
        <v>38</v>
      </c>
    </row>
    <row r="6" spans="2:12" ht="15.75" thickBot="1" x14ac:dyDescent="0.3">
      <c r="B6" s="9" t="s">
        <v>9</v>
      </c>
      <c r="C6" s="11">
        <v>0</v>
      </c>
      <c r="D6" s="11">
        <v>0</v>
      </c>
      <c r="E6" s="11">
        <v>0</v>
      </c>
      <c r="F6" s="11">
        <v>0</v>
      </c>
      <c r="G6" s="11">
        <v>0</v>
      </c>
      <c r="H6" s="11">
        <v>0</v>
      </c>
      <c r="I6" s="11">
        <v>0</v>
      </c>
      <c r="J6" s="11">
        <v>0</v>
      </c>
      <c r="K6" s="1"/>
      <c r="L6" s="1"/>
    </row>
    <row r="7" spans="2:12" ht="15.75" thickBot="1" x14ac:dyDescent="0.3">
      <c r="B7" s="9" t="s">
        <v>10</v>
      </c>
      <c r="C7" s="11">
        <v>60</v>
      </c>
      <c r="D7" s="11">
        <v>60</v>
      </c>
      <c r="E7" s="11">
        <v>60</v>
      </c>
      <c r="F7" s="11">
        <v>60</v>
      </c>
      <c r="G7" s="11">
        <v>50</v>
      </c>
      <c r="H7" s="11">
        <v>70</v>
      </c>
      <c r="I7" s="1">
        <v>40</v>
      </c>
      <c r="J7" s="1">
        <v>80</v>
      </c>
      <c r="K7" s="1" t="s">
        <v>63</v>
      </c>
      <c r="L7" s="1" t="s">
        <v>39</v>
      </c>
    </row>
    <row r="8" spans="2:12" ht="15.75" thickBot="1" x14ac:dyDescent="0.3">
      <c r="B8" s="9" t="s">
        <v>11</v>
      </c>
      <c r="C8" s="11">
        <v>0</v>
      </c>
      <c r="D8" s="11">
        <v>0</v>
      </c>
      <c r="E8" s="11">
        <v>100</v>
      </c>
      <c r="F8" s="11">
        <v>100</v>
      </c>
      <c r="G8" s="11">
        <v>0</v>
      </c>
      <c r="H8" s="11">
        <v>100</v>
      </c>
      <c r="I8" s="1">
        <v>0</v>
      </c>
      <c r="J8" s="1">
        <v>100</v>
      </c>
      <c r="K8" s="1" t="s">
        <v>63</v>
      </c>
      <c r="L8" s="1">
        <v>1.2</v>
      </c>
    </row>
    <row r="9" spans="2:12" ht="15.75" thickBot="1" x14ac:dyDescent="0.3">
      <c r="B9" s="9" t="s">
        <v>12</v>
      </c>
      <c r="C9" s="11">
        <v>500</v>
      </c>
      <c r="D9" s="11">
        <v>510</v>
      </c>
      <c r="E9" s="11">
        <v>410</v>
      </c>
      <c r="F9" s="11">
        <v>420</v>
      </c>
      <c r="G9" s="11">
        <v>400</v>
      </c>
      <c r="H9" s="11">
        <v>550</v>
      </c>
      <c r="I9" s="1">
        <v>350</v>
      </c>
      <c r="J9" s="1">
        <v>600</v>
      </c>
      <c r="K9" s="1" t="s">
        <v>66</v>
      </c>
      <c r="L9" s="1" t="s">
        <v>40</v>
      </c>
    </row>
    <row r="10" spans="2:12" ht="15.75" thickBot="1" x14ac:dyDescent="0.3">
      <c r="B10" s="9" t="s">
        <v>13</v>
      </c>
      <c r="C10" s="11">
        <v>500</v>
      </c>
      <c r="D10" s="11">
        <v>510</v>
      </c>
      <c r="E10" s="11">
        <v>410</v>
      </c>
      <c r="F10" s="11">
        <v>420</v>
      </c>
      <c r="G10" s="11">
        <v>400</v>
      </c>
      <c r="H10" s="11">
        <v>550</v>
      </c>
      <c r="I10" s="1">
        <v>350</v>
      </c>
      <c r="J10" s="1">
        <v>600</v>
      </c>
      <c r="K10" s="1" t="s">
        <v>67</v>
      </c>
      <c r="L10" s="1" t="s">
        <v>40</v>
      </c>
    </row>
    <row r="11" spans="2:12" ht="15.75" thickBot="1" x14ac:dyDescent="0.3">
      <c r="B11" s="9" t="s">
        <v>14</v>
      </c>
      <c r="C11" s="11">
        <v>0</v>
      </c>
      <c r="D11" s="11">
        <v>0</v>
      </c>
      <c r="E11" s="11">
        <v>0</v>
      </c>
      <c r="F11" s="11">
        <v>0</v>
      </c>
      <c r="G11" s="11">
        <v>0</v>
      </c>
      <c r="H11" s="11">
        <v>0</v>
      </c>
      <c r="I11" s="1">
        <v>0</v>
      </c>
      <c r="J11" s="1">
        <v>0</v>
      </c>
      <c r="K11" s="1"/>
      <c r="L11" s="1"/>
    </row>
    <row r="12" spans="2:12" ht="15.75" thickBot="1" x14ac:dyDescent="0.3">
      <c r="B12" s="9" t="s">
        <v>15</v>
      </c>
      <c r="C12" s="88">
        <v>12</v>
      </c>
      <c r="D12" s="263">
        <v>12</v>
      </c>
      <c r="E12" s="263">
        <v>12</v>
      </c>
      <c r="F12" s="263">
        <v>12</v>
      </c>
      <c r="G12" s="88">
        <v>10</v>
      </c>
      <c r="H12" s="88">
        <v>15</v>
      </c>
      <c r="I12" s="88">
        <v>10</v>
      </c>
      <c r="J12" s="88">
        <v>15</v>
      </c>
      <c r="K12" s="1"/>
      <c r="L12" s="1"/>
    </row>
    <row r="13" spans="2:12" ht="15.75" thickBot="1" x14ac:dyDescent="0.3">
      <c r="B13" s="5" t="s">
        <v>16</v>
      </c>
      <c r="C13" s="12"/>
      <c r="D13" s="12"/>
      <c r="E13" s="12"/>
      <c r="F13" s="12"/>
      <c r="G13" s="12"/>
      <c r="H13" s="12"/>
      <c r="I13" s="13"/>
      <c r="J13" s="13"/>
      <c r="K13" s="13"/>
      <c r="L13" s="1"/>
    </row>
    <row r="14" spans="2:12" ht="15.75" thickBot="1" x14ac:dyDescent="0.3">
      <c r="B14" s="9" t="s">
        <v>35</v>
      </c>
      <c r="C14" s="11">
        <v>100</v>
      </c>
      <c r="D14" s="11">
        <v>100</v>
      </c>
      <c r="E14" s="11">
        <v>100</v>
      </c>
      <c r="F14" s="11">
        <v>100</v>
      </c>
      <c r="G14" s="11">
        <v>50</v>
      </c>
      <c r="H14" s="11">
        <v>100</v>
      </c>
      <c r="I14" s="14">
        <v>50</v>
      </c>
      <c r="J14" s="14">
        <v>100</v>
      </c>
      <c r="K14" s="14"/>
      <c r="L14" s="1" t="s">
        <v>39</v>
      </c>
    </row>
    <row r="15" spans="2:12" ht="15.75" thickBot="1" x14ac:dyDescent="0.3">
      <c r="B15" s="9" t="s">
        <v>17</v>
      </c>
      <c r="C15" s="11">
        <v>0</v>
      </c>
      <c r="D15" s="11">
        <v>0</v>
      </c>
      <c r="E15" s="11">
        <v>0</v>
      </c>
      <c r="F15" s="11">
        <v>0</v>
      </c>
      <c r="G15" s="11">
        <v>0</v>
      </c>
      <c r="H15" s="11">
        <v>0</v>
      </c>
      <c r="I15" s="14">
        <v>0</v>
      </c>
      <c r="J15" s="14">
        <v>0</v>
      </c>
      <c r="K15" s="14"/>
      <c r="L15" s="1" t="s">
        <v>39</v>
      </c>
    </row>
    <row r="16" spans="2:12" ht="15.75" thickBot="1" x14ac:dyDescent="0.3">
      <c r="B16" s="9" t="s">
        <v>18</v>
      </c>
      <c r="C16" s="11">
        <v>0</v>
      </c>
      <c r="D16" s="11">
        <v>0</v>
      </c>
      <c r="E16" s="11">
        <v>0</v>
      </c>
      <c r="F16" s="11">
        <v>0</v>
      </c>
      <c r="G16" s="11">
        <v>0</v>
      </c>
      <c r="H16" s="11">
        <v>0</v>
      </c>
      <c r="I16" s="14">
        <v>0</v>
      </c>
      <c r="J16" s="14">
        <v>0</v>
      </c>
      <c r="K16" s="14"/>
      <c r="L16" s="1" t="s">
        <v>39</v>
      </c>
    </row>
    <row r="17" spans="1:13" ht="15.75" thickBot="1" x14ac:dyDescent="0.3">
      <c r="B17" s="5" t="s">
        <v>19</v>
      </c>
      <c r="C17" s="15"/>
      <c r="D17" s="15"/>
      <c r="E17" s="15"/>
      <c r="F17" s="15"/>
      <c r="G17" s="15"/>
      <c r="H17" s="15"/>
      <c r="I17" s="16"/>
      <c r="J17" s="16"/>
      <c r="K17" s="16"/>
      <c r="L17" s="17"/>
    </row>
    <row r="18" spans="1:13" ht="15.75" thickBot="1" x14ac:dyDescent="0.3">
      <c r="B18" s="9" t="s">
        <v>20</v>
      </c>
      <c r="C18" s="11" t="s">
        <v>31</v>
      </c>
      <c r="D18" s="11" t="s">
        <v>31</v>
      </c>
      <c r="E18" s="11" t="s">
        <v>31</v>
      </c>
      <c r="F18" s="11" t="s">
        <v>31</v>
      </c>
      <c r="G18" s="11" t="s">
        <v>31</v>
      </c>
      <c r="H18" s="11" t="s">
        <v>31</v>
      </c>
      <c r="I18" s="14" t="s">
        <v>31</v>
      </c>
      <c r="J18" s="14" t="s">
        <v>31</v>
      </c>
      <c r="K18" s="1"/>
      <c r="L18" s="1"/>
    </row>
    <row r="19" spans="1:13" ht="15.75" thickBot="1" x14ac:dyDescent="0.3">
      <c r="B19" s="9" t="s">
        <v>21</v>
      </c>
      <c r="C19" s="11" t="s">
        <v>31</v>
      </c>
      <c r="D19" s="11" t="s">
        <v>31</v>
      </c>
      <c r="E19" s="11" t="s">
        <v>31</v>
      </c>
      <c r="F19" s="11" t="s">
        <v>31</v>
      </c>
      <c r="G19" s="11" t="s">
        <v>31</v>
      </c>
      <c r="H19" s="11" t="s">
        <v>31</v>
      </c>
      <c r="I19" s="14" t="s">
        <v>31</v>
      </c>
      <c r="J19" s="14" t="s">
        <v>31</v>
      </c>
      <c r="K19" s="1"/>
      <c r="L19" s="1"/>
    </row>
    <row r="20" spans="1:13" ht="15.75" thickBot="1" x14ac:dyDescent="0.3">
      <c r="B20" s="9" t="s">
        <v>22</v>
      </c>
      <c r="C20" s="11" t="s">
        <v>31</v>
      </c>
      <c r="D20" s="11" t="s">
        <v>31</v>
      </c>
      <c r="E20" s="11" t="s">
        <v>31</v>
      </c>
      <c r="F20" s="11" t="s">
        <v>31</v>
      </c>
      <c r="G20" s="11" t="s">
        <v>31</v>
      </c>
      <c r="H20" s="11" t="s">
        <v>31</v>
      </c>
      <c r="I20" s="14" t="s">
        <v>31</v>
      </c>
      <c r="J20" s="14" t="s">
        <v>31</v>
      </c>
      <c r="K20" s="1"/>
      <c r="L20" s="1"/>
    </row>
    <row r="21" spans="1:13" ht="15.75" thickBot="1" x14ac:dyDescent="0.3">
      <c r="B21" s="9" t="s">
        <v>23</v>
      </c>
      <c r="C21" s="11" t="s">
        <v>31</v>
      </c>
      <c r="D21" s="11" t="s">
        <v>31</v>
      </c>
      <c r="E21" s="11" t="s">
        <v>31</v>
      </c>
      <c r="F21" s="11" t="s">
        <v>31</v>
      </c>
      <c r="G21" s="11" t="s">
        <v>31</v>
      </c>
      <c r="H21" s="11" t="s">
        <v>31</v>
      </c>
      <c r="I21" s="14" t="s">
        <v>31</v>
      </c>
      <c r="J21" s="14" t="s">
        <v>31</v>
      </c>
      <c r="K21" s="1"/>
      <c r="L21" s="1"/>
    </row>
    <row r="22" spans="1:13" ht="15.75" thickBot="1" x14ac:dyDescent="0.3">
      <c r="B22" s="9" t="s">
        <v>24</v>
      </c>
      <c r="C22" s="11" t="s">
        <v>31</v>
      </c>
      <c r="D22" s="11" t="s">
        <v>31</v>
      </c>
      <c r="E22" s="11" t="s">
        <v>31</v>
      </c>
      <c r="F22" s="11" t="s">
        <v>31</v>
      </c>
      <c r="G22" s="11" t="s">
        <v>31</v>
      </c>
      <c r="H22" s="11" t="s">
        <v>31</v>
      </c>
      <c r="I22" s="14" t="s">
        <v>31</v>
      </c>
      <c r="J22" s="14" t="s">
        <v>31</v>
      </c>
      <c r="K22" s="1"/>
      <c r="L22" s="1"/>
    </row>
    <row r="23" spans="1:13" ht="15.75" thickBot="1" x14ac:dyDescent="0.3">
      <c r="B23" s="5" t="s">
        <v>25</v>
      </c>
      <c r="C23" s="15"/>
      <c r="D23" s="15"/>
      <c r="E23" s="15"/>
      <c r="F23" s="15"/>
      <c r="G23" s="15"/>
      <c r="H23" s="15"/>
      <c r="I23" s="16"/>
      <c r="J23" s="16"/>
      <c r="K23" s="16"/>
      <c r="L23" s="17"/>
    </row>
    <row r="24" spans="1:13" x14ac:dyDescent="0.25">
      <c r="B24" s="18" t="s">
        <v>26</v>
      </c>
      <c r="C24" s="19">
        <v>1.8</v>
      </c>
      <c r="D24" s="20">
        <v>1.7</v>
      </c>
      <c r="E24" s="20">
        <v>1.9</v>
      </c>
      <c r="F24" s="20">
        <v>1.8</v>
      </c>
      <c r="G24" s="19">
        <v>1.4</v>
      </c>
      <c r="H24" s="21">
        <v>2</v>
      </c>
      <c r="I24" s="22">
        <v>1.2</v>
      </c>
      <c r="J24" s="23">
        <v>2</v>
      </c>
      <c r="K24" s="23" t="s">
        <v>95</v>
      </c>
      <c r="L24" s="23" t="s">
        <v>57</v>
      </c>
    </row>
    <row r="25" spans="1:13" x14ac:dyDescent="0.25">
      <c r="B25" s="18" t="s">
        <v>27</v>
      </c>
      <c r="C25" s="21">
        <v>85</v>
      </c>
      <c r="D25" s="21">
        <v>85</v>
      </c>
      <c r="E25" s="21">
        <v>75</v>
      </c>
      <c r="F25" s="21">
        <v>75</v>
      </c>
      <c r="G25" s="21">
        <v>60</v>
      </c>
      <c r="H25" s="21">
        <v>90</v>
      </c>
      <c r="I25" s="23">
        <v>60</v>
      </c>
      <c r="J25" s="23">
        <v>90</v>
      </c>
      <c r="K25" s="23"/>
      <c r="L25" s="23" t="s">
        <v>39</v>
      </c>
    </row>
    <row r="26" spans="1:13" ht="15.75" thickBot="1" x14ac:dyDescent="0.3">
      <c r="B26" s="9" t="s">
        <v>28</v>
      </c>
      <c r="C26" s="11">
        <v>15</v>
      </c>
      <c r="D26" s="11">
        <v>15</v>
      </c>
      <c r="E26" s="11">
        <v>25</v>
      </c>
      <c r="F26" s="11">
        <v>25</v>
      </c>
      <c r="G26" s="11">
        <v>10</v>
      </c>
      <c r="H26" s="11">
        <v>40</v>
      </c>
      <c r="I26" s="1">
        <v>10</v>
      </c>
      <c r="J26" s="1">
        <v>40</v>
      </c>
      <c r="K26" s="1"/>
      <c r="L26" s="1" t="s">
        <v>39</v>
      </c>
    </row>
    <row r="27" spans="1:13" ht="15.75" customHeight="1" thickBot="1" x14ac:dyDescent="0.3">
      <c r="B27" s="9" t="s">
        <v>29</v>
      </c>
      <c r="C27" s="11"/>
      <c r="D27" s="11"/>
      <c r="E27" s="11"/>
      <c r="F27" s="11"/>
      <c r="G27" s="11"/>
      <c r="H27" s="11"/>
      <c r="I27" s="1"/>
      <c r="J27" s="1"/>
      <c r="K27" s="1"/>
      <c r="L27" s="1"/>
    </row>
    <row r="28" spans="1:13" ht="15.75" thickBot="1" x14ac:dyDescent="0.3">
      <c r="B28" s="9" t="s">
        <v>30</v>
      </c>
      <c r="C28" s="11">
        <f>170</f>
        <v>170</v>
      </c>
      <c r="D28" s="262">
        <f>$C$28*0.99^(D3-$C$3)</f>
        <v>161.66830848299998</v>
      </c>
      <c r="E28" s="262">
        <f>$C$28*0.99^(E3-$C$3)</f>
        <v>146.20992028901901</v>
      </c>
      <c r="F28" s="262">
        <f>$E$28*0.995^(F3-$E$3)</f>
        <v>132.26302621356308</v>
      </c>
      <c r="G28" s="1">
        <v>150</v>
      </c>
      <c r="H28" s="1">
        <v>250</v>
      </c>
      <c r="I28" s="1">
        <v>100</v>
      </c>
      <c r="J28" s="1">
        <v>150</v>
      </c>
      <c r="K28" s="1"/>
      <c r="L28" s="1"/>
    </row>
    <row r="29" spans="1:13" ht="15.75" thickBot="1" x14ac:dyDescent="0.3">
      <c r="B29" s="9" t="s">
        <v>51</v>
      </c>
      <c r="C29" s="1">
        <v>0</v>
      </c>
      <c r="D29" s="1">
        <v>0</v>
      </c>
      <c r="E29" s="1">
        <v>0</v>
      </c>
      <c r="F29" s="1">
        <v>0</v>
      </c>
      <c r="G29" s="1">
        <v>0</v>
      </c>
      <c r="H29" s="1">
        <v>0</v>
      </c>
      <c r="I29" s="1">
        <v>0</v>
      </c>
      <c r="J29" s="1">
        <v>0</v>
      </c>
      <c r="K29" s="1"/>
      <c r="L29" s="1" t="s">
        <v>39</v>
      </c>
    </row>
    <row r="30" spans="1:13" x14ac:dyDescent="0.25">
      <c r="A30" s="24"/>
      <c r="B30" s="25"/>
      <c r="C30" s="26"/>
      <c r="D30" s="26"/>
      <c r="E30" s="26"/>
      <c r="F30" s="26"/>
      <c r="G30" s="26"/>
      <c r="H30" s="26"/>
      <c r="I30" s="26"/>
      <c r="J30" s="26"/>
      <c r="K30" s="26"/>
      <c r="L30" s="26"/>
      <c r="M30" s="24"/>
    </row>
    <row r="31" spans="1:13" ht="15" customHeight="1" x14ac:dyDescent="0.25">
      <c r="A31" s="27" t="s">
        <v>68</v>
      </c>
      <c r="D31" s="28"/>
      <c r="E31" s="28"/>
      <c r="F31" s="28"/>
      <c r="G31" s="28"/>
      <c r="H31" s="28"/>
      <c r="I31" s="28"/>
      <c r="J31" s="28"/>
      <c r="K31" s="28"/>
      <c r="L31" s="28"/>
      <c r="M31" s="24"/>
    </row>
    <row r="32" spans="1:13" ht="15" customHeight="1" x14ac:dyDescent="0.25">
      <c r="A32" s="29">
        <v>1</v>
      </c>
      <c r="B32" s="89" t="s">
        <v>179</v>
      </c>
      <c r="D32" s="28"/>
      <c r="E32" s="28"/>
      <c r="F32" s="28"/>
      <c r="G32" s="28"/>
      <c r="H32" s="28"/>
      <c r="I32" s="28"/>
      <c r="J32" s="28"/>
      <c r="K32" s="28"/>
      <c r="L32" s="28"/>
      <c r="M32" s="24"/>
    </row>
    <row r="33" spans="1:13" ht="15.75" customHeight="1" x14ac:dyDescent="0.25">
      <c r="A33" s="29">
        <v>2</v>
      </c>
      <c r="B33" s="89" t="s">
        <v>182</v>
      </c>
      <c r="D33" s="28"/>
      <c r="E33" s="28"/>
      <c r="F33" s="28"/>
      <c r="G33" s="28"/>
      <c r="H33" s="28"/>
      <c r="I33" s="28"/>
      <c r="J33" s="28"/>
      <c r="K33" s="28"/>
      <c r="L33" s="28"/>
      <c r="M33" s="24"/>
    </row>
    <row r="34" spans="1:13" ht="15.75" customHeight="1" x14ac:dyDescent="0.25">
      <c r="A34" s="29">
        <v>3</v>
      </c>
      <c r="B34" s="89" t="s">
        <v>75</v>
      </c>
      <c r="D34" s="28"/>
      <c r="E34" s="28"/>
      <c r="F34" s="28"/>
      <c r="G34" s="28"/>
      <c r="H34" s="28"/>
      <c r="I34" s="28"/>
      <c r="J34" s="28"/>
      <c r="K34" s="28"/>
      <c r="L34" s="28"/>
      <c r="M34" s="24"/>
    </row>
    <row r="35" spans="1:13" ht="15.75" customHeight="1" x14ac:dyDescent="0.25">
      <c r="A35" s="29">
        <v>5</v>
      </c>
      <c r="B35" s="89" t="s">
        <v>180</v>
      </c>
      <c r="D35" s="28"/>
      <c r="E35" s="28"/>
      <c r="F35" s="28"/>
      <c r="G35" s="28"/>
      <c r="H35" s="28"/>
      <c r="I35" s="28"/>
      <c r="J35" s="28"/>
      <c r="K35" s="28"/>
      <c r="L35" s="28"/>
      <c r="M35" s="24"/>
    </row>
    <row r="36" spans="1:13" ht="15.75" customHeight="1" x14ac:dyDescent="0.25">
      <c r="A36" s="29">
        <v>7</v>
      </c>
      <c r="B36" s="89" t="s">
        <v>181</v>
      </c>
      <c r="D36" s="28"/>
      <c r="E36" s="28"/>
      <c r="F36" s="28"/>
      <c r="G36" s="28"/>
      <c r="H36" s="28"/>
      <c r="I36" s="28"/>
      <c r="J36" s="28"/>
      <c r="K36" s="28"/>
      <c r="L36" s="28"/>
      <c r="M36" s="24"/>
    </row>
    <row r="37" spans="1:13" ht="15.75" customHeight="1" x14ac:dyDescent="0.25">
      <c r="A37" s="29">
        <v>8</v>
      </c>
      <c r="B37" s="89" t="s">
        <v>76</v>
      </c>
      <c r="D37" s="28"/>
      <c r="E37" s="28"/>
      <c r="F37" s="28"/>
      <c r="G37" s="28"/>
      <c r="H37" s="28"/>
      <c r="I37" s="28"/>
      <c r="J37" s="28"/>
      <c r="K37" s="28"/>
      <c r="L37" s="28"/>
      <c r="M37" s="24"/>
    </row>
    <row r="38" spans="1:13" ht="15.75" customHeight="1" x14ac:dyDescent="0.25">
      <c r="A38" s="29">
        <v>14</v>
      </c>
      <c r="B38" s="89" t="s">
        <v>79</v>
      </c>
      <c r="D38" s="28"/>
      <c r="E38" s="28"/>
      <c r="F38" s="28"/>
      <c r="G38" s="28"/>
      <c r="H38" s="28"/>
      <c r="I38" s="28"/>
      <c r="J38" s="28"/>
      <c r="K38" s="28"/>
      <c r="L38" s="28"/>
      <c r="M38" s="24"/>
    </row>
    <row r="39" spans="1:13" x14ac:dyDescent="0.25">
      <c r="A39" s="31"/>
      <c r="D39" s="24"/>
      <c r="E39" s="24"/>
      <c r="F39" s="24"/>
      <c r="G39" s="24"/>
      <c r="H39" s="24"/>
      <c r="I39" s="24"/>
      <c r="J39" s="24"/>
      <c r="K39" s="24"/>
      <c r="L39" s="24"/>
    </row>
    <row r="40" spans="1:13" x14ac:dyDescent="0.25">
      <c r="A40" s="27" t="s">
        <v>69</v>
      </c>
    </row>
    <row r="41" spans="1:13" ht="15.75" x14ac:dyDescent="0.25">
      <c r="A41" s="32" t="s">
        <v>32</v>
      </c>
      <c r="B41" s="30" t="s">
        <v>84</v>
      </c>
    </row>
    <row r="42" spans="1:13" ht="15.75" x14ac:dyDescent="0.25">
      <c r="A42" s="32" t="s">
        <v>63</v>
      </c>
      <c r="B42" s="30" t="s">
        <v>83</v>
      </c>
    </row>
    <row r="43" spans="1:13" ht="15.75" x14ac:dyDescent="0.25">
      <c r="A43" s="32" t="s">
        <v>73</v>
      </c>
      <c r="B43" s="30" t="s">
        <v>82</v>
      </c>
    </row>
    <row r="44" spans="1:13" ht="15.75" x14ac:dyDescent="0.25">
      <c r="A44" s="32" t="s">
        <v>65</v>
      </c>
      <c r="B44" s="30" t="s">
        <v>81</v>
      </c>
    </row>
    <row r="45" spans="1:13" ht="15.75" x14ac:dyDescent="0.25">
      <c r="A45" s="32" t="s">
        <v>74</v>
      </c>
      <c r="B45" s="30" t="s">
        <v>92</v>
      </c>
    </row>
    <row r="46" spans="1:13" ht="15.75" x14ac:dyDescent="0.25">
      <c r="A46" s="32" t="s">
        <v>95</v>
      </c>
      <c r="B46" s="30" t="s">
        <v>96</v>
      </c>
    </row>
  </sheetData>
  <mergeCells count="10">
    <mergeCell ref="B3:B4"/>
    <mergeCell ref="C2:L2"/>
    <mergeCell ref="C3:C4"/>
    <mergeCell ref="D3:D4"/>
    <mergeCell ref="E3:E4"/>
    <mergeCell ref="F3:F4"/>
    <mergeCell ref="G3:H3"/>
    <mergeCell ref="I3:J3"/>
    <mergeCell ref="K3:K4"/>
    <mergeCell ref="L3:L4"/>
  </mergeCells>
  <pageMargins left="0.7" right="0.7" top="0.75" bottom="0.75" header="0.3" footer="0.3"/>
  <pageSetup paperSize="9" scale="81"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Excel Dokument" ma:contentTypeID="0x010100008600E184967748BFA4CA34F83773ED00E7D5A6F182F5C940889326FD46E34D25" ma:contentTypeVersion="0" ma:contentTypeDescription="Opret et nyt tomt Excel dokument" ma:contentTypeScope="" ma:versionID="f4e5b0d1825929f07abd57ba7870cb77">
  <xsd:schema xmlns:xsd="http://www.w3.org/2001/XMLSchema" xmlns:xs="http://www.w3.org/2001/XMLSchema" xmlns:p="http://schemas.microsoft.com/office/2006/metadata/properties" targetNamespace="http://schemas.microsoft.com/office/2006/metadata/properties" ma:root="true" ma:fieldsID="d74958787170b450df752e5d12f74a4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3B97A7F-5FE7-42B0-8A19-8A80DA15DC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CC0F26E-90E0-459D-9022-206F9A8CC923}">
  <ds:schemaRefs>
    <ds:schemaRef ds:uri="http://schemas.microsoft.com/sharepoint/v3/contenttype/forms"/>
  </ds:schemaRefs>
</ds:datastoreItem>
</file>

<file path=customXml/itemProps3.xml><?xml version="1.0" encoding="utf-8"?>
<ds:datastoreItem xmlns:ds="http://schemas.openxmlformats.org/officeDocument/2006/customXml" ds:itemID="{1408A965-9907-4604-B9AA-799D50F58077}">
  <ds:schemaRefs>
    <ds:schemaRef ds:uri="http://www.w3.org/XML/1998/namespace"/>
    <ds:schemaRef ds:uri="http://schemas.microsoft.com/office/infopath/2007/PartnerControls"/>
    <ds:schemaRef ds:uri="http://purl.org/dc/term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5</vt:i4>
      </vt:variant>
    </vt:vector>
  </HeadingPairs>
  <TitlesOfParts>
    <vt:vector size="34" baseType="lpstr">
      <vt:lpstr>Intro</vt:lpstr>
      <vt:lpstr>201 Oil-fired boiler</vt:lpstr>
      <vt:lpstr>202 Natural gas boiler</vt:lpstr>
      <vt:lpstr>203.1 Indirect DH subst</vt:lpstr>
      <vt:lpstr>203.2 Direct DH subst</vt:lpstr>
      <vt:lpstr>204 Biomass boiler, automatic</vt:lpstr>
      <vt:lpstr>205 Biomass boiler, manual</vt:lpstr>
      <vt:lpstr>206 Wood stove</vt:lpstr>
      <vt:lpstr>207.1 Air to air existing</vt:lpstr>
      <vt:lpstr>207.2 Air to air new</vt:lpstr>
      <vt:lpstr>207.3 Air to water existing</vt:lpstr>
      <vt:lpstr>207.4 Air to water new</vt:lpstr>
      <vt:lpstr>207.5 Air to water Apartm. ex</vt:lpstr>
      <vt:lpstr>207.6 Air to water Apartm. new</vt:lpstr>
      <vt:lpstr>207.7 Ground source existing</vt:lpstr>
      <vt:lpstr>207.8 Ground source new</vt:lpstr>
      <vt:lpstr>207.9 Ground apartm. exis</vt:lpstr>
      <vt:lpstr>207.10 Ground apartm. new</vt:lpstr>
      <vt:lpstr>207.11 Ventilation</vt:lpstr>
      <vt:lpstr>207.12 Ventilation apartm. new</vt:lpstr>
      <vt:lpstr>208.1 Absorption HP exis </vt:lpstr>
      <vt:lpstr>208.2 Absorption HP Apart</vt:lpstr>
      <vt:lpstr>208.3 Gas engine-driv Apart</vt:lpstr>
      <vt:lpstr>208.4 Adsorp gas driv one fam</vt:lpstr>
      <vt:lpstr>215 Solar heating</vt:lpstr>
      <vt:lpstr>216 Electric heating</vt:lpstr>
      <vt:lpstr>217 SOFC mCHP - n. gas &amp; biogas</vt:lpstr>
      <vt:lpstr>218 LT-PEMFC mCHP - hydrogen</vt:lpstr>
      <vt:lpstr>219 LT-PEMFC mCHP - natural gas</vt:lpstr>
      <vt:lpstr>'202 Natural gas boiler'!Print_Area</vt:lpstr>
      <vt:lpstr>'204 Biomass boiler, automatic'!Print_Area</vt:lpstr>
      <vt:lpstr>'205 Biomass boiler, manual'!Print_Area</vt:lpstr>
      <vt:lpstr>'206 Wood stove'!Print_Area</vt:lpstr>
      <vt:lpstr>'215 Solar heating'!Print_Area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Kofoed-Wiuff</dc:creator>
  <cp:lastModifiedBy>Filip Gamborg</cp:lastModifiedBy>
  <cp:lastPrinted>2015-04-14T07:05:14Z</cp:lastPrinted>
  <dcterms:created xsi:type="dcterms:W3CDTF">2014-12-17T09:35:38Z</dcterms:created>
  <dcterms:modified xsi:type="dcterms:W3CDTF">2018-10-16T10:14:07Z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0x010100008600E184967748BFA4CA34F83773ED00E7D5A6F182F5C940889326FD46E34D25</vt:lpwstr>
  </property>
  <property fmtid="{D5CDD505-2E9C-101B-9397-08002B2CF9AE}" pid="3" name="SaveCode">
    <vt:r8>512166261672973</vt:r8>
  </property>
</Properties>
</file>