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075"/>
  </bookViews>
  <sheets>
    <sheet name="cover" sheetId="40" r:id="rId1"/>
    <sheet name="index" sheetId="4" r:id="rId2"/>
    <sheet name="SER_summary" sheetId="6" r:id="rId3"/>
    <sheet name="SER_hh_num" sheetId="7" r:id="rId4"/>
    <sheet name="SER_hh_fec" sheetId="8" r:id="rId5"/>
    <sheet name="SER_hh_tes" sheetId="9" r:id="rId6"/>
    <sheet name="SER_hh_eff" sheetId="10" r:id="rId7"/>
    <sheet name="SER_hh_emi" sheetId="11" r:id="rId8"/>
    <sheet name="SER_hh_fech" sheetId="12" r:id="rId9"/>
    <sheet name="SER_hh_tesh" sheetId="13" r:id="rId10"/>
    <sheet name="SER_hh_emih" sheetId="14" r:id="rId11"/>
    <sheet name="SER_hh_fecs" sheetId="15" r:id="rId12"/>
    <sheet name="SER_hh_tess" sheetId="16" r:id="rId13"/>
    <sheet name="SER_hh_emis" sheetId="17" r:id="rId14"/>
    <sheet name="SER_hh_num_in" sheetId="18" r:id="rId15"/>
    <sheet name="SER_hh_fec_in" sheetId="19" r:id="rId16"/>
    <sheet name="SER_hh_tes_in" sheetId="20" r:id="rId17"/>
    <sheet name="SER_hh_eff_in" sheetId="21" r:id="rId18"/>
    <sheet name="SER_hh_emi_in" sheetId="22" r:id="rId19"/>
    <sheet name="SER_hh_fech_in" sheetId="23" r:id="rId20"/>
    <sheet name="SER_hh_tesh_in" sheetId="24" r:id="rId21"/>
    <sheet name="SER_hh_emih_in" sheetId="25" r:id="rId22"/>
    <sheet name="SER_hh_fecs_in" sheetId="26" r:id="rId23"/>
    <sheet name="SER_hh_tess_in" sheetId="27" r:id="rId24"/>
    <sheet name="SER_hh_emis_in" sheetId="28" r:id="rId25"/>
    <sheet name="SER_se-appl" sheetId="29" r:id="rId26"/>
    <sheet name="SER_VE" sheetId="30" r:id="rId27"/>
    <sheet name="SER_SL" sheetId="31" r:id="rId28"/>
    <sheet name="SER_BL" sheetId="32" r:id="rId29"/>
    <sheet name="SER_CR" sheetId="33" r:id="rId30"/>
    <sheet name="SER_BT" sheetId="34" r:id="rId31"/>
    <sheet name="SER_IT" sheetId="35" r:id="rId32"/>
    <sheet name="AGR" sheetId="36" r:id="rId33"/>
    <sheet name="AGR_fec" sheetId="37" r:id="rId34"/>
    <sheet name="AGR_ued" sheetId="38" r:id="rId35"/>
    <sheet name="AGR_emi" sheetId="39" r:id="rId36"/>
  </sheets>
  <definedNames>
    <definedName name="_xlnm.Print_Area" localSheetId="32">AGR!$A$1:$L$33</definedName>
    <definedName name="_xlnm.Print_Titles" localSheetId="32">AGR!$1:$1</definedName>
    <definedName name="_xlnm.Print_Titles" localSheetId="35">AGR_emi!$1:$1</definedName>
    <definedName name="_xlnm.Print_Titles" localSheetId="33">AGR_fec!$1:$1</definedName>
    <definedName name="_xlnm.Print_Titles" localSheetId="34">AGR_ued!$1:$1</definedName>
    <definedName name="_xlnm.Print_Titles" localSheetId="28">SER_BL!$1:$1</definedName>
    <definedName name="_xlnm.Print_Titles" localSheetId="30">SER_BT!$1:$1</definedName>
    <definedName name="_xlnm.Print_Titles" localSheetId="29">SER_CR!$1:$1</definedName>
    <definedName name="_xlnm.Print_Titles" localSheetId="6">SER_hh_eff!$1:$1</definedName>
    <definedName name="_xlnm.Print_Titles" localSheetId="17">SER_hh_eff_in!$1:$1</definedName>
    <definedName name="_xlnm.Print_Titles" localSheetId="7">SER_hh_emi!$1:$1</definedName>
    <definedName name="_xlnm.Print_Titles" localSheetId="18">SER_hh_emi_in!$1:$1</definedName>
    <definedName name="_xlnm.Print_Titles" localSheetId="10">SER_hh_emih!$1:$1</definedName>
    <definedName name="_xlnm.Print_Titles" localSheetId="21">SER_hh_emih_in!$1:$1</definedName>
    <definedName name="_xlnm.Print_Titles" localSheetId="13">SER_hh_emis!$1:$1</definedName>
    <definedName name="_xlnm.Print_Titles" localSheetId="24">SER_hh_emis_in!$1:$1</definedName>
    <definedName name="_xlnm.Print_Titles" localSheetId="4">SER_hh_fec!$1:$1</definedName>
    <definedName name="_xlnm.Print_Titles" localSheetId="15">SER_hh_fec_in!$1:$1</definedName>
    <definedName name="_xlnm.Print_Titles" localSheetId="8">SER_hh_fech!$1:$1</definedName>
    <definedName name="_xlnm.Print_Titles" localSheetId="19">SER_hh_fech_in!$1:$1</definedName>
    <definedName name="_xlnm.Print_Titles" localSheetId="11">SER_hh_fecs!$1:$1</definedName>
    <definedName name="_xlnm.Print_Titles" localSheetId="22">SER_hh_fecs_in!$1:$1</definedName>
    <definedName name="_xlnm.Print_Titles" localSheetId="3">SER_hh_num!$1:$1</definedName>
    <definedName name="_xlnm.Print_Titles" localSheetId="14">SER_hh_num_in!$1:$1</definedName>
    <definedName name="_xlnm.Print_Titles" localSheetId="5">SER_hh_tes!$1:$1</definedName>
    <definedName name="_xlnm.Print_Titles" localSheetId="16">SER_hh_tes_in!$1:$1</definedName>
    <definedName name="_xlnm.Print_Titles" localSheetId="9">SER_hh_tesh!$1:$1</definedName>
    <definedName name="_xlnm.Print_Titles" localSheetId="20">SER_hh_tesh_in!$1:$1</definedName>
    <definedName name="_xlnm.Print_Titles" localSheetId="12">SER_hh_tess!$1:$1</definedName>
    <definedName name="_xlnm.Print_Titles" localSheetId="23">SER_hh_tess_in!$1:$1</definedName>
    <definedName name="_xlnm.Print_Titles" localSheetId="31">SER_IT!$1:$1</definedName>
    <definedName name="_xlnm.Print_Titles" localSheetId="25">'SER_se-appl'!$1:$1</definedName>
    <definedName name="_xlnm.Print_Titles" localSheetId="27">SER_SL!$1:$1</definedName>
    <definedName name="_xlnm.Print_Titles" localSheetId="2">SER_summary!$1:$1</definedName>
    <definedName name="_xlnm.Print_Titles" localSheetId="26">SER_VE!$1:$1</definedName>
  </definedNames>
  <calcPr calcId="145621"/>
</workbook>
</file>

<file path=xl/calcChain.xml><?xml version="1.0" encoding="utf-8"?>
<calcChain xmlns="http://schemas.openxmlformats.org/spreadsheetml/2006/main">
  <c r="Q10" i="35" l="1"/>
  <c r="M10" i="35"/>
  <c r="I10" i="35"/>
  <c r="E10" i="35"/>
  <c r="C14" i="32" l="1"/>
  <c r="J14" i="30"/>
  <c r="F14" i="31"/>
  <c r="N14" i="31"/>
  <c r="F14" i="32"/>
  <c r="J14" i="32"/>
  <c r="N14" i="32"/>
  <c r="F14" i="33"/>
  <c r="J14" i="33"/>
  <c r="N14" i="33"/>
  <c r="L10" i="33"/>
  <c r="P10" i="33"/>
  <c r="F14" i="34"/>
  <c r="J14" i="34"/>
  <c r="N14" i="34"/>
  <c r="F14" i="35"/>
  <c r="J14" i="35"/>
  <c r="N14" i="35"/>
  <c r="F14" i="30"/>
  <c r="N14" i="30"/>
  <c r="J14" i="31"/>
  <c r="B14" i="33"/>
  <c r="G14" i="30"/>
  <c r="K14" i="30"/>
  <c r="O14" i="30"/>
  <c r="G14" i="31"/>
  <c r="K14" i="31"/>
  <c r="O14" i="31"/>
  <c r="D10" i="33"/>
  <c r="C14" i="30"/>
  <c r="G14" i="32"/>
  <c r="K14" i="32"/>
  <c r="O14" i="32"/>
  <c r="G14" i="33"/>
  <c r="K14" i="33"/>
  <c r="O14" i="33"/>
  <c r="G14" i="34"/>
  <c r="K14" i="34"/>
  <c r="O14" i="34"/>
  <c r="G14" i="35"/>
  <c r="K14" i="35"/>
  <c r="O14" i="35"/>
  <c r="B14" i="30"/>
  <c r="B14" i="31"/>
  <c r="B14" i="35"/>
  <c r="G10" i="30"/>
  <c r="K10" i="30"/>
  <c r="O10" i="30"/>
  <c r="G10" i="32"/>
  <c r="K10" i="32"/>
  <c r="O10" i="32"/>
  <c r="G10" i="34"/>
  <c r="K10" i="34"/>
  <c r="O10" i="34"/>
  <c r="C14" i="34"/>
  <c r="E14" i="30"/>
  <c r="I14" i="30"/>
  <c r="M14" i="30"/>
  <c r="Q14" i="30"/>
  <c r="E14" i="31"/>
  <c r="I14" i="31"/>
  <c r="M14" i="31"/>
  <c r="Q14" i="31"/>
  <c r="E14" i="32"/>
  <c r="I14" i="32"/>
  <c r="M14" i="32"/>
  <c r="Q14" i="32"/>
  <c r="E14" i="33"/>
  <c r="I14" i="33"/>
  <c r="M14" i="33"/>
  <c r="Q14" i="33"/>
  <c r="E14" i="34"/>
  <c r="I14" i="34"/>
  <c r="M14" i="34"/>
  <c r="Q14" i="34"/>
  <c r="E14" i="35"/>
  <c r="I14" i="35"/>
  <c r="Q14" i="35"/>
  <c r="C10" i="33"/>
  <c r="C14" i="33"/>
  <c r="B14" i="32"/>
  <c r="C10" i="32"/>
  <c r="D14" i="30"/>
  <c r="H14" i="30"/>
  <c r="L14" i="30"/>
  <c r="P14" i="30"/>
  <c r="D14" i="31"/>
  <c r="H14" i="31"/>
  <c r="L14" i="31"/>
  <c r="P14" i="31"/>
  <c r="D14" i="32"/>
  <c r="H14" i="32"/>
  <c r="L14" i="32"/>
  <c r="P14" i="32"/>
  <c r="D14" i="33"/>
  <c r="H14" i="33"/>
  <c r="L14" i="33"/>
  <c r="P14" i="33"/>
  <c r="D14" i="34"/>
  <c r="H14" i="34"/>
  <c r="L14" i="34"/>
  <c r="P14" i="34"/>
  <c r="D14" i="35"/>
  <c r="H14" i="35"/>
  <c r="L14" i="35"/>
  <c r="P14" i="35"/>
  <c r="C14" i="35"/>
  <c r="C14" i="31"/>
  <c r="C10" i="30"/>
  <c r="B14" i="34"/>
  <c r="M14" i="35"/>
  <c r="C10" i="34"/>
  <c r="D10" i="30"/>
  <c r="L10" i="30"/>
  <c r="P10" i="30"/>
  <c r="G10" i="31"/>
  <c r="K10" i="31"/>
  <c r="O10" i="31"/>
  <c r="G10" i="33"/>
  <c r="K10" i="33"/>
  <c r="O10" i="33"/>
  <c r="G10" i="35"/>
  <c r="K10" i="35"/>
  <c r="O10" i="35"/>
  <c r="C10" i="35"/>
  <c r="C10" i="31"/>
  <c r="H10" i="35"/>
  <c r="L10" i="35"/>
  <c r="P10" i="35"/>
  <c r="F10" i="35"/>
  <c r="J10" i="35"/>
  <c r="N10" i="35"/>
  <c r="D10" i="35"/>
  <c r="D10" i="34"/>
  <c r="H10" i="34"/>
  <c r="L10" i="34"/>
  <c r="P10" i="34"/>
  <c r="E10" i="34"/>
  <c r="I10" i="34"/>
  <c r="M10" i="34"/>
  <c r="Q10" i="34"/>
  <c r="F10" i="34"/>
  <c r="J10" i="34"/>
  <c r="N10" i="34"/>
  <c r="H10" i="33"/>
  <c r="E10" i="33"/>
  <c r="I10" i="33"/>
  <c r="M10" i="33"/>
  <c r="Q10" i="33"/>
  <c r="F10" i="33"/>
  <c r="J10" i="33"/>
  <c r="N10" i="33"/>
  <c r="D10" i="32"/>
  <c r="H10" i="32"/>
  <c r="L10" i="32"/>
  <c r="P10" i="32"/>
  <c r="E10" i="32"/>
  <c r="I10" i="32"/>
  <c r="M10" i="32"/>
  <c r="Q10" i="32"/>
  <c r="F10" i="32"/>
  <c r="J10" i="32"/>
  <c r="N10" i="32"/>
  <c r="D10" i="31"/>
  <c r="H10" i="31"/>
  <c r="L10" i="31"/>
  <c r="P10" i="31"/>
  <c r="E10" i="31"/>
  <c r="I10" i="31"/>
  <c r="M10" i="31"/>
  <c r="Q10" i="31"/>
  <c r="F10" i="31"/>
  <c r="J10" i="31"/>
  <c r="N10" i="31"/>
  <c r="H10" i="30"/>
  <c r="E10" i="30"/>
  <c r="I10" i="30"/>
  <c r="M10" i="30"/>
  <c r="Q10" i="30"/>
  <c r="F10" i="30"/>
  <c r="J10" i="30"/>
  <c r="N10" i="30"/>
  <c r="B55" i="29" l="1"/>
  <c r="Q57" i="29"/>
  <c r="P57" i="29"/>
  <c r="O57" i="29"/>
  <c r="N57" i="29"/>
  <c r="M57" i="29"/>
  <c r="L57" i="29"/>
  <c r="K57" i="29"/>
  <c r="J57" i="29"/>
  <c r="I57" i="29"/>
  <c r="H57" i="29"/>
  <c r="G57" i="29"/>
  <c r="F57" i="29"/>
  <c r="E57" i="29"/>
  <c r="D57" i="29"/>
  <c r="Q56" i="29"/>
  <c r="P56" i="29"/>
  <c r="O56" i="29"/>
  <c r="N56" i="29"/>
  <c r="M56" i="29"/>
  <c r="L56" i="29"/>
  <c r="K56" i="29"/>
  <c r="J56" i="29"/>
  <c r="I56" i="29"/>
  <c r="H56" i="29"/>
  <c r="G56" i="29"/>
  <c r="F56" i="29"/>
  <c r="E56" i="29"/>
  <c r="D56" i="29"/>
  <c r="Q55" i="29"/>
  <c r="P55" i="29"/>
  <c r="O55" i="29"/>
  <c r="N55" i="29"/>
  <c r="M55" i="29"/>
  <c r="L55" i="29"/>
  <c r="K55" i="29"/>
  <c r="J55" i="29"/>
  <c r="I55" i="29"/>
  <c r="H55" i="29"/>
  <c r="G55" i="29"/>
  <c r="F55" i="29"/>
  <c r="E55" i="29"/>
  <c r="D55" i="29"/>
  <c r="Q54" i="29"/>
  <c r="P54" i="29"/>
  <c r="O54" i="29"/>
  <c r="N54" i="29"/>
  <c r="M54" i="29"/>
  <c r="L54" i="29"/>
  <c r="K54" i="29"/>
  <c r="J54" i="29"/>
  <c r="I54" i="29"/>
  <c r="H54" i="29"/>
  <c r="G54" i="29"/>
  <c r="F54" i="29"/>
  <c r="E54" i="29"/>
  <c r="D54" i="29"/>
  <c r="Q53" i="29"/>
  <c r="P53" i="29"/>
  <c r="O53" i="29"/>
  <c r="N53" i="29"/>
  <c r="M53" i="29"/>
  <c r="L53" i="29"/>
  <c r="K53" i="29"/>
  <c r="J53" i="29"/>
  <c r="H53" i="29"/>
  <c r="G53" i="29"/>
  <c r="F53" i="29"/>
  <c r="E53" i="29"/>
  <c r="D53" i="29"/>
  <c r="Q52" i="29"/>
  <c r="N52" i="29"/>
  <c r="M52" i="29"/>
  <c r="K52" i="29"/>
  <c r="J52" i="29"/>
  <c r="I52" i="29"/>
  <c r="F52" i="29"/>
  <c r="E52" i="29"/>
  <c r="D3" i="29" l="1"/>
  <c r="F36" i="29"/>
  <c r="J36" i="29"/>
  <c r="N36" i="29"/>
  <c r="H37" i="29"/>
  <c r="C56" i="29"/>
  <c r="O3" i="29"/>
  <c r="F3" i="29"/>
  <c r="J3" i="29"/>
  <c r="N3" i="29"/>
  <c r="H3" i="29"/>
  <c r="P3" i="29"/>
  <c r="K3" i="29"/>
  <c r="N11" i="29"/>
  <c r="H36" i="29"/>
  <c r="L36" i="29"/>
  <c r="P36" i="29"/>
  <c r="F37" i="29"/>
  <c r="J37" i="29"/>
  <c r="N37" i="29"/>
  <c r="H38" i="29"/>
  <c r="L38" i="29"/>
  <c r="P38" i="29"/>
  <c r="F39" i="29"/>
  <c r="J39" i="29"/>
  <c r="N39" i="29"/>
  <c r="H40" i="29"/>
  <c r="L40" i="29"/>
  <c r="P40" i="29"/>
  <c r="F41" i="29"/>
  <c r="I3" i="29"/>
  <c r="L37" i="29"/>
  <c r="C3" i="29"/>
  <c r="C52" i="29"/>
  <c r="C36" i="29"/>
  <c r="C40" i="29"/>
  <c r="L3" i="29"/>
  <c r="K11" i="29"/>
  <c r="B52" i="29"/>
  <c r="B56" i="29"/>
  <c r="E36" i="29"/>
  <c r="M36" i="29"/>
  <c r="G37" i="29"/>
  <c r="O37" i="29"/>
  <c r="I38" i="29"/>
  <c r="Q38" i="29"/>
  <c r="K39" i="29"/>
  <c r="E40" i="29"/>
  <c r="M40" i="29"/>
  <c r="G41" i="29"/>
  <c r="O41" i="29"/>
  <c r="C41" i="29"/>
  <c r="D37" i="29"/>
  <c r="F11" i="29"/>
  <c r="Q11" i="29"/>
  <c r="G11" i="29"/>
  <c r="O11" i="29"/>
  <c r="I11" i="29"/>
  <c r="G36" i="29"/>
  <c r="K36" i="29"/>
  <c r="O36" i="29"/>
  <c r="E37" i="29"/>
  <c r="I37" i="29"/>
  <c r="M37" i="29"/>
  <c r="Q37" i="29"/>
  <c r="G38" i="29"/>
  <c r="K38" i="29"/>
  <c r="O38" i="29"/>
  <c r="E39" i="29"/>
  <c r="I39" i="29"/>
  <c r="M39" i="29"/>
  <c r="Q39" i="29"/>
  <c r="G40" i="29"/>
  <c r="K40" i="29"/>
  <c r="O40" i="29"/>
  <c r="E41" i="29"/>
  <c r="I41" i="29"/>
  <c r="M41" i="29"/>
  <c r="Q41" i="29"/>
  <c r="B53" i="29"/>
  <c r="B57" i="29"/>
  <c r="C39" i="29"/>
  <c r="I36" i="29"/>
  <c r="Q36" i="29"/>
  <c r="K37" i="29"/>
  <c r="E38" i="29"/>
  <c r="M38" i="29"/>
  <c r="G39" i="29"/>
  <c r="O39" i="29"/>
  <c r="I40" i="29"/>
  <c r="Q40" i="29"/>
  <c r="K41" i="29"/>
  <c r="D39" i="29"/>
  <c r="D41" i="29"/>
  <c r="C11" i="29"/>
  <c r="E3" i="29"/>
  <c r="M3" i="29"/>
  <c r="Q3" i="29"/>
  <c r="G3" i="29"/>
  <c r="J11" i="29"/>
  <c r="D11" i="29"/>
  <c r="H11" i="29"/>
  <c r="L11" i="29"/>
  <c r="P11" i="29"/>
  <c r="D36" i="29"/>
  <c r="D38" i="29"/>
  <c r="D40" i="29"/>
  <c r="B3" i="29"/>
  <c r="B54" i="29"/>
  <c r="B11" i="29"/>
  <c r="J41" i="29"/>
  <c r="N41" i="29"/>
  <c r="G52" i="29"/>
  <c r="O52" i="29"/>
  <c r="I53" i="29"/>
  <c r="M11" i="29"/>
  <c r="P37" i="29"/>
  <c r="F38" i="29"/>
  <c r="J38" i="29"/>
  <c r="N38" i="29"/>
  <c r="H39" i="29"/>
  <c r="L39" i="29"/>
  <c r="P39" i="29"/>
  <c r="F40" i="29"/>
  <c r="J40" i="29"/>
  <c r="N40" i="29"/>
  <c r="H41" i="29"/>
  <c r="L41" i="29"/>
  <c r="P41" i="29"/>
  <c r="E11" i="29"/>
  <c r="D52" i="29"/>
  <c r="H52" i="29"/>
  <c r="L52" i="29"/>
  <c r="P52" i="29"/>
  <c r="C55" i="29"/>
  <c r="C38" i="29"/>
  <c r="C54" i="29"/>
  <c r="C37" i="29"/>
  <c r="C57" i="29"/>
  <c r="C53" i="29"/>
  <c r="P17" i="39" l="1"/>
  <c r="D9" i="39"/>
  <c r="C9" i="38"/>
  <c r="P17" i="38"/>
  <c r="G9" i="36"/>
  <c r="K19" i="36"/>
  <c r="O17" i="37"/>
  <c r="O9" i="37"/>
  <c r="F17" i="38"/>
  <c r="C17" i="38"/>
  <c r="J17" i="39"/>
  <c r="G17" i="39"/>
  <c r="F9" i="36"/>
  <c r="N9" i="36"/>
  <c r="B19" i="36"/>
  <c r="F19" i="36"/>
  <c r="J19" i="36"/>
  <c r="N19" i="36"/>
  <c r="B17" i="37"/>
  <c r="F17" i="37"/>
  <c r="J17" i="37"/>
  <c r="N17" i="37"/>
  <c r="B9" i="37"/>
  <c r="F9" i="37"/>
  <c r="J9" i="37"/>
  <c r="J5" i="37" s="1"/>
  <c r="N9" i="37"/>
  <c r="N5" i="37" s="1"/>
  <c r="B5" i="37"/>
  <c r="F5" i="37"/>
  <c r="B17" i="38"/>
  <c r="O9" i="38"/>
  <c r="F9" i="38"/>
  <c r="J9" i="38"/>
  <c r="N9" i="38"/>
  <c r="L17" i="38"/>
  <c r="E17" i="38"/>
  <c r="I17" i="38"/>
  <c r="M17" i="38"/>
  <c r="Q17" i="38"/>
  <c r="B17" i="39"/>
  <c r="P9" i="39"/>
  <c r="F9" i="39"/>
  <c r="J9" i="39"/>
  <c r="N9" i="39"/>
  <c r="C9" i="39"/>
  <c r="G9" i="39"/>
  <c r="K9" i="39"/>
  <c r="O9" i="39"/>
  <c r="L17" i="39"/>
  <c r="E17" i="39"/>
  <c r="I17" i="39"/>
  <c r="M17" i="39"/>
  <c r="Q17" i="39"/>
  <c r="C9" i="36"/>
  <c r="C19" i="36"/>
  <c r="O19" i="36"/>
  <c r="G17" i="37"/>
  <c r="C9" i="37"/>
  <c r="N17" i="38"/>
  <c r="F17" i="39"/>
  <c r="N17" i="39"/>
  <c r="C17" i="39"/>
  <c r="K17" i="39"/>
  <c r="O17" i="39"/>
  <c r="P9" i="36"/>
  <c r="H14" i="36"/>
  <c r="P14" i="36"/>
  <c r="D19" i="36"/>
  <c r="L19" i="36"/>
  <c r="D17" i="37"/>
  <c r="H17" i="37"/>
  <c r="L17" i="37"/>
  <c r="P17" i="37"/>
  <c r="D9" i="37"/>
  <c r="H9" i="37"/>
  <c r="L9" i="37"/>
  <c r="P9" i="37"/>
  <c r="D5" i="37"/>
  <c r="H5" i="37"/>
  <c r="L5" i="37"/>
  <c r="P5" i="37"/>
  <c r="G9" i="38"/>
  <c r="D9" i="38"/>
  <c r="H9" i="38"/>
  <c r="L9" i="38"/>
  <c r="P9" i="38"/>
  <c r="D17" i="38"/>
  <c r="O17" i="38"/>
  <c r="H9" i="39"/>
  <c r="D17" i="39"/>
  <c r="G19" i="36"/>
  <c r="C17" i="37"/>
  <c r="K17" i="37"/>
  <c r="G9" i="37"/>
  <c r="K9" i="37"/>
  <c r="J17" i="38"/>
  <c r="G17" i="38"/>
  <c r="K17" i="38"/>
  <c r="L9" i="36"/>
  <c r="D14" i="36"/>
  <c r="H19" i="36"/>
  <c r="P19" i="36"/>
  <c r="E19" i="36"/>
  <c r="I19" i="36"/>
  <c r="M19" i="36"/>
  <c r="Q19" i="36"/>
  <c r="E17" i="37"/>
  <c r="I17" i="37"/>
  <c r="M17" i="37"/>
  <c r="Q17" i="37"/>
  <c r="E9" i="37"/>
  <c r="I9" i="37"/>
  <c r="M9" i="37"/>
  <c r="Q9" i="37"/>
  <c r="Q5" i="37" s="1"/>
  <c r="E5" i="37"/>
  <c r="I5" i="37"/>
  <c r="B9" i="38"/>
  <c r="K9" i="38"/>
  <c r="E9" i="38"/>
  <c r="I9" i="38"/>
  <c r="M9" i="38"/>
  <c r="Q9" i="38"/>
  <c r="H17" i="38"/>
  <c r="B9" i="39"/>
  <c r="L9" i="39"/>
  <c r="E9" i="39"/>
  <c r="I9" i="39"/>
  <c r="M9" i="39"/>
  <c r="Q9" i="39"/>
  <c r="H17" i="39"/>
  <c r="L14" i="36"/>
  <c r="Q14" i="36"/>
  <c r="M14" i="36"/>
  <c r="I14" i="36"/>
  <c r="E14" i="36"/>
  <c r="F14" i="36"/>
  <c r="J14" i="36"/>
  <c r="N14" i="36"/>
  <c r="O14" i="36"/>
  <c r="K14" i="36"/>
  <c r="G14" i="36"/>
  <c r="C14" i="36"/>
  <c r="B14" i="36"/>
  <c r="L5" i="38" l="1"/>
  <c r="G5" i="39"/>
  <c r="L12" i="36"/>
  <c r="P5" i="39"/>
  <c r="P28" i="36" s="1"/>
  <c r="C5" i="37"/>
  <c r="K5" i="39"/>
  <c r="K28" i="36" s="1"/>
  <c r="J5" i="38"/>
  <c r="B5" i="38"/>
  <c r="K9" i="36"/>
  <c r="I12" i="36"/>
  <c r="H5" i="38"/>
  <c r="D5" i="38"/>
  <c r="N5" i="39"/>
  <c r="N28" i="36" s="1"/>
  <c r="J5" i="39"/>
  <c r="M9" i="36"/>
  <c r="D9" i="36"/>
  <c r="L5" i="39"/>
  <c r="L28" i="36" s="1"/>
  <c r="P5" i="38"/>
  <c r="E5" i="38"/>
  <c r="G5" i="37"/>
  <c r="O5" i="37"/>
  <c r="B5" i="39"/>
  <c r="B28" i="36" s="1"/>
  <c r="M5" i="38"/>
  <c r="E9" i="36"/>
  <c r="J9" i="36"/>
  <c r="B12" i="36"/>
  <c r="O9" i="36"/>
  <c r="H9" i="36"/>
  <c r="Q9" i="36"/>
  <c r="K12" i="36"/>
  <c r="F12" i="36"/>
  <c r="D12" i="36"/>
  <c r="Q12" i="36"/>
  <c r="N5" i="38"/>
  <c r="O5" i="39"/>
  <c r="H5" i="39"/>
  <c r="M5" i="39"/>
  <c r="E5" i="39"/>
  <c r="D5" i="39"/>
  <c r="B9" i="36"/>
  <c r="O12" i="36"/>
  <c r="F5" i="38"/>
  <c r="F5" i="39"/>
  <c r="K5" i="37"/>
  <c r="Q5" i="39"/>
  <c r="I5" i="39"/>
  <c r="C5" i="38"/>
  <c r="E12" i="36"/>
  <c r="J28" i="36"/>
  <c r="M5" i="37"/>
  <c r="K5" i="38"/>
  <c r="I9" i="36"/>
  <c r="C12" i="36"/>
  <c r="N12" i="36"/>
  <c r="P12" i="36"/>
  <c r="G28" i="36"/>
  <c r="G12" i="36"/>
  <c r="J12" i="36"/>
  <c r="H12" i="36"/>
  <c r="M12" i="36"/>
  <c r="C5" i="39"/>
  <c r="G5" i="38"/>
  <c r="O5" i="38"/>
  <c r="Q5" i="38"/>
  <c r="I5" i="38"/>
  <c r="E28" i="36" l="1"/>
  <c r="O28" i="36"/>
  <c r="I28" i="36"/>
  <c r="H28" i="36"/>
  <c r="C28" i="36"/>
  <c r="F28" i="36"/>
  <c r="M28" i="36"/>
  <c r="Q28" i="36"/>
  <c r="D28" i="36"/>
  <c r="C16" i="22" l="1"/>
  <c r="C16" i="7"/>
  <c r="D29" i="22"/>
  <c r="H29" i="22"/>
  <c r="L29" i="22"/>
  <c r="P29" i="22"/>
  <c r="E4" i="18"/>
  <c r="I4" i="18"/>
  <c r="M4" i="18"/>
  <c r="Q4" i="18"/>
  <c r="H16" i="18"/>
  <c r="D29" i="18"/>
  <c r="H29" i="18"/>
  <c r="L29" i="18"/>
  <c r="P29" i="18"/>
  <c r="K4" i="19"/>
  <c r="G16" i="19"/>
  <c r="O29" i="19"/>
  <c r="G16" i="20"/>
  <c r="M19" i="22"/>
  <c r="O29" i="20"/>
  <c r="K4" i="22"/>
  <c r="F16" i="18"/>
  <c r="J16" i="18"/>
  <c r="N16" i="18"/>
  <c r="F19" i="18"/>
  <c r="I19" i="22"/>
  <c r="G29" i="20"/>
  <c r="K29" i="20"/>
  <c r="G4" i="18"/>
  <c r="K4" i="18"/>
  <c r="O4" i="19"/>
  <c r="O16" i="20"/>
  <c r="I19" i="20"/>
  <c r="Q19" i="20"/>
  <c r="J4" i="19"/>
  <c r="F4" i="20"/>
  <c r="J4" i="20"/>
  <c r="N4" i="20"/>
  <c r="D4" i="20"/>
  <c r="H4" i="20"/>
  <c r="P4" i="20"/>
  <c r="F16" i="20"/>
  <c r="J16" i="20"/>
  <c r="N16" i="20"/>
  <c r="D16" i="20"/>
  <c r="H16" i="20"/>
  <c r="L16" i="20"/>
  <c r="P16" i="20"/>
  <c r="N19" i="20"/>
  <c r="O16" i="22"/>
  <c r="O4" i="18"/>
  <c r="G4" i="19"/>
  <c r="D16" i="19"/>
  <c r="H16" i="19"/>
  <c r="L16" i="19"/>
  <c r="P16" i="19"/>
  <c r="F16" i="19"/>
  <c r="J16" i="19"/>
  <c r="G29" i="19"/>
  <c r="K29" i="19"/>
  <c r="G4" i="20"/>
  <c r="K4" i="20"/>
  <c r="O4" i="20"/>
  <c r="K16" i="20"/>
  <c r="Q19" i="18"/>
  <c r="L16" i="18"/>
  <c r="N4" i="22"/>
  <c r="N16" i="22"/>
  <c r="G29" i="18"/>
  <c r="K29" i="18"/>
  <c r="O29" i="18"/>
  <c r="N16" i="19"/>
  <c r="G16" i="7"/>
  <c r="K16" i="7"/>
  <c r="O16" i="7"/>
  <c r="C16" i="19"/>
  <c r="E19" i="19"/>
  <c r="Q19" i="19"/>
  <c r="N29" i="19"/>
  <c r="L4" i="20"/>
  <c r="J19" i="20"/>
  <c r="E4" i="22"/>
  <c r="I4" i="22"/>
  <c r="M4" i="22"/>
  <c r="Q4" i="22"/>
  <c r="G4" i="22"/>
  <c r="O4" i="22"/>
  <c r="E29" i="22"/>
  <c r="I29" i="22"/>
  <c r="M29" i="22"/>
  <c r="Q29" i="22"/>
  <c r="G29" i="22"/>
  <c r="K29" i="22"/>
  <c r="O29" i="22"/>
  <c r="B16" i="11"/>
  <c r="C29" i="7"/>
  <c r="C4" i="22"/>
  <c r="C19" i="22"/>
  <c r="C29" i="22"/>
  <c r="C19" i="20"/>
  <c r="E16" i="19"/>
  <c r="I16" i="19"/>
  <c r="M16" i="19"/>
  <c r="Q16" i="19"/>
  <c r="K16" i="19"/>
  <c r="O16" i="19"/>
  <c r="G19" i="19"/>
  <c r="K19" i="19"/>
  <c r="O19" i="19"/>
  <c r="I19" i="19"/>
  <c r="M19" i="19"/>
  <c r="F19" i="20"/>
  <c r="F4" i="22"/>
  <c r="J4" i="22"/>
  <c r="F16" i="22"/>
  <c r="J16" i="22"/>
  <c r="H19" i="22"/>
  <c r="P19" i="22"/>
  <c r="O4" i="7"/>
  <c r="E16" i="18"/>
  <c r="I16" i="18"/>
  <c r="M16" i="18"/>
  <c r="Q16" i="18"/>
  <c r="G16" i="18"/>
  <c r="O16" i="18"/>
  <c r="G19" i="18"/>
  <c r="K19" i="18"/>
  <c r="O19" i="18"/>
  <c r="E19" i="18"/>
  <c r="I19" i="18"/>
  <c r="M19" i="18"/>
  <c r="C16" i="18"/>
  <c r="D19" i="19"/>
  <c r="H19" i="19"/>
  <c r="L19" i="19"/>
  <c r="P19" i="19"/>
  <c r="F29" i="19"/>
  <c r="J29" i="19"/>
  <c r="G16" i="22"/>
  <c r="K16" i="22"/>
  <c r="E19" i="22"/>
  <c r="Q19" i="22"/>
  <c r="F29" i="22"/>
  <c r="J29" i="22"/>
  <c r="N29" i="22"/>
  <c r="D16" i="18"/>
  <c r="P16" i="18"/>
  <c r="N19" i="18"/>
  <c r="C4" i="7"/>
  <c r="K4" i="7"/>
  <c r="H16" i="7"/>
  <c r="L16" i="7"/>
  <c r="D4" i="19"/>
  <c r="H4" i="19"/>
  <c r="L4" i="19"/>
  <c r="P4" i="19"/>
  <c r="F4" i="19"/>
  <c r="N4" i="19"/>
  <c r="G19" i="20"/>
  <c r="K19" i="20"/>
  <c r="O19" i="20"/>
  <c r="E19" i="20"/>
  <c r="M19" i="20"/>
  <c r="D29" i="20"/>
  <c r="H29" i="20"/>
  <c r="L29" i="20"/>
  <c r="P29" i="20"/>
  <c r="F19" i="22"/>
  <c r="J19" i="22"/>
  <c r="N19" i="22"/>
  <c r="D19" i="22"/>
  <c r="L19" i="22"/>
  <c r="F16" i="7"/>
  <c r="J16" i="7"/>
  <c r="C19" i="7"/>
  <c r="G19" i="7"/>
  <c r="K19" i="7"/>
  <c r="O19" i="7"/>
  <c r="F19" i="7"/>
  <c r="J19" i="7"/>
  <c r="N19" i="7"/>
  <c r="G15" i="18"/>
  <c r="K15" i="18"/>
  <c r="O15" i="18"/>
  <c r="K16" i="18"/>
  <c r="G4" i="7"/>
  <c r="D16" i="7"/>
  <c r="P16" i="7"/>
  <c r="E4" i="19"/>
  <c r="I4" i="19"/>
  <c r="M4" i="19"/>
  <c r="Q4" i="19"/>
  <c r="E29" i="19"/>
  <c r="I29" i="19"/>
  <c r="M29" i="19"/>
  <c r="Q29" i="19"/>
  <c r="E16" i="20"/>
  <c r="I16" i="20"/>
  <c r="M16" i="20"/>
  <c r="Q16" i="20"/>
  <c r="D19" i="20"/>
  <c r="H19" i="20"/>
  <c r="L19" i="20"/>
  <c r="P19" i="20"/>
  <c r="E29" i="20"/>
  <c r="I29" i="20"/>
  <c r="M29" i="20"/>
  <c r="Q29" i="20"/>
  <c r="E16" i="22"/>
  <c r="I16" i="22"/>
  <c r="M16" i="22"/>
  <c r="Q16" i="22"/>
  <c r="G19" i="22"/>
  <c r="K19" i="22"/>
  <c r="O19" i="22"/>
  <c r="G29" i="7"/>
  <c r="K29" i="7"/>
  <c r="O29" i="7"/>
  <c r="D15" i="18"/>
  <c r="H15" i="18"/>
  <c r="L15" i="18"/>
  <c r="P15" i="18"/>
  <c r="J19" i="18"/>
  <c r="F29" i="18"/>
  <c r="J29" i="18"/>
  <c r="N29" i="18"/>
  <c r="C4" i="19"/>
  <c r="C16" i="20"/>
  <c r="E16" i="7"/>
  <c r="I16" i="7"/>
  <c r="M16" i="7"/>
  <c r="Q16" i="7"/>
  <c r="N16" i="7"/>
  <c r="D19" i="7"/>
  <c r="H19" i="7"/>
  <c r="L19" i="7"/>
  <c r="P19" i="7"/>
  <c r="E19" i="7"/>
  <c r="I19" i="7"/>
  <c r="M19" i="7"/>
  <c r="Q19" i="7"/>
  <c r="D29" i="7"/>
  <c r="H29" i="7"/>
  <c r="L29" i="7"/>
  <c r="P29" i="7"/>
  <c r="D4" i="18"/>
  <c r="L4" i="18"/>
  <c r="C29" i="19"/>
  <c r="C4" i="20"/>
  <c r="F19" i="19"/>
  <c r="J19" i="19"/>
  <c r="N19" i="19"/>
  <c r="D29" i="19"/>
  <c r="H29" i="19"/>
  <c r="L29" i="19"/>
  <c r="P29" i="19"/>
  <c r="E4" i="20"/>
  <c r="I4" i="20"/>
  <c r="M4" i="20"/>
  <c r="Q4" i="20"/>
  <c r="F29" i="20"/>
  <c r="J29" i="20"/>
  <c r="N29" i="20"/>
  <c r="D4" i="22"/>
  <c r="H4" i="22"/>
  <c r="L4" i="22"/>
  <c r="P4" i="22"/>
  <c r="D16" i="22"/>
  <c r="H16" i="22"/>
  <c r="L16" i="22"/>
  <c r="P16" i="22"/>
  <c r="D15" i="7"/>
  <c r="H15" i="7"/>
  <c r="L15" i="7"/>
  <c r="P15" i="7"/>
  <c r="F15" i="7"/>
  <c r="J15" i="7"/>
  <c r="N15" i="7"/>
  <c r="E29" i="7"/>
  <c r="I29" i="7"/>
  <c r="M29" i="7"/>
  <c r="Q29" i="7"/>
  <c r="F29" i="7"/>
  <c r="J29" i="7"/>
  <c r="F4" i="18"/>
  <c r="J15" i="18"/>
  <c r="N4" i="18"/>
  <c r="D19" i="18"/>
  <c r="H19" i="18"/>
  <c r="L19" i="18"/>
  <c r="P19" i="18"/>
  <c r="E29" i="18"/>
  <c r="I29" i="18"/>
  <c r="M29" i="18"/>
  <c r="Q29" i="18"/>
  <c r="C19" i="19"/>
  <c r="C29" i="20"/>
  <c r="E4" i="7"/>
  <c r="I4" i="7"/>
  <c r="M4" i="7"/>
  <c r="Q4" i="7"/>
  <c r="F4" i="7"/>
  <c r="J4" i="7"/>
  <c r="N4" i="7"/>
  <c r="C15" i="7"/>
  <c r="G15" i="7"/>
  <c r="K15" i="7"/>
  <c r="O15" i="7"/>
  <c r="N29" i="7"/>
  <c r="H4" i="18"/>
  <c r="P4" i="18"/>
  <c r="I15" i="18"/>
  <c r="Q15" i="18"/>
  <c r="F15" i="18"/>
  <c r="N15" i="18"/>
  <c r="J4" i="18"/>
  <c r="E15" i="18"/>
  <c r="M15" i="18"/>
  <c r="D4" i="7"/>
  <c r="L4" i="7"/>
  <c r="P4" i="7"/>
  <c r="E15" i="7"/>
  <c r="I15" i="7"/>
  <c r="M15" i="7"/>
  <c r="Q15" i="7"/>
  <c r="H4" i="7"/>
  <c r="M3" i="19"/>
  <c r="D4" i="11"/>
  <c r="H4" i="11"/>
  <c r="L4" i="11"/>
  <c r="P4" i="11"/>
  <c r="C4" i="11"/>
  <c r="K4" i="11"/>
  <c r="O4" i="11"/>
  <c r="C16" i="11"/>
  <c r="G16" i="11"/>
  <c r="K16" i="11"/>
  <c r="O16" i="11"/>
  <c r="N19" i="11"/>
  <c r="C15" i="18"/>
  <c r="G4" i="11"/>
  <c r="O29" i="11"/>
  <c r="E16" i="11"/>
  <c r="I16" i="11"/>
  <c r="M16" i="11"/>
  <c r="Q16" i="11"/>
  <c r="F19" i="11"/>
  <c r="J19" i="11"/>
  <c r="C4" i="18"/>
  <c r="C19" i="18"/>
  <c r="C29" i="18"/>
  <c r="B19" i="11"/>
  <c r="B29" i="11"/>
  <c r="C29" i="11"/>
  <c r="G29" i="11"/>
  <c r="K29" i="11"/>
  <c r="E4" i="11"/>
  <c r="I4" i="11"/>
  <c r="M4" i="11"/>
  <c r="Q4" i="11"/>
  <c r="F4" i="11"/>
  <c r="J4" i="11"/>
  <c r="N4" i="11"/>
  <c r="D16" i="11"/>
  <c r="H16" i="11"/>
  <c r="L16" i="11"/>
  <c r="P16" i="11"/>
  <c r="C19" i="11"/>
  <c r="G19" i="11"/>
  <c r="K19" i="11"/>
  <c r="O19" i="11"/>
  <c r="B4" i="11"/>
  <c r="N16" i="11"/>
  <c r="D19" i="11"/>
  <c r="H19" i="11"/>
  <c r="L19" i="11"/>
  <c r="P19" i="11"/>
  <c r="E19" i="11"/>
  <c r="I19" i="11"/>
  <c r="M19" i="11"/>
  <c r="Q19" i="11"/>
  <c r="D29" i="11"/>
  <c r="H29" i="11"/>
  <c r="L29" i="11"/>
  <c r="P29" i="11"/>
  <c r="F16" i="11"/>
  <c r="J16" i="11"/>
  <c r="E29" i="11"/>
  <c r="I29" i="11"/>
  <c r="M29" i="11"/>
  <c r="Q29" i="11"/>
  <c r="F29" i="11"/>
  <c r="J29" i="11"/>
  <c r="N29" i="11"/>
  <c r="C19" i="9"/>
  <c r="D19" i="9"/>
  <c r="G19" i="9"/>
  <c r="H19" i="9"/>
  <c r="K19" i="9"/>
  <c r="L19" i="9"/>
  <c r="O19" i="9"/>
  <c r="P19" i="9"/>
  <c r="E19" i="9"/>
  <c r="I19" i="9"/>
  <c r="M19" i="9"/>
  <c r="Q19" i="9"/>
  <c r="F19" i="9"/>
  <c r="J19" i="9"/>
  <c r="N19" i="9"/>
  <c r="H3" i="7" l="1"/>
  <c r="H3" i="18"/>
  <c r="F3" i="7"/>
  <c r="E3" i="7"/>
  <c r="D3" i="18"/>
  <c r="G3" i="7"/>
  <c r="K3" i="7"/>
  <c r="K3" i="18"/>
  <c r="Q3" i="18"/>
  <c r="L3" i="7"/>
  <c r="J3" i="18"/>
  <c r="N3" i="7"/>
  <c r="M3" i="7"/>
  <c r="P3" i="19"/>
  <c r="C3" i="18"/>
  <c r="P3" i="7"/>
  <c r="Q3" i="7"/>
  <c r="F3" i="18"/>
  <c r="C3" i="7"/>
  <c r="G3" i="18"/>
  <c r="M3" i="18"/>
  <c r="I3" i="18"/>
  <c r="D3" i="7"/>
  <c r="P3" i="18"/>
  <c r="J3" i="7"/>
  <c r="I3" i="7"/>
  <c r="N3" i="18"/>
  <c r="L3" i="18"/>
  <c r="O3" i="7"/>
  <c r="O3" i="18"/>
  <c r="E3" i="18"/>
  <c r="G3" i="19"/>
  <c r="D3" i="20"/>
  <c r="O3" i="20"/>
  <c r="K3" i="19"/>
  <c r="J3" i="20"/>
  <c r="K3" i="22"/>
  <c r="I3" i="22"/>
  <c r="L3" i="20"/>
  <c r="J3" i="22"/>
  <c r="M3" i="22"/>
  <c r="Q3" i="19"/>
  <c r="K3" i="20"/>
  <c r="G3" i="20"/>
  <c r="Q3" i="20"/>
  <c r="F3" i="20"/>
  <c r="D3" i="22"/>
  <c r="Q3" i="22"/>
  <c r="N3" i="20"/>
  <c r="O3" i="22"/>
  <c r="J3" i="19"/>
  <c r="D3" i="19"/>
  <c r="F3" i="22"/>
  <c r="O3" i="19"/>
  <c r="C3" i="22"/>
  <c r="H3" i="20"/>
  <c r="I3" i="20"/>
  <c r="I3" i="19"/>
  <c r="P3" i="20"/>
  <c r="L3" i="19"/>
  <c r="H3" i="22"/>
  <c r="G3" i="22"/>
  <c r="G3" i="11"/>
  <c r="E3" i="22"/>
  <c r="E3" i="19"/>
  <c r="N3" i="22"/>
  <c r="H3" i="19"/>
  <c r="P3" i="22"/>
  <c r="M3" i="20"/>
  <c r="N16" i="9"/>
  <c r="O3" i="11"/>
  <c r="L3" i="22"/>
  <c r="F3" i="19"/>
  <c r="L16" i="8"/>
  <c r="N3" i="19"/>
  <c r="D16" i="8"/>
  <c r="H16" i="8"/>
  <c r="P16" i="8"/>
  <c r="N16" i="8"/>
  <c r="D3" i="11"/>
  <c r="C3" i="19"/>
  <c r="E3" i="20"/>
  <c r="C3" i="20"/>
  <c r="C3" i="11"/>
  <c r="H3" i="11"/>
  <c r="B3" i="11"/>
  <c r="N4" i="8"/>
  <c r="E16" i="8"/>
  <c r="I16" i="8"/>
  <c r="M16" i="8"/>
  <c r="Q16" i="8"/>
  <c r="E16" i="9"/>
  <c r="I16" i="9"/>
  <c r="Q16" i="9"/>
  <c r="F4" i="8"/>
  <c r="P3" i="11"/>
  <c r="N3" i="11"/>
  <c r="M3" i="11"/>
  <c r="M74" i="6"/>
  <c r="J4" i="8"/>
  <c r="M16" i="9"/>
  <c r="E19" i="8"/>
  <c r="I19" i="8"/>
  <c r="J29" i="8"/>
  <c r="K3" i="11"/>
  <c r="L3" i="11"/>
  <c r="N29" i="8"/>
  <c r="B19" i="9"/>
  <c r="I3" i="11"/>
  <c r="F16" i="8"/>
  <c r="J16" i="8"/>
  <c r="F29" i="8"/>
  <c r="F3" i="11"/>
  <c r="E3" i="11"/>
  <c r="B29" i="8"/>
  <c r="J3" i="11"/>
  <c r="M19" i="8"/>
  <c r="Q19" i="8"/>
  <c r="B16" i="8"/>
  <c r="Q3" i="11"/>
  <c r="C4" i="8"/>
  <c r="G4" i="8"/>
  <c r="K4" i="8"/>
  <c r="O4" i="8"/>
  <c r="C16" i="8"/>
  <c r="G16" i="8"/>
  <c r="K16" i="8"/>
  <c r="O16" i="8"/>
  <c r="B4" i="8"/>
  <c r="B78" i="6"/>
  <c r="D4" i="8"/>
  <c r="H4" i="8"/>
  <c r="L4" i="8"/>
  <c r="P4" i="8"/>
  <c r="E4" i="8"/>
  <c r="I4" i="8"/>
  <c r="M4" i="8"/>
  <c r="Q4" i="8"/>
  <c r="F19" i="8"/>
  <c r="J19" i="8"/>
  <c r="N19" i="8"/>
  <c r="C29" i="8"/>
  <c r="G29" i="8"/>
  <c r="K29" i="8"/>
  <c r="O29" i="8"/>
  <c r="B4" i="9"/>
  <c r="B29" i="9"/>
  <c r="B74" i="6"/>
  <c r="C19" i="8"/>
  <c r="G19" i="8"/>
  <c r="K19" i="8"/>
  <c r="O19" i="8"/>
  <c r="D19" i="8"/>
  <c r="H19" i="8"/>
  <c r="L19" i="8"/>
  <c r="P19" i="8"/>
  <c r="D29" i="8"/>
  <c r="H29" i="8"/>
  <c r="L29" i="8"/>
  <c r="P29" i="8"/>
  <c r="E29" i="8"/>
  <c r="I29" i="8"/>
  <c r="M29" i="8"/>
  <c r="Q29" i="8"/>
  <c r="B19" i="8"/>
  <c r="B16" i="9"/>
  <c r="J16" i="9"/>
  <c r="F16" i="9"/>
  <c r="K16" i="9"/>
  <c r="C16" i="9"/>
  <c r="G16" i="9"/>
  <c r="O16" i="9"/>
  <c r="D16" i="9"/>
  <c r="H16" i="9"/>
  <c r="L16" i="9"/>
  <c r="P16" i="9"/>
  <c r="F78" i="6"/>
  <c r="I74" i="6"/>
  <c r="D88" i="6"/>
  <c r="H88" i="6"/>
  <c r="L88" i="6"/>
  <c r="P88" i="6"/>
  <c r="E88" i="6"/>
  <c r="I88" i="6"/>
  <c r="M88" i="6"/>
  <c r="Q88" i="6"/>
  <c r="F88" i="6"/>
  <c r="J88" i="6"/>
  <c r="E74" i="6"/>
  <c r="Q74" i="6"/>
  <c r="F74" i="6"/>
  <c r="J74" i="6"/>
  <c r="N74" i="6"/>
  <c r="E78" i="6"/>
  <c r="I78" i="6"/>
  <c r="M78" i="6"/>
  <c r="Q78" i="6"/>
  <c r="J78" i="6"/>
  <c r="N78" i="6"/>
  <c r="C78" i="6"/>
  <c r="G78" i="6"/>
  <c r="K78" i="6"/>
  <c r="D78" i="6"/>
  <c r="H78" i="6"/>
  <c r="L78" i="6"/>
  <c r="P78" i="6"/>
  <c r="L55" i="6"/>
  <c r="P55" i="6"/>
  <c r="D55" i="6"/>
  <c r="C55" i="6"/>
  <c r="G55" i="6"/>
  <c r="K55" i="6"/>
  <c r="O55" i="6"/>
  <c r="H55" i="6"/>
  <c r="N88" i="6"/>
  <c r="B88" i="6"/>
  <c r="E55" i="6"/>
  <c r="I55" i="6"/>
  <c r="M55" i="6"/>
  <c r="Q55" i="6"/>
  <c r="O78" i="6"/>
  <c r="F55" i="6"/>
  <c r="J55" i="6"/>
  <c r="N55" i="6"/>
  <c r="C88" i="6"/>
  <c r="G88" i="6"/>
  <c r="K88" i="6"/>
  <c r="O88" i="6"/>
  <c r="K74" i="6"/>
  <c r="C74" i="6"/>
  <c r="G74" i="6"/>
  <c r="O74" i="6"/>
  <c r="D74" i="6"/>
  <c r="H74" i="6"/>
  <c r="L74" i="6"/>
  <c r="P74" i="6"/>
  <c r="O87" i="6" l="1"/>
  <c r="B87" i="6"/>
  <c r="J87" i="6"/>
  <c r="I87" i="6"/>
  <c r="H87" i="6"/>
  <c r="K87" i="6"/>
  <c r="N87" i="6"/>
  <c r="F87" i="6"/>
  <c r="E87" i="6"/>
  <c r="D87" i="6"/>
  <c r="C87" i="6"/>
  <c r="M87" i="6"/>
  <c r="L87" i="6"/>
  <c r="G87" i="6"/>
  <c r="Q87" i="6"/>
  <c r="P87" i="6"/>
  <c r="K3" i="8"/>
  <c r="Q72" i="6"/>
  <c r="B72" i="6"/>
  <c r="G72" i="6"/>
  <c r="F72" i="6"/>
  <c r="E72" i="6"/>
  <c r="B3" i="8"/>
  <c r="J3" i="8"/>
  <c r="D41" i="6"/>
  <c r="P41" i="6"/>
  <c r="B3" i="9"/>
  <c r="D72" i="6"/>
  <c r="O3" i="8"/>
  <c r="N3" i="8"/>
  <c r="M72" i="6"/>
  <c r="C3" i="8"/>
  <c r="O72" i="6"/>
  <c r="L72" i="6"/>
  <c r="I72" i="6"/>
  <c r="F3" i="8"/>
  <c r="Q3" i="8"/>
  <c r="G3" i="8"/>
  <c r="E3" i="8"/>
  <c r="D3" i="8"/>
  <c r="P3" i="8"/>
  <c r="M3" i="8"/>
  <c r="L3" i="8"/>
  <c r="I3" i="8"/>
  <c r="H3" i="8"/>
  <c r="K72" i="6"/>
  <c r="H41" i="6"/>
  <c r="L41" i="6"/>
  <c r="P72" i="6"/>
  <c r="H72" i="6"/>
  <c r="C72" i="6"/>
  <c r="J72" i="6"/>
  <c r="E41" i="6"/>
  <c r="I41" i="6"/>
  <c r="M41" i="6"/>
  <c r="Q41" i="6"/>
  <c r="C41" i="6"/>
  <c r="G41" i="6"/>
  <c r="K41" i="6"/>
  <c r="O41" i="6"/>
  <c r="M45" i="6"/>
  <c r="N72" i="6"/>
  <c r="I54" i="6"/>
  <c r="I45" i="6"/>
  <c r="E54" i="6"/>
  <c r="O54" i="6"/>
  <c r="B45" i="6"/>
  <c r="N54" i="6"/>
  <c r="Q54" i="6"/>
  <c r="K54" i="6"/>
  <c r="F54" i="6"/>
  <c r="H54" i="6"/>
  <c r="C54" i="6"/>
  <c r="P54" i="6"/>
  <c r="Q45" i="6"/>
  <c r="L54" i="6"/>
  <c r="J54" i="6"/>
  <c r="M54" i="6"/>
  <c r="G54" i="6"/>
  <c r="D54" i="6"/>
  <c r="F41" i="6"/>
  <c r="N41" i="6"/>
  <c r="J41" i="6"/>
  <c r="E45" i="6"/>
  <c r="F45" i="6"/>
  <c r="J45" i="6"/>
  <c r="N45" i="6"/>
  <c r="C45" i="6"/>
  <c r="G45" i="6"/>
  <c r="K45" i="6"/>
  <c r="O45" i="6"/>
  <c r="D45" i="6"/>
  <c r="H45" i="6"/>
  <c r="L45" i="6"/>
  <c r="P45" i="6"/>
  <c r="B41" i="6"/>
  <c r="B8" i="6"/>
  <c r="N8" i="6"/>
  <c r="C10" i="6"/>
  <c r="G10" i="6"/>
  <c r="K10" i="6"/>
  <c r="J10" i="6"/>
  <c r="F8" i="6"/>
  <c r="O10" i="6"/>
  <c r="J8" i="6"/>
  <c r="D10" i="6"/>
  <c r="H10" i="6"/>
  <c r="L10" i="6"/>
  <c r="P10" i="6"/>
  <c r="D8" i="6"/>
  <c r="H8" i="6"/>
  <c r="L8" i="6"/>
  <c r="P8" i="6"/>
  <c r="E10" i="6"/>
  <c r="I10" i="6"/>
  <c r="M10" i="6"/>
  <c r="Q10" i="6"/>
  <c r="E8" i="6"/>
  <c r="I8" i="6"/>
  <c r="M8" i="6"/>
  <c r="Q8" i="6"/>
  <c r="F10" i="6"/>
  <c r="N10" i="6"/>
  <c r="C8" i="6"/>
  <c r="G8" i="6"/>
  <c r="K8" i="6"/>
  <c r="O8" i="6"/>
  <c r="C6" i="34" l="1"/>
  <c r="C6" i="32"/>
  <c r="C6" i="30"/>
  <c r="O6" i="32"/>
  <c r="O6" i="34"/>
  <c r="O6" i="30"/>
  <c r="I6" i="34"/>
  <c r="I6" i="32"/>
  <c r="I6" i="30"/>
  <c r="H6" i="32"/>
  <c r="H6" i="30"/>
  <c r="H6" i="34"/>
  <c r="F6" i="34"/>
  <c r="F6" i="30"/>
  <c r="F6" i="32"/>
  <c r="L6" i="30"/>
  <c r="L6" i="32"/>
  <c r="L6" i="34"/>
  <c r="K6" i="34"/>
  <c r="K6" i="32"/>
  <c r="K6" i="30"/>
  <c r="E6" i="32"/>
  <c r="E6" i="30"/>
  <c r="E6" i="34"/>
  <c r="D6" i="30"/>
  <c r="D6" i="34"/>
  <c r="D6" i="32"/>
  <c r="N6" i="32"/>
  <c r="N6" i="34"/>
  <c r="N6" i="30"/>
  <c r="M6" i="30"/>
  <c r="M6" i="34"/>
  <c r="M6" i="32"/>
  <c r="G6" i="34"/>
  <c r="G6" i="30"/>
  <c r="G6" i="32"/>
  <c r="Q6" i="30"/>
  <c r="Q6" i="32"/>
  <c r="Q6" i="34"/>
  <c r="P6" i="34"/>
  <c r="P6" i="32"/>
  <c r="P6" i="30"/>
  <c r="J6" i="30"/>
  <c r="J6" i="32"/>
  <c r="J6" i="34"/>
  <c r="B6" i="32"/>
  <c r="B6" i="30"/>
  <c r="B6" i="34"/>
  <c r="C72" i="29"/>
  <c r="C68" i="29"/>
  <c r="C70" i="29"/>
  <c r="O70" i="29"/>
  <c r="O72" i="29"/>
  <c r="O68" i="29"/>
  <c r="D68" i="29"/>
  <c r="D72" i="29"/>
  <c r="D70" i="29"/>
  <c r="N72" i="29"/>
  <c r="N68" i="29"/>
  <c r="N70" i="29"/>
  <c r="M68" i="29"/>
  <c r="M70" i="29"/>
  <c r="M72" i="29"/>
  <c r="L72" i="29"/>
  <c r="L68" i="29"/>
  <c r="L70" i="29"/>
  <c r="I68" i="29"/>
  <c r="I70" i="29"/>
  <c r="I72" i="29"/>
  <c r="H70" i="29"/>
  <c r="H68" i="29"/>
  <c r="H72" i="29"/>
  <c r="F72" i="29"/>
  <c r="F70" i="29"/>
  <c r="F68" i="29"/>
  <c r="K72" i="29"/>
  <c r="K68" i="29"/>
  <c r="K70" i="29"/>
  <c r="E72" i="29"/>
  <c r="E68" i="29"/>
  <c r="E70" i="29"/>
  <c r="G68" i="29"/>
  <c r="G72" i="29"/>
  <c r="G70" i="29"/>
  <c r="Q72" i="29"/>
  <c r="Q68" i="29"/>
  <c r="Q70" i="29"/>
  <c r="P70" i="29"/>
  <c r="P68" i="29"/>
  <c r="P72" i="29"/>
  <c r="J68" i="29"/>
  <c r="J70" i="29"/>
  <c r="J72" i="29"/>
  <c r="B72" i="29"/>
  <c r="B70" i="29"/>
  <c r="B68" i="29"/>
  <c r="N63" i="6"/>
  <c r="P39" i="6"/>
  <c r="G63" i="6"/>
  <c r="F63" i="6"/>
  <c r="I63" i="6"/>
  <c r="D39" i="6"/>
  <c r="H63" i="6"/>
  <c r="P63" i="6"/>
  <c r="K63" i="6"/>
  <c r="O63" i="6"/>
  <c r="J63" i="6"/>
  <c r="C63" i="6"/>
  <c r="Q63" i="6"/>
  <c r="K39" i="6"/>
  <c r="O39" i="6"/>
  <c r="Q39" i="6"/>
  <c r="L39" i="6"/>
  <c r="H39" i="6"/>
  <c r="M39" i="6"/>
  <c r="G39" i="6"/>
  <c r="B39" i="6"/>
  <c r="C39" i="6"/>
  <c r="E39" i="6"/>
  <c r="F39" i="6"/>
  <c r="I39" i="6"/>
  <c r="D62" i="6"/>
  <c r="D65" i="6"/>
  <c r="D66" i="6"/>
  <c r="D68" i="6"/>
  <c r="D67" i="6"/>
  <c r="D64" i="6"/>
  <c r="L62" i="6"/>
  <c r="L65" i="6"/>
  <c r="L66" i="6"/>
  <c r="L67" i="6"/>
  <c r="L64" i="6"/>
  <c r="L68" i="6"/>
  <c r="C62" i="6"/>
  <c r="C64" i="6"/>
  <c r="C65" i="6"/>
  <c r="C67" i="6"/>
  <c r="C68" i="6"/>
  <c r="C66" i="6"/>
  <c r="F62" i="6"/>
  <c r="F68" i="6"/>
  <c r="F64" i="6"/>
  <c r="F65" i="6"/>
  <c r="F66" i="6"/>
  <c r="F67" i="6"/>
  <c r="Q67" i="6"/>
  <c r="Q62" i="6"/>
  <c r="Q65" i="6"/>
  <c r="Q66" i="6"/>
  <c r="Q68" i="6"/>
  <c r="Q64" i="6"/>
  <c r="G62" i="6"/>
  <c r="G65" i="6"/>
  <c r="G64" i="6"/>
  <c r="G67" i="6"/>
  <c r="G68" i="6"/>
  <c r="G66" i="6"/>
  <c r="J62" i="6"/>
  <c r="J68" i="6"/>
  <c r="J64" i="6"/>
  <c r="J67" i="6"/>
  <c r="J65" i="6"/>
  <c r="J66" i="6"/>
  <c r="O62" i="6"/>
  <c r="O65" i="6"/>
  <c r="O64" i="6"/>
  <c r="O67" i="6"/>
  <c r="O66" i="6"/>
  <c r="O68" i="6"/>
  <c r="M62" i="6"/>
  <c r="M67" i="6"/>
  <c r="M64" i="6"/>
  <c r="M68" i="6"/>
  <c r="M65" i="6"/>
  <c r="M66" i="6"/>
  <c r="E67" i="6"/>
  <c r="E66" i="6"/>
  <c r="E62" i="6"/>
  <c r="E65" i="6"/>
  <c r="E68" i="6"/>
  <c r="E64" i="6"/>
  <c r="J39" i="6"/>
  <c r="N39" i="6"/>
  <c r="D63" i="6"/>
  <c r="M63" i="6"/>
  <c r="L63" i="6"/>
  <c r="P66" i="6"/>
  <c r="P62" i="6"/>
  <c r="P64" i="6"/>
  <c r="P67" i="6"/>
  <c r="P68" i="6"/>
  <c r="P65" i="6"/>
  <c r="H66" i="6"/>
  <c r="H62" i="6"/>
  <c r="H65" i="6"/>
  <c r="H64" i="6"/>
  <c r="H68" i="6"/>
  <c r="H67" i="6"/>
  <c r="K62" i="6"/>
  <c r="K64" i="6"/>
  <c r="K65" i="6"/>
  <c r="K66" i="6"/>
  <c r="K67" i="6"/>
  <c r="K68" i="6"/>
  <c r="N62" i="6"/>
  <c r="N64" i="6"/>
  <c r="N68" i="6"/>
  <c r="N66" i="6"/>
  <c r="N67" i="6"/>
  <c r="N65" i="6"/>
  <c r="E63" i="6"/>
  <c r="I62" i="6"/>
  <c r="I67" i="6"/>
  <c r="I66" i="6"/>
  <c r="I68" i="6"/>
  <c r="I65" i="6"/>
  <c r="I64" i="6"/>
  <c r="F120" i="6" l="1"/>
  <c r="F119" i="6" s="1"/>
  <c r="M106" i="6"/>
  <c r="B106" i="6"/>
  <c r="J113" i="6"/>
  <c r="Q106" i="6"/>
  <c r="G106" i="6"/>
  <c r="O106" i="6"/>
  <c r="L106" i="6"/>
  <c r="P120" i="6"/>
  <c r="Q113" i="6"/>
  <c r="N113" i="6"/>
  <c r="B120" i="6"/>
  <c r="F106" i="6"/>
  <c r="I120" i="6"/>
  <c r="L113" i="6"/>
  <c r="M113" i="6"/>
  <c r="G120" i="6"/>
  <c r="F113" i="6"/>
  <c r="D113" i="6"/>
  <c r="H120" i="6"/>
  <c r="L120" i="6"/>
  <c r="C120" i="6"/>
  <c r="J106" i="6"/>
  <c r="P113" i="6"/>
  <c r="G113" i="6"/>
  <c r="E106" i="6"/>
  <c r="K120" i="6"/>
  <c r="D106" i="6"/>
  <c r="D120" i="6"/>
  <c r="H113" i="6"/>
  <c r="I106" i="6"/>
  <c r="I113" i="6"/>
  <c r="O113" i="6"/>
  <c r="C113" i="6"/>
  <c r="K113" i="6"/>
  <c r="O120" i="6"/>
  <c r="M120" i="6"/>
  <c r="C106" i="6"/>
  <c r="J120" i="6"/>
  <c r="P106" i="6"/>
  <c r="Q120" i="6"/>
  <c r="N120" i="6"/>
  <c r="N106" i="6"/>
  <c r="E113" i="6"/>
  <c r="E120" i="6"/>
  <c r="K106" i="6"/>
  <c r="H106" i="6"/>
  <c r="E119" i="6" l="1"/>
  <c r="K105" i="6"/>
  <c r="N119" i="6"/>
  <c r="C105" i="6"/>
  <c r="E105" i="6"/>
  <c r="C119" i="6"/>
  <c r="I119" i="6"/>
  <c r="O105" i="6"/>
  <c r="B105" i="6"/>
  <c r="Q119" i="6"/>
  <c r="D119" i="6"/>
  <c r="L119" i="6"/>
  <c r="F105" i="6"/>
  <c r="M105" i="6"/>
  <c r="P105" i="6"/>
  <c r="O119" i="6"/>
  <c r="D105" i="6"/>
  <c r="H119" i="6"/>
  <c r="P119" i="6"/>
  <c r="Q105" i="6"/>
  <c r="M119" i="6"/>
  <c r="G119" i="6"/>
  <c r="G105" i="6"/>
  <c r="H105" i="6"/>
  <c r="N105" i="6"/>
  <c r="J119" i="6"/>
  <c r="I105" i="6"/>
  <c r="K119" i="6"/>
  <c r="J105" i="6"/>
  <c r="B119" i="6"/>
  <c r="L105" i="6"/>
  <c r="Q15" i="6"/>
  <c r="P15" i="6"/>
  <c r="O15" i="6"/>
  <c r="M15" i="6"/>
  <c r="L15" i="6"/>
  <c r="K15" i="6"/>
  <c r="I15" i="6"/>
  <c r="H15" i="6"/>
  <c r="G15" i="6"/>
  <c r="E15" i="6"/>
  <c r="D15" i="6"/>
  <c r="C15" i="6"/>
  <c r="B15" i="6"/>
  <c r="F15" i="6" l="1"/>
  <c r="J15" i="6"/>
  <c r="N15" i="6"/>
  <c r="C6" i="35"/>
  <c r="C6" i="33"/>
  <c r="C6" i="31"/>
  <c r="D6" i="35"/>
  <c r="D6" i="33"/>
  <c r="D6" i="31"/>
  <c r="H6" i="31"/>
  <c r="H6" i="33"/>
  <c r="H6" i="35"/>
  <c r="L6" i="33"/>
  <c r="L6" i="35"/>
  <c r="L6" i="31"/>
  <c r="P6" i="33"/>
  <c r="P6" i="31"/>
  <c r="P6" i="35"/>
  <c r="K6" i="33"/>
  <c r="K6" i="35"/>
  <c r="K6" i="31"/>
  <c r="I6" i="33"/>
  <c r="I6" i="31"/>
  <c r="I6" i="35"/>
  <c r="M6" i="33"/>
  <c r="M6" i="31"/>
  <c r="M6" i="35"/>
  <c r="Q6" i="35"/>
  <c r="Q6" i="33"/>
  <c r="Q6" i="31"/>
  <c r="G6" i="35"/>
  <c r="G6" i="31"/>
  <c r="G6" i="33"/>
  <c r="O6" i="35"/>
  <c r="O6" i="31"/>
  <c r="O6" i="33"/>
  <c r="E6" i="31"/>
  <c r="E6" i="33"/>
  <c r="E6" i="35"/>
  <c r="B6" i="33"/>
  <c r="B6" i="35"/>
  <c r="B6" i="31"/>
  <c r="F6" i="35"/>
  <c r="F6" i="31"/>
  <c r="F6" i="33"/>
  <c r="J6" i="33"/>
  <c r="J6" i="35"/>
  <c r="J6" i="31"/>
  <c r="N6" i="35"/>
  <c r="N6" i="31"/>
  <c r="N6" i="33"/>
  <c r="C73" i="29"/>
  <c r="C69" i="29"/>
  <c r="C71" i="29"/>
  <c r="H71" i="29"/>
  <c r="H73" i="29"/>
  <c r="H69" i="29"/>
  <c r="P69" i="29"/>
  <c r="P73" i="29"/>
  <c r="P71" i="29"/>
  <c r="E73" i="29"/>
  <c r="E69" i="29"/>
  <c r="E71" i="29"/>
  <c r="I69" i="29"/>
  <c r="I73" i="29"/>
  <c r="I71" i="29"/>
  <c r="M71" i="29"/>
  <c r="M69" i="29"/>
  <c r="M73" i="29"/>
  <c r="Q69" i="29"/>
  <c r="Q71" i="29"/>
  <c r="Q73" i="29"/>
  <c r="G69" i="29"/>
  <c r="G71" i="29"/>
  <c r="G73" i="29"/>
  <c r="K69" i="29"/>
  <c r="K73" i="29"/>
  <c r="K71" i="29"/>
  <c r="O73" i="29"/>
  <c r="O69" i="29"/>
  <c r="O71" i="29"/>
  <c r="D69" i="29"/>
  <c r="D71" i="29"/>
  <c r="D73" i="29"/>
  <c r="L73" i="29"/>
  <c r="L69" i="29"/>
  <c r="L71" i="29"/>
  <c r="B69" i="29"/>
  <c r="B71" i="29"/>
  <c r="B73" i="29"/>
  <c r="F69" i="29"/>
  <c r="F73" i="29"/>
  <c r="F71" i="29"/>
  <c r="J71" i="29"/>
  <c r="J73" i="29"/>
  <c r="J69" i="29"/>
  <c r="N73" i="29"/>
  <c r="N71" i="29"/>
  <c r="N69" i="29"/>
  <c r="C32" i="39" l="1"/>
  <c r="G33" i="39"/>
  <c r="C38" i="39"/>
  <c r="D38" i="39"/>
  <c r="F38" i="39"/>
  <c r="I38" i="39"/>
  <c r="L38" i="39"/>
  <c r="Q38" i="39"/>
  <c r="D39" i="39"/>
  <c r="E39" i="39"/>
  <c r="I52" i="39"/>
  <c r="L39" i="39"/>
  <c r="M39" i="39"/>
  <c r="Q52" i="39"/>
  <c r="C40" i="39"/>
  <c r="D40" i="39"/>
  <c r="I40" i="39"/>
  <c r="L40" i="39"/>
  <c r="Q40" i="39"/>
  <c r="D32" i="39"/>
  <c r="E32" i="39"/>
  <c r="H32" i="39"/>
  <c r="I32" i="39"/>
  <c r="L32" i="39"/>
  <c r="M32" i="39"/>
  <c r="P32" i="39"/>
  <c r="Q32" i="39"/>
  <c r="D33" i="39"/>
  <c r="E33" i="39"/>
  <c r="H33" i="39"/>
  <c r="I33" i="39"/>
  <c r="L33" i="39"/>
  <c r="M33" i="39"/>
  <c r="P33" i="39"/>
  <c r="Q33" i="39"/>
  <c r="D34" i="39"/>
  <c r="E34" i="39"/>
  <c r="H34" i="39"/>
  <c r="I34" i="39"/>
  <c r="L34" i="39"/>
  <c r="M34" i="39"/>
  <c r="P34" i="39"/>
  <c r="Q34" i="39"/>
  <c r="D35" i="39"/>
  <c r="E35" i="39"/>
  <c r="H35" i="39"/>
  <c r="I35" i="39"/>
  <c r="L35" i="39"/>
  <c r="M35" i="39"/>
  <c r="P35" i="39"/>
  <c r="Q35" i="39"/>
  <c r="D36" i="39"/>
  <c r="E36" i="39"/>
  <c r="H36" i="39"/>
  <c r="I36" i="39"/>
  <c r="L36" i="39"/>
  <c r="M36" i="39"/>
  <c r="P36" i="39"/>
  <c r="Q36" i="39"/>
  <c r="D37" i="39"/>
  <c r="E37" i="39"/>
  <c r="H37" i="39"/>
  <c r="I37" i="39"/>
  <c r="L37" i="39"/>
  <c r="M37" i="39"/>
  <c r="P37" i="39"/>
  <c r="Q37" i="39"/>
  <c r="E38" i="39"/>
  <c r="H38" i="39"/>
  <c r="M38" i="39"/>
  <c r="P38" i="39"/>
  <c r="H39" i="39"/>
  <c r="I39" i="39"/>
  <c r="P39" i="39"/>
  <c r="Q39" i="39"/>
  <c r="E40" i="39"/>
  <c r="H40" i="39"/>
  <c r="M40" i="39"/>
  <c r="P40" i="39"/>
  <c r="D45" i="39"/>
  <c r="E45" i="39"/>
  <c r="H45" i="39"/>
  <c r="I45" i="39"/>
  <c r="L45" i="39"/>
  <c r="M45" i="39"/>
  <c r="P45" i="39"/>
  <c r="Q45" i="39"/>
  <c r="D46" i="39"/>
  <c r="E46" i="39"/>
  <c r="H46" i="39"/>
  <c r="I46" i="39"/>
  <c r="L46" i="39"/>
  <c r="M46" i="39"/>
  <c r="P46" i="39"/>
  <c r="Q46" i="39"/>
  <c r="D47" i="39"/>
  <c r="E47" i="39"/>
  <c r="H47" i="39"/>
  <c r="I47" i="39"/>
  <c r="L47" i="39"/>
  <c r="M47" i="39"/>
  <c r="P47" i="39"/>
  <c r="Q47" i="39"/>
  <c r="D52" i="39"/>
  <c r="E52" i="39"/>
  <c r="H52" i="39"/>
  <c r="L52" i="39"/>
  <c r="M52" i="39"/>
  <c r="P52" i="39"/>
  <c r="D53" i="39"/>
  <c r="E53" i="39"/>
  <c r="H53" i="39"/>
  <c r="L53" i="39"/>
  <c r="M53" i="39"/>
  <c r="P53" i="39"/>
  <c r="B32" i="38"/>
  <c r="C32" i="38"/>
  <c r="D32" i="38"/>
  <c r="E32" i="38"/>
  <c r="F32" i="38"/>
  <c r="G32" i="38"/>
  <c r="H32" i="38"/>
  <c r="I32" i="38"/>
  <c r="J32" i="38"/>
  <c r="K32" i="38"/>
  <c r="L32" i="38"/>
  <c r="M32" i="38"/>
  <c r="N32" i="38"/>
  <c r="O32" i="38"/>
  <c r="P32" i="38"/>
  <c r="Q32" i="38"/>
  <c r="B33" i="38"/>
  <c r="C33" i="38"/>
  <c r="D33" i="38"/>
  <c r="E33" i="38"/>
  <c r="F33" i="38"/>
  <c r="G33" i="38"/>
  <c r="H33" i="38"/>
  <c r="I33" i="38"/>
  <c r="J33" i="38"/>
  <c r="K33" i="38"/>
  <c r="L33" i="38"/>
  <c r="M33" i="38"/>
  <c r="N33" i="38"/>
  <c r="O33" i="38"/>
  <c r="P33" i="38"/>
  <c r="Q33" i="38"/>
  <c r="B34" i="38"/>
  <c r="C34" i="38"/>
  <c r="D34" i="38"/>
  <c r="E34" i="38"/>
  <c r="F34" i="38"/>
  <c r="G34" i="38"/>
  <c r="H34" i="38"/>
  <c r="I34" i="38"/>
  <c r="J34" i="38"/>
  <c r="K34" i="38"/>
  <c r="L34" i="38"/>
  <c r="M34" i="38"/>
  <c r="N34" i="38"/>
  <c r="O34" i="38"/>
  <c r="P34" i="38"/>
  <c r="Q34" i="38"/>
  <c r="B35" i="38"/>
  <c r="C35" i="38"/>
  <c r="D35" i="38"/>
  <c r="E35" i="38"/>
  <c r="F35" i="38"/>
  <c r="G35" i="38"/>
  <c r="H35" i="38"/>
  <c r="I35" i="38"/>
  <c r="J35" i="38"/>
  <c r="K35" i="38"/>
  <c r="L35" i="38"/>
  <c r="M35" i="38"/>
  <c r="N35" i="38"/>
  <c r="O35" i="38"/>
  <c r="P35" i="38"/>
  <c r="Q35" i="38"/>
  <c r="B36" i="38"/>
  <c r="C36" i="38"/>
  <c r="D36" i="38"/>
  <c r="E36" i="38"/>
  <c r="F36" i="38"/>
  <c r="G36" i="38"/>
  <c r="H36" i="38"/>
  <c r="I36" i="38"/>
  <c r="J36" i="38"/>
  <c r="K36" i="38"/>
  <c r="L36" i="38"/>
  <c r="M36" i="38"/>
  <c r="N36" i="38"/>
  <c r="O36" i="38"/>
  <c r="P36" i="38"/>
  <c r="Q36" i="38"/>
  <c r="B37" i="38"/>
  <c r="C37" i="38"/>
  <c r="D37" i="38"/>
  <c r="E37" i="38"/>
  <c r="F37" i="38"/>
  <c r="G37" i="38"/>
  <c r="H37" i="38"/>
  <c r="I37" i="38"/>
  <c r="J37" i="38"/>
  <c r="K37" i="38"/>
  <c r="L37" i="38"/>
  <c r="M37" i="38"/>
  <c r="N37" i="38"/>
  <c r="O37" i="38"/>
  <c r="P37" i="38"/>
  <c r="Q37" i="38"/>
  <c r="B38" i="38"/>
  <c r="C38" i="38"/>
  <c r="D38" i="38"/>
  <c r="E38" i="38"/>
  <c r="F38" i="38"/>
  <c r="G38" i="38"/>
  <c r="H38" i="38"/>
  <c r="I38" i="38"/>
  <c r="J38" i="38"/>
  <c r="K38" i="38"/>
  <c r="L38" i="38"/>
  <c r="M38" i="38"/>
  <c r="N38" i="38"/>
  <c r="O38" i="38"/>
  <c r="P38" i="38"/>
  <c r="Q38" i="38"/>
  <c r="B39" i="38"/>
  <c r="C39" i="38"/>
  <c r="D39" i="38"/>
  <c r="E39" i="38"/>
  <c r="F39" i="38"/>
  <c r="G39" i="38"/>
  <c r="H39" i="38"/>
  <c r="I39" i="38"/>
  <c r="J39" i="38"/>
  <c r="K39" i="38"/>
  <c r="L39" i="38"/>
  <c r="M39" i="38"/>
  <c r="N39" i="38"/>
  <c r="O39" i="38"/>
  <c r="P39" i="38"/>
  <c r="Q39" i="38"/>
  <c r="B40" i="38"/>
  <c r="C40" i="38"/>
  <c r="D40" i="38"/>
  <c r="E40" i="38"/>
  <c r="F40" i="38"/>
  <c r="G40" i="38"/>
  <c r="H40" i="38"/>
  <c r="I40" i="38"/>
  <c r="J40" i="38"/>
  <c r="K40" i="38"/>
  <c r="L40" i="38"/>
  <c r="M40" i="38"/>
  <c r="N40" i="38"/>
  <c r="O40" i="38"/>
  <c r="P40" i="38"/>
  <c r="Q40" i="38"/>
  <c r="J44" i="38"/>
  <c r="E32" i="37"/>
  <c r="F32" i="37"/>
  <c r="I32" i="37"/>
  <c r="J32" i="37"/>
  <c r="M32" i="37"/>
  <c r="N32" i="37"/>
  <c r="E33" i="37"/>
  <c r="I33" i="37"/>
  <c r="J33" i="37"/>
  <c r="M33" i="37"/>
  <c r="Q33" i="37"/>
  <c r="E34" i="37"/>
  <c r="I34" i="37"/>
  <c r="M34" i="37"/>
  <c r="N34" i="37"/>
  <c r="F35" i="37"/>
  <c r="N35" i="37"/>
  <c r="E49" i="39"/>
  <c r="F36" i="37"/>
  <c r="J36" i="37"/>
  <c r="Q36" i="37"/>
  <c r="F37" i="37"/>
  <c r="M50" i="39"/>
  <c r="N37" i="37"/>
  <c r="C38" i="37"/>
  <c r="J38" i="37"/>
  <c r="Q51" i="39"/>
  <c r="E39" i="37"/>
  <c r="F39" i="37"/>
  <c r="I39" i="37"/>
  <c r="M39" i="37"/>
  <c r="N39" i="37"/>
  <c r="Q39" i="37"/>
  <c r="C40" i="37"/>
  <c r="E40" i="37"/>
  <c r="I40" i="37"/>
  <c r="J40" i="37"/>
  <c r="M40" i="37"/>
  <c r="B32" i="37"/>
  <c r="C32" i="37"/>
  <c r="O32" i="37"/>
  <c r="F33" i="37"/>
  <c r="N33" i="37"/>
  <c r="O33" i="37"/>
  <c r="C34" i="37"/>
  <c r="J34" i="37"/>
  <c r="O34" i="37"/>
  <c r="O35" i="37"/>
  <c r="C36" i="37"/>
  <c r="O36" i="37"/>
  <c r="B37" i="37"/>
  <c r="M37" i="37"/>
  <c r="F38" i="37"/>
  <c r="Q38" i="37"/>
  <c r="O39" i="37"/>
  <c r="O40" i="37"/>
  <c r="N47" i="37"/>
  <c r="H30" i="36"/>
  <c r="F48" i="37"/>
  <c r="J47" i="37"/>
  <c r="L32" i="36"/>
  <c r="N48" i="37"/>
  <c r="D33" i="36"/>
  <c r="H33" i="36"/>
  <c r="L33" i="36"/>
  <c r="P33" i="36"/>
  <c r="A6" i="35"/>
  <c r="A8" i="35"/>
  <c r="A9" i="35"/>
  <c r="A10" i="35"/>
  <c r="A14" i="35"/>
  <c r="A15" i="35"/>
  <c r="A6" i="34"/>
  <c r="A8" i="34"/>
  <c r="A9" i="34"/>
  <c r="A10" i="34"/>
  <c r="A14" i="34"/>
  <c r="A15" i="34"/>
  <c r="A6" i="33"/>
  <c r="A8" i="33"/>
  <c r="A9" i="33"/>
  <c r="A10" i="33"/>
  <c r="A14" i="33"/>
  <c r="A15" i="33"/>
  <c r="A6" i="32"/>
  <c r="A8" i="32"/>
  <c r="A9" i="32"/>
  <c r="A10" i="32"/>
  <c r="A14" i="32"/>
  <c r="A15" i="32"/>
  <c r="A6" i="31"/>
  <c r="A8" i="31"/>
  <c r="A9" i="31"/>
  <c r="A10" i="31"/>
  <c r="A14" i="31"/>
  <c r="A15" i="31"/>
  <c r="A6" i="30"/>
  <c r="A8" i="30"/>
  <c r="A9" i="30"/>
  <c r="A10" i="30"/>
  <c r="A14" i="30"/>
  <c r="A15" i="30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C28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N6" i="25"/>
  <c r="Q6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C14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C18" i="25"/>
  <c r="D18" i="25"/>
  <c r="E18" i="25"/>
  <c r="G18" i="25"/>
  <c r="H18" i="25"/>
  <c r="I18" i="25"/>
  <c r="J18" i="25"/>
  <c r="K18" i="25"/>
  <c r="L18" i="25"/>
  <c r="M18" i="25"/>
  <c r="O18" i="25"/>
  <c r="P18" i="25"/>
  <c r="Q18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G32" i="25"/>
  <c r="K32" i="25"/>
  <c r="M32" i="25"/>
  <c r="C33" i="25"/>
  <c r="D33" i="25"/>
  <c r="F33" i="25"/>
  <c r="G33" i="25"/>
  <c r="H33" i="25"/>
  <c r="I33" i="25"/>
  <c r="J33" i="25"/>
  <c r="K33" i="25"/>
  <c r="L33" i="25"/>
  <c r="M33" i="25"/>
  <c r="N33" i="25"/>
  <c r="O33" i="25"/>
  <c r="P33" i="25"/>
  <c r="Q33" i="25"/>
  <c r="N6" i="24"/>
  <c r="I5" i="21"/>
  <c r="C6" i="21"/>
  <c r="F6" i="21"/>
  <c r="N6" i="23"/>
  <c r="Q6" i="23"/>
  <c r="G7" i="21"/>
  <c r="L8" i="21"/>
  <c r="P8" i="21"/>
  <c r="E9" i="21"/>
  <c r="I9" i="21"/>
  <c r="P12" i="21"/>
  <c r="E13" i="21"/>
  <c r="I13" i="21"/>
  <c r="M13" i="21"/>
  <c r="E15" i="21"/>
  <c r="O15" i="21"/>
  <c r="J30" i="21"/>
  <c r="O31" i="21"/>
  <c r="L7" i="24"/>
  <c r="P11" i="24"/>
  <c r="M13" i="23"/>
  <c r="N13" i="23"/>
  <c r="C14" i="23"/>
  <c r="K14" i="23"/>
  <c r="O14" i="23"/>
  <c r="B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B27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B28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B18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B26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B33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G5" i="10"/>
  <c r="O6" i="10"/>
  <c r="G7" i="10"/>
  <c r="O8" i="10"/>
  <c r="G9" i="10"/>
  <c r="O10" i="10"/>
  <c r="G11" i="10"/>
  <c r="O12" i="10"/>
  <c r="G13" i="10"/>
  <c r="O14" i="10"/>
  <c r="G15" i="10"/>
  <c r="G17" i="10"/>
  <c r="O18" i="10"/>
  <c r="O26" i="10"/>
  <c r="M5" i="14"/>
  <c r="I6" i="14"/>
  <c r="M7" i="14"/>
  <c r="Q7" i="14"/>
  <c r="M8" i="14"/>
  <c r="M9" i="14"/>
  <c r="B15" i="7"/>
  <c r="M30" i="14"/>
  <c r="M31" i="14"/>
  <c r="Q31" i="14"/>
  <c r="I33" i="13"/>
  <c r="B19" i="6"/>
  <c r="C19" i="6"/>
  <c r="E19" i="6"/>
  <c r="F19" i="6"/>
  <c r="G19" i="6"/>
  <c r="H19" i="6"/>
  <c r="J19" i="6"/>
  <c r="K19" i="6"/>
  <c r="L19" i="6"/>
  <c r="M19" i="6"/>
  <c r="N19" i="6"/>
  <c r="O19" i="6"/>
  <c r="P19" i="6"/>
  <c r="Q19" i="6"/>
  <c r="D21" i="6"/>
  <c r="H21" i="6"/>
  <c r="P21" i="6"/>
  <c r="Q21" i="6"/>
  <c r="D179" i="6"/>
  <c r="L155" i="6"/>
  <c r="D25" i="6"/>
  <c r="G24" i="6"/>
  <c r="H24" i="6"/>
  <c r="L24" i="6"/>
  <c r="O24" i="6"/>
  <c r="P24" i="6"/>
  <c r="Q24" i="6"/>
  <c r="D19" i="6"/>
  <c r="I19" i="6"/>
  <c r="I21" i="6"/>
  <c r="B27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I33" i="17" l="1"/>
  <c r="Q26" i="17"/>
  <c r="Q25" i="17"/>
  <c r="Q18" i="17"/>
  <c r="E18" i="17"/>
  <c r="I14" i="17"/>
  <c r="M13" i="17"/>
  <c r="M12" i="17"/>
  <c r="M11" i="17"/>
  <c r="Q28" i="17"/>
  <c r="Q27" i="17"/>
  <c r="Q15" i="17"/>
  <c r="G33" i="28"/>
  <c r="H26" i="28"/>
  <c r="G25" i="28"/>
  <c r="I18" i="28"/>
  <c r="G14" i="28"/>
  <c r="J13" i="28"/>
  <c r="M12" i="28"/>
  <c r="P11" i="28"/>
  <c r="D11" i="28"/>
  <c r="E28" i="28"/>
  <c r="H27" i="28"/>
  <c r="K15" i="28"/>
  <c r="N33" i="17"/>
  <c r="J33" i="17"/>
  <c r="F33" i="17"/>
  <c r="B33" i="17"/>
  <c r="N26" i="17"/>
  <c r="J26" i="17"/>
  <c r="F26" i="17"/>
  <c r="B26" i="17"/>
  <c r="N25" i="17"/>
  <c r="J25" i="17"/>
  <c r="F25" i="17"/>
  <c r="B25" i="17"/>
  <c r="N18" i="17"/>
  <c r="J18" i="17"/>
  <c r="F18" i="17"/>
  <c r="B18" i="17"/>
  <c r="N14" i="17"/>
  <c r="J14" i="17"/>
  <c r="F14" i="17"/>
  <c r="B14" i="17"/>
  <c r="N13" i="17"/>
  <c r="J13" i="17"/>
  <c r="F13" i="17"/>
  <c r="B13" i="17"/>
  <c r="N12" i="17"/>
  <c r="J12" i="17"/>
  <c r="F12" i="17"/>
  <c r="B12" i="17"/>
  <c r="N11" i="17"/>
  <c r="J11" i="17"/>
  <c r="F11" i="17"/>
  <c r="B11" i="17"/>
  <c r="N28" i="17"/>
  <c r="J28" i="17"/>
  <c r="F28" i="17"/>
  <c r="B28" i="17"/>
  <c r="N27" i="17"/>
  <c r="J27" i="17"/>
  <c r="F27" i="17"/>
  <c r="B27" i="17"/>
  <c r="N15" i="17"/>
  <c r="J15" i="17"/>
  <c r="F15" i="17"/>
  <c r="B15" i="17"/>
  <c r="P33" i="28"/>
  <c r="L33" i="28"/>
  <c r="H33" i="28"/>
  <c r="C33" i="28"/>
  <c r="Q26" i="28"/>
  <c r="M26" i="28"/>
  <c r="I26" i="28"/>
  <c r="E26" i="28"/>
  <c r="P25" i="28"/>
  <c r="L25" i="28"/>
  <c r="H25" i="28"/>
  <c r="D25" i="28"/>
  <c r="O18" i="28"/>
  <c r="J18" i="28"/>
  <c r="E18" i="28"/>
  <c r="P14" i="28"/>
  <c r="L14" i="28"/>
  <c r="H14" i="28"/>
  <c r="D14" i="28"/>
  <c r="O13" i="28"/>
  <c r="K13" i="28"/>
  <c r="G13" i="28"/>
  <c r="C13" i="28"/>
  <c r="N12" i="28"/>
  <c r="J12" i="28"/>
  <c r="F12" i="28"/>
  <c r="Q11" i="28"/>
  <c r="M11" i="28"/>
  <c r="I11" i="28"/>
  <c r="E11" i="28"/>
  <c r="N6" i="28"/>
  <c r="N28" i="28"/>
  <c r="J28" i="28"/>
  <c r="F28" i="28"/>
  <c r="Q27" i="28"/>
  <c r="M27" i="28"/>
  <c r="I27" i="28"/>
  <c r="E27" i="28"/>
  <c r="P15" i="28"/>
  <c r="L15" i="28"/>
  <c r="H15" i="28"/>
  <c r="D15" i="28"/>
  <c r="M33" i="17"/>
  <c r="M26" i="17"/>
  <c r="M25" i="17"/>
  <c r="E25" i="17"/>
  <c r="I18" i="17"/>
  <c r="E14" i="17"/>
  <c r="I13" i="17"/>
  <c r="I12" i="17"/>
  <c r="I11" i="17"/>
  <c r="I28" i="17"/>
  <c r="I27" i="17"/>
  <c r="I15" i="17"/>
  <c r="K33" i="28"/>
  <c r="P26" i="28"/>
  <c r="O25" i="28"/>
  <c r="M18" i="28"/>
  <c r="O14" i="28"/>
  <c r="N13" i="28"/>
  <c r="Q12" i="28"/>
  <c r="L11" i="28"/>
  <c r="M28" i="28"/>
  <c r="P27" i="28"/>
  <c r="O15" i="28"/>
  <c r="C15" i="28"/>
  <c r="P33" i="17"/>
  <c r="L33" i="17"/>
  <c r="H33" i="17"/>
  <c r="D33" i="17"/>
  <c r="P26" i="17"/>
  <c r="L26" i="17"/>
  <c r="H26" i="17"/>
  <c r="D26" i="17"/>
  <c r="P25" i="17"/>
  <c r="L25" i="17"/>
  <c r="H25" i="17"/>
  <c r="D25" i="17"/>
  <c r="P18" i="17"/>
  <c r="L18" i="17"/>
  <c r="H18" i="17"/>
  <c r="D18" i="17"/>
  <c r="P14" i="17"/>
  <c r="L14" i="17"/>
  <c r="H14" i="17"/>
  <c r="D14" i="17"/>
  <c r="P13" i="17"/>
  <c r="L13" i="17"/>
  <c r="H13" i="17"/>
  <c r="D13" i="17"/>
  <c r="P12" i="17"/>
  <c r="L12" i="17"/>
  <c r="H12" i="17"/>
  <c r="D12" i="17"/>
  <c r="P11" i="17"/>
  <c r="L11" i="17"/>
  <c r="H11" i="17"/>
  <c r="D11" i="17"/>
  <c r="P28" i="17"/>
  <c r="L28" i="17"/>
  <c r="H28" i="17"/>
  <c r="D28" i="17"/>
  <c r="P27" i="17"/>
  <c r="L27" i="17"/>
  <c r="H27" i="17"/>
  <c r="D27" i="17"/>
  <c r="P15" i="17"/>
  <c r="L15" i="17"/>
  <c r="H15" i="17"/>
  <c r="D15" i="17"/>
  <c r="N6" i="26"/>
  <c r="N6" i="27"/>
  <c r="N33" i="28"/>
  <c r="J33" i="28"/>
  <c r="F33" i="28"/>
  <c r="K32" i="28"/>
  <c r="O26" i="28"/>
  <c r="K26" i="28"/>
  <c r="G26" i="28"/>
  <c r="C26" i="28"/>
  <c r="N25" i="28"/>
  <c r="J25" i="28"/>
  <c r="F25" i="28"/>
  <c r="Q18" i="28"/>
  <c r="L18" i="28"/>
  <c r="H18" i="28"/>
  <c r="C18" i="28"/>
  <c r="N14" i="28"/>
  <c r="J14" i="28"/>
  <c r="F14" i="28"/>
  <c r="Q13" i="28"/>
  <c r="M13" i="28"/>
  <c r="I13" i="28"/>
  <c r="E13" i="28"/>
  <c r="P12" i="28"/>
  <c r="L12" i="28"/>
  <c r="H12" i="28"/>
  <c r="D12" i="28"/>
  <c r="O11" i="28"/>
  <c r="K11" i="28"/>
  <c r="G11" i="28"/>
  <c r="C11" i="28"/>
  <c r="P28" i="28"/>
  <c r="L28" i="28"/>
  <c r="H28" i="28"/>
  <c r="D28" i="28"/>
  <c r="O27" i="28"/>
  <c r="K27" i="28"/>
  <c r="G27" i="28"/>
  <c r="C27" i="28"/>
  <c r="N15" i="28"/>
  <c r="J15" i="28"/>
  <c r="F15" i="28"/>
  <c r="Q33" i="17"/>
  <c r="E33" i="17"/>
  <c r="I26" i="17"/>
  <c r="E26" i="17"/>
  <c r="I25" i="17"/>
  <c r="M18" i="17"/>
  <c r="Q14" i="17"/>
  <c r="M14" i="17"/>
  <c r="Q13" i="17"/>
  <c r="E13" i="17"/>
  <c r="Q12" i="17"/>
  <c r="E12" i="17"/>
  <c r="Q11" i="17"/>
  <c r="E11" i="17"/>
  <c r="M28" i="17"/>
  <c r="E28" i="17"/>
  <c r="M27" i="17"/>
  <c r="E27" i="17"/>
  <c r="M15" i="17"/>
  <c r="E15" i="17"/>
  <c r="Q6" i="26"/>
  <c r="O33" i="28"/>
  <c r="M32" i="28"/>
  <c r="L26" i="28"/>
  <c r="D26" i="28"/>
  <c r="K25" i="28"/>
  <c r="C25" i="28"/>
  <c r="D18" i="28"/>
  <c r="K14" i="28"/>
  <c r="C14" i="28"/>
  <c r="F13" i="28"/>
  <c r="I12" i="28"/>
  <c r="E12" i="28"/>
  <c r="H11" i="28"/>
  <c r="Q28" i="28"/>
  <c r="I28" i="28"/>
  <c r="L27" i="28"/>
  <c r="D27" i="28"/>
  <c r="G15" i="28"/>
  <c r="O33" i="17"/>
  <c r="K33" i="17"/>
  <c r="G33" i="17"/>
  <c r="C33" i="17"/>
  <c r="O26" i="17"/>
  <c r="K26" i="17"/>
  <c r="G26" i="17"/>
  <c r="C26" i="17"/>
  <c r="O25" i="17"/>
  <c r="K25" i="17"/>
  <c r="G25" i="17"/>
  <c r="C25" i="17"/>
  <c r="O18" i="17"/>
  <c r="K18" i="17"/>
  <c r="G18" i="17"/>
  <c r="C18" i="17"/>
  <c r="O14" i="17"/>
  <c r="K14" i="17"/>
  <c r="G14" i="17"/>
  <c r="C14" i="17"/>
  <c r="O13" i="17"/>
  <c r="K13" i="17"/>
  <c r="G13" i="17"/>
  <c r="C13" i="17"/>
  <c r="O12" i="17"/>
  <c r="K12" i="17"/>
  <c r="G12" i="17"/>
  <c r="C12" i="17"/>
  <c r="O11" i="17"/>
  <c r="K11" i="17"/>
  <c r="G11" i="17"/>
  <c r="C11" i="17"/>
  <c r="O28" i="17"/>
  <c r="K28" i="17"/>
  <c r="G28" i="17"/>
  <c r="C28" i="17"/>
  <c r="O27" i="17"/>
  <c r="K27" i="17"/>
  <c r="G27" i="17"/>
  <c r="C27" i="17"/>
  <c r="O15" i="17"/>
  <c r="K15" i="17"/>
  <c r="G15" i="17"/>
  <c r="C15" i="17"/>
  <c r="Q33" i="28"/>
  <c r="M33" i="28"/>
  <c r="I33" i="28"/>
  <c r="D33" i="28"/>
  <c r="G32" i="28"/>
  <c r="N26" i="28"/>
  <c r="J26" i="28"/>
  <c r="F26" i="28"/>
  <c r="Q25" i="28"/>
  <c r="M25" i="28"/>
  <c r="I25" i="28"/>
  <c r="E25" i="28"/>
  <c r="P18" i="28"/>
  <c r="K18" i="28"/>
  <c r="G18" i="28"/>
  <c r="Q14" i="28"/>
  <c r="M14" i="28"/>
  <c r="I14" i="28"/>
  <c r="E14" i="28"/>
  <c r="P13" i="28"/>
  <c r="L13" i="28"/>
  <c r="H13" i="28"/>
  <c r="D13" i="28"/>
  <c r="O12" i="28"/>
  <c r="K12" i="28"/>
  <c r="G12" i="28"/>
  <c r="C12" i="28"/>
  <c r="N11" i="28"/>
  <c r="J11" i="28"/>
  <c r="F11" i="28"/>
  <c r="Q6" i="28"/>
  <c r="O28" i="28"/>
  <c r="K28" i="28"/>
  <c r="G28" i="28"/>
  <c r="C28" i="28"/>
  <c r="N27" i="28"/>
  <c r="J27" i="28"/>
  <c r="F27" i="28"/>
  <c r="Q15" i="28"/>
  <c r="M15" i="28"/>
  <c r="I15" i="28"/>
  <c r="E15" i="28"/>
  <c r="K8" i="13"/>
  <c r="G8" i="13"/>
  <c r="O7" i="13"/>
  <c r="K7" i="13"/>
  <c r="G7" i="13"/>
  <c r="O6" i="13"/>
  <c r="K6" i="13"/>
  <c r="G6" i="13"/>
  <c r="K5" i="13"/>
  <c r="G5" i="13"/>
  <c r="D31" i="23"/>
  <c r="M26" i="24"/>
  <c r="I26" i="23"/>
  <c r="E26" i="23"/>
  <c r="M22" i="24"/>
  <c r="K20" i="24"/>
  <c r="G20" i="23"/>
  <c r="I8" i="21"/>
  <c r="M33" i="36"/>
  <c r="E33" i="36"/>
  <c r="J53" i="38"/>
  <c r="J52" i="38"/>
  <c r="J51" i="38"/>
  <c r="J50" i="38"/>
  <c r="J49" i="38"/>
  <c r="J47" i="38"/>
  <c r="F17" i="24"/>
  <c r="H23" i="6"/>
  <c r="L18" i="12"/>
  <c r="H18" i="12"/>
  <c r="D18" i="12"/>
  <c r="J14" i="21"/>
  <c r="Q31" i="36"/>
  <c r="I31" i="36"/>
  <c r="L23" i="6"/>
  <c r="L21" i="6"/>
  <c r="L20" i="6"/>
  <c r="I25" i="6"/>
  <c r="B16" i="7"/>
  <c r="E29" i="9"/>
  <c r="I23" i="13"/>
  <c r="E32" i="25"/>
  <c r="C130" i="6"/>
  <c r="Q30" i="36"/>
  <c r="Q33" i="36"/>
  <c r="M30" i="36"/>
  <c r="I30" i="36"/>
  <c r="E31" i="36"/>
  <c r="H48" i="37"/>
  <c r="H31" i="36"/>
  <c r="H32" i="36"/>
  <c r="D46" i="37"/>
  <c r="D32" i="36"/>
  <c r="E36" i="37"/>
  <c r="H155" i="6"/>
  <c r="D23" i="6"/>
  <c r="H15" i="23"/>
  <c r="M48" i="39"/>
  <c r="M35" i="37"/>
  <c r="Q44" i="39"/>
  <c r="M44" i="39"/>
  <c r="I44" i="39"/>
  <c r="E44" i="39"/>
  <c r="C21" i="14"/>
  <c r="G10" i="14"/>
  <c r="J10" i="25"/>
  <c r="Q9" i="25"/>
  <c r="M9" i="25"/>
  <c r="L8" i="25"/>
  <c r="O7" i="25"/>
  <c r="K7" i="25"/>
  <c r="G7" i="25"/>
  <c r="F6" i="25"/>
  <c r="Q28" i="23"/>
  <c r="F44" i="39"/>
  <c r="Q53" i="39"/>
  <c r="I53" i="39"/>
  <c r="O48" i="39"/>
  <c r="O44" i="39"/>
  <c r="K44" i="39"/>
  <c r="G44" i="39"/>
  <c r="C44" i="39"/>
  <c r="M12" i="21"/>
  <c r="H11" i="21"/>
  <c r="C10" i="21"/>
  <c r="H7" i="21"/>
  <c r="N5" i="21"/>
  <c r="O32" i="36"/>
  <c r="K32" i="36"/>
  <c r="G32" i="36"/>
  <c r="C32" i="36"/>
  <c r="O53" i="38"/>
  <c r="C53" i="38"/>
  <c r="O52" i="38"/>
  <c r="O51" i="38"/>
  <c r="C51" i="38"/>
  <c r="O50" i="38"/>
  <c r="O49" i="38"/>
  <c r="C49" i="38"/>
  <c r="O48" i="38"/>
  <c r="O47" i="38"/>
  <c r="C47" i="38"/>
  <c r="O46" i="38"/>
  <c r="O45" i="38"/>
  <c r="C45" i="38"/>
  <c r="O44" i="38"/>
  <c r="K44" i="38"/>
  <c r="G44" i="38"/>
  <c r="C44" i="38"/>
  <c r="C129" i="6"/>
  <c r="D147" i="6"/>
  <c r="D24" i="6"/>
  <c r="P130" i="6"/>
  <c r="P129" i="6"/>
  <c r="D20" i="6"/>
  <c r="L25" i="6"/>
  <c r="Q23" i="6"/>
  <c r="B29" i="7"/>
  <c r="Q28" i="12"/>
  <c r="M28" i="12"/>
  <c r="I28" i="12"/>
  <c r="Q26" i="12"/>
  <c r="M10" i="14"/>
  <c r="I33" i="21"/>
  <c r="Q53" i="38"/>
  <c r="Q40" i="37"/>
  <c r="M51" i="39"/>
  <c r="M38" i="37"/>
  <c r="I51" i="39"/>
  <c r="I38" i="37"/>
  <c r="E51" i="39"/>
  <c r="E38" i="37"/>
  <c r="Q50" i="39"/>
  <c r="Q37" i="37"/>
  <c r="I50" i="39"/>
  <c r="I37" i="37"/>
  <c r="E50" i="39"/>
  <c r="E37" i="37"/>
  <c r="Q49" i="39"/>
  <c r="Q49" i="38"/>
  <c r="M49" i="39"/>
  <c r="M36" i="37"/>
  <c r="I49" i="39"/>
  <c r="I36" i="37"/>
  <c r="Q48" i="39"/>
  <c r="Q35" i="37"/>
  <c r="I48" i="39"/>
  <c r="I35" i="37"/>
  <c r="E48" i="39"/>
  <c r="E35" i="37"/>
  <c r="Q47" i="38"/>
  <c r="Q34" i="37"/>
  <c r="Q45" i="38"/>
  <c r="Q32" i="37"/>
  <c r="Q20" i="6"/>
  <c r="I24" i="14"/>
  <c r="F31" i="24"/>
  <c r="M131" i="6"/>
  <c r="M130" i="6"/>
  <c r="M129" i="6"/>
  <c r="P20" i="6"/>
  <c r="F20" i="10"/>
  <c r="P17" i="25"/>
  <c r="O33" i="36"/>
  <c r="C33" i="36"/>
  <c r="B48" i="37"/>
  <c r="B51" i="37"/>
  <c r="B53" i="37"/>
  <c r="P15" i="21"/>
  <c r="H15" i="21"/>
  <c r="K14" i="21"/>
  <c r="G14" i="21"/>
  <c r="N13" i="21"/>
  <c r="J13" i="21"/>
  <c r="E12" i="21"/>
  <c r="L11" i="21"/>
  <c r="D11" i="21"/>
  <c r="K10" i="21"/>
  <c r="G10" i="21"/>
  <c r="F9" i="21"/>
  <c r="Q8" i="21"/>
  <c r="E8" i="21"/>
  <c r="O6" i="21"/>
  <c r="G6" i="21"/>
  <c r="O32" i="25"/>
  <c r="C32" i="25"/>
  <c r="N31" i="25"/>
  <c r="J31" i="25"/>
  <c r="F31" i="25"/>
  <c r="Q30" i="25"/>
  <c r="E30" i="25"/>
  <c r="I33" i="36"/>
  <c r="E30" i="36"/>
  <c r="J33" i="36"/>
  <c r="B33" i="36"/>
  <c r="O38" i="37"/>
  <c r="Q25" i="21"/>
  <c r="M25" i="21"/>
  <c r="O23" i="21"/>
  <c r="K23" i="21"/>
  <c r="M21" i="21"/>
  <c r="I21" i="21"/>
  <c r="M33" i="21"/>
  <c r="P32" i="21"/>
  <c r="L32" i="21"/>
  <c r="K31" i="21"/>
  <c r="N30" i="21"/>
  <c r="F30" i="21"/>
  <c r="K21" i="21"/>
  <c r="E18" i="24"/>
  <c r="H12" i="21"/>
  <c r="M9" i="21"/>
  <c r="D8" i="21"/>
  <c r="K7" i="21"/>
  <c r="M5" i="21"/>
  <c r="J21" i="25"/>
  <c r="M8" i="36"/>
  <c r="N17" i="23"/>
  <c r="F17" i="23"/>
  <c r="J13" i="23"/>
  <c r="Q12" i="23"/>
  <c r="M12" i="23"/>
  <c r="E12" i="23"/>
  <c r="L11" i="23"/>
  <c r="K10" i="23"/>
  <c r="G10" i="23"/>
  <c r="N9" i="23"/>
  <c r="J9" i="23"/>
  <c r="F9" i="23"/>
  <c r="I8" i="23"/>
  <c r="P7" i="23"/>
  <c r="H7" i="23"/>
  <c r="J5" i="23"/>
  <c r="C8" i="23"/>
  <c r="I6" i="23"/>
  <c r="H33" i="24"/>
  <c r="D33" i="24"/>
  <c r="O32" i="24"/>
  <c r="G32" i="24"/>
  <c r="N31" i="24"/>
  <c r="Q30" i="24"/>
  <c r="M30" i="24"/>
  <c r="H27" i="21"/>
  <c r="O26" i="24"/>
  <c r="Q24" i="24"/>
  <c r="I24" i="21"/>
  <c r="P23" i="24"/>
  <c r="D23" i="24"/>
  <c r="K22" i="24"/>
  <c r="G22" i="21"/>
  <c r="L18" i="21"/>
  <c r="H18" i="24"/>
  <c r="D18" i="24"/>
  <c r="O17" i="24"/>
  <c r="G17" i="24"/>
  <c r="P13" i="24"/>
  <c r="F7" i="24"/>
  <c r="G17" i="21"/>
  <c r="M31" i="36"/>
  <c r="P31" i="36"/>
  <c r="N51" i="37"/>
  <c r="F51" i="37"/>
  <c r="J50" i="37"/>
  <c r="B45" i="38"/>
  <c r="B44" i="38"/>
  <c r="D155" i="6"/>
  <c r="H25" i="6"/>
  <c r="H147" i="6"/>
  <c r="P23" i="6"/>
  <c r="H20" i="6"/>
  <c r="E11" i="13"/>
  <c r="P25" i="6"/>
  <c r="M33" i="13"/>
  <c r="E31" i="13"/>
  <c r="Q25" i="6"/>
  <c r="Q146" i="6"/>
  <c r="O27" i="13"/>
  <c r="O16" i="14"/>
  <c r="G16" i="14"/>
  <c r="J15" i="10"/>
  <c r="J14" i="10"/>
  <c r="F14" i="10"/>
  <c r="J13" i="10"/>
  <c r="J12" i="10"/>
  <c r="F12" i="10"/>
  <c r="J11" i="10"/>
  <c r="J10" i="10"/>
  <c r="F10" i="10"/>
  <c r="J9" i="10"/>
  <c r="F8" i="10"/>
  <c r="J7" i="10"/>
  <c r="B7" i="10"/>
  <c r="F6" i="10"/>
  <c r="M26" i="12"/>
  <c r="I26" i="12"/>
  <c r="E26" i="12"/>
  <c r="Q25" i="12"/>
  <c r="M25" i="12"/>
  <c r="I25" i="12"/>
  <c r="E25" i="12"/>
  <c r="I23" i="10"/>
  <c r="I21" i="10"/>
  <c r="K15" i="12"/>
  <c r="C15" i="12"/>
  <c r="K14" i="12"/>
  <c r="C14" i="12"/>
  <c r="K9" i="12"/>
  <c r="C9" i="12"/>
  <c r="P33" i="10"/>
  <c r="H32" i="10"/>
  <c r="D32" i="10"/>
  <c r="P31" i="10"/>
  <c r="H30" i="10"/>
  <c r="N26" i="10"/>
  <c r="J26" i="10"/>
  <c r="B25" i="10"/>
  <c r="J24" i="10"/>
  <c r="B23" i="10"/>
  <c r="N22" i="10"/>
  <c r="J22" i="10"/>
  <c r="J20" i="10"/>
  <c r="O8" i="13"/>
  <c r="C30" i="24"/>
  <c r="O30" i="25"/>
  <c r="G30" i="25"/>
  <c r="O53" i="39"/>
  <c r="O40" i="39"/>
  <c r="O52" i="39"/>
  <c r="O39" i="39"/>
  <c r="G39" i="39"/>
  <c r="G52" i="39"/>
  <c r="C52" i="39"/>
  <c r="C39" i="39"/>
  <c r="O38" i="39"/>
  <c r="O51" i="39"/>
  <c r="O50" i="39"/>
  <c r="O37" i="39"/>
  <c r="C37" i="39"/>
  <c r="C50" i="39"/>
  <c r="O36" i="39"/>
  <c r="O49" i="39"/>
  <c r="C36" i="39"/>
  <c r="C49" i="39"/>
  <c r="C48" i="39"/>
  <c r="C35" i="39"/>
  <c r="O47" i="39"/>
  <c r="O34" i="39"/>
  <c r="C34" i="39"/>
  <c r="C47" i="39"/>
  <c r="O46" i="39"/>
  <c r="O33" i="39"/>
  <c r="C46" i="39"/>
  <c r="C33" i="39"/>
  <c r="O45" i="39"/>
  <c r="O32" i="39"/>
  <c r="Q18" i="13"/>
  <c r="M18" i="13"/>
  <c r="I18" i="13"/>
  <c r="E18" i="13"/>
  <c r="Q17" i="13"/>
  <c r="M17" i="13"/>
  <c r="I17" i="13"/>
  <c r="E17" i="13"/>
  <c r="Q15" i="13"/>
  <c r="M15" i="13"/>
  <c r="I15" i="13"/>
  <c r="E15" i="13"/>
  <c r="Q14" i="13"/>
  <c r="M14" i="13"/>
  <c r="I14" i="13"/>
  <c r="E14" i="13"/>
  <c r="Q13" i="13"/>
  <c r="M13" i="13"/>
  <c r="I13" i="13"/>
  <c r="E13" i="13"/>
  <c r="Q12" i="13"/>
  <c r="M12" i="13"/>
  <c r="I12" i="13"/>
  <c r="E12" i="13"/>
  <c r="Q11" i="13"/>
  <c r="M11" i="13"/>
  <c r="I11" i="13"/>
  <c r="Q10" i="13"/>
  <c r="M10" i="13"/>
  <c r="I10" i="13"/>
  <c r="E10" i="13"/>
  <c r="Q9" i="13"/>
  <c r="M9" i="13"/>
  <c r="I9" i="13"/>
  <c r="E9" i="13"/>
  <c r="Q8" i="13"/>
  <c r="M8" i="13"/>
  <c r="I8" i="13"/>
  <c r="E8" i="13"/>
  <c r="Q7" i="13"/>
  <c r="M7" i="13"/>
  <c r="I7" i="13"/>
  <c r="E7" i="13"/>
  <c r="Q6" i="13"/>
  <c r="M32" i="14"/>
  <c r="M24" i="14"/>
  <c r="Q22" i="14"/>
  <c r="M22" i="14"/>
  <c r="M20" i="14"/>
  <c r="M13" i="26"/>
  <c r="P11" i="27"/>
  <c r="K129" i="6"/>
  <c r="L33" i="12"/>
  <c r="D33" i="12"/>
  <c r="L32" i="12"/>
  <c r="D32" i="12"/>
  <c r="L31" i="12"/>
  <c r="D31" i="12"/>
  <c r="L30" i="12"/>
  <c r="D30" i="12"/>
  <c r="M25" i="13"/>
  <c r="E25" i="13"/>
  <c r="M23" i="13"/>
  <c r="M21" i="13"/>
  <c r="I21" i="13"/>
  <c r="E21" i="13"/>
  <c r="Q33" i="12"/>
  <c r="M33" i="12"/>
  <c r="I33" i="12"/>
  <c r="E33" i="12"/>
  <c r="Q32" i="12"/>
  <c r="M32" i="12"/>
  <c r="I32" i="12"/>
  <c r="E32" i="12"/>
  <c r="Q31" i="12"/>
  <c r="M31" i="12"/>
  <c r="I31" i="12"/>
  <c r="E31" i="12"/>
  <c r="Q30" i="12"/>
  <c r="I30" i="12"/>
  <c r="E33" i="13"/>
  <c r="I31" i="13"/>
  <c r="H29" i="9"/>
  <c r="K24" i="25"/>
  <c r="J23" i="25"/>
  <c r="F23" i="25"/>
  <c r="Q22" i="25"/>
  <c r="I22" i="25"/>
  <c r="H21" i="25"/>
  <c r="D21" i="25"/>
  <c r="M6" i="13"/>
  <c r="I6" i="13"/>
  <c r="E6" i="13"/>
  <c r="Q5" i="13"/>
  <c r="M5" i="13"/>
  <c r="I5" i="13"/>
  <c r="E5" i="13"/>
  <c r="Q32" i="14"/>
  <c r="Q10" i="14"/>
  <c r="Q8" i="14"/>
  <c r="I7" i="14"/>
  <c r="Q33" i="23"/>
  <c r="M33" i="23"/>
  <c r="I33" i="23"/>
  <c r="E33" i="23"/>
  <c r="L32" i="23"/>
  <c r="H32" i="23"/>
  <c r="D32" i="23"/>
  <c r="E28" i="23"/>
  <c r="G12" i="23"/>
  <c r="C12" i="24"/>
  <c r="J11" i="24"/>
  <c r="M10" i="25"/>
  <c r="E10" i="25"/>
  <c r="L9" i="25"/>
  <c r="H9" i="25"/>
  <c r="D9" i="25"/>
  <c r="G8" i="25"/>
  <c r="N7" i="24"/>
  <c r="J7" i="25"/>
  <c r="F7" i="25"/>
  <c r="I6" i="25"/>
  <c r="D5" i="25"/>
  <c r="K32" i="21"/>
  <c r="C32" i="21"/>
  <c r="P28" i="23"/>
  <c r="L28" i="23"/>
  <c r="D28" i="23"/>
  <c r="O26" i="23"/>
  <c r="G26" i="23"/>
  <c r="C26" i="23"/>
  <c r="N25" i="23"/>
  <c r="F25" i="23"/>
  <c r="Q24" i="23"/>
  <c r="M24" i="23"/>
  <c r="E24" i="23"/>
  <c r="P23" i="23"/>
  <c r="L23" i="23"/>
  <c r="D23" i="23"/>
  <c r="O22" i="23"/>
  <c r="K22" i="23"/>
  <c r="C22" i="23"/>
  <c r="N21" i="23"/>
  <c r="J21" i="23"/>
  <c r="Q20" i="23"/>
  <c r="I20" i="23"/>
  <c r="P14" i="23"/>
  <c r="L14" i="23"/>
  <c r="H14" i="23"/>
  <c r="D14" i="23"/>
  <c r="O13" i="23"/>
  <c r="K13" i="23"/>
  <c r="G13" i="23"/>
  <c r="C13" i="23"/>
  <c r="N12" i="23"/>
  <c r="J12" i="23"/>
  <c r="F12" i="23"/>
  <c r="Q11" i="23"/>
  <c r="M11" i="23"/>
  <c r="I11" i="23"/>
  <c r="E11" i="23"/>
  <c r="P10" i="23"/>
  <c r="L10" i="23"/>
  <c r="H10" i="23"/>
  <c r="D10" i="23"/>
  <c r="O9" i="23"/>
  <c r="K9" i="23"/>
  <c r="G9" i="23"/>
  <c r="C9" i="23"/>
  <c r="N8" i="23"/>
  <c r="J8" i="23"/>
  <c r="F8" i="23"/>
  <c r="Q7" i="23"/>
  <c r="M7" i="23"/>
  <c r="I7" i="23"/>
  <c r="E7" i="23"/>
  <c r="P6" i="23"/>
  <c r="L6" i="23"/>
  <c r="H6" i="23"/>
  <c r="D6" i="23"/>
  <c r="O5" i="23"/>
  <c r="K5" i="23"/>
  <c r="G5" i="23"/>
  <c r="C5" i="23"/>
  <c r="K28" i="24"/>
  <c r="N26" i="21"/>
  <c r="C18" i="21"/>
  <c r="F17" i="21"/>
  <c r="L14" i="24"/>
  <c r="C13" i="24"/>
  <c r="H10" i="24"/>
  <c r="L6" i="24"/>
  <c r="H6" i="24"/>
  <c r="P16" i="25"/>
  <c r="P10" i="25"/>
  <c r="L10" i="25"/>
  <c r="H10" i="25"/>
  <c r="D10" i="25"/>
  <c r="O9" i="25"/>
  <c r="K9" i="25"/>
  <c r="G9" i="25"/>
  <c r="C9" i="25"/>
  <c r="N8" i="25"/>
  <c r="J8" i="25"/>
  <c r="F8" i="25"/>
  <c r="Q7" i="25"/>
  <c r="M7" i="25"/>
  <c r="I7" i="25"/>
  <c r="E7" i="25"/>
  <c r="P6" i="25"/>
  <c r="L6" i="25"/>
  <c r="H6" i="25"/>
  <c r="D6" i="25"/>
  <c r="O5" i="25"/>
  <c r="K5" i="25"/>
  <c r="G5" i="25"/>
  <c r="N53" i="37"/>
  <c r="N40" i="37"/>
  <c r="F53" i="37"/>
  <c r="F40" i="37"/>
  <c r="B53" i="38"/>
  <c r="J39" i="37"/>
  <c r="J52" i="37"/>
  <c r="B52" i="38"/>
  <c r="B39" i="37"/>
  <c r="B51" i="38"/>
  <c r="B38" i="37"/>
  <c r="B50" i="38"/>
  <c r="N36" i="37"/>
  <c r="N49" i="37"/>
  <c r="B49" i="38"/>
  <c r="B36" i="37"/>
  <c r="B49" i="37"/>
  <c r="J35" i="37"/>
  <c r="J48" i="37"/>
  <c r="B48" i="38"/>
  <c r="B35" i="37"/>
  <c r="F34" i="37"/>
  <c r="F47" i="37"/>
  <c r="B47" i="38"/>
  <c r="B34" i="37"/>
  <c r="B46" i="38"/>
  <c r="B33" i="37"/>
  <c r="P33" i="24"/>
  <c r="C32" i="24"/>
  <c r="E30" i="24"/>
  <c r="G28" i="23"/>
  <c r="N26" i="23"/>
  <c r="E25" i="23"/>
  <c r="P24" i="23"/>
  <c r="L24" i="23"/>
  <c r="G23" i="23"/>
  <c r="C23" i="23"/>
  <c r="O18" i="23"/>
  <c r="N33" i="24"/>
  <c r="M32" i="24"/>
  <c r="P31" i="24"/>
  <c r="L31" i="24"/>
  <c r="D31" i="24"/>
  <c r="K30" i="24"/>
  <c r="N18" i="21"/>
  <c r="J18" i="21"/>
  <c r="F18" i="21"/>
  <c r="L15" i="21"/>
  <c r="O14" i="21"/>
  <c r="F13" i="21"/>
  <c r="I12" i="21"/>
  <c r="J9" i="21"/>
  <c r="P7" i="21"/>
  <c r="D7" i="21"/>
  <c r="F5" i="21"/>
  <c r="M32" i="21"/>
  <c r="D31" i="21"/>
  <c r="Q32" i="25"/>
  <c r="H31" i="25"/>
  <c r="C30" i="25"/>
  <c r="Q24" i="25"/>
  <c r="M24" i="25"/>
  <c r="E24" i="25"/>
  <c r="P23" i="25"/>
  <c r="L23" i="25"/>
  <c r="D23" i="25"/>
  <c r="O22" i="25"/>
  <c r="K22" i="25"/>
  <c r="C22" i="25"/>
  <c r="N21" i="25"/>
  <c r="Q20" i="25"/>
  <c r="I20" i="25"/>
  <c r="F49" i="37"/>
  <c r="B40" i="37"/>
  <c r="N38" i="37"/>
  <c r="J37" i="37"/>
  <c r="D15" i="24"/>
  <c r="N33" i="23"/>
  <c r="J33" i="23"/>
  <c r="F33" i="23"/>
  <c r="Q32" i="23"/>
  <c r="M32" i="23"/>
  <c r="I32" i="23"/>
  <c r="E32" i="23"/>
  <c r="P31" i="23"/>
  <c r="L31" i="23"/>
  <c r="H31" i="23"/>
  <c r="O30" i="23"/>
  <c r="C30" i="23"/>
  <c r="Q33" i="21"/>
  <c r="H32" i="21"/>
  <c r="G31" i="21"/>
  <c r="Q27" i="21"/>
  <c r="C25" i="21"/>
  <c r="Q13" i="21"/>
  <c r="D12" i="21"/>
  <c r="Q9" i="21"/>
  <c r="O7" i="21"/>
  <c r="O18" i="21"/>
  <c r="P24" i="25"/>
  <c r="L24" i="25"/>
  <c r="H24" i="25"/>
  <c r="D24" i="25"/>
  <c r="O23" i="25"/>
  <c r="K23" i="25"/>
  <c r="C23" i="25"/>
  <c r="N22" i="25"/>
  <c r="J22" i="25"/>
  <c r="F22" i="25"/>
  <c r="Q21" i="25"/>
  <c r="M21" i="25"/>
  <c r="I21" i="25"/>
  <c r="E21" i="25"/>
  <c r="D20" i="25"/>
  <c r="J48" i="38"/>
  <c r="J46" i="38"/>
  <c r="J45" i="38"/>
  <c r="O37" i="37"/>
  <c r="Q51" i="38"/>
  <c r="M53" i="38"/>
  <c r="I53" i="38"/>
  <c r="E53" i="38"/>
  <c r="Q52" i="38"/>
  <c r="M52" i="38"/>
  <c r="I52" i="38"/>
  <c r="E52" i="38"/>
  <c r="M51" i="38"/>
  <c r="I51" i="38"/>
  <c r="E51" i="38"/>
  <c r="Q50" i="38"/>
  <c r="M50" i="38"/>
  <c r="I50" i="38"/>
  <c r="E50" i="38"/>
  <c r="M49" i="38"/>
  <c r="I49" i="38"/>
  <c r="E49" i="38"/>
  <c r="Q48" i="38"/>
  <c r="M48" i="38"/>
  <c r="I48" i="38"/>
  <c r="E48" i="38"/>
  <c r="M47" i="38"/>
  <c r="I47" i="38"/>
  <c r="E47" i="38"/>
  <c r="Q46" i="38"/>
  <c r="M46" i="38"/>
  <c r="I46" i="38"/>
  <c r="E46" i="38"/>
  <c r="M45" i="38"/>
  <c r="I45" i="38"/>
  <c r="E45" i="38"/>
  <c r="D31" i="39"/>
  <c r="N44" i="39"/>
  <c r="J44" i="39"/>
  <c r="B44" i="39"/>
  <c r="H50" i="37"/>
  <c r="P53" i="37"/>
  <c r="H53" i="37"/>
  <c r="P52" i="37"/>
  <c r="H52" i="37"/>
  <c r="P51" i="37"/>
  <c r="H51" i="37"/>
  <c r="P50" i="37"/>
  <c r="P49" i="37"/>
  <c r="H49" i="37"/>
  <c r="P48" i="37"/>
  <c r="P47" i="37"/>
  <c r="H47" i="37"/>
  <c r="D45" i="37"/>
  <c r="P32" i="36"/>
  <c r="O30" i="36"/>
  <c r="G23" i="6"/>
  <c r="B19" i="7"/>
  <c r="B4" i="7"/>
  <c r="M8" i="24"/>
  <c r="M8" i="23"/>
  <c r="O6" i="24"/>
  <c r="O15" i="23"/>
  <c r="M20" i="23"/>
  <c r="G26" i="24"/>
  <c r="G26" i="21"/>
  <c r="J25" i="21"/>
  <c r="F25" i="24"/>
  <c r="F25" i="21"/>
  <c r="M24" i="21"/>
  <c r="M24" i="24"/>
  <c r="E24" i="24"/>
  <c r="E24" i="21"/>
  <c r="O22" i="21"/>
  <c r="O22" i="24"/>
  <c r="F21" i="21"/>
  <c r="E20" i="21"/>
  <c r="N16" i="21"/>
  <c r="Q24" i="21"/>
  <c r="Q27" i="12"/>
  <c r="E27" i="13"/>
  <c r="K33" i="12"/>
  <c r="C33" i="12"/>
  <c r="G32" i="10"/>
  <c r="O31" i="10"/>
  <c r="C31" i="12"/>
  <c r="H32" i="14"/>
  <c r="Q23" i="14"/>
  <c r="I23" i="14"/>
  <c r="E22" i="14"/>
  <c r="I21" i="14"/>
  <c r="Q20" i="14"/>
  <c r="E20" i="14"/>
  <c r="K27" i="21"/>
  <c r="K28" i="23"/>
  <c r="E21" i="21"/>
  <c r="E21" i="23"/>
  <c r="H20" i="21"/>
  <c r="G23" i="25"/>
  <c r="K8" i="36"/>
  <c r="L8" i="36"/>
  <c r="O14" i="26"/>
  <c r="I23" i="6"/>
  <c r="I20" i="6"/>
  <c r="I17" i="14"/>
  <c r="L14" i="12"/>
  <c r="H14" i="12"/>
  <c r="D14" i="12"/>
  <c r="L12" i="12"/>
  <c r="H12" i="12"/>
  <c r="D12" i="12"/>
  <c r="L10" i="12"/>
  <c r="H10" i="12"/>
  <c r="D10" i="12"/>
  <c r="L8" i="12"/>
  <c r="H8" i="12"/>
  <c r="D8" i="12"/>
  <c r="L6" i="12"/>
  <c r="H6" i="12"/>
  <c r="D6" i="12"/>
  <c r="K26" i="12"/>
  <c r="O32" i="14"/>
  <c r="G31" i="14"/>
  <c r="C31" i="14"/>
  <c r="D23" i="21"/>
  <c r="M30" i="25"/>
  <c r="H96" i="6"/>
  <c r="M128" i="6"/>
  <c r="G179" i="6"/>
  <c r="O23" i="6"/>
  <c r="O20" i="6"/>
  <c r="G20" i="6"/>
  <c r="J27" i="12"/>
  <c r="K18" i="12"/>
  <c r="C18" i="12"/>
  <c r="C17" i="12"/>
  <c r="D11" i="23"/>
  <c r="D11" i="24"/>
  <c r="O10" i="24"/>
  <c r="O10" i="23"/>
  <c r="L27" i="21"/>
  <c r="D27" i="21"/>
  <c r="K26" i="21"/>
  <c r="C26" i="24"/>
  <c r="C26" i="21"/>
  <c r="N25" i="21"/>
  <c r="P23" i="21"/>
  <c r="L23" i="21"/>
  <c r="L23" i="24"/>
  <c r="H23" i="21"/>
  <c r="C22" i="24"/>
  <c r="C22" i="21"/>
  <c r="N21" i="24"/>
  <c r="N21" i="21"/>
  <c r="J21" i="21"/>
  <c r="J21" i="24"/>
  <c r="Q20" i="21"/>
  <c r="Q20" i="24"/>
  <c r="M20" i="24"/>
  <c r="I20" i="21"/>
  <c r="I20" i="24"/>
  <c r="C6" i="25"/>
  <c r="C131" i="6"/>
  <c r="O33" i="10"/>
  <c r="G33" i="10"/>
  <c r="O32" i="10"/>
  <c r="K32" i="12"/>
  <c r="C32" i="12"/>
  <c r="K31" i="12"/>
  <c r="G31" i="10"/>
  <c r="O30" i="10"/>
  <c r="G30" i="10"/>
  <c r="C30" i="10"/>
  <c r="M16" i="13"/>
  <c r="L32" i="14"/>
  <c r="L30" i="14"/>
  <c r="Q24" i="14"/>
  <c r="E24" i="14"/>
  <c r="M23" i="14"/>
  <c r="E23" i="14"/>
  <c r="I22" i="14"/>
  <c r="Q21" i="14"/>
  <c r="M21" i="14"/>
  <c r="E21" i="14"/>
  <c r="I20" i="14"/>
  <c r="I9" i="25"/>
  <c r="I9" i="23"/>
  <c r="O27" i="21"/>
  <c r="O28" i="23"/>
  <c r="I25" i="21"/>
  <c r="I25" i="23"/>
  <c r="O33" i="21"/>
  <c r="I31" i="21"/>
  <c r="L24" i="21"/>
  <c r="J22" i="21"/>
  <c r="M20" i="21"/>
  <c r="J6" i="25"/>
  <c r="N25" i="24"/>
  <c r="G10" i="25"/>
  <c r="P8" i="36"/>
  <c r="G8" i="36"/>
  <c r="H8" i="36"/>
  <c r="L179" i="6"/>
  <c r="B113" i="6"/>
  <c r="B55" i="6"/>
  <c r="I24" i="6"/>
  <c r="G27" i="12"/>
  <c r="C27" i="13"/>
  <c r="L16" i="12"/>
  <c r="O5" i="13"/>
  <c r="N24" i="13"/>
  <c r="C23" i="14"/>
  <c r="O30" i="14"/>
  <c r="G6" i="14"/>
  <c r="O28" i="24"/>
  <c r="C28" i="24"/>
  <c r="K18" i="23"/>
  <c r="C18" i="23"/>
  <c r="O18" i="24"/>
  <c r="K18" i="24"/>
  <c r="K18" i="21"/>
  <c r="G18" i="24"/>
  <c r="N17" i="24"/>
  <c r="J17" i="24"/>
  <c r="J17" i="21"/>
  <c r="O16" i="24"/>
  <c r="N17" i="21"/>
  <c r="L6" i="21"/>
  <c r="C26" i="12"/>
  <c r="K25" i="12"/>
  <c r="G25" i="10"/>
  <c r="C25" i="12"/>
  <c r="O24" i="10"/>
  <c r="K24" i="12"/>
  <c r="C24" i="12"/>
  <c r="K23" i="12"/>
  <c r="G23" i="10"/>
  <c r="C23" i="12"/>
  <c r="O22" i="10"/>
  <c r="K22" i="12"/>
  <c r="C22" i="12"/>
  <c r="K21" i="12"/>
  <c r="G21" i="10"/>
  <c r="C21" i="12"/>
  <c r="O20" i="10"/>
  <c r="Q18" i="12"/>
  <c r="M18" i="12"/>
  <c r="I18" i="12"/>
  <c r="E18" i="12"/>
  <c r="Q17" i="12"/>
  <c r="I17" i="12"/>
  <c r="I25" i="13"/>
  <c r="E23" i="13"/>
  <c r="E20" i="13"/>
  <c r="M4" i="9"/>
  <c r="D9" i="14"/>
  <c r="L15" i="23"/>
  <c r="K30" i="23"/>
  <c r="G30" i="23"/>
  <c r="P14" i="24"/>
  <c r="P14" i="21"/>
  <c r="H14" i="21"/>
  <c r="N12" i="24"/>
  <c r="N12" i="21"/>
  <c r="J12" i="21"/>
  <c r="P10" i="24"/>
  <c r="P10" i="21"/>
  <c r="L10" i="24"/>
  <c r="L10" i="21"/>
  <c r="D10" i="21"/>
  <c r="D10" i="24"/>
  <c r="N8" i="24"/>
  <c r="N8" i="21"/>
  <c r="J8" i="24"/>
  <c r="J8" i="21"/>
  <c r="F8" i="21"/>
  <c r="H6" i="21"/>
  <c r="D6" i="24"/>
  <c r="D6" i="21"/>
  <c r="C13" i="21"/>
  <c r="L28" i="12"/>
  <c r="H28" i="12"/>
  <c r="D28" i="12"/>
  <c r="L26" i="12"/>
  <c r="H26" i="12"/>
  <c r="D26" i="12"/>
  <c r="L24" i="12"/>
  <c r="H24" i="12"/>
  <c r="D24" i="12"/>
  <c r="L22" i="12"/>
  <c r="H22" i="12"/>
  <c r="D22" i="12"/>
  <c r="L20" i="12"/>
  <c r="D20" i="12"/>
  <c r="Q15" i="12"/>
  <c r="M15" i="12"/>
  <c r="I15" i="10"/>
  <c r="E15" i="12"/>
  <c r="Q14" i="12"/>
  <c r="M14" i="12"/>
  <c r="I14" i="12"/>
  <c r="E14" i="12"/>
  <c r="Q13" i="12"/>
  <c r="M13" i="12"/>
  <c r="I13" i="10"/>
  <c r="E13" i="12"/>
  <c r="Q12" i="12"/>
  <c r="M12" i="12"/>
  <c r="I12" i="12"/>
  <c r="E12" i="12"/>
  <c r="Q11" i="12"/>
  <c r="M11" i="12"/>
  <c r="I11" i="10"/>
  <c r="E11" i="12"/>
  <c r="Q10" i="12"/>
  <c r="M10" i="12"/>
  <c r="I10" i="12"/>
  <c r="E10" i="12"/>
  <c r="Q9" i="12"/>
  <c r="M9" i="12"/>
  <c r="I9" i="12"/>
  <c r="E9" i="12"/>
  <c r="Q8" i="12"/>
  <c r="M8" i="12"/>
  <c r="I8" i="12"/>
  <c r="E8" i="12"/>
  <c r="Q7" i="12"/>
  <c r="M7" i="12"/>
  <c r="I7" i="10"/>
  <c r="E7" i="12"/>
  <c r="Q6" i="12"/>
  <c r="M6" i="12"/>
  <c r="I6" i="12"/>
  <c r="E6" i="12"/>
  <c r="Q5" i="12"/>
  <c r="M5" i="12"/>
  <c r="I5" i="10"/>
  <c r="Q33" i="13"/>
  <c r="Q32" i="13"/>
  <c r="M32" i="13"/>
  <c r="I32" i="13"/>
  <c r="Q31" i="13"/>
  <c r="M31" i="13"/>
  <c r="Q30" i="13"/>
  <c r="M30" i="13"/>
  <c r="I29" i="9"/>
  <c r="E30" i="13"/>
  <c r="M29" i="9"/>
  <c r="D28" i="13"/>
  <c r="H26" i="10"/>
  <c r="D26" i="10"/>
  <c r="P25" i="10"/>
  <c r="H24" i="10"/>
  <c r="D24" i="10"/>
  <c r="P23" i="10"/>
  <c r="H22" i="10"/>
  <c r="D22" i="10"/>
  <c r="P21" i="10"/>
  <c r="P20" i="10"/>
  <c r="J18" i="10"/>
  <c r="N17" i="10"/>
  <c r="J17" i="10"/>
  <c r="F17" i="10"/>
  <c r="P15" i="10"/>
  <c r="P14" i="10"/>
  <c r="P13" i="10"/>
  <c r="P12" i="10"/>
  <c r="P11" i="10"/>
  <c r="P10" i="10"/>
  <c r="P9" i="10"/>
  <c r="P7" i="10"/>
  <c r="D6" i="10"/>
  <c r="P4" i="9"/>
  <c r="H4" i="9"/>
  <c r="E4" i="9"/>
  <c r="I32" i="14"/>
  <c r="E32" i="14"/>
  <c r="I31" i="14"/>
  <c r="E31" i="14"/>
  <c r="I30" i="14"/>
  <c r="E30" i="14"/>
  <c r="O24" i="14"/>
  <c r="G23" i="14"/>
  <c r="O22" i="14"/>
  <c r="G21" i="14"/>
  <c r="O20" i="14"/>
  <c r="G19" i="14"/>
  <c r="Q17" i="14"/>
  <c r="M17" i="14"/>
  <c r="E17" i="14"/>
  <c r="C10" i="14"/>
  <c r="O9" i="14"/>
  <c r="G8" i="14"/>
  <c r="C8" i="14"/>
  <c r="O7" i="14"/>
  <c r="C6" i="14"/>
  <c r="O5" i="14"/>
  <c r="Q30" i="14"/>
  <c r="Q18" i="23"/>
  <c r="M18" i="23"/>
  <c r="I18" i="23"/>
  <c r="E18" i="23"/>
  <c r="P17" i="23"/>
  <c r="L17" i="23"/>
  <c r="I14" i="23"/>
  <c r="M28" i="24"/>
  <c r="E27" i="21"/>
  <c r="E28" i="24"/>
  <c r="O25" i="24"/>
  <c r="K25" i="24"/>
  <c r="K25" i="21"/>
  <c r="G25" i="24"/>
  <c r="M23" i="24"/>
  <c r="M23" i="21"/>
  <c r="I23" i="24"/>
  <c r="I23" i="21"/>
  <c r="E23" i="24"/>
  <c r="P22" i="21"/>
  <c r="P22" i="24"/>
  <c r="K21" i="24"/>
  <c r="G21" i="24"/>
  <c r="G21" i="21"/>
  <c r="C21" i="24"/>
  <c r="P18" i="24"/>
  <c r="P18" i="21"/>
  <c r="C17" i="24"/>
  <c r="C17" i="21"/>
  <c r="F9" i="24"/>
  <c r="N4" i="21"/>
  <c r="O25" i="21"/>
  <c r="E33" i="25"/>
  <c r="P29" i="25"/>
  <c r="D17" i="25"/>
  <c r="E10" i="23"/>
  <c r="F8" i="24"/>
  <c r="N10" i="25"/>
  <c r="P8" i="25"/>
  <c r="H8" i="25"/>
  <c r="Q24" i="12"/>
  <c r="M24" i="12"/>
  <c r="I24" i="12"/>
  <c r="E24" i="12"/>
  <c r="Q23" i="12"/>
  <c r="M23" i="12"/>
  <c r="E23" i="12"/>
  <c r="Q22" i="12"/>
  <c r="M22" i="12"/>
  <c r="I22" i="12"/>
  <c r="E22" i="12"/>
  <c r="Q21" i="12"/>
  <c r="M21" i="12"/>
  <c r="E21" i="12"/>
  <c r="Q20" i="12"/>
  <c r="I20" i="12"/>
  <c r="B33" i="10"/>
  <c r="N32" i="13"/>
  <c r="J32" i="10"/>
  <c r="F32" i="10"/>
  <c r="B31" i="10"/>
  <c r="N30" i="10"/>
  <c r="J30" i="10"/>
  <c r="F30" i="10"/>
  <c r="M28" i="13"/>
  <c r="I28" i="13"/>
  <c r="Q26" i="13"/>
  <c r="M26" i="13"/>
  <c r="I26" i="13"/>
  <c r="E26" i="13"/>
  <c r="Q25" i="13"/>
  <c r="Q24" i="13"/>
  <c r="M24" i="13"/>
  <c r="I24" i="13"/>
  <c r="Q23" i="13"/>
  <c r="Q22" i="13"/>
  <c r="M22" i="13"/>
  <c r="I22" i="13"/>
  <c r="E22" i="13"/>
  <c r="Q21" i="13"/>
  <c r="Q20" i="13"/>
  <c r="M20" i="13"/>
  <c r="I20" i="13"/>
  <c r="P18" i="10"/>
  <c r="P17" i="10"/>
  <c r="O4" i="9"/>
  <c r="K4" i="9"/>
  <c r="G4" i="9"/>
  <c r="L24" i="14"/>
  <c r="H24" i="14"/>
  <c r="L22" i="14"/>
  <c r="H22" i="14"/>
  <c r="L20" i="14"/>
  <c r="H20" i="14"/>
  <c r="G17" i="14"/>
  <c r="I10" i="14"/>
  <c r="E10" i="14"/>
  <c r="Q9" i="14"/>
  <c r="I9" i="14"/>
  <c r="E9" i="14"/>
  <c r="I8" i="14"/>
  <c r="E8" i="14"/>
  <c r="E7" i="14"/>
  <c r="Q6" i="14"/>
  <c r="M6" i="14"/>
  <c r="E6" i="14"/>
  <c r="Q5" i="14"/>
  <c r="M4" i="14"/>
  <c r="I5" i="14"/>
  <c r="E5" i="14"/>
  <c r="C17" i="14"/>
  <c r="N14" i="21"/>
  <c r="N14" i="23"/>
  <c r="F14" i="23"/>
  <c r="L12" i="21"/>
  <c r="L12" i="23"/>
  <c r="D12" i="23"/>
  <c r="K11" i="21"/>
  <c r="K11" i="23"/>
  <c r="C11" i="23"/>
  <c r="J10" i="21"/>
  <c r="J10" i="23"/>
  <c r="Q9" i="23"/>
  <c r="H8" i="21"/>
  <c r="H8" i="23"/>
  <c r="O7" i="23"/>
  <c r="Q5" i="23"/>
  <c r="M5" i="23"/>
  <c r="F33" i="24"/>
  <c r="F33" i="21"/>
  <c r="Q32" i="24"/>
  <c r="Q32" i="21"/>
  <c r="I32" i="21"/>
  <c r="I32" i="24"/>
  <c r="E32" i="21"/>
  <c r="E32" i="24"/>
  <c r="O30" i="24"/>
  <c r="O30" i="21"/>
  <c r="K30" i="21"/>
  <c r="G30" i="21"/>
  <c r="H5" i="24"/>
  <c r="G7" i="23"/>
  <c r="M20" i="25"/>
  <c r="O8" i="36"/>
  <c r="C8" i="36"/>
  <c r="C27" i="23"/>
  <c r="I28" i="23"/>
  <c r="P26" i="23"/>
  <c r="L26" i="23"/>
  <c r="H26" i="23"/>
  <c r="D26" i="23"/>
  <c r="O25" i="23"/>
  <c r="K25" i="23"/>
  <c r="G25" i="23"/>
  <c r="C25" i="23"/>
  <c r="N24" i="23"/>
  <c r="J24" i="23"/>
  <c r="F24" i="23"/>
  <c r="Q23" i="23"/>
  <c r="M23" i="23"/>
  <c r="I23" i="23"/>
  <c r="E23" i="23"/>
  <c r="P22" i="23"/>
  <c r="L22" i="23"/>
  <c r="H22" i="23"/>
  <c r="D22" i="23"/>
  <c r="O21" i="23"/>
  <c r="K21" i="23"/>
  <c r="G21" i="23"/>
  <c r="C21" i="23"/>
  <c r="N20" i="23"/>
  <c r="J20" i="23"/>
  <c r="F20" i="23"/>
  <c r="G18" i="23"/>
  <c r="J17" i="23"/>
  <c r="H13" i="23"/>
  <c r="F11" i="23"/>
  <c r="D9" i="23"/>
  <c r="F14" i="21"/>
  <c r="O11" i="21"/>
  <c r="F10" i="21"/>
  <c r="Q5" i="21"/>
  <c r="N6" i="21"/>
  <c r="I32" i="25"/>
  <c r="P31" i="25"/>
  <c r="L31" i="25"/>
  <c r="D31" i="25"/>
  <c r="K30" i="25"/>
  <c r="N24" i="25"/>
  <c r="J24" i="25"/>
  <c r="F24" i="25"/>
  <c r="Q23" i="25"/>
  <c r="M23" i="25"/>
  <c r="I23" i="25"/>
  <c r="E23" i="25"/>
  <c r="P22" i="25"/>
  <c r="L22" i="25"/>
  <c r="H22" i="25"/>
  <c r="D22" i="25"/>
  <c r="G21" i="25"/>
  <c r="C21" i="25"/>
  <c r="N17" i="25"/>
  <c r="J17" i="25"/>
  <c r="F17" i="25"/>
  <c r="O31" i="36"/>
  <c r="K31" i="36"/>
  <c r="K33" i="36"/>
  <c r="K30" i="36"/>
  <c r="G30" i="36"/>
  <c r="G31" i="36"/>
  <c r="G33" i="36"/>
  <c r="C31" i="36"/>
  <c r="C30" i="36"/>
  <c r="Q31" i="38"/>
  <c r="Q32" i="36"/>
  <c r="Q44" i="38"/>
  <c r="M44" i="38"/>
  <c r="M32" i="36"/>
  <c r="E32" i="36"/>
  <c r="E44" i="38"/>
  <c r="H28" i="23"/>
  <c r="K26" i="23"/>
  <c r="J25" i="23"/>
  <c r="I24" i="23"/>
  <c r="H23" i="23"/>
  <c r="G22" i="23"/>
  <c r="F21" i="23"/>
  <c r="C19" i="23"/>
  <c r="P18" i="23"/>
  <c r="L18" i="23"/>
  <c r="H18" i="23"/>
  <c r="D18" i="23"/>
  <c r="O17" i="23"/>
  <c r="K17" i="23"/>
  <c r="G17" i="23"/>
  <c r="C17" i="23"/>
  <c r="L33" i="24"/>
  <c r="K32" i="24"/>
  <c r="J31" i="24"/>
  <c r="I30" i="24"/>
  <c r="D15" i="21"/>
  <c r="Q12" i="21"/>
  <c r="P11" i="21"/>
  <c r="O10" i="21"/>
  <c r="M8" i="21"/>
  <c r="L7" i="21"/>
  <c r="K6" i="21"/>
  <c r="N9" i="25"/>
  <c r="P7" i="25"/>
  <c r="J5" i="25"/>
  <c r="Q12" i="24"/>
  <c r="N33" i="36"/>
  <c r="F33" i="36"/>
  <c r="H31" i="39"/>
  <c r="M31" i="39"/>
  <c r="K40" i="39"/>
  <c r="K53" i="39"/>
  <c r="G40" i="39"/>
  <c r="G53" i="39"/>
  <c r="K39" i="39"/>
  <c r="K52" i="39"/>
  <c r="K38" i="39"/>
  <c r="K51" i="39"/>
  <c r="G51" i="39"/>
  <c r="G38" i="39"/>
  <c r="K37" i="39"/>
  <c r="K50" i="39"/>
  <c r="G50" i="39"/>
  <c r="G37" i="39"/>
  <c r="K36" i="39"/>
  <c r="K49" i="39"/>
  <c r="G49" i="39"/>
  <c r="G36" i="39"/>
  <c r="K35" i="39"/>
  <c r="K48" i="39"/>
  <c r="G48" i="39"/>
  <c r="G35" i="39"/>
  <c r="K34" i="39"/>
  <c r="K47" i="39"/>
  <c r="G34" i="39"/>
  <c r="G47" i="39"/>
  <c r="K33" i="39"/>
  <c r="K46" i="39"/>
  <c r="K32" i="39"/>
  <c r="K45" i="39"/>
  <c r="G32" i="39"/>
  <c r="G45" i="39"/>
  <c r="K53" i="38"/>
  <c r="K40" i="37"/>
  <c r="G53" i="38"/>
  <c r="G40" i="37"/>
  <c r="K52" i="38"/>
  <c r="K39" i="37"/>
  <c r="G52" i="38"/>
  <c r="G39" i="37"/>
  <c r="C52" i="38"/>
  <c r="C39" i="37"/>
  <c r="K51" i="38"/>
  <c r="K38" i="37"/>
  <c r="G51" i="38"/>
  <c r="G38" i="37"/>
  <c r="K50" i="38"/>
  <c r="K37" i="37"/>
  <c r="G50" i="38"/>
  <c r="G37" i="37"/>
  <c r="C50" i="38"/>
  <c r="C37" i="37"/>
  <c r="K49" i="38"/>
  <c r="K36" i="37"/>
  <c r="G49" i="38"/>
  <c r="G36" i="37"/>
  <c r="K48" i="38"/>
  <c r="K35" i="37"/>
  <c r="G48" i="38"/>
  <c r="G35" i="37"/>
  <c r="C48" i="38"/>
  <c r="C35" i="37"/>
  <c r="K47" i="38"/>
  <c r="K34" i="37"/>
  <c r="G47" i="38"/>
  <c r="G34" i="37"/>
  <c r="K46" i="38"/>
  <c r="K33" i="37"/>
  <c r="G46" i="38"/>
  <c r="G33" i="37"/>
  <c r="C46" i="38"/>
  <c r="C33" i="37"/>
  <c r="K45" i="38"/>
  <c r="K32" i="37"/>
  <c r="G45" i="38"/>
  <c r="G32" i="37"/>
  <c r="P31" i="38"/>
  <c r="L31" i="38"/>
  <c r="H31" i="38"/>
  <c r="D31" i="38"/>
  <c r="C53" i="39"/>
  <c r="C51" i="39"/>
  <c r="G46" i="39"/>
  <c r="C45" i="39"/>
  <c r="O35" i="39"/>
  <c r="I8" i="36"/>
  <c r="E8" i="36"/>
  <c r="I31" i="39"/>
  <c r="N30" i="36"/>
  <c r="J30" i="36"/>
  <c r="F30" i="36"/>
  <c r="B30" i="36"/>
  <c r="J53" i="37"/>
  <c r="F52" i="37"/>
  <c r="J51" i="37"/>
  <c r="F50" i="37"/>
  <c r="J49" i="37"/>
  <c r="O31" i="38"/>
  <c r="K31" i="38"/>
  <c r="G31" i="38"/>
  <c r="C31" i="38"/>
  <c r="Q31" i="39"/>
  <c r="L31" i="39"/>
  <c r="P30" i="36"/>
  <c r="Q8" i="36"/>
  <c r="N52" i="37"/>
  <c r="B52" i="37"/>
  <c r="N50" i="37"/>
  <c r="B50" i="37"/>
  <c r="N31" i="38"/>
  <c r="J31" i="38"/>
  <c r="F31" i="38"/>
  <c r="B31" i="38"/>
  <c r="N53" i="38"/>
  <c r="F53" i="38"/>
  <c r="N52" i="38"/>
  <c r="F52" i="38"/>
  <c r="N51" i="38"/>
  <c r="F51" i="38"/>
  <c r="N50" i="38"/>
  <c r="F50" i="38"/>
  <c r="N49" i="38"/>
  <c r="F49" i="38"/>
  <c r="N48" i="38"/>
  <c r="F48" i="38"/>
  <c r="N47" i="38"/>
  <c r="F47" i="38"/>
  <c r="N46" i="38"/>
  <c r="F46" i="38"/>
  <c r="N45" i="38"/>
  <c r="F45" i="38"/>
  <c r="N44" i="38"/>
  <c r="F44" i="38"/>
  <c r="P31" i="39"/>
  <c r="E31" i="39"/>
  <c r="C97" i="6"/>
  <c r="C99" i="6"/>
  <c r="C98" i="6"/>
  <c r="C100" i="6"/>
  <c r="O25" i="6"/>
  <c r="G25" i="6"/>
  <c r="O21" i="6"/>
  <c r="G21" i="6"/>
  <c r="M24" i="6"/>
  <c r="M25" i="6"/>
  <c r="E24" i="6"/>
  <c r="E25" i="6"/>
  <c r="M23" i="6"/>
  <c r="E23" i="6"/>
  <c r="M20" i="6"/>
  <c r="M21" i="6"/>
  <c r="E20" i="6"/>
  <c r="E21" i="6"/>
  <c r="P27" i="12"/>
  <c r="H27" i="12"/>
  <c r="M30" i="12"/>
  <c r="E30" i="12"/>
  <c r="O27" i="10"/>
  <c r="K28" i="12"/>
  <c r="G28" i="12"/>
  <c r="G27" i="10"/>
  <c r="C28" i="12"/>
  <c r="G26" i="12"/>
  <c r="G26" i="10"/>
  <c r="O25" i="12"/>
  <c r="O25" i="10"/>
  <c r="G24" i="12"/>
  <c r="G24" i="10"/>
  <c r="O23" i="10"/>
  <c r="O23" i="12"/>
  <c r="G22" i="12"/>
  <c r="G22" i="10"/>
  <c r="O21" i="12"/>
  <c r="O21" i="10"/>
  <c r="K20" i="12"/>
  <c r="G20" i="12"/>
  <c r="G20" i="10"/>
  <c r="C20" i="12"/>
  <c r="E17" i="12"/>
  <c r="O15" i="10"/>
  <c r="O15" i="12"/>
  <c r="G14" i="12"/>
  <c r="G14" i="10"/>
  <c r="O13" i="12"/>
  <c r="O13" i="10"/>
  <c r="K13" i="12"/>
  <c r="K12" i="12"/>
  <c r="G12" i="12"/>
  <c r="G12" i="10"/>
  <c r="C12" i="12"/>
  <c r="O11" i="10"/>
  <c r="O11" i="12"/>
  <c r="K11" i="12"/>
  <c r="K10" i="12"/>
  <c r="G10" i="12"/>
  <c r="G10" i="10"/>
  <c r="C10" i="12"/>
  <c r="O9" i="12"/>
  <c r="O9" i="10"/>
  <c r="K8" i="12"/>
  <c r="G8" i="12"/>
  <c r="G8" i="10"/>
  <c r="C8" i="12"/>
  <c r="O7" i="10"/>
  <c r="O7" i="12"/>
  <c r="K7" i="12"/>
  <c r="K6" i="12"/>
  <c r="G6" i="12"/>
  <c r="G6" i="10"/>
  <c r="C6" i="12"/>
  <c r="O5" i="12"/>
  <c r="O5" i="10"/>
  <c r="K5" i="12"/>
  <c r="L33" i="10"/>
  <c r="L33" i="13"/>
  <c r="H33" i="10"/>
  <c r="H33" i="13"/>
  <c r="D33" i="10"/>
  <c r="D33" i="13"/>
  <c r="P32" i="10"/>
  <c r="P32" i="13"/>
  <c r="L32" i="10"/>
  <c r="L32" i="13"/>
  <c r="L31" i="10"/>
  <c r="L31" i="13"/>
  <c r="H31" i="10"/>
  <c r="H31" i="13"/>
  <c r="D31" i="10"/>
  <c r="D31" i="13"/>
  <c r="P30" i="10"/>
  <c r="P30" i="13"/>
  <c r="L30" i="10"/>
  <c r="L30" i="13"/>
  <c r="L29" i="9"/>
  <c r="D30" i="10"/>
  <c r="D29" i="9"/>
  <c r="J27" i="10"/>
  <c r="F28" i="13"/>
  <c r="B28" i="13"/>
  <c r="B27" i="10"/>
  <c r="F26" i="13"/>
  <c r="B26" i="13"/>
  <c r="B26" i="10"/>
  <c r="N25" i="13"/>
  <c r="J25" i="10"/>
  <c r="J25" i="13"/>
  <c r="F25" i="13"/>
  <c r="F24" i="13"/>
  <c r="B24" i="13"/>
  <c r="B24" i="10"/>
  <c r="N23" i="13"/>
  <c r="J23" i="13"/>
  <c r="J23" i="10"/>
  <c r="F23" i="13"/>
  <c r="F22" i="13"/>
  <c r="B22" i="13"/>
  <c r="B22" i="10"/>
  <c r="N21" i="13"/>
  <c r="J21" i="10"/>
  <c r="J21" i="13"/>
  <c r="F21" i="13"/>
  <c r="B21" i="13"/>
  <c r="B21" i="10"/>
  <c r="N20" i="13"/>
  <c r="F20" i="13"/>
  <c r="B20" i="13"/>
  <c r="B20" i="10"/>
  <c r="L18" i="10"/>
  <c r="L18" i="13"/>
  <c r="H18" i="10"/>
  <c r="H18" i="13"/>
  <c r="D18" i="10"/>
  <c r="D18" i="13"/>
  <c r="L17" i="10"/>
  <c r="L17" i="13"/>
  <c r="H17" i="10"/>
  <c r="H17" i="13"/>
  <c r="D17" i="10"/>
  <c r="D17" i="13"/>
  <c r="N15" i="13"/>
  <c r="F15" i="13"/>
  <c r="B15" i="13"/>
  <c r="B15" i="10"/>
  <c r="N14" i="13"/>
  <c r="F14" i="13"/>
  <c r="B14" i="13"/>
  <c r="B14" i="10"/>
  <c r="N13" i="13"/>
  <c r="F13" i="13"/>
  <c r="B13" i="13"/>
  <c r="B13" i="10"/>
  <c r="N12" i="13"/>
  <c r="F12" i="13"/>
  <c r="B12" i="13"/>
  <c r="B12" i="10"/>
  <c r="N11" i="13"/>
  <c r="F11" i="13"/>
  <c r="B11" i="13"/>
  <c r="B11" i="10"/>
  <c r="N10" i="13"/>
  <c r="F10" i="13"/>
  <c r="B10" i="13"/>
  <c r="B10" i="10"/>
  <c r="N9" i="13"/>
  <c r="F9" i="13"/>
  <c r="B9" i="13"/>
  <c r="B9" i="10"/>
  <c r="N8" i="13"/>
  <c r="J8" i="13"/>
  <c r="J8" i="10"/>
  <c r="F8" i="13"/>
  <c r="B8" i="13"/>
  <c r="B8" i="10"/>
  <c r="N7" i="13"/>
  <c r="F7" i="13"/>
  <c r="N6" i="13"/>
  <c r="J6" i="13"/>
  <c r="J6" i="10"/>
  <c r="F6" i="13"/>
  <c r="B6" i="13"/>
  <c r="B6" i="10"/>
  <c r="N5" i="13"/>
  <c r="N4" i="9"/>
  <c r="J5" i="10"/>
  <c r="J5" i="13"/>
  <c r="F4" i="9"/>
  <c r="B5" i="13"/>
  <c r="B5" i="10"/>
  <c r="K33" i="10"/>
  <c r="Q32" i="10"/>
  <c r="K31" i="10"/>
  <c r="Q30" i="10"/>
  <c r="Q27" i="10"/>
  <c r="F27" i="10"/>
  <c r="K26" i="10"/>
  <c r="Q25" i="10"/>
  <c r="F25" i="10"/>
  <c r="K24" i="10"/>
  <c r="Q23" i="10"/>
  <c r="F23" i="10"/>
  <c r="K22" i="10"/>
  <c r="Q21" i="10"/>
  <c r="F21" i="10"/>
  <c r="K20" i="10"/>
  <c r="K18" i="10"/>
  <c r="Q17" i="10"/>
  <c r="Q15" i="10"/>
  <c r="F15" i="10"/>
  <c r="K14" i="10"/>
  <c r="Q13" i="10"/>
  <c r="F13" i="10"/>
  <c r="K12" i="10"/>
  <c r="Q11" i="10"/>
  <c r="F11" i="10"/>
  <c r="K10" i="10"/>
  <c r="Q9" i="10"/>
  <c r="F9" i="10"/>
  <c r="K8" i="10"/>
  <c r="Q7" i="10"/>
  <c r="F7" i="10"/>
  <c r="K6" i="10"/>
  <c r="Q5" i="10"/>
  <c r="F5" i="10"/>
  <c r="P32" i="14"/>
  <c r="D32" i="14"/>
  <c r="P31" i="14"/>
  <c r="L31" i="14"/>
  <c r="H31" i="14"/>
  <c r="D31" i="14"/>
  <c r="P30" i="14"/>
  <c r="D30" i="14"/>
  <c r="N24" i="14"/>
  <c r="J24" i="14"/>
  <c r="F24" i="14"/>
  <c r="B24" i="14"/>
  <c r="N23" i="14"/>
  <c r="J23" i="14"/>
  <c r="F23" i="14"/>
  <c r="B23" i="14"/>
  <c r="N22" i="14"/>
  <c r="J22" i="14"/>
  <c r="F22" i="14"/>
  <c r="B22" i="14"/>
  <c r="N21" i="14"/>
  <c r="J21" i="14"/>
  <c r="F21" i="14"/>
  <c r="B21" i="14"/>
  <c r="N20" i="14"/>
  <c r="J20" i="14"/>
  <c r="F20" i="14"/>
  <c r="B20" i="14"/>
  <c r="P17" i="14"/>
  <c r="L17" i="14"/>
  <c r="H17" i="14"/>
  <c r="D17" i="14"/>
  <c r="N10" i="14"/>
  <c r="J10" i="14"/>
  <c r="F10" i="14"/>
  <c r="B10" i="14"/>
  <c r="N9" i="14"/>
  <c r="J9" i="14"/>
  <c r="F9" i="14"/>
  <c r="B9" i="14"/>
  <c r="N8" i="14"/>
  <c r="J8" i="14"/>
  <c r="F8" i="14"/>
  <c r="B8" i="14"/>
  <c r="N7" i="14"/>
  <c r="J7" i="14"/>
  <c r="F7" i="14"/>
  <c r="B7" i="14"/>
  <c r="N6" i="14"/>
  <c r="J6" i="14"/>
  <c r="F6" i="14"/>
  <c r="B6" i="14"/>
  <c r="N5" i="14"/>
  <c r="J5" i="14"/>
  <c r="F5" i="14"/>
  <c r="B5" i="14"/>
  <c r="G32" i="12"/>
  <c r="G30" i="12"/>
  <c r="O28" i="12"/>
  <c r="G25" i="12"/>
  <c r="I23" i="12"/>
  <c r="O20" i="12"/>
  <c r="G17" i="12"/>
  <c r="I15" i="12"/>
  <c r="O12" i="12"/>
  <c r="C11" i="12"/>
  <c r="G9" i="12"/>
  <c r="I7" i="12"/>
  <c r="J32" i="13"/>
  <c r="N30" i="13"/>
  <c r="H26" i="13"/>
  <c r="J24" i="13"/>
  <c r="N22" i="13"/>
  <c r="P21" i="13"/>
  <c r="P20" i="13"/>
  <c r="J15" i="13"/>
  <c r="P12" i="13"/>
  <c r="J11" i="13"/>
  <c r="B7" i="13"/>
  <c r="F5" i="13"/>
  <c r="D7" i="14"/>
  <c r="D5" i="14"/>
  <c r="P32" i="23"/>
  <c r="P32" i="25"/>
  <c r="O31" i="23"/>
  <c r="K31" i="23"/>
  <c r="G31" i="23"/>
  <c r="C31" i="23"/>
  <c r="C31" i="25"/>
  <c r="N30" i="23"/>
  <c r="J30" i="23"/>
  <c r="P33" i="12"/>
  <c r="H33" i="12"/>
  <c r="P32" i="12"/>
  <c r="H32" i="12"/>
  <c r="P31" i="12"/>
  <c r="H31" i="12"/>
  <c r="P30" i="12"/>
  <c r="H30" i="12"/>
  <c r="L17" i="12"/>
  <c r="H17" i="12"/>
  <c r="D17" i="12"/>
  <c r="J29" i="9"/>
  <c r="E27" i="10"/>
  <c r="M25" i="10"/>
  <c r="E25" i="10"/>
  <c r="E24" i="10"/>
  <c r="M23" i="10"/>
  <c r="E23" i="10"/>
  <c r="M21" i="10"/>
  <c r="E21" i="10"/>
  <c r="E20" i="10"/>
  <c r="E15" i="10"/>
  <c r="E14" i="10"/>
  <c r="E13" i="10"/>
  <c r="E12" i="10"/>
  <c r="E11" i="10"/>
  <c r="E10" i="10"/>
  <c r="E9" i="10"/>
  <c r="I33" i="10"/>
  <c r="N32" i="10"/>
  <c r="C32" i="10"/>
  <c r="I31" i="10"/>
  <c r="N27" i="10"/>
  <c r="C27" i="10"/>
  <c r="I26" i="10"/>
  <c r="N25" i="10"/>
  <c r="C25" i="10"/>
  <c r="I24" i="10"/>
  <c r="N23" i="10"/>
  <c r="C23" i="10"/>
  <c r="I22" i="10"/>
  <c r="N21" i="10"/>
  <c r="C21" i="10"/>
  <c r="I20" i="10"/>
  <c r="I18" i="10"/>
  <c r="C17" i="10"/>
  <c r="N15" i="10"/>
  <c r="C15" i="10"/>
  <c r="I14" i="10"/>
  <c r="N13" i="10"/>
  <c r="C13" i="10"/>
  <c r="I12" i="10"/>
  <c r="N11" i="10"/>
  <c r="C11" i="10"/>
  <c r="I10" i="10"/>
  <c r="N9" i="10"/>
  <c r="C9" i="10"/>
  <c r="I8" i="10"/>
  <c r="N7" i="10"/>
  <c r="C7" i="10"/>
  <c r="I6" i="10"/>
  <c r="N5" i="10"/>
  <c r="C5" i="10"/>
  <c r="O32" i="12"/>
  <c r="O30" i="12"/>
  <c r="O26" i="12"/>
  <c r="G23" i="12"/>
  <c r="I21" i="12"/>
  <c r="O18" i="12"/>
  <c r="G15" i="12"/>
  <c r="I13" i="12"/>
  <c r="O10" i="12"/>
  <c r="G7" i="12"/>
  <c r="I5" i="12"/>
  <c r="H32" i="13"/>
  <c r="J30" i="13"/>
  <c r="N28" i="13"/>
  <c r="D26" i="13"/>
  <c r="H24" i="13"/>
  <c r="J22" i="13"/>
  <c r="J20" i="13"/>
  <c r="P17" i="13"/>
  <c r="P13" i="13"/>
  <c r="J12" i="13"/>
  <c r="P9" i="13"/>
  <c r="P33" i="21"/>
  <c r="P33" i="23"/>
  <c r="L33" i="23"/>
  <c r="L33" i="21"/>
  <c r="H33" i="23"/>
  <c r="H33" i="21"/>
  <c r="D33" i="21"/>
  <c r="D33" i="23"/>
  <c r="O32" i="21"/>
  <c r="G32" i="23"/>
  <c r="G32" i="21"/>
  <c r="C32" i="23"/>
  <c r="C29" i="23"/>
  <c r="N31" i="21"/>
  <c r="N31" i="23"/>
  <c r="J31" i="23"/>
  <c r="J31" i="21"/>
  <c r="F31" i="23"/>
  <c r="F31" i="21"/>
  <c r="Q30" i="21"/>
  <c r="Q30" i="23"/>
  <c r="M30" i="21"/>
  <c r="I29" i="23"/>
  <c r="I30" i="21"/>
  <c r="E30" i="23"/>
  <c r="E30" i="21"/>
  <c r="L25" i="23"/>
  <c r="H25" i="23"/>
  <c r="D25" i="23"/>
  <c r="J23" i="23"/>
  <c r="F23" i="23"/>
  <c r="Q22" i="23"/>
  <c r="H21" i="23"/>
  <c r="D21" i="23"/>
  <c r="O20" i="23"/>
  <c r="K32" i="23"/>
  <c r="M30" i="23"/>
  <c r="F30" i="23"/>
  <c r="M26" i="23"/>
  <c r="K24" i="23"/>
  <c r="I22" i="23"/>
  <c r="E17" i="23"/>
  <c r="K24" i="6"/>
  <c r="K25" i="6"/>
  <c r="C24" i="6"/>
  <c r="C25" i="6"/>
  <c r="G155" i="6"/>
  <c r="K23" i="6"/>
  <c r="C23" i="6"/>
  <c r="K20" i="6"/>
  <c r="K21" i="6"/>
  <c r="C20" i="6"/>
  <c r="C21" i="6"/>
  <c r="L29" i="12"/>
  <c r="F27" i="13"/>
  <c r="H16" i="12"/>
  <c r="K30" i="12"/>
  <c r="C30" i="12"/>
  <c r="E28" i="12"/>
  <c r="M20" i="12"/>
  <c r="E20" i="12"/>
  <c r="G18" i="12"/>
  <c r="G18" i="10"/>
  <c r="O17" i="12"/>
  <c r="O17" i="10"/>
  <c r="K17" i="12"/>
  <c r="E5" i="12"/>
  <c r="N33" i="13"/>
  <c r="J33" i="10"/>
  <c r="J33" i="13"/>
  <c r="F33" i="13"/>
  <c r="F32" i="13"/>
  <c r="B32" i="13"/>
  <c r="B32" i="10"/>
  <c r="N31" i="13"/>
  <c r="J31" i="13"/>
  <c r="J31" i="10"/>
  <c r="F31" i="13"/>
  <c r="N29" i="9"/>
  <c r="F30" i="13"/>
  <c r="F29" i="9"/>
  <c r="B30" i="13"/>
  <c r="B30" i="10"/>
  <c r="P27" i="10"/>
  <c r="P28" i="13"/>
  <c r="L27" i="10"/>
  <c r="L28" i="13"/>
  <c r="H27" i="10"/>
  <c r="D27" i="10"/>
  <c r="P26" i="10"/>
  <c r="P26" i="13"/>
  <c r="L26" i="10"/>
  <c r="L26" i="13"/>
  <c r="L25" i="10"/>
  <c r="L25" i="13"/>
  <c r="H25" i="10"/>
  <c r="H25" i="13"/>
  <c r="D25" i="10"/>
  <c r="D25" i="13"/>
  <c r="P24" i="10"/>
  <c r="P24" i="13"/>
  <c r="L24" i="10"/>
  <c r="L24" i="13"/>
  <c r="L23" i="10"/>
  <c r="L23" i="13"/>
  <c r="H23" i="10"/>
  <c r="H23" i="13"/>
  <c r="D23" i="10"/>
  <c r="D23" i="13"/>
  <c r="P22" i="10"/>
  <c r="P22" i="13"/>
  <c r="L22" i="10"/>
  <c r="L22" i="13"/>
  <c r="L21" i="10"/>
  <c r="L21" i="13"/>
  <c r="H21" i="10"/>
  <c r="H21" i="13"/>
  <c r="D21" i="10"/>
  <c r="D21" i="13"/>
  <c r="L20" i="10"/>
  <c r="L20" i="13"/>
  <c r="H20" i="10"/>
  <c r="H20" i="13"/>
  <c r="D20" i="10"/>
  <c r="D20" i="13"/>
  <c r="N18" i="13"/>
  <c r="F18" i="13"/>
  <c r="B18" i="13"/>
  <c r="B18" i="10"/>
  <c r="N17" i="13"/>
  <c r="F17" i="13"/>
  <c r="B17" i="13"/>
  <c r="B17" i="10"/>
  <c r="L15" i="10"/>
  <c r="L15" i="13"/>
  <c r="H15" i="10"/>
  <c r="H15" i="13"/>
  <c r="D15" i="10"/>
  <c r="D15" i="13"/>
  <c r="L14" i="10"/>
  <c r="L14" i="13"/>
  <c r="H14" i="10"/>
  <c r="H14" i="13"/>
  <c r="D14" i="10"/>
  <c r="D14" i="13"/>
  <c r="L13" i="10"/>
  <c r="L13" i="13"/>
  <c r="H13" i="10"/>
  <c r="H13" i="13"/>
  <c r="D13" i="10"/>
  <c r="D13" i="13"/>
  <c r="L12" i="10"/>
  <c r="L12" i="13"/>
  <c r="H12" i="10"/>
  <c r="H12" i="13"/>
  <c r="D12" i="10"/>
  <c r="D12" i="13"/>
  <c r="L11" i="10"/>
  <c r="L11" i="13"/>
  <c r="H11" i="10"/>
  <c r="H11" i="13"/>
  <c r="D11" i="10"/>
  <c r="D11" i="13"/>
  <c r="L10" i="10"/>
  <c r="L10" i="13"/>
  <c r="H10" i="10"/>
  <c r="H10" i="13"/>
  <c r="D10" i="10"/>
  <c r="D10" i="13"/>
  <c r="L9" i="10"/>
  <c r="L9" i="13"/>
  <c r="H9" i="10"/>
  <c r="H9" i="13"/>
  <c r="D9" i="10"/>
  <c r="D9" i="13"/>
  <c r="P8" i="10"/>
  <c r="P8" i="13"/>
  <c r="L8" i="10"/>
  <c r="L8" i="13"/>
  <c r="H8" i="13"/>
  <c r="H8" i="10"/>
  <c r="D8" i="10"/>
  <c r="D8" i="13"/>
  <c r="L7" i="10"/>
  <c r="L7" i="13"/>
  <c r="H7" i="13"/>
  <c r="H7" i="10"/>
  <c r="D7" i="10"/>
  <c r="D7" i="13"/>
  <c r="P6" i="10"/>
  <c r="P6" i="13"/>
  <c r="L6" i="10"/>
  <c r="L6" i="13"/>
  <c r="H6" i="13"/>
  <c r="H6" i="10"/>
  <c r="P5" i="10"/>
  <c r="P5" i="13"/>
  <c r="L5" i="10"/>
  <c r="L4" i="9"/>
  <c r="H5" i="13"/>
  <c r="H5" i="10"/>
  <c r="D5" i="10"/>
  <c r="D5" i="13"/>
  <c r="D4" i="9"/>
  <c r="Q33" i="10"/>
  <c r="F33" i="10"/>
  <c r="K32" i="10"/>
  <c r="Q31" i="10"/>
  <c r="F31" i="10"/>
  <c r="K30" i="10"/>
  <c r="K27" i="10"/>
  <c r="Q26" i="10"/>
  <c r="F26" i="10"/>
  <c r="K25" i="10"/>
  <c r="Q24" i="10"/>
  <c r="F24" i="10"/>
  <c r="K23" i="10"/>
  <c r="Q22" i="10"/>
  <c r="F22" i="10"/>
  <c r="K21" i="10"/>
  <c r="Q20" i="10"/>
  <c r="Q18" i="10"/>
  <c r="F18" i="10"/>
  <c r="K17" i="10"/>
  <c r="K15" i="10"/>
  <c r="Q14" i="10"/>
  <c r="K13" i="10"/>
  <c r="Q12" i="10"/>
  <c r="K11" i="10"/>
  <c r="Q10" i="10"/>
  <c r="K9" i="10"/>
  <c r="Q8" i="10"/>
  <c r="K7" i="10"/>
  <c r="Q6" i="10"/>
  <c r="K5" i="10"/>
  <c r="N32" i="14"/>
  <c r="J32" i="14"/>
  <c r="F32" i="14"/>
  <c r="B32" i="14"/>
  <c r="N31" i="14"/>
  <c r="J31" i="14"/>
  <c r="F31" i="14"/>
  <c r="B31" i="14"/>
  <c r="N30" i="14"/>
  <c r="J30" i="14"/>
  <c r="F30" i="14"/>
  <c r="B30" i="14"/>
  <c r="P24" i="14"/>
  <c r="D24" i="14"/>
  <c r="P23" i="14"/>
  <c r="L23" i="14"/>
  <c r="H23" i="14"/>
  <c r="D23" i="14"/>
  <c r="P22" i="14"/>
  <c r="D22" i="14"/>
  <c r="P21" i="14"/>
  <c r="L21" i="14"/>
  <c r="H21" i="14"/>
  <c r="D21" i="14"/>
  <c r="P20" i="14"/>
  <c r="D20" i="14"/>
  <c r="N17" i="14"/>
  <c r="J17" i="14"/>
  <c r="F17" i="14"/>
  <c r="B17" i="14"/>
  <c r="P10" i="14"/>
  <c r="L10" i="14"/>
  <c r="H10" i="14"/>
  <c r="D10" i="14"/>
  <c r="P9" i="14"/>
  <c r="L9" i="14"/>
  <c r="H9" i="14"/>
  <c r="P8" i="14"/>
  <c r="L8" i="14"/>
  <c r="H8" i="14"/>
  <c r="D8" i="14"/>
  <c r="P7" i="14"/>
  <c r="L7" i="14"/>
  <c r="H7" i="14"/>
  <c r="P6" i="14"/>
  <c r="L6" i="14"/>
  <c r="H6" i="14"/>
  <c r="D6" i="14"/>
  <c r="P5" i="14"/>
  <c r="L5" i="14"/>
  <c r="H5" i="14"/>
  <c r="G33" i="12"/>
  <c r="G31" i="12"/>
  <c r="O24" i="12"/>
  <c r="G21" i="12"/>
  <c r="H20" i="12"/>
  <c r="M17" i="12"/>
  <c r="G13" i="12"/>
  <c r="I11" i="12"/>
  <c r="O8" i="12"/>
  <c r="C7" i="12"/>
  <c r="G5" i="12"/>
  <c r="P33" i="13"/>
  <c r="B33" i="13"/>
  <c r="D32" i="13"/>
  <c r="H30" i="13"/>
  <c r="J28" i="13"/>
  <c r="N26" i="13"/>
  <c r="P25" i="13"/>
  <c r="B25" i="13"/>
  <c r="D24" i="13"/>
  <c r="H22" i="13"/>
  <c r="P18" i="13"/>
  <c r="J17" i="13"/>
  <c r="P14" i="13"/>
  <c r="J13" i="13"/>
  <c r="P10" i="13"/>
  <c r="J9" i="13"/>
  <c r="P7" i="13"/>
  <c r="D6" i="13"/>
  <c r="H30" i="14"/>
  <c r="G24" i="25"/>
  <c r="G24" i="24"/>
  <c r="G24" i="23"/>
  <c r="C24" i="25"/>
  <c r="C24" i="23"/>
  <c r="E22" i="25"/>
  <c r="E22" i="24"/>
  <c r="E22" i="23"/>
  <c r="P21" i="25"/>
  <c r="P21" i="23"/>
  <c r="O27" i="23"/>
  <c r="O20" i="25"/>
  <c r="G20" i="25"/>
  <c r="G20" i="24"/>
  <c r="G27" i="23"/>
  <c r="C20" i="25"/>
  <c r="C20" i="23"/>
  <c r="L147" i="6"/>
  <c r="L146" i="6"/>
  <c r="L145" i="6"/>
  <c r="L144" i="6"/>
  <c r="D130" i="6"/>
  <c r="L129" i="6"/>
  <c r="L25" i="12"/>
  <c r="H25" i="12"/>
  <c r="D25" i="12"/>
  <c r="L23" i="12"/>
  <c r="H23" i="12"/>
  <c r="D23" i="12"/>
  <c r="L21" i="12"/>
  <c r="H21" i="12"/>
  <c r="D21" i="12"/>
  <c r="L15" i="12"/>
  <c r="H15" i="12"/>
  <c r="D15" i="12"/>
  <c r="L13" i="12"/>
  <c r="H13" i="12"/>
  <c r="D13" i="12"/>
  <c r="L11" i="12"/>
  <c r="H11" i="12"/>
  <c r="D11" i="12"/>
  <c r="L9" i="12"/>
  <c r="H9" i="12"/>
  <c r="D9" i="12"/>
  <c r="L7" i="12"/>
  <c r="H7" i="12"/>
  <c r="D7" i="12"/>
  <c r="L5" i="12"/>
  <c r="H5" i="12"/>
  <c r="D5" i="12"/>
  <c r="M33" i="10"/>
  <c r="E33" i="10"/>
  <c r="E32" i="10"/>
  <c r="M31" i="10"/>
  <c r="E31" i="10"/>
  <c r="P29" i="9"/>
  <c r="E18" i="10"/>
  <c r="E17" i="10"/>
  <c r="J4" i="9"/>
  <c r="N33" i="10"/>
  <c r="C33" i="10"/>
  <c r="I32" i="10"/>
  <c r="N31" i="10"/>
  <c r="C31" i="10"/>
  <c r="I30" i="10"/>
  <c r="I27" i="10"/>
  <c r="C26" i="10"/>
  <c r="I25" i="10"/>
  <c r="N24" i="10"/>
  <c r="C24" i="10"/>
  <c r="C22" i="10"/>
  <c r="N20" i="10"/>
  <c r="C20" i="10"/>
  <c r="N18" i="10"/>
  <c r="C18" i="10"/>
  <c r="I17" i="10"/>
  <c r="N14" i="10"/>
  <c r="C14" i="10"/>
  <c r="N12" i="10"/>
  <c r="C12" i="10"/>
  <c r="N10" i="10"/>
  <c r="C10" i="10"/>
  <c r="I9" i="10"/>
  <c r="N8" i="10"/>
  <c r="C8" i="10"/>
  <c r="N6" i="10"/>
  <c r="C6" i="10"/>
  <c r="O33" i="12"/>
  <c r="O31" i="12"/>
  <c r="O22" i="12"/>
  <c r="O14" i="12"/>
  <c r="C13" i="12"/>
  <c r="G11" i="12"/>
  <c r="O6" i="12"/>
  <c r="C5" i="12"/>
  <c r="P31" i="13"/>
  <c r="B31" i="13"/>
  <c r="D30" i="13"/>
  <c r="H28" i="13"/>
  <c r="J26" i="13"/>
  <c r="P23" i="13"/>
  <c r="B23" i="13"/>
  <c r="D22" i="13"/>
  <c r="J18" i="13"/>
  <c r="P15" i="13"/>
  <c r="J14" i="13"/>
  <c r="P11" i="13"/>
  <c r="J10" i="13"/>
  <c r="J7" i="13"/>
  <c r="L5" i="13"/>
  <c r="K27" i="23"/>
  <c r="C14" i="26"/>
  <c r="J18" i="23"/>
  <c r="F18" i="23"/>
  <c r="Q26" i="24"/>
  <c r="K24" i="24"/>
  <c r="O32" i="23"/>
  <c r="I30" i="23"/>
  <c r="I17" i="23"/>
  <c r="N30" i="25"/>
  <c r="N24" i="6"/>
  <c r="N25" i="6"/>
  <c r="J24" i="6"/>
  <c r="J25" i="6"/>
  <c r="F24" i="6"/>
  <c r="F25" i="6"/>
  <c r="B24" i="6"/>
  <c r="B25" i="6"/>
  <c r="N23" i="6"/>
  <c r="J23" i="6"/>
  <c r="F23" i="6"/>
  <c r="B23" i="6"/>
  <c r="N20" i="6"/>
  <c r="N21" i="6"/>
  <c r="J20" i="6"/>
  <c r="J21" i="6"/>
  <c r="F20" i="6"/>
  <c r="F21" i="6"/>
  <c r="B20" i="6"/>
  <c r="B21" i="6"/>
  <c r="P28" i="12"/>
  <c r="P26" i="12"/>
  <c r="P25" i="12"/>
  <c r="P24" i="12"/>
  <c r="P23" i="12"/>
  <c r="P22" i="12"/>
  <c r="P21" i="12"/>
  <c r="P20" i="12"/>
  <c r="P18" i="12"/>
  <c r="P17" i="12"/>
  <c r="P15" i="12"/>
  <c r="P14" i="12"/>
  <c r="P13" i="12"/>
  <c r="P12" i="12"/>
  <c r="P11" i="12"/>
  <c r="P10" i="12"/>
  <c r="P9" i="12"/>
  <c r="P8" i="12"/>
  <c r="P7" i="12"/>
  <c r="P6" i="12"/>
  <c r="P5" i="12"/>
  <c r="Q29" i="9"/>
  <c r="Q28" i="13"/>
  <c r="Q4" i="9"/>
  <c r="M32" i="10"/>
  <c r="M30" i="10"/>
  <c r="M27" i="10"/>
  <c r="M26" i="10"/>
  <c r="M24" i="10"/>
  <c r="M22" i="10"/>
  <c r="M20" i="10"/>
  <c r="M18" i="10"/>
  <c r="M17" i="10"/>
  <c r="M15" i="10"/>
  <c r="M14" i="10"/>
  <c r="M13" i="10"/>
  <c r="M12" i="10"/>
  <c r="M11" i="10"/>
  <c r="M10" i="10"/>
  <c r="M9" i="10"/>
  <c r="M8" i="10"/>
  <c r="M7" i="10"/>
  <c r="M6" i="10"/>
  <c r="M5" i="10"/>
  <c r="K32" i="14"/>
  <c r="G32" i="14"/>
  <c r="C32" i="14"/>
  <c r="O31" i="14"/>
  <c r="K31" i="14"/>
  <c r="K30" i="14"/>
  <c r="G30" i="14"/>
  <c r="C30" i="14"/>
  <c r="K24" i="14"/>
  <c r="G24" i="14"/>
  <c r="C24" i="14"/>
  <c r="O23" i="14"/>
  <c r="K23" i="14"/>
  <c r="K22" i="14"/>
  <c r="G22" i="14"/>
  <c r="C22" i="14"/>
  <c r="O21" i="14"/>
  <c r="K21" i="14"/>
  <c r="K20" i="14"/>
  <c r="G20" i="14"/>
  <c r="C20" i="14"/>
  <c r="O17" i="14"/>
  <c r="K17" i="14"/>
  <c r="O10" i="14"/>
  <c r="K10" i="14"/>
  <c r="K9" i="14"/>
  <c r="G9" i="14"/>
  <c r="C9" i="14"/>
  <c r="O8" i="14"/>
  <c r="K8" i="14"/>
  <c r="K7" i="14"/>
  <c r="G7" i="14"/>
  <c r="C7" i="14"/>
  <c r="O6" i="14"/>
  <c r="K6" i="14"/>
  <c r="K5" i="14"/>
  <c r="G5" i="14"/>
  <c r="C5" i="14"/>
  <c r="E32" i="13"/>
  <c r="I30" i="13"/>
  <c r="E28" i="13"/>
  <c r="E24" i="13"/>
  <c r="L27" i="23"/>
  <c r="G14" i="24"/>
  <c r="G14" i="23"/>
  <c r="F13" i="23"/>
  <c r="F13" i="24"/>
  <c r="I12" i="24"/>
  <c r="I12" i="23"/>
  <c r="H11" i="23"/>
  <c r="H11" i="24"/>
  <c r="C10" i="24"/>
  <c r="C10" i="23"/>
  <c r="Q8" i="23"/>
  <c r="Q8" i="24"/>
  <c r="E8" i="24"/>
  <c r="E8" i="23"/>
  <c r="D7" i="24"/>
  <c r="D7" i="23"/>
  <c r="K6" i="23"/>
  <c r="K15" i="23"/>
  <c r="K6" i="24"/>
  <c r="G6" i="23"/>
  <c r="G15" i="23"/>
  <c r="C6" i="23"/>
  <c r="N5" i="24"/>
  <c r="J15" i="24"/>
  <c r="F5" i="23"/>
  <c r="C28" i="23"/>
  <c r="J26" i="21"/>
  <c r="J26" i="23"/>
  <c r="F26" i="23"/>
  <c r="F26" i="21"/>
  <c r="H24" i="21"/>
  <c r="H24" i="23"/>
  <c r="D24" i="23"/>
  <c r="D24" i="21"/>
  <c r="G23" i="21"/>
  <c r="N22" i="23"/>
  <c r="J22" i="23"/>
  <c r="F22" i="21"/>
  <c r="F22" i="23"/>
  <c r="Q21" i="23"/>
  <c r="Q21" i="21"/>
  <c r="P20" i="23"/>
  <c r="L20" i="23"/>
  <c r="H20" i="23"/>
  <c r="D20" i="21"/>
  <c r="D20" i="23"/>
  <c r="O6" i="23"/>
  <c r="N5" i="23"/>
  <c r="K33" i="21"/>
  <c r="K33" i="24"/>
  <c r="G33" i="24"/>
  <c r="G33" i="21"/>
  <c r="C33" i="21"/>
  <c r="C33" i="24"/>
  <c r="N32" i="21"/>
  <c r="N32" i="24"/>
  <c r="J32" i="21"/>
  <c r="J32" i="24"/>
  <c r="F32" i="24"/>
  <c r="F32" i="21"/>
  <c r="Q31" i="21"/>
  <c r="Q31" i="24"/>
  <c r="M31" i="21"/>
  <c r="M31" i="24"/>
  <c r="E31" i="24"/>
  <c r="E31" i="21"/>
  <c r="P30" i="21"/>
  <c r="P30" i="24"/>
  <c r="L30" i="21"/>
  <c r="L30" i="24"/>
  <c r="H30" i="21"/>
  <c r="H30" i="24"/>
  <c r="D30" i="24"/>
  <c r="D30" i="21"/>
  <c r="M27" i="21"/>
  <c r="G27" i="21"/>
  <c r="E25" i="21"/>
  <c r="C23" i="21"/>
  <c r="P20" i="21"/>
  <c r="L32" i="25"/>
  <c r="H32" i="25"/>
  <c r="D32" i="25"/>
  <c r="O31" i="25"/>
  <c r="K31" i="25"/>
  <c r="G31" i="25"/>
  <c r="J30" i="25"/>
  <c r="F30" i="25"/>
  <c r="P20" i="25"/>
  <c r="H20" i="25"/>
  <c r="O10" i="25"/>
  <c r="K10" i="25"/>
  <c r="C10" i="25"/>
  <c r="J9" i="25"/>
  <c r="F9" i="25"/>
  <c r="Q8" i="25"/>
  <c r="M8" i="25"/>
  <c r="I8" i="25"/>
  <c r="E8" i="25"/>
  <c r="L7" i="25"/>
  <c r="H7" i="25"/>
  <c r="D7" i="25"/>
  <c r="O6" i="25"/>
  <c r="K6" i="25"/>
  <c r="G6" i="25"/>
  <c r="N5" i="25"/>
  <c r="F5" i="25"/>
  <c r="Q25" i="23"/>
  <c r="O23" i="23"/>
  <c r="M21" i="23"/>
  <c r="C25" i="24"/>
  <c r="H14" i="24"/>
  <c r="J12" i="24"/>
  <c r="F18" i="25"/>
  <c r="N40" i="39"/>
  <c r="N53" i="39"/>
  <c r="J40" i="39"/>
  <c r="J53" i="39"/>
  <c r="F40" i="39"/>
  <c r="F53" i="39"/>
  <c r="B40" i="39"/>
  <c r="B53" i="39"/>
  <c r="N39" i="39"/>
  <c r="N52" i="39"/>
  <c r="J39" i="39"/>
  <c r="J52" i="39"/>
  <c r="F39" i="39"/>
  <c r="F52" i="39"/>
  <c r="B39" i="39"/>
  <c r="B52" i="39"/>
  <c r="N38" i="39"/>
  <c r="N51" i="39"/>
  <c r="J38" i="39"/>
  <c r="J51" i="39"/>
  <c r="B38" i="39"/>
  <c r="B51" i="39"/>
  <c r="N37" i="39"/>
  <c r="N50" i="39"/>
  <c r="J37" i="39"/>
  <c r="J50" i="39"/>
  <c r="F37" i="39"/>
  <c r="F50" i="39"/>
  <c r="B37" i="39"/>
  <c r="B50" i="39"/>
  <c r="N36" i="39"/>
  <c r="N49" i="39"/>
  <c r="J36" i="39"/>
  <c r="J49" i="39"/>
  <c r="F36" i="39"/>
  <c r="F49" i="39"/>
  <c r="B36" i="39"/>
  <c r="B49" i="39"/>
  <c r="N35" i="39"/>
  <c r="N48" i="39"/>
  <c r="J35" i="39"/>
  <c r="J48" i="39"/>
  <c r="F35" i="39"/>
  <c r="F48" i="39"/>
  <c r="B35" i="39"/>
  <c r="B48" i="39"/>
  <c r="N34" i="39"/>
  <c r="N47" i="39"/>
  <c r="J34" i="39"/>
  <c r="J47" i="39"/>
  <c r="F34" i="39"/>
  <c r="F47" i="39"/>
  <c r="B34" i="39"/>
  <c r="B47" i="39"/>
  <c r="N33" i="39"/>
  <c r="N46" i="39"/>
  <c r="J33" i="39"/>
  <c r="J46" i="39"/>
  <c r="F33" i="39"/>
  <c r="F46" i="39"/>
  <c r="B33" i="39"/>
  <c r="B46" i="39"/>
  <c r="N32" i="39"/>
  <c r="N45" i="39"/>
  <c r="J32" i="39"/>
  <c r="J45" i="39"/>
  <c r="F32" i="39"/>
  <c r="F45" i="39"/>
  <c r="B32" i="39"/>
  <c r="B45" i="39"/>
  <c r="N33" i="12"/>
  <c r="J33" i="12"/>
  <c r="F33" i="12"/>
  <c r="B33" i="12"/>
  <c r="N32" i="12"/>
  <c r="J32" i="12"/>
  <c r="F32" i="12"/>
  <c r="B32" i="12"/>
  <c r="N31" i="12"/>
  <c r="J31" i="12"/>
  <c r="F31" i="12"/>
  <c r="B31" i="12"/>
  <c r="N30" i="12"/>
  <c r="J30" i="12"/>
  <c r="F30" i="12"/>
  <c r="B30" i="12"/>
  <c r="N26" i="12"/>
  <c r="J26" i="12"/>
  <c r="F26" i="12"/>
  <c r="B26" i="12"/>
  <c r="N25" i="12"/>
  <c r="J25" i="12"/>
  <c r="F25" i="12"/>
  <c r="B25" i="12"/>
  <c r="N24" i="12"/>
  <c r="J24" i="12"/>
  <c r="F24" i="12"/>
  <c r="B24" i="12"/>
  <c r="N23" i="12"/>
  <c r="J23" i="12"/>
  <c r="F23" i="12"/>
  <c r="B23" i="12"/>
  <c r="N22" i="12"/>
  <c r="J22" i="12"/>
  <c r="F22" i="12"/>
  <c r="B22" i="12"/>
  <c r="N21" i="12"/>
  <c r="J21" i="12"/>
  <c r="F21" i="12"/>
  <c r="B21" i="12"/>
  <c r="N20" i="12"/>
  <c r="J20" i="12"/>
  <c r="F20" i="12"/>
  <c r="B20" i="12"/>
  <c r="N18" i="12"/>
  <c r="J18" i="12"/>
  <c r="F18" i="12"/>
  <c r="B18" i="12"/>
  <c r="N17" i="12"/>
  <c r="J17" i="12"/>
  <c r="F17" i="12"/>
  <c r="B17" i="12"/>
  <c r="N15" i="12"/>
  <c r="J15" i="12"/>
  <c r="F15" i="12"/>
  <c r="B15" i="12"/>
  <c r="N14" i="12"/>
  <c r="J14" i="12"/>
  <c r="F14" i="12"/>
  <c r="B14" i="12"/>
  <c r="N13" i="12"/>
  <c r="J13" i="12"/>
  <c r="F13" i="12"/>
  <c r="B13" i="12"/>
  <c r="N12" i="12"/>
  <c r="J12" i="12"/>
  <c r="F12" i="12"/>
  <c r="B12" i="12"/>
  <c r="N11" i="12"/>
  <c r="J11" i="12"/>
  <c r="F11" i="12"/>
  <c r="B11" i="12"/>
  <c r="N10" i="12"/>
  <c r="J10" i="12"/>
  <c r="F10" i="12"/>
  <c r="B10" i="12"/>
  <c r="N9" i="12"/>
  <c r="J9" i="12"/>
  <c r="F9" i="12"/>
  <c r="B9" i="12"/>
  <c r="N8" i="12"/>
  <c r="J8" i="12"/>
  <c r="F8" i="12"/>
  <c r="B8" i="12"/>
  <c r="N7" i="12"/>
  <c r="J7" i="12"/>
  <c r="F7" i="12"/>
  <c r="B7" i="12"/>
  <c r="N6" i="12"/>
  <c r="J6" i="12"/>
  <c r="F6" i="12"/>
  <c r="B6" i="12"/>
  <c r="N5" i="12"/>
  <c r="J5" i="12"/>
  <c r="F5" i="12"/>
  <c r="B5" i="12"/>
  <c r="O33" i="13"/>
  <c r="K33" i="13"/>
  <c r="G33" i="13"/>
  <c r="C33" i="13"/>
  <c r="O32" i="13"/>
  <c r="K32" i="13"/>
  <c r="G32" i="13"/>
  <c r="C32" i="13"/>
  <c r="O31" i="13"/>
  <c r="K31" i="13"/>
  <c r="G31" i="13"/>
  <c r="C31" i="13"/>
  <c r="O30" i="13"/>
  <c r="K30" i="13"/>
  <c r="G30" i="13"/>
  <c r="C30" i="13"/>
  <c r="O26" i="13"/>
  <c r="K26" i="13"/>
  <c r="G26" i="13"/>
  <c r="C26" i="13"/>
  <c r="O25" i="13"/>
  <c r="K25" i="13"/>
  <c r="G25" i="13"/>
  <c r="C25" i="13"/>
  <c r="O24" i="13"/>
  <c r="K24" i="13"/>
  <c r="G24" i="13"/>
  <c r="C24" i="13"/>
  <c r="O23" i="13"/>
  <c r="K23" i="13"/>
  <c r="G23" i="13"/>
  <c r="C23" i="13"/>
  <c r="O22" i="13"/>
  <c r="K22" i="13"/>
  <c r="G22" i="13"/>
  <c r="C22" i="13"/>
  <c r="O21" i="13"/>
  <c r="K21" i="13"/>
  <c r="G21" i="13"/>
  <c r="C21" i="13"/>
  <c r="O20" i="13"/>
  <c r="K20" i="13"/>
  <c r="G20" i="13"/>
  <c r="C20" i="13"/>
  <c r="O18" i="13"/>
  <c r="K18" i="13"/>
  <c r="G18" i="13"/>
  <c r="C18" i="13"/>
  <c r="O17" i="13"/>
  <c r="K17" i="13"/>
  <c r="G17" i="13"/>
  <c r="C17" i="13"/>
  <c r="O15" i="13"/>
  <c r="K15" i="13"/>
  <c r="G15" i="13"/>
  <c r="C15" i="13"/>
  <c r="O14" i="13"/>
  <c r="K14" i="13"/>
  <c r="G14" i="13"/>
  <c r="C14" i="13"/>
  <c r="O13" i="13"/>
  <c r="K13" i="13"/>
  <c r="G13" i="13"/>
  <c r="C13" i="13"/>
  <c r="O12" i="13"/>
  <c r="K12" i="13"/>
  <c r="G12" i="13"/>
  <c r="C12" i="13"/>
  <c r="O11" i="13"/>
  <c r="K11" i="13"/>
  <c r="G11" i="13"/>
  <c r="C11" i="13"/>
  <c r="O10" i="13"/>
  <c r="K10" i="13"/>
  <c r="G10" i="13"/>
  <c r="C10" i="13"/>
  <c r="O9" i="13"/>
  <c r="K9" i="13"/>
  <c r="G9" i="13"/>
  <c r="C9" i="13"/>
  <c r="C8" i="13"/>
  <c r="C7" i="13"/>
  <c r="C6" i="13"/>
  <c r="C5" i="13"/>
  <c r="I4" i="9"/>
  <c r="E30" i="10"/>
  <c r="E26" i="10"/>
  <c r="E22" i="10"/>
  <c r="E8" i="10"/>
  <c r="E7" i="10"/>
  <c r="E6" i="10"/>
  <c r="E5" i="10"/>
  <c r="I16" i="14"/>
  <c r="P5" i="25"/>
  <c r="P15" i="23"/>
  <c r="H5" i="25"/>
  <c r="H17" i="23"/>
  <c r="H16" i="23"/>
  <c r="D17" i="23"/>
  <c r="Q14" i="23"/>
  <c r="M14" i="23"/>
  <c r="E14" i="23"/>
  <c r="P13" i="23"/>
  <c r="L13" i="23"/>
  <c r="D13" i="23"/>
  <c r="O12" i="23"/>
  <c r="K12" i="23"/>
  <c r="C12" i="23"/>
  <c r="N11" i="23"/>
  <c r="J11" i="23"/>
  <c r="Q10" i="23"/>
  <c r="M10" i="23"/>
  <c r="I10" i="23"/>
  <c r="P9" i="23"/>
  <c r="L9" i="23"/>
  <c r="H9" i="23"/>
  <c r="O8" i="23"/>
  <c r="K8" i="23"/>
  <c r="G8" i="23"/>
  <c r="N7" i="23"/>
  <c r="J7" i="23"/>
  <c r="F7" i="23"/>
  <c r="M6" i="23"/>
  <c r="E6" i="23"/>
  <c r="P5" i="23"/>
  <c r="L5" i="23"/>
  <c r="H5" i="23"/>
  <c r="D5" i="23"/>
  <c r="Q28" i="24"/>
  <c r="I28" i="24"/>
  <c r="P26" i="24"/>
  <c r="P26" i="21"/>
  <c r="L26" i="24"/>
  <c r="L26" i="21"/>
  <c r="H26" i="24"/>
  <c r="H26" i="21"/>
  <c r="D26" i="24"/>
  <c r="D26" i="21"/>
  <c r="N24" i="24"/>
  <c r="N24" i="21"/>
  <c r="J24" i="24"/>
  <c r="J24" i="21"/>
  <c r="F24" i="24"/>
  <c r="F24" i="21"/>
  <c r="Q23" i="24"/>
  <c r="Q23" i="21"/>
  <c r="L22" i="24"/>
  <c r="L22" i="21"/>
  <c r="H22" i="24"/>
  <c r="H22" i="21"/>
  <c r="D22" i="24"/>
  <c r="D22" i="21"/>
  <c r="O21" i="24"/>
  <c r="O21" i="21"/>
  <c r="N20" i="21"/>
  <c r="N20" i="24"/>
  <c r="J20" i="24"/>
  <c r="J20" i="21"/>
  <c r="F20" i="24"/>
  <c r="F20" i="21"/>
  <c r="Q18" i="21"/>
  <c r="Q18" i="24"/>
  <c r="M18" i="24"/>
  <c r="M18" i="21"/>
  <c r="I18" i="21"/>
  <c r="I18" i="24"/>
  <c r="E18" i="21"/>
  <c r="P17" i="21"/>
  <c r="P17" i="24"/>
  <c r="L17" i="24"/>
  <c r="L17" i="21"/>
  <c r="H17" i="21"/>
  <c r="H17" i="24"/>
  <c r="D17" i="21"/>
  <c r="D17" i="24"/>
  <c r="Q15" i="21"/>
  <c r="M15" i="21"/>
  <c r="I15" i="21"/>
  <c r="D14" i="24"/>
  <c r="D14" i="21"/>
  <c r="O13" i="24"/>
  <c r="O13" i="21"/>
  <c r="K13" i="24"/>
  <c r="K13" i="21"/>
  <c r="G13" i="24"/>
  <c r="G13" i="21"/>
  <c r="F12" i="21"/>
  <c r="F12" i="24"/>
  <c r="Q11" i="24"/>
  <c r="Q11" i="21"/>
  <c r="M11" i="24"/>
  <c r="M11" i="21"/>
  <c r="I11" i="24"/>
  <c r="I11" i="21"/>
  <c r="E11" i="24"/>
  <c r="E11" i="21"/>
  <c r="O9" i="24"/>
  <c r="O9" i="21"/>
  <c r="K9" i="24"/>
  <c r="K9" i="21"/>
  <c r="G9" i="24"/>
  <c r="G9" i="21"/>
  <c r="C9" i="24"/>
  <c r="C9" i="21"/>
  <c r="Q7" i="21"/>
  <c r="Q7" i="24"/>
  <c r="M7" i="24"/>
  <c r="M7" i="21"/>
  <c r="I7" i="24"/>
  <c r="I7" i="21"/>
  <c r="E7" i="24"/>
  <c r="E7" i="21"/>
  <c r="P6" i="24"/>
  <c r="P6" i="21"/>
  <c r="O5" i="21"/>
  <c r="K5" i="24"/>
  <c r="K5" i="21"/>
  <c r="G5" i="24"/>
  <c r="G5" i="21"/>
  <c r="C5" i="24"/>
  <c r="C5" i="21"/>
  <c r="I27" i="21"/>
  <c r="C27" i="21"/>
  <c r="G25" i="21"/>
  <c r="P24" i="21"/>
  <c r="E23" i="21"/>
  <c r="N22" i="21"/>
  <c r="C21" i="21"/>
  <c r="L20" i="21"/>
  <c r="L14" i="21"/>
  <c r="H10" i="21"/>
  <c r="O21" i="25"/>
  <c r="K21" i="25"/>
  <c r="N20" i="25"/>
  <c r="N19" i="25"/>
  <c r="J20" i="25"/>
  <c r="F20" i="25"/>
  <c r="N18" i="25"/>
  <c r="M17" i="25"/>
  <c r="I17" i="25"/>
  <c r="E17" i="25"/>
  <c r="I10" i="25"/>
  <c r="K8" i="25"/>
  <c r="C8" i="25"/>
  <c r="E6" i="25"/>
  <c r="M25" i="23"/>
  <c r="K23" i="23"/>
  <c r="I21" i="23"/>
  <c r="P11" i="23"/>
  <c r="L7" i="23"/>
  <c r="O33" i="24"/>
  <c r="I31" i="24"/>
  <c r="H15" i="24"/>
  <c r="J13" i="24"/>
  <c r="L9" i="24"/>
  <c r="O5" i="24"/>
  <c r="L20" i="25"/>
  <c r="Q17" i="25"/>
  <c r="F51" i="39"/>
  <c r="L17" i="25"/>
  <c r="L16" i="25"/>
  <c r="N28" i="23"/>
  <c r="J28" i="23"/>
  <c r="F28" i="23"/>
  <c r="Q26" i="23"/>
  <c r="P25" i="23"/>
  <c r="O24" i="23"/>
  <c r="N23" i="23"/>
  <c r="M22" i="23"/>
  <c r="L21" i="23"/>
  <c r="K20" i="23"/>
  <c r="N18" i="23"/>
  <c r="Q17" i="21"/>
  <c r="M17" i="23"/>
  <c r="K17" i="24"/>
  <c r="K17" i="21"/>
  <c r="N15" i="21"/>
  <c r="J15" i="21"/>
  <c r="F15" i="21"/>
  <c r="Q14" i="21"/>
  <c r="Q14" i="24"/>
  <c r="M14" i="21"/>
  <c r="M14" i="24"/>
  <c r="I14" i="24"/>
  <c r="I14" i="21"/>
  <c r="E14" i="21"/>
  <c r="P13" i="21"/>
  <c r="L13" i="21"/>
  <c r="H13" i="24"/>
  <c r="H13" i="21"/>
  <c r="D13" i="21"/>
  <c r="D13" i="24"/>
  <c r="O12" i="21"/>
  <c r="O12" i="24"/>
  <c r="K12" i="21"/>
  <c r="K12" i="24"/>
  <c r="G12" i="24"/>
  <c r="G12" i="21"/>
  <c r="C12" i="21"/>
  <c r="N11" i="21"/>
  <c r="J11" i="21"/>
  <c r="F11" i="24"/>
  <c r="F11" i="21"/>
  <c r="Q10" i="21"/>
  <c r="Q10" i="24"/>
  <c r="M10" i="21"/>
  <c r="M10" i="24"/>
  <c r="I10" i="21"/>
  <c r="I10" i="24"/>
  <c r="E10" i="24"/>
  <c r="E10" i="21"/>
  <c r="P9" i="21"/>
  <c r="L9" i="21"/>
  <c r="H9" i="21"/>
  <c r="D9" i="24"/>
  <c r="D9" i="21"/>
  <c r="O8" i="21"/>
  <c r="O8" i="24"/>
  <c r="K8" i="21"/>
  <c r="K8" i="24"/>
  <c r="G8" i="21"/>
  <c r="G8" i="24"/>
  <c r="C8" i="24"/>
  <c r="C8" i="21"/>
  <c r="N7" i="21"/>
  <c r="J7" i="21"/>
  <c r="F7" i="21"/>
  <c r="Q6" i="24"/>
  <c r="Q6" i="21"/>
  <c r="M6" i="21"/>
  <c r="M6" i="24"/>
  <c r="I6" i="21"/>
  <c r="I6" i="24"/>
  <c r="E6" i="21"/>
  <c r="E6" i="24"/>
  <c r="P5" i="24"/>
  <c r="P5" i="21"/>
  <c r="L5" i="21"/>
  <c r="H5" i="21"/>
  <c r="D5" i="21"/>
  <c r="N33" i="21"/>
  <c r="P31" i="21"/>
  <c r="C30" i="21"/>
  <c r="D18" i="21"/>
  <c r="M17" i="21"/>
  <c r="E17" i="21"/>
  <c r="G15" i="21"/>
  <c r="C11" i="21"/>
  <c r="H17" i="25"/>
  <c r="C5" i="25"/>
  <c r="N27" i="23"/>
  <c r="E13" i="23"/>
  <c r="P8" i="23"/>
  <c r="L18" i="24"/>
  <c r="E14" i="24"/>
  <c r="H9" i="24"/>
  <c r="J7" i="24"/>
  <c r="L5" i="24"/>
  <c r="Q15" i="24"/>
  <c r="M15" i="24"/>
  <c r="M5" i="25"/>
  <c r="I15" i="24"/>
  <c r="I5" i="25"/>
  <c r="E5" i="25"/>
  <c r="O33" i="23"/>
  <c r="K33" i="23"/>
  <c r="G33" i="23"/>
  <c r="C33" i="23"/>
  <c r="N32" i="23"/>
  <c r="J32" i="23"/>
  <c r="F32" i="23"/>
  <c r="Q31" i="23"/>
  <c r="M31" i="23"/>
  <c r="I31" i="23"/>
  <c r="E31" i="23"/>
  <c r="P30" i="23"/>
  <c r="L30" i="23"/>
  <c r="L29" i="23"/>
  <c r="H30" i="23"/>
  <c r="D30" i="23"/>
  <c r="J14" i="23"/>
  <c r="Q13" i="23"/>
  <c r="I13" i="23"/>
  <c r="P12" i="23"/>
  <c r="H12" i="23"/>
  <c r="O11" i="23"/>
  <c r="G11" i="23"/>
  <c r="N10" i="23"/>
  <c r="F10" i="23"/>
  <c r="M9" i="23"/>
  <c r="E9" i="23"/>
  <c r="L8" i="23"/>
  <c r="D8" i="23"/>
  <c r="K7" i="23"/>
  <c r="C7" i="23"/>
  <c r="J6" i="23"/>
  <c r="I5" i="23"/>
  <c r="E5" i="23"/>
  <c r="E5" i="21"/>
  <c r="J33" i="24"/>
  <c r="J33" i="21"/>
  <c r="H31" i="24"/>
  <c r="H31" i="21"/>
  <c r="N27" i="21"/>
  <c r="N27" i="24"/>
  <c r="N28" i="24"/>
  <c r="J27" i="21"/>
  <c r="J28" i="24"/>
  <c r="F27" i="21"/>
  <c r="F28" i="24"/>
  <c r="Q26" i="21"/>
  <c r="M26" i="21"/>
  <c r="I26" i="21"/>
  <c r="E26" i="24"/>
  <c r="E26" i="21"/>
  <c r="P25" i="21"/>
  <c r="P25" i="24"/>
  <c r="L25" i="21"/>
  <c r="L25" i="24"/>
  <c r="H25" i="21"/>
  <c r="H25" i="24"/>
  <c r="D25" i="24"/>
  <c r="D25" i="21"/>
  <c r="O24" i="21"/>
  <c r="K24" i="21"/>
  <c r="G24" i="21"/>
  <c r="C24" i="24"/>
  <c r="C24" i="21"/>
  <c r="N23" i="21"/>
  <c r="N23" i="24"/>
  <c r="J23" i="21"/>
  <c r="J23" i="24"/>
  <c r="F23" i="21"/>
  <c r="F23" i="24"/>
  <c r="Q22" i="24"/>
  <c r="Q22" i="21"/>
  <c r="M22" i="21"/>
  <c r="I22" i="21"/>
  <c r="E22" i="21"/>
  <c r="P21" i="24"/>
  <c r="P21" i="21"/>
  <c r="L21" i="21"/>
  <c r="L21" i="24"/>
  <c r="H21" i="21"/>
  <c r="H21" i="24"/>
  <c r="D21" i="21"/>
  <c r="D21" i="24"/>
  <c r="O20" i="24"/>
  <c r="O20" i="21"/>
  <c r="K20" i="21"/>
  <c r="G20" i="21"/>
  <c r="C20" i="21"/>
  <c r="K14" i="24"/>
  <c r="C14" i="24"/>
  <c r="E12" i="24"/>
  <c r="G10" i="24"/>
  <c r="N9" i="24"/>
  <c r="P7" i="24"/>
  <c r="C6" i="24"/>
  <c r="J5" i="24"/>
  <c r="L31" i="21"/>
  <c r="H18" i="21"/>
  <c r="O17" i="21"/>
  <c r="I17" i="21"/>
  <c r="K15" i="21"/>
  <c r="C15" i="21"/>
  <c r="G11" i="21"/>
  <c r="N10" i="21"/>
  <c r="C7" i="21"/>
  <c r="J6" i="21"/>
  <c r="I30" i="25"/>
  <c r="O24" i="25"/>
  <c r="N23" i="25"/>
  <c r="M22" i="25"/>
  <c r="L21" i="25"/>
  <c r="K20" i="25"/>
  <c r="F10" i="25"/>
  <c r="E9" i="25"/>
  <c r="D8" i="25"/>
  <c r="C7" i="25"/>
  <c r="Q5" i="25"/>
  <c r="Q17" i="23"/>
  <c r="F6" i="23"/>
  <c r="G30" i="24"/>
  <c r="I26" i="24"/>
  <c r="O24" i="24"/>
  <c r="I22" i="24"/>
  <c r="C20" i="24"/>
  <c r="L13" i="24"/>
  <c r="N11" i="24"/>
  <c r="P9" i="24"/>
  <c r="D5" i="24"/>
  <c r="B16" i="10"/>
  <c r="O29" i="9"/>
  <c r="K29" i="9"/>
  <c r="G29" i="9"/>
  <c r="C29" i="9"/>
  <c r="C4" i="9"/>
  <c r="N28" i="12"/>
  <c r="J28" i="12"/>
  <c r="F28" i="12"/>
  <c r="B28" i="12"/>
  <c r="O28" i="13"/>
  <c r="K28" i="13"/>
  <c r="G28" i="13"/>
  <c r="C28" i="13"/>
  <c r="Q27" i="24"/>
  <c r="I27" i="24"/>
  <c r="E27" i="24"/>
  <c r="N16" i="24"/>
  <c r="J16" i="23"/>
  <c r="E27" i="23"/>
  <c r="G16" i="23"/>
  <c r="Q33" i="24"/>
  <c r="M33" i="24"/>
  <c r="I33" i="24"/>
  <c r="E33" i="24"/>
  <c r="P32" i="24"/>
  <c r="L32" i="24"/>
  <c r="H32" i="24"/>
  <c r="D32" i="24"/>
  <c r="O31" i="24"/>
  <c r="K31" i="24"/>
  <c r="G31" i="24"/>
  <c r="C31" i="24"/>
  <c r="N30" i="24"/>
  <c r="J30" i="24"/>
  <c r="F30" i="24"/>
  <c r="P28" i="24"/>
  <c r="L28" i="24"/>
  <c r="H28" i="24"/>
  <c r="D28" i="24"/>
  <c r="K26" i="24"/>
  <c r="J25" i="24"/>
  <c r="I24" i="24"/>
  <c r="H23" i="24"/>
  <c r="G22" i="24"/>
  <c r="F21" i="24"/>
  <c r="E20" i="24"/>
  <c r="C18" i="24"/>
  <c r="O14" i="24"/>
  <c r="N13" i="24"/>
  <c r="M12" i="24"/>
  <c r="L11" i="24"/>
  <c r="K10" i="24"/>
  <c r="J9" i="24"/>
  <c r="I8" i="24"/>
  <c r="H7" i="24"/>
  <c r="G6" i="24"/>
  <c r="F5" i="24"/>
  <c r="E33" i="21"/>
  <c r="D32" i="21"/>
  <c r="C31" i="21"/>
  <c r="P27" i="21"/>
  <c r="O26" i="21"/>
  <c r="K22" i="21"/>
  <c r="G18" i="21"/>
  <c r="C14" i="21"/>
  <c r="N9" i="21"/>
  <c r="J5" i="21"/>
  <c r="N32" i="25"/>
  <c r="J32" i="25"/>
  <c r="F32" i="25"/>
  <c r="Q31" i="25"/>
  <c r="M31" i="25"/>
  <c r="I31" i="25"/>
  <c r="E31" i="25"/>
  <c r="P30" i="25"/>
  <c r="L30" i="25"/>
  <c r="H30" i="25"/>
  <c r="D30" i="25"/>
  <c r="I24" i="25"/>
  <c r="H23" i="25"/>
  <c r="G22" i="25"/>
  <c r="F21" i="25"/>
  <c r="E20" i="25"/>
  <c r="O17" i="25"/>
  <c r="K17" i="25"/>
  <c r="G17" i="25"/>
  <c r="G16" i="25"/>
  <c r="C17" i="25"/>
  <c r="C16" i="25"/>
  <c r="Q10" i="25"/>
  <c r="P9" i="25"/>
  <c r="O8" i="25"/>
  <c r="N7" i="25"/>
  <c r="M6" i="25"/>
  <c r="L5" i="25"/>
  <c r="M28" i="23"/>
  <c r="E20" i="23"/>
  <c r="N26" i="24"/>
  <c r="J26" i="24"/>
  <c r="F26" i="24"/>
  <c r="Q25" i="24"/>
  <c r="M25" i="24"/>
  <c r="I25" i="24"/>
  <c r="E25" i="24"/>
  <c r="P24" i="24"/>
  <c r="L24" i="24"/>
  <c r="H24" i="24"/>
  <c r="D24" i="24"/>
  <c r="O23" i="24"/>
  <c r="K23" i="24"/>
  <c r="G23" i="24"/>
  <c r="C23" i="24"/>
  <c r="N22" i="24"/>
  <c r="J22" i="24"/>
  <c r="F22" i="24"/>
  <c r="Q21" i="24"/>
  <c r="M21" i="24"/>
  <c r="I21" i="24"/>
  <c r="E21" i="24"/>
  <c r="P20" i="24"/>
  <c r="L20" i="24"/>
  <c r="H20" i="24"/>
  <c r="D20" i="24"/>
  <c r="N18" i="24"/>
  <c r="J18" i="24"/>
  <c r="F18" i="24"/>
  <c r="Q17" i="24"/>
  <c r="M17" i="24"/>
  <c r="I17" i="24"/>
  <c r="E17" i="24"/>
  <c r="N14" i="24"/>
  <c r="J14" i="24"/>
  <c r="F14" i="24"/>
  <c r="Q13" i="24"/>
  <c r="M13" i="24"/>
  <c r="I13" i="24"/>
  <c r="E13" i="24"/>
  <c r="P12" i="24"/>
  <c r="L12" i="24"/>
  <c r="H12" i="24"/>
  <c r="D12" i="24"/>
  <c r="O11" i="24"/>
  <c r="K11" i="24"/>
  <c r="G11" i="24"/>
  <c r="C11" i="24"/>
  <c r="N10" i="24"/>
  <c r="J10" i="24"/>
  <c r="F10" i="24"/>
  <c r="Q9" i="24"/>
  <c r="M9" i="24"/>
  <c r="I9" i="24"/>
  <c r="E9" i="24"/>
  <c r="P8" i="24"/>
  <c r="L8" i="24"/>
  <c r="H8" i="24"/>
  <c r="D8" i="24"/>
  <c r="O7" i="24"/>
  <c r="K7" i="24"/>
  <c r="G7" i="24"/>
  <c r="C7" i="24"/>
  <c r="J6" i="24"/>
  <c r="F6" i="24"/>
  <c r="Q5" i="24"/>
  <c r="M5" i="24"/>
  <c r="I5" i="24"/>
  <c r="E5" i="24"/>
  <c r="G28" i="24"/>
  <c r="P53" i="38"/>
  <c r="P40" i="37"/>
  <c r="L53" i="38"/>
  <c r="L40" i="37"/>
  <c r="L53" i="37"/>
  <c r="H53" i="38"/>
  <c r="H40" i="37"/>
  <c r="D53" i="38"/>
  <c r="D40" i="37"/>
  <c r="D53" i="37"/>
  <c r="P52" i="38"/>
  <c r="P39" i="37"/>
  <c r="L52" i="38"/>
  <c r="L39" i="37"/>
  <c r="L52" i="37"/>
  <c r="H52" i="38"/>
  <c r="H39" i="37"/>
  <c r="D52" i="38"/>
  <c r="D39" i="37"/>
  <c r="D52" i="37"/>
  <c r="P51" i="38"/>
  <c r="P51" i="39"/>
  <c r="P38" i="37"/>
  <c r="L51" i="38"/>
  <c r="L51" i="39"/>
  <c r="L38" i="37"/>
  <c r="L51" i="37"/>
  <c r="H51" i="38"/>
  <c r="H51" i="39"/>
  <c r="H38" i="37"/>
  <c r="D51" i="38"/>
  <c r="D51" i="39"/>
  <c r="D38" i="37"/>
  <c r="D51" i="37"/>
  <c r="P50" i="38"/>
  <c r="P50" i="39"/>
  <c r="P37" i="37"/>
  <c r="L50" i="38"/>
  <c r="L50" i="39"/>
  <c r="L37" i="37"/>
  <c r="L50" i="37"/>
  <c r="H50" i="38"/>
  <c r="H50" i="39"/>
  <c r="H37" i="37"/>
  <c r="D50" i="38"/>
  <c r="D50" i="39"/>
  <c r="D37" i="37"/>
  <c r="D50" i="37"/>
  <c r="P49" i="38"/>
  <c r="P49" i="39"/>
  <c r="P36" i="37"/>
  <c r="L49" i="38"/>
  <c r="L49" i="39"/>
  <c r="L36" i="37"/>
  <c r="L49" i="37"/>
  <c r="H49" i="38"/>
  <c r="H49" i="39"/>
  <c r="H36" i="37"/>
  <c r="D49" i="38"/>
  <c r="D49" i="39"/>
  <c r="D36" i="37"/>
  <c r="D49" i="37"/>
  <c r="P48" i="38"/>
  <c r="P48" i="39"/>
  <c r="P35" i="37"/>
  <c r="L48" i="38"/>
  <c r="L48" i="39"/>
  <c r="L35" i="37"/>
  <c r="L48" i="37"/>
  <c r="H48" i="38"/>
  <c r="H48" i="39"/>
  <c r="H35" i="37"/>
  <c r="D48" i="38"/>
  <c r="D48" i="39"/>
  <c r="D35" i="37"/>
  <c r="D48" i="37"/>
  <c r="P47" i="38"/>
  <c r="P34" i="37"/>
  <c r="L47" i="38"/>
  <c r="L34" i="37"/>
  <c r="L47" i="37"/>
  <c r="H47" i="38"/>
  <c r="H34" i="37"/>
  <c r="D47" i="38"/>
  <c r="D34" i="37"/>
  <c r="D47" i="37"/>
  <c r="P46" i="38"/>
  <c r="P46" i="37"/>
  <c r="P33" i="37"/>
  <c r="L46" i="38"/>
  <c r="L46" i="37"/>
  <c r="L33" i="37"/>
  <c r="H46" i="38"/>
  <c r="H46" i="37"/>
  <c r="H33" i="37"/>
  <c r="D46" i="38"/>
  <c r="D33" i="37"/>
  <c r="P45" i="38"/>
  <c r="P45" i="37"/>
  <c r="P32" i="37"/>
  <c r="L45" i="38"/>
  <c r="L45" i="37"/>
  <c r="L32" i="37"/>
  <c r="H45" i="38"/>
  <c r="H45" i="37"/>
  <c r="H32" i="37"/>
  <c r="D45" i="38"/>
  <c r="D32" i="37"/>
  <c r="P44" i="38"/>
  <c r="P44" i="39"/>
  <c r="L44" i="38"/>
  <c r="L44" i="39"/>
  <c r="H44" i="38"/>
  <c r="H44" i="39"/>
  <c r="D44" i="38"/>
  <c r="D44" i="39"/>
  <c r="M31" i="38"/>
  <c r="I31" i="38"/>
  <c r="E31" i="38"/>
  <c r="I44" i="38"/>
  <c r="I32" i="36"/>
  <c r="L30" i="36"/>
  <c r="L31" i="36"/>
  <c r="D30" i="36"/>
  <c r="D31" i="36"/>
  <c r="N8" i="36"/>
  <c r="J8" i="36"/>
  <c r="F8" i="36"/>
  <c r="Q45" i="37"/>
  <c r="Q46" i="37"/>
  <c r="I45" i="37"/>
  <c r="I46" i="37"/>
  <c r="Q53" i="37"/>
  <c r="M53" i="37"/>
  <c r="I53" i="37"/>
  <c r="E53" i="37"/>
  <c r="Q52" i="37"/>
  <c r="M52" i="37"/>
  <c r="I52" i="37"/>
  <c r="E52" i="37"/>
  <c r="Q47" i="37"/>
  <c r="M47" i="37"/>
  <c r="I47" i="37"/>
  <c r="E47" i="37"/>
  <c r="M46" i="37"/>
  <c r="E46" i="37"/>
  <c r="M45" i="37"/>
  <c r="E45" i="37"/>
  <c r="D8" i="36"/>
  <c r="O45" i="37"/>
  <c r="O46" i="37"/>
  <c r="O47" i="37"/>
  <c r="O48" i="37"/>
  <c r="O49" i="37"/>
  <c r="O50" i="37"/>
  <c r="O51" i="37"/>
  <c r="O52" i="37"/>
  <c r="O53" i="37"/>
  <c r="K45" i="37"/>
  <c r="K46" i="37"/>
  <c r="K47" i="37"/>
  <c r="K48" i="37"/>
  <c r="K49" i="37"/>
  <c r="K50" i="37"/>
  <c r="K51" i="37"/>
  <c r="K52" i="37"/>
  <c r="K53" i="37"/>
  <c r="G45" i="37"/>
  <c r="G46" i="37"/>
  <c r="G47" i="37"/>
  <c r="G48" i="37"/>
  <c r="G49" i="37"/>
  <c r="G50" i="37"/>
  <c r="G51" i="37"/>
  <c r="G52" i="37"/>
  <c r="G53" i="37"/>
  <c r="C45" i="37"/>
  <c r="C46" i="37"/>
  <c r="C47" i="37"/>
  <c r="C48" i="37"/>
  <c r="C49" i="37"/>
  <c r="C50" i="37"/>
  <c r="C51" i="37"/>
  <c r="C52" i="37"/>
  <c r="C53" i="37"/>
  <c r="N45" i="37"/>
  <c r="N46" i="37"/>
  <c r="J45" i="37"/>
  <c r="J46" i="37"/>
  <c r="F45" i="37"/>
  <c r="F46" i="37"/>
  <c r="B45" i="37"/>
  <c r="B46" i="37"/>
  <c r="B47" i="37"/>
  <c r="N32" i="36"/>
  <c r="J32" i="36"/>
  <c r="F32" i="36"/>
  <c r="B32" i="36"/>
  <c r="N31" i="36"/>
  <c r="J31" i="36"/>
  <c r="F31" i="36"/>
  <c r="B31" i="36"/>
  <c r="Q51" i="37"/>
  <c r="M51" i="37"/>
  <c r="I51" i="37"/>
  <c r="E51" i="37"/>
  <c r="Q50" i="37"/>
  <c r="M50" i="37"/>
  <c r="I50" i="37"/>
  <c r="E50" i="37"/>
  <c r="Q49" i="37"/>
  <c r="M49" i="37"/>
  <c r="I49" i="37"/>
  <c r="E49" i="37"/>
  <c r="Q48" i="37"/>
  <c r="M48" i="37"/>
  <c r="I48" i="37"/>
  <c r="E48" i="37"/>
  <c r="K23" i="27" l="1"/>
  <c r="E20" i="28"/>
  <c r="E27" i="26"/>
  <c r="C20" i="27"/>
  <c r="C33" i="26"/>
  <c r="C8" i="27"/>
  <c r="J28" i="26"/>
  <c r="D20" i="26"/>
  <c r="L11" i="15"/>
  <c r="L8" i="17"/>
  <c r="C32" i="26"/>
  <c r="H17" i="17"/>
  <c r="E178" i="6"/>
  <c r="L30" i="17"/>
  <c r="D23" i="28"/>
  <c r="C9" i="28"/>
  <c r="C13" i="27"/>
  <c r="D14" i="26"/>
  <c r="J10" i="27"/>
  <c r="K11" i="27"/>
  <c r="D20" i="27"/>
  <c r="J26" i="27"/>
  <c r="O8" i="28"/>
  <c r="C17" i="28"/>
  <c r="M31" i="28"/>
  <c r="K26" i="27"/>
  <c r="C31" i="27"/>
  <c r="D32" i="27"/>
  <c r="E33" i="27"/>
  <c r="E27" i="27"/>
  <c r="D8" i="26"/>
  <c r="J14" i="26"/>
  <c r="M5" i="28"/>
  <c r="Q6" i="27"/>
  <c r="N18" i="26"/>
  <c r="C8" i="28"/>
  <c r="J20" i="28"/>
  <c r="C5" i="27"/>
  <c r="E6" i="26"/>
  <c r="M10" i="26"/>
  <c r="C12" i="26"/>
  <c r="O6" i="26"/>
  <c r="L5" i="15"/>
  <c r="L13" i="15"/>
  <c r="L9" i="17"/>
  <c r="L10" i="17"/>
  <c r="L23" i="17"/>
  <c r="L8" i="16"/>
  <c r="L9" i="16"/>
  <c r="L11" i="16"/>
  <c r="L13" i="16"/>
  <c r="L15" i="16"/>
  <c r="L21" i="16"/>
  <c r="L24" i="16"/>
  <c r="L25" i="16"/>
  <c r="C29" i="26"/>
  <c r="L17" i="16"/>
  <c r="H18" i="16"/>
  <c r="J24" i="28"/>
  <c r="G18" i="26"/>
  <c r="C21" i="26"/>
  <c r="E23" i="26"/>
  <c r="G25" i="26"/>
  <c r="C27" i="26"/>
  <c r="L22" i="17"/>
  <c r="I20" i="16"/>
  <c r="C17" i="27"/>
  <c r="I29" i="13"/>
  <c r="E9" i="15"/>
  <c r="L22" i="15"/>
  <c r="C28" i="27"/>
  <c r="L16" i="15"/>
  <c r="B54" i="6"/>
  <c r="B62" i="6" s="1"/>
  <c r="J6" i="28"/>
  <c r="Q24" i="17"/>
  <c r="D11" i="27"/>
  <c r="O170" i="6"/>
  <c r="L10" i="15"/>
  <c r="G169" i="6"/>
  <c r="D31" i="27"/>
  <c r="N33" i="27"/>
  <c r="M7" i="28"/>
  <c r="N8" i="28"/>
  <c r="J8" i="26"/>
  <c r="D23" i="26"/>
  <c r="M24" i="26"/>
  <c r="C26" i="26"/>
  <c r="C12" i="27"/>
  <c r="I30" i="15"/>
  <c r="Q25" i="15"/>
  <c r="J21" i="28"/>
  <c r="J31" i="28"/>
  <c r="D28" i="27"/>
  <c r="J28" i="27"/>
  <c r="M10" i="27"/>
  <c r="M14" i="27"/>
  <c r="C9" i="27"/>
  <c r="D17" i="27"/>
  <c r="M18" i="27"/>
  <c r="M6" i="26"/>
  <c r="L25" i="15"/>
  <c r="O30" i="15"/>
  <c r="L17" i="15"/>
  <c r="C21" i="28"/>
  <c r="M23" i="28"/>
  <c r="E24" i="27"/>
  <c r="C23" i="28"/>
  <c r="C13" i="26"/>
  <c r="C22" i="26"/>
  <c r="N9" i="26"/>
  <c r="H170" i="6"/>
  <c r="J6" i="27"/>
  <c r="D12" i="27"/>
  <c r="J16" i="26"/>
  <c r="C6" i="27"/>
  <c r="D21" i="27"/>
  <c r="C7" i="26"/>
  <c r="L5" i="27"/>
  <c r="J11" i="26"/>
  <c r="J5" i="15"/>
  <c r="J6" i="15"/>
  <c r="J7" i="15"/>
  <c r="J8" i="15"/>
  <c r="J9" i="15"/>
  <c r="J10" i="15"/>
  <c r="J11" i="15"/>
  <c r="J12" i="15"/>
  <c r="J13" i="15"/>
  <c r="J14" i="15"/>
  <c r="J15" i="15"/>
  <c r="F18" i="28"/>
  <c r="N5" i="28"/>
  <c r="C10" i="27"/>
  <c r="O23" i="17"/>
  <c r="L5" i="16"/>
  <c r="O6" i="15"/>
  <c r="O22" i="15"/>
  <c r="L9" i="15"/>
  <c r="L23" i="15"/>
  <c r="C20" i="26"/>
  <c r="C24" i="26"/>
  <c r="L5" i="17"/>
  <c r="L6" i="17"/>
  <c r="L21" i="17"/>
  <c r="L6" i="16"/>
  <c r="L7" i="16"/>
  <c r="L10" i="16"/>
  <c r="L12" i="16"/>
  <c r="L14" i="16"/>
  <c r="L20" i="16"/>
  <c r="L22" i="16"/>
  <c r="L23" i="16"/>
  <c r="L26" i="16"/>
  <c r="L29" i="15"/>
  <c r="O20" i="26"/>
  <c r="C31" i="26"/>
  <c r="L17" i="17"/>
  <c r="L30" i="16"/>
  <c r="L31" i="16"/>
  <c r="H33" i="16"/>
  <c r="O25" i="26"/>
  <c r="O30" i="27"/>
  <c r="L20" i="17"/>
  <c r="L24" i="17"/>
  <c r="P18" i="27"/>
  <c r="O9" i="17"/>
  <c r="L26" i="15"/>
  <c r="C18" i="26"/>
  <c r="J21" i="27"/>
  <c r="C26" i="27"/>
  <c r="L6" i="15"/>
  <c r="L14" i="15"/>
  <c r="B3" i="7"/>
  <c r="B3" i="12" s="1"/>
  <c r="C22" i="28"/>
  <c r="Q24" i="28"/>
  <c r="C23" i="26"/>
  <c r="C32" i="27"/>
  <c r="D6" i="28"/>
  <c r="P6" i="26"/>
  <c r="Q7" i="26"/>
  <c r="C9" i="26"/>
  <c r="E11" i="26"/>
  <c r="Q20" i="26"/>
  <c r="P23" i="26"/>
  <c r="D9" i="28"/>
  <c r="I7" i="17"/>
  <c r="J23" i="28"/>
  <c r="D31" i="15"/>
  <c r="D33" i="15"/>
  <c r="Q6" i="16"/>
  <c r="Q7" i="16"/>
  <c r="Q8" i="16"/>
  <c r="Q9" i="16"/>
  <c r="Q10" i="16"/>
  <c r="C30" i="27"/>
  <c r="C8" i="26"/>
  <c r="C32" i="28"/>
  <c r="L168" i="6"/>
  <c r="E17" i="27"/>
  <c r="J22" i="27"/>
  <c r="C18" i="27"/>
  <c r="C7" i="28"/>
  <c r="J5" i="27"/>
  <c r="J23" i="27"/>
  <c r="J33" i="27"/>
  <c r="D9" i="27"/>
  <c r="M7" i="27"/>
  <c r="D14" i="27"/>
  <c r="C25" i="27"/>
  <c r="D32" i="28"/>
  <c r="C33" i="27"/>
  <c r="C28" i="26"/>
  <c r="C6" i="26"/>
  <c r="C10" i="26"/>
  <c r="L7" i="17"/>
  <c r="C31" i="28"/>
  <c r="H27" i="15"/>
  <c r="N9" i="28"/>
  <c r="D11" i="26"/>
  <c r="M32" i="26"/>
  <c r="M24" i="28"/>
  <c r="E30" i="27"/>
  <c r="M7" i="26"/>
  <c r="G26" i="26"/>
  <c r="Q5" i="16"/>
  <c r="Q17" i="16"/>
  <c r="Q31" i="37"/>
  <c r="B29" i="13"/>
  <c r="J10" i="28"/>
  <c r="L18" i="15"/>
  <c r="C11" i="27"/>
  <c r="J18" i="27"/>
  <c r="L20" i="27"/>
  <c r="O23" i="27"/>
  <c r="M6" i="28"/>
  <c r="J30" i="27"/>
  <c r="P9" i="27"/>
  <c r="L21" i="27"/>
  <c r="C24" i="27"/>
  <c r="L18" i="27"/>
  <c r="C5" i="28"/>
  <c r="E10" i="27"/>
  <c r="J13" i="27"/>
  <c r="N18" i="28"/>
  <c r="Q7" i="27"/>
  <c r="O12" i="26"/>
  <c r="M5" i="27"/>
  <c r="C7" i="27"/>
  <c r="D8" i="27"/>
  <c r="E9" i="27"/>
  <c r="J14" i="27"/>
  <c r="M17" i="27"/>
  <c r="C23" i="27"/>
  <c r="D24" i="27"/>
  <c r="C16" i="28"/>
  <c r="K17" i="28"/>
  <c r="J32" i="28"/>
  <c r="J9" i="27"/>
  <c r="J25" i="27"/>
  <c r="M22" i="28"/>
  <c r="C14" i="27"/>
  <c r="M9" i="26"/>
  <c r="Q26" i="26"/>
  <c r="J20" i="27"/>
  <c r="J24" i="27"/>
  <c r="J7" i="26"/>
  <c r="M8" i="28"/>
  <c r="C10" i="28"/>
  <c r="J26" i="26"/>
  <c r="L7" i="15"/>
  <c r="L15" i="15"/>
  <c r="L21" i="15"/>
  <c r="C20" i="28"/>
  <c r="C24" i="28"/>
  <c r="J30" i="26"/>
  <c r="D22" i="28"/>
  <c r="E23" i="28"/>
  <c r="D31" i="28"/>
  <c r="C25" i="26"/>
  <c r="C11" i="26"/>
  <c r="Q6" i="17"/>
  <c r="Q21" i="16"/>
  <c r="Q22" i="16"/>
  <c r="E33" i="28"/>
  <c r="C21" i="27"/>
  <c r="L24" i="15"/>
  <c r="N25" i="27"/>
  <c r="C22" i="27"/>
  <c r="D8" i="15"/>
  <c r="L12" i="15"/>
  <c r="Q23" i="17"/>
  <c r="P24" i="28"/>
  <c r="K22" i="28"/>
  <c r="C30" i="28"/>
  <c r="M32" i="27"/>
  <c r="J8" i="28"/>
  <c r="C5" i="26"/>
  <c r="E7" i="26"/>
  <c r="J12" i="26"/>
  <c r="E24" i="26"/>
  <c r="D32" i="26"/>
  <c r="L31" i="15"/>
  <c r="L33" i="15"/>
  <c r="I11" i="16"/>
  <c r="I12" i="16"/>
  <c r="I13" i="16"/>
  <c r="I14" i="16"/>
  <c r="I15" i="16"/>
  <c r="I17" i="16"/>
  <c r="I18" i="16"/>
  <c r="Q30" i="27"/>
  <c r="D33" i="27"/>
  <c r="Q168" i="6"/>
  <c r="D170" i="6"/>
  <c r="E29" i="10"/>
  <c r="M31" i="37"/>
  <c r="H164" i="6"/>
  <c r="E31" i="37"/>
  <c r="Q27" i="13"/>
  <c r="Q19" i="12"/>
  <c r="M16" i="23"/>
  <c r="I15" i="23"/>
  <c r="I15" i="26" s="1"/>
  <c r="Q15" i="23"/>
  <c r="K15" i="24"/>
  <c r="K15" i="27" s="1"/>
  <c r="O15" i="24"/>
  <c r="L15" i="24"/>
  <c r="L169" i="6"/>
  <c r="E27" i="12"/>
  <c r="E19" i="14"/>
  <c r="E19" i="17" s="1"/>
  <c r="C27" i="12"/>
  <c r="C19" i="14"/>
  <c r="B16" i="13"/>
  <c r="B4" i="14"/>
  <c r="B4" i="13"/>
  <c r="B167" i="6"/>
  <c r="B127" i="6"/>
  <c r="B174" i="6"/>
  <c r="D15" i="23"/>
  <c r="M19" i="21"/>
  <c r="D29" i="25"/>
  <c r="G27" i="13"/>
  <c r="D16" i="14"/>
  <c r="N16" i="14"/>
  <c r="N16" i="17" s="1"/>
  <c r="K27" i="24"/>
  <c r="F3" i="23"/>
  <c r="I29" i="25"/>
  <c r="K19" i="23"/>
  <c r="D29" i="23"/>
  <c r="D16" i="25"/>
  <c r="M29" i="13"/>
  <c r="O16" i="23"/>
  <c r="P10" i="28"/>
  <c r="Q14" i="27"/>
  <c r="G13" i="27"/>
  <c r="H26" i="27"/>
  <c r="H17" i="26"/>
  <c r="N21" i="27"/>
  <c r="E5" i="27"/>
  <c r="E25" i="27"/>
  <c r="Q10" i="28"/>
  <c r="P30" i="28"/>
  <c r="Q31" i="28"/>
  <c r="E20" i="27"/>
  <c r="G16" i="26"/>
  <c r="E12" i="27"/>
  <c r="Q22" i="27"/>
  <c r="E9" i="26"/>
  <c r="H30" i="26"/>
  <c r="E31" i="26"/>
  <c r="E5" i="28"/>
  <c r="Q9" i="28"/>
  <c r="E13" i="26"/>
  <c r="E6" i="27"/>
  <c r="E6" i="28"/>
  <c r="K20" i="16"/>
  <c r="K21" i="16"/>
  <c r="K22" i="16"/>
  <c r="K23" i="16"/>
  <c r="K24" i="16"/>
  <c r="K25" i="16"/>
  <c r="K26" i="16"/>
  <c r="N13" i="26"/>
  <c r="Q26" i="27"/>
  <c r="E7" i="28"/>
  <c r="E28" i="26"/>
  <c r="P5" i="27"/>
  <c r="Q10" i="27"/>
  <c r="P17" i="27"/>
  <c r="N24" i="27"/>
  <c r="P26" i="27"/>
  <c r="N7" i="26"/>
  <c r="Q14" i="26"/>
  <c r="P15" i="26"/>
  <c r="P21" i="26"/>
  <c r="P8" i="27"/>
  <c r="Q9" i="27"/>
  <c r="E13" i="27"/>
  <c r="Q17" i="27"/>
  <c r="E21" i="27"/>
  <c r="E20" i="26"/>
  <c r="E31" i="28"/>
  <c r="K31" i="27"/>
  <c r="E26" i="27"/>
  <c r="E14" i="27"/>
  <c r="Q17" i="28"/>
  <c r="Q5" i="26"/>
  <c r="N19" i="28"/>
  <c r="E7" i="27"/>
  <c r="K9" i="27"/>
  <c r="E11" i="27"/>
  <c r="K13" i="27"/>
  <c r="E14" i="26"/>
  <c r="E8" i="27"/>
  <c r="Q13" i="16"/>
  <c r="E22" i="26"/>
  <c r="O7" i="27"/>
  <c r="O30" i="28"/>
  <c r="F21" i="28"/>
  <c r="O24" i="27"/>
  <c r="O24" i="28"/>
  <c r="O32" i="28"/>
  <c r="O7" i="26"/>
  <c r="O30" i="26"/>
  <c r="O5" i="26"/>
  <c r="O26" i="26"/>
  <c r="O17" i="27"/>
  <c r="K7" i="28"/>
  <c r="I5" i="27"/>
  <c r="O17" i="28"/>
  <c r="I29" i="28"/>
  <c r="F32" i="26"/>
  <c r="O24" i="26"/>
  <c r="O33" i="27"/>
  <c r="I18" i="26"/>
  <c r="O16" i="27"/>
  <c r="O18" i="27"/>
  <c r="O10" i="26"/>
  <c r="F8" i="26"/>
  <c r="I24" i="28"/>
  <c r="F6" i="26"/>
  <c r="F10" i="28"/>
  <c r="F10" i="26"/>
  <c r="O21" i="28"/>
  <c r="O8" i="26"/>
  <c r="F13" i="27"/>
  <c r="O32" i="26"/>
  <c r="O27" i="26"/>
  <c r="O17" i="26"/>
  <c r="F24" i="28"/>
  <c r="I28" i="26"/>
  <c r="O25" i="27"/>
  <c r="I20" i="26"/>
  <c r="N26" i="27"/>
  <c r="N7" i="28"/>
  <c r="P23" i="28"/>
  <c r="N11" i="27"/>
  <c r="P7" i="27"/>
  <c r="N23" i="27"/>
  <c r="N28" i="27"/>
  <c r="Q13" i="26"/>
  <c r="N8" i="26"/>
  <c r="N23" i="26"/>
  <c r="N20" i="28"/>
  <c r="Q23" i="28"/>
  <c r="P6" i="27"/>
  <c r="Q18" i="27"/>
  <c r="Q10" i="26"/>
  <c r="P13" i="26"/>
  <c r="P5" i="28"/>
  <c r="Q25" i="26"/>
  <c r="P30" i="27"/>
  <c r="N32" i="27"/>
  <c r="P24" i="26"/>
  <c r="G6" i="26"/>
  <c r="Q8" i="27"/>
  <c r="P21" i="28"/>
  <c r="Q22" i="26"/>
  <c r="N31" i="26"/>
  <c r="N14" i="26"/>
  <c r="N10" i="28"/>
  <c r="P22" i="27"/>
  <c r="G30" i="26"/>
  <c r="N17" i="27"/>
  <c r="N22" i="28"/>
  <c r="N25" i="26"/>
  <c r="Q22" i="28"/>
  <c r="P7" i="26"/>
  <c r="G28" i="27"/>
  <c r="Q5" i="27"/>
  <c r="G7" i="27"/>
  <c r="N14" i="27"/>
  <c r="N22" i="27"/>
  <c r="P24" i="27"/>
  <c r="Q25" i="27"/>
  <c r="G22" i="27"/>
  <c r="P28" i="27"/>
  <c r="N30" i="27"/>
  <c r="P32" i="27"/>
  <c r="Q33" i="27"/>
  <c r="N16" i="27"/>
  <c r="Q27" i="27"/>
  <c r="Q32" i="28"/>
  <c r="Q17" i="26"/>
  <c r="Q5" i="28"/>
  <c r="N23" i="28"/>
  <c r="N9" i="27"/>
  <c r="P25" i="27"/>
  <c r="N27" i="27"/>
  <c r="N32" i="26"/>
  <c r="N27" i="26"/>
  <c r="P11" i="26"/>
  <c r="P22" i="28"/>
  <c r="N24" i="28"/>
  <c r="N8" i="27"/>
  <c r="N12" i="27"/>
  <c r="H17" i="27"/>
  <c r="N20" i="27"/>
  <c r="Q23" i="27"/>
  <c r="Q28" i="27"/>
  <c r="P9" i="26"/>
  <c r="N5" i="26"/>
  <c r="N22" i="26"/>
  <c r="Q8" i="26"/>
  <c r="N24" i="26"/>
  <c r="P26" i="26"/>
  <c r="Q32" i="27"/>
  <c r="P29" i="28"/>
  <c r="P17" i="26"/>
  <c r="N12" i="26"/>
  <c r="P14" i="26"/>
  <c r="N21" i="26"/>
  <c r="N31" i="28"/>
  <c r="N10" i="27"/>
  <c r="P12" i="27"/>
  <c r="Q13" i="27"/>
  <c r="N18" i="27"/>
  <c r="P20" i="27"/>
  <c r="Q21" i="27"/>
  <c r="P9" i="28"/>
  <c r="N32" i="28"/>
  <c r="N13" i="27"/>
  <c r="P28" i="26"/>
  <c r="P21" i="27"/>
  <c r="N10" i="26"/>
  <c r="P12" i="26"/>
  <c r="P30" i="26"/>
  <c r="Q31" i="26"/>
  <c r="Q15" i="27"/>
  <c r="P8" i="26"/>
  <c r="P25" i="26"/>
  <c r="N28" i="26"/>
  <c r="P8" i="28"/>
  <c r="P10" i="27"/>
  <c r="Q11" i="27"/>
  <c r="P5" i="26"/>
  <c r="N11" i="26"/>
  <c r="Q8" i="28"/>
  <c r="P20" i="28"/>
  <c r="N5" i="27"/>
  <c r="N30" i="28"/>
  <c r="P7" i="28"/>
  <c r="P18" i="26"/>
  <c r="Q23" i="26"/>
  <c r="Q9" i="26"/>
  <c r="Q20" i="27"/>
  <c r="P31" i="26"/>
  <c r="N26" i="26"/>
  <c r="P33" i="27"/>
  <c r="G17" i="27"/>
  <c r="P23" i="27"/>
  <c r="N31" i="27"/>
  <c r="E18" i="27"/>
  <c r="Q30" i="28"/>
  <c r="P17" i="28"/>
  <c r="I30" i="17"/>
  <c r="I8" i="16"/>
  <c r="I17" i="15"/>
  <c r="H16" i="15"/>
  <c r="H28" i="16"/>
  <c r="O17" i="15"/>
  <c r="I5" i="17"/>
  <c r="I9" i="17"/>
  <c r="I32" i="17"/>
  <c r="H22" i="15"/>
  <c r="I32" i="15"/>
  <c r="O30" i="16"/>
  <c r="O31" i="16"/>
  <c r="O32" i="16"/>
  <c r="O33" i="16"/>
  <c r="H20" i="15"/>
  <c r="H6" i="17"/>
  <c r="H9" i="16"/>
  <c r="H11" i="16"/>
  <c r="H13" i="16"/>
  <c r="H15" i="16"/>
  <c r="H21" i="16"/>
  <c r="H25" i="16"/>
  <c r="H31" i="17"/>
  <c r="H17" i="16"/>
  <c r="H12" i="15"/>
  <c r="I10" i="16"/>
  <c r="I28" i="15"/>
  <c r="K9" i="16"/>
  <c r="K10" i="16"/>
  <c r="K11" i="16"/>
  <c r="K12" i="16"/>
  <c r="K13" i="16"/>
  <c r="K14" i="16"/>
  <c r="K15" i="16"/>
  <c r="K30" i="16"/>
  <c r="K31" i="16"/>
  <c r="K32" i="16"/>
  <c r="K33" i="16"/>
  <c r="K6" i="17"/>
  <c r="K7" i="17"/>
  <c r="K17" i="17"/>
  <c r="K31" i="17"/>
  <c r="K32" i="17"/>
  <c r="K28" i="16"/>
  <c r="K17" i="16"/>
  <c r="K18" i="16"/>
  <c r="K8" i="17"/>
  <c r="K9" i="17"/>
  <c r="K20" i="17"/>
  <c r="Q167" i="6"/>
  <c r="Q9" i="17"/>
  <c r="D9" i="15"/>
  <c r="D25" i="15"/>
  <c r="Q170" i="6"/>
  <c r="C9" i="17"/>
  <c r="C20" i="17"/>
  <c r="D22" i="16"/>
  <c r="D32" i="16"/>
  <c r="D6" i="17"/>
  <c r="D20" i="16"/>
  <c r="D26" i="16"/>
  <c r="D17" i="16"/>
  <c r="D28" i="15"/>
  <c r="D146" i="6"/>
  <c r="D144" i="6"/>
  <c r="D145" i="6"/>
  <c r="C28" i="16"/>
  <c r="C8" i="16"/>
  <c r="D7" i="15"/>
  <c r="D15" i="15"/>
  <c r="D21" i="17"/>
  <c r="D7" i="16"/>
  <c r="Q169" i="6"/>
  <c r="D30" i="17"/>
  <c r="D32" i="17"/>
  <c r="D28" i="16"/>
  <c r="D6" i="15"/>
  <c r="D14" i="15"/>
  <c r="Q32" i="17"/>
  <c r="C5" i="16"/>
  <c r="C5" i="17"/>
  <c r="O6" i="17"/>
  <c r="O17" i="17"/>
  <c r="C24" i="17"/>
  <c r="C30" i="17"/>
  <c r="O31" i="17"/>
  <c r="D5" i="15"/>
  <c r="D13" i="15"/>
  <c r="D21" i="15"/>
  <c r="D24" i="16"/>
  <c r="D10" i="17"/>
  <c r="D5" i="17"/>
  <c r="D9" i="17"/>
  <c r="D30" i="15"/>
  <c r="D32" i="15"/>
  <c r="Q22" i="17"/>
  <c r="D30" i="16"/>
  <c r="D23" i="15"/>
  <c r="D6" i="16"/>
  <c r="D20" i="17"/>
  <c r="D22" i="17"/>
  <c r="D10" i="16"/>
  <c r="D12" i="16"/>
  <c r="D14" i="16"/>
  <c r="D23" i="16"/>
  <c r="D31" i="17"/>
  <c r="D31" i="16"/>
  <c r="D20" i="15"/>
  <c r="D26" i="15"/>
  <c r="C6" i="16"/>
  <c r="C17" i="16"/>
  <c r="C18" i="16"/>
  <c r="O20" i="16"/>
  <c r="O21" i="16"/>
  <c r="O22" i="16"/>
  <c r="O23" i="16"/>
  <c r="O24" i="16"/>
  <c r="O25" i="16"/>
  <c r="O26" i="16"/>
  <c r="G30" i="16"/>
  <c r="G31" i="16"/>
  <c r="G32" i="16"/>
  <c r="G33" i="16"/>
  <c r="C13" i="15"/>
  <c r="D11" i="15"/>
  <c r="D168" i="6"/>
  <c r="O24" i="15"/>
  <c r="D8" i="17"/>
  <c r="D23" i="17"/>
  <c r="D24" i="17"/>
  <c r="D5" i="16"/>
  <c r="D8" i="16"/>
  <c r="D9" i="16"/>
  <c r="D11" i="16"/>
  <c r="D13" i="16"/>
  <c r="D15" i="16"/>
  <c r="D21" i="16"/>
  <c r="D25" i="16"/>
  <c r="Q171" i="6"/>
  <c r="D22" i="15"/>
  <c r="H168" i="6"/>
  <c r="D10" i="15"/>
  <c r="Q8" i="17"/>
  <c r="H177" i="6"/>
  <c r="D169" i="6"/>
  <c r="D171" i="6"/>
  <c r="H165" i="6"/>
  <c r="H169" i="6"/>
  <c r="H176" i="6"/>
  <c r="H171" i="6"/>
  <c r="H178" i="6"/>
  <c r="G15" i="24"/>
  <c r="O16" i="25"/>
  <c r="K19" i="14"/>
  <c r="O27" i="24"/>
  <c r="H16" i="25"/>
  <c r="K29" i="14"/>
  <c r="L16" i="14"/>
  <c r="H174" i="6"/>
  <c r="C96" i="6"/>
  <c r="C95" i="6"/>
  <c r="I16" i="25"/>
  <c r="I16" i="28" s="1"/>
  <c r="M29" i="14"/>
  <c r="E29" i="13"/>
  <c r="H131" i="6"/>
  <c r="P136" i="6"/>
  <c r="O19" i="25"/>
  <c r="K16" i="25"/>
  <c r="F16" i="23"/>
  <c r="O3" i="9"/>
  <c r="D16" i="23"/>
  <c r="O19" i="23"/>
  <c r="H4" i="10"/>
  <c r="P29" i="23"/>
  <c r="F19" i="24"/>
  <c r="C174" i="6"/>
  <c r="L19" i="14"/>
  <c r="E19" i="13"/>
  <c r="D29" i="12"/>
  <c r="Q29" i="12"/>
  <c r="C29" i="25"/>
  <c r="Q29" i="14"/>
  <c r="H14" i="26"/>
  <c r="E20" i="16"/>
  <c r="O32" i="17"/>
  <c r="D6" i="26"/>
  <c r="O27" i="16"/>
  <c r="P13" i="27"/>
  <c r="O26" i="27"/>
  <c r="Q12" i="26"/>
  <c r="E30" i="28"/>
  <c r="E3" i="9"/>
  <c r="I31" i="37"/>
  <c r="F33" i="26"/>
  <c r="Q16" i="14"/>
  <c r="G21" i="28"/>
  <c r="Q19" i="14"/>
  <c r="O22" i="27"/>
  <c r="M4" i="13"/>
  <c r="H31" i="28"/>
  <c r="L9" i="28"/>
  <c r="E6" i="16"/>
  <c r="I32" i="26"/>
  <c r="E26" i="15"/>
  <c r="D18" i="27"/>
  <c r="M29" i="24"/>
  <c r="Q16" i="25"/>
  <c r="E25" i="16"/>
  <c r="E27" i="16"/>
  <c r="E23" i="17"/>
  <c r="E6" i="17"/>
  <c r="E22" i="16"/>
  <c r="E7" i="17"/>
  <c r="E6" i="15"/>
  <c r="E13" i="15"/>
  <c r="E8" i="16"/>
  <c r="E25" i="15"/>
  <c r="H129" i="6"/>
  <c r="H138" i="6"/>
  <c r="I24" i="16"/>
  <c r="I22" i="16"/>
  <c r="I143" i="6"/>
  <c r="I147" i="6"/>
  <c r="I21" i="17"/>
  <c r="I6" i="17"/>
  <c r="I33" i="16"/>
  <c r="I144" i="6"/>
  <c r="I20" i="15"/>
  <c r="I12" i="15"/>
  <c r="I21" i="16"/>
  <c r="I32" i="16"/>
  <c r="I25" i="27"/>
  <c r="I24" i="27"/>
  <c r="I11" i="26"/>
  <c r="I20" i="17"/>
  <c r="E8" i="17"/>
  <c r="E31" i="17"/>
  <c r="G21" i="16"/>
  <c r="G24" i="16"/>
  <c r="G26" i="16"/>
  <c r="I31" i="17"/>
  <c r="E23" i="16"/>
  <c r="E5" i="15"/>
  <c r="H179" i="6"/>
  <c r="I6" i="16"/>
  <c r="I7" i="16"/>
  <c r="I26" i="15"/>
  <c r="K160" i="6"/>
  <c r="I23" i="16"/>
  <c r="M25" i="27"/>
  <c r="I20" i="27"/>
  <c r="M31" i="26"/>
  <c r="I5" i="28"/>
  <c r="I10" i="27"/>
  <c r="H13" i="27"/>
  <c r="Q16" i="23"/>
  <c r="I32" i="27"/>
  <c r="I10" i="28"/>
  <c r="M17" i="28"/>
  <c r="I18" i="27"/>
  <c r="E9" i="17"/>
  <c r="E20" i="17"/>
  <c r="E28" i="16"/>
  <c r="H11" i="15"/>
  <c r="H30" i="17"/>
  <c r="I11" i="15"/>
  <c r="H21" i="17"/>
  <c r="H5" i="16"/>
  <c r="H8" i="16"/>
  <c r="E20" i="15"/>
  <c r="I146" i="6"/>
  <c r="I19" i="12"/>
  <c r="H31" i="15"/>
  <c r="H33" i="15"/>
  <c r="I30" i="27"/>
  <c r="D18" i="26"/>
  <c r="I23" i="28"/>
  <c r="D9" i="26"/>
  <c r="D22" i="26"/>
  <c r="H26" i="26"/>
  <c r="I22" i="17"/>
  <c r="H10" i="15"/>
  <c r="M24" i="27"/>
  <c r="B27" i="13"/>
  <c r="B19" i="13"/>
  <c r="E7" i="16"/>
  <c r="E10" i="16"/>
  <c r="E31" i="16"/>
  <c r="I13" i="27"/>
  <c r="I33" i="27"/>
  <c r="I30" i="28"/>
  <c r="I6" i="27"/>
  <c r="I28" i="27"/>
  <c r="G20" i="16"/>
  <c r="G22" i="16"/>
  <c r="G23" i="16"/>
  <c r="G25" i="16"/>
  <c r="E24" i="16"/>
  <c r="L170" i="6"/>
  <c r="L171" i="6"/>
  <c r="G22" i="15"/>
  <c r="I23" i="17"/>
  <c r="I5" i="16"/>
  <c r="I31" i="16"/>
  <c r="M10" i="28"/>
  <c r="M23" i="26"/>
  <c r="I9" i="16"/>
  <c r="I25" i="15"/>
  <c r="H144" i="6"/>
  <c r="H145" i="6"/>
  <c r="H18" i="15"/>
  <c r="I174" i="6"/>
  <c r="M9" i="28"/>
  <c r="I9" i="27"/>
  <c r="M13" i="27"/>
  <c r="I21" i="27"/>
  <c r="D30" i="28"/>
  <c r="M33" i="27"/>
  <c r="D5" i="27"/>
  <c r="I26" i="27"/>
  <c r="M30" i="28"/>
  <c r="M15" i="27"/>
  <c r="I24" i="17"/>
  <c r="I20" i="28"/>
  <c r="F6" i="27"/>
  <c r="M9" i="27"/>
  <c r="I17" i="27"/>
  <c r="M21" i="27"/>
  <c r="M28" i="26"/>
  <c r="I31" i="28"/>
  <c r="I8" i="27"/>
  <c r="M12" i="27"/>
  <c r="I27" i="27"/>
  <c r="I22" i="27"/>
  <c r="D8" i="28"/>
  <c r="D25" i="27"/>
  <c r="I5" i="26"/>
  <c r="I13" i="26"/>
  <c r="D30" i="26"/>
  <c r="I15" i="27"/>
  <c r="M6" i="27"/>
  <c r="D13" i="27"/>
  <c r="M17" i="26"/>
  <c r="M22" i="26"/>
  <c r="M25" i="26"/>
  <c r="I7" i="27"/>
  <c r="M11" i="27"/>
  <c r="I10" i="26"/>
  <c r="D13" i="26"/>
  <c r="M14" i="26"/>
  <c r="E22" i="17"/>
  <c r="D7" i="28"/>
  <c r="Q29" i="25"/>
  <c r="L29" i="25"/>
  <c r="D7" i="27"/>
  <c r="I30" i="16"/>
  <c r="H9" i="15"/>
  <c r="H25" i="15"/>
  <c r="L24" i="28"/>
  <c r="H140" i="6"/>
  <c r="I8" i="15"/>
  <c r="I145" i="6"/>
  <c r="Q29" i="23"/>
  <c r="H24" i="16"/>
  <c r="I21" i="15"/>
  <c r="I10" i="17"/>
  <c r="H20" i="17"/>
  <c r="H24" i="17"/>
  <c r="I26" i="16"/>
  <c r="I22" i="15"/>
  <c r="M3" i="14"/>
  <c r="E32" i="17"/>
  <c r="E30" i="16"/>
  <c r="H24" i="15"/>
  <c r="G4" i="24"/>
  <c r="I18" i="15"/>
  <c r="C16" i="23"/>
  <c r="E98" i="6"/>
  <c r="E173" i="6"/>
  <c r="E95" i="6"/>
  <c r="E100" i="6"/>
  <c r="H7" i="15"/>
  <c r="H15" i="15"/>
  <c r="H23" i="15"/>
  <c r="H30" i="16"/>
  <c r="H9" i="17"/>
  <c r="H10" i="17"/>
  <c r="F16" i="14"/>
  <c r="H10" i="16"/>
  <c r="H12" i="16"/>
  <c r="H14" i="16"/>
  <c r="H20" i="16"/>
  <c r="E28" i="15"/>
  <c r="H32" i="16"/>
  <c r="I13" i="15"/>
  <c r="H17" i="15"/>
  <c r="H30" i="15"/>
  <c r="H32" i="15"/>
  <c r="H26" i="16"/>
  <c r="I23" i="15"/>
  <c r="H31" i="16"/>
  <c r="E17" i="15"/>
  <c r="H22" i="17"/>
  <c r="B29" i="14"/>
  <c r="I6" i="15"/>
  <c r="I9" i="15"/>
  <c r="I10" i="15"/>
  <c r="I14" i="15"/>
  <c r="H28" i="15"/>
  <c r="E21" i="17"/>
  <c r="H8" i="15"/>
  <c r="I17" i="17"/>
  <c r="H32" i="17"/>
  <c r="D22" i="27"/>
  <c r="D26" i="27"/>
  <c r="D5" i="26"/>
  <c r="D17" i="26"/>
  <c r="I16" i="17"/>
  <c r="G9" i="16"/>
  <c r="G10" i="16"/>
  <c r="G11" i="16"/>
  <c r="G12" i="16"/>
  <c r="G13" i="16"/>
  <c r="G14" i="16"/>
  <c r="G15" i="16"/>
  <c r="F9" i="28"/>
  <c r="D24" i="26"/>
  <c r="E32" i="16"/>
  <c r="P19" i="12"/>
  <c r="H5" i="15"/>
  <c r="H13" i="15"/>
  <c r="H21" i="15"/>
  <c r="G24" i="26"/>
  <c r="H22" i="16"/>
  <c r="H5" i="17"/>
  <c r="H7" i="17"/>
  <c r="H8" i="17"/>
  <c r="H23" i="17"/>
  <c r="H6" i="16"/>
  <c r="H7" i="16"/>
  <c r="H23" i="16"/>
  <c r="D25" i="26"/>
  <c r="I5" i="15"/>
  <c r="I7" i="15"/>
  <c r="I15" i="15"/>
  <c r="M164" i="6"/>
  <c r="I8" i="17"/>
  <c r="I28" i="16"/>
  <c r="I24" i="15"/>
  <c r="P16" i="23"/>
  <c r="H26" i="15"/>
  <c r="D4" i="14"/>
  <c r="I25" i="16"/>
  <c r="H6" i="15"/>
  <c r="H14" i="15"/>
  <c r="D24" i="28"/>
  <c r="I31" i="15"/>
  <c r="I33" i="15"/>
  <c r="D18" i="15"/>
  <c r="M4" i="10"/>
  <c r="P155" i="6"/>
  <c r="P179" i="6"/>
  <c r="H130" i="6"/>
  <c r="H139" i="6"/>
  <c r="H163" i="6"/>
  <c r="C27" i="24"/>
  <c r="G16" i="28"/>
  <c r="G6" i="27"/>
  <c r="G30" i="27"/>
  <c r="G11" i="26"/>
  <c r="G8" i="27"/>
  <c r="E16" i="23"/>
  <c r="C19" i="25"/>
  <c r="G20" i="27"/>
  <c r="H154" i="6"/>
  <c r="I9" i="28"/>
  <c r="J5" i="28"/>
  <c r="J5" i="26"/>
  <c r="J9" i="26"/>
  <c r="J17" i="26"/>
  <c r="J17" i="27"/>
  <c r="J25" i="26"/>
  <c r="J22" i="28"/>
  <c r="J11" i="27"/>
  <c r="J13" i="26"/>
  <c r="E16" i="24"/>
  <c r="E16" i="25"/>
  <c r="G10" i="28"/>
  <c r="G23" i="26"/>
  <c r="N96" i="6"/>
  <c r="H127" i="6"/>
  <c r="H137" i="6"/>
  <c r="H128" i="6"/>
  <c r="C127" i="6"/>
  <c r="G17" i="28"/>
  <c r="G22" i="28"/>
  <c r="P15" i="24"/>
  <c r="G31" i="27"/>
  <c r="G9" i="26"/>
  <c r="M15" i="23"/>
  <c r="E16" i="14"/>
  <c r="B4" i="10"/>
  <c r="G33" i="26"/>
  <c r="G12" i="27"/>
  <c r="G30" i="28"/>
  <c r="G5" i="27"/>
  <c r="G9" i="27"/>
  <c r="G8" i="28"/>
  <c r="G23" i="28"/>
  <c r="G14" i="27"/>
  <c r="G28" i="26"/>
  <c r="O169" i="6"/>
  <c r="K27" i="13"/>
  <c r="K27" i="12"/>
  <c r="C15" i="24"/>
  <c r="C15" i="23"/>
  <c r="G11" i="27"/>
  <c r="G23" i="27"/>
  <c r="G10" i="27"/>
  <c r="G32" i="27"/>
  <c r="G8" i="26"/>
  <c r="H161" i="6"/>
  <c r="G9" i="28"/>
  <c r="G5" i="26"/>
  <c r="I6" i="26"/>
  <c r="I26" i="26"/>
  <c r="I6" i="28"/>
  <c r="I33" i="26"/>
  <c r="I32" i="28"/>
  <c r="I9" i="26"/>
  <c r="I21" i="28"/>
  <c r="I8" i="28"/>
  <c r="J9" i="28"/>
  <c r="J30" i="28"/>
  <c r="J32" i="27"/>
  <c r="G27" i="26"/>
  <c r="I12" i="26"/>
  <c r="I30" i="26"/>
  <c r="P15" i="16"/>
  <c r="P23" i="16"/>
  <c r="G20" i="28"/>
  <c r="G24" i="27"/>
  <c r="H19" i="14"/>
  <c r="J31" i="27"/>
  <c r="I23" i="26"/>
  <c r="J24" i="26"/>
  <c r="I23" i="27"/>
  <c r="O4" i="14"/>
  <c r="O29" i="14"/>
  <c r="E16" i="10"/>
  <c r="H153" i="6"/>
  <c r="G6" i="28"/>
  <c r="G33" i="27"/>
  <c r="I12" i="27"/>
  <c r="P8" i="15"/>
  <c r="P12" i="15"/>
  <c r="P20" i="15"/>
  <c r="P24" i="15"/>
  <c r="G24" i="28"/>
  <c r="J23" i="26"/>
  <c r="J31" i="26"/>
  <c r="G29" i="25"/>
  <c r="P21" i="16"/>
  <c r="P17" i="17"/>
  <c r="P30" i="17"/>
  <c r="P31" i="17"/>
  <c r="J17" i="28"/>
  <c r="J20" i="26"/>
  <c r="J8" i="27"/>
  <c r="K16" i="23"/>
  <c r="I25" i="26"/>
  <c r="E11" i="16"/>
  <c r="E29" i="25"/>
  <c r="K3" i="9"/>
  <c r="J6" i="26"/>
  <c r="I31" i="26"/>
  <c r="J32" i="26"/>
  <c r="J7" i="27"/>
  <c r="I14" i="27"/>
  <c r="I31" i="27"/>
  <c r="I21" i="26"/>
  <c r="I17" i="28"/>
  <c r="K29" i="25"/>
  <c r="I11" i="27"/>
  <c r="H29" i="10"/>
  <c r="J12" i="27"/>
  <c r="J22" i="26"/>
  <c r="J15" i="27"/>
  <c r="G14" i="26"/>
  <c r="I17" i="26"/>
  <c r="J18" i="26"/>
  <c r="H29" i="13"/>
  <c r="I29" i="26"/>
  <c r="G31" i="26"/>
  <c r="Q16" i="12"/>
  <c r="K31" i="37"/>
  <c r="J10" i="26"/>
  <c r="G4" i="10"/>
  <c r="E18" i="15"/>
  <c r="J33" i="26"/>
  <c r="O18" i="26"/>
  <c r="N31" i="37"/>
  <c r="J21" i="26"/>
  <c r="J7" i="28"/>
  <c r="H3" i="9"/>
  <c r="E33" i="26"/>
  <c r="E12" i="16"/>
  <c r="E15" i="16"/>
  <c r="E18" i="16"/>
  <c r="F25" i="27"/>
  <c r="P178" i="6"/>
  <c r="H152" i="6"/>
  <c r="P152" i="6"/>
  <c r="P144" i="6"/>
  <c r="P141" i="6"/>
  <c r="P170" i="6"/>
  <c r="P168" i="6"/>
  <c r="P167" i="6"/>
  <c r="P171" i="6"/>
  <c r="P162" i="6"/>
  <c r="F26" i="27"/>
  <c r="H7" i="27"/>
  <c r="F30" i="27"/>
  <c r="L8" i="26"/>
  <c r="L29" i="26"/>
  <c r="H6" i="28"/>
  <c r="F17" i="27"/>
  <c r="L12" i="26"/>
  <c r="H24" i="28"/>
  <c r="F5" i="26"/>
  <c r="F13" i="26"/>
  <c r="P5" i="15"/>
  <c r="P9" i="15"/>
  <c r="P17" i="15"/>
  <c r="P25" i="15"/>
  <c r="F22" i="28"/>
  <c r="P9" i="17"/>
  <c r="P6" i="16"/>
  <c r="P12" i="16"/>
  <c r="F25" i="26"/>
  <c r="F10" i="27"/>
  <c r="H12" i="27"/>
  <c r="F22" i="27"/>
  <c r="H24" i="27"/>
  <c r="L5" i="28"/>
  <c r="H23" i="28"/>
  <c r="H30" i="28"/>
  <c r="F21" i="27"/>
  <c r="L28" i="27"/>
  <c r="L32" i="27"/>
  <c r="F24" i="26"/>
  <c r="F23" i="27"/>
  <c r="F28" i="27"/>
  <c r="L6" i="28"/>
  <c r="H17" i="28"/>
  <c r="L33" i="27"/>
  <c r="L10" i="26"/>
  <c r="F28" i="26"/>
  <c r="L17" i="28"/>
  <c r="L22" i="28"/>
  <c r="L5" i="26"/>
  <c r="F7" i="26"/>
  <c r="H9" i="28"/>
  <c r="H7" i="28"/>
  <c r="H32" i="28"/>
  <c r="H15" i="26"/>
  <c r="P6" i="15"/>
  <c r="P10" i="15"/>
  <c r="P14" i="15"/>
  <c r="P18" i="15"/>
  <c r="P22" i="15"/>
  <c r="P26" i="15"/>
  <c r="P7" i="16"/>
  <c r="P14" i="16"/>
  <c r="P7" i="17"/>
  <c r="P8" i="17"/>
  <c r="P22" i="17"/>
  <c r="P23" i="17"/>
  <c r="P22" i="16"/>
  <c r="P26" i="16"/>
  <c r="P17" i="16"/>
  <c r="F8" i="27"/>
  <c r="G13" i="26"/>
  <c r="G20" i="26"/>
  <c r="G7" i="28"/>
  <c r="G22" i="26"/>
  <c r="P169" i="6"/>
  <c r="P22" i="26"/>
  <c r="P31" i="27"/>
  <c r="P6" i="28"/>
  <c r="P14" i="27"/>
  <c r="P16" i="28"/>
  <c r="Q20" i="28"/>
  <c r="Q28" i="26"/>
  <c r="Q21" i="28"/>
  <c r="P137" i="6"/>
  <c r="P128" i="6"/>
  <c r="P161" i="6"/>
  <c r="F31" i="27"/>
  <c r="F6" i="28"/>
  <c r="F12" i="26"/>
  <c r="F9" i="26"/>
  <c r="F17" i="26"/>
  <c r="F31" i="28"/>
  <c r="F14" i="27"/>
  <c r="F32" i="28"/>
  <c r="L11" i="27"/>
  <c r="H28" i="27"/>
  <c r="H32" i="27"/>
  <c r="L25" i="27"/>
  <c r="F8" i="28"/>
  <c r="L31" i="28"/>
  <c r="F12" i="27"/>
  <c r="F7" i="28"/>
  <c r="F30" i="28"/>
  <c r="F22" i="26"/>
  <c r="P13" i="15"/>
  <c r="P21" i="15"/>
  <c r="F18" i="26"/>
  <c r="P31" i="16"/>
  <c r="P33" i="16"/>
  <c r="P10" i="17"/>
  <c r="H25" i="26"/>
  <c r="H33" i="26"/>
  <c r="P32" i="16"/>
  <c r="P176" i="6"/>
  <c r="H8" i="27"/>
  <c r="L12" i="27"/>
  <c r="F18" i="27"/>
  <c r="L30" i="28"/>
  <c r="F5" i="27"/>
  <c r="F11" i="27"/>
  <c r="H6" i="26"/>
  <c r="L23" i="28"/>
  <c r="F20" i="28"/>
  <c r="H10" i="27"/>
  <c r="F20" i="27"/>
  <c r="L22" i="27"/>
  <c r="F24" i="27"/>
  <c r="F5" i="28"/>
  <c r="H30" i="27"/>
  <c r="H162" i="6"/>
  <c r="P25" i="16"/>
  <c r="P5" i="17"/>
  <c r="P6" i="17"/>
  <c r="P5" i="16"/>
  <c r="P8" i="16"/>
  <c r="P160" i="6"/>
  <c r="H8" i="28"/>
  <c r="O5" i="16"/>
  <c r="Q30" i="26"/>
  <c r="P9" i="16"/>
  <c r="O10" i="15"/>
  <c r="O32" i="15"/>
  <c r="P30" i="15"/>
  <c r="P32" i="15"/>
  <c r="P32" i="28"/>
  <c r="O20" i="15"/>
  <c r="P32" i="17"/>
  <c r="O15" i="15"/>
  <c r="K31" i="15"/>
  <c r="H31" i="26"/>
  <c r="Q7" i="28"/>
  <c r="Q33" i="26"/>
  <c r="F23" i="28"/>
  <c r="N20" i="26"/>
  <c r="N33" i="26"/>
  <c r="N7" i="27"/>
  <c r="P131" i="6"/>
  <c r="P164" i="6"/>
  <c r="G31" i="28"/>
  <c r="Q31" i="27"/>
  <c r="F32" i="27"/>
  <c r="H20" i="26"/>
  <c r="P20" i="26"/>
  <c r="Q21" i="26"/>
  <c r="H24" i="26"/>
  <c r="F26" i="26"/>
  <c r="G15" i="26"/>
  <c r="H11" i="27"/>
  <c r="K5" i="17"/>
  <c r="K23" i="17"/>
  <c r="K24" i="17"/>
  <c r="K30" i="17"/>
  <c r="P7" i="15"/>
  <c r="P11" i="15"/>
  <c r="P15" i="15"/>
  <c r="P23" i="15"/>
  <c r="P28" i="15"/>
  <c r="P11" i="16"/>
  <c r="P10" i="16"/>
  <c r="P18" i="16"/>
  <c r="P20" i="17"/>
  <c r="P21" i="17"/>
  <c r="P24" i="17"/>
  <c r="P24" i="16"/>
  <c r="P28" i="16"/>
  <c r="F30" i="26"/>
  <c r="F31" i="26"/>
  <c r="P33" i="26"/>
  <c r="P32" i="26"/>
  <c r="Q12" i="27"/>
  <c r="G17" i="26"/>
  <c r="H18" i="26"/>
  <c r="F21" i="26"/>
  <c r="F17" i="28"/>
  <c r="P31" i="28"/>
  <c r="F11" i="26"/>
  <c r="F20" i="26"/>
  <c r="G21" i="26"/>
  <c r="H22" i="26"/>
  <c r="G7" i="26"/>
  <c r="E32" i="27"/>
  <c r="H8" i="26"/>
  <c r="Q24" i="16"/>
  <c r="Q23" i="15"/>
  <c r="Q24" i="15"/>
  <c r="F9" i="27"/>
  <c r="G25" i="27"/>
  <c r="E28" i="27"/>
  <c r="E18" i="26"/>
  <c r="Q30" i="17"/>
  <c r="O20" i="17"/>
  <c r="Q32" i="16"/>
  <c r="Q5" i="15"/>
  <c r="Q6" i="15"/>
  <c r="Q7" i="15"/>
  <c r="Q8" i="15"/>
  <c r="Q9" i="15"/>
  <c r="Q10" i="15"/>
  <c r="Q11" i="15"/>
  <c r="Q12" i="15"/>
  <c r="Q13" i="15"/>
  <c r="Q14" i="15"/>
  <c r="Q15" i="15"/>
  <c r="G18" i="27"/>
  <c r="O30" i="17"/>
  <c r="I171" i="6"/>
  <c r="I168" i="6"/>
  <c r="L28" i="16"/>
  <c r="C165" i="6"/>
  <c r="I22" i="26"/>
  <c r="F23" i="26"/>
  <c r="G32" i="26"/>
  <c r="P13" i="16"/>
  <c r="D17" i="15"/>
  <c r="P31" i="15"/>
  <c r="P33" i="15"/>
  <c r="N30" i="26"/>
  <c r="D7" i="17"/>
  <c r="P20" i="16"/>
  <c r="O12" i="15"/>
  <c r="O28" i="15"/>
  <c r="D17" i="17"/>
  <c r="L31" i="17"/>
  <c r="D18" i="16"/>
  <c r="L18" i="16"/>
  <c r="P30" i="16"/>
  <c r="L32" i="16"/>
  <c r="D33" i="16"/>
  <c r="L33" i="16"/>
  <c r="P27" i="15"/>
  <c r="C17" i="26"/>
  <c r="C19" i="26"/>
  <c r="I24" i="26"/>
  <c r="N17" i="28"/>
  <c r="F33" i="27"/>
  <c r="F14" i="26"/>
  <c r="G21" i="27"/>
  <c r="I14" i="26"/>
  <c r="Q18" i="26"/>
  <c r="L20" i="15"/>
  <c r="D24" i="15"/>
  <c r="L28" i="15"/>
  <c r="L32" i="17"/>
  <c r="C6" i="28"/>
  <c r="L8" i="15"/>
  <c r="D12" i="15"/>
  <c r="C30" i="26"/>
  <c r="Q32" i="26"/>
  <c r="N21" i="28"/>
  <c r="I7" i="28"/>
  <c r="P10" i="26"/>
  <c r="Q11" i="26"/>
  <c r="Q24" i="26"/>
  <c r="I22" i="28"/>
  <c r="L30" i="15"/>
  <c r="L32" i="15"/>
  <c r="F7" i="27"/>
  <c r="Q24" i="27"/>
  <c r="I8" i="26"/>
  <c r="G10" i="26"/>
  <c r="N17" i="26"/>
  <c r="Q28" i="15"/>
  <c r="P3" i="9"/>
  <c r="K18" i="26"/>
  <c r="L27" i="13"/>
  <c r="L27" i="12"/>
  <c r="G4" i="12"/>
  <c r="M163" i="6"/>
  <c r="G10" i="17"/>
  <c r="G7" i="16"/>
  <c r="G146" i="6"/>
  <c r="G144" i="6"/>
  <c r="O31" i="37"/>
  <c r="J31" i="37"/>
  <c r="E32" i="28"/>
  <c r="E21" i="28"/>
  <c r="E24" i="28"/>
  <c r="E21" i="26"/>
  <c r="E26" i="26"/>
  <c r="E32" i="26"/>
  <c r="E10" i="28"/>
  <c r="E12" i="26"/>
  <c r="E25" i="26"/>
  <c r="D16" i="12"/>
  <c r="G16" i="17"/>
  <c r="Q18" i="16"/>
  <c r="Q147" i="6"/>
  <c r="Q18" i="15"/>
  <c r="Q20" i="16"/>
  <c r="Q12" i="16"/>
  <c r="Q144" i="6"/>
  <c r="Q26" i="15"/>
  <c r="Q22" i="15"/>
  <c r="Q30" i="16"/>
  <c r="Q25" i="16"/>
  <c r="Q15" i="16"/>
  <c r="Q11" i="16"/>
  <c r="Q10" i="17"/>
  <c r="Q7" i="17"/>
  <c r="Q31" i="17"/>
  <c r="Q143" i="6"/>
  <c r="Q145" i="6"/>
  <c r="Q14" i="16"/>
  <c r="Q23" i="16"/>
  <c r="M96" i="6"/>
  <c r="M150" i="6"/>
  <c r="H29" i="23"/>
  <c r="O96" i="6"/>
  <c r="O174" i="6"/>
  <c r="M29" i="25"/>
  <c r="K14" i="26"/>
  <c r="K30" i="27"/>
  <c r="K23" i="28"/>
  <c r="O16" i="12"/>
  <c r="G168" i="6"/>
  <c r="G171" i="6"/>
  <c r="G170" i="6"/>
  <c r="H167" i="6"/>
  <c r="H143" i="6"/>
  <c r="L19" i="23"/>
  <c r="K6" i="27"/>
  <c r="G22" i="17"/>
  <c r="E22" i="27"/>
  <c r="G5" i="15"/>
  <c r="G13" i="15"/>
  <c r="B30" i="17"/>
  <c r="N29" i="14"/>
  <c r="H16" i="13"/>
  <c r="E17" i="26"/>
  <c r="G23" i="15"/>
  <c r="N29" i="25"/>
  <c r="G30" i="15"/>
  <c r="Q26" i="16"/>
  <c r="Q21" i="15"/>
  <c r="Q17" i="17"/>
  <c r="Q31" i="16"/>
  <c r="Q33" i="16"/>
  <c r="P145" i="6"/>
  <c r="E9" i="28"/>
  <c r="E5" i="26"/>
  <c r="L9" i="27"/>
  <c r="E17" i="28"/>
  <c r="K12" i="26"/>
  <c r="F17" i="15"/>
  <c r="F18" i="15"/>
  <c r="F20" i="15"/>
  <c r="F21" i="15"/>
  <c r="F22" i="15"/>
  <c r="F23" i="15"/>
  <c r="F24" i="15"/>
  <c r="F25" i="15"/>
  <c r="F26" i="15"/>
  <c r="E8" i="28"/>
  <c r="G19" i="23"/>
  <c r="E22" i="28"/>
  <c r="G31" i="15"/>
  <c r="K30" i="15"/>
  <c r="E30" i="26"/>
  <c r="G9" i="15"/>
  <c r="G17" i="15"/>
  <c r="G20" i="15"/>
  <c r="C17" i="17"/>
  <c r="Q20" i="15"/>
  <c r="E10" i="26"/>
  <c r="Q21" i="17"/>
  <c r="C16" i="14"/>
  <c r="F31" i="37"/>
  <c r="G5" i="28"/>
  <c r="O9" i="26"/>
  <c r="G12" i="26"/>
  <c r="Q30" i="15"/>
  <c r="Q31" i="15"/>
  <c r="Q32" i="15"/>
  <c r="Q33" i="15"/>
  <c r="C31" i="39"/>
  <c r="P140" i="6"/>
  <c r="H29" i="25"/>
  <c r="E31" i="27"/>
  <c r="E8" i="26"/>
  <c r="G7" i="17"/>
  <c r="G32" i="17"/>
  <c r="Q28" i="16"/>
  <c r="G7" i="15"/>
  <c r="Q27" i="15"/>
  <c r="G8" i="15"/>
  <c r="Q5" i="17"/>
  <c r="E23" i="27"/>
  <c r="Q17" i="15"/>
  <c r="G167" i="6"/>
  <c r="Q20" i="17"/>
  <c r="O167" i="6"/>
  <c r="L4" i="12"/>
  <c r="G4" i="14"/>
  <c r="P153" i="6"/>
  <c r="E19" i="25"/>
  <c r="L27" i="24"/>
  <c r="J28" i="15"/>
  <c r="K14" i="27"/>
  <c r="K7" i="26"/>
  <c r="K28" i="27"/>
  <c r="K23" i="26"/>
  <c r="K8" i="28"/>
  <c r="L19" i="25"/>
  <c r="K10" i="26"/>
  <c r="J31" i="17"/>
  <c r="J32" i="17"/>
  <c r="K23" i="15"/>
  <c r="K153" i="6"/>
  <c r="K6" i="16"/>
  <c r="N29" i="23"/>
  <c r="J11" i="16"/>
  <c r="M27" i="12"/>
  <c r="M27" i="13"/>
  <c r="M19" i="13"/>
  <c r="G174" i="6"/>
  <c r="G97" i="6"/>
  <c r="M20" i="26"/>
  <c r="M8" i="26"/>
  <c r="M18" i="15"/>
  <c r="M8" i="17"/>
  <c r="M26" i="16"/>
  <c r="M10" i="16"/>
  <c r="M22" i="15"/>
  <c r="M32" i="16"/>
  <c r="G160" i="6"/>
  <c r="K20" i="28"/>
  <c r="K33" i="26"/>
  <c r="K30" i="26"/>
  <c r="K9" i="28"/>
  <c r="K22" i="27"/>
  <c r="K20" i="26"/>
  <c r="M24" i="17"/>
  <c r="K5" i="27"/>
  <c r="K21" i="27"/>
  <c r="K8" i="26"/>
  <c r="F29" i="25"/>
  <c r="K33" i="27"/>
  <c r="M7" i="16"/>
  <c r="M8" i="16"/>
  <c r="F143" i="6"/>
  <c r="K27" i="26"/>
  <c r="K17" i="15"/>
  <c r="M21" i="16"/>
  <c r="I160" i="6"/>
  <c r="J26" i="16"/>
  <c r="D19" i="14"/>
  <c r="D27" i="12"/>
  <c r="J31" i="16"/>
  <c r="C128" i="6"/>
  <c r="C137" i="6"/>
  <c r="K18" i="27"/>
  <c r="K20" i="27"/>
  <c r="K9" i="26"/>
  <c r="K26" i="26"/>
  <c r="K5" i="28"/>
  <c r="K7" i="27"/>
  <c r="K10" i="27"/>
  <c r="H44" i="37"/>
  <c r="K13" i="26"/>
  <c r="K15" i="26"/>
  <c r="K8" i="27"/>
  <c r="K12" i="27"/>
  <c r="K17" i="27"/>
  <c r="K22" i="26"/>
  <c r="K21" i="28"/>
  <c r="K21" i="26"/>
  <c r="M23" i="17"/>
  <c r="J30" i="15"/>
  <c r="J31" i="15"/>
  <c r="J32" i="15"/>
  <c r="J33" i="15"/>
  <c r="K31" i="28"/>
  <c r="K6" i="26"/>
  <c r="F127" i="6"/>
  <c r="P4" i="10"/>
  <c r="K11" i="26"/>
  <c r="B31" i="37"/>
  <c r="K5" i="26"/>
  <c r="K24" i="28"/>
  <c r="D15" i="27"/>
  <c r="D31" i="26"/>
  <c r="D10" i="27"/>
  <c r="D12" i="26"/>
  <c r="D5" i="28"/>
  <c r="D26" i="26"/>
  <c r="D23" i="27"/>
  <c r="D21" i="28"/>
  <c r="D20" i="28"/>
  <c r="D28" i="26"/>
  <c r="D10" i="26"/>
  <c r="D10" i="28"/>
  <c r="M22" i="27"/>
  <c r="M20" i="27"/>
  <c r="M26" i="27"/>
  <c r="M12" i="26"/>
  <c r="M21" i="28"/>
  <c r="M30" i="27"/>
  <c r="M33" i="26"/>
  <c r="M11" i="26"/>
  <c r="M5" i="26"/>
  <c r="M8" i="27"/>
  <c r="M12" i="16"/>
  <c r="M13" i="16"/>
  <c r="M15" i="16"/>
  <c r="M17" i="16"/>
  <c r="G29" i="14"/>
  <c r="O27" i="12"/>
  <c r="O19" i="14"/>
  <c r="G19" i="12"/>
  <c r="D29" i="14"/>
  <c r="O4" i="10"/>
  <c r="K32" i="26"/>
  <c r="D21" i="26"/>
  <c r="O29" i="23"/>
  <c r="B5" i="17"/>
  <c r="J5" i="17"/>
  <c r="B6" i="17"/>
  <c r="B8" i="17"/>
  <c r="J9" i="17"/>
  <c r="B20" i="17"/>
  <c r="J21" i="17"/>
  <c r="J22" i="17"/>
  <c r="J23" i="17"/>
  <c r="J24" i="17"/>
  <c r="B6" i="16"/>
  <c r="B8" i="16"/>
  <c r="J21" i="16"/>
  <c r="J23" i="16"/>
  <c r="E33" i="15"/>
  <c r="D6" i="27"/>
  <c r="K24" i="15"/>
  <c r="G6" i="17"/>
  <c r="O4" i="13"/>
  <c r="M19" i="14"/>
  <c r="L19" i="12"/>
  <c r="I7" i="26"/>
  <c r="P146" i="6"/>
  <c r="P139" i="6"/>
  <c r="P138" i="6"/>
  <c r="P154" i="6"/>
  <c r="H146" i="6"/>
  <c r="J9" i="16"/>
  <c r="F29" i="14"/>
  <c r="K24" i="26"/>
  <c r="D33" i="26"/>
  <c r="K7" i="15"/>
  <c r="K8" i="15"/>
  <c r="K20" i="15"/>
  <c r="M30" i="15"/>
  <c r="O31" i="39"/>
  <c r="K25" i="26"/>
  <c r="M20" i="28"/>
  <c r="C29" i="21"/>
  <c r="M4" i="17"/>
  <c r="E10" i="17"/>
  <c r="J29" i="14"/>
  <c r="E26" i="16"/>
  <c r="E22" i="15"/>
  <c r="E23" i="15"/>
  <c r="K25" i="27"/>
  <c r="M28" i="27"/>
  <c r="M18" i="26"/>
  <c r="E17" i="17"/>
  <c r="E30" i="17"/>
  <c r="E7" i="15"/>
  <c r="E10" i="15"/>
  <c r="E11" i="15"/>
  <c r="E14" i="15"/>
  <c r="E15" i="15"/>
  <c r="K18" i="15"/>
  <c r="K28" i="26"/>
  <c r="K33" i="15"/>
  <c r="G26" i="27"/>
  <c r="P163" i="6"/>
  <c r="P165" i="6"/>
  <c r="P177" i="6"/>
  <c r="H141" i="6"/>
  <c r="P147" i="6"/>
  <c r="J17" i="15"/>
  <c r="J18" i="15"/>
  <c r="J20" i="15"/>
  <c r="J21" i="15"/>
  <c r="J22" i="15"/>
  <c r="J23" i="15"/>
  <c r="J24" i="15"/>
  <c r="J25" i="15"/>
  <c r="J26" i="15"/>
  <c r="M21" i="26"/>
  <c r="K6" i="28"/>
  <c r="L7" i="28"/>
  <c r="K10" i="28"/>
  <c r="O29" i="25"/>
  <c r="D30" i="27"/>
  <c r="M31" i="27"/>
  <c r="D7" i="26"/>
  <c r="K10" i="17"/>
  <c r="K21" i="17"/>
  <c r="K22" i="17"/>
  <c r="K24" i="27"/>
  <c r="M19" i="12"/>
  <c r="C30" i="15"/>
  <c r="F27" i="16"/>
  <c r="M26" i="26"/>
  <c r="M30" i="26"/>
  <c r="F29" i="23"/>
  <c r="K31" i="26"/>
  <c r="G26" i="15"/>
  <c r="E31" i="15"/>
  <c r="C31" i="37"/>
  <c r="K31" i="39"/>
  <c r="K32" i="27"/>
  <c r="K17" i="26"/>
  <c r="K30" i="28"/>
  <c r="C3" i="23"/>
  <c r="E5" i="17"/>
  <c r="E21" i="15"/>
  <c r="D17" i="28"/>
  <c r="M23" i="27"/>
  <c r="E24" i="17"/>
  <c r="M16" i="16"/>
  <c r="K32" i="15"/>
  <c r="G4" i="13"/>
  <c r="J27" i="15"/>
  <c r="J16" i="14"/>
  <c r="J16" i="21"/>
  <c r="J16" i="24"/>
  <c r="N136" i="6"/>
  <c r="J127" i="6"/>
  <c r="J167" i="6"/>
  <c r="H19" i="10"/>
  <c r="H19" i="12"/>
  <c r="K95" i="6"/>
  <c r="K173" i="6"/>
  <c r="K100" i="6"/>
  <c r="K96" i="6"/>
  <c r="K99" i="6"/>
  <c r="L31" i="37"/>
  <c r="P44" i="37"/>
  <c r="F27" i="24"/>
  <c r="B30" i="15"/>
  <c r="B31" i="15"/>
  <c r="B32" i="15"/>
  <c r="B33" i="15"/>
  <c r="F15" i="23"/>
  <c r="F15" i="24"/>
  <c r="N15" i="24"/>
  <c r="N15" i="23"/>
  <c r="H27" i="23"/>
  <c r="H27" i="24"/>
  <c r="D19" i="12"/>
  <c r="L17" i="26"/>
  <c r="L11" i="26"/>
  <c r="L7" i="27"/>
  <c r="L24" i="26"/>
  <c r="L6" i="27"/>
  <c r="L28" i="26"/>
  <c r="L14" i="27"/>
  <c r="L14" i="26"/>
  <c r="Q96" i="6"/>
  <c r="C161" i="6"/>
  <c r="L10" i="28"/>
  <c r="N27" i="13"/>
  <c r="N27" i="12"/>
  <c r="F96" i="6"/>
  <c r="J27" i="23"/>
  <c r="J27" i="24"/>
  <c r="B20" i="16"/>
  <c r="B22" i="16"/>
  <c r="J27" i="13"/>
  <c r="M31" i="15"/>
  <c r="M14" i="16"/>
  <c r="M11" i="16"/>
  <c r="M9" i="16"/>
  <c r="M10" i="15"/>
  <c r="M139" i="6"/>
  <c r="M18" i="16"/>
  <c r="M17" i="17"/>
  <c r="M7" i="17"/>
  <c r="M22" i="17"/>
  <c r="M5" i="17"/>
  <c r="M33" i="16"/>
  <c r="O143" i="6"/>
  <c r="O8" i="16"/>
  <c r="O22" i="17"/>
  <c r="O6" i="16"/>
  <c r="O5" i="17"/>
  <c r="M24" i="16"/>
  <c r="L23" i="27"/>
  <c r="O171" i="6"/>
  <c r="O168" i="6"/>
  <c r="O7" i="28"/>
  <c r="O13" i="26"/>
  <c r="O23" i="28"/>
  <c r="O6" i="27"/>
  <c r="O22" i="26"/>
  <c r="O15" i="26"/>
  <c r="O10" i="27"/>
  <c r="O22" i="28"/>
  <c r="O5" i="28"/>
  <c r="O21" i="26"/>
  <c r="O28" i="27"/>
  <c r="O28" i="26"/>
  <c r="O32" i="27"/>
  <c r="O9" i="28"/>
  <c r="O160" i="6"/>
  <c r="P151" i="6"/>
  <c r="P175" i="6"/>
  <c r="B27" i="12"/>
  <c r="B19" i="14"/>
  <c r="E15" i="24"/>
  <c r="E15" i="23"/>
  <c r="J4" i="24"/>
  <c r="D44" i="37"/>
  <c r="F27" i="23"/>
  <c r="F27" i="12"/>
  <c r="C29" i="14"/>
  <c r="O3" i="14"/>
  <c r="K97" i="6"/>
  <c r="L3" i="12"/>
  <c r="E19" i="12"/>
  <c r="C29" i="24"/>
  <c r="J29" i="23"/>
  <c r="K98" i="6"/>
  <c r="E16" i="12"/>
  <c r="H19" i="13"/>
  <c r="H27" i="13"/>
  <c r="I19" i="14"/>
  <c r="I3" i="14"/>
  <c r="P127" i="6"/>
  <c r="P143" i="6"/>
  <c r="D4" i="12"/>
  <c r="I169" i="6"/>
  <c r="I170" i="6"/>
  <c r="M44" i="37"/>
  <c r="M19" i="24"/>
  <c r="M27" i="23"/>
  <c r="M27" i="24"/>
  <c r="I16" i="24"/>
  <c r="B31" i="16"/>
  <c r="M19" i="10"/>
  <c r="I167" i="6"/>
  <c r="L25" i="26"/>
  <c r="E29" i="23"/>
  <c r="E29" i="21"/>
  <c r="M29" i="23"/>
  <c r="M29" i="21"/>
  <c r="E4" i="13"/>
  <c r="M138" i="6"/>
  <c r="K29" i="23"/>
  <c r="L32" i="26"/>
  <c r="M23" i="16"/>
  <c r="O5" i="15"/>
  <c r="O11" i="15"/>
  <c r="O13" i="15"/>
  <c r="O25" i="15"/>
  <c r="M29" i="12"/>
  <c r="M29" i="10"/>
  <c r="M33" i="15"/>
  <c r="I29" i="10"/>
  <c r="O7" i="17"/>
  <c r="M16" i="14"/>
  <c r="O24" i="17"/>
  <c r="M31" i="16"/>
  <c r="Q4" i="14"/>
  <c r="B16" i="14"/>
  <c r="O16" i="21"/>
  <c r="B19" i="10"/>
  <c r="K151" i="6"/>
  <c r="K175" i="6"/>
  <c r="J96" i="6"/>
  <c r="J174" i="6"/>
  <c r="I27" i="13"/>
  <c r="I27" i="12"/>
  <c r="H32" i="26"/>
  <c r="H6" i="27"/>
  <c r="H13" i="26"/>
  <c r="H5" i="27"/>
  <c r="H22" i="28"/>
  <c r="H10" i="28"/>
  <c r="H18" i="27"/>
  <c r="H28" i="26"/>
  <c r="H23" i="26"/>
  <c r="H21" i="28"/>
  <c r="H33" i="27"/>
  <c r="H7" i="26"/>
  <c r="H10" i="26"/>
  <c r="F19" i="23"/>
  <c r="L7" i="26"/>
  <c r="H5" i="28"/>
  <c r="O9" i="16"/>
  <c r="O11" i="16"/>
  <c r="O12" i="16"/>
  <c r="O13" i="16"/>
  <c r="O14" i="16"/>
  <c r="O15" i="16"/>
  <c r="B5" i="15"/>
  <c r="B6" i="15"/>
  <c r="B7" i="15"/>
  <c r="B8" i="15"/>
  <c r="B9" i="15"/>
  <c r="B10" i="15"/>
  <c r="B11" i="15"/>
  <c r="B12" i="15"/>
  <c r="B13" i="15"/>
  <c r="B14" i="15"/>
  <c r="B15" i="15"/>
  <c r="N17" i="15"/>
  <c r="N18" i="15"/>
  <c r="N20" i="15"/>
  <c r="N21" i="15"/>
  <c r="N22" i="15"/>
  <c r="N23" i="15"/>
  <c r="N24" i="15"/>
  <c r="N25" i="15"/>
  <c r="N26" i="15"/>
  <c r="O6" i="28"/>
  <c r="O10" i="28"/>
  <c r="H19" i="25"/>
  <c r="J29" i="25"/>
  <c r="O31" i="28"/>
  <c r="H11" i="26"/>
  <c r="L27" i="26"/>
  <c r="O8" i="17"/>
  <c r="P29" i="12"/>
  <c r="O31" i="15"/>
  <c r="O16" i="17"/>
  <c r="B30" i="16"/>
  <c r="J33" i="16"/>
  <c r="O26" i="15"/>
  <c r="O31" i="26"/>
  <c r="B7" i="17"/>
  <c r="B9" i="17"/>
  <c r="B10" i="17"/>
  <c r="H16" i="14"/>
  <c r="B21" i="17"/>
  <c r="B22" i="17"/>
  <c r="B23" i="17"/>
  <c r="B24" i="17"/>
  <c r="L29" i="14"/>
  <c r="B9" i="16"/>
  <c r="B10" i="16"/>
  <c r="B11" i="16"/>
  <c r="B12" i="16"/>
  <c r="B13" i="16"/>
  <c r="B14" i="16"/>
  <c r="B15" i="16"/>
  <c r="O7" i="15"/>
  <c r="K13" i="15"/>
  <c r="M16" i="12"/>
  <c r="O21" i="15"/>
  <c r="O23" i="15"/>
  <c r="E29" i="12"/>
  <c r="E24" i="15"/>
  <c r="E17" i="16"/>
  <c r="G31" i="39"/>
  <c r="M3" i="9"/>
  <c r="E96" i="6"/>
  <c r="O28" i="16"/>
  <c r="E29" i="14"/>
  <c r="L13" i="27"/>
  <c r="L21" i="28"/>
  <c r="H21" i="27"/>
  <c r="O11" i="26"/>
  <c r="L30" i="26"/>
  <c r="O33" i="26"/>
  <c r="I16" i="23"/>
  <c r="L21" i="26"/>
  <c r="H15" i="27"/>
  <c r="K19" i="25"/>
  <c r="L17" i="27"/>
  <c r="O21" i="27"/>
  <c r="H5" i="26"/>
  <c r="H9" i="26"/>
  <c r="L13" i="26"/>
  <c r="O10" i="16"/>
  <c r="L8" i="27"/>
  <c r="O11" i="27"/>
  <c r="H20" i="27"/>
  <c r="L24" i="27"/>
  <c r="O14" i="27"/>
  <c r="H23" i="27"/>
  <c r="O31" i="27"/>
  <c r="B28" i="15"/>
  <c r="O20" i="27"/>
  <c r="H25" i="27"/>
  <c r="H31" i="27"/>
  <c r="H12" i="26"/>
  <c r="H9" i="27"/>
  <c r="O8" i="27"/>
  <c r="O12" i="27"/>
  <c r="L16" i="28"/>
  <c r="L20" i="28"/>
  <c r="O5" i="27"/>
  <c r="M16" i="25"/>
  <c r="O9" i="27"/>
  <c r="O13" i="27"/>
  <c r="H22" i="27"/>
  <c r="L26" i="27"/>
  <c r="L9" i="26"/>
  <c r="H16" i="26"/>
  <c r="K16" i="14"/>
  <c r="O17" i="16"/>
  <c r="O18" i="16"/>
  <c r="B17" i="15"/>
  <c r="B18" i="15"/>
  <c r="B20" i="15"/>
  <c r="B21" i="15"/>
  <c r="B22" i="15"/>
  <c r="B23" i="15"/>
  <c r="B24" i="15"/>
  <c r="B25" i="15"/>
  <c r="B26" i="15"/>
  <c r="B31" i="39"/>
  <c r="J31" i="39"/>
  <c r="H14" i="27"/>
  <c r="O23" i="26"/>
  <c r="H20" i="28"/>
  <c r="L32" i="28"/>
  <c r="I16" i="21"/>
  <c r="L30" i="27"/>
  <c r="L20" i="26"/>
  <c r="O10" i="17"/>
  <c r="O21" i="17"/>
  <c r="E19" i="23"/>
  <c r="J7" i="16"/>
  <c r="O14" i="15"/>
  <c r="O33" i="15"/>
  <c r="J19" i="14"/>
  <c r="I16" i="12"/>
  <c r="I29" i="12"/>
  <c r="L15" i="26"/>
  <c r="G19" i="25"/>
  <c r="O20" i="28"/>
  <c r="J17" i="16"/>
  <c r="B33" i="16"/>
  <c r="O8" i="15"/>
  <c r="J17" i="17"/>
  <c r="B31" i="17"/>
  <c r="B32" i="17"/>
  <c r="H21" i="26"/>
  <c r="J12" i="16"/>
  <c r="O18" i="15"/>
  <c r="K8" i="16"/>
  <c r="F4" i="25"/>
  <c r="E14" i="16"/>
  <c r="B21" i="16"/>
  <c r="J25" i="16"/>
  <c r="B26" i="16"/>
  <c r="O9" i="15"/>
  <c r="K14" i="15"/>
  <c r="E30" i="15"/>
  <c r="M161" i="6"/>
  <c r="K138" i="6"/>
  <c r="E32" i="15"/>
  <c r="G31" i="37"/>
  <c r="I4" i="14"/>
  <c r="I29" i="14"/>
  <c r="E16" i="13"/>
  <c r="K44" i="37"/>
  <c r="I44" i="37"/>
  <c r="H3" i="25"/>
  <c r="H4" i="25"/>
  <c r="E19" i="24"/>
  <c r="E19" i="21"/>
  <c r="G16" i="13"/>
  <c r="G16" i="10"/>
  <c r="G19" i="13"/>
  <c r="G19" i="10"/>
  <c r="G29" i="13"/>
  <c r="G29" i="10"/>
  <c r="F4" i="12"/>
  <c r="F3" i="12"/>
  <c r="F16" i="12"/>
  <c r="F19" i="12"/>
  <c r="F29" i="12"/>
  <c r="G16" i="21"/>
  <c r="G16" i="24"/>
  <c r="O3" i="23"/>
  <c r="O4" i="23"/>
  <c r="I4" i="23"/>
  <c r="I3" i="23"/>
  <c r="D27" i="24"/>
  <c r="D27" i="23"/>
  <c r="E4" i="25"/>
  <c r="E3" i="25"/>
  <c r="E4" i="24"/>
  <c r="E4" i="21"/>
  <c r="H4" i="24"/>
  <c r="H4" i="21"/>
  <c r="P4" i="24"/>
  <c r="P4" i="21"/>
  <c r="K16" i="24"/>
  <c r="K16" i="21"/>
  <c r="J4" i="25"/>
  <c r="J3" i="25"/>
  <c r="F16" i="25"/>
  <c r="Q19" i="25"/>
  <c r="L16" i="24"/>
  <c r="L16" i="21"/>
  <c r="P16" i="24"/>
  <c r="P16" i="21"/>
  <c r="N19" i="24"/>
  <c r="N19" i="21"/>
  <c r="J4" i="23"/>
  <c r="J3" i="23"/>
  <c r="N16" i="23"/>
  <c r="K4" i="14"/>
  <c r="K3" i="14"/>
  <c r="G139" i="6"/>
  <c r="G163" i="6"/>
  <c r="G152" i="6"/>
  <c r="G176" i="6"/>
  <c r="J4" i="21"/>
  <c r="Q29" i="24"/>
  <c r="Q29" i="21"/>
  <c r="J29" i="24"/>
  <c r="J29" i="21"/>
  <c r="G29" i="21"/>
  <c r="G29" i="24"/>
  <c r="I19" i="23"/>
  <c r="I19" i="21"/>
  <c r="Q4" i="13"/>
  <c r="Q3" i="9"/>
  <c r="Q4" i="10"/>
  <c r="Q29" i="13"/>
  <c r="Q29" i="10"/>
  <c r="F168" i="6"/>
  <c r="F169" i="6"/>
  <c r="F170" i="6"/>
  <c r="F171" i="6"/>
  <c r="B154" i="6"/>
  <c r="B178" i="6"/>
  <c r="B141" i="6"/>
  <c r="B165" i="6"/>
  <c r="B128" i="6"/>
  <c r="B137" i="6"/>
  <c r="B161" i="6"/>
  <c r="F152" i="6"/>
  <c r="F176" i="6"/>
  <c r="F130" i="6"/>
  <c r="F139" i="6"/>
  <c r="F163" i="6"/>
  <c r="J154" i="6"/>
  <c r="J178" i="6"/>
  <c r="J141" i="6"/>
  <c r="J165" i="6"/>
  <c r="J128" i="6"/>
  <c r="J137" i="6"/>
  <c r="J161" i="6"/>
  <c r="N152" i="6"/>
  <c r="N176" i="6"/>
  <c r="N130" i="6"/>
  <c r="N139" i="6"/>
  <c r="N163" i="6"/>
  <c r="N144" i="6"/>
  <c r="N145" i="6"/>
  <c r="N146" i="6"/>
  <c r="N147" i="6"/>
  <c r="K4" i="23"/>
  <c r="M4" i="25"/>
  <c r="P3" i="23"/>
  <c r="J4" i="13"/>
  <c r="J4" i="10"/>
  <c r="J3" i="9"/>
  <c r="D137" i="6"/>
  <c r="D161" i="6"/>
  <c r="L137" i="6"/>
  <c r="L161" i="6"/>
  <c r="D138" i="6"/>
  <c r="D162" i="6"/>
  <c r="L139" i="6"/>
  <c r="L163" i="6"/>
  <c r="K128" i="6"/>
  <c r="K137" i="6"/>
  <c r="K161" i="6"/>
  <c r="K141" i="6"/>
  <c r="K165" i="6"/>
  <c r="D143" i="6"/>
  <c r="D167" i="6"/>
  <c r="L143" i="6"/>
  <c r="L167" i="6"/>
  <c r="L130" i="6"/>
  <c r="C154" i="6"/>
  <c r="C178" i="6"/>
  <c r="N17" i="17"/>
  <c r="F16" i="13"/>
  <c r="F16" i="10"/>
  <c r="D19" i="10"/>
  <c r="D19" i="13"/>
  <c r="F30" i="16"/>
  <c r="F32" i="16"/>
  <c r="N33" i="16"/>
  <c r="Q4" i="12"/>
  <c r="C168" i="6"/>
  <c r="C170" i="6"/>
  <c r="C169" i="6"/>
  <c r="C171" i="6"/>
  <c r="O153" i="6"/>
  <c r="O177" i="6"/>
  <c r="O131" i="6"/>
  <c r="O140" i="6"/>
  <c r="O164" i="6"/>
  <c r="C144" i="6"/>
  <c r="C146" i="6"/>
  <c r="C145" i="6"/>
  <c r="C147" i="6"/>
  <c r="B95" i="6"/>
  <c r="B97" i="6"/>
  <c r="B98" i="6"/>
  <c r="B99" i="6"/>
  <c r="B100" i="6"/>
  <c r="I4" i="12"/>
  <c r="I3" i="12"/>
  <c r="K131" i="6"/>
  <c r="K140" i="6"/>
  <c r="K164" i="6"/>
  <c r="N143" i="6"/>
  <c r="C153" i="6"/>
  <c r="C177" i="6"/>
  <c r="C140" i="6"/>
  <c r="C167" i="6"/>
  <c r="C31" i="17"/>
  <c r="F4" i="14"/>
  <c r="F3" i="14"/>
  <c r="N4" i="14"/>
  <c r="N3" i="14"/>
  <c r="F6" i="17"/>
  <c r="F8" i="17"/>
  <c r="F20" i="17"/>
  <c r="F4" i="13"/>
  <c r="F3" i="9"/>
  <c r="F4" i="10"/>
  <c r="N5" i="16"/>
  <c r="N7" i="16"/>
  <c r="N20" i="16"/>
  <c r="F24" i="16"/>
  <c r="N25" i="16"/>
  <c r="D29" i="10"/>
  <c r="D29" i="13"/>
  <c r="C4" i="12"/>
  <c r="C3" i="12"/>
  <c r="C20" i="15"/>
  <c r="C22" i="15"/>
  <c r="I153" i="6"/>
  <c r="I177" i="6"/>
  <c r="I141" i="6"/>
  <c r="I165" i="6"/>
  <c r="I128" i="6"/>
  <c r="I137" i="6"/>
  <c r="I161" i="6"/>
  <c r="Q153" i="6"/>
  <c r="Q177" i="6"/>
  <c r="Q131" i="6"/>
  <c r="Q140" i="6"/>
  <c r="Q164" i="6"/>
  <c r="M144" i="6"/>
  <c r="M146" i="6"/>
  <c r="M143" i="6"/>
  <c r="M145" i="6"/>
  <c r="M147" i="6"/>
  <c r="L151" i="6"/>
  <c r="L175" i="6"/>
  <c r="G130" i="6"/>
  <c r="N32" i="16"/>
  <c r="P95" i="6"/>
  <c r="C23" i="15"/>
  <c r="M7" i="15"/>
  <c r="M11" i="15"/>
  <c r="M15" i="15"/>
  <c r="F44" i="37"/>
  <c r="N44" i="37"/>
  <c r="O44" i="37"/>
  <c r="D31" i="37"/>
  <c r="P31" i="37"/>
  <c r="G27" i="24"/>
  <c r="L3" i="25"/>
  <c r="L4" i="25"/>
  <c r="F29" i="24"/>
  <c r="F29" i="21"/>
  <c r="G4" i="23"/>
  <c r="G3" i="23"/>
  <c r="Q27" i="23"/>
  <c r="N28" i="15"/>
  <c r="K16" i="13"/>
  <c r="K16" i="10"/>
  <c r="K19" i="13"/>
  <c r="K19" i="10"/>
  <c r="K29" i="13"/>
  <c r="K29" i="10"/>
  <c r="J4" i="12"/>
  <c r="J3" i="12"/>
  <c r="J16" i="12"/>
  <c r="J19" i="12"/>
  <c r="J29" i="12"/>
  <c r="D19" i="24"/>
  <c r="D19" i="21"/>
  <c r="G19" i="24"/>
  <c r="G19" i="21"/>
  <c r="O19" i="24"/>
  <c r="O19" i="21"/>
  <c r="M9" i="17"/>
  <c r="M32" i="17"/>
  <c r="K4" i="25"/>
  <c r="K3" i="25"/>
  <c r="M4" i="24"/>
  <c r="M4" i="21"/>
  <c r="Q4" i="21"/>
  <c r="Q4" i="24"/>
  <c r="C16" i="21"/>
  <c r="C16" i="24"/>
  <c r="M20" i="17"/>
  <c r="M30" i="17"/>
  <c r="N16" i="25"/>
  <c r="F19" i="25"/>
  <c r="F3" i="25"/>
  <c r="K4" i="21"/>
  <c r="K4" i="24"/>
  <c r="M16" i="24"/>
  <c r="M16" i="21"/>
  <c r="H19" i="21"/>
  <c r="H19" i="24"/>
  <c r="D3" i="23"/>
  <c r="D4" i="23"/>
  <c r="L3" i="23"/>
  <c r="L4" i="23"/>
  <c r="L16" i="23"/>
  <c r="M21" i="17"/>
  <c r="I4" i="13"/>
  <c r="I3" i="9"/>
  <c r="I4" i="10"/>
  <c r="C9" i="16"/>
  <c r="C10" i="16"/>
  <c r="C11" i="16"/>
  <c r="C12" i="16"/>
  <c r="C13" i="16"/>
  <c r="C14" i="16"/>
  <c r="C15" i="16"/>
  <c r="I16" i="13"/>
  <c r="I16" i="10"/>
  <c r="F5" i="15"/>
  <c r="F6" i="15"/>
  <c r="F7" i="15"/>
  <c r="F8" i="15"/>
  <c r="F9" i="15"/>
  <c r="F10" i="15"/>
  <c r="F11" i="15"/>
  <c r="F12" i="15"/>
  <c r="F13" i="15"/>
  <c r="F14" i="15"/>
  <c r="F15" i="15"/>
  <c r="H29" i="12"/>
  <c r="N30" i="15"/>
  <c r="N31" i="15"/>
  <c r="N32" i="15"/>
  <c r="N33" i="15"/>
  <c r="G140" i="6"/>
  <c r="G164" i="6"/>
  <c r="G153" i="6"/>
  <c r="G177" i="6"/>
  <c r="G145" i="6"/>
  <c r="N4" i="25"/>
  <c r="N3" i="25"/>
  <c r="I19" i="24"/>
  <c r="P29" i="24"/>
  <c r="P29" i="21"/>
  <c r="H19" i="23"/>
  <c r="P19" i="23"/>
  <c r="N3" i="23"/>
  <c r="N19" i="23"/>
  <c r="G5" i="17"/>
  <c r="C7" i="17"/>
  <c r="G24" i="17"/>
  <c r="G30" i="17"/>
  <c r="C32" i="17"/>
  <c r="M5" i="16"/>
  <c r="M6" i="16"/>
  <c r="Q19" i="13"/>
  <c r="Q19" i="10"/>
  <c r="G5" i="16"/>
  <c r="J168" i="6"/>
  <c r="J169" i="6"/>
  <c r="J170" i="6"/>
  <c r="J171" i="6"/>
  <c r="B153" i="6"/>
  <c r="B177" i="6"/>
  <c r="B131" i="6"/>
  <c r="B140" i="6"/>
  <c r="B164" i="6"/>
  <c r="F155" i="6"/>
  <c r="F179" i="6"/>
  <c r="F151" i="6"/>
  <c r="F175" i="6"/>
  <c r="F129" i="6"/>
  <c r="F138" i="6"/>
  <c r="F162" i="6"/>
  <c r="J153" i="6"/>
  <c r="J177" i="6"/>
  <c r="J131" i="6"/>
  <c r="J140" i="6"/>
  <c r="J164" i="6"/>
  <c r="N155" i="6"/>
  <c r="N179" i="6"/>
  <c r="N151" i="6"/>
  <c r="N175" i="6"/>
  <c r="N129" i="6"/>
  <c r="N138" i="6"/>
  <c r="N162" i="6"/>
  <c r="J144" i="6"/>
  <c r="J145" i="6"/>
  <c r="J146" i="6"/>
  <c r="J147" i="6"/>
  <c r="N4" i="24"/>
  <c r="E29" i="24"/>
  <c r="C4" i="23"/>
  <c r="J15" i="23"/>
  <c r="G29" i="23"/>
  <c r="C21" i="17"/>
  <c r="J14" i="16"/>
  <c r="B23" i="16"/>
  <c r="G11" i="15"/>
  <c r="G27" i="15"/>
  <c r="J4" i="14"/>
  <c r="J3" i="14"/>
  <c r="C8" i="17"/>
  <c r="K4" i="13"/>
  <c r="J19" i="10"/>
  <c r="J19" i="13"/>
  <c r="M30" i="16"/>
  <c r="D141" i="6"/>
  <c r="D165" i="6"/>
  <c r="E129" i="6"/>
  <c r="E138" i="6"/>
  <c r="E162" i="6"/>
  <c r="H151" i="6"/>
  <c r="H175" i="6"/>
  <c r="M154" i="6"/>
  <c r="M178" i="6"/>
  <c r="C139" i="6"/>
  <c r="F19" i="21"/>
  <c r="F4" i="23"/>
  <c r="M6" i="17"/>
  <c r="B25" i="16"/>
  <c r="J28" i="16"/>
  <c r="C7" i="15"/>
  <c r="M17" i="15"/>
  <c r="F17" i="17"/>
  <c r="P19" i="14"/>
  <c r="N30" i="17"/>
  <c r="N31" i="17"/>
  <c r="N32" i="17"/>
  <c r="D4" i="10"/>
  <c r="D4" i="13"/>
  <c r="D3" i="9"/>
  <c r="H16" i="10"/>
  <c r="F17" i="16"/>
  <c r="B18" i="16"/>
  <c r="L19" i="10"/>
  <c r="L19" i="13"/>
  <c r="N29" i="13"/>
  <c r="N29" i="10"/>
  <c r="N31" i="16"/>
  <c r="F33" i="16"/>
  <c r="E4" i="12"/>
  <c r="E3" i="12"/>
  <c r="M6" i="15"/>
  <c r="G18" i="15"/>
  <c r="C29" i="12"/>
  <c r="C31" i="15"/>
  <c r="C33" i="15"/>
  <c r="K167" i="6"/>
  <c r="K169" i="6"/>
  <c r="K171" i="6"/>
  <c r="K174" i="6"/>
  <c r="K176" i="6"/>
  <c r="K178" i="6"/>
  <c r="K168" i="6"/>
  <c r="K170" i="6"/>
  <c r="O152" i="6"/>
  <c r="O176" i="6"/>
  <c r="O130" i="6"/>
  <c r="O139" i="6"/>
  <c r="O163" i="6"/>
  <c r="F150" i="6"/>
  <c r="F174" i="6"/>
  <c r="N98" i="6"/>
  <c r="G4" i="21"/>
  <c r="L33" i="26"/>
  <c r="C23" i="17"/>
  <c r="G8" i="16"/>
  <c r="J20" i="16"/>
  <c r="J30" i="16"/>
  <c r="J16" i="10"/>
  <c r="J16" i="13"/>
  <c r="M20" i="16"/>
  <c r="M28" i="16"/>
  <c r="G6" i="16"/>
  <c r="J136" i="6"/>
  <c r="J160" i="6"/>
  <c r="E141" i="6"/>
  <c r="E165" i="6"/>
  <c r="M153" i="6"/>
  <c r="M177" i="6"/>
  <c r="C138" i="6"/>
  <c r="M140" i="6"/>
  <c r="C164" i="6"/>
  <c r="J16" i="25"/>
  <c r="J15" i="16"/>
  <c r="N22" i="16"/>
  <c r="J32" i="16"/>
  <c r="C11" i="15"/>
  <c r="G32" i="15"/>
  <c r="F5" i="17"/>
  <c r="N5" i="17"/>
  <c r="J6" i="17"/>
  <c r="N7" i="17"/>
  <c r="J8" i="17"/>
  <c r="F9" i="17"/>
  <c r="N10" i="17"/>
  <c r="G19" i="17"/>
  <c r="J20" i="17"/>
  <c r="F21" i="17"/>
  <c r="F22" i="17"/>
  <c r="F23" i="17"/>
  <c r="F24" i="17"/>
  <c r="J5" i="16"/>
  <c r="J6" i="16"/>
  <c r="J8" i="16"/>
  <c r="F9" i="16"/>
  <c r="F10" i="16"/>
  <c r="F11" i="16"/>
  <c r="F12" i="16"/>
  <c r="F13" i="16"/>
  <c r="F14" i="16"/>
  <c r="F15" i="16"/>
  <c r="D16" i="10"/>
  <c r="D16" i="13"/>
  <c r="F19" i="13"/>
  <c r="F19" i="10"/>
  <c r="F22" i="16"/>
  <c r="N23" i="16"/>
  <c r="F25" i="16"/>
  <c r="B28" i="16"/>
  <c r="K4" i="12"/>
  <c r="K3" i="12"/>
  <c r="K4" i="10"/>
  <c r="G6" i="15"/>
  <c r="G10" i="15"/>
  <c r="K11" i="15"/>
  <c r="C12" i="15"/>
  <c r="K12" i="15"/>
  <c r="G14" i="15"/>
  <c r="K21" i="15"/>
  <c r="G24" i="15"/>
  <c r="K26" i="15"/>
  <c r="G28" i="15"/>
  <c r="E168" i="6"/>
  <c r="E170" i="6"/>
  <c r="E175" i="6"/>
  <c r="E177" i="6"/>
  <c r="E167" i="6"/>
  <c r="E169" i="6"/>
  <c r="E171" i="6"/>
  <c r="I152" i="6"/>
  <c r="I176" i="6"/>
  <c r="I131" i="6"/>
  <c r="I140" i="6"/>
  <c r="I164" i="6"/>
  <c r="I127" i="6"/>
  <c r="Q152" i="6"/>
  <c r="Q176" i="6"/>
  <c r="Q130" i="6"/>
  <c r="Q139" i="6"/>
  <c r="Q163" i="6"/>
  <c r="E13" i="16"/>
  <c r="E144" i="6"/>
  <c r="E146" i="6"/>
  <c r="E151" i="6"/>
  <c r="E153" i="6"/>
  <c r="E5" i="16"/>
  <c r="E21" i="16"/>
  <c r="E143" i="6"/>
  <c r="E145" i="6"/>
  <c r="E147" i="6"/>
  <c r="D151" i="6"/>
  <c r="D175" i="6"/>
  <c r="L152" i="6"/>
  <c r="L176" i="6"/>
  <c r="L153" i="6"/>
  <c r="L177" i="6"/>
  <c r="L154" i="6"/>
  <c r="L178" i="6"/>
  <c r="G131" i="6"/>
  <c r="E176" i="6"/>
  <c r="M24" i="15"/>
  <c r="H98" i="6"/>
  <c r="H100" i="6"/>
  <c r="H95" i="6"/>
  <c r="H97" i="6"/>
  <c r="H99" i="6"/>
  <c r="E33" i="16"/>
  <c r="H4" i="13"/>
  <c r="N24" i="16"/>
  <c r="C25" i="15"/>
  <c r="P27" i="13"/>
  <c r="E8" i="15"/>
  <c r="E12" i="15"/>
  <c r="C17" i="15"/>
  <c r="C44" i="37"/>
  <c r="Q44" i="37"/>
  <c r="F4" i="24"/>
  <c r="F4" i="21"/>
  <c r="F16" i="24"/>
  <c r="F16" i="21"/>
  <c r="E4" i="14"/>
  <c r="E3" i="14"/>
  <c r="C4" i="13"/>
  <c r="C3" i="9"/>
  <c r="C4" i="10"/>
  <c r="O16" i="13"/>
  <c r="O16" i="10"/>
  <c r="O19" i="13"/>
  <c r="O19" i="10"/>
  <c r="O29" i="13"/>
  <c r="O29" i="10"/>
  <c r="N4" i="12"/>
  <c r="N3" i="12"/>
  <c r="N16" i="12"/>
  <c r="N19" i="12"/>
  <c r="N29" i="12"/>
  <c r="G3" i="25"/>
  <c r="G4" i="25"/>
  <c r="L19" i="24"/>
  <c r="L19" i="21"/>
  <c r="P19" i="24"/>
  <c r="P19" i="21"/>
  <c r="M4" i="23"/>
  <c r="M3" i="23"/>
  <c r="C3" i="25"/>
  <c r="C4" i="25"/>
  <c r="D4" i="24"/>
  <c r="D4" i="21"/>
  <c r="L4" i="24"/>
  <c r="L4" i="21"/>
  <c r="I4" i="25"/>
  <c r="I3" i="25"/>
  <c r="H16" i="24"/>
  <c r="H16" i="21"/>
  <c r="Q19" i="24"/>
  <c r="Q19" i="21"/>
  <c r="J19" i="21"/>
  <c r="J19" i="24"/>
  <c r="I19" i="13"/>
  <c r="I19" i="10"/>
  <c r="G137" i="6"/>
  <c r="G161" i="6"/>
  <c r="G141" i="6"/>
  <c r="G165" i="6"/>
  <c r="G154" i="6"/>
  <c r="G178" i="6"/>
  <c r="Q4" i="25"/>
  <c r="Q3" i="25"/>
  <c r="I19" i="25"/>
  <c r="I29" i="24"/>
  <c r="I29" i="21"/>
  <c r="L29" i="24"/>
  <c r="L29" i="21"/>
  <c r="P27" i="23"/>
  <c r="P27" i="24"/>
  <c r="Q16" i="13"/>
  <c r="Q16" i="10"/>
  <c r="N168" i="6"/>
  <c r="N169" i="6"/>
  <c r="N170" i="6"/>
  <c r="N171" i="6"/>
  <c r="B152" i="6"/>
  <c r="B176" i="6"/>
  <c r="B130" i="6"/>
  <c r="B139" i="6"/>
  <c r="B163" i="6"/>
  <c r="F154" i="6"/>
  <c r="F178" i="6"/>
  <c r="F141" i="6"/>
  <c r="F165" i="6"/>
  <c r="F128" i="6"/>
  <c r="F137" i="6"/>
  <c r="F161" i="6"/>
  <c r="J152" i="6"/>
  <c r="J176" i="6"/>
  <c r="J130" i="6"/>
  <c r="J139" i="6"/>
  <c r="J163" i="6"/>
  <c r="N154" i="6"/>
  <c r="N178" i="6"/>
  <c r="N141" i="6"/>
  <c r="N165" i="6"/>
  <c r="N128" i="6"/>
  <c r="N137" i="6"/>
  <c r="N161" i="6"/>
  <c r="F144" i="6"/>
  <c r="F145" i="6"/>
  <c r="F146" i="6"/>
  <c r="F147" i="6"/>
  <c r="O3" i="12"/>
  <c r="O4" i="12"/>
  <c r="L127" i="6"/>
  <c r="D139" i="6"/>
  <c r="D163" i="6"/>
  <c r="L140" i="6"/>
  <c r="L164" i="6"/>
  <c r="K130" i="6"/>
  <c r="K139" i="6"/>
  <c r="K163" i="6"/>
  <c r="L131" i="6"/>
  <c r="C152" i="6"/>
  <c r="C176" i="6"/>
  <c r="E155" i="6"/>
  <c r="E179" i="6"/>
  <c r="L4" i="14"/>
  <c r="L3" i="14"/>
  <c r="P4" i="14"/>
  <c r="P3" i="14"/>
  <c r="F30" i="17"/>
  <c r="L4" i="10"/>
  <c r="L4" i="13"/>
  <c r="L3" i="9"/>
  <c r="N16" i="13"/>
  <c r="N16" i="10"/>
  <c r="F18" i="16"/>
  <c r="D27" i="13"/>
  <c r="F31" i="16"/>
  <c r="C16" i="12"/>
  <c r="O155" i="6"/>
  <c r="O179" i="6"/>
  <c r="O151" i="6"/>
  <c r="O175" i="6"/>
  <c r="O129" i="6"/>
  <c r="O138" i="6"/>
  <c r="O162" i="6"/>
  <c r="E16" i="21"/>
  <c r="N4" i="23"/>
  <c r="E19" i="10"/>
  <c r="J29" i="10"/>
  <c r="J29" i="13"/>
  <c r="O29" i="12"/>
  <c r="F136" i="6"/>
  <c r="F160" i="6"/>
  <c r="O98" i="6"/>
  <c r="E128" i="6"/>
  <c r="E137" i="6"/>
  <c r="E161" i="6"/>
  <c r="C151" i="6"/>
  <c r="C175" i="6"/>
  <c r="C155" i="6"/>
  <c r="C179" i="6"/>
  <c r="C143" i="6"/>
  <c r="C162" i="6"/>
  <c r="F5" i="16"/>
  <c r="F7" i="17"/>
  <c r="F10" i="17"/>
  <c r="N19" i="14"/>
  <c r="H29" i="14"/>
  <c r="N6" i="16"/>
  <c r="N8" i="16"/>
  <c r="N9" i="16"/>
  <c r="N10" i="16"/>
  <c r="N11" i="16"/>
  <c r="N12" i="16"/>
  <c r="N13" i="16"/>
  <c r="N14" i="16"/>
  <c r="N15" i="16"/>
  <c r="L16" i="10"/>
  <c r="L16" i="13"/>
  <c r="F20" i="16"/>
  <c r="N21" i="16"/>
  <c r="F23" i="16"/>
  <c r="F28" i="16"/>
  <c r="L29" i="10"/>
  <c r="L29" i="13"/>
  <c r="C8" i="15"/>
  <c r="G16" i="12"/>
  <c r="C26" i="15"/>
  <c r="M168" i="6"/>
  <c r="M170" i="6"/>
  <c r="M167" i="6"/>
  <c r="M169" i="6"/>
  <c r="M171" i="6"/>
  <c r="I155" i="6"/>
  <c r="I179" i="6"/>
  <c r="I151" i="6"/>
  <c r="I175" i="6"/>
  <c r="I130" i="6"/>
  <c r="I139" i="6"/>
  <c r="I163" i="6"/>
  <c r="Q155" i="6"/>
  <c r="Q179" i="6"/>
  <c r="Q151" i="6"/>
  <c r="Q175" i="6"/>
  <c r="Q129" i="6"/>
  <c r="Q138" i="6"/>
  <c r="Q162" i="6"/>
  <c r="G8" i="17"/>
  <c r="G17" i="17"/>
  <c r="L96" i="6"/>
  <c r="G143" i="6"/>
  <c r="M21" i="15"/>
  <c r="M25" i="15"/>
  <c r="G31" i="17"/>
  <c r="C9" i="15"/>
  <c r="G21" i="17"/>
  <c r="M8" i="15"/>
  <c r="M12" i="15"/>
  <c r="C141" i="6"/>
  <c r="B44" i="37"/>
  <c r="J44" i="37"/>
  <c r="G44" i="37"/>
  <c r="E44" i="37"/>
  <c r="H31" i="37"/>
  <c r="L44" i="37"/>
  <c r="D4" i="25"/>
  <c r="D3" i="25"/>
  <c r="P4" i="25"/>
  <c r="P3" i="25"/>
  <c r="I27" i="23"/>
  <c r="G28" i="16"/>
  <c r="F28" i="15"/>
  <c r="C16" i="13"/>
  <c r="C16" i="10"/>
  <c r="C19" i="13"/>
  <c r="C19" i="10"/>
  <c r="C29" i="13"/>
  <c r="C29" i="10"/>
  <c r="B4" i="12"/>
  <c r="B16" i="12"/>
  <c r="B19" i="12"/>
  <c r="B29" i="12"/>
  <c r="O3" i="25"/>
  <c r="O4" i="25"/>
  <c r="I4" i="21"/>
  <c r="I4" i="24"/>
  <c r="C19" i="24"/>
  <c r="C19" i="21"/>
  <c r="K19" i="24"/>
  <c r="K19" i="21"/>
  <c r="K29" i="21"/>
  <c r="K29" i="24"/>
  <c r="E4" i="23"/>
  <c r="E3" i="23"/>
  <c r="Q3" i="23"/>
  <c r="Q4" i="23"/>
  <c r="J19" i="25"/>
  <c r="C4" i="21"/>
  <c r="C4" i="24"/>
  <c r="O4" i="24"/>
  <c r="O4" i="21"/>
  <c r="D16" i="24"/>
  <c r="D16" i="21"/>
  <c r="Q16" i="24"/>
  <c r="Q16" i="21"/>
  <c r="O29" i="21"/>
  <c r="O29" i="24"/>
  <c r="H4" i="23"/>
  <c r="H3" i="23"/>
  <c r="M31" i="17"/>
  <c r="G3" i="9"/>
  <c r="C7" i="16"/>
  <c r="G17" i="16"/>
  <c r="G18" i="16"/>
  <c r="C20" i="16"/>
  <c r="C21" i="16"/>
  <c r="C22" i="16"/>
  <c r="C23" i="16"/>
  <c r="C24" i="16"/>
  <c r="C25" i="16"/>
  <c r="C26" i="16"/>
  <c r="C27" i="16"/>
  <c r="C30" i="16"/>
  <c r="C31" i="16"/>
  <c r="C32" i="16"/>
  <c r="C33" i="16"/>
  <c r="H3" i="12"/>
  <c r="H4" i="12"/>
  <c r="N5" i="15"/>
  <c r="N6" i="15"/>
  <c r="N7" i="15"/>
  <c r="N8" i="15"/>
  <c r="N9" i="15"/>
  <c r="N10" i="15"/>
  <c r="N11" i="15"/>
  <c r="N12" i="15"/>
  <c r="N13" i="15"/>
  <c r="N14" i="15"/>
  <c r="N15" i="15"/>
  <c r="F30" i="15"/>
  <c r="F31" i="15"/>
  <c r="F32" i="15"/>
  <c r="F33" i="15"/>
  <c r="G138" i="6"/>
  <c r="G162" i="6"/>
  <c r="G151" i="6"/>
  <c r="G175" i="6"/>
  <c r="G128" i="6"/>
  <c r="G147" i="6"/>
  <c r="F31" i="39"/>
  <c r="N31" i="39"/>
  <c r="D19" i="25"/>
  <c r="P19" i="25"/>
  <c r="D29" i="21"/>
  <c r="D29" i="24"/>
  <c r="H29" i="24"/>
  <c r="H29" i="21"/>
  <c r="N29" i="24"/>
  <c r="N29" i="21"/>
  <c r="D19" i="23"/>
  <c r="Q19" i="23"/>
  <c r="J19" i="23"/>
  <c r="C4" i="14"/>
  <c r="C3" i="14"/>
  <c r="G9" i="17"/>
  <c r="G20" i="17"/>
  <c r="C22" i="17"/>
  <c r="P4" i="12"/>
  <c r="P3" i="12"/>
  <c r="P16" i="12"/>
  <c r="B168" i="6"/>
  <c r="B169" i="6"/>
  <c r="B170" i="6"/>
  <c r="B171" i="6"/>
  <c r="B155" i="6"/>
  <c r="B179" i="6"/>
  <c r="B151" i="6"/>
  <c r="B175" i="6"/>
  <c r="B129" i="6"/>
  <c r="B138" i="6"/>
  <c r="B162" i="6"/>
  <c r="F153" i="6"/>
  <c r="F177" i="6"/>
  <c r="F131" i="6"/>
  <c r="F140" i="6"/>
  <c r="F164" i="6"/>
  <c r="J155" i="6"/>
  <c r="J179" i="6"/>
  <c r="J151" i="6"/>
  <c r="J175" i="6"/>
  <c r="J129" i="6"/>
  <c r="J138" i="6"/>
  <c r="J162" i="6"/>
  <c r="N153" i="6"/>
  <c r="N177" i="6"/>
  <c r="N131" i="6"/>
  <c r="N140" i="6"/>
  <c r="N164" i="6"/>
  <c r="B144" i="6"/>
  <c r="B145" i="6"/>
  <c r="B146" i="6"/>
  <c r="B147" i="6"/>
  <c r="M3" i="25"/>
  <c r="P4" i="23"/>
  <c r="J10" i="16"/>
  <c r="J18" i="16"/>
  <c r="M25" i="16"/>
  <c r="C5" i="15"/>
  <c r="C6" i="17"/>
  <c r="C10" i="17"/>
  <c r="G23" i="17"/>
  <c r="P16" i="10"/>
  <c r="P16" i="13"/>
  <c r="P29" i="10"/>
  <c r="P29" i="13"/>
  <c r="O19" i="12"/>
  <c r="L6" i="26"/>
  <c r="L22" i="26"/>
  <c r="L18" i="26"/>
  <c r="L26" i="26"/>
  <c r="L31" i="27"/>
  <c r="L138" i="6"/>
  <c r="L162" i="6"/>
  <c r="D140" i="6"/>
  <c r="D164" i="6"/>
  <c r="L141" i="6"/>
  <c r="L165" i="6"/>
  <c r="E127" i="6"/>
  <c r="E136" i="6"/>
  <c r="E160" i="6"/>
  <c r="E131" i="6"/>
  <c r="E140" i="6"/>
  <c r="E164" i="6"/>
  <c r="D128" i="6"/>
  <c r="L128" i="6"/>
  <c r="D129" i="6"/>
  <c r="D131" i="6"/>
  <c r="M152" i="6"/>
  <c r="M176" i="6"/>
  <c r="M155" i="6"/>
  <c r="M179" i="6"/>
  <c r="M137" i="6"/>
  <c r="C163" i="6"/>
  <c r="M165" i="6"/>
  <c r="L31" i="26"/>
  <c r="L10" i="27"/>
  <c r="K3" i="23"/>
  <c r="M19" i="23"/>
  <c r="M10" i="17"/>
  <c r="J13" i="16"/>
  <c r="N26" i="16"/>
  <c r="G21" i="15"/>
  <c r="G33" i="15"/>
  <c r="H4" i="14"/>
  <c r="H3" i="14"/>
  <c r="B17" i="17"/>
  <c r="J30" i="17"/>
  <c r="F31" i="17"/>
  <c r="F32" i="17"/>
  <c r="B17" i="16"/>
  <c r="N17" i="16"/>
  <c r="N18" i="16"/>
  <c r="F29" i="13"/>
  <c r="F29" i="10"/>
  <c r="B32" i="16"/>
  <c r="M4" i="12"/>
  <c r="M14" i="15"/>
  <c r="K16" i="12"/>
  <c r="C18" i="15"/>
  <c r="M20" i="15"/>
  <c r="M26" i="15"/>
  <c r="K29" i="12"/>
  <c r="C32" i="15"/>
  <c r="O154" i="6"/>
  <c r="O178" i="6"/>
  <c r="O141" i="6"/>
  <c r="O165" i="6"/>
  <c r="O128" i="6"/>
  <c r="O137" i="6"/>
  <c r="O161" i="6"/>
  <c r="K5" i="16"/>
  <c r="K143" i="6"/>
  <c r="K145" i="6"/>
  <c r="K147" i="6"/>
  <c r="K150" i="6"/>
  <c r="K152" i="6"/>
  <c r="K154" i="6"/>
  <c r="K144" i="6"/>
  <c r="K146" i="6"/>
  <c r="B96" i="6"/>
  <c r="N150" i="6"/>
  <c r="N174" i="6"/>
  <c r="J22" i="16"/>
  <c r="N28" i="16"/>
  <c r="G15" i="15"/>
  <c r="E4" i="10"/>
  <c r="P19" i="10"/>
  <c r="P19" i="13"/>
  <c r="M22" i="16"/>
  <c r="K7" i="16"/>
  <c r="B136" i="6"/>
  <c r="B160" i="6"/>
  <c r="E130" i="6"/>
  <c r="E139" i="6"/>
  <c r="E163" i="6"/>
  <c r="B143" i="6"/>
  <c r="F167" i="6"/>
  <c r="J143" i="6"/>
  <c r="N167" i="6"/>
  <c r="M151" i="6"/>
  <c r="M175" i="6"/>
  <c r="K155" i="6"/>
  <c r="K179" i="6"/>
  <c r="M162" i="6"/>
  <c r="L23" i="26"/>
  <c r="M19" i="25"/>
  <c r="L8" i="28"/>
  <c r="B7" i="16"/>
  <c r="J24" i="16"/>
  <c r="N30" i="16"/>
  <c r="G25" i="15"/>
  <c r="N6" i="17"/>
  <c r="J7" i="17"/>
  <c r="N8" i="17"/>
  <c r="N9" i="17"/>
  <c r="J10" i="17"/>
  <c r="P16" i="14"/>
  <c r="F19" i="14"/>
  <c r="N20" i="17"/>
  <c r="N21" i="17"/>
  <c r="N22" i="17"/>
  <c r="N23" i="17"/>
  <c r="N24" i="17"/>
  <c r="P29" i="14"/>
  <c r="B5" i="16"/>
  <c r="N4" i="13"/>
  <c r="N3" i="9"/>
  <c r="N4" i="10"/>
  <c r="F6" i="16"/>
  <c r="F7" i="16"/>
  <c r="F8" i="16"/>
  <c r="M16" i="10"/>
  <c r="N19" i="13"/>
  <c r="N19" i="10"/>
  <c r="F21" i="16"/>
  <c r="B24" i="16"/>
  <c r="F26" i="16"/>
  <c r="K5" i="15"/>
  <c r="C6" i="15"/>
  <c r="K6" i="15"/>
  <c r="K9" i="15"/>
  <c r="C10" i="15"/>
  <c r="K10" i="15"/>
  <c r="G12" i="15"/>
  <c r="C14" i="15"/>
  <c r="K15" i="15"/>
  <c r="C19" i="12"/>
  <c r="K19" i="12"/>
  <c r="K22" i="15"/>
  <c r="C24" i="15"/>
  <c r="K25" i="15"/>
  <c r="C28" i="15"/>
  <c r="K28" i="15"/>
  <c r="G29" i="12"/>
  <c r="I154" i="6"/>
  <c r="I178" i="6"/>
  <c r="I129" i="6"/>
  <c r="I138" i="6"/>
  <c r="I162" i="6"/>
  <c r="Q154" i="6"/>
  <c r="Q178" i="6"/>
  <c r="Q141" i="6"/>
  <c r="Q165" i="6"/>
  <c r="Q128" i="6"/>
  <c r="Q137" i="6"/>
  <c r="Q161" i="6"/>
  <c r="O144" i="6"/>
  <c r="O145" i="6"/>
  <c r="O146" i="6"/>
  <c r="O147" i="6"/>
  <c r="O7" i="16"/>
  <c r="D152" i="6"/>
  <c r="D176" i="6"/>
  <c r="D153" i="6"/>
  <c r="D177" i="6"/>
  <c r="D154" i="6"/>
  <c r="D178" i="6"/>
  <c r="G129" i="6"/>
  <c r="E174" i="6"/>
  <c r="K177" i="6"/>
  <c r="B29" i="10"/>
  <c r="M23" i="15"/>
  <c r="M28" i="15"/>
  <c r="K162" i="6"/>
  <c r="P150" i="6"/>
  <c r="P174" i="6"/>
  <c r="P99" i="6"/>
  <c r="E152" i="6"/>
  <c r="P4" i="13"/>
  <c r="C15" i="15"/>
  <c r="E9" i="16"/>
  <c r="C21" i="15"/>
  <c r="M32" i="15"/>
  <c r="E154" i="6"/>
  <c r="M5" i="15"/>
  <c r="M9" i="15"/>
  <c r="M13" i="15"/>
  <c r="E150" i="6"/>
  <c r="C149" i="6"/>
  <c r="C173" i="6"/>
  <c r="M141" i="6"/>
  <c r="B3" i="14" l="1"/>
  <c r="B65" i="6"/>
  <c r="B66" i="6"/>
  <c r="B68" i="6"/>
  <c r="B64" i="6"/>
  <c r="B67" i="6"/>
  <c r="P29" i="16"/>
  <c r="C4" i="17"/>
  <c r="D29" i="27"/>
  <c r="D4" i="28"/>
  <c r="N19" i="17"/>
  <c r="L29" i="27"/>
  <c r="M3" i="26"/>
  <c r="C29" i="15"/>
  <c r="F4" i="26"/>
  <c r="K4" i="16"/>
  <c r="D4" i="26"/>
  <c r="F3" i="28"/>
  <c r="O19" i="27"/>
  <c r="N3" i="17"/>
  <c r="M4" i="28"/>
  <c r="Q4" i="16"/>
  <c r="Q29" i="27"/>
  <c r="J4" i="26"/>
  <c r="H4" i="27"/>
  <c r="I4" i="17"/>
  <c r="F4" i="28"/>
  <c r="J19" i="17"/>
  <c r="K29" i="26"/>
  <c r="D4" i="15"/>
  <c r="O3" i="17"/>
  <c r="J27" i="26"/>
  <c r="D19" i="15"/>
  <c r="G4" i="16"/>
  <c r="C3" i="26"/>
  <c r="J29" i="17"/>
  <c r="D27" i="15"/>
  <c r="L27" i="15"/>
  <c r="H19" i="17"/>
  <c r="C19" i="28"/>
  <c r="O3" i="13"/>
  <c r="L16" i="17"/>
  <c r="D16" i="17"/>
  <c r="G29" i="15"/>
  <c r="C19" i="15"/>
  <c r="P29" i="17"/>
  <c r="P19" i="16"/>
  <c r="K16" i="15"/>
  <c r="O19" i="15"/>
  <c r="P4" i="26"/>
  <c r="P4" i="15"/>
  <c r="C3" i="17"/>
  <c r="D19" i="26"/>
  <c r="H29" i="27"/>
  <c r="D19" i="28"/>
  <c r="D16" i="27"/>
  <c r="E3" i="26"/>
  <c r="I4" i="27"/>
  <c r="B4" i="15"/>
  <c r="C19" i="16"/>
  <c r="D3" i="28"/>
  <c r="H29" i="17"/>
  <c r="C16" i="15"/>
  <c r="L3" i="17"/>
  <c r="I19" i="28"/>
  <c r="H16" i="27"/>
  <c r="L4" i="27"/>
  <c r="C3" i="28"/>
  <c r="P19" i="27"/>
  <c r="G3" i="28"/>
  <c r="N19" i="15"/>
  <c r="N3" i="15"/>
  <c r="E4" i="17"/>
  <c r="F4" i="27"/>
  <c r="P27" i="16"/>
  <c r="K3" i="15"/>
  <c r="F19" i="16"/>
  <c r="J4" i="17"/>
  <c r="C4" i="26"/>
  <c r="H19" i="26"/>
  <c r="N3" i="28"/>
  <c r="I4" i="16"/>
  <c r="L3" i="26"/>
  <c r="Q4" i="27"/>
  <c r="K3" i="28"/>
  <c r="K29" i="16"/>
  <c r="K16" i="16"/>
  <c r="G4" i="26"/>
  <c r="L3" i="28"/>
  <c r="D29" i="16"/>
  <c r="F4" i="17"/>
  <c r="I4" i="15"/>
  <c r="P3" i="26"/>
  <c r="G29" i="27"/>
  <c r="J3" i="26"/>
  <c r="Q19" i="28"/>
  <c r="E3" i="28"/>
  <c r="I3" i="26"/>
  <c r="G16" i="27"/>
  <c r="G29" i="16"/>
  <c r="G16" i="16"/>
  <c r="H3" i="28"/>
  <c r="I29" i="17"/>
  <c r="I16" i="15"/>
  <c r="K16" i="17"/>
  <c r="K19" i="28"/>
  <c r="M16" i="15"/>
  <c r="I27" i="15"/>
  <c r="Q4" i="17"/>
  <c r="M16" i="17"/>
  <c r="I16" i="27"/>
  <c r="M19" i="27"/>
  <c r="I3" i="17"/>
  <c r="C29" i="27"/>
  <c r="F27" i="26"/>
  <c r="E15" i="27"/>
  <c r="J27" i="27"/>
  <c r="N27" i="15"/>
  <c r="N15" i="26"/>
  <c r="F27" i="27"/>
  <c r="H19" i="15"/>
  <c r="M19" i="15"/>
  <c r="O29" i="28"/>
  <c r="O4" i="16"/>
  <c r="O29" i="26"/>
  <c r="D29" i="17"/>
  <c r="O27" i="15"/>
  <c r="F29" i="28"/>
  <c r="M27" i="16"/>
  <c r="G4" i="17"/>
  <c r="C16" i="17"/>
  <c r="G19" i="26"/>
  <c r="N29" i="28"/>
  <c r="N29" i="17"/>
  <c r="D16" i="15"/>
  <c r="P3" i="13"/>
  <c r="P3" i="16" s="1"/>
  <c r="H3" i="13"/>
  <c r="Q16" i="15"/>
  <c r="K29" i="28"/>
  <c r="K27" i="16"/>
  <c r="E16" i="17"/>
  <c r="P15" i="27"/>
  <c r="E16" i="27"/>
  <c r="C27" i="27"/>
  <c r="B29" i="17"/>
  <c r="F16" i="17"/>
  <c r="Q16" i="28"/>
  <c r="M4" i="16"/>
  <c r="Q16" i="17"/>
  <c r="D29" i="15"/>
  <c r="F19" i="27"/>
  <c r="D16" i="26"/>
  <c r="O19" i="28"/>
  <c r="M29" i="17"/>
  <c r="O27" i="27"/>
  <c r="O16" i="26"/>
  <c r="K19" i="26"/>
  <c r="O15" i="27"/>
  <c r="M16" i="26"/>
  <c r="M19" i="26"/>
  <c r="H3" i="26"/>
  <c r="J19" i="28"/>
  <c r="K19" i="27"/>
  <c r="B16" i="15"/>
  <c r="I27" i="26"/>
  <c r="L16" i="16"/>
  <c r="O19" i="16"/>
  <c r="E3" i="15"/>
  <c r="D4" i="16"/>
  <c r="E29" i="27"/>
  <c r="N19" i="26"/>
  <c r="N4" i="28"/>
  <c r="F16" i="28"/>
  <c r="E4" i="28"/>
  <c r="F19" i="15"/>
  <c r="M29" i="26"/>
  <c r="M27" i="27"/>
  <c r="E16" i="15"/>
  <c r="J27" i="16"/>
  <c r="J16" i="27"/>
  <c r="K3" i="13"/>
  <c r="Q29" i="26"/>
  <c r="B19" i="16"/>
  <c r="E19" i="16"/>
  <c r="M29" i="16"/>
  <c r="Q19" i="15"/>
  <c r="M19" i="28"/>
  <c r="K29" i="15"/>
  <c r="H3" i="17"/>
  <c r="P16" i="15"/>
  <c r="J19" i="26"/>
  <c r="Q16" i="27"/>
  <c r="K29" i="27"/>
  <c r="O4" i="28"/>
  <c r="C29" i="16"/>
  <c r="C16" i="16"/>
  <c r="P3" i="28"/>
  <c r="O29" i="15"/>
  <c r="N4" i="26"/>
  <c r="P3" i="17"/>
  <c r="O4" i="15"/>
  <c r="P27" i="27"/>
  <c r="Q4" i="28"/>
  <c r="I19" i="16"/>
  <c r="Q19" i="27"/>
  <c r="I4" i="28"/>
  <c r="D4" i="27"/>
  <c r="M4" i="26"/>
  <c r="L19" i="27"/>
  <c r="N29" i="15"/>
  <c r="N16" i="15"/>
  <c r="C4" i="16"/>
  <c r="F16" i="27"/>
  <c r="K4" i="15"/>
  <c r="E4" i="15"/>
  <c r="N29" i="16"/>
  <c r="P19" i="17"/>
  <c r="G29" i="26"/>
  <c r="N4" i="27"/>
  <c r="N3" i="26"/>
  <c r="P29" i="27"/>
  <c r="I16" i="16"/>
  <c r="L16" i="26"/>
  <c r="D3" i="26"/>
  <c r="M16" i="27"/>
  <c r="F19" i="28"/>
  <c r="C16" i="27"/>
  <c r="J4" i="15"/>
  <c r="K19" i="16"/>
  <c r="Q27" i="26"/>
  <c r="F29" i="27"/>
  <c r="N4" i="17"/>
  <c r="F16" i="16"/>
  <c r="K4" i="26"/>
  <c r="Q29" i="16"/>
  <c r="K4" i="17"/>
  <c r="J3" i="28"/>
  <c r="D27" i="26"/>
  <c r="O4" i="26"/>
  <c r="F4" i="15"/>
  <c r="G19" i="16"/>
  <c r="E19" i="27"/>
  <c r="E29" i="17"/>
  <c r="L29" i="17"/>
  <c r="J29" i="28"/>
  <c r="F19" i="26"/>
  <c r="I27" i="16"/>
  <c r="B16" i="17"/>
  <c r="M29" i="15"/>
  <c r="H27" i="16"/>
  <c r="E19" i="15"/>
  <c r="C29" i="17"/>
  <c r="J4" i="27"/>
  <c r="B27" i="15"/>
  <c r="H27" i="27"/>
  <c r="F15" i="27"/>
  <c r="F29" i="26"/>
  <c r="F29" i="17"/>
  <c r="L19" i="15"/>
  <c r="G19" i="15"/>
  <c r="D19" i="17"/>
  <c r="M19" i="16"/>
  <c r="L19" i="28"/>
  <c r="E19" i="28"/>
  <c r="O16" i="15"/>
  <c r="M29" i="28"/>
  <c r="L27" i="16"/>
  <c r="E29" i="28"/>
  <c r="O29" i="17"/>
  <c r="C15" i="27"/>
  <c r="E16" i="26"/>
  <c r="P19" i="15"/>
  <c r="L29" i="28"/>
  <c r="B27" i="16"/>
  <c r="I19" i="15"/>
  <c r="Q16" i="26"/>
  <c r="Q19" i="17"/>
  <c r="C29" i="28"/>
  <c r="L19" i="17"/>
  <c r="F16" i="26"/>
  <c r="K29" i="17"/>
  <c r="O16" i="28"/>
  <c r="D16" i="28"/>
  <c r="F3" i="26"/>
  <c r="G27" i="16"/>
  <c r="B4" i="16"/>
  <c r="C19" i="17"/>
  <c r="Q15" i="26"/>
  <c r="Q27" i="16"/>
  <c r="F29" i="16"/>
  <c r="M3" i="28"/>
  <c r="E4" i="26"/>
  <c r="B29" i="15"/>
  <c r="G16" i="15"/>
  <c r="N16" i="16"/>
  <c r="L4" i="17"/>
  <c r="Q16" i="16"/>
  <c r="Q3" i="28"/>
  <c r="I3" i="28"/>
  <c r="N4" i="15"/>
  <c r="D16" i="16"/>
  <c r="Q19" i="16"/>
  <c r="H29" i="15"/>
  <c r="K4" i="28"/>
  <c r="D19" i="27"/>
  <c r="J19" i="15"/>
  <c r="J3" i="15"/>
  <c r="G27" i="27"/>
  <c r="F4" i="16"/>
  <c r="P16" i="27"/>
  <c r="K16" i="27"/>
  <c r="I4" i="26"/>
  <c r="F3" i="15"/>
  <c r="G19" i="28"/>
  <c r="E19" i="26"/>
  <c r="M3" i="13"/>
  <c r="E29" i="15"/>
  <c r="P29" i="15"/>
  <c r="I19" i="17"/>
  <c r="B19" i="17"/>
  <c r="N27" i="16"/>
  <c r="N15" i="27"/>
  <c r="M27" i="15"/>
  <c r="L27" i="27"/>
  <c r="L4" i="15"/>
  <c r="H29" i="28"/>
  <c r="H29" i="26"/>
  <c r="K16" i="26"/>
  <c r="G29" i="28"/>
  <c r="C15" i="26"/>
  <c r="M15" i="26"/>
  <c r="P16" i="26"/>
  <c r="G4" i="27"/>
  <c r="M3" i="17"/>
  <c r="M29" i="27"/>
  <c r="Q29" i="17"/>
  <c r="P29" i="26"/>
  <c r="K19" i="17"/>
  <c r="D15" i="26"/>
  <c r="B16" i="16"/>
  <c r="E27" i="15"/>
  <c r="N4" i="16"/>
  <c r="F19" i="17"/>
  <c r="M4" i="15"/>
  <c r="K3" i="26"/>
  <c r="N29" i="27"/>
  <c r="H4" i="15"/>
  <c r="H4" i="26"/>
  <c r="O4" i="27"/>
  <c r="Q4" i="26"/>
  <c r="D27" i="16"/>
  <c r="P4" i="16"/>
  <c r="K19" i="15"/>
  <c r="N19" i="16"/>
  <c r="P16" i="17"/>
  <c r="H4" i="17"/>
  <c r="P16" i="16"/>
  <c r="Q19" i="26"/>
  <c r="P19" i="28"/>
  <c r="O29" i="27"/>
  <c r="C4" i="27"/>
  <c r="Q3" i="26"/>
  <c r="C19" i="27"/>
  <c r="O3" i="28"/>
  <c r="B19" i="15"/>
  <c r="B3" i="15"/>
  <c r="P4" i="28"/>
  <c r="L29" i="16"/>
  <c r="J29" i="16"/>
  <c r="L4" i="16"/>
  <c r="P4" i="17"/>
  <c r="O3" i="15"/>
  <c r="P27" i="26"/>
  <c r="I29" i="27"/>
  <c r="J19" i="27"/>
  <c r="C4" i="28"/>
  <c r="G4" i="28"/>
  <c r="O29" i="16"/>
  <c r="O16" i="16"/>
  <c r="H4" i="16"/>
  <c r="J16" i="28"/>
  <c r="J16" i="16"/>
  <c r="L19" i="16"/>
  <c r="J19" i="16"/>
  <c r="J3" i="17"/>
  <c r="J15" i="26"/>
  <c r="P19" i="26"/>
  <c r="I19" i="27"/>
  <c r="L4" i="26"/>
  <c r="H19" i="27"/>
  <c r="K4" i="27"/>
  <c r="N16" i="28"/>
  <c r="M4" i="27"/>
  <c r="G19" i="27"/>
  <c r="J29" i="15"/>
  <c r="J16" i="15"/>
  <c r="G3" i="26"/>
  <c r="L4" i="28"/>
  <c r="C4" i="15"/>
  <c r="F3" i="17"/>
  <c r="I3" i="15"/>
  <c r="Q4" i="15"/>
  <c r="D19" i="16"/>
  <c r="J4" i="16"/>
  <c r="I19" i="26"/>
  <c r="J29" i="27"/>
  <c r="N16" i="26"/>
  <c r="N19" i="27"/>
  <c r="L16" i="27"/>
  <c r="J4" i="28"/>
  <c r="P4" i="27"/>
  <c r="E4" i="27"/>
  <c r="D27" i="27"/>
  <c r="O3" i="26"/>
  <c r="F29" i="15"/>
  <c r="F16" i="15"/>
  <c r="H4" i="28"/>
  <c r="E16" i="16"/>
  <c r="I29" i="15"/>
  <c r="M16" i="28"/>
  <c r="I16" i="26"/>
  <c r="H16" i="17"/>
  <c r="H19" i="28"/>
  <c r="B29" i="16"/>
  <c r="E4" i="16"/>
  <c r="E29" i="26"/>
  <c r="M27" i="26"/>
  <c r="H19" i="16"/>
  <c r="J29" i="26"/>
  <c r="L3" i="15"/>
  <c r="F27" i="15"/>
  <c r="E15" i="26"/>
  <c r="H27" i="26"/>
  <c r="F15" i="26"/>
  <c r="J16" i="17"/>
  <c r="M19" i="17"/>
  <c r="O19" i="17"/>
  <c r="N29" i="26"/>
  <c r="H16" i="16"/>
  <c r="L19" i="26"/>
  <c r="G4" i="15"/>
  <c r="H29" i="16"/>
  <c r="O4" i="17"/>
  <c r="K27" i="15"/>
  <c r="E16" i="28"/>
  <c r="D4" i="17"/>
  <c r="C16" i="26"/>
  <c r="Q29" i="28"/>
  <c r="E3" i="13"/>
  <c r="Q29" i="15"/>
  <c r="O19" i="26"/>
  <c r="K16" i="28"/>
  <c r="E29" i="16"/>
  <c r="H16" i="28"/>
  <c r="G15" i="27"/>
  <c r="I29" i="16"/>
  <c r="D29" i="26"/>
  <c r="K27" i="27"/>
  <c r="D29" i="28"/>
  <c r="B4" i="17"/>
  <c r="C27" i="15"/>
  <c r="L15" i="27"/>
  <c r="B63" i="6"/>
  <c r="G3" i="14"/>
  <c r="G3" i="12"/>
  <c r="G98" i="6"/>
  <c r="B150" i="6"/>
  <c r="P100" i="6"/>
  <c r="O149" i="6"/>
  <c r="O97" i="6"/>
  <c r="O100" i="6"/>
  <c r="O95" i="6"/>
  <c r="O99" i="6"/>
  <c r="N160" i="6"/>
  <c r="N127" i="6"/>
  <c r="P96" i="6"/>
  <c r="P97" i="6"/>
  <c r="P98" i="6"/>
  <c r="F99" i="6"/>
  <c r="J135" i="6"/>
  <c r="K136" i="6"/>
  <c r="I136" i="6"/>
  <c r="G150" i="6"/>
  <c r="I150" i="6"/>
  <c r="C150" i="6"/>
  <c r="G127" i="6"/>
  <c r="E149" i="6"/>
  <c r="H150" i="6"/>
  <c r="G136" i="6"/>
  <c r="J150" i="6"/>
  <c r="K127" i="6"/>
  <c r="Q3" i="12"/>
  <c r="E99" i="6"/>
  <c r="E97" i="6"/>
  <c r="C160" i="6"/>
  <c r="H135" i="6"/>
  <c r="D3" i="12"/>
  <c r="I95" i="6"/>
  <c r="I99" i="6"/>
  <c r="I100" i="6"/>
  <c r="I97" i="6"/>
  <c r="I98" i="6"/>
  <c r="N97" i="6"/>
  <c r="N100" i="6"/>
  <c r="N95" i="6"/>
  <c r="I96" i="6"/>
  <c r="F95" i="6"/>
  <c r="N173" i="6"/>
  <c r="F100" i="6"/>
  <c r="C136" i="6"/>
  <c r="N99" i="6"/>
  <c r="G173" i="6"/>
  <c r="H136" i="6"/>
  <c r="H160" i="6"/>
  <c r="O150" i="6"/>
  <c r="G96" i="6"/>
  <c r="Q98" i="6"/>
  <c r="G100" i="6"/>
  <c r="O136" i="6"/>
  <c r="M174" i="6"/>
  <c r="Q97" i="6"/>
  <c r="G99" i="6"/>
  <c r="M99" i="6"/>
  <c r="M100" i="6"/>
  <c r="M95" i="6"/>
  <c r="M97" i="6"/>
  <c r="M98" i="6"/>
  <c r="G95" i="6"/>
  <c r="Q173" i="6"/>
  <c r="Q95" i="6"/>
  <c r="Q100" i="6"/>
  <c r="O127" i="6"/>
  <c r="G29" i="17"/>
  <c r="Q99" i="6"/>
  <c r="O3" i="10"/>
  <c r="B3" i="10"/>
  <c r="G135" i="6"/>
  <c r="J98" i="6"/>
  <c r="O135" i="6"/>
  <c r="J149" i="6"/>
  <c r="M160" i="6"/>
  <c r="M127" i="6"/>
  <c r="H3" i="10"/>
  <c r="J100" i="6"/>
  <c r="J95" i="6"/>
  <c r="B3" i="13"/>
  <c r="Q150" i="6"/>
  <c r="K149" i="6"/>
  <c r="Q3" i="14"/>
  <c r="J97" i="6"/>
  <c r="Q174" i="6"/>
  <c r="F98" i="6"/>
  <c r="M136" i="6"/>
  <c r="F173" i="6"/>
  <c r="F97" i="6"/>
  <c r="D3" i="14"/>
  <c r="J99" i="6"/>
  <c r="D95" i="6"/>
  <c r="D97" i="6"/>
  <c r="D100" i="6"/>
  <c r="D99" i="6"/>
  <c r="D98" i="6"/>
  <c r="Q136" i="6"/>
  <c r="Q160" i="6"/>
  <c r="Q127" i="6"/>
  <c r="I3" i="24"/>
  <c r="I3" i="21"/>
  <c r="L150" i="6"/>
  <c r="L174" i="6"/>
  <c r="D136" i="6"/>
  <c r="D160" i="6"/>
  <c r="E3" i="17"/>
  <c r="H149" i="6"/>
  <c r="H173" i="6"/>
  <c r="Q3" i="24"/>
  <c r="Q3" i="21"/>
  <c r="F135" i="6"/>
  <c r="F159" i="6"/>
  <c r="J3" i="10"/>
  <c r="J3" i="13"/>
  <c r="Q3" i="13"/>
  <c r="Q3" i="10"/>
  <c r="N3" i="24"/>
  <c r="N3" i="21"/>
  <c r="H3" i="24"/>
  <c r="H3" i="21"/>
  <c r="E3" i="24"/>
  <c r="E3" i="21"/>
  <c r="P135" i="6"/>
  <c r="P159" i="6"/>
  <c r="L136" i="6"/>
  <c r="L160" i="6"/>
  <c r="D3" i="24"/>
  <c r="D3" i="21"/>
  <c r="F3" i="21"/>
  <c r="F3" i="24"/>
  <c r="K3" i="24"/>
  <c r="K3" i="21"/>
  <c r="C3" i="15"/>
  <c r="G3" i="24"/>
  <c r="G3" i="21"/>
  <c r="B149" i="6"/>
  <c r="B173" i="6"/>
  <c r="D127" i="6"/>
  <c r="K3" i="10"/>
  <c r="D150" i="6"/>
  <c r="D174" i="6"/>
  <c r="N3" i="13"/>
  <c r="N3" i="10"/>
  <c r="M3" i="12"/>
  <c r="M3" i="10"/>
  <c r="O3" i="24"/>
  <c r="O3" i="21"/>
  <c r="C3" i="24"/>
  <c r="C3" i="21"/>
  <c r="L95" i="6"/>
  <c r="L100" i="6"/>
  <c r="L99" i="6"/>
  <c r="L98" i="6"/>
  <c r="L97" i="6"/>
  <c r="J3" i="21"/>
  <c r="J3" i="24"/>
  <c r="L3" i="24"/>
  <c r="L3" i="21"/>
  <c r="C3" i="13"/>
  <c r="C3" i="10"/>
  <c r="D3" i="10"/>
  <c r="D3" i="13"/>
  <c r="M3" i="21"/>
  <c r="M3" i="24"/>
  <c r="P149" i="6"/>
  <c r="P173" i="6"/>
  <c r="P3" i="24"/>
  <c r="P3" i="21"/>
  <c r="D96" i="6"/>
  <c r="E3" i="10"/>
  <c r="P3" i="15"/>
  <c r="H3" i="15"/>
  <c r="G3" i="13"/>
  <c r="G3" i="10"/>
  <c r="P3" i="10"/>
  <c r="N135" i="6"/>
  <c r="N159" i="6"/>
  <c r="L3" i="10"/>
  <c r="L3" i="13"/>
  <c r="B135" i="6"/>
  <c r="B159" i="6"/>
  <c r="I3" i="13"/>
  <c r="I3" i="10"/>
  <c r="F3" i="13"/>
  <c r="F3" i="10"/>
  <c r="K3" i="17"/>
  <c r="B3" i="17" l="1"/>
  <c r="K3" i="16"/>
  <c r="O3" i="16"/>
  <c r="H3" i="16"/>
  <c r="P3" i="27"/>
  <c r="N3" i="27"/>
  <c r="D3" i="27"/>
  <c r="E3" i="16"/>
  <c r="Q3" i="17"/>
  <c r="Q3" i="15"/>
  <c r="G3" i="17"/>
  <c r="F3" i="27"/>
  <c r="G3" i="15"/>
  <c r="M3" i="27"/>
  <c r="L3" i="27"/>
  <c r="D3" i="17"/>
  <c r="O3" i="27"/>
  <c r="E3" i="27"/>
  <c r="Q3" i="27"/>
  <c r="I3" i="27"/>
  <c r="D3" i="15"/>
  <c r="J3" i="27"/>
  <c r="C3" i="27"/>
  <c r="G3" i="27"/>
  <c r="K3" i="27"/>
  <c r="H3" i="27"/>
  <c r="B3" i="16"/>
  <c r="M3" i="16"/>
  <c r="J159" i="6"/>
  <c r="O173" i="6"/>
  <c r="H159" i="6"/>
  <c r="G159" i="6"/>
  <c r="Q149" i="6"/>
  <c r="G149" i="6"/>
  <c r="N149" i="6"/>
  <c r="O159" i="6"/>
  <c r="K135" i="6"/>
  <c r="K159" i="6"/>
  <c r="I173" i="6"/>
  <c r="I149" i="6"/>
  <c r="J173" i="6"/>
  <c r="C135" i="6"/>
  <c r="C159" i="6"/>
  <c r="M149" i="6"/>
  <c r="M173" i="6"/>
  <c r="F149" i="6"/>
  <c r="I135" i="6"/>
  <c r="I159" i="6"/>
  <c r="E135" i="6"/>
  <c r="E159" i="6"/>
  <c r="M159" i="6"/>
  <c r="M135" i="6"/>
  <c r="L135" i="6"/>
  <c r="L159" i="6"/>
  <c r="N3" i="16"/>
  <c r="Q3" i="16"/>
  <c r="D149" i="6"/>
  <c r="D173" i="6"/>
  <c r="F3" i="16"/>
  <c r="I3" i="16"/>
  <c r="L3" i="16"/>
  <c r="G3" i="16"/>
  <c r="C3" i="16"/>
  <c r="D135" i="6"/>
  <c r="D159" i="6"/>
  <c r="M3" i="15"/>
  <c r="J3" i="16"/>
  <c r="D3" i="16"/>
  <c r="L149" i="6"/>
  <c r="L173" i="6"/>
  <c r="Q135" i="6"/>
  <c r="Q159" i="6"/>
  <c r="B25" i="4"/>
  <c r="B28" i="4"/>
  <c r="B11" i="4"/>
  <c r="B44" i="4"/>
  <c r="B24" i="4"/>
  <c r="B43" i="4"/>
  <c r="B45" i="4"/>
  <c r="B34" i="4"/>
  <c r="B29" i="4"/>
  <c r="B26" i="4"/>
  <c r="B7" i="4"/>
  <c r="B14" i="4"/>
  <c r="B39" i="4"/>
  <c r="B27" i="4"/>
  <c r="B17" i="4"/>
  <c r="B12" i="4"/>
  <c r="B10" i="4"/>
  <c r="B21" i="4"/>
  <c r="B37" i="4"/>
  <c r="B33" i="4"/>
  <c r="B13" i="4"/>
  <c r="B15" i="4"/>
  <c r="B4" i="4"/>
  <c r="B38" i="4"/>
  <c r="B35" i="4"/>
  <c r="B22" i="4"/>
  <c r="B42" i="4"/>
  <c r="B23" i="4"/>
  <c r="B9" i="4"/>
  <c r="B20" i="4"/>
  <c r="B8" i="4"/>
  <c r="B16" i="4"/>
  <c r="B30" i="4"/>
  <c r="B36" i="4"/>
</calcChain>
</file>

<file path=xl/sharedStrings.xml><?xml version="1.0" encoding="utf-8"?>
<sst xmlns="http://schemas.openxmlformats.org/spreadsheetml/2006/main" count="1166" uniqueCount="231">
  <si>
    <t>detailed split of CO2 emissions</t>
  </si>
  <si>
    <t>detailed split of useful energy demand</t>
  </si>
  <si>
    <t>detailed split of final energy consumption</t>
  </si>
  <si>
    <t>Agriculture sector summary</t>
  </si>
  <si>
    <t>Agriculture</t>
  </si>
  <si>
    <t>ICT and multimedia</t>
  </si>
  <si>
    <t>Miscellaneous building technologies</t>
  </si>
  <si>
    <t>Building lighting</t>
  </si>
  <si>
    <t>Street lighting</t>
  </si>
  <si>
    <t>Ventilation and others</t>
  </si>
  <si>
    <t>Services sector: Specific electric uses</t>
  </si>
  <si>
    <r>
      <t>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 emissions per useful surface area</t>
    </r>
  </si>
  <si>
    <t>Thermal energy service per useful surface area</t>
  </si>
  <si>
    <t>Final energy consumption per useful surface area</t>
  </si>
  <si>
    <r>
      <t>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 emissions per building</t>
    </r>
  </si>
  <si>
    <t>Thermal energy service per building</t>
  </si>
  <si>
    <t>Final energy consumption per building</t>
  </si>
  <si>
    <r>
      <t>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 emissions</t>
    </r>
  </si>
  <si>
    <t>System efficiency indicator of total stock</t>
  </si>
  <si>
    <t>Thermal energy service</t>
  </si>
  <si>
    <t>Final energy consumption</t>
  </si>
  <si>
    <t>Number of new and renovated buildings</t>
  </si>
  <si>
    <t>Services sector: Thermal uses in new and renovated buildings</t>
  </si>
  <si>
    <t>Number of buildings</t>
  </si>
  <si>
    <t>Services sector: Thermal uses</t>
  </si>
  <si>
    <t>Services sector summary</t>
  </si>
  <si>
    <t>Description</t>
  </si>
  <si>
    <t>Sheet</t>
  </si>
  <si>
    <t>Click on the link to jump to the sheet</t>
  </si>
  <si>
    <t>Energy intensity (toe/physical output index)</t>
  </si>
  <si>
    <t>Electricity</t>
  </si>
  <si>
    <t>Steam distributed</t>
  </si>
  <si>
    <t>Geothermal</t>
  </si>
  <si>
    <t>Solar</t>
  </si>
  <si>
    <t>Biomass and wastes</t>
  </si>
  <si>
    <t>Diesel oil (incl. biofuels)</t>
  </si>
  <si>
    <t>LPG</t>
  </si>
  <si>
    <t>Liquids</t>
  </si>
  <si>
    <t>Solids</t>
  </si>
  <si>
    <t>Commercial  refrigeration</t>
  </si>
  <si>
    <t>Ratio of energy service to energy consumption (system efficiency indicator)</t>
  </si>
  <si>
    <t>Gases</t>
  </si>
  <si>
    <t>Derived heat</t>
  </si>
  <si>
    <t>Cooling</t>
  </si>
  <si>
    <t>Space heating</t>
  </si>
  <si>
    <t>Specific electricity uses</t>
  </si>
  <si>
    <t>Catering</t>
  </si>
  <si>
    <t>Hot water</t>
  </si>
  <si>
    <t>Thermal uses</t>
  </si>
  <si>
    <t>Emissions per capita (kg CO2 / capita)</t>
  </si>
  <si>
    <t>Thermal energy service per capita (kWh useful / capita)</t>
  </si>
  <si>
    <t>Energy consumption per capita (kWh / capita)</t>
  </si>
  <si>
    <t>Emissions per useful surface area (kg CO2 / sqm)</t>
  </si>
  <si>
    <t>Thermal energy service per useful surface area (kWh useful / sqm)</t>
  </si>
  <si>
    <t>Energy consumption per useful surface area (kWh / sqm)</t>
  </si>
  <si>
    <t>Emissions per building (kg CO2 / representative building cell)</t>
  </si>
  <si>
    <t>Thermal energy service per building (kWh useful / representative building cell)</t>
  </si>
  <si>
    <t>Energy consumption per building (kWh / representative building cell)</t>
  </si>
  <si>
    <t>Additional building indicators</t>
  </si>
  <si>
    <t>Share of emissions in end-uses (in %)</t>
  </si>
  <si>
    <t>Emissions by end-uses (kt of CO2)</t>
  </si>
  <si>
    <t>Geothermal energy</t>
  </si>
  <si>
    <t>Liquid biofuels</t>
  </si>
  <si>
    <t>Biogas</t>
  </si>
  <si>
    <t>Renewable energies and wastes</t>
  </si>
  <si>
    <t>Gas/Diesel oil and other liquids (without biofuels)</t>
  </si>
  <si>
    <t>Liquified petroleum gas (LPG)</t>
  </si>
  <si>
    <t>Emissions by fuel - Eurostat structure (kt of CO2)</t>
  </si>
  <si>
    <t>Emissions</t>
  </si>
  <si>
    <t>Shares of energy consumption in end-uses (in %)</t>
  </si>
  <si>
    <t>Energy consumption by end-uses (ktoe)</t>
  </si>
  <si>
    <t>Energy consumption by fuel - Eurostat structure (ktoe)</t>
  </si>
  <si>
    <t>Energy consumption</t>
  </si>
  <si>
    <t>Avoided energy use (thermal integrity effect)</t>
  </si>
  <si>
    <t>(expressed in kWh/m2 of floor area and adjusted for weather conditions)</t>
  </si>
  <si>
    <t>Energy comfort for space heating purposes</t>
  </si>
  <si>
    <t>U-values (weighted average based on building stock per floor area, W/m2K)</t>
  </si>
  <si>
    <t>Building Characteristics and Energy Comfort</t>
  </si>
  <si>
    <t>New and renovated buildings useful surface area (in sqm/representative building cell)</t>
  </si>
  <si>
    <t>Services useful surface area (in sqm/representative building cell)</t>
  </si>
  <si>
    <t>Services useful surface area (in sqm/employee)</t>
  </si>
  <si>
    <t>Services useful surface area (in sqm/capita)</t>
  </si>
  <si>
    <t>Representative building cell size (employees/representative building cell)</t>
  </si>
  <si>
    <t>Value added per capita relative to EU28</t>
  </si>
  <si>
    <t>Value added per capita (€2010)</t>
  </si>
  <si>
    <t>Value added per employee (€2010)</t>
  </si>
  <si>
    <t>GDP per capita (€2010)</t>
  </si>
  <si>
    <t>Indicators</t>
  </si>
  <si>
    <t>Relative heating degree-days</t>
  </si>
  <si>
    <t>Mean heating degree-days over period 1980 - 2015</t>
  </si>
  <si>
    <t>Actual heating degree-days</t>
  </si>
  <si>
    <t>New and renovated buildings useful surface area (in 000 sqm)</t>
  </si>
  <si>
    <t>Total services useful surface area (in 000 sqm)</t>
  </si>
  <si>
    <t>Number of representative building cells</t>
  </si>
  <si>
    <t>Employment data (employees)</t>
  </si>
  <si>
    <t>Value added (M€2010)</t>
  </si>
  <si>
    <t>Gross Domestic product (M€2010)</t>
  </si>
  <si>
    <t>Population (inhabitants)</t>
  </si>
  <si>
    <t>Gases incl. biogas</t>
  </si>
  <si>
    <t>Gas/Diesel oil incl. biofuels (GDO)</t>
  </si>
  <si>
    <t>Electric space cooling</t>
  </si>
  <si>
    <t>Gas heat pumps</t>
  </si>
  <si>
    <t>Space cooling</t>
  </si>
  <si>
    <t>Circulation, other electricity</t>
  </si>
  <si>
    <t>Conventional electric heating</t>
  </si>
  <si>
    <t>Advanced electric heating</t>
  </si>
  <si>
    <t>Conventional gas heaters</t>
  </si>
  <si>
    <t>Stock of buildings</t>
  </si>
  <si>
    <t>Electricity in circulation and other use</t>
  </si>
  <si>
    <t>Final energy consumption (ktoe)</t>
  </si>
  <si>
    <t>Thermal energy service (ktoe useful)</t>
  </si>
  <si>
    <t>Ratio of energy service to energy consumption</t>
  </si>
  <si>
    <t>CO2 emissions (kt CO2)</t>
  </si>
  <si>
    <t>Solar (as of solar equiped buildings)</t>
  </si>
  <si>
    <t>Solar (as of total)</t>
  </si>
  <si>
    <t>Final energy consumption (kWh / representative building cell)</t>
  </si>
  <si>
    <t>Thermal energy service (kWh useful / representative building cell)</t>
  </si>
  <si>
    <t>CO2 emissions (kg CO2 / representative building cell)</t>
  </si>
  <si>
    <t>Final energy consumption (kWh / sqm)</t>
  </si>
  <si>
    <t>Thermal energy service (kWh useful / sqm)</t>
  </si>
  <si>
    <t>CO2 emissions (kg CO2 / sqm)</t>
  </si>
  <si>
    <t>ICT and multimedia (unit per capita)</t>
  </si>
  <si>
    <t>Miscellaneous building technologies (sqm per building cell)</t>
  </si>
  <si>
    <t>Street lighting (unit per capita)</t>
  </si>
  <si>
    <t>Ventilation and others (sqm per building cell)</t>
  </si>
  <si>
    <t>Penetration factor</t>
  </si>
  <si>
    <t>ICT and multimedia (W per appliance)</t>
  </si>
  <si>
    <t>Miscellaneous building technologies (W per serviced m2)</t>
  </si>
  <si>
    <t>Street lighting (W per appliance)</t>
  </si>
  <si>
    <t>Ventilation and others (W per serviced m2)</t>
  </si>
  <si>
    <t>W per new appliance (in average operating mode)</t>
  </si>
  <si>
    <t>W per appliance (in average operating mode)</t>
  </si>
  <si>
    <t>Operating hours per appliance</t>
  </si>
  <si>
    <t>ICT and multimedia (000 units)</t>
  </si>
  <si>
    <t>Miscellaneous building technologies (serviced mio m2)</t>
  </si>
  <si>
    <t>Street lighting (000 units)</t>
  </si>
  <si>
    <t>Ventilation and others (serviced mio m2)</t>
  </si>
  <si>
    <t>Number of replaced appliances</t>
  </si>
  <si>
    <t>Number of new appliances</t>
  </si>
  <si>
    <t>Stock of appliances</t>
  </si>
  <si>
    <t>Total MW installed (in average operating mode)</t>
  </si>
  <si>
    <t>Lumens per useful surface area (lumen per sqm)</t>
  </si>
  <si>
    <t>Emission intensity (kt of CO2 / ktoe)</t>
  </si>
  <si>
    <t>Useful energy demand intensity (toe useful / physical output index)</t>
  </si>
  <si>
    <t>Energy intensity (toe / physical output index)</t>
  </si>
  <si>
    <t>Value added intensity (toe / M€2010)</t>
  </si>
  <si>
    <t>Residual fuel oil and other liquids</t>
  </si>
  <si>
    <t>Gas/diesel oil (without biofuels)</t>
  </si>
  <si>
    <t>by fuel (EUROSTAT DATA)</t>
  </si>
  <si>
    <t>Energy consumption (ktoe)</t>
  </si>
  <si>
    <t>Idle capacity (production index)</t>
  </si>
  <si>
    <t>Decommissioned capacity (production index)</t>
  </si>
  <si>
    <t>Capacity investment (production index)</t>
  </si>
  <si>
    <t>Installed capacity (production index)</t>
  </si>
  <si>
    <t>Physical output (index)</t>
  </si>
  <si>
    <t>Pumping devices (electric)</t>
  </si>
  <si>
    <t>Pumping devices (diesel oil incl. biofuels)</t>
  </si>
  <si>
    <t>Specific heat uses</t>
  </si>
  <si>
    <t>Farming machine drives (diesel oil incl. biofuels)</t>
  </si>
  <si>
    <t>Low enthalpy heat</t>
  </si>
  <si>
    <t>Motor drives</t>
  </si>
  <si>
    <t>Ventilation</t>
  </si>
  <si>
    <t>Lighting</t>
  </si>
  <si>
    <t>Agriculture, forestry and fishing</t>
  </si>
  <si>
    <t>Market shares of energy uses (%)</t>
  </si>
  <si>
    <t>Biomass</t>
  </si>
  <si>
    <t>Gases (incl. biogas)</t>
  </si>
  <si>
    <t>Fuel oil and other liquids</t>
  </si>
  <si>
    <t>Detailed split of energy consumption (ktoe)</t>
  </si>
  <si>
    <t>Ratio of useful energy demand to final energy consumption (system efficiency indicator)</t>
  </si>
  <si>
    <t>Market shares of useful energy demand (%)</t>
  </si>
  <si>
    <t>Detailed split of useful energy demand (ktoe)</t>
  </si>
  <si>
    <t>Emission intensity (kt of CO2 per ktoe)</t>
  </si>
  <si>
    <t>Market shares of CO2 emissions by subsector (%)</t>
  </si>
  <si>
    <t>Detailed split of CO2 emissions by subsector (kt of CO2)</t>
  </si>
  <si>
    <t>JRC-IDEES - Integrated Database of the European Energy System (2000-2015)</t>
  </si>
  <si>
    <t>Services and Agriculture sector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</si>
  <si>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</si>
  <si>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</si>
  <si>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</si>
  <si>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</si>
  <si>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</si>
  <si>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</si>
  <si>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Building lighting (mio units)</t>
  </si>
  <si>
    <t>Building lighting (W per appliance)</t>
  </si>
  <si>
    <t>Building lighting (unit per building cell)</t>
  </si>
  <si>
    <t>version 1.0</t>
  </si>
  <si>
    <t>© European Union 2017-2018</t>
  </si>
  <si>
    <t>Commercial refrigeration (000 units)</t>
  </si>
  <si>
    <t>Commercial refrigeration (W per appliance)</t>
  </si>
  <si>
    <t>Commercial refrigeration (unit per capita)</t>
  </si>
  <si>
    <t>Commercial refrigeration</t>
  </si>
  <si>
    <t>Specific electric uses in services</t>
  </si>
  <si>
    <t>Prepared by JRC C.6</t>
  </si>
  <si>
    <t>The information made available is property of the Joint Research Centre of the European Commission.</t>
  </si>
  <si>
    <t>EE</t>
  </si>
  <si>
    <t>Estonia</t>
  </si>
  <si>
    <t>EE - Services sector summary</t>
  </si>
  <si>
    <t>EE - Number of buildings</t>
  </si>
  <si>
    <t>EE - Final energy consumption</t>
  </si>
  <si>
    <t>EE - Thermal energy service</t>
  </si>
  <si>
    <t>EE - System efficiency indicators of total stock</t>
  </si>
  <si>
    <t>EE - CO2 emissions</t>
  </si>
  <si>
    <t>EE - Final energy consumption per building</t>
  </si>
  <si>
    <t>EE - Thermal energy service per building</t>
  </si>
  <si>
    <t>EE - CO2 emissions per building</t>
  </si>
  <si>
    <t>EE - Final energy consumption per useful surface area</t>
  </si>
  <si>
    <t>EE - Thermal energy service per useful surface area</t>
  </si>
  <si>
    <t>EE - CO2 emissions per useful surface area</t>
  </si>
  <si>
    <t>EE - Number of new and renovated buildings</t>
  </si>
  <si>
    <t>EE - Final energy consumption in new and renovated buildings</t>
  </si>
  <si>
    <t>EE - Thermal energy service in new and renovated buildings</t>
  </si>
  <si>
    <t>EE - System efficiency indicators in new and renovated buildings</t>
  </si>
  <si>
    <t>EE - CO2 emissions in new and renovated buildings</t>
  </si>
  <si>
    <t>EE - Final energy consumption in new and renovated buildings (per building)</t>
  </si>
  <si>
    <t>EE - Thermal energy service in new and renovated buildings (per building)</t>
  </si>
  <si>
    <t>EE - CO2 emissions in new and renovated buildings (per building)</t>
  </si>
  <si>
    <t>EE - Final energy consumption in new and renovated buildings (per surface area)</t>
  </si>
  <si>
    <t>EE - Thermal energy service in new and renovated buildings (per surface area)</t>
  </si>
  <si>
    <t>EE - CO2 emissions in new and renovated buildings (per surface area)</t>
  </si>
  <si>
    <t>EE - Specific electric uses in services</t>
  </si>
  <si>
    <t>EE - Ventilation and others</t>
  </si>
  <si>
    <t>EE - Street lighting</t>
  </si>
  <si>
    <t>EE - Building lighting</t>
  </si>
  <si>
    <t>EE - Commercial refrigeration</t>
  </si>
  <si>
    <t>EE - Miscellaneous building technologies</t>
  </si>
  <si>
    <t>EE - ICT and multimedia</t>
  </si>
  <si>
    <t>EE - Agriculture</t>
  </si>
  <si>
    <t>EE - Agriculture - final energy consumption</t>
  </si>
  <si>
    <t>EE - Agriculture - useful energy demand</t>
  </si>
  <si>
    <t>EE - Agriculture - CO2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</si>
</sst>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164" formatCode="_-* #,##0.00_-;\-* #,##0.00_-;_-* &quot;-&quot;??_-;_-@_-"/>
    <numFmt numFmtId="165" formatCode="#,##0.000;\-#,##0.000;&quot;-&quot;"/>
    <numFmt numFmtId="166" formatCode="#,##0.0;\-#,##0.0;&quot;-&quot;"/>
    <numFmt numFmtId="167" formatCode="#,##0.000;\-#,##0.000;&quot;&quot;"/>
    <numFmt numFmtId="168" formatCode="0.0%;\-0.0%;&quot;-&quot;"/>
    <numFmt numFmtId="169" formatCode="#,##0;\-#,##0;&quot;-&quot;"/>
    <numFmt numFmtId="170" formatCode="#,##0.0;\-#,##0.0;&quot;&quot;"/>
    <numFmt numFmtId="171" formatCode="0.0;\-0.0;&quot;-&quot;"/>
    <numFmt numFmtId="172" formatCode="#,##0;\-#,##0;&quot;&quot;"/>
    <numFmt numFmtId="173" formatCode="#,##0.00;\-#,##0.00;&quot;-&quot;"/>
    <numFmt numFmtId="174" formatCode="#,##0.000000000000000000_ ;\-#,##0.000000000000000000\ "/>
    <numFmt numFmtId="175" formatCode="0.00%;\-0.00%;&quot;-&quot;"/>
    <numFmt numFmtId="176" formatCode="mmmm\ yyyy"/>
    <numFmt numFmtId="177" formatCode="#,##0.0"/>
    <numFmt numFmtId="178" formatCode="0.0;\-0.0;&quot;&quot;"/>
    <numFmt numFmtId="179" formatCode="0.000;\-0.000;&quot;&quot;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vertAlign val="subscript"/>
      <sz val="9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b/>
      <sz val="8"/>
      <color theme="3" tint="-0.499984740745262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b/>
      <sz val="8"/>
      <color rgb="FFC00000"/>
      <name val="Calibri"/>
      <family val="2"/>
      <scheme val="minor"/>
    </font>
    <font>
      <sz val="9"/>
      <color rgb="FFC00000"/>
      <name val="Calibri"/>
      <family val="2"/>
      <scheme val="minor"/>
    </font>
    <font>
      <sz val="10"/>
      <color theme="3" tint="-0.499984740745262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8"/>
      <color rgb="FFC00000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  <font>
      <b/>
      <sz val="10"/>
      <color theme="9" tint="-0.499984740745262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i/>
      <sz val="8"/>
      <color indexed="56"/>
      <name val="Calibri"/>
      <family val="2"/>
      <scheme val="minor"/>
    </font>
    <font>
      <sz val="10"/>
      <color rgb="FFC00000"/>
      <name val="Calibri"/>
      <family val="2"/>
      <scheme val="minor"/>
    </font>
    <font>
      <i/>
      <sz val="8"/>
      <color indexed="56" tint="-0.499984740745262"/>
      <name val="Calibri"/>
      <family val="2"/>
      <scheme val="minor"/>
    </font>
    <font>
      <sz val="9"/>
      <color theme="3" tint="-0.499984740745262"/>
      <name val="Calibri"/>
      <family val="2"/>
      <scheme val="minor"/>
    </font>
    <font>
      <i/>
      <sz val="8"/>
      <color rgb="FF002060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theme="6" tint="-0.499984740745262"/>
      <name val="Calibri"/>
      <family val="2"/>
      <scheme val="minor"/>
    </font>
    <font>
      <sz val="10"/>
      <color rgb="FF002060"/>
      <name val="Calibri"/>
      <family val="2"/>
      <scheme val="minor"/>
    </font>
    <font>
      <sz val="8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11" fillId="0" borderId="0"/>
    <xf numFmtId="0" fontId="12" fillId="0" borderId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238">
    <xf numFmtId="0" fontId="0" fillId="0" borderId="0" xfId="0"/>
    <xf numFmtId="0" fontId="3" fillId="0" borderId="0" xfId="0" applyFont="1" applyAlignment="1">
      <alignment horizontal="left" indent="1"/>
    </xf>
    <xf numFmtId="0" fontId="5" fillId="0" borderId="0" xfId="3" applyFont="1" applyAlignment="1">
      <alignment horizontal="left" indent="2"/>
    </xf>
    <xf numFmtId="0" fontId="3" fillId="0" borderId="0" xfId="0" applyFont="1"/>
    <xf numFmtId="0" fontId="5" fillId="0" borderId="0" xfId="3" applyFont="1" applyAlignment="1">
      <alignment horizontal="left" indent="1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3" applyFont="1"/>
    <xf numFmtId="0" fontId="4" fillId="0" borderId="0" xfId="3"/>
    <xf numFmtId="0" fontId="5" fillId="0" borderId="0" xfId="3" applyFont="1" applyAlignment="1">
      <alignment horizontal="left"/>
    </xf>
    <xf numFmtId="0" fontId="8" fillId="0" borderId="0" xfId="0" applyFont="1"/>
    <xf numFmtId="0" fontId="9" fillId="0" borderId="1" xfId="0" applyFont="1" applyBorder="1"/>
    <xf numFmtId="0" fontId="9" fillId="0" borderId="0" xfId="0" applyFont="1" applyBorder="1"/>
    <xf numFmtId="0" fontId="10" fillId="0" borderId="0" xfId="0" applyFont="1"/>
    <xf numFmtId="0" fontId="9" fillId="0" borderId="0" xfId="0" applyFont="1"/>
    <xf numFmtId="1" fontId="13" fillId="2" borderId="2" xfId="5" applyNumberFormat="1" applyFont="1" applyFill="1" applyBorder="1" applyAlignment="1">
      <alignment horizontal="center" vertical="center"/>
    </xf>
    <xf numFmtId="0" fontId="14" fillId="0" borderId="0" xfId="5" applyFont="1" applyAlignment="1">
      <alignment vertical="center"/>
    </xf>
    <xf numFmtId="0" fontId="14" fillId="3" borderId="0" xfId="5" applyFont="1" applyFill="1" applyAlignment="1">
      <alignment vertical="center"/>
    </xf>
    <xf numFmtId="166" fontId="14" fillId="3" borderId="1" xfId="1" applyNumberFormat="1" applyFont="1" applyFill="1" applyBorder="1" applyAlignment="1">
      <alignment vertical="center"/>
    </xf>
    <xf numFmtId="0" fontId="14" fillId="0" borderId="1" xfId="5" applyFont="1" applyFill="1" applyBorder="1" applyAlignment="1">
      <alignment horizontal="left" vertical="center" indent="2"/>
    </xf>
    <xf numFmtId="166" fontId="14" fillId="3" borderId="3" xfId="1" applyNumberFormat="1" applyFont="1" applyFill="1" applyBorder="1" applyAlignment="1">
      <alignment vertical="center"/>
    </xf>
    <xf numFmtId="0" fontId="14" fillId="0" borderId="3" xfId="5" applyFont="1" applyFill="1" applyBorder="1" applyAlignment="1">
      <alignment horizontal="left" vertical="center" indent="3"/>
    </xf>
    <xf numFmtId="166" fontId="14" fillId="3" borderId="0" xfId="1" applyNumberFormat="1" applyFont="1" applyFill="1" applyBorder="1" applyAlignment="1">
      <alignment vertical="center"/>
    </xf>
    <xf numFmtId="0" fontId="14" fillId="0" borderId="0" xfId="5" applyFont="1" applyFill="1" applyBorder="1" applyAlignment="1">
      <alignment horizontal="left" vertical="center" indent="3"/>
    </xf>
    <xf numFmtId="166" fontId="14" fillId="3" borderId="4" xfId="1" applyNumberFormat="1" applyFont="1" applyFill="1" applyBorder="1" applyAlignment="1">
      <alignment vertical="center"/>
    </xf>
    <xf numFmtId="0" fontId="14" fillId="0" borderId="4" xfId="5" applyFont="1" applyBorder="1" applyAlignment="1">
      <alignment horizontal="left" vertical="center" indent="2"/>
    </xf>
    <xf numFmtId="166" fontId="15" fillId="4" borderId="5" xfId="5" applyNumberFormat="1" applyFont="1" applyFill="1" applyBorder="1" applyAlignment="1">
      <alignment vertical="center"/>
    </xf>
    <xf numFmtId="0" fontId="16" fillId="4" borderId="5" xfId="5" applyFont="1" applyFill="1" applyBorder="1" applyAlignment="1">
      <alignment horizontal="left" vertical="center" indent="1"/>
    </xf>
    <xf numFmtId="0" fontId="14" fillId="3" borderId="0" xfId="5" applyNumberFormat="1" applyFont="1" applyFill="1" applyAlignment="1">
      <alignment vertical="center"/>
    </xf>
    <xf numFmtId="0" fontId="14" fillId="0" borderId="1" xfId="5" applyFont="1" applyFill="1" applyBorder="1" applyAlignment="1">
      <alignment horizontal="left" vertical="center" indent="3"/>
    </xf>
    <xf numFmtId="166" fontId="14" fillId="0" borderId="0" xfId="1" applyNumberFormat="1" applyFont="1" applyFill="1" applyBorder="1" applyAlignment="1">
      <alignment vertical="center"/>
    </xf>
    <xf numFmtId="166" fontId="15" fillId="4" borderId="4" xfId="5" applyNumberFormat="1" applyFont="1" applyFill="1" applyBorder="1" applyAlignment="1">
      <alignment vertical="center"/>
    </xf>
    <xf numFmtId="0" fontId="16" fillId="4" borderId="4" xfId="5" applyFont="1" applyFill="1" applyBorder="1" applyAlignment="1">
      <alignment horizontal="left" vertical="center" indent="1"/>
    </xf>
    <xf numFmtId="0" fontId="14" fillId="0" borderId="0" xfId="5" applyNumberFormat="1" applyFont="1" applyAlignment="1">
      <alignment vertical="center"/>
    </xf>
    <xf numFmtId="0" fontId="17" fillId="5" borderId="2" xfId="5" applyNumberFormat="1" applyFont="1" applyFill="1" applyBorder="1" applyAlignment="1">
      <alignment vertical="center"/>
    </xf>
    <xf numFmtId="0" fontId="18" fillId="5" borderId="2" xfId="5" applyNumberFormat="1" applyFont="1" applyFill="1" applyBorder="1" applyAlignment="1">
      <alignment horizontal="left" vertical="center"/>
    </xf>
    <xf numFmtId="167" fontId="14" fillId="3" borderId="1" xfId="5" applyNumberFormat="1" applyFont="1" applyFill="1" applyBorder="1" applyAlignment="1">
      <alignment vertical="center"/>
    </xf>
    <xf numFmtId="167" fontId="14" fillId="3" borderId="0" xfId="5" applyNumberFormat="1" applyFont="1" applyFill="1" applyBorder="1" applyAlignment="1">
      <alignment vertical="center"/>
    </xf>
    <xf numFmtId="167" fontId="14" fillId="3" borderId="5" xfId="5" applyNumberFormat="1" applyFont="1" applyFill="1" applyBorder="1" applyAlignment="1">
      <alignment vertical="center"/>
    </xf>
    <xf numFmtId="167" fontId="19" fillId="4" borderId="2" xfId="1" applyNumberFormat="1" applyFont="1" applyFill="1" applyBorder="1" applyAlignment="1">
      <alignment vertical="center"/>
    </xf>
    <xf numFmtId="0" fontId="16" fillId="4" borderId="2" xfId="5" applyFont="1" applyFill="1" applyBorder="1" applyAlignment="1">
      <alignment horizontal="left" vertical="center" indent="1"/>
    </xf>
    <xf numFmtId="168" fontId="14" fillId="3" borderId="2" xfId="5" applyNumberFormat="1" applyFont="1" applyFill="1" applyBorder="1" applyAlignment="1">
      <alignment vertical="center"/>
    </xf>
    <xf numFmtId="0" fontId="20" fillId="0" borderId="2" xfId="5" applyFont="1" applyFill="1" applyBorder="1" applyAlignment="1">
      <alignment horizontal="left" vertical="center" indent="2"/>
    </xf>
    <xf numFmtId="168" fontId="14" fillId="3" borderId="1" xfId="5" applyNumberFormat="1" applyFont="1" applyFill="1" applyBorder="1" applyAlignment="1">
      <alignment vertical="center"/>
    </xf>
    <xf numFmtId="168" fontId="14" fillId="3" borderId="0" xfId="5" applyNumberFormat="1" applyFont="1" applyFill="1" applyBorder="1" applyAlignment="1">
      <alignment vertical="center"/>
    </xf>
    <xf numFmtId="168" fontId="14" fillId="3" borderId="5" xfId="5" applyNumberFormat="1" applyFont="1" applyFill="1" applyBorder="1" applyAlignment="1">
      <alignment vertical="center"/>
    </xf>
    <xf numFmtId="0" fontId="20" fillId="0" borderId="2" xfId="5" applyFont="1" applyBorder="1" applyAlignment="1">
      <alignment horizontal="left" vertical="center" indent="2"/>
    </xf>
    <xf numFmtId="168" fontId="19" fillId="4" borderId="2" xfId="2" applyNumberFormat="1" applyFont="1" applyFill="1" applyBorder="1" applyAlignment="1">
      <alignment vertical="center"/>
    </xf>
    <xf numFmtId="166" fontId="14" fillId="0" borderId="1" xfId="5" applyNumberFormat="1" applyFont="1" applyBorder="1" applyAlignment="1">
      <alignment vertical="center"/>
    </xf>
    <xf numFmtId="0" fontId="14" fillId="3" borderId="1" xfId="5" applyFont="1" applyFill="1" applyBorder="1" applyAlignment="1">
      <alignment horizontal="left" vertical="center" indent="2"/>
    </xf>
    <xf numFmtId="166" fontId="14" fillId="0" borderId="0" xfId="5" applyNumberFormat="1" applyFont="1" applyBorder="1" applyAlignment="1">
      <alignment vertical="center"/>
    </xf>
    <xf numFmtId="0" fontId="14" fillId="3" borderId="0" xfId="5" applyFont="1" applyFill="1" applyBorder="1" applyAlignment="1">
      <alignment horizontal="left" vertical="center" indent="2"/>
    </xf>
    <xf numFmtId="0" fontId="14" fillId="3" borderId="0" xfId="5" applyFont="1" applyFill="1" applyBorder="1" applyAlignment="1">
      <alignment horizontal="left" vertical="center" indent="3"/>
    </xf>
    <xf numFmtId="166" fontId="14" fillId="0" borderId="5" xfId="5" applyNumberFormat="1" applyFont="1" applyBorder="1" applyAlignment="1">
      <alignment vertical="center"/>
    </xf>
    <xf numFmtId="0" fontId="14" fillId="3" borderId="5" xfId="5" applyFont="1" applyFill="1" applyBorder="1" applyAlignment="1">
      <alignment horizontal="left" vertical="center" indent="2"/>
    </xf>
    <xf numFmtId="166" fontId="15" fillId="4" borderId="2" xfId="5" applyNumberFormat="1" applyFont="1" applyFill="1" applyBorder="1" applyAlignment="1">
      <alignment vertical="center"/>
    </xf>
    <xf numFmtId="166" fontId="14" fillId="3" borderId="0" xfId="5" applyNumberFormat="1" applyFont="1" applyFill="1" applyAlignment="1">
      <alignment vertical="center"/>
    </xf>
    <xf numFmtId="166" fontId="14" fillId="0" borderId="1" xfId="5" applyNumberFormat="1" applyFont="1" applyFill="1" applyBorder="1" applyAlignment="1">
      <alignment vertical="center"/>
    </xf>
    <xf numFmtId="166" fontId="14" fillId="0" borderId="5" xfId="5" applyNumberFormat="1" applyFont="1" applyFill="1" applyBorder="1" applyAlignment="1">
      <alignment vertical="center"/>
    </xf>
    <xf numFmtId="0" fontId="14" fillId="0" borderId="5" xfId="5" applyFont="1" applyFill="1" applyBorder="1" applyAlignment="1">
      <alignment horizontal="left" vertical="center" indent="2"/>
    </xf>
    <xf numFmtId="166" fontId="13" fillId="4" borderId="0" xfId="5" applyNumberFormat="1" applyFont="1" applyFill="1" applyBorder="1" applyAlignment="1">
      <alignment vertical="center"/>
    </xf>
    <xf numFmtId="0" fontId="20" fillId="4" borderId="0" xfId="5" applyFont="1" applyFill="1" applyBorder="1" applyAlignment="1">
      <alignment horizontal="left" vertical="center" indent="2"/>
    </xf>
    <xf numFmtId="169" fontId="14" fillId="4" borderId="5" xfId="5" applyNumberFormat="1" applyFont="1" applyFill="1" applyBorder="1" applyAlignment="1">
      <alignment vertical="center"/>
    </xf>
    <xf numFmtId="0" fontId="19" fillId="4" borderId="5" xfId="5" applyFont="1" applyFill="1" applyBorder="1" applyAlignment="1">
      <alignment horizontal="left" vertical="center" indent="1"/>
    </xf>
    <xf numFmtId="165" fontId="13" fillId="4" borderId="5" xfId="5" applyNumberFormat="1" applyFont="1" applyFill="1" applyBorder="1" applyAlignment="1">
      <alignment vertical="center"/>
    </xf>
    <xf numFmtId="170" fontId="14" fillId="0" borderId="1" xfId="5" applyNumberFormat="1" applyFont="1" applyFill="1" applyBorder="1" applyAlignment="1">
      <alignment vertical="center"/>
    </xf>
    <xf numFmtId="167" fontId="14" fillId="0" borderId="1" xfId="5" applyNumberFormat="1" applyFont="1" applyFill="1" applyBorder="1" applyAlignment="1">
      <alignment vertical="center"/>
    </xf>
    <xf numFmtId="0" fontId="13" fillId="0" borderId="1" xfId="5" applyFont="1" applyFill="1" applyBorder="1" applyAlignment="1">
      <alignment horizontal="left" vertical="center" indent="1"/>
    </xf>
    <xf numFmtId="166" fontId="14" fillId="0" borderId="0" xfId="5" applyNumberFormat="1" applyFont="1" applyFill="1" applyBorder="1" applyAlignment="1">
      <alignment vertical="center"/>
    </xf>
    <xf numFmtId="0" fontId="13" fillId="0" borderId="0" xfId="5" applyFont="1" applyFill="1" applyBorder="1" applyAlignment="1">
      <alignment horizontal="left" vertical="center" indent="1"/>
    </xf>
    <xf numFmtId="165" fontId="14" fillId="0" borderId="0" xfId="5" applyNumberFormat="1" applyFont="1" applyFill="1" applyBorder="1" applyAlignment="1">
      <alignment vertical="center"/>
    </xf>
    <xf numFmtId="165" fontId="14" fillId="0" borderId="5" xfId="5" applyNumberFormat="1" applyFont="1" applyFill="1" applyBorder="1" applyAlignment="1">
      <alignment vertical="center"/>
    </xf>
    <xf numFmtId="0" fontId="13" fillId="0" borderId="5" xfId="5" applyFont="1" applyFill="1" applyBorder="1" applyAlignment="1">
      <alignment horizontal="left" vertical="center" indent="1"/>
    </xf>
    <xf numFmtId="165" fontId="14" fillId="0" borderId="1" xfId="5" applyNumberFormat="1" applyFont="1" applyFill="1" applyBorder="1" applyAlignment="1">
      <alignment vertical="center"/>
    </xf>
    <xf numFmtId="169" fontId="14" fillId="0" borderId="0" xfId="5" applyNumberFormat="1" applyFont="1" applyFill="1" applyBorder="1" applyAlignment="1">
      <alignment vertical="center"/>
    </xf>
    <xf numFmtId="169" fontId="14" fillId="0" borderId="5" xfId="5" applyNumberFormat="1" applyFont="1" applyFill="1" applyBorder="1" applyAlignment="1">
      <alignment vertical="center"/>
    </xf>
    <xf numFmtId="0" fontId="20" fillId="0" borderId="1" xfId="5" applyFont="1" applyFill="1" applyBorder="1" applyAlignment="1">
      <alignment horizontal="left" vertical="center"/>
    </xf>
    <xf numFmtId="0" fontId="13" fillId="0" borderId="0" xfId="5" applyFont="1" applyFill="1" applyBorder="1" applyAlignment="1">
      <alignment horizontal="left" vertical="center"/>
    </xf>
    <xf numFmtId="0" fontId="13" fillId="0" borderId="5" xfId="5" applyFont="1" applyFill="1" applyBorder="1" applyAlignment="1">
      <alignment horizontal="left" vertical="center"/>
    </xf>
    <xf numFmtId="172" fontId="14" fillId="0" borderId="1" xfId="5" applyNumberFormat="1" applyFont="1" applyFill="1" applyBorder="1" applyAlignment="1">
      <alignment vertical="center"/>
    </xf>
    <xf numFmtId="0" fontId="13" fillId="0" borderId="1" xfId="5" applyFont="1" applyFill="1" applyBorder="1" applyAlignment="1">
      <alignment horizontal="left" vertical="center"/>
    </xf>
    <xf numFmtId="172" fontId="14" fillId="0" borderId="0" xfId="5" applyNumberFormat="1" applyFont="1" applyFill="1" applyBorder="1" applyAlignment="1">
      <alignment vertical="center"/>
    </xf>
    <xf numFmtId="169" fontId="14" fillId="0" borderId="3" xfId="5" applyNumberFormat="1" applyFont="1" applyFill="1" applyBorder="1" applyAlignment="1">
      <alignment vertical="center"/>
    </xf>
    <xf numFmtId="0" fontId="13" fillId="0" borderId="3" xfId="5" applyFont="1" applyFill="1" applyBorder="1" applyAlignment="1">
      <alignment horizontal="left" vertical="center"/>
    </xf>
    <xf numFmtId="169" fontId="14" fillId="0" borderId="1" xfId="5" applyNumberFormat="1" applyFont="1" applyFill="1" applyBorder="1" applyAlignment="1">
      <alignment vertical="center"/>
    </xf>
    <xf numFmtId="0" fontId="21" fillId="2" borderId="2" xfId="5" applyFont="1" applyFill="1" applyBorder="1" applyAlignment="1">
      <alignment horizontal="left" vertical="center"/>
    </xf>
    <xf numFmtId="169" fontId="14" fillId="3" borderId="1" xfId="1" applyNumberFormat="1" applyFont="1" applyFill="1" applyBorder="1" applyAlignment="1">
      <alignment vertical="center"/>
    </xf>
    <xf numFmtId="169" fontId="14" fillId="3" borderId="0" xfId="1" applyNumberFormat="1" applyFont="1" applyFill="1" applyAlignment="1">
      <alignment vertical="center"/>
    </xf>
    <xf numFmtId="0" fontId="14" fillId="3" borderId="0" xfId="5" applyFont="1" applyFill="1" applyAlignment="1">
      <alignment horizontal="left" vertical="center" indent="2"/>
    </xf>
    <xf numFmtId="169" fontId="22" fillId="4" borderId="2" xfId="1" applyNumberFormat="1" applyFont="1" applyFill="1" applyBorder="1" applyAlignment="1">
      <alignment vertical="center"/>
    </xf>
    <xf numFmtId="0" fontId="23" fillId="4" borderId="2" xfId="5" applyFont="1" applyFill="1" applyBorder="1" applyAlignment="1">
      <alignment horizontal="left" vertical="center" indent="1"/>
    </xf>
    <xf numFmtId="0" fontId="20" fillId="3" borderId="1" xfId="5" applyFont="1" applyFill="1" applyBorder="1" applyAlignment="1">
      <alignment horizontal="left" vertical="center" indent="2"/>
    </xf>
    <xf numFmtId="169" fontId="24" fillId="3" borderId="6" xfId="1" applyNumberFormat="1" applyFont="1" applyFill="1" applyBorder="1" applyAlignment="1">
      <alignment vertical="center"/>
    </xf>
    <xf numFmtId="0" fontId="20" fillId="3" borderId="6" xfId="5" applyFont="1" applyFill="1" applyBorder="1" applyAlignment="1">
      <alignment horizontal="left" vertical="center" indent="2"/>
    </xf>
    <xf numFmtId="169" fontId="14" fillId="3" borderId="0" xfId="1" applyNumberFormat="1" applyFont="1" applyFill="1" applyBorder="1" applyAlignment="1">
      <alignment vertical="center"/>
    </xf>
    <xf numFmtId="169" fontId="14" fillId="0" borderId="0" xfId="1" applyNumberFormat="1" applyFont="1" applyFill="1" applyAlignment="1">
      <alignment vertical="center"/>
    </xf>
    <xf numFmtId="169" fontId="20" fillId="3" borderId="7" xfId="1" applyNumberFormat="1" applyFont="1" applyFill="1" applyBorder="1" applyAlignment="1">
      <alignment vertical="center"/>
    </xf>
    <xf numFmtId="0" fontId="20" fillId="3" borderId="7" xfId="5" applyFont="1" applyFill="1" applyBorder="1" applyAlignment="1">
      <alignment horizontal="left" vertical="center" indent="2"/>
    </xf>
    <xf numFmtId="169" fontId="19" fillId="6" borderId="2" xfId="1" applyNumberFormat="1" applyFont="1" applyFill="1" applyBorder="1" applyAlignment="1">
      <alignment vertical="center"/>
    </xf>
    <xf numFmtId="0" fontId="25" fillId="6" borderId="2" xfId="5" applyFont="1" applyFill="1" applyBorder="1" applyAlignment="1">
      <alignment horizontal="left" vertical="center"/>
    </xf>
    <xf numFmtId="166" fontId="14" fillId="3" borderId="0" xfId="1" applyNumberFormat="1" applyFont="1" applyFill="1" applyAlignment="1">
      <alignment vertical="center"/>
    </xf>
    <xf numFmtId="166" fontId="22" fillId="4" borderId="2" xfId="1" applyNumberFormat="1" applyFont="1" applyFill="1" applyBorder="1" applyAlignment="1">
      <alignment vertical="center"/>
    </xf>
    <xf numFmtId="166" fontId="24" fillId="3" borderId="6" xfId="1" applyNumberFormat="1" applyFont="1" applyFill="1" applyBorder="1" applyAlignment="1">
      <alignment vertical="center"/>
    </xf>
    <xf numFmtId="166" fontId="14" fillId="0" borderId="0" xfId="1" applyNumberFormat="1" applyFont="1" applyFill="1" applyAlignment="1">
      <alignment vertical="center"/>
    </xf>
    <xf numFmtId="166" fontId="14" fillId="3" borderId="7" xfId="1" applyNumberFormat="1" applyFont="1" applyFill="1" applyBorder="1" applyAlignment="1">
      <alignment vertical="center"/>
    </xf>
    <xf numFmtId="0" fontId="14" fillId="3" borderId="7" xfId="5" applyFont="1" applyFill="1" applyBorder="1" applyAlignment="1">
      <alignment horizontal="left" vertical="center" indent="2"/>
    </xf>
    <xf numFmtId="166" fontId="19" fillId="6" borderId="2" xfId="1" applyNumberFormat="1" applyFont="1" applyFill="1" applyBorder="1" applyAlignment="1">
      <alignment vertical="center"/>
    </xf>
    <xf numFmtId="166" fontId="26" fillId="3" borderId="6" xfId="1" applyNumberFormat="1" applyFont="1" applyFill="1" applyBorder="1" applyAlignment="1">
      <alignment vertical="center"/>
    </xf>
    <xf numFmtId="165" fontId="14" fillId="3" borderId="1" xfId="1" applyNumberFormat="1" applyFont="1" applyFill="1" applyBorder="1" applyAlignment="1">
      <alignment vertical="center"/>
    </xf>
    <xf numFmtId="165" fontId="14" fillId="3" borderId="0" xfId="1" applyNumberFormat="1" applyFont="1" applyFill="1" applyAlignment="1">
      <alignment vertical="center"/>
    </xf>
    <xf numFmtId="165" fontId="22" fillId="4" borderId="2" xfId="1" applyNumberFormat="1" applyFont="1" applyFill="1" applyBorder="1" applyAlignment="1">
      <alignment vertical="center"/>
    </xf>
    <xf numFmtId="165" fontId="20" fillId="3" borderId="6" xfId="1" applyNumberFormat="1" applyFont="1" applyFill="1" applyBorder="1" applyAlignment="1">
      <alignment vertical="center"/>
    </xf>
    <xf numFmtId="165" fontId="14" fillId="3" borderId="0" xfId="1" applyNumberFormat="1" applyFont="1" applyFill="1" applyBorder="1" applyAlignment="1">
      <alignment vertical="center"/>
    </xf>
    <xf numFmtId="165" fontId="14" fillId="0" borderId="0" xfId="1" applyNumberFormat="1" applyFont="1" applyFill="1" applyAlignment="1">
      <alignment vertical="center"/>
    </xf>
    <xf numFmtId="165" fontId="14" fillId="3" borderId="7" xfId="1" applyNumberFormat="1" applyFont="1" applyFill="1" applyBorder="1" applyAlignment="1">
      <alignment vertical="center"/>
    </xf>
    <xf numFmtId="165" fontId="19" fillId="6" borderId="2" xfId="1" applyNumberFormat="1" applyFont="1" applyFill="1" applyBorder="1" applyAlignment="1">
      <alignment vertical="center"/>
    </xf>
    <xf numFmtId="166" fontId="20" fillId="3" borderId="6" xfId="1" applyNumberFormat="1" applyFont="1" applyFill="1" applyBorder="1" applyAlignment="1">
      <alignment vertical="center"/>
    </xf>
    <xf numFmtId="166" fontId="20" fillId="3" borderId="1" xfId="1" applyNumberFormat="1" applyFont="1" applyFill="1" applyBorder="1" applyAlignment="1">
      <alignment vertical="center"/>
    </xf>
    <xf numFmtId="169" fontId="20" fillId="3" borderId="1" xfId="1" applyNumberFormat="1" applyFont="1" applyFill="1" applyBorder="1" applyAlignment="1">
      <alignment vertical="center"/>
    </xf>
    <xf numFmtId="169" fontId="20" fillId="3" borderId="6" xfId="1" applyNumberFormat="1" applyFont="1" applyFill="1" applyBorder="1" applyAlignment="1">
      <alignment vertical="center"/>
    </xf>
    <xf numFmtId="0" fontId="21" fillId="2" borderId="2" xfId="5" applyFont="1" applyFill="1" applyBorder="1" applyAlignment="1">
      <alignment horizontal="left" vertical="center" wrapText="1"/>
    </xf>
    <xf numFmtId="166" fontId="14" fillId="3" borderId="6" xfId="1" applyNumberFormat="1" applyFont="1" applyFill="1" applyBorder="1" applyAlignment="1">
      <alignment vertical="center"/>
    </xf>
    <xf numFmtId="165" fontId="14" fillId="3" borderId="6" xfId="1" applyNumberFormat="1" applyFont="1" applyFill="1" applyBorder="1" applyAlignment="1">
      <alignment vertical="center"/>
    </xf>
    <xf numFmtId="165" fontId="14" fillId="0" borderId="1" xfId="5" applyNumberFormat="1" applyFont="1" applyBorder="1" applyAlignment="1">
      <alignment vertical="center"/>
    </xf>
    <xf numFmtId="165" fontId="14" fillId="0" borderId="0" xfId="5" applyNumberFormat="1" applyFont="1" applyBorder="1" applyAlignment="1">
      <alignment vertical="center"/>
    </xf>
    <xf numFmtId="165" fontId="14" fillId="0" borderId="0" xfId="5" applyNumberFormat="1" applyFont="1" applyAlignment="1">
      <alignment vertical="center"/>
    </xf>
    <xf numFmtId="165" fontId="23" fillId="6" borderId="2" xfId="2" applyNumberFormat="1" applyFont="1" applyFill="1" applyBorder="1" applyAlignment="1">
      <alignment vertical="center"/>
    </xf>
    <xf numFmtId="0" fontId="18" fillId="6" borderId="2" xfId="5" applyFont="1" applyFill="1" applyBorder="1" applyAlignment="1">
      <alignment horizontal="left" vertical="center"/>
    </xf>
    <xf numFmtId="166" fontId="14" fillId="0" borderId="0" xfId="5" applyNumberFormat="1" applyFont="1" applyAlignment="1">
      <alignment vertical="center"/>
    </xf>
    <xf numFmtId="166" fontId="23" fillId="6" borderId="2" xfId="5" applyNumberFormat="1" applyFont="1" applyFill="1" applyBorder="1" applyAlignment="1">
      <alignment vertical="center"/>
    </xf>
    <xf numFmtId="166" fontId="14" fillId="0" borderId="0" xfId="5" applyNumberFormat="1" applyFont="1" applyFill="1" applyAlignment="1">
      <alignment vertical="center"/>
    </xf>
    <xf numFmtId="171" fontId="14" fillId="0" borderId="1" xfId="5" applyNumberFormat="1" applyFont="1" applyBorder="1" applyAlignment="1">
      <alignment vertical="center"/>
    </xf>
    <xf numFmtId="171" fontId="14" fillId="0" borderId="0" xfId="5" applyNumberFormat="1" applyFont="1" applyBorder="1" applyAlignment="1">
      <alignment vertical="center"/>
    </xf>
    <xf numFmtId="171" fontId="14" fillId="0" borderId="0" xfId="5" applyNumberFormat="1" applyFont="1" applyAlignment="1">
      <alignment vertical="center"/>
    </xf>
    <xf numFmtId="171" fontId="23" fillId="6" borderId="2" xfId="5" applyNumberFormat="1" applyFont="1" applyFill="1" applyBorder="1" applyAlignment="1">
      <alignment vertical="center"/>
    </xf>
    <xf numFmtId="172" fontId="14" fillId="0" borderId="1" xfId="5" applyNumberFormat="1" applyFont="1" applyBorder="1" applyAlignment="1">
      <alignment vertical="center"/>
    </xf>
    <xf numFmtId="172" fontId="14" fillId="0" borderId="0" xfId="5" applyNumberFormat="1" applyFont="1" applyBorder="1" applyAlignment="1">
      <alignment vertical="center"/>
    </xf>
    <xf numFmtId="172" fontId="14" fillId="0" borderId="0" xfId="5" applyNumberFormat="1" applyFont="1" applyAlignment="1">
      <alignment vertical="center"/>
    </xf>
    <xf numFmtId="169" fontId="14" fillId="0" borderId="1" xfId="5" applyNumberFormat="1" applyFont="1" applyBorder="1" applyAlignment="1">
      <alignment vertical="center"/>
    </xf>
    <xf numFmtId="169" fontId="14" fillId="0" borderId="0" xfId="5" applyNumberFormat="1" applyFont="1" applyBorder="1" applyAlignment="1">
      <alignment vertical="center"/>
    </xf>
    <xf numFmtId="169" fontId="14" fillId="0" borderId="0" xfId="5" applyNumberFormat="1" applyFont="1" applyAlignment="1">
      <alignment vertical="center"/>
    </xf>
    <xf numFmtId="166" fontId="14" fillId="4" borderId="1" xfId="5" applyNumberFormat="1" applyFont="1" applyFill="1" applyBorder="1" applyAlignment="1">
      <alignment vertical="center"/>
    </xf>
    <xf numFmtId="0" fontId="27" fillId="4" borderId="1" xfId="5" applyFont="1" applyFill="1" applyBorder="1" applyAlignment="1">
      <alignment horizontal="left" vertical="center"/>
    </xf>
    <xf numFmtId="166" fontId="14" fillId="4" borderId="5" xfId="5" applyNumberFormat="1" applyFont="1" applyFill="1" applyBorder="1" applyAlignment="1">
      <alignment vertical="center"/>
    </xf>
    <xf numFmtId="0" fontId="27" fillId="4" borderId="5" xfId="5" applyFont="1" applyFill="1" applyBorder="1" applyAlignment="1">
      <alignment horizontal="left" vertical="center"/>
    </xf>
    <xf numFmtId="0" fontId="17" fillId="3" borderId="0" xfId="5" applyFont="1" applyFill="1" applyBorder="1" applyAlignment="1">
      <alignment horizontal="left" vertical="center"/>
    </xf>
    <xf numFmtId="171" fontId="14" fillId="4" borderId="2" xfId="5" applyNumberFormat="1" applyFont="1" applyFill="1" applyBorder="1" applyAlignment="1">
      <alignment vertical="center"/>
    </xf>
    <xf numFmtId="0" fontId="27" fillId="4" borderId="2" xfId="5" applyFont="1" applyFill="1" applyBorder="1" applyAlignment="1">
      <alignment horizontal="left" vertical="center"/>
    </xf>
    <xf numFmtId="0" fontId="17" fillId="3" borderId="0" xfId="5" applyFont="1" applyFill="1" applyAlignment="1">
      <alignment horizontal="left" vertical="center"/>
    </xf>
    <xf numFmtId="169" fontId="14" fillId="4" borderId="1" xfId="5" applyNumberFormat="1" applyFont="1" applyFill="1" applyBorder="1" applyAlignment="1">
      <alignment vertical="center"/>
    </xf>
    <xf numFmtId="169" fontId="14" fillId="4" borderId="0" xfId="5" applyNumberFormat="1" applyFont="1" applyFill="1" applyBorder="1" applyAlignment="1">
      <alignment vertical="center"/>
    </xf>
    <xf numFmtId="0" fontId="27" fillId="4" borderId="0" xfId="5" applyFont="1" applyFill="1" applyBorder="1" applyAlignment="1">
      <alignment horizontal="left" vertical="center"/>
    </xf>
    <xf numFmtId="165" fontId="14" fillId="4" borderId="7" xfId="5" applyNumberFormat="1" applyFont="1" applyFill="1" applyBorder="1" applyAlignment="1">
      <alignment vertical="center"/>
    </xf>
    <xf numFmtId="0" fontId="27" fillId="4" borderId="7" xfId="5" applyFont="1" applyFill="1" applyBorder="1" applyAlignment="1">
      <alignment horizontal="left" vertical="center"/>
    </xf>
    <xf numFmtId="166" fontId="14" fillId="4" borderId="2" xfId="5" applyNumberFormat="1" applyFont="1" applyFill="1" applyBorder="1" applyAlignment="1">
      <alignment vertical="center"/>
    </xf>
    <xf numFmtId="173" fontId="22" fillId="4" borderId="1" xfId="5" applyNumberFormat="1" applyFont="1" applyFill="1" applyBorder="1" applyAlignment="1">
      <alignment vertical="center"/>
    </xf>
    <xf numFmtId="0" fontId="23" fillId="4" borderId="1" xfId="5" applyFont="1" applyFill="1" applyBorder="1" applyAlignment="1">
      <alignment horizontal="left" vertical="center"/>
    </xf>
    <xf numFmtId="166" fontId="22" fillId="4" borderId="0" xfId="5" applyNumberFormat="1" applyFont="1" applyFill="1" applyBorder="1" applyAlignment="1">
      <alignment vertical="center"/>
    </xf>
    <xf numFmtId="0" fontId="23" fillId="4" borderId="0" xfId="5" applyFont="1" applyFill="1" applyBorder="1" applyAlignment="1">
      <alignment horizontal="left" vertical="center"/>
    </xf>
    <xf numFmtId="166" fontId="22" fillId="4" borderId="5" xfId="5" applyNumberFormat="1" applyFont="1" applyFill="1" applyBorder="1" applyAlignment="1">
      <alignment vertical="center"/>
    </xf>
    <xf numFmtId="0" fontId="23" fillId="4" borderId="5" xfId="5" applyFont="1" applyFill="1" applyBorder="1" applyAlignment="1">
      <alignment horizontal="left" vertical="center"/>
    </xf>
    <xf numFmtId="166" fontId="14" fillId="6" borderId="2" xfId="5" applyNumberFormat="1" applyFont="1" applyFill="1" applyBorder="1" applyAlignment="1">
      <alignment vertical="center"/>
    </xf>
    <xf numFmtId="0" fontId="23" fillId="6" borderId="2" xfId="5" applyFont="1" applyFill="1" applyBorder="1" applyAlignment="1">
      <alignment horizontal="left" vertical="center"/>
    </xf>
    <xf numFmtId="166" fontId="22" fillId="4" borderId="2" xfId="5" applyNumberFormat="1" applyFont="1" applyFill="1" applyBorder="1" applyAlignment="1">
      <alignment vertical="center"/>
    </xf>
    <xf numFmtId="0" fontId="28" fillId="4" borderId="2" xfId="5" applyFont="1" applyFill="1" applyBorder="1" applyAlignment="1">
      <alignment horizontal="left" vertical="center" indent="1"/>
    </xf>
    <xf numFmtId="174" fontId="14" fillId="0" borderId="0" xfId="5" applyNumberFormat="1" applyFont="1" applyAlignment="1">
      <alignment vertical="center"/>
    </xf>
    <xf numFmtId="166" fontId="22" fillId="6" borderId="1" xfId="5" applyNumberFormat="1" applyFont="1" applyFill="1" applyBorder="1" applyAlignment="1">
      <alignment vertical="center"/>
    </xf>
    <xf numFmtId="0" fontId="23" fillId="6" borderId="1" xfId="5" applyFont="1" applyFill="1" applyBorder="1" applyAlignment="1">
      <alignment horizontal="left" vertical="center"/>
    </xf>
    <xf numFmtId="166" fontId="22" fillId="4" borderId="3" xfId="5" applyNumberFormat="1" applyFont="1" applyFill="1" applyBorder="1" applyAlignment="1">
      <alignment vertical="center"/>
    </xf>
    <xf numFmtId="0" fontId="23" fillId="4" borderId="3" xfId="5" applyFont="1" applyFill="1" applyBorder="1" applyAlignment="1">
      <alignment horizontal="left" vertical="center" indent="1"/>
    </xf>
    <xf numFmtId="166" fontId="22" fillId="4" borderId="6" xfId="5" applyNumberFormat="1" applyFont="1" applyFill="1" applyBorder="1" applyAlignment="1">
      <alignment vertical="center"/>
    </xf>
    <xf numFmtId="0" fontId="23" fillId="4" borderId="6" xfId="5" applyFont="1" applyFill="1" applyBorder="1" applyAlignment="1">
      <alignment horizontal="left" vertical="center" indent="1"/>
    </xf>
    <xf numFmtId="166" fontId="22" fillId="6" borderId="5" xfId="5" applyNumberFormat="1" applyFont="1" applyFill="1" applyBorder="1" applyAlignment="1">
      <alignment vertical="center"/>
    </xf>
    <xf numFmtId="0" fontId="23" fillId="6" borderId="5" xfId="5" applyFont="1" applyFill="1" applyBorder="1" applyAlignment="1">
      <alignment horizontal="left" vertical="center"/>
    </xf>
    <xf numFmtId="166" fontId="22" fillId="6" borderId="2" xfId="5" applyNumberFormat="1" applyFont="1" applyFill="1" applyBorder="1" applyAlignment="1">
      <alignment vertical="center"/>
    </xf>
    <xf numFmtId="3" fontId="14" fillId="3" borderId="0" xfId="5" applyNumberFormat="1" applyFont="1" applyFill="1" applyAlignment="1">
      <alignment vertical="center"/>
    </xf>
    <xf numFmtId="173" fontId="29" fillId="0" borderId="1" xfId="5" applyNumberFormat="1" applyFont="1" applyFill="1" applyBorder="1" applyAlignment="1">
      <alignment vertical="center"/>
    </xf>
    <xf numFmtId="0" fontId="29" fillId="0" borderId="1" xfId="5" applyFont="1" applyFill="1" applyBorder="1" applyAlignment="1">
      <alignment horizontal="left" vertical="center" indent="2"/>
    </xf>
    <xf numFmtId="173" fontId="29" fillId="0" borderId="0" xfId="5" applyNumberFormat="1" applyFont="1" applyFill="1" applyBorder="1" applyAlignment="1">
      <alignment vertical="center"/>
    </xf>
    <xf numFmtId="0" fontId="29" fillId="0" borderId="0" xfId="5" applyFont="1" applyFill="1" applyBorder="1" applyAlignment="1">
      <alignment horizontal="left" vertical="center" indent="2"/>
    </xf>
    <xf numFmtId="173" fontId="30" fillId="0" borderId="3" xfId="5" applyNumberFormat="1" applyFont="1" applyFill="1" applyBorder="1" applyAlignment="1">
      <alignment vertical="center"/>
    </xf>
    <xf numFmtId="0" fontId="30" fillId="0" borderId="3" xfId="5" applyFont="1" applyFill="1" applyBorder="1" applyAlignment="1">
      <alignment horizontal="left" vertical="center" indent="2"/>
    </xf>
    <xf numFmtId="173" fontId="30" fillId="0" borderId="0" xfId="5" applyNumberFormat="1" applyFont="1" applyFill="1" applyBorder="1" applyAlignment="1">
      <alignment vertical="center"/>
    </xf>
    <xf numFmtId="0" fontId="30" fillId="0" borderId="0" xfId="5" applyFont="1" applyFill="1" applyBorder="1" applyAlignment="1">
      <alignment horizontal="left" vertical="center" indent="2"/>
    </xf>
    <xf numFmtId="173" fontId="30" fillId="0" borderId="5" xfId="5" applyNumberFormat="1" applyFont="1" applyFill="1" applyBorder="1" applyAlignment="1">
      <alignment vertical="center"/>
    </xf>
    <xf numFmtId="0" fontId="30" fillId="0" borderId="5" xfId="5" applyFont="1" applyFill="1" applyBorder="1" applyAlignment="1">
      <alignment horizontal="left" vertical="center" indent="2"/>
    </xf>
    <xf numFmtId="173" fontId="19" fillId="4" borderId="2" xfId="2" applyNumberFormat="1" applyFont="1" applyFill="1" applyBorder="1" applyAlignment="1">
      <alignment vertical="center"/>
    </xf>
    <xf numFmtId="0" fontId="19" fillId="4" borderId="2" xfId="5" applyFont="1" applyFill="1" applyBorder="1" applyAlignment="1">
      <alignment horizontal="left" vertical="center" indent="1"/>
    </xf>
    <xf numFmtId="165" fontId="31" fillId="6" borderId="2" xfId="5" applyNumberFormat="1" applyFont="1" applyFill="1" applyBorder="1" applyAlignment="1">
      <alignment vertical="center"/>
    </xf>
    <xf numFmtId="175" fontId="29" fillId="0" borderId="1" xfId="5" applyNumberFormat="1" applyFont="1" applyFill="1" applyBorder="1" applyAlignment="1">
      <alignment vertical="center"/>
    </xf>
    <xf numFmtId="175" fontId="29" fillId="0" borderId="0" xfId="5" applyNumberFormat="1" applyFont="1" applyFill="1" applyBorder="1" applyAlignment="1">
      <alignment vertical="center"/>
    </xf>
    <xf numFmtId="175" fontId="30" fillId="0" borderId="3" xfId="5" applyNumberFormat="1" applyFont="1" applyFill="1" applyBorder="1" applyAlignment="1">
      <alignment vertical="center"/>
    </xf>
    <xf numFmtId="175" fontId="30" fillId="0" borderId="0" xfId="5" applyNumberFormat="1" applyFont="1" applyFill="1" applyBorder="1" applyAlignment="1">
      <alignment vertical="center"/>
    </xf>
    <xf numFmtId="175" fontId="30" fillId="0" borderId="5" xfId="5" applyNumberFormat="1" applyFont="1" applyFill="1" applyBorder="1" applyAlignment="1">
      <alignment vertical="center"/>
    </xf>
    <xf numFmtId="175" fontId="19" fillId="4" borderId="2" xfId="2" applyNumberFormat="1" applyFont="1" applyFill="1" applyBorder="1" applyAlignment="1">
      <alignment vertical="center"/>
    </xf>
    <xf numFmtId="166" fontId="29" fillId="0" borderId="7" xfId="5" applyNumberFormat="1" applyFont="1" applyBorder="1" applyAlignment="1">
      <alignment vertical="center"/>
    </xf>
    <xf numFmtId="0" fontId="29" fillId="0" borderId="7" xfId="5" applyFont="1" applyFill="1" applyBorder="1" applyAlignment="1">
      <alignment horizontal="left" vertical="center" indent="2"/>
    </xf>
    <xf numFmtId="166" fontId="29" fillId="0" borderId="8" xfId="5" applyNumberFormat="1" applyFont="1" applyFill="1" applyBorder="1" applyAlignment="1">
      <alignment vertical="center"/>
    </xf>
    <xf numFmtId="0" fontId="29" fillId="0" borderId="8" xfId="5" applyFont="1" applyFill="1" applyBorder="1" applyAlignment="1">
      <alignment horizontal="left" vertical="center" indent="2"/>
    </xf>
    <xf numFmtId="166" fontId="32" fillId="0" borderId="0" xfId="5" applyNumberFormat="1" applyFont="1" applyFill="1" applyBorder="1" applyAlignment="1">
      <alignment vertical="center"/>
    </xf>
    <xf numFmtId="0" fontId="32" fillId="0" borderId="0" xfId="5" applyFont="1" applyFill="1" applyBorder="1" applyAlignment="1">
      <alignment horizontal="left" vertical="center" indent="3"/>
    </xf>
    <xf numFmtId="166" fontId="33" fillId="0" borderId="0" xfId="5" applyNumberFormat="1" applyFont="1" applyFill="1" applyBorder="1" applyAlignment="1">
      <alignment vertical="center"/>
    </xf>
    <xf numFmtId="0" fontId="33" fillId="0" borderId="0" xfId="5" applyFont="1" applyFill="1" applyBorder="1" applyAlignment="1">
      <alignment horizontal="left" vertical="center" indent="3"/>
    </xf>
    <xf numFmtId="166" fontId="33" fillId="0" borderId="0" xfId="5" applyNumberFormat="1" applyFont="1" applyFill="1" applyAlignment="1">
      <alignment vertical="center"/>
    </xf>
    <xf numFmtId="166" fontId="30" fillId="0" borderId="3" xfId="5" applyNumberFormat="1" applyFont="1" applyFill="1" applyBorder="1" applyAlignment="1">
      <alignment vertical="center"/>
    </xf>
    <xf numFmtId="166" fontId="30" fillId="0" borderId="0" xfId="5" applyNumberFormat="1" applyFont="1" applyFill="1" applyBorder="1" applyAlignment="1">
      <alignment vertical="center"/>
    </xf>
    <xf numFmtId="166" fontId="30" fillId="0" borderId="5" xfId="5" applyNumberFormat="1" applyFont="1" applyFill="1" applyBorder="1" applyAlignment="1">
      <alignment vertical="center"/>
    </xf>
    <xf numFmtId="0" fontId="25" fillId="4" borderId="2" xfId="5" applyFont="1" applyFill="1" applyBorder="1" applyAlignment="1">
      <alignment horizontal="left" vertical="center" indent="1"/>
    </xf>
    <xf numFmtId="165" fontId="29" fillId="0" borderId="1" xfId="5" applyNumberFormat="1" applyFont="1" applyFill="1" applyBorder="1" applyAlignment="1">
      <alignment vertical="center"/>
    </xf>
    <xf numFmtId="165" fontId="29" fillId="0" borderId="0" xfId="5" applyNumberFormat="1" applyFont="1" applyFill="1" applyBorder="1" applyAlignment="1">
      <alignment vertical="center"/>
    </xf>
    <xf numFmtId="165" fontId="30" fillId="0" borderId="3" xfId="5" applyNumberFormat="1" applyFont="1" applyFill="1" applyBorder="1" applyAlignment="1">
      <alignment vertical="center"/>
    </xf>
    <xf numFmtId="165" fontId="30" fillId="0" borderId="0" xfId="5" applyNumberFormat="1" applyFont="1" applyFill="1" applyBorder="1" applyAlignment="1">
      <alignment vertical="center"/>
    </xf>
    <xf numFmtId="165" fontId="30" fillId="0" borderId="5" xfId="5" applyNumberFormat="1" applyFont="1" applyFill="1" applyBorder="1" applyAlignment="1">
      <alignment vertical="center"/>
    </xf>
    <xf numFmtId="165" fontId="19" fillId="4" borderId="2" xfId="2" applyNumberFormat="1" applyFont="1" applyFill="1" applyBorder="1" applyAlignment="1">
      <alignment vertical="center"/>
    </xf>
    <xf numFmtId="0" fontId="34" fillId="6" borderId="2" xfId="5" applyNumberFormat="1" applyFont="1" applyFill="1" applyBorder="1" applyAlignment="1">
      <alignment horizontal="left" vertical="center"/>
    </xf>
    <xf numFmtId="0" fontId="18" fillId="6" borderId="2" xfId="5" applyNumberFormat="1" applyFont="1" applyFill="1" applyBorder="1" applyAlignment="1">
      <alignment horizontal="left" vertical="center"/>
    </xf>
    <xf numFmtId="0" fontId="35" fillId="0" borderId="2" xfId="6" applyFont="1" applyBorder="1" applyAlignment="1">
      <alignment vertical="center"/>
    </xf>
    <xf numFmtId="0" fontId="36" fillId="0" borderId="2" xfId="6" applyFont="1" applyBorder="1" applyAlignment="1">
      <alignment vertical="center"/>
    </xf>
    <xf numFmtId="0" fontId="37" fillId="0" borderId="2" xfId="6" applyFont="1" applyBorder="1" applyAlignment="1">
      <alignment vertical="center"/>
    </xf>
    <xf numFmtId="0" fontId="37" fillId="0" borderId="0" xfId="6" applyFont="1" applyAlignment="1">
      <alignment vertical="center"/>
    </xf>
    <xf numFmtId="0" fontId="32" fillId="0" borderId="0" xfId="6" applyFont="1" applyAlignment="1">
      <alignment vertical="center"/>
    </xf>
    <xf numFmtId="0" fontId="37" fillId="0" borderId="0" xfId="6" applyFont="1" applyAlignment="1">
      <alignment horizontal="center" vertical="center"/>
    </xf>
    <xf numFmtId="0" fontId="35" fillId="0" borderId="0" xfId="6" applyFont="1" applyBorder="1" applyAlignment="1">
      <alignment horizontal="left" vertical="center"/>
    </xf>
    <xf numFmtId="0" fontId="38" fillId="0" borderId="0" xfId="6" applyFont="1" applyBorder="1" applyAlignment="1">
      <alignment horizontal="left" vertical="center"/>
    </xf>
    <xf numFmtId="0" fontId="35" fillId="0" borderId="0" xfId="6" applyFont="1" applyBorder="1" applyAlignment="1">
      <alignment horizontal="right" vertical="center"/>
    </xf>
    <xf numFmtId="0" fontId="38" fillId="0" borderId="0" xfId="6" applyFont="1" applyAlignment="1">
      <alignment vertical="center"/>
    </xf>
    <xf numFmtId="0" fontId="36" fillId="0" borderId="0" xfId="6" applyFont="1" applyAlignment="1">
      <alignment vertical="center"/>
    </xf>
    <xf numFmtId="0" fontId="39" fillId="0" borderId="0" xfId="6" applyFont="1" applyAlignment="1">
      <alignment horizontal="left" vertical="center"/>
    </xf>
    <xf numFmtId="176" fontId="40" fillId="0" borderId="0" xfId="6" quotePrefix="1" applyNumberFormat="1" applyFont="1" applyAlignment="1">
      <alignment horizontal="left" vertical="center"/>
    </xf>
    <xf numFmtId="0" fontId="12" fillId="0" borderId="0" xfId="6" applyFont="1" applyAlignment="1">
      <alignment vertical="center"/>
    </xf>
    <xf numFmtId="0" fontId="2" fillId="0" borderId="0" xfId="0" applyFont="1" applyAlignment="1">
      <alignment vertical="center"/>
    </xf>
    <xf numFmtId="0" fontId="12" fillId="0" borderId="0" xfId="6" applyFont="1" applyAlignment="1">
      <alignment horizontal="center" vertical="center"/>
    </xf>
    <xf numFmtId="0" fontId="12" fillId="0" borderId="0" xfId="6" applyFont="1" applyAlignment="1">
      <alignment horizontal="right" vertical="center"/>
    </xf>
    <xf numFmtId="177" fontId="22" fillId="6" borderId="2" xfId="5" applyNumberFormat="1" applyFont="1" applyFill="1" applyBorder="1" applyAlignment="1">
      <alignment vertical="center"/>
    </xf>
    <xf numFmtId="178" fontId="14" fillId="0" borderId="5" xfId="5" applyNumberFormat="1" applyFont="1" applyFill="1" applyBorder="1" applyAlignment="1">
      <alignment vertical="center"/>
    </xf>
    <xf numFmtId="178" fontId="14" fillId="0" borderId="0" xfId="5" applyNumberFormat="1" applyFont="1" applyFill="1" applyBorder="1" applyAlignment="1">
      <alignment vertical="center"/>
    </xf>
    <xf numFmtId="179" fontId="14" fillId="0" borderId="1" xfId="5" applyNumberFormat="1" applyFont="1" applyFill="1" applyBorder="1" applyAlignment="1">
      <alignment vertical="center"/>
    </xf>
    <xf numFmtId="0" fontId="12" fillId="0" borderId="0" xfId="6" applyFont="1" applyAlignment="1">
      <alignment horizontal="center" vertical="center"/>
    </xf>
  </cellXfs>
  <cellStyles count="9">
    <cellStyle name="Comma" xfId="1" builtinId="3"/>
    <cellStyle name="Comma 2" xfId="4"/>
    <cellStyle name="Hyperlink" xfId="3" builtinId="8"/>
    <cellStyle name="Normal" xfId="0" builtinId="0"/>
    <cellStyle name="Normal 2" xfId="5"/>
    <cellStyle name="Normal 3" xfId="6"/>
    <cellStyle name="Percent" xfId="2" builtinId="5"/>
    <cellStyle name="Percent 2" xfId="7"/>
    <cellStyle name="Percent 3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220" customWidth="1"/>
    <col min="2" max="2" width="9.7109375" style="221" customWidth="1"/>
    <col min="3" max="3" width="107.42578125" style="219" customWidth="1"/>
    <col min="4" max="4" width="44.7109375" style="219" customWidth="1"/>
    <col min="5" max="6" width="9.7109375" style="219" customWidth="1"/>
    <col min="7" max="16384" width="9.140625" style="219"/>
  </cols>
  <sheetData>
    <row r="9" spans="1:10" ht="30" x14ac:dyDescent="0.25">
      <c r="A9" s="216"/>
      <c r="B9" s="217" t="s">
        <v>175</v>
      </c>
      <c r="C9" s="218"/>
      <c r="D9" s="218"/>
      <c r="E9" s="218"/>
      <c r="F9" s="218"/>
    </row>
    <row r="10" spans="1:10" hidden="1" x14ac:dyDescent="0.25"/>
    <row r="11" spans="1:10" hidden="1" x14ac:dyDescent="0.25">
      <c r="B11" s="220"/>
      <c r="C11" s="220"/>
    </row>
    <row r="12" spans="1:10" ht="11.25" hidden="1" customHeight="1" x14ac:dyDescent="0.25">
      <c r="B12" s="220"/>
      <c r="C12" s="220"/>
    </row>
    <row r="13" spans="1:10" s="220" customFormat="1" ht="11.25" hidden="1" customHeight="1" x14ac:dyDescent="0.25">
      <c r="D13" s="219"/>
      <c r="E13" s="219"/>
      <c r="F13" s="219"/>
      <c r="G13" s="219"/>
      <c r="H13" s="219"/>
      <c r="I13" s="219"/>
      <c r="J13" s="219"/>
    </row>
    <row r="14" spans="1:10" s="220" customFormat="1" ht="12.75" customHeight="1" x14ac:dyDescent="0.25">
      <c r="D14" s="219"/>
      <c r="E14" s="219"/>
      <c r="F14" s="219"/>
      <c r="G14" s="219"/>
      <c r="H14" s="219"/>
      <c r="I14" s="219"/>
      <c r="J14" s="219"/>
    </row>
    <row r="15" spans="1:10" s="220" customFormat="1" ht="12.75" customHeight="1" x14ac:dyDescent="0.25">
      <c r="D15" s="219"/>
      <c r="E15" s="219"/>
      <c r="F15" s="219"/>
      <c r="G15" s="219"/>
      <c r="H15" s="219"/>
      <c r="I15" s="219"/>
      <c r="J15" s="219"/>
    </row>
    <row r="16" spans="1:10" s="220" customFormat="1" ht="12.75" customHeight="1" x14ac:dyDescent="0.25">
      <c r="D16" s="219"/>
      <c r="E16" s="219"/>
      <c r="F16" s="219"/>
      <c r="G16" s="219"/>
      <c r="H16" s="219"/>
      <c r="I16" s="219"/>
      <c r="J16" s="219"/>
    </row>
    <row r="17" spans="1:10" s="220" customFormat="1" ht="12.75" customHeight="1" x14ac:dyDescent="0.25">
      <c r="D17" s="219"/>
      <c r="E17" s="219"/>
      <c r="F17" s="219"/>
      <c r="G17" s="219"/>
      <c r="H17" s="219"/>
      <c r="I17" s="219"/>
      <c r="J17" s="219"/>
    </row>
    <row r="18" spans="1:10" s="220" customFormat="1" ht="12.75" customHeight="1" x14ac:dyDescent="0.25">
      <c r="D18" s="219"/>
      <c r="E18" s="219"/>
      <c r="F18" s="219"/>
      <c r="G18" s="219"/>
      <c r="H18" s="219"/>
      <c r="I18" s="219"/>
      <c r="J18" s="219"/>
    </row>
    <row r="19" spans="1:10" s="220" customFormat="1" x14ac:dyDescent="0.25">
      <c r="D19" s="219"/>
      <c r="E19" s="219"/>
      <c r="F19" s="219"/>
      <c r="G19" s="219"/>
      <c r="H19" s="219"/>
      <c r="I19" s="219"/>
      <c r="J19" s="219"/>
    </row>
    <row r="20" spans="1:10" s="220" customFormat="1" ht="11.25" customHeight="1" x14ac:dyDescent="0.25">
      <c r="D20" s="219"/>
      <c r="E20" s="219"/>
      <c r="F20" s="219"/>
      <c r="G20" s="219"/>
      <c r="H20" s="219"/>
      <c r="I20" s="219"/>
      <c r="J20" s="219"/>
    </row>
    <row r="21" spans="1:10" s="220" customFormat="1" ht="11.25" customHeight="1" x14ac:dyDescent="0.25">
      <c r="D21" s="219"/>
      <c r="E21" s="219"/>
      <c r="F21" s="219"/>
      <c r="G21" s="219"/>
      <c r="H21" s="219"/>
      <c r="I21" s="219"/>
      <c r="J21" s="219"/>
    </row>
    <row r="22" spans="1:10" s="220" customFormat="1" ht="11.25" customHeight="1" x14ac:dyDescent="0.25">
      <c r="B22" s="221"/>
      <c r="C22" s="219"/>
      <c r="D22" s="219"/>
      <c r="E22" s="219"/>
      <c r="F22" s="219"/>
      <c r="G22" s="219"/>
      <c r="H22" s="219"/>
      <c r="I22" s="219"/>
      <c r="J22" s="219"/>
    </row>
    <row r="23" spans="1:10" s="220" customFormat="1" ht="27.75" x14ac:dyDescent="0.25">
      <c r="B23" s="222"/>
      <c r="C23" s="223" t="s">
        <v>196</v>
      </c>
      <c r="D23" s="224"/>
      <c r="E23" s="219"/>
      <c r="F23" s="219"/>
      <c r="G23" s="219"/>
      <c r="H23" s="219"/>
      <c r="I23" s="219"/>
      <c r="J23" s="219"/>
    </row>
    <row r="24" spans="1:10" s="220" customFormat="1" ht="11.25" customHeight="1" x14ac:dyDescent="0.25">
      <c r="B24" s="221"/>
      <c r="C24" s="219"/>
      <c r="D24" s="219"/>
      <c r="E24" s="219"/>
      <c r="F24" s="219"/>
      <c r="G24" s="219"/>
      <c r="H24" s="219"/>
      <c r="I24" s="219"/>
      <c r="J24" s="219"/>
    </row>
    <row r="25" spans="1:10" s="220" customFormat="1" ht="13.5" customHeight="1" x14ac:dyDescent="0.25">
      <c r="B25" s="221"/>
      <c r="C25" s="219"/>
      <c r="D25" s="219"/>
      <c r="E25" s="219"/>
      <c r="F25" s="219"/>
      <c r="G25" s="219"/>
      <c r="H25" s="219"/>
      <c r="I25" s="219"/>
      <c r="J25" s="219"/>
    </row>
    <row r="26" spans="1:10" s="220" customFormat="1" ht="10.5" customHeight="1" x14ac:dyDescent="0.25">
      <c r="B26" s="221"/>
      <c r="C26" s="219"/>
      <c r="D26" s="219"/>
      <c r="E26" s="219"/>
      <c r="F26" s="219"/>
      <c r="G26" s="219"/>
      <c r="H26" s="219"/>
      <c r="I26" s="219"/>
      <c r="J26" s="219"/>
    </row>
    <row r="27" spans="1:10" x14ac:dyDescent="0.25">
      <c r="A27" s="219"/>
    </row>
    <row r="28" spans="1:10" s="220" customFormat="1" ht="11.25" customHeight="1" x14ac:dyDescent="0.25">
      <c r="B28" s="221"/>
      <c r="C28" s="219"/>
      <c r="D28" s="219"/>
      <c r="E28" s="219"/>
      <c r="F28" s="219"/>
      <c r="G28" s="219"/>
      <c r="H28" s="219"/>
      <c r="I28" s="219"/>
      <c r="J28" s="219"/>
    </row>
    <row r="29" spans="1:10" s="220" customFormat="1" x14ac:dyDescent="0.25">
      <c r="B29" s="221"/>
      <c r="C29" s="219"/>
      <c r="D29" s="219"/>
      <c r="E29" s="219"/>
      <c r="F29" s="219"/>
      <c r="G29" s="219"/>
      <c r="H29" s="219"/>
      <c r="I29" s="219"/>
      <c r="J29" s="219"/>
    </row>
    <row r="30" spans="1:10" s="220" customFormat="1" ht="27.75" x14ac:dyDescent="0.25">
      <c r="B30" s="221"/>
      <c r="C30" s="225" t="s">
        <v>176</v>
      </c>
      <c r="D30" s="219"/>
      <c r="E30" s="219"/>
      <c r="F30" s="219"/>
      <c r="G30" s="219"/>
      <c r="H30" s="219"/>
      <c r="I30" s="219"/>
      <c r="J30" s="219"/>
    </row>
    <row r="31" spans="1:10" s="220" customFormat="1" ht="11.25" customHeight="1" x14ac:dyDescent="0.25">
      <c r="B31" s="221"/>
      <c r="C31" s="226"/>
      <c r="D31" s="219"/>
      <c r="E31" s="219"/>
      <c r="F31" s="219"/>
      <c r="G31" s="219"/>
      <c r="H31" s="219"/>
      <c r="I31" s="219"/>
      <c r="J31" s="219"/>
    </row>
    <row r="32" spans="1:10" s="220" customFormat="1" ht="11.25" customHeight="1" x14ac:dyDescent="0.25">
      <c r="B32" s="221"/>
      <c r="C32" s="226"/>
      <c r="D32" s="219"/>
      <c r="E32" s="219"/>
      <c r="F32" s="219"/>
      <c r="G32" s="219"/>
      <c r="H32" s="219"/>
      <c r="I32" s="219"/>
      <c r="J32" s="219"/>
    </row>
    <row r="33" spans="1:12" s="220" customFormat="1" ht="11.25" customHeight="1" x14ac:dyDescent="0.25">
      <c r="B33" s="221"/>
      <c r="C33" s="219"/>
      <c r="D33" s="219"/>
      <c r="E33" s="219"/>
      <c r="F33" s="219"/>
      <c r="G33" s="219"/>
      <c r="H33" s="219"/>
      <c r="I33" s="219"/>
      <c r="J33" s="219"/>
    </row>
    <row r="34" spans="1:12" s="220" customFormat="1" ht="11.25" customHeight="1" x14ac:dyDescent="0.25">
      <c r="B34" s="221"/>
      <c r="C34" s="219"/>
      <c r="D34" s="219"/>
      <c r="E34" s="219"/>
      <c r="F34" s="219"/>
      <c r="G34" s="219"/>
      <c r="H34" s="219"/>
      <c r="I34" s="219"/>
      <c r="J34" s="219"/>
    </row>
    <row r="35" spans="1:12" s="220" customFormat="1" ht="11.25" customHeight="1" x14ac:dyDescent="0.25">
      <c r="B35" s="221"/>
      <c r="C35" s="219"/>
      <c r="D35" s="219"/>
      <c r="E35" s="219"/>
      <c r="F35" s="219"/>
      <c r="G35" s="219"/>
      <c r="H35" s="219"/>
      <c r="I35" s="219"/>
      <c r="J35" s="219"/>
    </row>
    <row r="36" spans="1:12" s="220" customFormat="1" ht="13.5" customHeight="1" x14ac:dyDescent="0.25">
      <c r="B36" s="221"/>
      <c r="C36" s="219"/>
      <c r="D36" s="219"/>
      <c r="E36" s="219"/>
      <c r="F36" s="219"/>
      <c r="G36" s="219"/>
      <c r="H36" s="219"/>
      <c r="I36" s="219"/>
      <c r="J36" s="219"/>
    </row>
    <row r="37" spans="1:12" s="220" customFormat="1" ht="10.5" customHeight="1" x14ac:dyDescent="0.25">
      <c r="B37" s="221"/>
      <c r="C37" s="219"/>
      <c r="D37" s="219"/>
      <c r="E37" s="219"/>
      <c r="F37" s="219"/>
      <c r="G37" s="219"/>
      <c r="H37" s="219"/>
      <c r="I37" s="219"/>
      <c r="J37" s="219"/>
    </row>
    <row r="38" spans="1:12" x14ac:dyDescent="0.25">
      <c r="A38" s="219"/>
    </row>
    <row r="39" spans="1:12" s="220" customFormat="1" ht="12.75" customHeight="1" x14ac:dyDescent="0.25">
      <c r="B39" s="221"/>
      <c r="C39" s="219"/>
      <c r="E39" s="219"/>
      <c r="F39" s="219"/>
      <c r="G39" s="219"/>
      <c r="H39" s="219"/>
      <c r="I39" s="219"/>
      <c r="J39" s="219"/>
    </row>
    <row r="40" spans="1:12" s="220" customFormat="1" x14ac:dyDescent="0.25">
      <c r="B40" s="221"/>
      <c r="C40" s="219"/>
      <c r="E40" s="219"/>
      <c r="F40" s="219"/>
      <c r="G40" s="219"/>
      <c r="H40" s="219"/>
      <c r="I40" s="219"/>
      <c r="J40" s="219"/>
    </row>
    <row r="41" spans="1:12" s="220" customFormat="1" x14ac:dyDescent="0.25">
      <c r="B41" s="221"/>
      <c r="C41" s="219"/>
      <c r="D41" s="219"/>
      <c r="E41" s="219"/>
      <c r="F41" s="219"/>
      <c r="G41" s="219"/>
      <c r="H41" s="219"/>
      <c r="I41" s="219"/>
      <c r="J41" s="219"/>
    </row>
    <row r="42" spans="1:12" s="220" customFormat="1" ht="12.75" customHeight="1" x14ac:dyDescent="0.25">
      <c r="B42" s="221"/>
      <c r="C42" s="219"/>
      <c r="D42" s="219"/>
      <c r="E42" s="219"/>
      <c r="F42" s="219"/>
      <c r="G42" s="219"/>
      <c r="H42" s="219"/>
      <c r="I42" s="219"/>
      <c r="J42" s="219"/>
    </row>
    <row r="43" spans="1:12" ht="20.25" x14ac:dyDescent="0.25">
      <c r="D43" s="227" t="s">
        <v>193</v>
      </c>
    </row>
    <row r="44" spans="1:12" x14ac:dyDescent="0.25">
      <c r="A44" s="219"/>
      <c r="B44" s="219"/>
    </row>
    <row r="45" spans="1:12" ht="18" x14ac:dyDescent="0.25">
      <c r="A45" s="219"/>
      <c r="B45" s="219"/>
      <c r="D45" s="228">
        <v>43297.734895833331</v>
      </c>
    </row>
    <row r="46" spans="1:12" ht="12.75" x14ac:dyDescent="0.25">
      <c r="A46" s="219"/>
      <c r="B46" s="219"/>
      <c r="G46" s="229"/>
      <c r="H46" s="229"/>
      <c r="I46" s="229"/>
      <c r="J46" s="229"/>
      <c r="K46" s="229"/>
      <c r="L46" s="229"/>
    </row>
    <row r="47" spans="1:12" x14ac:dyDescent="0.25">
      <c r="A47" s="219"/>
      <c r="B47" s="219"/>
    </row>
    <row r="48" spans="1:12" x14ac:dyDescent="0.25">
      <c r="A48" s="219"/>
      <c r="B48" s="219"/>
    </row>
    <row r="49" spans="1:12" ht="15" x14ac:dyDescent="0.25">
      <c r="B49" s="230" t="s">
        <v>187</v>
      </c>
    </row>
    <row r="50" spans="1:12" ht="15" x14ac:dyDescent="0.25">
      <c r="B50" s="230"/>
    </row>
    <row r="51" spans="1:12" ht="15" x14ac:dyDescent="0.25">
      <c r="A51" s="229"/>
      <c r="B51" s="230" t="s">
        <v>177</v>
      </c>
      <c r="C51" s="229"/>
      <c r="D51" s="229"/>
      <c r="E51" s="229"/>
      <c r="F51" s="229"/>
    </row>
    <row r="52" spans="1:12" ht="15" x14ac:dyDescent="0.25">
      <c r="B52" s="230"/>
    </row>
    <row r="53" spans="1:12" ht="15" x14ac:dyDescent="0.25">
      <c r="B53" s="230" t="s">
        <v>194</v>
      </c>
    </row>
    <row r="54" spans="1:12" ht="15" x14ac:dyDescent="0.25">
      <c r="B54" s="230" t="s">
        <v>178</v>
      </c>
    </row>
    <row r="55" spans="1:12" ht="12.75" x14ac:dyDescent="0.25">
      <c r="B55" s="220"/>
      <c r="G55" s="229"/>
      <c r="H55" s="229"/>
      <c r="I55" s="229"/>
      <c r="J55" s="229"/>
      <c r="K55" s="229"/>
      <c r="L55" s="229"/>
    </row>
    <row r="56" spans="1:12" ht="15" x14ac:dyDescent="0.25">
      <c r="B56" s="230" t="s">
        <v>179</v>
      </c>
    </row>
    <row r="57" spans="1:12" ht="15" x14ac:dyDescent="0.25">
      <c r="B57" s="230" t="s">
        <v>180</v>
      </c>
    </row>
    <row r="62" spans="1:12" ht="12.75" x14ac:dyDescent="0.25">
      <c r="A62" s="229" t="s">
        <v>181</v>
      </c>
      <c r="B62" s="231"/>
      <c r="C62" s="237" t="s">
        <v>186</v>
      </c>
      <c r="D62" s="237"/>
      <c r="E62" s="232"/>
      <c r="F62" s="232" t="s">
        <v>182</v>
      </c>
    </row>
    <row r="65" spans="1:10" s="220" customFormat="1" ht="11.25" customHeight="1" x14ac:dyDescent="0.25">
      <c r="B65" s="221"/>
      <c r="C65" s="219"/>
      <c r="D65" s="219"/>
      <c r="E65" s="219"/>
      <c r="F65" s="219"/>
      <c r="G65" s="219"/>
      <c r="H65" s="219"/>
      <c r="I65" s="219"/>
      <c r="J65" s="219"/>
    </row>
    <row r="69" spans="1:10" x14ac:dyDescent="0.25">
      <c r="A69" s="219"/>
      <c r="B69" s="219"/>
    </row>
    <row r="70" spans="1:10" x14ac:dyDescent="0.25">
      <c r="A70" s="219"/>
      <c r="B70" s="219"/>
    </row>
    <row r="71" spans="1:10" x14ac:dyDescent="0.25">
      <c r="A71" s="219"/>
      <c r="B71" s="219"/>
    </row>
    <row r="72" spans="1:10" x14ac:dyDescent="0.25">
      <c r="A72" s="219"/>
      <c r="B72" s="219"/>
    </row>
    <row r="73" spans="1:10" x14ac:dyDescent="0.25">
      <c r="A73" s="219"/>
      <c r="B73" s="219"/>
    </row>
    <row r="74" spans="1:10" x14ac:dyDescent="0.25">
      <c r="A74" s="219"/>
      <c r="B74" s="219"/>
    </row>
    <row r="75" spans="1:10" x14ac:dyDescent="0.25">
      <c r="A75" s="219"/>
      <c r="B75" s="219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204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116</v>
      </c>
      <c r="B3" s="106">
        <f>IF(SER_hh_tes!B3=0,0,1000000/0.086*SER_hh_tes!B3/SER_hh_num!B3)</f>
        <v>53358.646983277613</v>
      </c>
      <c r="C3" s="106">
        <f>IF(SER_hh_tes!C3=0,0,1000000/0.086*SER_hh_tes!C3/SER_hh_num!C3)</f>
        <v>51615.886334896495</v>
      </c>
      <c r="D3" s="106">
        <f>IF(SER_hh_tes!D3=0,0,1000000/0.086*SER_hh_tes!D3/SER_hh_num!D3)</f>
        <v>50362.716214462052</v>
      </c>
      <c r="E3" s="106">
        <f>IF(SER_hh_tes!E3=0,0,1000000/0.086*SER_hh_tes!E3/SER_hh_num!E3)</f>
        <v>57699.208104088961</v>
      </c>
      <c r="F3" s="106">
        <f>IF(SER_hh_tes!F3=0,0,1000000/0.086*SER_hh_tes!F3/SER_hh_num!F3)</f>
        <v>65210.478388015792</v>
      </c>
      <c r="G3" s="106">
        <f>IF(SER_hh_tes!G3=0,0,1000000/0.086*SER_hh_tes!G3/SER_hh_num!G3)</f>
        <v>63930.619179401867</v>
      </c>
      <c r="H3" s="106">
        <f>IF(SER_hh_tes!H3=0,0,1000000/0.086*SER_hh_tes!H3/SER_hh_num!H3)</f>
        <v>61230.899520689731</v>
      </c>
      <c r="I3" s="106">
        <f>IF(SER_hh_tes!I3=0,0,1000000/0.086*SER_hh_tes!I3/SER_hh_num!I3)</f>
        <v>60648.409255717459</v>
      </c>
      <c r="J3" s="106">
        <f>IF(SER_hh_tes!J3=0,0,1000000/0.086*SER_hh_tes!J3/SER_hh_num!J3)</f>
        <v>69693.19060960252</v>
      </c>
      <c r="K3" s="106">
        <f>IF(SER_hh_tes!K3=0,0,1000000/0.086*SER_hh_tes!K3/SER_hh_num!K3)</f>
        <v>68182.065713086908</v>
      </c>
      <c r="L3" s="106">
        <f>IF(SER_hh_tes!L3=0,0,1000000/0.086*SER_hh_tes!L3/SER_hh_num!L3)</f>
        <v>69364.634347692641</v>
      </c>
      <c r="M3" s="106">
        <f>IF(SER_hh_tes!M3=0,0,1000000/0.086*SER_hh_tes!M3/SER_hh_num!M3)</f>
        <v>62481.800460573315</v>
      </c>
      <c r="N3" s="106">
        <f>IF(SER_hh_tes!N3=0,0,1000000/0.086*SER_hh_tes!N3/SER_hh_num!N3)</f>
        <v>66953.847374997509</v>
      </c>
      <c r="O3" s="106">
        <f>IF(SER_hh_tes!O3=0,0,1000000/0.086*SER_hh_tes!O3/SER_hh_num!O3)</f>
        <v>65847.416164418188</v>
      </c>
      <c r="P3" s="106">
        <f>IF(SER_hh_tes!P3=0,0,1000000/0.086*SER_hh_tes!P3/SER_hh_num!P3)</f>
        <v>74668.92135185239</v>
      </c>
      <c r="Q3" s="106">
        <f>IF(SER_hh_tes!Q3=0,0,1000000/0.086*SER_hh_tes!Q3/SER_hh_num!Q3)</f>
        <v>75077.633124546017</v>
      </c>
    </row>
    <row r="4" spans="1:17" ht="12.95" customHeight="1" x14ac:dyDescent="0.25">
      <c r="A4" s="90" t="s">
        <v>44</v>
      </c>
      <c r="B4" s="101">
        <f>IF(SER_hh_tes!B4=0,0,1000000/0.086*SER_hh_tes!B4/SER_hh_num!B4)</f>
        <v>39811.144512959334</v>
      </c>
      <c r="C4" s="101">
        <f>IF(SER_hh_tes!C4=0,0,1000000/0.086*SER_hh_tes!C4/SER_hh_num!C4)</f>
        <v>38084.062537193357</v>
      </c>
      <c r="D4" s="101">
        <f>IF(SER_hh_tes!D4=0,0,1000000/0.086*SER_hh_tes!D4/SER_hh_num!D4)</f>
        <v>36871.741709998583</v>
      </c>
      <c r="E4" s="101">
        <f>IF(SER_hh_tes!E4=0,0,1000000/0.086*SER_hh_tes!E4/SER_hh_num!E4)</f>
        <v>44162.524871193491</v>
      </c>
      <c r="F4" s="101">
        <f>IF(SER_hh_tes!F4=0,0,1000000/0.086*SER_hh_tes!F4/SER_hh_num!F4)</f>
        <v>51636.635595064065</v>
      </c>
      <c r="G4" s="101">
        <f>IF(SER_hh_tes!G4=0,0,1000000/0.086*SER_hh_tes!G4/SER_hh_num!G4)</f>
        <v>50378.79610261941</v>
      </c>
      <c r="H4" s="101">
        <f>IF(SER_hh_tes!H4=0,0,1000000/0.086*SER_hh_tes!H4/SER_hh_num!H4)</f>
        <v>47687.398815907625</v>
      </c>
      <c r="I4" s="101">
        <f>IF(SER_hh_tes!I4=0,0,1000000/0.086*SER_hh_tes!I4/SER_hh_num!I4)</f>
        <v>47086.95308155167</v>
      </c>
      <c r="J4" s="101">
        <f>IF(SER_hh_tes!J4=0,0,1000000/0.086*SER_hh_tes!J4/SER_hh_num!J4)</f>
        <v>56022.281909837271</v>
      </c>
      <c r="K4" s="101">
        <f>IF(SER_hh_tes!K4=0,0,1000000/0.086*SER_hh_tes!K4/SER_hh_num!K4)</f>
        <v>54402.416767596944</v>
      </c>
      <c r="L4" s="101">
        <f>IF(SER_hh_tes!L4=0,0,1000000/0.086*SER_hh_tes!L4/SER_hh_num!L4)</f>
        <v>55872.756728022512</v>
      </c>
      <c r="M4" s="101">
        <f>IF(SER_hh_tes!M4=0,0,1000000/0.086*SER_hh_tes!M4/SER_hh_num!M4)</f>
        <v>48862.064380011267</v>
      </c>
      <c r="N4" s="101">
        <f>IF(SER_hh_tes!N4=0,0,1000000/0.086*SER_hh_tes!N4/SER_hh_num!N4)</f>
        <v>53244.518955285552</v>
      </c>
      <c r="O4" s="101">
        <f>IF(SER_hh_tes!O4=0,0,1000000/0.086*SER_hh_tes!O4/SER_hh_num!O4)</f>
        <v>52006.929649079852</v>
      </c>
      <c r="P4" s="101">
        <f>IF(SER_hh_tes!P4=0,0,1000000/0.086*SER_hh_tes!P4/SER_hh_num!P4)</f>
        <v>60836.328037832915</v>
      </c>
      <c r="Q4" s="101">
        <f>IF(SER_hh_tes!Q4=0,0,1000000/0.086*SER_hh_tes!Q4/SER_hh_num!Q4)</f>
        <v>61106.587210212514</v>
      </c>
    </row>
    <row r="5" spans="1:17" ht="12" customHeight="1" x14ac:dyDescent="0.25">
      <c r="A5" s="88" t="s">
        <v>38</v>
      </c>
      <c r="B5" s="100">
        <f>IF(SER_hh_tes!B5=0,0,1000000/0.086*SER_hh_tes!B5/SER_hh_num!B5)</f>
        <v>39418.62236295559</v>
      </c>
      <c r="C5" s="100">
        <f>IF(SER_hh_tes!C5=0,0,1000000/0.086*SER_hh_tes!C5/SER_hh_num!C5)</f>
        <v>39798.276712224775</v>
      </c>
      <c r="D5" s="100">
        <f>IF(SER_hh_tes!D5=0,0,1000000/0.086*SER_hh_tes!D5/SER_hh_num!D5)</f>
        <v>34782.384920923265</v>
      </c>
      <c r="E5" s="100">
        <f>IF(SER_hh_tes!E5=0,0,1000000/0.086*SER_hh_tes!E5/SER_hh_num!E5)</f>
        <v>43088.127662525731</v>
      </c>
      <c r="F5" s="100">
        <f>IF(SER_hh_tes!F5=0,0,1000000/0.086*SER_hh_tes!F5/SER_hh_num!F5)</f>
        <v>47299.313898865745</v>
      </c>
      <c r="G5" s="100">
        <f>IF(SER_hh_tes!G5=0,0,1000000/0.086*SER_hh_tes!G5/SER_hh_num!G5)</f>
        <v>52051.505779160492</v>
      </c>
      <c r="H5" s="100">
        <f>IF(SER_hh_tes!H5=0,0,1000000/0.086*SER_hh_tes!H5/SER_hh_num!H5)</f>
        <v>42641.092911614141</v>
      </c>
      <c r="I5" s="100">
        <f>IF(SER_hh_tes!I5=0,0,1000000/0.086*SER_hh_tes!I5/SER_hh_num!I5)</f>
        <v>49372.477442848853</v>
      </c>
      <c r="J5" s="100">
        <f>IF(SER_hh_tes!J5=0,0,1000000/0.086*SER_hh_tes!J5/SER_hh_num!J5)</f>
        <v>55534.13984403621</v>
      </c>
      <c r="K5" s="100">
        <f>IF(SER_hh_tes!K5=0,0,1000000/0.086*SER_hh_tes!K5/SER_hh_num!K5)</f>
        <v>53862.946900448107</v>
      </c>
      <c r="L5" s="100">
        <f>IF(SER_hh_tes!L5=0,0,1000000/0.086*SER_hh_tes!L5/SER_hh_num!L5)</f>
        <v>51178.010452898998</v>
      </c>
      <c r="M5" s="100">
        <f>IF(SER_hh_tes!M5=0,0,1000000/0.086*SER_hh_tes!M5/SER_hh_num!M5)</f>
        <v>38900.954059970631</v>
      </c>
      <c r="N5" s="100">
        <f>IF(SER_hh_tes!N5=0,0,1000000/0.086*SER_hh_tes!N5/SER_hh_num!N5)</f>
        <v>51250.234354443739</v>
      </c>
      <c r="O5" s="100">
        <f>IF(SER_hh_tes!O5=0,0,1000000/0.086*SER_hh_tes!O5/SER_hh_num!O5)</f>
        <v>83503.327761141714</v>
      </c>
      <c r="P5" s="100">
        <f>IF(SER_hh_tes!P5=0,0,1000000/0.086*SER_hh_tes!P5/SER_hh_num!P5)</f>
        <v>57471.782336189339</v>
      </c>
      <c r="Q5" s="100">
        <f>IF(SER_hh_tes!Q5=0,0,1000000/0.086*SER_hh_tes!Q5/SER_hh_num!Q5)</f>
        <v>58369.786582835732</v>
      </c>
    </row>
    <row r="6" spans="1:17" ht="12" customHeight="1" x14ac:dyDescent="0.25">
      <c r="A6" s="88" t="s">
        <v>66</v>
      </c>
      <c r="B6" s="100">
        <f>IF(SER_hh_tes!B6=0,0,1000000/0.086*SER_hh_tes!B6/SER_hh_num!B6)</f>
        <v>0</v>
      </c>
      <c r="C6" s="100">
        <f>IF(SER_hh_tes!C6=0,0,1000000/0.086*SER_hh_tes!C6/SER_hh_num!C6)</f>
        <v>0</v>
      </c>
      <c r="D6" s="100">
        <f>IF(SER_hh_tes!D6=0,0,1000000/0.086*SER_hh_tes!D6/SER_hh_num!D6)</f>
        <v>0</v>
      </c>
      <c r="E6" s="100">
        <f>IF(SER_hh_tes!E6=0,0,1000000/0.086*SER_hh_tes!E6/SER_hh_num!E6)</f>
        <v>0</v>
      </c>
      <c r="F6" s="100">
        <f>IF(SER_hh_tes!F6=0,0,1000000/0.086*SER_hh_tes!F6/SER_hh_num!F6)</f>
        <v>0</v>
      </c>
      <c r="G6" s="100">
        <f>IF(SER_hh_tes!G6=0,0,1000000/0.086*SER_hh_tes!G6/SER_hh_num!G6)</f>
        <v>0</v>
      </c>
      <c r="H6" s="100">
        <f>IF(SER_hh_tes!H6=0,0,1000000/0.086*SER_hh_tes!H6/SER_hh_num!H6)</f>
        <v>0</v>
      </c>
      <c r="I6" s="100">
        <f>IF(SER_hh_tes!I6=0,0,1000000/0.086*SER_hh_tes!I6/SER_hh_num!I6)</f>
        <v>0</v>
      </c>
      <c r="J6" s="100">
        <f>IF(SER_hh_tes!J6=0,0,1000000/0.086*SER_hh_tes!J6/SER_hh_num!J6)</f>
        <v>0</v>
      </c>
      <c r="K6" s="100">
        <f>IF(SER_hh_tes!K6=0,0,1000000/0.086*SER_hh_tes!K6/SER_hh_num!K6)</f>
        <v>0</v>
      </c>
      <c r="L6" s="100">
        <f>IF(SER_hh_tes!L6=0,0,1000000/0.086*SER_hh_tes!L6/SER_hh_num!L6)</f>
        <v>0</v>
      </c>
      <c r="M6" s="100">
        <f>IF(SER_hh_tes!M6=0,0,1000000/0.086*SER_hh_tes!M6/SER_hh_num!M6)</f>
        <v>0</v>
      </c>
      <c r="N6" s="100">
        <f>IF(SER_hh_tes!N6=0,0,1000000/0.086*SER_hh_tes!N6/SER_hh_num!N6)</f>
        <v>0</v>
      </c>
      <c r="O6" s="100">
        <f>IF(SER_hh_tes!O6=0,0,1000000/0.086*SER_hh_tes!O6/SER_hh_num!O6)</f>
        <v>0</v>
      </c>
      <c r="P6" s="100">
        <f>IF(SER_hh_tes!P6=0,0,1000000/0.086*SER_hh_tes!P6/SER_hh_num!P6)</f>
        <v>0</v>
      </c>
      <c r="Q6" s="100">
        <f>IF(SER_hh_tes!Q6=0,0,1000000/0.086*SER_hh_tes!Q6/SER_hh_num!Q6)</f>
        <v>0</v>
      </c>
    </row>
    <row r="7" spans="1:17" ht="12" customHeight="1" x14ac:dyDescent="0.25">
      <c r="A7" s="88" t="s">
        <v>99</v>
      </c>
      <c r="B7" s="100">
        <f>IF(SER_hh_tes!B7=0,0,1000000/0.086*SER_hh_tes!B7/SER_hh_num!B7)</f>
        <v>39032.165280965819</v>
      </c>
      <c r="C7" s="100">
        <f>IF(SER_hh_tes!C7=0,0,1000000/0.086*SER_hh_tes!C7/SER_hh_num!C7)</f>
        <v>52364.378007936946</v>
      </c>
      <c r="D7" s="100">
        <f>IF(SER_hh_tes!D7=0,0,1000000/0.086*SER_hh_tes!D7/SER_hh_num!D7)</f>
        <v>35341.026711939921</v>
      </c>
      <c r="E7" s="100">
        <f>IF(SER_hh_tes!E7=0,0,1000000/0.086*SER_hh_tes!E7/SER_hh_num!E7)</f>
        <v>41482.35295351455</v>
      </c>
      <c r="F7" s="100">
        <f>IF(SER_hh_tes!F7=0,0,1000000/0.086*SER_hh_tes!F7/SER_hh_num!F7)</f>
        <v>44740.764875049514</v>
      </c>
      <c r="G7" s="100">
        <f>IF(SER_hh_tes!G7=0,0,1000000/0.086*SER_hh_tes!G7/SER_hh_num!G7)</f>
        <v>52485.992189531709</v>
      </c>
      <c r="H7" s="100">
        <f>IF(SER_hh_tes!H7=0,0,1000000/0.086*SER_hh_tes!H7/SER_hh_num!H7)</f>
        <v>44755.775641110697</v>
      </c>
      <c r="I7" s="100">
        <f>IF(SER_hh_tes!I7=0,0,1000000/0.086*SER_hh_tes!I7/SER_hh_num!I7)</f>
        <v>42267.010188025699</v>
      </c>
      <c r="J7" s="100">
        <f>IF(SER_hh_tes!J7=0,0,1000000/0.086*SER_hh_tes!J7/SER_hh_num!J7)</f>
        <v>56554.21901589456</v>
      </c>
      <c r="K7" s="100">
        <f>IF(SER_hh_tes!K7=0,0,1000000/0.086*SER_hh_tes!K7/SER_hh_num!K7)</f>
        <v>55843.092368530903</v>
      </c>
      <c r="L7" s="100">
        <f>IF(SER_hh_tes!L7=0,0,1000000/0.086*SER_hh_tes!L7/SER_hh_num!L7)</f>
        <v>50438.540834220476</v>
      </c>
      <c r="M7" s="100">
        <f>IF(SER_hh_tes!M7=0,0,1000000/0.086*SER_hh_tes!M7/SER_hh_num!M7)</f>
        <v>51309.800065193063</v>
      </c>
      <c r="N7" s="100">
        <f>IF(SER_hh_tes!N7=0,0,1000000/0.086*SER_hh_tes!N7/SER_hh_num!N7)</f>
        <v>52449.208620836689</v>
      </c>
      <c r="O7" s="100">
        <f>IF(SER_hh_tes!O7=0,0,1000000/0.086*SER_hh_tes!O7/SER_hh_num!O7)</f>
        <v>53197.396832316292</v>
      </c>
      <c r="P7" s="100">
        <f>IF(SER_hh_tes!P7=0,0,1000000/0.086*SER_hh_tes!P7/SER_hh_num!P7)</f>
        <v>52305.236765516136</v>
      </c>
      <c r="Q7" s="100">
        <f>IF(SER_hh_tes!Q7=0,0,1000000/0.086*SER_hh_tes!Q7/SER_hh_num!Q7)</f>
        <v>61136.007260001978</v>
      </c>
    </row>
    <row r="8" spans="1:17" ht="12" customHeight="1" x14ac:dyDescent="0.25">
      <c r="A8" s="88" t="s">
        <v>101</v>
      </c>
      <c r="B8" s="100">
        <f>IF(SER_hh_tes!B8=0,0,1000000/0.086*SER_hh_tes!B8/SER_hh_num!B8)</f>
        <v>0</v>
      </c>
      <c r="C8" s="100">
        <f>IF(SER_hh_tes!C8=0,0,1000000/0.086*SER_hh_tes!C8/SER_hh_num!C8)</f>
        <v>0</v>
      </c>
      <c r="D8" s="100">
        <f>IF(SER_hh_tes!D8=0,0,1000000/0.086*SER_hh_tes!D8/SER_hh_num!D8)</f>
        <v>0</v>
      </c>
      <c r="E8" s="100">
        <f>IF(SER_hh_tes!E8=0,0,1000000/0.086*SER_hh_tes!E8/SER_hh_num!E8)</f>
        <v>0</v>
      </c>
      <c r="F8" s="100">
        <f>IF(SER_hh_tes!F8=0,0,1000000/0.086*SER_hh_tes!F8/SER_hh_num!F8)</f>
        <v>0</v>
      </c>
      <c r="G8" s="100">
        <f>IF(SER_hh_tes!G8=0,0,1000000/0.086*SER_hh_tes!G8/SER_hh_num!G8)</f>
        <v>0</v>
      </c>
      <c r="H8" s="100">
        <f>IF(SER_hh_tes!H8=0,0,1000000/0.086*SER_hh_tes!H8/SER_hh_num!H8)</f>
        <v>0</v>
      </c>
      <c r="I8" s="100">
        <f>IF(SER_hh_tes!I8=0,0,1000000/0.086*SER_hh_tes!I8/SER_hh_num!I8)</f>
        <v>0</v>
      </c>
      <c r="J8" s="100">
        <f>IF(SER_hh_tes!J8=0,0,1000000/0.086*SER_hh_tes!J8/SER_hh_num!J8)</f>
        <v>0</v>
      </c>
      <c r="K8" s="100">
        <f>IF(SER_hh_tes!K8=0,0,1000000/0.086*SER_hh_tes!K8/SER_hh_num!K8)</f>
        <v>0</v>
      </c>
      <c r="L8" s="100">
        <f>IF(SER_hh_tes!L8=0,0,1000000/0.086*SER_hh_tes!L8/SER_hh_num!L8)</f>
        <v>0</v>
      </c>
      <c r="M8" s="100">
        <f>IF(SER_hh_tes!M8=0,0,1000000/0.086*SER_hh_tes!M8/SER_hh_num!M8)</f>
        <v>0</v>
      </c>
      <c r="N8" s="100">
        <f>IF(SER_hh_tes!N8=0,0,1000000/0.086*SER_hh_tes!N8/SER_hh_num!N8)</f>
        <v>0</v>
      </c>
      <c r="O8" s="100">
        <f>IF(SER_hh_tes!O8=0,0,1000000/0.086*SER_hh_tes!O8/SER_hh_num!O8)</f>
        <v>0</v>
      </c>
      <c r="P8" s="100">
        <f>IF(SER_hh_tes!P8=0,0,1000000/0.086*SER_hh_tes!P8/SER_hh_num!P8)</f>
        <v>0</v>
      </c>
      <c r="Q8" s="100">
        <f>IF(SER_hh_tes!Q8=0,0,1000000/0.086*SER_hh_tes!Q8/SER_hh_num!Q8)</f>
        <v>0</v>
      </c>
    </row>
    <row r="9" spans="1:17" ht="12" customHeight="1" x14ac:dyDescent="0.25">
      <c r="A9" s="88" t="s">
        <v>106</v>
      </c>
      <c r="B9" s="100">
        <f>IF(SER_hh_tes!B9=0,0,1000000/0.086*SER_hh_tes!B9/SER_hh_num!B9)</f>
        <v>39032.165280965819</v>
      </c>
      <c r="C9" s="100">
        <f>IF(SER_hh_tes!C9=0,0,1000000/0.086*SER_hh_tes!C9/SER_hh_num!C9)</f>
        <v>39285.025193648995</v>
      </c>
      <c r="D9" s="100">
        <f>IF(SER_hh_tes!D9=0,0,1000000/0.086*SER_hh_tes!D9/SER_hh_num!D9)</f>
        <v>38293.22981708117</v>
      </c>
      <c r="E9" s="100">
        <f>IF(SER_hh_tes!E9=0,0,1000000/0.086*SER_hh_tes!E9/SER_hh_num!E9)</f>
        <v>58307.190187828732</v>
      </c>
      <c r="F9" s="100">
        <f>IF(SER_hh_tes!F9=0,0,1000000/0.086*SER_hh_tes!F9/SER_hh_num!F9)</f>
        <v>53898.043379369483</v>
      </c>
      <c r="G9" s="100">
        <f>IF(SER_hh_tes!G9=0,0,1000000/0.086*SER_hh_tes!G9/SER_hh_num!G9)</f>
        <v>49015.387530729044</v>
      </c>
      <c r="H9" s="100">
        <f>IF(SER_hh_tes!H9=0,0,1000000/0.086*SER_hh_tes!H9/SER_hh_num!H9)</f>
        <v>53550.695225194097</v>
      </c>
      <c r="I9" s="100">
        <f>IF(SER_hh_tes!I9=0,0,1000000/0.086*SER_hh_tes!I9/SER_hh_num!I9)</f>
        <v>48642.306650599348</v>
      </c>
      <c r="J9" s="100">
        <f>IF(SER_hh_tes!J9=0,0,1000000/0.086*SER_hh_tes!J9/SER_hh_num!J9)</f>
        <v>57802.399641098455</v>
      </c>
      <c r="K9" s="100">
        <f>IF(SER_hh_tes!K9=0,0,1000000/0.086*SER_hh_tes!K9/SER_hh_num!K9)</f>
        <v>55849.1574001357</v>
      </c>
      <c r="L9" s="100">
        <f>IF(SER_hh_tes!L9=0,0,1000000/0.086*SER_hh_tes!L9/SER_hh_num!L9)</f>
        <v>57119.134559020051</v>
      </c>
      <c r="M9" s="100">
        <f>IF(SER_hh_tes!M9=0,0,1000000/0.086*SER_hh_tes!M9/SER_hh_num!M9)</f>
        <v>49565.85712025073</v>
      </c>
      <c r="N9" s="100">
        <f>IF(SER_hh_tes!N9=0,0,1000000/0.086*SER_hh_tes!N9/SER_hh_num!N9)</f>
        <v>53652.858964978019</v>
      </c>
      <c r="O9" s="100">
        <f>IF(SER_hh_tes!O9=0,0,1000000/0.086*SER_hh_tes!O9/SER_hh_num!O9)</f>
        <v>52478.663952869334</v>
      </c>
      <c r="P9" s="100">
        <f>IF(SER_hh_tes!P9=0,0,1000000/0.086*SER_hh_tes!P9/SER_hh_num!P9)</f>
        <v>61173.899987420162</v>
      </c>
      <c r="Q9" s="100">
        <f>IF(SER_hh_tes!Q9=0,0,1000000/0.086*SER_hh_tes!Q9/SER_hh_num!Q9)</f>
        <v>61017.546161049708</v>
      </c>
    </row>
    <row r="10" spans="1:17" ht="12" customHeight="1" x14ac:dyDescent="0.25">
      <c r="A10" s="88" t="s">
        <v>34</v>
      </c>
      <c r="B10" s="100">
        <f>IF(SER_hh_tes!B10=0,0,1000000/0.086*SER_hh_tes!B10/SER_hh_num!B10)</f>
        <v>39418.62236295559</v>
      </c>
      <c r="C10" s="100">
        <f>IF(SER_hh_tes!C10=0,0,1000000/0.086*SER_hh_tes!C10/SER_hh_num!C10)</f>
        <v>38944.416202736727</v>
      </c>
      <c r="D10" s="100">
        <f>IF(SER_hh_tes!D10=0,0,1000000/0.086*SER_hh_tes!D10/SER_hh_num!D10)</f>
        <v>37626.658566002254</v>
      </c>
      <c r="E10" s="100">
        <f>IF(SER_hh_tes!E10=0,0,1000000/0.086*SER_hh_tes!E10/SER_hh_num!E10)</f>
        <v>39693.866651895463</v>
      </c>
      <c r="F10" s="100">
        <f>IF(SER_hh_tes!F10=0,0,1000000/0.086*SER_hh_tes!F10/SER_hh_num!F10)</f>
        <v>64433.46282679135</v>
      </c>
      <c r="G10" s="100">
        <f>IF(SER_hh_tes!G10=0,0,1000000/0.086*SER_hh_tes!G10/SER_hh_num!G10)</f>
        <v>42417.990610333647</v>
      </c>
      <c r="H10" s="100">
        <f>IF(SER_hh_tes!H10=0,0,1000000/0.086*SER_hh_tes!H10/SER_hh_num!H10)</f>
        <v>48479.381140921156</v>
      </c>
      <c r="I10" s="100">
        <f>IF(SER_hh_tes!I10=0,0,1000000/0.086*SER_hh_tes!I10/SER_hh_num!I10)</f>
        <v>47957.436478283846</v>
      </c>
      <c r="J10" s="100">
        <f>IF(SER_hh_tes!J10=0,0,1000000/0.086*SER_hh_tes!J10/SER_hh_num!J10)</f>
        <v>57597.814212838741</v>
      </c>
      <c r="K10" s="100">
        <f>IF(SER_hh_tes!K10=0,0,1000000/0.086*SER_hh_tes!K10/SER_hh_num!K10)</f>
        <v>47572.683231255185</v>
      </c>
      <c r="L10" s="100">
        <f>IF(SER_hh_tes!L10=0,0,1000000/0.086*SER_hh_tes!L10/SER_hh_num!L10)</f>
        <v>57713.355149763345</v>
      </c>
      <c r="M10" s="100">
        <f>IF(SER_hh_tes!M10=0,0,1000000/0.086*SER_hh_tes!M10/SER_hh_num!M10)</f>
        <v>62807.885240021868</v>
      </c>
      <c r="N10" s="100">
        <f>IF(SER_hh_tes!N10=0,0,1000000/0.086*SER_hh_tes!N10/SER_hh_num!N10)</f>
        <v>53359.364132654569</v>
      </c>
      <c r="O10" s="100">
        <f>IF(SER_hh_tes!O10=0,0,1000000/0.086*SER_hh_tes!O10/SER_hh_num!O10)</f>
        <v>51149.551113020068</v>
      </c>
      <c r="P10" s="100">
        <f>IF(SER_hh_tes!P10=0,0,1000000/0.086*SER_hh_tes!P10/SER_hh_num!P10)</f>
        <v>50588.661400572193</v>
      </c>
      <c r="Q10" s="100">
        <f>IF(SER_hh_tes!Q10=0,0,1000000/0.086*SER_hh_tes!Q10/SER_hh_num!Q10)</f>
        <v>57807.282159904345</v>
      </c>
    </row>
    <row r="11" spans="1:17" ht="12" customHeight="1" x14ac:dyDescent="0.25">
      <c r="A11" s="88" t="s">
        <v>61</v>
      </c>
      <c r="B11" s="100">
        <f>IF(SER_hh_tes!B11=0,0,1000000/0.086*SER_hh_tes!B11/SER_hh_num!B11)</f>
        <v>0</v>
      </c>
      <c r="C11" s="100">
        <f>IF(SER_hh_tes!C11=0,0,1000000/0.086*SER_hh_tes!C11/SER_hh_num!C11)</f>
        <v>0</v>
      </c>
      <c r="D11" s="100">
        <f>IF(SER_hh_tes!D11=0,0,1000000/0.086*SER_hh_tes!D11/SER_hh_num!D11)</f>
        <v>0</v>
      </c>
      <c r="E11" s="100">
        <f>IF(SER_hh_tes!E11=0,0,1000000/0.086*SER_hh_tes!E11/SER_hh_num!E11)</f>
        <v>0</v>
      </c>
      <c r="F11" s="100">
        <f>IF(SER_hh_tes!F11=0,0,1000000/0.086*SER_hh_tes!F11/SER_hh_num!F11)</f>
        <v>0</v>
      </c>
      <c r="G11" s="100">
        <f>IF(SER_hh_tes!G11=0,0,1000000/0.086*SER_hh_tes!G11/SER_hh_num!G11)</f>
        <v>0</v>
      </c>
      <c r="H11" s="100">
        <f>IF(SER_hh_tes!H11=0,0,1000000/0.086*SER_hh_tes!H11/SER_hh_num!H11)</f>
        <v>0</v>
      </c>
      <c r="I11" s="100">
        <f>IF(SER_hh_tes!I11=0,0,1000000/0.086*SER_hh_tes!I11/SER_hh_num!I11)</f>
        <v>0</v>
      </c>
      <c r="J11" s="100">
        <f>IF(SER_hh_tes!J11=0,0,1000000/0.086*SER_hh_tes!J11/SER_hh_num!J11)</f>
        <v>0</v>
      </c>
      <c r="K11" s="100">
        <f>IF(SER_hh_tes!K11=0,0,1000000/0.086*SER_hh_tes!K11/SER_hh_num!K11)</f>
        <v>0</v>
      </c>
      <c r="L11" s="100">
        <f>IF(SER_hh_tes!L11=0,0,1000000/0.086*SER_hh_tes!L11/SER_hh_num!L11)</f>
        <v>0</v>
      </c>
      <c r="M11" s="100">
        <f>IF(SER_hh_tes!M11=0,0,1000000/0.086*SER_hh_tes!M11/SER_hh_num!M11)</f>
        <v>0</v>
      </c>
      <c r="N11" s="100">
        <f>IF(SER_hh_tes!N11=0,0,1000000/0.086*SER_hh_tes!N11/SER_hh_num!N11)</f>
        <v>0</v>
      </c>
      <c r="O11" s="100">
        <f>IF(SER_hh_tes!O11=0,0,1000000/0.086*SER_hh_tes!O11/SER_hh_num!O11)</f>
        <v>0</v>
      </c>
      <c r="P11" s="100">
        <f>IF(SER_hh_tes!P11=0,0,1000000/0.086*SER_hh_tes!P11/SER_hh_num!P11)</f>
        <v>0</v>
      </c>
      <c r="Q11" s="100">
        <f>IF(SER_hh_tes!Q11=0,0,1000000/0.086*SER_hh_tes!Q11/SER_hh_num!Q11)</f>
        <v>0</v>
      </c>
    </row>
    <row r="12" spans="1:17" ht="12" customHeight="1" x14ac:dyDescent="0.25">
      <c r="A12" s="88" t="s">
        <v>42</v>
      </c>
      <c r="B12" s="100">
        <f>IF(SER_hh_tes!B12=0,0,1000000/0.086*SER_hh_tes!B12/SER_hh_num!B12)</f>
        <v>39614.734912025029</v>
      </c>
      <c r="C12" s="100">
        <f>IF(SER_hh_tes!C12=0,0,1000000/0.086*SER_hh_tes!C12/SER_hh_num!C12)</f>
        <v>29883.451844073494</v>
      </c>
      <c r="D12" s="100">
        <f>IF(SER_hh_tes!D12=0,0,1000000/0.086*SER_hh_tes!D12/SER_hh_num!D12)</f>
        <v>35650.322212077946</v>
      </c>
      <c r="E12" s="100">
        <f>IF(SER_hh_tes!E12=0,0,1000000/0.086*SER_hh_tes!E12/SER_hh_num!E12)</f>
        <v>37818.647800325358</v>
      </c>
      <c r="F12" s="100">
        <f>IF(SER_hh_tes!F12=0,0,1000000/0.086*SER_hh_tes!F12/SER_hh_num!F12)</f>
        <v>49325.513408526647</v>
      </c>
      <c r="G12" s="100">
        <f>IF(SER_hh_tes!G12=0,0,1000000/0.086*SER_hh_tes!G12/SER_hh_num!G12)</f>
        <v>49792.5638064921</v>
      </c>
      <c r="H12" s="100">
        <f>IF(SER_hh_tes!H12=0,0,1000000/0.086*SER_hh_tes!H12/SER_hh_num!H12)</f>
        <v>44612.106586736314</v>
      </c>
      <c r="I12" s="100">
        <f>IF(SER_hh_tes!I12=0,0,1000000/0.086*SER_hh_tes!I12/SER_hh_num!I12)</f>
        <v>45436.246782037706</v>
      </c>
      <c r="J12" s="100">
        <f>IF(SER_hh_tes!J12=0,0,1000000/0.086*SER_hh_tes!J12/SER_hh_num!J12)</f>
        <v>53128.331274922632</v>
      </c>
      <c r="K12" s="100">
        <f>IF(SER_hh_tes!K12=0,0,1000000/0.086*SER_hh_tes!K12/SER_hh_num!K12)</f>
        <v>52543.223775817271</v>
      </c>
      <c r="L12" s="100">
        <f>IF(SER_hh_tes!L12=0,0,1000000/0.086*SER_hh_tes!L12/SER_hh_num!L12)</f>
        <v>54620.422853451375</v>
      </c>
      <c r="M12" s="100">
        <f>IF(SER_hh_tes!M12=0,0,1000000/0.086*SER_hh_tes!M12/SER_hh_num!M12)</f>
        <v>44838.402153539457</v>
      </c>
      <c r="N12" s="100">
        <f>IF(SER_hh_tes!N12=0,0,1000000/0.086*SER_hh_tes!N12/SER_hh_num!N12)</f>
        <v>51370.678158202172</v>
      </c>
      <c r="O12" s="100">
        <f>IF(SER_hh_tes!O12=0,0,1000000/0.086*SER_hh_tes!O12/SER_hh_num!O12)</f>
        <v>49044.56207727483</v>
      </c>
      <c r="P12" s="100">
        <f>IF(SER_hh_tes!P12=0,0,1000000/0.086*SER_hh_tes!P12/SER_hh_num!P12)</f>
        <v>61358.527181589343</v>
      </c>
      <c r="Q12" s="100">
        <f>IF(SER_hh_tes!Q12=0,0,1000000/0.086*SER_hh_tes!Q12/SER_hh_num!Q12)</f>
        <v>59049.509419298272</v>
      </c>
    </row>
    <row r="13" spans="1:17" ht="12" customHeight="1" x14ac:dyDescent="0.25">
      <c r="A13" s="88" t="s">
        <v>105</v>
      </c>
      <c r="B13" s="100">
        <f>IF(SER_hh_tes!B13=0,0,1000000/0.086*SER_hh_tes!B13/SER_hh_num!B13)</f>
        <v>39816.950030423672</v>
      </c>
      <c r="C13" s="100">
        <f>IF(SER_hh_tes!C13=0,0,1000000/0.086*SER_hh_tes!C13/SER_hh_num!C13)</f>
        <v>38614.877724108715</v>
      </c>
      <c r="D13" s="100">
        <f>IF(SER_hh_tes!D13=0,0,1000000/0.086*SER_hh_tes!D13/SER_hh_num!D13)</f>
        <v>37432.080903164526</v>
      </c>
      <c r="E13" s="100">
        <f>IF(SER_hh_tes!E13=0,0,1000000/0.086*SER_hh_tes!E13/SER_hh_num!E13)</f>
        <v>44064.224546461308</v>
      </c>
      <c r="F13" s="100">
        <f>IF(SER_hh_tes!F13=0,0,1000000/0.086*SER_hh_tes!F13/SER_hh_num!F13)</f>
        <v>51548.803042700798</v>
      </c>
      <c r="G13" s="100">
        <f>IF(SER_hh_tes!G13=0,0,1000000/0.086*SER_hh_tes!G13/SER_hh_num!G13)</f>
        <v>50073.712875321355</v>
      </c>
      <c r="H13" s="100">
        <f>IF(SER_hh_tes!H13=0,0,1000000/0.086*SER_hh_tes!H13/SER_hh_num!H13)</f>
        <v>46749.080298833745</v>
      </c>
      <c r="I13" s="100">
        <f>IF(SER_hh_tes!I13=0,0,1000000/0.086*SER_hh_tes!I13/SER_hh_num!I13)</f>
        <v>45826.335832207697</v>
      </c>
      <c r="J13" s="100">
        <f>IF(SER_hh_tes!J13=0,0,1000000/0.086*SER_hh_tes!J13/SER_hh_num!J13)</f>
        <v>54179.342561602629</v>
      </c>
      <c r="K13" s="100">
        <f>IF(SER_hh_tes!K13=0,0,1000000/0.086*SER_hh_tes!K13/SER_hh_num!K13)</f>
        <v>52334.742941166849</v>
      </c>
      <c r="L13" s="100">
        <f>IF(SER_hh_tes!L13=0,0,1000000/0.086*SER_hh_tes!L13/SER_hh_num!L13)</f>
        <v>54414.621217582702</v>
      </c>
      <c r="M13" s="100">
        <f>IF(SER_hh_tes!M13=0,0,1000000/0.086*SER_hh_tes!M13/SER_hh_num!M13)</f>
        <v>53124.247279685093</v>
      </c>
      <c r="N13" s="100">
        <f>IF(SER_hh_tes!N13=0,0,1000000/0.086*SER_hh_tes!N13/SER_hh_num!N13)</f>
        <v>57859.174064217943</v>
      </c>
      <c r="O13" s="100">
        <f>IF(SER_hh_tes!O13=0,0,1000000/0.086*SER_hh_tes!O13/SER_hh_num!O13)</f>
        <v>56681.282119678021</v>
      </c>
      <c r="P13" s="100">
        <f>IF(SER_hh_tes!P13=0,0,1000000/0.086*SER_hh_tes!P13/SER_hh_num!P13)</f>
        <v>66369.090935973261</v>
      </c>
      <c r="Q13" s="100">
        <f>IF(SER_hh_tes!Q13=0,0,1000000/0.086*SER_hh_tes!Q13/SER_hh_num!Q13)</f>
        <v>66785.034567182855</v>
      </c>
    </row>
    <row r="14" spans="1:17" ht="12" customHeight="1" x14ac:dyDescent="0.25">
      <c r="A14" s="51" t="s">
        <v>104</v>
      </c>
      <c r="B14" s="22">
        <f>IF(SER_hh_tes!B14=0,0,1000000/0.086*SER_hh_tes!B14/SER_hh_num!B14)</f>
        <v>39816.950030423672</v>
      </c>
      <c r="C14" s="22">
        <f>IF(SER_hh_tes!C14=0,0,1000000/0.086*SER_hh_tes!C14/SER_hh_num!C14)</f>
        <v>39071.913089431684</v>
      </c>
      <c r="D14" s="22">
        <f>IF(SER_hh_tes!D14=0,0,1000000/0.086*SER_hh_tes!D14/SER_hh_num!D14)</f>
        <v>40252.85639089562</v>
      </c>
      <c r="E14" s="22">
        <f>IF(SER_hh_tes!E14=0,0,1000000/0.086*SER_hh_tes!E14/SER_hh_num!E14)</f>
        <v>41234.40027662646</v>
      </c>
      <c r="F14" s="22">
        <f>IF(SER_hh_tes!F14=0,0,1000000/0.086*SER_hh_tes!F14/SER_hh_num!F14)</f>
        <v>53331.60171035197</v>
      </c>
      <c r="G14" s="22">
        <f>IF(SER_hh_tes!G14=0,0,1000000/0.086*SER_hh_tes!G14/SER_hh_num!G14)</f>
        <v>51958.587282761822</v>
      </c>
      <c r="H14" s="22">
        <f>IF(SER_hh_tes!H14=0,0,1000000/0.086*SER_hh_tes!H14/SER_hh_num!H14)</f>
        <v>49641.115124081334</v>
      </c>
      <c r="I14" s="22">
        <f>IF(SER_hh_tes!I14=0,0,1000000/0.086*SER_hh_tes!I14/SER_hh_num!I14)</f>
        <v>49201.843048025177</v>
      </c>
      <c r="J14" s="22">
        <f>IF(SER_hh_tes!J14=0,0,1000000/0.086*SER_hh_tes!J14/SER_hh_num!J14)</f>
        <v>58512.438626568641</v>
      </c>
      <c r="K14" s="22">
        <f>IF(SER_hh_tes!K14=0,0,1000000/0.086*SER_hh_tes!K14/SER_hh_num!K14)</f>
        <v>56703.289976727523</v>
      </c>
      <c r="L14" s="22">
        <f>IF(SER_hh_tes!L14=0,0,1000000/0.086*SER_hh_tes!L14/SER_hh_num!L14)</f>
        <v>58393.894930542825</v>
      </c>
      <c r="M14" s="22">
        <f>IF(SER_hh_tes!M14=0,0,1000000/0.086*SER_hh_tes!M14/SER_hh_num!M14)</f>
        <v>50451.949305885893</v>
      </c>
      <c r="N14" s="22">
        <f>IF(SER_hh_tes!N14=0,0,1000000/0.086*SER_hh_tes!N14/SER_hh_num!N14)</f>
        <v>54781.033119614498</v>
      </c>
      <c r="O14" s="22">
        <f>IF(SER_hh_tes!O14=0,0,1000000/0.086*SER_hh_tes!O14/SER_hh_num!O14)</f>
        <v>53015.368120120715</v>
      </c>
      <c r="P14" s="22">
        <f>IF(SER_hh_tes!P14=0,0,1000000/0.086*SER_hh_tes!P14/SER_hh_num!P14)</f>
        <v>61559.169020902016</v>
      </c>
      <c r="Q14" s="22">
        <f>IF(SER_hh_tes!Q14=0,0,1000000/0.086*SER_hh_tes!Q14/SER_hh_num!Q14)</f>
        <v>61532.924873953125</v>
      </c>
    </row>
    <row r="15" spans="1:17" ht="12" customHeight="1" x14ac:dyDescent="0.25">
      <c r="A15" s="105" t="s">
        <v>108</v>
      </c>
      <c r="B15" s="104">
        <f>IF(SER_hh_tes!B15=0,0,1000000/0.086*SER_hh_tes!B15/SER_hh_num!B15)</f>
        <v>399.88091922215301</v>
      </c>
      <c r="C15" s="104">
        <f>IF(SER_hh_tes!C15=0,0,1000000/0.086*SER_hh_tes!C15/SER_hh_num!C15)</f>
        <v>469.64688063067319</v>
      </c>
      <c r="D15" s="104">
        <f>IF(SER_hh_tes!D15=0,0,1000000/0.086*SER_hh_tes!D15/SER_hh_num!D15)</f>
        <v>401.20297562084318</v>
      </c>
      <c r="E15" s="104">
        <f>IF(SER_hh_tes!E15=0,0,1000000/0.086*SER_hh_tes!E15/SER_hh_num!E15)</f>
        <v>573.62362393501792</v>
      </c>
      <c r="F15" s="104">
        <f>IF(SER_hh_tes!F15=0,0,1000000/0.086*SER_hh_tes!F15/SER_hh_num!F15)</f>
        <v>605.41769504677029</v>
      </c>
      <c r="G15" s="104">
        <f>IF(SER_hh_tes!G15=0,0,1000000/0.086*SER_hh_tes!G15/SER_hh_num!G15)</f>
        <v>547.96158669553176</v>
      </c>
      <c r="H15" s="104">
        <f>IF(SER_hh_tes!H15=0,0,1000000/0.086*SER_hh_tes!H15/SER_hh_num!H15)</f>
        <v>510.50777526577644</v>
      </c>
      <c r="I15" s="104">
        <f>IF(SER_hh_tes!I15=0,0,1000000/0.086*SER_hh_tes!I15/SER_hh_num!I15)</f>
        <v>488.68468395915767</v>
      </c>
      <c r="J15" s="104">
        <f>IF(SER_hh_tes!J15=0,0,1000000/0.086*SER_hh_tes!J15/SER_hh_num!J15)</f>
        <v>536.02922451583925</v>
      </c>
      <c r="K15" s="104">
        <f>IF(SER_hh_tes!K15=0,0,1000000/0.086*SER_hh_tes!K15/SER_hh_num!K15)</f>
        <v>500.15714500345729</v>
      </c>
      <c r="L15" s="104">
        <f>IF(SER_hh_tes!L15=0,0,1000000/0.086*SER_hh_tes!L15/SER_hh_num!L15)</f>
        <v>495.11599782626081</v>
      </c>
      <c r="M15" s="104">
        <f>IF(SER_hh_tes!M15=0,0,1000000/0.086*SER_hh_tes!M15/SER_hh_num!M15)</f>
        <v>506.79187671114698</v>
      </c>
      <c r="N15" s="104">
        <f>IF(SER_hh_tes!N15=0,0,1000000/0.086*SER_hh_tes!N15/SER_hh_num!N15)</f>
        <v>546.14063108132655</v>
      </c>
      <c r="O15" s="104">
        <f>IF(SER_hh_tes!O15=0,0,1000000/0.086*SER_hh_tes!O15/SER_hh_num!O15)</f>
        <v>565.72381722572322</v>
      </c>
      <c r="P15" s="104">
        <f>IF(SER_hh_tes!P15=0,0,1000000/0.086*SER_hh_tes!P15/SER_hh_num!P15)</f>
        <v>682.64822640643126</v>
      </c>
      <c r="Q15" s="104">
        <f>IF(SER_hh_tes!Q15=0,0,1000000/0.086*SER_hh_tes!Q15/SER_hh_num!Q15)</f>
        <v>696.71257230929575</v>
      </c>
    </row>
    <row r="16" spans="1:17" ht="12.95" customHeight="1" x14ac:dyDescent="0.25">
      <c r="A16" s="90" t="s">
        <v>102</v>
      </c>
      <c r="B16" s="101">
        <f>IF(SER_hh_tes!B16=0,0,1000000/0.086*SER_hh_tes!B16/SER_hh_num!B16)</f>
        <v>7573.3389893288531</v>
      </c>
      <c r="C16" s="101">
        <f>IF(SER_hh_tes!C16=0,0,1000000/0.086*SER_hh_tes!C16/SER_hh_num!C16)</f>
        <v>7610.172366568735</v>
      </c>
      <c r="D16" s="101">
        <f>IF(SER_hh_tes!D16=0,0,1000000/0.086*SER_hh_tes!D16/SER_hh_num!D16)</f>
        <v>7641.6363396511251</v>
      </c>
      <c r="E16" s="101">
        <f>IF(SER_hh_tes!E16=0,0,1000000/0.086*SER_hh_tes!E16/SER_hh_num!E16)</f>
        <v>7672.1399928312112</v>
      </c>
      <c r="F16" s="101">
        <f>IF(SER_hh_tes!F16=0,0,1000000/0.086*SER_hh_tes!F16/SER_hh_num!F16)</f>
        <v>7716.3590961010214</v>
      </c>
      <c r="G16" s="101">
        <f>IF(SER_hh_tes!G16=0,0,1000000/0.086*SER_hh_tes!G16/SER_hh_num!G16)</f>
        <v>7795.2518456992811</v>
      </c>
      <c r="H16" s="101">
        <f>IF(SER_hh_tes!H16=0,0,1000000/0.086*SER_hh_tes!H16/SER_hh_num!H16)</f>
        <v>7861.7393803973546</v>
      </c>
      <c r="I16" s="101">
        <f>IF(SER_hh_tes!I16=0,0,1000000/0.086*SER_hh_tes!I16/SER_hh_num!I16)</f>
        <v>7874.0048838466209</v>
      </c>
      <c r="J16" s="101">
        <f>IF(SER_hh_tes!J16=0,0,1000000/0.086*SER_hh_tes!J16/SER_hh_num!J16)</f>
        <v>7945.4626125540926</v>
      </c>
      <c r="K16" s="101">
        <f>IF(SER_hh_tes!K16=0,0,1000000/0.086*SER_hh_tes!K16/SER_hh_num!K16)</f>
        <v>7898.9675252280185</v>
      </c>
      <c r="L16" s="101">
        <f>IF(SER_hh_tes!L16=0,0,1000000/0.086*SER_hh_tes!L16/SER_hh_num!L16)</f>
        <v>7972.5479553511095</v>
      </c>
      <c r="M16" s="101">
        <f>IF(SER_hh_tes!M16=0,0,1000000/0.086*SER_hh_tes!M16/SER_hh_num!M16)</f>
        <v>8092.6845114586949</v>
      </c>
      <c r="N16" s="101">
        <f>IF(SER_hh_tes!N16=0,0,1000000/0.086*SER_hh_tes!N16/SER_hh_num!N16)</f>
        <v>8228.3714683460894</v>
      </c>
      <c r="O16" s="101">
        <f>IF(SER_hh_tes!O16=0,0,1000000/0.086*SER_hh_tes!O16/SER_hh_num!O16)</f>
        <v>8456.8189013213487</v>
      </c>
      <c r="P16" s="101">
        <f>IF(SER_hh_tes!P16=0,0,1000000/0.086*SER_hh_tes!P16/SER_hh_num!P16)</f>
        <v>8625.7637173549265</v>
      </c>
      <c r="Q16" s="101">
        <f>IF(SER_hh_tes!Q16=0,0,1000000/0.086*SER_hh_tes!Q16/SER_hh_num!Q16)</f>
        <v>8983.8627022694764</v>
      </c>
    </row>
    <row r="17" spans="1:17" ht="12.95" customHeight="1" x14ac:dyDescent="0.25">
      <c r="A17" s="88" t="s">
        <v>101</v>
      </c>
      <c r="B17" s="103">
        <f>IF(SER_hh_tes!B17=0,0,1000000/0.086*SER_hh_tes!B17/SER_hh_num!B17)</f>
        <v>0</v>
      </c>
      <c r="C17" s="103">
        <f>IF(SER_hh_tes!C17=0,0,1000000/0.086*SER_hh_tes!C17/SER_hh_num!C17)</f>
        <v>0</v>
      </c>
      <c r="D17" s="103">
        <f>IF(SER_hh_tes!D17=0,0,1000000/0.086*SER_hh_tes!D17/SER_hh_num!D17)</f>
        <v>0</v>
      </c>
      <c r="E17" s="103">
        <f>IF(SER_hh_tes!E17=0,0,1000000/0.086*SER_hh_tes!E17/SER_hh_num!E17)</f>
        <v>0</v>
      </c>
      <c r="F17" s="103">
        <f>IF(SER_hh_tes!F17=0,0,1000000/0.086*SER_hh_tes!F17/SER_hh_num!F17)</f>
        <v>0</v>
      </c>
      <c r="G17" s="103">
        <f>IF(SER_hh_tes!G17=0,0,1000000/0.086*SER_hh_tes!G17/SER_hh_num!G17)</f>
        <v>0</v>
      </c>
      <c r="H17" s="103">
        <f>IF(SER_hh_tes!H17=0,0,1000000/0.086*SER_hh_tes!H17/SER_hh_num!H17)</f>
        <v>0</v>
      </c>
      <c r="I17" s="103">
        <f>IF(SER_hh_tes!I17=0,0,1000000/0.086*SER_hh_tes!I17/SER_hh_num!I17)</f>
        <v>0</v>
      </c>
      <c r="J17" s="103">
        <f>IF(SER_hh_tes!J17=0,0,1000000/0.086*SER_hh_tes!J17/SER_hh_num!J17)</f>
        <v>0</v>
      </c>
      <c r="K17" s="103">
        <f>IF(SER_hh_tes!K17=0,0,1000000/0.086*SER_hh_tes!K17/SER_hh_num!K17)</f>
        <v>0</v>
      </c>
      <c r="L17" s="103">
        <f>IF(SER_hh_tes!L17=0,0,1000000/0.086*SER_hh_tes!L17/SER_hh_num!L17)</f>
        <v>0</v>
      </c>
      <c r="M17" s="103">
        <f>IF(SER_hh_tes!M17=0,0,1000000/0.086*SER_hh_tes!M17/SER_hh_num!M17)</f>
        <v>0</v>
      </c>
      <c r="N17" s="103">
        <f>IF(SER_hh_tes!N17=0,0,1000000/0.086*SER_hh_tes!N17/SER_hh_num!N17)</f>
        <v>0</v>
      </c>
      <c r="O17" s="103">
        <f>IF(SER_hh_tes!O17=0,0,1000000/0.086*SER_hh_tes!O17/SER_hh_num!O17)</f>
        <v>0</v>
      </c>
      <c r="P17" s="103">
        <f>IF(SER_hh_tes!P17=0,0,1000000/0.086*SER_hh_tes!P17/SER_hh_num!P17)</f>
        <v>0</v>
      </c>
      <c r="Q17" s="103">
        <f>IF(SER_hh_tes!Q17=0,0,1000000/0.086*SER_hh_tes!Q17/SER_hh_num!Q17)</f>
        <v>0</v>
      </c>
    </row>
    <row r="18" spans="1:17" ht="12" customHeight="1" x14ac:dyDescent="0.25">
      <c r="A18" s="88" t="s">
        <v>100</v>
      </c>
      <c r="B18" s="103">
        <f>IF(SER_hh_tes!B18=0,0,1000000/0.086*SER_hh_tes!B18/SER_hh_num!B18)</f>
        <v>7573.3389893288531</v>
      </c>
      <c r="C18" s="103">
        <f>IF(SER_hh_tes!C18=0,0,1000000/0.086*SER_hh_tes!C18/SER_hh_num!C18)</f>
        <v>7610.172366568735</v>
      </c>
      <c r="D18" s="103">
        <f>IF(SER_hh_tes!D18=0,0,1000000/0.086*SER_hh_tes!D18/SER_hh_num!D18)</f>
        <v>7641.6363396511251</v>
      </c>
      <c r="E18" s="103">
        <f>IF(SER_hh_tes!E18=0,0,1000000/0.086*SER_hh_tes!E18/SER_hh_num!E18)</f>
        <v>7672.1399928312112</v>
      </c>
      <c r="F18" s="103">
        <f>IF(SER_hh_tes!F18=0,0,1000000/0.086*SER_hh_tes!F18/SER_hh_num!F18)</f>
        <v>7716.3590961010214</v>
      </c>
      <c r="G18" s="103">
        <f>IF(SER_hh_tes!G18=0,0,1000000/0.086*SER_hh_tes!G18/SER_hh_num!G18)</f>
        <v>7795.2518456992811</v>
      </c>
      <c r="H18" s="103">
        <f>IF(SER_hh_tes!H18=0,0,1000000/0.086*SER_hh_tes!H18/SER_hh_num!H18)</f>
        <v>7861.7393803973546</v>
      </c>
      <c r="I18" s="103">
        <f>IF(SER_hh_tes!I18=0,0,1000000/0.086*SER_hh_tes!I18/SER_hh_num!I18)</f>
        <v>7874.0048838466209</v>
      </c>
      <c r="J18" s="103">
        <f>IF(SER_hh_tes!J18=0,0,1000000/0.086*SER_hh_tes!J18/SER_hh_num!J18)</f>
        <v>7945.4626125540926</v>
      </c>
      <c r="K18" s="103">
        <f>IF(SER_hh_tes!K18=0,0,1000000/0.086*SER_hh_tes!K18/SER_hh_num!K18)</f>
        <v>7898.9675252280185</v>
      </c>
      <c r="L18" s="103">
        <f>IF(SER_hh_tes!L18=0,0,1000000/0.086*SER_hh_tes!L18/SER_hh_num!L18)</f>
        <v>7972.5479553511095</v>
      </c>
      <c r="M18" s="103">
        <f>IF(SER_hh_tes!M18=0,0,1000000/0.086*SER_hh_tes!M18/SER_hh_num!M18)</f>
        <v>8092.6845114586949</v>
      </c>
      <c r="N18" s="103">
        <f>IF(SER_hh_tes!N18=0,0,1000000/0.086*SER_hh_tes!N18/SER_hh_num!N18)</f>
        <v>8228.3714683460894</v>
      </c>
      <c r="O18" s="103">
        <f>IF(SER_hh_tes!O18=0,0,1000000/0.086*SER_hh_tes!O18/SER_hh_num!O18)</f>
        <v>8456.8189013213487</v>
      </c>
      <c r="P18" s="103">
        <f>IF(SER_hh_tes!P18=0,0,1000000/0.086*SER_hh_tes!P18/SER_hh_num!P18)</f>
        <v>8625.7637173549265</v>
      </c>
      <c r="Q18" s="103">
        <f>IF(SER_hh_tes!Q18=0,0,1000000/0.086*SER_hh_tes!Q18/SER_hh_num!Q18)</f>
        <v>8983.8627022694764</v>
      </c>
    </row>
    <row r="19" spans="1:17" ht="12.95" customHeight="1" x14ac:dyDescent="0.25">
      <c r="A19" s="90" t="s">
        <v>47</v>
      </c>
      <c r="B19" s="101">
        <f>IF(SER_hh_tes!B19=0,0,1000000/0.086*SER_hh_tes!B19/SER_hh_num!B19)</f>
        <v>6167.163054389408</v>
      </c>
      <c r="C19" s="101">
        <f>IF(SER_hh_tes!C19=0,0,1000000/0.086*SER_hh_tes!C19/SER_hh_num!C19)</f>
        <v>6195.8273584741783</v>
      </c>
      <c r="D19" s="101">
        <f>IF(SER_hh_tes!D19=0,0,1000000/0.086*SER_hh_tes!D19/SER_hh_num!D19)</f>
        <v>6224.0503441151195</v>
      </c>
      <c r="E19" s="101">
        <f>IF(SER_hh_tes!E19=0,0,1000000/0.086*SER_hh_tes!E19/SER_hh_num!E19)</f>
        <v>6265.1808901431759</v>
      </c>
      <c r="F19" s="101">
        <f>IF(SER_hh_tes!F19=0,0,1000000/0.086*SER_hh_tes!F19/SER_hh_num!F19)</f>
        <v>6290.5661504823611</v>
      </c>
      <c r="G19" s="101">
        <f>IF(SER_hh_tes!G19=0,0,1000000/0.086*SER_hh_tes!G19/SER_hh_num!G19)</f>
        <v>6271.8634828424447</v>
      </c>
      <c r="H19" s="101">
        <f>IF(SER_hh_tes!H19=0,0,1000000/0.086*SER_hh_tes!H19/SER_hh_num!H19)</f>
        <v>6277.742173828995</v>
      </c>
      <c r="I19" s="101">
        <f>IF(SER_hh_tes!I19=0,0,1000000/0.086*SER_hh_tes!I19/SER_hh_num!I19)</f>
        <v>6288.8408233517603</v>
      </c>
      <c r="J19" s="101">
        <f>IF(SER_hh_tes!J19=0,0,1000000/0.086*SER_hh_tes!J19/SER_hh_num!J19)</f>
        <v>6309.5005613879157</v>
      </c>
      <c r="K19" s="101">
        <f>IF(SER_hh_tes!K19=0,0,1000000/0.086*SER_hh_tes!K19/SER_hh_num!K19)</f>
        <v>6345.9989962086902</v>
      </c>
      <c r="L19" s="101">
        <f>IF(SER_hh_tes!L19=0,0,1000000/0.086*SER_hh_tes!L19/SER_hh_num!L19)</f>
        <v>6342.1694530384602</v>
      </c>
      <c r="M19" s="101">
        <f>IF(SER_hh_tes!M19=0,0,1000000/0.086*SER_hh_tes!M19/SER_hh_num!M19)</f>
        <v>6423.8900707806688</v>
      </c>
      <c r="N19" s="101">
        <f>IF(SER_hh_tes!N19=0,0,1000000/0.086*SER_hh_tes!N19/SER_hh_num!N19)</f>
        <v>6503.8965956059792</v>
      </c>
      <c r="O19" s="101">
        <f>IF(SER_hh_tes!O19=0,0,1000000/0.086*SER_hh_tes!O19/SER_hh_num!O19)</f>
        <v>6564.3429241411586</v>
      </c>
      <c r="P19" s="101">
        <f>IF(SER_hh_tes!P19=0,0,1000000/0.086*SER_hh_tes!P19/SER_hh_num!P19)</f>
        <v>6590.6989309352139</v>
      </c>
      <c r="Q19" s="101">
        <f>IF(SER_hh_tes!Q19=0,0,1000000/0.086*SER_hh_tes!Q19/SER_hh_num!Q19)</f>
        <v>6638.5578158012013</v>
      </c>
    </row>
    <row r="20" spans="1:17" ht="12" customHeight="1" x14ac:dyDescent="0.25">
      <c r="A20" s="88" t="s">
        <v>38</v>
      </c>
      <c r="B20" s="100">
        <f>IF(SER_hh_tes!B20=0,0,1000000/0.086*SER_hh_tes!B20/SER_hh_num!B20)</f>
        <v>0</v>
      </c>
      <c r="C20" s="100">
        <f>IF(SER_hh_tes!C20=0,0,1000000/0.086*SER_hh_tes!C20/SER_hh_num!C20)</f>
        <v>0</v>
      </c>
      <c r="D20" s="100">
        <f>IF(SER_hh_tes!D20=0,0,1000000/0.086*SER_hh_tes!D20/SER_hh_num!D20)</f>
        <v>0</v>
      </c>
      <c r="E20" s="100">
        <f>IF(SER_hh_tes!E20=0,0,1000000/0.086*SER_hh_tes!E20/SER_hh_num!E20)</f>
        <v>0</v>
      </c>
      <c r="F20" s="100">
        <f>IF(SER_hh_tes!F20=0,0,1000000/0.086*SER_hh_tes!F20/SER_hh_num!F20)</f>
        <v>0</v>
      </c>
      <c r="G20" s="100">
        <f>IF(SER_hh_tes!G20=0,0,1000000/0.086*SER_hh_tes!G20/SER_hh_num!G20)</f>
        <v>0</v>
      </c>
      <c r="H20" s="100">
        <f>IF(SER_hh_tes!H20=0,0,1000000/0.086*SER_hh_tes!H20/SER_hh_num!H20)</f>
        <v>0</v>
      </c>
      <c r="I20" s="100">
        <f>IF(SER_hh_tes!I20=0,0,1000000/0.086*SER_hh_tes!I20/SER_hh_num!I20)</f>
        <v>0</v>
      </c>
      <c r="J20" s="100">
        <f>IF(SER_hh_tes!J20=0,0,1000000/0.086*SER_hh_tes!J20/SER_hh_num!J20)</f>
        <v>0</v>
      </c>
      <c r="K20" s="100">
        <f>IF(SER_hh_tes!K20=0,0,1000000/0.086*SER_hh_tes!K20/SER_hh_num!K20)</f>
        <v>0</v>
      </c>
      <c r="L20" s="100">
        <f>IF(SER_hh_tes!L20=0,0,1000000/0.086*SER_hh_tes!L20/SER_hh_num!L20)</f>
        <v>0</v>
      </c>
      <c r="M20" s="100">
        <f>IF(SER_hh_tes!M20=0,0,1000000/0.086*SER_hh_tes!M20/SER_hh_num!M20)</f>
        <v>0</v>
      </c>
      <c r="N20" s="100">
        <f>IF(SER_hh_tes!N20=0,0,1000000/0.086*SER_hh_tes!N20/SER_hh_num!N20)</f>
        <v>0</v>
      </c>
      <c r="O20" s="100">
        <f>IF(SER_hh_tes!O20=0,0,1000000/0.086*SER_hh_tes!O20/SER_hh_num!O20)</f>
        <v>0</v>
      </c>
      <c r="P20" s="100">
        <f>IF(SER_hh_tes!P20=0,0,1000000/0.086*SER_hh_tes!P20/SER_hh_num!P20)</f>
        <v>0</v>
      </c>
      <c r="Q20" s="100">
        <f>IF(SER_hh_tes!Q20=0,0,1000000/0.086*SER_hh_tes!Q20/SER_hh_num!Q20)</f>
        <v>0</v>
      </c>
    </row>
    <row r="21" spans="1:17" s="28" customFormat="1" ht="12" customHeight="1" x14ac:dyDescent="0.25">
      <c r="A21" s="88" t="s">
        <v>66</v>
      </c>
      <c r="B21" s="100">
        <f>IF(SER_hh_tes!B21=0,0,1000000/0.086*SER_hh_tes!B21/SER_hh_num!B21)</f>
        <v>0</v>
      </c>
      <c r="C21" s="100">
        <f>IF(SER_hh_tes!C21=0,0,1000000/0.086*SER_hh_tes!C21/SER_hh_num!C21)</f>
        <v>0</v>
      </c>
      <c r="D21" s="100">
        <f>IF(SER_hh_tes!D21=0,0,1000000/0.086*SER_hh_tes!D21/SER_hh_num!D21)</f>
        <v>0</v>
      </c>
      <c r="E21" s="100">
        <f>IF(SER_hh_tes!E21=0,0,1000000/0.086*SER_hh_tes!E21/SER_hh_num!E21)</f>
        <v>0</v>
      </c>
      <c r="F21" s="100">
        <f>IF(SER_hh_tes!F21=0,0,1000000/0.086*SER_hh_tes!F21/SER_hh_num!F21)</f>
        <v>0</v>
      </c>
      <c r="G21" s="100">
        <f>IF(SER_hh_tes!G21=0,0,1000000/0.086*SER_hh_tes!G21/SER_hh_num!G21)</f>
        <v>0</v>
      </c>
      <c r="H21" s="100">
        <f>IF(SER_hh_tes!H21=0,0,1000000/0.086*SER_hh_tes!H21/SER_hh_num!H21)</f>
        <v>0</v>
      </c>
      <c r="I21" s="100">
        <f>IF(SER_hh_tes!I21=0,0,1000000/0.086*SER_hh_tes!I21/SER_hh_num!I21)</f>
        <v>0</v>
      </c>
      <c r="J21" s="100">
        <f>IF(SER_hh_tes!J21=0,0,1000000/0.086*SER_hh_tes!J21/SER_hh_num!J21)</f>
        <v>0</v>
      </c>
      <c r="K21" s="100">
        <f>IF(SER_hh_tes!K21=0,0,1000000/0.086*SER_hh_tes!K21/SER_hh_num!K21)</f>
        <v>0</v>
      </c>
      <c r="L21" s="100">
        <f>IF(SER_hh_tes!L21=0,0,1000000/0.086*SER_hh_tes!L21/SER_hh_num!L21)</f>
        <v>0</v>
      </c>
      <c r="M21" s="100">
        <f>IF(SER_hh_tes!M21=0,0,1000000/0.086*SER_hh_tes!M21/SER_hh_num!M21)</f>
        <v>0</v>
      </c>
      <c r="N21" s="100">
        <f>IF(SER_hh_tes!N21=0,0,1000000/0.086*SER_hh_tes!N21/SER_hh_num!N21)</f>
        <v>0</v>
      </c>
      <c r="O21" s="100">
        <f>IF(SER_hh_tes!O21=0,0,1000000/0.086*SER_hh_tes!O21/SER_hh_num!O21)</f>
        <v>0</v>
      </c>
      <c r="P21" s="100">
        <f>IF(SER_hh_tes!P21=0,0,1000000/0.086*SER_hh_tes!P21/SER_hh_num!P21)</f>
        <v>0</v>
      </c>
      <c r="Q21" s="100">
        <f>IF(SER_hh_tes!Q21=0,0,1000000/0.086*SER_hh_tes!Q21/SER_hh_num!Q21)</f>
        <v>0</v>
      </c>
    </row>
    <row r="22" spans="1:17" ht="12" customHeight="1" x14ac:dyDescent="0.25">
      <c r="A22" s="88" t="s">
        <v>99</v>
      </c>
      <c r="B22" s="100">
        <f>IF(SER_hh_tes!B22=0,0,1000000/0.086*SER_hh_tes!B22/SER_hh_num!B22)</f>
        <v>6166.9052691522547</v>
      </c>
      <c r="C22" s="100">
        <f>IF(SER_hh_tes!C22=0,0,1000000/0.086*SER_hh_tes!C22/SER_hh_num!C22)</f>
        <v>6180.2125844658913</v>
      </c>
      <c r="D22" s="100">
        <f>IF(SER_hh_tes!D22=0,0,1000000/0.086*SER_hh_tes!D22/SER_hh_num!D22)</f>
        <v>6135.9666861143487</v>
      </c>
      <c r="E22" s="100">
        <f>IF(SER_hh_tes!E22=0,0,1000000/0.086*SER_hh_tes!E22/SER_hh_num!E22)</f>
        <v>6105.2395143335834</v>
      </c>
      <c r="F22" s="100">
        <f>IF(SER_hh_tes!F22=0,0,1000000/0.086*SER_hh_tes!F22/SER_hh_num!F22)</f>
        <v>6080.0875869281808</v>
      </c>
      <c r="G22" s="100">
        <f>IF(SER_hh_tes!G22=0,0,1000000/0.086*SER_hh_tes!G22/SER_hh_num!G22)</f>
        <v>6086.2993819631083</v>
      </c>
      <c r="H22" s="100">
        <f>IF(SER_hh_tes!H22=0,0,1000000/0.086*SER_hh_tes!H22/SER_hh_num!H22)</f>
        <v>6094.1597891296324</v>
      </c>
      <c r="I22" s="100">
        <f>IF(SER_hh_tes!I22=0,0,1000000/0.086*SER_hh_tes!I22/SER_hh_num!I22)</f>
        <v>6179.2753272671589</v>
      </c>
      <c r="J22" s="100">
        <f>IF(SER_hh_tes!J22=0,0,1000000/0.086*SER_hh_tes!J22/SER_hh_num!J22)</f>
        <v>6296.4619498607481</v>
      </c>
      <c r="K22" s="100">
        <f>IF(SER_hh_tes!K22=0,0,1000000/0.086*SER_hh_tes!K22/SER_hh_num!K22)</f>
        <v>6443.3972891968879</v>
      </c>
      <c r="L22" s="100">
        <f>IF(SER_hh_tes!L22=0,0,1000000/0.086*SER_hh_tes!L22/SER_hh_num!L22)</f>
        <v>6537.9168096498106</v>
      </c>
      <c r="M22" s="100">
        <f>IF(SER_hh_tes!M22=0,0,1000000/0.086*SER_hh_tes!M22/SER_hh_num!M22)</f>
        <v>6707.9172555336827</v>
      </c>
      <c r="N22" s="100">
        <f>IF(SER_hh_tes!N22=0,0,1000000/0.086*SER_hh_tes!N22/SER_hh_num!N22)</f>
        <v>6863.185054602839</v>
      </c>
      <c r="O22" s="100">
        <f>IF(SER_hh_tes!O22=0,0,1000000/0.086*SER_hh_tes!O22/SER_hh_num!O22)</f>
        <v>6887.2180377527275</v>
      </c>
      <c r="P22" s="100">
        <f>IF(SER_hh_tes!P22=0,0,1000000/0.086*SER_hh_tes!P22/SER_hh_num!P22)</f>
        <v>6850.2269845553838</v>
      </c>
      <c r="Q22" s="100">
        <f>IF(SER_hh_tes!Q22=0,0,1000000/0.086*SER_hh_tes!Q22/SER_hh_num!Q22)</f>
        <v>6804.1002185515672</v>
      </c>
    </row>
    <row r="23" spans="1:17" ht="12" customHeight="1" x14ac:dyDescent="0.25">
      <c r="A23" s="88" t="s">
        <v>98</v>
      </c>
      <c r="B23" s="100">
        <f>IF(SER_hh_tes!B23=0,0,1000000/0.086*SER_hh_tes!B23/SER_hh_num!B23)</f>
        <v>6166.9052691522566</v>
      </c>
      <c r="C23" s="100">
        <f>IF(SER_hh_tes!C23=0,0,1000000/0.086*SER_hh_tes!C23/SER_hh_num!C23)</f>
        <v>6534.7907317053869</v>
      </c>
      <c r="D23" s="100">
        <f>IF(SER_hh_tes!D23=0,0,1000000/0.086*SER_hh_tes!D23/SER_hh_num!D23)</f>
        <v>6518.5034097547323</v>
      </c>
      <c r="E23" s="100">
        <f>IF(SER_hh_tes!E23=0,0,1000000/0.086*SER_hh_tes!E23/SER_hh_num!E23)</f>
        <v>6509.5908004292123</v>
      </c>
      <c r="F23" s="100">
        <f>IF(SER_hh_tes!F23=0,0,1000000/0.086*SER_hh_tes!F23/SER_hh_num!F23)</f>
        <v>6495.4426021178206</v>
      </c>
      <c r="G23" s="100">
        <f>IF(SER_hh_tes!G23=0,0,1000000/0.086*SER_hh_tes!G23/SER_hh_num!G23)</f>
        <v>6450.2149447047013</v>
      </c>
      <c r="H23" s="100">
        <f>IF(SER_hh_tes!H23=0,0,1000000/0.086*SER_hh_tes!H23/SER_hh_num!H23)</f>
        <v>6421.020007561101</v>
      </c>
      <c r="I23" s="100">
        <f>IF(SER_hh_tes!I23=0,0,1000000/0.086*SER_hh_tes!I23/SER_hh_num!I23)</f>
        <v>6406.0666371552888</v>
      </c>
      <c r="J23" s="100">
        <f>IF(SER_hh_tes!J23=0,0,1000000/0.086*SER_hh_tes!J23/SER_hh_num!J23)</f>
        <v>6418.9030678873214</v>
      </c>
      <c r="K23" s="100">
        <f>IF(SER_hh_tes!K23=0,0,1000000/0.086*SER_hh_tes!K23/SER_hh_num!K23)</f>
        <v>6446.6717634189918</v>
      </c>
      <c r="L23" s="100">
        <f>IF(SER_hh_tes!L23=0,0,1000000/0.086*SER_hh_tes!L23/SER_hh_num!L23)</f>
        <v>6420.1687057809868</v>
      </c>
      <c r="M23" s="100">
        <f>IF(SER_hh_tes!M23=0,0,1000000/0.086*SER_hh_tes!M23/SER_hh_num!M23)</f>
        <v>6534.8991980025576</v>
      </c>
      <c r="N23" s="100">
        <f>IF(SER_hh_tes!N23=0,0,1000000/0.086*SER_hh_tes!N23/SER_hh_num!N23)</f>
        <v>6590.8658944779854</v>
      </c>
      <c r="O23" s="100">
        <f>IF(SER_hh_tes!O23=0,0,1000000/0.086*SER_hh_tes!O23/SER_hh_num!O23)</f>
        <v>6682.268098545941</v>
      </c>
      <c r="P23" s="100">
        <f>IF(SER_hh_tes!P23=0,0,1000000/0.086*SER_hh_tes!P23/SER_hh_num!P23)</f>
        <v>6705.7823215227236</v>
      </c>
      <c r="Q23" s="100">
        <f>IF(SER_hh_tes!Q23=0,0,1000000/0.086*SER_hh_tes!Q23/SER_hh_num!Q23)</f>
        <v>6682.9461537101479</v>
      </c>
    </row>
    <row r="24" spans="1:17" ht="12" customHeight="1" x14ac:dyDescent="0.25">
      <c r="A24" s="88" t="s">
        <v>34</v>
      </c>
      <c r="B24" s="100">
        <f>IF(SER_hh_tes!B24=0,0,1000000/0.086*SER_hh_tes!B24/SER_hh_num!B24)</f>
        <v>0</v>
      </c>
      <c r="C24" s="100">
        <f>IF(SER_hh_tes!C24=0,0,1000000/0.086*SER_hh_tes!C24/SER_hh_num!C24)</f>
        <v>0</v>
      </c>
      <c r="D24" s="100">
        <f>IF(SER_hh_tes!D24=0,0,1000000/0.086*SER_hh_tes!D24/SER_hh_num!D24)</f>
        <v>0</v>
      </c>
      <c r="E24" s="100">
        <f>IF(SER_hh_tes!E24=0,0,1000000/0.086*SER_hh_tes!E24/SER_hh_num!E24)</f>
        <v>0</v>
      </c>
      <c r="F24" s="100">
        <f>IF(SER_hh_tes!F24=0,0,1000000/0.086*SER_hh_tes!F24/SER_hh_num!F24)</f>
        <v>0</v>
      </c>
      <c r="G24" s="100">
        <f>IF(SER_hh_tes!G24=0,0,1000000/0.086*SER_hh_tes!G24/SER_hh_num!G24)</f>
        <v>0</v>
      </c>
      <c r="H24" s="100">
        <f>IF(SER_hh_tes!H24=0,0,1000000/0.086*SER_hh_tes!H24/SER_hh_num!H24)</f>
        <v>0</v>
      </c>
      <c r="I24" s="100">
        <f>IF(SER_hh_tes!I24=0,0,1000000/0.086*SER_hh_tes!I24/SER_hh_num!I24)</f>
        <v>0</v>
      </c>
      <c r="J24" s="100">
        <f>IF(SER_hh_tes!J24=0,0,1000000/0.086*SER_hh_tes!J24/SER_hh_num!J24)</f>
        <v>0</v>
      </c>
      <c r="K24" s="100">
        <f>IF(SER_hh_tes!K24=0,0,1000000/0.086*SER_hh_tes!K24/SER_hh_num!K24)</f>
        <v>0</v>
      </c>
      <c r="L24" s="100">
        <f>IF(SER_hh_tes!L24=0,0,1000000/0.086*SER_hh_tes!L24/SER_hh_num!L24)</f>
        <v>0</v>
      </c>
      <c r="M24" s="100">
        <f>IF(SER_hh_tes!M24=0,0,1000000/0.086*SER_hh_tes!M24/SER_hh_num!M24)</f>
        <v>0</v>
      </c>
      <c r="N24" s="100">
        <f>IF(SER_hh_tes!N24=0,0,1000000/0.086*SER_hh_tes!N24/SER_hh_num!N24)</f>
        <v>0</v>
      </c>
      <c r="O24" s="100">
        <f>IF(SER_hh_tes!O24=0,0,1000000/0.086*SER_hh_tes!O24/SER_hh_num!O24)</f>
        <v>0</v>
      </c>
      <c r="P24" s="100">
        <f>IF(SER_hh_tes!P24=0,0,1000000/0.086*SER_hh_tes!P24/SER_hh_num!P24)</f>
        <v>0</v>
      </c>
      <c r="Q24" s="100">
        <f>IF(SER_hh_tes!Q24=0,0,1000000/0.086*SER_hh_tes!Q24/SER_hh_num!Q24)</f>
        <v>0</v>
      </c>
    </row>
    <row r="25" spans="1:17" ht="12" customHeight="1" x14ac:dyDescent="0.25">
      <c r="A25" s="88" t="s">
        <v>42</v>
      </c>
      <c r="B25" s="100">
        <f>IF(SER_hh_tes!B25=0,0,1000000/0.086*SER_hh_tes!B25/SER_hh_num!B25)</f>
        <v>6166.9052691522556</v>
      </c>
      <c r="C25" s="100">
        <f>IF(SER_hh_tes!C25=0,0,1000000/0.086*SER_hh_tes!C25/SER_hh_num!C25)</f>
        <v>6175.7487720484032</v>
      </c>
      <c r="D25" s="100">
        <f>IF(SER_hh_tes!D25=0,0,1000000/0.086*SER_hh_tes!D25/SER_hh_num!D25)</f>
        <v>6143.2227241104574</v>
      </c>
      <c r="E25" s="100">
        <f>IF(SER_hh_tes!E25=0,0,1000000/0.086*SER_hh_tes!E25/SER_hh_num!E25)</f>
        <v>6125.1372017864105</v>
      </c>
      <c r="F25" s="100">
        <f>IF(SER_hh_tes!F25=0,0,1000000/0.086*SER_hh_tes!F25/SER_hh_num!F25)</f>
        <v>6121.2337175643215</v>
      </c>
      <c r="G25" s="100">
        <f>IF(SER_hh_tes!G25=0,0,1000000/0.086*SER_hh_tes!G25/SER_hh_num!G25)</f>
        <v>6092.5426342330738</v>
      </c>
      <c r="H25" s="100">
        <f>IF(SER_hh_tes!H25=0,0,1000000/0.086*SER_hh_tes!H25/SER_hh_num!H25)</f>
        <v>6069.1073659685171</v>
      </c>
      <c r="I25" s="100">
        <f>IF(SER_hh_tes!I25=0,0,1000000/0.086*SER_hh_tes!I25/SER_hh_num!I25)</f>
        <v>6069.2454135212802</v>
      </c>
      <c r="J25" s="100">
        <f>IF(SER_hh_tes!J25=0,0,1000000/0.086*SER_hh_tes!J25/SER_hh_num!J25)</f>
        <v>6091.258115469418</v>
      </c>
      <c r="K25" s="100">
        <f>IF(SER_hh_tes!K25=0,0,1000000/0.086*SER_hh_tes!K25/SER_hh_num!K25)</f>
        <v>6131.1510569074244</v>
      </c>
      <c r="L25" s="100">
        <f>IF(SER_hh_tes!L25=0,0,1000000/0.086*SER_hh_tes!L25/SER_hh_num!L25)</f>
        <v>6115.9956562344605</v>
      </c>
      <c r="M25" s="100">
        <f>IF(SER_hh_tes!M25=0,0,1000000/0.086*SER_hh_tes!M25/SER_hh_num!M25)</f>
        <v>6181.3568679925011</v>
      </c>
      <c r="N25" s="100">
        <f>IF(SER_hh_tes!N25=0,0,1000000/0.086*SER_hh_tes!N25/SER_hh_num!N25)</f>
        <v>6251.8424280815616</v>
      </c>
      <c r="O25" s="100">
        <f>IF(SER_hh_tes!O25=0,0,1000000/0.086*SER_hh_tes!O25/SER_hh_num!O25)</f>
        <v>6299.6799481423805</v>
      </c>
      <c r="P25" s="100">
        <f>IF(SER_hh_tes!P25=0,0,1000000/0.086*SER_hh_tes!P25/SER_hh_num!P25)</f>
        <v>6321.9537851114392</v>
      </c>
      <c r="Q25" s="100">
        <f>IF(SER_hh_tes!Q25=0,0,1000000/0.086*SER_hh_tes!Q25/SER_hh_num!Q25)</f>
        <v>6351.9877218267175</v>
      </c>
    </row>
    <row r="26" spans="1:17" ht="12" customHeight="1" x14ac:dyDescent="0.25">
      <c r="A26" s="88" t="s">
        <v>30</v>
      </c>
      <c r="B26" s="22">
        <f>IF(SER_hh_tes!B26=0,0,1000000/0.086*SER_hh_tes!B26/SER_hh_num!B26)</f>
        <v>6167.546768527367</v>
      </c>
      <c r="C26" s="22">
        <f>IF(SER_hh_tes!C26=0,0,1000000/0.086*SER_hh_tes!C26/SER_hh_num!C26)</f>
        <v>6166.0055979080198</v>
      </c>
      <c r="D26" s="22">
        <f>IF(SER_hh_tes!D26=0,0,1000000/0.086*SER_hh_tes!D26/SER_hh_num!D26)</f>
        <v>6279.2202588378213</v>
      </c>
      <c r="E26" s="22">
        <f>IF(SER_hh_tes!E26=0,0,1000000/0.086*SER_hh_tes!E26/SER_hh_num!E26)</f>
        <v>6372.5077157238684</v>
      </c>
      <c r="F26" s="22">
        <f>IF(SER_hh_tes!F26=0,0,1000000/0.086*SER_hh_tes!F26/SER_hh_num!F26)</f>
        <v>6420.1160252182162</v>
      </c>
      <c r="G26" s="22">
        <f>IF(SER_hh_tes!G26=0,0,1000000/0.086*SER_hh_tes!G26/SER_hh_num!G26)</f>
        <v>6406.0303397651414</v>
      </c>
      <c r="H26" s="22">
        <f>IF(SER_hh_tes!H26=0,0,1000000/0.086*SER_hh_tes!H26/SER_hh_num!H26)</f>
        <v>6425.0880575788815</v>
      </c>
      <c r="I26" s="22">
        <f>IF(SER_hh_tes!I26=0,0,1000000/0.086*SER_hh_tes!I26/SER_hh_num!I26)</f>
        <v>6435.3862927057307</v>
      </c>
      <c r="J26" s="22">
        <f>IF(SER_hh_tes!J26=0,0,1000000/0.086*SER_hh_tes!J26/SER_hh_num!J26)</f>
        <v>6449.0905211274494</v>
      </c>
      <c r="K26" s="22">
        <f>IF(SER_hh_tes!K26=0,0,1000000/0.086*SER_hh_tes!K26/SER_hh_num!K26)</f>
        <v>6481.3637144890799</v>
      </c>
      <c r="L26" s="22">
        <f>IF(SER_hh_tes!L26=0,0,1000000/0.086*SER_hh_tes!L26/SER_hh_num!L26)</f>
        <v>6476.2461170854795</v>
      </c>
      <c r="M26" s="22">
        <f>IF(SER_hh_tes!M26=0,0,1000000/0.086*SER_hh_tes!M26/SER_hh_num!M26)</f>
        <v>6548.507958080213</v>
      </c>
      <c r="N26" s="22">
        <f>IF(SER_hh_tes!N26=0,0,1000000/0.086*SER_hh_tes!N26/SER_hh_num!N26)</f>
        <v>6622.6978397057401</v>
      </c>
      <c r="O26" s="22">
        <f>IF(SER_hh_tes!O26=0,0,1000000/0.086*SER_hh_tes!O26/SER_hh_num!O26)</f>
        <v>6691.7116929760177</v>
      </c>
      <c r="P26" s="22">
        <f>IF(SER_hh_tes!P26=0,0,1000000/0.086*SER_hh_tes!P26/SER_hh_num!P26)</f>
        <v>6710.2929316831105</v>
      </c>
      <c r="Q26" s="22">
        <f>IF(SER_hh_tes!Q26=0,0,1000000/0.086*SER_hh_tes!Q26/SER_hh_num!Q26)</f>
        <v>6784.6499130851216</v>
      </c>
    </row>
    <row r="27" spans="1:17" ht="12" customHeight="1" x14ac:dyDescent="0.25">
      <c r="A27" s="93" t="s">
        <v>114</v>
      </c>
      <c r="B27" s="116">
        <f>IF(SER_hh_tes!B27=0,0,1000000/0.086*SER_hh_tes!B27/SER_hh_num!B19)</f>
        <v>0</v>
      </c>
      <c r="C27" s="116">
        <f>IF(SER_hh_tes!C27=0,0,1000000/0.086*SER_hh_tes!C27/SER_hh_num!C19)</f>
        <v>0</v>
      </c>
      <c r="D27" s="116">
        <f>IF(SER_hh_tes!D27=0,0,1000000/0.086*SER_hh_tes!D27/SER_hh_num!D19)</f>
        <v>0</v>
      </c>
      <c r="E27" s="116">
        <f>IF(SER_hh_tes!E27=0,0,1000000/0.086*SER_hh_tes!E27/SER_hh_num!E19)</f>
        <v>0</v>
      </c>
      <c r="F27" s="116">
        <f>IF(SER_hh_tes!F27=0,0,1000000/0.086*SER_hh_tes!F27/SER_hh_num!F19)</f>
        <v>0</v>
      </c>
      <c r="G27" s="116">
        <f>IF(SER_hh_tes!G27=0,0,1000000/0.086*SER_hh_tes!G27/SER_hh_num!G19)</f>
        <v>0</v>
      </c>
      <c r="H27" s="116">
        <f>IF(SER_hh_tes!H27=0,0,1000000/0.086*SER_hh_tes!H27/SER_hh_num!H19)</f>
        <v>0</v>
      </c>
      <c r="I27" s="116">
        <f>IF(SER_hh_tes!I27=0,0,1000000/0.086*SER_hh_tes!I27/SER_hh_num!I19)</f>
        <v>0</v>
      </c>
      <c r="J27" s="116">
        <f>IF(SER_hh_tes!J27=0,0,1000000/0.086*SER_hh_tes!J27/SER_hh_num!J19)</f>
        <v>0</v>
      </c>
      <c r="K27" s="116">
        <f>IF(SER_hh_tes!K27=0,0,1000000/0.086*SER_hh_tes!K27/SER_hh_num!K19)</f>
        <v>0</v>
      </c>
      <c r="L27" s="116">
        <f>IF(SER_hh_tes!L27=0,0,1000000/0.086*SER_hh_tes!L27/SER_hh_num!L19)</f>
        <v>0</v>
      </c>
      <c r="M27" s="116">
        <f>IF(SER_hh_tes!M27=0,0,1000000/0.086*SER_hh_tes!M27/SER_hh_num!M19)</f>
        <v>0</v>
      </c>
      <c r="N27" s="116">
        <f>IF(SER_hh_tes!N27=0,0,1000000/0.086*SER_hh_tes!N27/SER_hh_num!N19)</f>
        <v>0</v>
      </c>
      <c r="O27" s="116">
        <f>IF(SER_hh_tes!O27=0,0,1000000/0.086*SER_hh_tes!O27/SER_hh_num!O19)</f>
        <v>0</v>
      </c>
      <c r="P27" s="116">
        <f>IF(SER_hh_tes!P27=0,0,1000000/0.086*SER_hh_tes!P27/SER_hh_num!P19)</f>
        <v>0</v>
      </c>
      <c r="Q27" s="116">
        <f>IF(SER_hh_tes!Q27=0,0,1000000/0.086*SER_hh_tes!Q27/SER_hh_num!Q19)</f>
        <v>0</v>
      </c>
    </row>
    <row r="28" spans="1:17" ht="12" customHeight="1" x14ac:dyDescent="0.25">
      <c r="A28" s="91" t="s">
        <v>113</v>
      </c>
      <c r="B28" s="117">
        <f>IF(SER_hh_tes!B27=0,0,1000000/0.086*SER_hh_tes!B27/SER_hh_num!B27)</f>
        <v>0</v>
      </c>
      <c r="C28" s="117">
        <f>IF(SER_hh_tes!C27=0,0,1000000/0.086*SER_hh_tes!C27/SER_hh_num!C27)</f>
        <v>0</v>
      </c>
      <c r="D28" s="117">
        <f>IF(SER_hh_tes!D27=0,0,1000000/0.086*SER_hh_tes!D27/SER_hh_num!D27)</f>
        <v>0</v>
      </c>
      <c r="E28" s="117">
        <f>IF(SER_hh_tes!E27=0,0,1000000/0.086*SER_hh_tes!E27/SER_hh_num!E27)</f>
        <v>0</v>
      </c>
      <c r="F28" s="117">
        <f>IF(SER_hh_tes!F27=0,0,1000000/0.086*SER_hh_tes!F27/SER_hh_num!F27)</f>
        <v>0</v>
      </c>
      <c r="G28" s="117">
        <f>IF(SER_hh_tes!G27=0,0,1000000/0.086*SER_hh_tes!G27/SER_hh_num!G27)</f>
        <v>0</v>
      </c>
      <c r="H28" s="117">
        <f>IF(SER_hh_tes!H27=0,0,1000000/0.086*SER_hh_tes!H27/SER_hh_num!H27)</f>
        <v>0</v>
      </c>
      <c r="I28" s="117">
        <f>IF(SER_hh_tes!I27=0,0,1000000/0.086*SER_hh_tes!I27/SER_hh_num!I27)</f>
        <v>0</v>
      </c>
      <c r="J28" s="117">
        <f>IF(SER_hh_tes!J27=0,0,1000000/0.086*SER_hh_tes!J27/SER_hh_num!J27)</f>
        <v>0</v>
      </c>
      <c r="K28" s="117">
        <f>IF(SER_hh_tes!K27=0,0,1000000/0.086*SER_hh_tes!K27/SER_hh_num!K27)</f>
        <v>0</v>
      </c>
      <c r="L28" s="117">
        <f>IF(SER_hh_tes!L27=0,0,1000000/0.086*SER_hh_tes!L27/SER_hh_num!L27)</f>
        <v>0</v>
      </c>
      <c r="M28" s="117">
        <f>IF(SER_hh_tes!M27=0,0,1000000/0.086*SER_hh_tes!M27/SER_hh_num!M27)</f>
        <v>0</v>
      </c>
      <c r="N28" s="117">
        <f>IF(SER_hh_tes!N27=0,0,1000000/0.086*SER_hh_tes!N27/SER_hh_num!N27)</f>
        <v>0</v>
      </c>
      <c r="O28" s="117">
        <f>IF(SER_hh_tes!O27=0,0,1000000/0.086*SER_hh_tes!O27/SER_hh_num!O27)</f>
        <v>0</v>
      </c>
      <c r="P28" s="117">
        <f>IF(SER_hh_tes!P27=0,0,1000000/0.086*SER_hh_tes!P27/SER_hh_num!P27)</f>
        <v>0</v>
      </c>
      <c r="Q28" s="117">
        <f>IF(SER_hh_tes!Q27=0,0,1000000/0.086*SER_hh_tes!Q27/SER_hh_num!Q27)</f>
        <v>0</v>
      </c>
    </row>
    <row r="29" spans="1:17" ht="12.95" customHeight="1" x14ac:dyDescent="0.25">
      <c r="A29" s="90" t="s">
        <v>46</v>
      </c>
      <c r="B29" s="101">
        <f>IF(SER_hh_tes!B29=0,0,1000000/0.086*SER_hh_tes!B29/SER_hh_num!B29)</f>
        <v>7152.3539579019416</v>
      </c>
      <c r="C29" s="101">
        <f>IF(SER_hh_tes!C29=0,0,1000000/0.086*SER_hh_tes!C29/SER_hh_num!C29)</f>
        <v>7089.3089045352153</v>
      </c>
      <c r="D29" s="101">
        <f>IF(SER_hh_tes!D29=0,0,1000000/0.086*SER_hh_tes!D29/SER_hh_num!D29)</f>
        <v>6996.9586882784606</v>
      </c>
      <c r="E29" s="101">
        <f>IF(SER_hh_tes!E29=0,0,1000000/0.086*SER_hh_tes!E29/SER_hh_num!E29)</f>
        <v>6984.9189499105942</v>
      </c>
      <c r="F29" s="101">
        <f>IF(SER_hh_tes!F29=0,0,1000000/0.086*SER_hh_tes!F29/SER_hh_num!F29)</f>
        <v>6981.4683326039258</v>
      </c>
      <c r="G29" s="101">
        <f>IF(SER_hh_tes!G29=0,0,1000000/0.086*SER_hh_tes!G29/SER_hh_num!G29)</f>
        <v>6950.4987697478346</v>
      </c>
      <c r="H29" s="101">
        <f>IF(SER_hh_tes!H29=0,0,1000000/0.086*SER_hh_tes!H29/SER_hh_num!H29)</f>
        <v>6901.3758248609447</v>
      </c>
      <c r="I29" s="101">
        <f>IF(SER_hh_tes!I29=0,0,1000000/0.086*SER_hh_tes!I29/SER_hh_num!I29)</f>
        <v>6886.5584472781338</v>
      </c>
      <c r="J29" s="101">
        <f>IF(SER_hh_tes!J29=0,0,1000000/0.086*SER_hh_tes!J29/SER_hh_num!J29)</f>
        <v>6943.3545670706462</v>
      </c>
      <c r="K29" s="101">
        <f>IF(SER_hh_tes!K29=0,0,1000000/0.086*SER_hh_tes!K29/SER_hh_num!K29)</f>
        <v>7000.1294268761831</v>
      </c>
      <c r="L29" s="101">
        <f>IF(SER_hh_tes!L29=0,0,1000000/0.086*SER_hh_tes!L29/SER_hh_num!L29)</f>
        <v>6695.6868432948277</v>
      </c>
      <c r="M29" s="101">
        <f>IF(SER_hh_tes!M29=0,0,1000000/0.086*SER_hh_tes!M29/SER_hh_num!M29)</f>
        <v>6726.9957482554628</v>
      </c>
      <c r="N29" s="101">
        <f>IF(SER_hh_tes!N29=0,0,1000000/0.086*SER_hh_tes!N29/SER_hh_num!N29)</f>
        <v>6723.1178017454022</v>
      </c>
      <c r="O29" s="101">
        <f>IF(SER_hh_tes!O29=0,0,1000000/0.086*SER_hh_tes!O29/SER_hh_num!O29)</f>
        <v>6771.0568050953079</v>
      </c>
      <c r="P29" s="101">
        <f>IF(SER_hh_tes!P29=0,0,1000000/0.086*SER_hh_tes!P29/SER_hh_num!P29)</f>
        <v>6714.5059197928176</v>
      </c>
      <c r="Q29" s="101">
        <f>IF(SER_hh_tes!Q29=0,0,1000000/0.086*SER_hh_tes!Q29/SER_hh_num!Q29)</f>
        <v>6759.1368454767326</v>
      </c>
    </row>
    <row r="30" spans="1:17" ht="12" customHeight="1" x14ac:dyDescent="0.25">
      <c r="A30" s="88" t="s">
        <v>66</v>
      </c>
      <c r="B30" s="100">
        <f>IF(SER_hh_tes!B30=0,0,1000000/0.086*SER_hh_tes!B30/SER_hh_num!B30)</f>
        <v>0</v>
      </c>
      <c r="C30" s="100">
        <f>IF(SER_hh_tes!C30=0,0,1000000/0.086*SER_hh_tes!C30/SER_hh_num!C30)</f>
        <v>0</v>
      </c>
      <c r="D30" s="100">
        <f>IF(SER_hh_tes!D30=0,0,1000000/0.086*SER_hh_tes!D30/SER_hh_num!D30)</f>
        <v>0</v>
      </c>
      <c r="E30" s="100">
        <f>IF(SER_hh_tes!E30=0,0,1000000/0.086*SER_hh_tes!E30/SER_hh_num!E30)</f>
        <v>0</v>
      </c>
      <c r="F30" s="100">
        <f>IF(SER_hh_tes!F30=0,0,1000000/0.086*SER_hh_tes!F30/SER_hh_num!F30)</f>
        <v>7175.0904848269511</v>
      </c>
      <c r="G30" s="100">
        <f>IF(SER_hh_tes!G30=0,0,1000000/0.086*SER_hh_tes!G30/SER_hh_num!G30)</f>
        <v>7094.0690263825609</v>
      </c>
      <c r="H30" s="100">
        <f>IF(SER_hh_tes!H30=0,0,1000000/0.086*SER_hh_tes!H30/SER_hh_num!H30)</f>
        <v>6994.547036898326</v>
      </c>
      <c r="I30" s="100">
        <f>IF(SER_hh_tes!I30=0,0,1000000/0.086*SER_hh_tes!I30/SER_hh_num!I30)</f>
        <v>6932.5922204424323</v>
      </c>
      <c r="J30" s="100">
        <f>IF(SER_hh_tes!J30=0,0,1000000/0.086*SER_hh_tes!J30/SER_hh_num!J30)</f>
        <v>6945.3787025169941</v>
      </c>
      <c r="K30" s="100">
        <f>IF(SER_hh_tes!K30=0,0,1000000/0.086*SER_hh_tes!K30/SER_hh_num!K30)</f>
        <v>6953.2360301994913</v>
      </c>
      <c r="L30" s="100">
        <f>IF(SER_hh_tes!L30=0,0,1000000/0.086*SER_hh_tes!L30/SER_hh_num!L30)</f>
        <v>6916.2122582699822</v>
      </c>
      <c r="M30" s="100">
        <f>IF(SER_hh_tes!M30=0,0,1000000/0.086*SER_hh_tes!M30/SER_hh_num!M30)</f>
        <v>6889.9137072786407</v>
      </c>
      <c r="N30" s="100">
        <f>IF(SER_hh_tes!N30=0,0,1000000/0.086*SER_hh_tes!N30/SER_hh_num!N30)</f>
        <v>6846.2570131970642</v>
      </c>
      <c r="O30" s="100">
        <f>IF(SER_hh_tes!O30=0,0,1000000/0.086*SER_hh_tes!O30/SER_hh_num!O30)</f>
        <v>6811.471666511221</v>
      </c>
      <c r="P30" s="100">
        <f>IF(SER_hh_tes!P30=0,0,1000000/0.086*SER_hh_tes!P30/SER_hh_num!P30)</f>
        <v>6758.9295545820623</v>
      </c>
      <c r="Q30" s="100">
        <f>IF(SER_hh_tes!Q30=0,0,1000000/0.086*SER_hh_tes!Q30/SER_hh_num!Q30)</f>
        <v>6704.2545679914165</v>
      </c>
    </row>
    <row r="31" spans="1:17" ht="12" customHeight="1" x14ac:dyDescent="0.25">
      <c r="A31" s="88" t="s">
        <v>98</v>
      </c>
      <c r="B31" s="100">
        <f>IF(SER_hh_tes!B31=0,0,1000000/0.086*SER_hh_tes!B31/SER_hh_num!B31)</f>
        <v>6512.4420489058275</v>
      </c>
      <c r="C31" s="100">
        <f>IF(SER_hh_tes!C31=0,0,1000000/0.086*SER_hh_tes!C31/SER_hh_num!C31)</f>
        <v>6972.2211805500619</v>
      </c>
      <c r="D31" s="100">
        <f>IF(SER_hh_tes!D31=0,0,1000000/0.086*SER_hh_tes!D31/SER_hh_num!D31)</f>
        <v>6924.2965088451429</v>
      </c>
      <c r="E31" s="100">
        <f>IF(SER_hh_tes!E31=0,0,1000000/0.086*SER_hh_tes!E31/SER_hh_num!E31)</f>
        <v>6886.6958234818621</v>
      </c>
      <c r="F31" s="100">
        <f>IF(SER_hh_tes!F31=0,0,1000000/0.086*SER_hh_tes!F31/SER_hh_num!F31)</f>
        <v>6846.7200310908383</v>
      </c>
      <c r="G31" s="100">
        <f>IF(SER_hh_tes!G31=0,0,1000000/0.086*SER_hh_tes!G31/SER_hh_num!G31)</f>
        <v>6784.2969990459887</v>
      </c>
      <c r="H31" s="100">
        <f>IF(SER_hh_tes!H31=0,0,1000000/0.086*SER_hh_tes!H31/SER_hh_num!H31)</f>
        <v>6700.0402796146891</v>
      </c>
      <c r="I31" s="100">
        <f>IF(SER_hh_tes!I31=0,0,1000000/0.086*SER_hh_tes!I31/SER_hh_num!I31)</f>
        <v>6656.0677065468844</v>
      </c>
      <c r="J31" s="100">
        <f>IF(SER_hh_tes!J31=0,0,1000000/0.086*SER_hh_tes!J31/SER_hh_num!J31)</f>
        <v>6692.0556017748268</v>
      </c>
      <c r="K31" s="100">
        <f>IF(SER_hh_tes!K31=0,0,1000000/0.086*SER_hh_tes!K31/SER_hh_num!K31)</f>
        <v>6744.1358039851266</v>
      </c>
      <c r="L31" s="100">
        <f>IF(SER_hh_tes!L31=0,0,1000000/0.086*SER_hh_tes!L31/SER_hh_num!L31)</f>
        <v>6739.5694681809046</v>
      </c>
      <c r="M31" s="100">
        <f>IF(SER_hh_tes!M31=0,0,1000000/0.086*SER_hh_tes!M31/SER_hh_num!M31)</f>
        <v>6727.6400798966015</v>
      </c>
      <c r="N31" s="100">
        <f>IF(SER_hh_tes!N31=0,0,1000000/0.086*SER_hh_tes!N31/SER_hh_num!N31)</f>
        <v>6705.9973983011387</v>
      </c>
      <c r="O31" s="100">
        <f>IF(SER_hh_tes!O31=0,0,1000000/0.086*SER_hh_tes!O31/SER_hh_num!O31)</f>
        <v>7024.4084714558712</v>
      </c>
      <c r="P31" s="100">
        <f>IF(SER_hh_tes!P31=0,0,1000000/0.086*SER_hh_tes!P31/SER_hh_num!P31)</f>
        <v>6962.7486933559203</v>
      </c>
      <c r="Q31" s="100">
        <f>IF(SER_hh_tes!Q31=0,0,1000000/0.086*SER_hh_tes!Q31/SER_hh_num!Q31)</f>
        <v>6898.3717495808587</v>
      </c>
    </row>
    <row r="32" spans="1:17" ht="12" customHeight="1" x14ac:dyDescent="0.25">
      <c r="A32" s="88" t="s">
        <v>34</v>
      </c>
      <c r="B32" s="100">
        <f>IF(SER_hh_tes!B32=0,0,1000000/0.086*SER_hh_tes!B32/SER_hh_num!B32)</f>
        <v>0</v>
      </c>
      <c r="C32" s="100">
        <f>IF(SER_hh_tes!C32=0,0,1000000/0.086*SER_hh_tes!C32/SER_hh_num!C32)</f>
        <v>0</v>
      </c>
      <c r="D32" s="100">
        <f>IF(SER_hh_tes!D32=0,0,1000000/0.086*SER_hh_tes!D32/SER_hh_num!D32)</f>
        <v>0</v>
      </c>
      <c r="E32" s="100">
        <f>IF(SER_hh_tes!E32=0,0,1000000/0.086*SER_hh_tes!E32/SER_hh_num!E32)</f>
        <v>0</v>
      </c>
      <c r="F32" s="100">
        <f>IF(SER_hh_tes!F32=0,0,1000000/0.086*SER_hh_tes!F32/SER_hh_num!F32)</f>
        <v>0</v>
      </c>
      <c r="G32" s="100">
        <f>IF(SER_hh_tes!G32=0,0,1000000/0.086*SER_hh_tes!G32/SER_hh_num!G32)</f>
        <v>0</v>
      </c>
      <c r="H32" s="100">
        <f>IF(SER_hh_tes!H32=0,0,1000000/0.086*SER_hh_tes!H32/SER_hh_num!H32)</f>
        <v>0</v>
      </c>
      <c r="I32" s="100">
        <f>IF(SER_hh_tes!I32=0,0,1000000/0.086*SER_hh_tes!I32/SER_hh_num!I32)</f>
        <v>0</v>
      </c>
      <c r="J32" s="100">
        <f>IF(SER_hh_tes!J32=0,0,1000000/0.086*SER_hh_tes!J32/SER_hh_num!J32)</f>
        <v>0</v>
      </c>
      <c r="K32" s="100">
        <f>IF(SER_hh_tes!K32=0,0,1000000/0.086*SER_hh_tes!K32/SER_hh_num!K32)</f>
        <v>0</v>
      </c>
      <c r="L32" s="100">
        <f>IF(SER_hh_tes!L32=0,0,1000000/0.086*SER_hh_tes!L32/SER_hh_num!L32)</f>
        <v>0</v>
      </c>
      <c r="M32" s="100">
        <f>IF(SER_hh_tes!M32=0,0,1000000/0.086*SER_hh_tes!M32/SER_hh_num!M32)</f>
        <v>0</v>
      </c>
      <c r="N32" s="100">
        <f>IF(SER_hh_tes!N32=0,0,1000000/0.086*SER_hh_tes!N32/SER_hh_num!N32)</f>
        <v>0</v>
      </c>
      <c r="O32" s="100">
        <f>IF(SER_hh_tes!O32=0,0,1000000/0.086*SER_hh_tes!O32/SER_hh_num!O32)</f>
        <v>0</v>
      </c>
      <c r="P32" s="100">
        <f>IF(SER_hh_tes!P32=0,0,1000000/0.086*SER_hh_tes!P32/SER_hh_num!P32)</f>
        <v>0</v>
      </c>
      <c r="Q32" s="100">
        <f>IF(SER_hh_tes!Q32=0,0,1000000/0.086*SER_hh_tes!Q32/SER_hh_num!Q32)</f>
        <v>0</v>
      </c>
    </row>
    <row r="33" spans="1:17" ht="12" customHeight="1" x14ac:dyDescent="0.25">
      <c r="A33" s="49" t="s">
        <v>30</v>
      </c>
      <c r="B33" s="18">
        <f>IF(SER_hh_tes!B33=0,0,1000000/0.086*SER_hh_tes!B33/SER_hh_num!B33)</f>
        <v>7169.6499815732786</v>
      </c>
      <c r="C33" s="18">
        <f>IF(SER_hh_tes!C33=0,0,1000000/0.086*SER_hh_tes!C33/SER_hh_num!C33)</f>
        <v>7100.1509477232903</v>
      </c>
      <c r="D33" s="18">
        <f>IF(SER_hh_tes!D33=0,0,1000000/0.086*SER_hh_tes!D33/SER_hh_num!D33)</f>
        <v>7006.7676330479544</v>
      </c>
      <c r="E33" s="18">
        <f>IF(SER_hh_tes!E33=0,0,1000000/0.086*SER_hh_tes!E33/SER_hh_num!E33)</f>
        <v>6997.906012691451</v>
      </c>
      <c r="F33" s="18">
        <f>IF(SER_hh_tes!F33=0,0,1000000/0.086*SER_hh_tes!F33/SER_hh_num!F33)</f>
        <v>6993.7806475005518</v>
      </c>
      <c r="G33" s="18">
        <f>IF(SER_hh_tes!G33=0,0,1000000/0.086*SER_hh_tes!G33/SER_hh_num!G33)</f>
        <v>6967.1976123377945</v>
      </c>
      <c r="H33" s="18">
        <f>IF(SER_hh_tes!H33=0,0,1000000/0.086*SER_hh_tes!H33/SER_hh_num!H33)</f>
        <v>6921.9579755797376</v>
      </c>
      <c r="I33" s="18">
        <f>IF(SER_hh_tes!I33=0,0,1000000/0.086*SER_hh_tes!I33/SER_hh_num!I33)</f>
        <v>6910.5423053193153</v>
      </c>
      <c r="J33" s="18">
        <f>IF(SER_hh_tes!J33=0,0,1000000/0.086*SER_hh_tes!J33/SER_hh_num!J33)</f>
        <v>6970.2493628386737</v>
      </c>
      <c r="K33" s="18">
        <f>IF(SER_hh_tes!K33=0,0,1000000/0.086*SER_hh_tes!K33/SER_hh_num!K33)</f>
        <v>7026.3024384061973</v>
      </c>
      <c r="L33" s="18">
        <f>IF(SER_hh_tes!L33=0,0,1000000/0.086*SER_hh_tes!L33/SER_hh_num!L33)</f>
        <v>6685.8026240157496</v>
      </c>
      <c r="M33" s="18">
        <f>IF(SER_hh_tes!M33=0,0,1000000/0.086*SER_hh_tes!M33/SER_hh_num!M33)</f>
        <v>6723.0726894011514</v>
      </c>
      <c r="N33" s="18">
        <f>IF(SER_hh_tes!N33=0,0,1000000/0.086*SER_hh_tes!N33/SER_hh_num!N33)</f>
        <v>6722.0287456522419</v>
      </c>
      <c r="O33" s="18">
        <f>IF(SER_hh_tes!O33=0,0,1000000/0.086*SER_hh_tes!O33/SER_hh_num!O33)</f>
        <v>6742.0812643947593</v>
      </c>
      <c r="P33" s="18">
        <f>IF(SER_hh_tes!P33=0,0,1000000/0.086*SER_hh_tes!P33/SER_hh_num!P33)</f>
        <v>6685.8895865425893</v>
      </c>
      <c r="Q33" s="18">
        <f>IF(SER_hh_tes!Q33=0,0,1000000/0.086*SER_hh_tes!Q33/SER_hh_num!Q33)</f>
        <v>6744.8168439790443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205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117</v>
      </c>
      <c r="B3" s="106">
        <f>IF(SER_hh_emi!B3=0,0,1000000*SER_hh_emi!B3/SER_hh_num!B3)</f>
        <v>7150.418389709509</v>
      </c>
      <c r="C3" s="106">
        <f>IF(SER_hh_emi!C3=0,0,1000000*SER_hh_emi!C3/SER_hh_num!C3)</f>
        <v>9038.880957551919</v>
      </c>
      <c r="D3" s="106">
        <f>IF(SER_hh_emi!D3=0,0,1000000*SER_hh_emi!D3/SER_hh_num!D3)</f>
        <v>6794.0683305563789</v>
      </c>
      <c r="E3" s="106">
        <f>IF(SER_hh_emi!E3=0,0,1000000*SER_hh_emi!E3/SER_hh_num!E3)</f>
        <v>8914.2854009443563</v>
      </c>
      <c r="F3" s="106">
        <f>IF(SER_hh_emi!F3=0,0,1000000*SER_hh_emi!F3/SER_hh_num!F3)</f>
        <v>8388.1640856200011</v>
      </c>
      <c r="G3" s="106">
        <f>IF(SER_hh_emi!G3=0,0,1000000*SER_hh_emi!G3/SER_hh_num!G3)</f>
        <v>7637.2716648140131</v>
      </c>
      <c r="H3" s="106">
        <f>IF(SER_hh_emi!H3=0,0,1000000*SER_hh_emi!H3/SER_hh_num!H3)</f>
        <v>6029.9281603579466</v>
      </c>
      <c r="I3" s="106">
        <f>IF(SER_hh_emi!I3=0,0,1000000*SER_hh_emi!I3/SER_hh_num!I3)</f>
        <v>5330.1590603268805</v>
      </c>
      <c r="J3" s="106">
        <f>IF(SER_hh_emi!J3=0,0,1000000*SER_hh_emi!J3/SER_hh_num!J3)</f>
        <v>5249.561834795998</v>
      </c>
      <c r="K3" s="106">
        <f>IF(SER_hh_emi!K3=0,0,1000000*SER_hh_emi!K3/SER_hh_num!K3)</f>
        <v>4727.2536021028836</v>
      </c>
      <c r="L3" s="106">
        <f>IF(SER_hh_emi!L3=0,0,1000000*SER_hh_emi!L3/SER_hh_num!L3)</f>
        <v>4401.4210004118368</v>
      </c>
      <c r="M3" s="106">
        <f>IF(SER_hh_emi!M3=0,0,1000000*SER_hh_emi!M3/SER_hh_num!M3)</f>
        <v>5326.0843962862255</v>
      </c>
      <c r="N3" s="106">
        <f>IF(SER_hh_emi!N3=0,0,1000000*SER_hh_emi!N3/SER_hh_num!N3)</f>
        <v>5596.2760019627194</v>
      </c>
      <c r="O3" s="106">
        <f>IF(SER_hh_emi!O3=0,0,1000000*SER_hh_emi!O3/SER_hh_num!O3)</f>
        <v>5882.289857591898</v>
      </c>
      <c r="P3" s="106">
        <f>IF(SER_hh_emi!P3=0,0,1000000*SER_hh_emi!P3/SER_hh_num!P3)</f>
        <v>6346.9230616741497</v>
      </c>
      <c r="Q3" s="106">
        <f>IF(SER_hh_emi!Q3=0,0,1000000*SER_hh_emi!Q3/SER_hh_num!Q3)</f>
        <v>6486.6645073882228</v>
      </c>
    </row>
    <row r="4" spans="1:17" ht="12.95" customHeight="1" x14ac:dyDescent="0.25">
      <c r="A4" s="90" t="s">
        <v>44</v>
      </c>
      <c r="B4" s="101">
        <f>IF(SER_hh_emi!B4=0,0,1000000*SER_hh_emi!B4/SER_hh_num!B4)</f>
        <v>6251.8648476693252</v>
      </c>
      <c r="C4" s="101">
        <f>IF(SER_hh_emi!C4=0,0,1000000*SER_hh_emi!C4/SER_hh_num!C4)</f>
        <v>7926.0381472816016</v>
      </c>
      <c r="D4" s="101">
        <f>IF(SER_hh_emi!D4=0,0,1000000*SER_hh_emi!D4/SER_hh_num!D4)</f>
        <v>5728.3973004597956</v>
      </c>
      <c r="E4" s="101">
        <f>IF(SER_hh_emi!E4=0,0,1000000*SER_hh_emi!E4/SER_hh_num!E4)</f>
        <v>8000.3032771636645</v>
      </c>
      <c r="F4" s="101">
        <f>IF(SER_hh_emi!F4=0,0,1000000*SER_hh_emi!F4/SER_hh_num!F4)</f>
        <v>7486.973157927363</v>
      </c>
      <c r="G4" s="101">
        <f>IF(SER_hh_emi!G4=0,0,1000000*SER_hh_emi!G4/SER_hh_num!G4)</f>
        <v>6804.6549258197001</v>
      </c>
      <c r="H4" s="101">
        <f>IF(SER_hh_emi!H4=0,0,1000000*SER_hh_emi!H4/SER_hh_num!H4)</f>
        <v>5268.2853007076574</v>
      </c>
      <c r="I4" s="101">
        <f>IF(SER_hh_emi!I4=0,0,1000000*SER_hh_emi!I4/SER_hh_num!I4)</f>
        <v>4606.4454685914243</v>
      </c>
      <c r="J4" s="101">
        <f>IF(SER_hh_emi!J4=0,0,1000000*SER_hh_emi!J4/SER_hh_num!J4)</f>
        <v>4526.2299963905625</v>
      </c>
      <c r="K4" s="101">
        <f>IF(SER_hh_emi!K4=0,0,1000000*SER_hh_emi!K4/SER_hh_num!K4)</f>
        <v>4020.7663853110785</v>
      </c>
      <c r="L4" s="101">
        <f>IF(SER_hh_emi!L4=0,0,1000000*SER_hh_emi!L4/SER_hh_num!L4)</f>
        <v>3693.511772149539</v>
      </c>
      <c r="M4" s="101">
        <f>IF(SER_hh_emi!M4=0,0,1000000*SER_hh_emi!M4/SER_hh_num!M4)</f>
        <v>4606.5076257799501</v>
      </c>
      <c r="N4" s="101">
        <f>IF(SER_hh_emi!N4=0,0,1000000*SER_hh_emi!N4/SER_hh_num!N4)</f>
        <v>4864.6203229775638</v>
      </c>
      <c r="O4" s="101">
        <f>IF(SER_hh_emi!O4=0,0,1000000*SER_hh_emi!O4/SER_hh_num!O4)</f>
        <v>5108.3884373105057</v>
      </c>
      <c r="P4" s="101">
        <f>IF(SER_hh_emi!P4=0,0,1000000*SER_hh_emi!P4/SER_hh_num!P4)</f>
        <v>5489.0551711621883</v>
      </c>
      <c r="Q4" s="101">
        <f>IF(SER_hh_emi!Q4=0,0,1000000*SER_hh_emi!Q4/SER_hh_num!Q4)</f>
        <v>5635.8414376140481</v>
      </c>
    </row>
    <row r="5" spans="1:17" ht="12" customHeight="1" x14ac:dyDescent="0.25">
      <c r="A5" s="88" t="s">
        <v>38</v>
      </c>
      <c r="B5" s="100">
        <f>IF(SER_hh_emi!B5=0,0,1000000*SER_hh_emi!B5/SER_hh_num!B5)</f>
        <v>28304.215553561524</v>
      </c>
      <c r="C5" s="100">
        <f>IF(SER_hh_emi!C5=0,0,1000000*SER_hh_emi!C5/SER_hh_num!C5)</f>
        <v>27589.330798287476</v>
      </c>
      <c r="D5" s="100">
        <f>IF(SER_hh_emi!D5=0,0,1000000*SER_hh_emi!D5/SER_hh_num!D5)</f>
        <v>24195.954469043096</v>
      </c>
      <c r="E5" s="100">
        <f>IF(SER_hh_emi!E5=0,0,1000000*SER_hh_emi!E5/SER_hh_num!E5)</f>
        <v>30120.384219229316</v>
      </c>
      <c r="F5" s="100">
        <f>IF(SER_hh_emi!F5=0,0,1000000*SER_hh_emi!F5/SER_hh_num!F5)</f>
        <v>33118.514922944356</v>
      </c>
      <c r="G5" s="100">
        <f>IF(SER_hh_emi!G5=0,0,1000000*SER_hh_emi!G5/SER_hh_num!G5)</f>
        <v>35707.922751932805</v>
      </c>
      <c r="H5" s="100">
        <f>IF(SER_hh_emi!H5=0,0,1000000*SER_hh_emi!H5/SER_hh_num!H5)</f>
        <v>29033.774251171752</v>
      </c>
      <c r="I5" s="100">
        <f>IF(SER_hh_emi!I5=0,0,1000000*SER_hh_emi!I5/SER_hh_num!I5)</f>
        <v>33169.153646198851</v>
      </c>
      <c r="J5" s="100">
        <f>IF(SER_hh_emi!J5=0,0,1000000*SER_hh_emi!J5/SER_hh_num!J5)</f>
        <v>36995.679676524152</v>
      </c>
      <c r="K5" s="100">
        <f>IF(SER_hh_emi!K5=0,0,1000000*SER_hh_emi!K5/SER_hh_num!K5)</f>
        <v>36014.456140102804</v>
      </c>
      <c r="L5" s="100">
        <f>IF(SER_hh_emi!L5=0,0,1000000*SER_hh_emi!L5/SER_hh_num!L5)</f>
        <v>33603.297750666607</v>
      </c>
      <c r="M5" s="100">
        <f>IF(SER_hh_emi!M5=0,0,1000000*SER_hh_emi!M5/SER_hh_num!M5)</f>
        <v>25748.154639366869</v>
      </c>
      <c r="N5" s="100">
        <f>IF(SER_hh_emi!N5=0,0,1000000*SER_hh_emi!N5/SER_hh_num!N5)</f>
        <v>34521.02924761024</v>
      </c>
      <c r="O5" s="100">
        <f>IF(SER_hh_emi!O5=0,0,1000000*SER_hh_emi!O5/SER_hh_num!O5)</f>
        <v>55218.328194752816</v>
      </c>
      <c r="P5" s="100">
        <f>IF(SER_hh_emi!P5=0,0,1000000*SER_hh_emi!P5/SER_hh_num!P5)</f>
        <v>38657.848117090347</v>
      </c>
      <c r="Q5" s="100">
        <f>IF(SER_hh_emi!Q5=0,0,1000000*SER_hh_emi!Q5/SER_hh_num!Q5)</f>
        <v>41195.950727096475</v>
      </c>
    </row>
    <row r="6" spans="1:17" ht="12" customHeight="1" x14ac:dyDescent="0.25">
      <c r="A6" s="88" t="s">
        <v>66</v>
      </c>
      <c r="B6" s="100">
        <f>IF(SER_hh_emi!B6=0,0,1000000*SER_hh_emi!B6/SER_hh_num!B6)</f>
        <v>0</v>
      </c>
      <c r="C6" s="100">
        <f>IF(SER_hh_emi!C6=0,0,1000000*SER_hh_emi!C6/SER_hh_num!C6)</f>
        <v>0</v>
      </c>
      <c r="D6" s="100">
        <f>IF(SER_hh_emi!D6=0,0,1000000*SER_hh_emi!D6/SER_hh_num!D6)</f>
        <v>0</v>
      </c>
      <c r="E6" s="100">
        <f>IF(SER_hh_emi!E6=0,0,1000000*SER_hh_emi!E6/SER_hh_num!E6)</f>
        <v>0</v>
      </c>
      <c r="F6" s="100">
        <f>IF(SER_hh_emi!F6=0,0,1000000*SER_hh_emi!F6/SER_hh_num!F6)</f>
        <v>0</v>
      </c>
      <c r="G6" s="100">
        <f>IF(SER_hh_emi!G6=0,0,1000000*SER_hh_emi!G6/SER_hh_num!G6)</f>
        <v>0</v>
      </c>
      <c r="H6" s="100">
        <f>IF(SER_hh_emi!H6=0,0,1000000*SER_hh_emi!H6/SER_hh_num!H6)</f>
        <v>0</v>
      </c>
      <c r="I6" s="100">
        <f>IF(SER_hh_emi!I6=0,0,1000000*SER_hh_emi!I6/SER_hh_num!I6)</f>
        <v>0</v>
      </c>
      <c r="J6" s="100">
        <f>IF(SER_hh_emi!J6=0,0,1000000*SER_hh_emi!J6/SER_hh_num!J6)</f>
        <v>0</v>
      </c>
      <c r="K6" s="100">
        <f>IF(SER_hh_emi!K6=0,0,1000000*SER_hh_emi!K6/SER_hh_num!K6)</f>
        <v>0</v>
      </c>
      <c r="L6" s="100">
        <f>IF(SER_hh_emi!L6=0,0,1000000*SER_hh_emi!L6/SER_hh_num!L6)</f>
        <v>0</v>
      </c>
      <c r="M6" s="100">
        <f>IF(SER_hh_emi!M6=0,0,1000000*SER_hh_emi!M6/SER_hh_num!M6)</f>
        <v>0</v>
      </c>
      <c r="N6" s="100">
        <f>IF(SER_hh_emi!N6=0,0,1000000*SER_hh_emi!N6/SER_hh_num!N6)</f>
        <v>0</v>
      </c>
      <c r="O6" s="100">
        <f>IF(SER_hh_emi!O6=0,0,1000000*SER_hh_emi!O6/SER_hh_num!O6)</f>
        <v>0</v>
      </c>
      <c r="P6" s="100">
        <f>IF(SER_hh_emi!P6=0,0,1000000*SER_hh_emi!P6/SER_hh_num!P6)</f>
        <v>0</v>
      </c>
      <c r="Q6" s="100">
        <f>IF(SER_hh_emi!Q6=0,0,1000000*SER_hh_emi!Q6/SER_hh_num!Q6)</f>
        <v>0</v>
      </c>
    </row>
    <row r="7" spans="1:17" ht="12" customHeight="1" x14ac:dyDescent="0.25">
      <c r="A7" s="88" t="s">
        <v>99</v>
      </c>
      <c r="B7" s="100">
        <f>IF(SER_hh_emi!B7=0,0,1000000*SER_hh_emi!B7/SER_hh_num!B7)</f>
        <v>19012.633922046978</v>
      </c>
      <c r="C7" s="100">
        <f>IF(SER_hh_emi!C7=0,0,1000000*SER_hh_emi!C7/SER_hh_num!C7)</f>
        <v>25504.47058327285</v>
      </c>
      <c r="D7" s="100">
        <f>IF(SER_hh_emi!D7=0,0,1000000*SER_hh_emi!D7/SER_hh_num!D7)</f>
        <v>17139.417439710909</v>
      </c>
      <c r="E7" s="100">
        <f>IF(SER_hh_emi!E7=0,0,1000000*SER_hh_emi!E7/SER_hh_num!E7)</f>
        <v>19969.592190251846</v>
      </c>
      <c r="F7" s="100">
        <f>IF(SER_hh_emi!F7=0,0,1000000*SER_hh_emi!F7/SER_hh_num!F7)</f>
        <v>21613.17575406297</v>
      </c>
      <c r="G7" s="100">
        <f>IF(SER_hh_emi!G7=0,0,1000000*SER_hh_emi!G7/SER_hh_num!G7)</f>
        <v>24616.932122194401</v>
      </c>
      <c r="H7" s="100">
        <f>IF(SER_hh_emi!H7=0,0,1000000*SER_hh_emi!H7/SER_hh_num!H7)</f>
        <v>20907.169160452024</v>
      </c>
      <c r="I7" s="100">
        <f>IF(SER_hh_emi!I7=0,0,1000000*SER_hh_emi!I7/SER_hh_num!I7)</f>
        <v>19385.547087884381</v>
      </c>
      <c r="J7" s="100">
        <f>IF(SER_hh_emi!J7=0,0,1000000*SER_hh_emi!J7/SER_hh_num!J7)</f>
        <v>25420.63979232376</v>
      </c>
      <c r="K7" s="100">
        <f>IF(SER_hh_emi!K7=0,0,1000000*SER_hh_emi!K7/SER_hh_num!K7)</f>
        <v>24480.845387786718</v>
      </c>
      <c r="L7" s="100">
        <f>IF(SER_hh_emi!L7=0,0,1000000*SER_hh_emi!L7/SER_hh_num!L7)</f>
        <v>21777.749731520318</v>
      </c>
      <c r="M7" s="100">
        <f>IF(SER_hh_emi!M7=0,0,1000000*SER_hh_emi!M7/SER_hh_num!M7)</f>
        <v>21079.836676023697</v>
      </c>
      <c r="N7" s="100">
        <f>IF(SER_hh_emi!N7=0,0,1000000*SER_hh_emi!N7/SER_hh_num!N7)</f>
        <v>21195.564308339744</v>
      </c>
      <c r="O7" s="100">
        <f>IF(SER_hh_emi!O7=0,0,1000000*SER_hh_emi!O7/SER_hh_num!O7)</f>
        <v>21170.299977561237</v>
      </c>
      <c r="P7" s="100">
        <f>IF(SER_hh_emi!P7=0,0,1000000*SER_hh_emi!P7/SER_hh_num!P7)</f>
        <v>20676.079099264796</v>
      </c>
      <c r="Q7" s="100">
        <f>IF(SER_hh_emi!Q7=0,0,1000000*SER_hh_emi!Q7/SER_hh_num!Q7)</f>
        <v>24184.536554531656</v>
      </c>
    </row>
    <row r="8" spans="1:17" ht="12" customHeight="1" x14ac:dyDescent="0.25">
      <c r="A8" s="88" t="s">
        <v>101</v>
      </c>
      <c r="B8" s="100">
        <f>IF(SER_hh_emi!B8=0,0,1000000*SER_hh_emi!B8/SER_hh_num!B8)</f>
        <v>0</v>
      </c>
      <c r="C8" s="100">
        <f>IF(SER_hh_emi!C8=0,0,1000000*SER_hh_emi!C8/SER_hh_num!C8)</f>
        <v>0</v>
      </c>
      <c r="D8" s="100">
        <f>IF(SER_hh_emi!D8=0,0,1000000*SER_hh_emi!D8/SER_hh_num!D8)</f>
        <v>0</v>
      </c>
      <c r="E8" s="100">
        <f>IF(SER_hh_emi!E8=0,0,1000000*SER_hh_emi!E8/SER_hh_num!E8)</f>
        <v>0</v>
      </c>
      <c r="F8" s="100">
        <f>IF(SER_hh_emi!F8=0,0,1000000*SER_hh_emi!F8/SER_hh_num!F8)</f>
        <v>0</v>
      </c>
      <c r="G8" s="100">
        <f>IF(SER_hh_emi!G8=0,0,1000000*SER_hh_emi!G8/SER_hh_num!G8)</f>
        <v>0</v>
      </c>
      <c r="H8" s="100">
        <f>IF(SER_hh_emi!H8=0,0,1000000*SER_hh_emi!H8/SER_hh_num!H8)</f>
        <v>0</v>
      </c>
      <c r="I8" s="100">
        <f>IF(SER_hh_emi!I8=0,0,1000000*SER_hh_emi!I8/SER_hh_num!I8)</f>
        <v>0</v>
      </c>
      <c r="J8" s="100">
        <f>IF(SER_hh_emi!J8=0,0,1000000*SER_hh_emi!J8/SER_hh_num!J8)</f>
        <v>0</v>
      </c>
      <c r="K8" s="100">
        <f>IF(SER_hh_emi!K8=0,0,1000000*SER_hh_emi!K8/SER_hh_num!K8)</f>
        <v>0</v>
      </c>
      <c r="L8" s="100">
        <f>IF(SER_hh_emi!L8=0,0,1000000*SER_hh_emi!L8/SER_hh_num!L8)</f>
        <v>0</v>
      </c>
      <c r="M8" s="100">
        <f>IF(SER_hh_emi!M8=0,0,1000000*SER_hh_emi!M8/SER_hh_num!M8)</f>
        <v>0</v>
      </c>
      <c r="N8" s="100">
        <f>IF(SER_hh_emi!N8=0,0,1000000*SER_hh_emi!N8/SER_hh_num!N8)</f>
        <v>0</v>
      </c>
      <c r="O8" s="100">
        <f>IF(SER_hh_emi!O8=0,0,1000000*SER_hh_emi!O8/SER_hh_num!O8)</f>
        <v>0</v>
      </c>
      <c r="P8" s="100">
        <f>IF(SER_hh_emi!P8=0,0,1000000*SER_hh_emi!P8/SER_hh_num!P8)</f>
        <v>0</v>
      </c>
      <c r="Q8" s="100">
        <f>IF(SER_hh_emi!Q8=0,0,1000000*SER_hh_emi!Q8/SER_hh_num!Q8)</f>
        <v>0</v>
      </c>
    </row>
    <row r="9" spans="1:17" ht="12" customHeight="1" x14ac:dyDescent="0.25">
      <c r="A9" s="88" t="s">
        <v>106</v>
      </c>
      <c r="B9" s="100">
        <f>IF(SER_hh_emi!B9=0,0,1000000*SER_hh_emi!B9/SER_hh_num!B9)</f>
        <v>13153.525414759592</v>
      </c>
      <c r="C9" s="100">
        <f>IF(SER_hh_emi!C9=0,0,1000000*SER_hh_emi!C9/SER_hh_num!C9)</f>
        <v>12406.806614386014</v>
      </c>
      <c r="D9" s="100">
        <f>IF(SER_hh_emi!D9=0,0,1000000*SER_hh_emi!D9/SER_hh_num!D9)</f>
        <v>11909.641437849954</v>
      </c>
      <c r="E9" s="100">
        <f>IF(SER_hh_emi!E9=0,0,1000000*SER_hh_emi!E9/SER_hh_num!E9)</f>
        <v>17661.314030884914</v>
      </c>
      <c r="F9" s="100">
        <f>IF(SER_hh_emi!F9=0,0,1000000*SER_hh_emi!F9/SER_hh_num!F9)</f>
        <v>16287.781434030176</v>
      </c>
      <c r="G9" s="100">
        <f>IF(SER_hh_emi!G9=0,0,1000000*SER_hh_emi!G9/SER_hh_num!G9)</f>
        <v>14408.958523594061</v>
      </c>
      <c r="H9" s="100">
        <f>IF(SER_hh_emi!H9=0,0,1000000*SER_hh_emi!H9/SER_hh_num!H9)</f>
        <v>15672.818820313878</v>
      </c>
      <c r="I9" s="100">
        <f>IF(SER_hh_emi!I9=0,0,1000000*SER_hh_emi!I9/SER_hh_num!I9)</f>
        <v>14051.352139759194</v>
      </c>
      <c r="J9" s="100">
        <f>IF(SER_hh_emi!J9=0,0,1000000*SER_hh_emi!J9/SER_hh_num!J9)</f>
        <v>16621.282260112552</v>
      </c>
      <c r="K9" s="100">
        <f>IF(SER_hh_emi!K9=0,0,1000000*SER_hh_emi!K9/SER_hh_num!K9)</f>
        <v>15952.065688264525</v>
      </c>
      <c r="L9" s="100">
        <f>IF(SER_hh_emi!L9=0,0,1000000*SER_hh_emi!L9/SER_hh_num!L9)</f>
        <v>16262.978703997283</v>
      </c>
      <c r="M9" s="100">
        <f>IF(SER_hh_emi!M9=0,0,1000000*SER_hh_emi!M9/SER_hh_num!M9)</f>
        <v>13969.239999622476</v>
      </c>
      <c r="N9" s="100">
        <f>IF(SER_hh_emi!N9=0,0,1000000*SER_hh_emi!N9/SER_hh_num!N9)</f>
        <v>15289.487188572364</v>
      </c>
      <c r="O9" s="100">
        <f>IF(SER_hh_emi!O9=0,0,1000000*SER_hh_emi!O9/SER_hh_num!O9)</f>
        <v>14347.713414370795</v>
      </c>
      <c r="P9" s="100">
        <f>IF(SER_hh_emi!P9=0,0,1000000*SER_hh_emi!P9/SER_hh_num!P9)</f>
        <v>16917.667243271299</v>
      </c>
      <c r="Q9" s="100">
        <f>IF(SER_hh_emi!Q9=0,0,1000000*SER_hh_emi!Q9/SER_hh_num!Q9)</f>
        <v>16793.155916025171</v>
      </c>
    </row>
    <row r="10" spans="1:17" ht="12" customHeight="1" x14ac:dyDescent="0.25">
      <c r="A10" s="88" t="s">
        <v>34</v>
      </c>
      <c r="B10" s="100">
        <f>IF(SER_hh_emi!B10=0,0,1000000*SER_hh_emi!B10/SER_hh_num!B10)</f>
        <v>0</v>
      </c>
      <c r="C10" s="100">
        <f>IF(SER_hh_emi!C10=0,0,1000000*SER_hh_emi!C10/SER_hh_num!C10)</f>
        <v>0</v>
      </c>
      <c r="D10" s="100">
        <f>IF(SER_hh_emi!D10=0,0,1000000*SER_hh_emi!D10/SER_hh_num!D10)</f>
        <v>0</v>
      </c>
      <c r="E10" s="100">
        <f>IF(SER_hh_emi!E10=0,0,1000000*SER_hh_emi!E10/SER_hh_num!E10)</f>
        <v>0</v>
      </c>
      <c r="F10" s="100">
        <f>IF(SER_hh_emi!F10=0,0,1000000*SER_hh_emi!F10/SER_hh_num!F10)</f>
        <v>0</v>
      </c>
      <c r="G10" s="100">
        <f>IF(SER_hh_emi!G10=0,0,1000000*SER_hh_emi!G10/SER_hh_num!G10)</f>
        <v>0</v>
      </c>
      <c r="H10" s="100">
        <f>IF(SER_hh_emi!H10=0,0,1000000*SER_hh_emi!H10/SER_hh_num!H10)</f>
        <v>0</v>
      </c>
      <c r="I10" s="100">
        <f>IF(SER_hh_emi!I10=0,0,1000000*SER_hh_emi!I10/SER_hh_num!I10)</f>
        <v>0</v>
      </c>
      <c r="J10" s="100">
        <f>IF(SER_hh_emi!J10=0,0,1000000*SER_hh_emi!J10/SER_hh_num!J10)</f>
        <v>0</v>
      </c>
      <c r="K10" s="100">
        <f>IF(SER_hh_emi!K10=0,0,1000000*SER_hh_emi!K10/SER_hh_num!K10)</f>
        <v>0</v>
      </c>
      <c r="L10" s="100">
        <f>IF(SER_hh_emi!L10=0,0,1000000*SER_hh_emi!L10/SER_hh_num!L10)</f>
        <v>0</v>
      </c>
      <c r="M10" s="100">
        <f>IF(SER_hh_emi!M10=0,0,1000000*SER_hh_emi!M10/SER_hh_num!M10)</f>
        <v>0</v>
      </c>
      <c r="N10" s="100">
        <f>IF(SER_hh_emi!N10=0,0,1000000*SER_hh_emi!N10/SER_hh_num!N10)</f>
        <v>0</v>
      </c>
      <c r="O10" s="100">
        <f>IF(SER_hh_emi!O10=0,0,1000000*SER_hh_emi!O10/SER_hh_num!O10)</f>
        <v>0</v>
      </c>
      <c r="P10" s="100">
        <f>IF(SER_hh_emi!P10=0,0,1000000*SER_hh_emi!P10/SER_hh_num!P10)</f>
        <v>0</v>
      </c>
      <c r="Q10" s="100">
        <f>IF(SER_hh_emi!Q10=0,0,1000000*SER_hh_emi!Q10/SER_hh_num!Q10)</f>
        <v>0</v>
      </c>
    </row>
    <row r="11" spans="1:17" ht="12" customHeight="1" x14ac:dyDescent="0.25">
      <c r="A11" s="88" t="s">
        <v>61</v>
      </c>
      <c r="B11" s="100">
        <f>IF(SER_hh_emi!B11=0,0,1000000*SER_hh_emi!B11/SER_hh_num!B11)</f>
        <v>0</v>
      </c>
      <c r="C11" s="100">
        <f>IF(SER_hh_emi!C11=0,0,1000000*SER_hh_emi!C11/SER_hh_num!C11)</f>
        <v>0</v>
      </c>
      <c r="D11" s="100">
        <f>IF(SER_hh_emi!D11=0,0,1000000*SER_hh_emi!D11/SER_hh_num!D11)</f>
        <v>0</v>
      </c>
      <c r="E11" s="100">
        <f>IF(SER_hh_emi!E11=0,0,1000000*SER_hh_emi!E11/SER_hh_num!E11)</f>
        <v>0</v>
      </c>
      <c r="F11" s="100">
        <f>IF(SER_hh_emi!F11=0,0,1000000*SER_hh_emi!F11/SER_hh_num!F11)</f>
        <v>0</v>
      </c>
      <c r="G11" s="100">
        <f>IF(SER_hh_emi!G11=0,0,1000000*SER_hh_emi!G11/SER_hh_num!G11)</f>
        <v>0</v>
      </c>
      <c r="H11" s="100">
        <f>IF(SER_hh_emi!H11=0,0,1000000*SER_hh_emi!H11/SER_hh_num!H11)</f>
        <v>0</v>
      </c>
      <c r="I11" s="100">
        <f>IF(SER_hh_emi!I11=0,0,1000000*SER_hh_emi!I11/SER_hh_num!I11)</f>
        <v>0</v>
      </c>
      <c r="J11" s="100">
        <f>IF(SER_hh_emi!J11=0,0,1000000*SER_hh_emi!J11/SER_hh_num!J11)</f>
        <v>0</v>
      </c>
      <c r="K11" s="100">
        <f>IF(SER_hh_emi!K11=0,0,1000000*SER_hh_emi!K11/SER_hh_num!K11)</f>
        <v>0</v>
      </c>
      <c r="L11" s="100">
        <f>IF(SER_hh_emi!L11=0,0,1000000*SER_hh_emi!L11/SER_hh_num!L11)</f>
        <v>0</v>
      </c>
      <c r="M11" s="100">
        <f>IF(SER_hh_emi!M11=0,0,1000000*SER_hh_emi!M11/SER_hh_num!M11)</f>
        <v>0</v>
      </c>
      <c r="N11" s="100">
        <f>IF(SER_hh_emi!N11=0,0,1000000*SER_hh_emi!N11/SER_hh_num!N11)</f>
        <v>0</v>
      </c>
      <c r="O11" s="100">
        <f>IF(SER_hh_emi!O11=0,0,1000000*SER_hh_emi!O11/SER_hh_num!O11)</f>
        <v>0</v>
      </c>
      <c r="P11" s="100">
        <f>IF(SER_hh_emi!P11=0,0,1000000*SER_hh_emi!P11/SER_hh_num!P11)</f>
        <v>0</v>
      </c>
      <c r="Q11" s="100">
        <f>IF(SER_hh_emi!Q11=0,0,1000000*SER_hh_emi!Q11/SER_hh_num!Q11)</f>
        <v>0</v>
      </c>
    </row>
    <row r="12" spans="1:17" ht="12" customHeight="1" x14ac:dyDescent="0.25">
      <c r="A12" s="88" t="s">
        <v>42</v>
      </c>
      <c r="B12" s="100">
        <f>IF(SER_hh_emi!B12=0,0,1000000*SER_hh_emi!B12/SER_hh_num!B12)</f>
        <v>0</v>
      </c>
      <c r="C12" s="100">
        <f>IF(SER_hh_emi!C12=0,0,1000000*SER_hh_emi!C12/SER_hh_num!C12)</f>
        <v>0</v>
      </c>
      <c r="D12" s="100">
        <f>IF(SER_hh_emi!D12=0,0,1000000*SER_hh_emi!D12/SER_hh_num!D12)</f>
        <v>0</v>
      </c>
      <c r="E12" s="100">
        <f>IF(SER_hh_emi!E12=0,0,1000000*SER_hh_emi!E12/SER_hh_num!E12)</f>
        <v>0</v>
      </c>
      <c r="F12" s="100">
        <f>IF(SER_hh_emi!F12=0,0,1000000*SER_hh_emi!F12/SER_hh_num!F12)</f>
        <v>0</v>
      </c>
      <c r="G12" s="100">
        <f>IF(SER_hh_emi!G12=0,0,1000000*SER_hh_emi!G12/SER_hh_num!G12)</f>
        <v>0</v>
      </c>
      <c r="H12" s="100">
        <f>IF(SER_hh_emi!H12=0,0,1000000*SER_hh_emi!H12/SER_hh_num!H12)</f>
        <v>0</v>
      </c>
      <c r="I12" s="100">
        <f>IF(SER_hh_emi!I12=0,0,1000000*SER_hh_emi!I12/SER_hh_num!I12)</f>
        <v>0</v>
      </c>
      <c r="J12" s="100">
        <f>IF(SER_hh_emi!J12=0,0,1000000*SER_hh_emi!J12/SER_hh_num!J12)</f>
        <v>0</v>
      </c>
      <c r="K12" s="100">
        <f>IF(SER_hh_emi!K12=0,0,1000000*SER_hh_emi!K12/SER_hh_num!K12)</f>
        <v>0</v>
      </c>
      <c r="L12" s="100">
        <f>IF(SER_hh_emi!L12=0,0,1000000*SER_hh_emi!L12/SER_hh_num!L12)</f>
        <v>0</v>
      </c>
      <c r="M12" s="100">
        <f>IF(SER_hh_emi!M12=0,0,1000000*SER_hh_emi!M12/SER_hh_num!M12)</f>
        <v>0</v>
      </c>
      <c r="N12" s="100">
        <f>IF(SER_hh_emi!N12=0,0,1000000*SER_hh_emi!N12/SER_hh_num!N12)</f>
        <v>0</v>
      </c>
      <c r="O12" s="100">
        <f>IF(SER_hh_emi!O12=0,0,1000000*SER_hh_emi!O12/SER_hh_num!O12)</f>
        <v>0</v>
      </c>
      <c r="P12" s="100">
        <f>IF(SER_hh_emi!P12=0,0,1000000*SER_hh_emi!P12/SER_hh_num!P12)</f>
        <v>0</v>
      </c>
      <c r="Q12" s="100">
        <f>IF(SER_hh_emi!Q12=0,0,1000000*SER_hh_emi!Q12/SER_hh_num!Q12)</f>
        <v>0</v>
      </c>
    </row>
    <row r="13" spans="1:17" ht="12" customHeight="1" x14ac:dyDescent="0.25">
      <c r="A13" s="88" t="s">
        <v>105</v>
      </c>
      <c r="B13" s="100">
        <f>IF(SER_hh_emi!B13=0,0,1000000*SER_hh_emi!B13/SER_hh_num!B13)</f>
        <v>0</v>
      </c>
      <c r="C13" s="100">
        <f>IF(SER_hh_emi!C13=0,0,1000000*SER_hh_emi!C13/SER_hh_num!C13)</f>
        <v>0</v>
      </c>
      <c r="D13" s="100">
        <f>IF(SER_hh_emi!D13=0,0,1000000*SER_hh_emi!D13/SER_hh_num!D13)</f>
        <v>0</v>
      </c>
      <c r="E13" s="100">
        <f>IF(SER_hh_emi!E13=0,0,1000000*SER_hh_emi!E13/SER_hh_num!E13)</f>
        <v>0</v>
      </c>
      <c r="F13" s="100">
        <f>IF(SER_hh_emi!F13=0,0,1000000*SER_hh_emi!F13/SER_hh_num!F13)</f>
        <v>0</v>
      </c>
      <c r="G13" s="100">
        <f>IF(SER_hh_emi!G13=0,0,1000000*SER_hh_emi!G13/SER_hh_num!G13)</f>
        <v>0</v>
      </c>
      <c r="H13" s="100">
        <f>IF(SER_hh_emi!H13=0,0,1000000*SER_hh_emi!H13/SER_hh_num!H13)</f>
        <v>0</v>
      </c>
      <c r="I13" s="100">
        <f>IF(SER_hh_emi!I13=0,0,1000000*SER_hh_emi!I13/SER_hh_num!I13)</f>
        <v>0</v>
      </c>
      <c r="J13" s="100">
        <f>IF(SER_hh_emi!J13=0,0,1000000*SER_hh_emi!J13/SER_hh_num!J13)</f>
        <v>0</v>
      </c>
      <c r="K13" s="100">
        <f>IF(SER_hh_emi!K13=0,0,1000000*SER_hh_emi!K13/SER_hh_num!K13)</f>
        <v>0</v>
      </c>
      <c r="L13" s="100">
        <f>IF(SER_hh_emi!L13=0,0,1000000*SER_hh_emi!L13/SER_hh_num!L13)</f>
        <v>0</v>
      </c>
      <c r="M13" s="100">
        <f>IF(SER_hh_emi!M13=0,0,1000000*SER_hh_emi!M13/SER_hh_num!M13)</f>
        <v>0</v>
      </c>
      <c r="N13" s="100">
        <f>IF(SER_hh_emi!N13=0,0,1000000*SER_hh_emi!N13/SER_hh_num!N13)</f>
        <v>0</v>
      </c>
      <c r="O13" s="100">
        <f>IF(SER_hh_emi!O13=0,0,1000000*SER_hh_emi!O13/SER_hh_num!O13)</f>
        <v>0</v>
      </c>
      <c r="P13" s="100">
        <f>IF(SER_hh_emi!P13=0,0,1000000*SER_hh_emi!P13/SER_hh_num!P13)</f>
        <v>0</v>
      </c>
      <c r="Q13" s="100">
        <f>IF(SER_hh_emi!Q13=0,0,1000000*SER_hh_emi!Q13/SER_hh_num!Q13)</f>
        <v>0</v>
      </c>
    </row>
    <row r="14" spans="1:17" ht="12" customHeight="1" x14ac:dyDescent="0.25">
      <c r="A14" s="51" t="s">
        <v>104</v>
      </c>
      <c r="B14" s="22">
        <f>IF(SER_hh_emi!B14=0,0,1000000*SER_hh_emi!B14/SER_hh_num!B14)</f>
        <v>0</v>
      </c>
      <c r="C14" s="22">
        <f>IF(SER_hh_emi!C14=0,0,1000000*SER_hh_emi!C14/SER_hh_num!C14)</f>
        <v>0</v>
      </c>
      <c r="D14" s="22">
        <f>IF(SER_hh_emi!D14=0,0,1000000*SER_hh_emi!D14/SER_hh_num!D14)</f>
        <v>0</v>
      </c>
      <c r="E14" s="22">
        <f>IF(SER_hh_emi!E14=0,0,1000000*SER_hh_emi!E14/SER_hh_num!E14)</f>
        <v>0</v>
      </c>
      <c r="F14" s="22">
        <f>IF(SER_hh_emi!F14=0,0,1000000*SER_hh_emi!F14/SER_hh_num!F14)</f>
        <v>0</v>
      </c>
      <c r="G14" s="22">
        <f>IF(SER_hh_emi!G14=0,0,1000000*SER_hh_emi!G14/SER_hh_num!G14)</f>
        <v>0</v>
      </c>
      <c r="H14" s="22">
        <f>IF(SER_hh_emi!H14=0,0,1000000*SER_hh_emi!H14/SER_hh_num!H14)</f>
        <v>0</v>
      </c>
      <c r="I14" s="22">
        <f>IF(SER_hh_emi!I14=0,0,1000000*SER_hh_emi!I14/SER_hh_num!I14)</f>
        <v>0</v>
      </c>
      <c r="J14" s="22">
        <f>IF(SER_hh_emi!J14=0,0,1000000*SER_hh_emi!J14/SER_hh_num!J14)</f>
        <v>0</v>
      </c>
      <c r="K14" s="22">
        <f>IF(SER_hh_emi!K14=0,0,1000000*SER_hh_emi!K14/SER_hh_num!K14)</f>
        <v>0</v>
      </c>
      <c r="L14" s="22">
        <f>IF(SER_hh_emi!L14=0,0,1000000*SER_hh_emi!L14/SER_hh_num!L14)</f>
        <v>0</v>
      </c>
      <c r="M14" s="22">
        <f>IF(SER_hh_emi!M14=0,0,1000000*SER_hh_emi!M14/SER_hh_num!M14)</f>
        <v>0</v>
      </c>
      <c r="N14" s="22">
        <f>IF(SER_hh_emi!N14=0,0,1000000*SER_hh_emi!N14/SER_hh_num!N14)</f>
        <v>0</v>
      </c>
      <c r="O14" s="22">
        <f>IF(SER_hh_emi!O14=0,0,1000000*SER_hh_emi!O14/SER_hh_num!O14)</f>
        <v>0</v>
      </c>
      <c r="P14" s="22">
        <f>IF(SER_hh_emi!P14=0,0,1000000*SER_hh_emi!P14/SER_hh_num!P14)</f>
        <v>0</v>
      </c>
      <c r="Q14" s="22">
        <f>IF(SER_hh_emi!Q14=0,0,1000000*SER_hh_emi!Q14/SER_hh_num!Q14)</f>
        <v>0</v>
      </c>
    </row>
    <row r="15" spans="1:17" ht="12" customHeight="1" x14ac:dyDescent="0.25">
      <c r="A15" s="105" t="s">
        <v>108</v>
      </c>
      <c r="B15" s="104">
        <f>IF(SER_hh_emi!B15=0,0,1000000*SER_hh_emi!B15/SER_hh_num!B15)</f>
        <v>0</v>
      </c>
      <c r="C15" s="104">
        <f>IF(SER_hh_emi!C15=0,0,1000000*SER_hh_emi!C15/SER_hh_num!C15)</f>
        <v>0</v>
      </c>
      <c r="D15" s="104">
        <f>IF(SER_hh_emi!D15=0,0,1000000*SER_hh_emi!D15/SER_hh_num!D15)</f>
        <v>0</v>
      </c>
      <c r="E15" s="104">
        <f>IF(SER_hh_emi!E15=0,0,1000000*SER_hh_emi!E15/SER_hh_num!E15)</f>
        <v>0</v>
      </c>
      <c r="F15" s="104">
        <f>IF(SER_hh_emi!F15=0,0,1000000*SER_hh_emi!F15/SER_hh_num!F15)</f>
        <v>0</v>
      </c>
      <c r="G15" s="104">
        <f>IF(SER_hh_emi!G15=0,0,1000000*SER_hh_emi!G15/SER_hh_num!G15)</f>
        <v>0</v>
      </c>
      <c r="H15" s="104">
        <f>IF(SER_hh_emi!H15=0,0,1000000*SER_hh_emi!H15/SER_hh_num!H15)</f>
        <v>0</v>
      </c>
      <c r="I15" s="104">
        <f>IF(SER_hh_emi!I15=0,0,1000000*SER_hh_emi!I15/SER_hh_num!I15)</f>
        <v>0</v>
      </c>
      <c r="J15" s="104">
        <f>IF(SER_hh_emi!J15=0,0,1000000*SER_hh_emi!J15/SER_hh_num!J15)</f>
        <v>0</v>
      </c>
      <c r="K15" s="104">
        <f>IF(SER_hh_emi!K15=0,0,1000000*SER_hh_emi!K15/SER_hh_num!K15)</f>
        <v>0</v>
      </c>
      <c r="L15" s="104">
        <f>IF(SER_hh_emi!L15=0,0,1000000*SER_hh_emi!L15/SER_hh_num!L15)</f>
        <v>0</v>
      </c>
      <c r="M15" s="104">
        <f>IF(SER_hh_emi!M15=0,0,1000000*SER_hh_emi!M15/SER_hh_num!M15)</f>
        <v>0</v>
      </c>
      <c r="N15" s="104">
        <f>IF(SER_hh_emi!N15=0,0,1000000*SER_hh_emi!N15/SER_hh_num!N15)</f>
        <v>0</v>
      </c>
      <c r="O15" s="104">
        <f>IF(SER_hh_emi!O15=0,0,1000000*SER_hh_emi!O15/SER_hh_num!O15)</f>
        <v>0</v>
      </c>
      <c r="P15" s="104">
        <f>IF(SER_hh_emi!P15=0,0,1000000*SER_hh_emi!P15/SER_hh_num!P15)</f>
        <v>0</v>
      </c>
      <c r="Q15" s="104">
        <f>IF(SER_hh_emi!Q15=0,0,1000000*SER_hh_emi!Q15/SER_hh_num!Q15)</f>
        <v>0</v>
      </c>
    </row>
    <row r="16" spans="1:17" ht="12.95" customHeight="1" x14ac:dyDescent="0.25">
      <c r="A16" s="90" t="s">
        <v>102</v>
      </c>
      <c r="B16" s="101">
        <f>IF(SER_hh_emi!B16=0,0,1000000*SER_hh_emi!B16/SER_hh_num!B16)</f>
        <v>0</v>
      </c>
      <c r="C16" s="101">
        <f>IF(SER_hh_emi!C16=0,0,1000000*SER_hh_emi!C16/SER_hh_num!C16)</f>
        <v>0</v>
      </c>
      <c r="D16" s="101">
        <f>IF(SER_hh_emi!D16=0,0,1000000*SER_hh_emi!D16/SER_hh_num!D16)</f>
        <v>0</v>
      </c>
      <c r="E16" s="101">
        <f>IF(SER_hh_emi!E16=0,0,1000000*SER_hh_emi!E16/SER_hh_num!E16)</f>
        <v>0</v>
      </c>
      <c r="F16" s="101">
        <f>IF(SER_hh_emi!F16=0,0,1000000*SER_hh_emi!F16/SER_hh_num!F16)</f>
        <v>0</v>
      </c>
      <c r="G16" s="101">
        <f>IF(SER_hh_emi!G16=0,0,1000000*SER_hh_emi!G16/SER_hh_num!G16)</f>
        <v>0</v>
      </c>
      <c r="H16" s="101">
        <f>IF(SER_hh_emi!H16=0,0,1000000*SER_hh_emi!H16/SER_hh_num!H16)</f>
        <v>0</v>
      </c>
      <c r="I16" s="101">
        <f>IF(SER_hh_emi!I16=0,0,1000000*SER_hh_emi!I16/SER_hh_num!I16)</f>
        <v>0</v>
      </c>
      <c r="J16" s="101">
        <f>IF(SER_hh_emi!J16=0,0,1000000*SER_hh_emi!J16/SER_hh_num!J16)</f>
        <v>0</v>
      </c>
      <c r="K16" s="101">
        <f>IF(SER_hh_emi!K16=0,0,1000000*SER_hh_emi!K16/SER_hh_num!K16)</f>
        <v>0</v>
      </c>
      <c r="L16" s="101">
        <f>IF(SER_hh_emi!L16=0,0,1000000*SER_hh_emi!L16/SER_hh_num!L16)</f>
        <v>0</v>
      </c>
      <c r="M16" s="101">
        <f>IF(SER_hh_emi!M16=0,0,1000000*SER_hh_emi!M16/SER_hh_num!M16)</f>
        <v>0</v>
      </c>
      <c r="N16" s="101">
        <f>IF(SER_hh_emi!N16=0,0,1000000*SER_hh_emi!N16/SER_hh_num!N16)</f>
        <v>0</v>
      </c>
      <c r="O16" s="101">
        <f>IF(SER_hh_emi!O16=0,0,1000000*SER_hh_emi!O16/SER_hh_num!O16)</f>
        <v>0</v>
      </c>
      <c r="P16" s="101">
        <f>IF(SER_hh_emi!P16=0,0,1000000*SER_hh_emi!P16/SER_hh_num!P16)</f>
        <v>0</v>
      </c>
      <c r="Q16" s="101">
        <f>IF(SER_hh_emi!Q16=0,0,1000000*SER_hh_emi!Q16/SER_hh_num!Q16)</f>
        <v>0</v>
      </c>
    </row>
    <row r="17" spans="1:17" ht="12.95" customHeight="1" x14ac:dyDescent="0.25">
      <c r="A17" s="88" t="s">
        <v>101</v>
      </c>
      <c r="B17" s="103">
        <f>IF(SER_hh_emi!B17=0,0,1000000*SER_hh_emi!B17/SER_hh_num!B17)</f>
        <v>0</v>
      </c>
      <c r="C17" s="103">
        <f>IF(SER_hh_emi!C17=0,0,1000000*SER_hh_emi!C17/SER_hh_num!C17)</f>
        <v>0</v>
      </c>
      <c r="D17" s="103">
        <f>IF(SER_hh_emi!D17=0,0,1000000*SER_hh_emi!D17/SER_hh_num!D17)</f>
        <v>0</v>
      </c>
      <c r="E17" s="103">
        <f>IF(SER_hh_emi!E17=0,0,1000000*SER_hh_emi!E17/SER_hh_num!E17)</f>
        <v>0</v>
      </c>
      <c r="F17" s="103">
        <f>IF(SER_hh_emi!F17=0,0,1000000*SER_hh_emi!F17/SER_hh_num!F17)</f>
        <v>0</v>
      </c>
      <c r="G17" s="103">
        <f>IF(SER_hh_emi!G17=0,0,1000000*SER_hh_emi!G17/SER_hh_num!G17)</f>
        <v>0</v>
      </c>
      <c r="H17" s="103">
        <f>IF(SER_hh_emi!H17=0,0,1000000*SER_hh_emi!H17/SER_hh_num!H17)</f>
        <v>0</v>
      </c>
      <c r="I17" s="103">
        <f>IF(SER_hh_emi!I17=0,0,1000000*SER_hh_emi!I17/SER_hh_num!I17)</f>
        <v>0</v>
      </c>
      <c r="J17" s="103">
        <f>IF(SER_hh_emi!J17=0,0,1000000*SER_hh_emi!J17/SER_hh_num!J17)</f>
        <v>0</v>
      </c>
      <c r="K17" s="103">
        <f>IF(SER_hh_emi!K17=0,0,1000000*SER_hh_emi!K17/SER_hh_num!K17)</f>
        <v>0</v>
      </c>
      <c r="L17" s="103">
        <f>IF(SER_hh_emi!L17=0,0,1000000*SER_hh_emi!L17/SER_hh_num!L17)</f>
        <v>0</v>
      </c>
      <c r="M17" s="103">
        <f>IF(SER_hh_emi!M17=0,0,1000000*SER_hh_emi!M17/SER_hh_num!M17)</f>
        <v>0</v>
      </c>
      <c r="N17" s="103">
        <f>IF(SER_hh_emi!N17=0,0,1000000*SER_hh_emi!N17/SER_hh_num!N17)</f>
        <v>0</v>
      </c>
      <c r="O17" s="103">
        <f>IF(SER_hh_emi!O17=0,0,1000000*SER_hh_emi!O17/SER_hh_num!O17)</f>
        <v>0</v>
      </c>
      <c r="P17" s="103">
        <f>IF(SER_hh_emi!P17=0,0,1000000*SER_hh_emi!P17/SER_hh_num!P17)</f>
        <v>0</v>
      </c>
      <c r="Q17" s="103">
        <f>IF(SER_hh_emi!Q17=0,0,1000000*SER_hh_emi!Q17/SER_hh_num!Q17)</f>
        <v>0</v>
      </c>
    </row>
    <row r="18" spans="1:17" ht="12" customHeight="1" x14ac:dyDescent="0.25">
      <c r="A18" s="88" t="s">
        <v>100</v>
      </c>
      <c r="B18" s="103">
        <f>IF(SER_hh_emi!B18=0,0,1000000*SER_hh_emi!B18/SER_hh_num!B18)</f>
        <v>0</v>
      </c>
      <c r="C18" s="103">
        <f>IF(SER_hh_emi!C18=0,0,1000000*SER_hh_emi!C18/SER_hh_num!C18)</f>
        <v>0</v>
      </c>
      <c r="D18" s="103">
        <f>IF(SER_hh_emi!D18=0,0,1000000*SER_hh_emi!D18/SER_hh_num!D18)</f>
        <v>0</v>
      </c>
      <c r="E18" s="103">
        <f>IF(SER_hh_emi!E18=0,0,1000000*SER_hh_emi!E18/SER_hh_num!E18)</f>
        <v>0</v>
      </c>
      <c r="F18" s="103">
        <f>IF(SER_hh_emi!F18=0,0,1000000*SER_hh_emi!F18/SER_hh_num!F18)</f>
        <v>0</v>
      </c>
      <c r="G18" s="103">
        <f>IF(SER_hh_emi!G18=0,0,1000000*SER_hh_emi!G18/SER_hh_num!G18)</f>
        <v>0</v>
      </c>
      <c r="H18" s="103">
        <f>IF(SER_hh_emi!H18=0,0,1000000*SER_hh_emi!H18/SER_hh_num!H18)</f>
        <v>0</v>
      </c>
      <c r="I18" s="103">
        <f>IF(SER_hh_emi!I18=0,0,1000000*SER_hh_emi!I18/SER_hh_num!I18)</f>
        <v>0</v>
      </c>
      <c r="J18" s="103">
        <f>IF(SER_hh_emi!J18=0,0,1000000*SER_hh_emi!J18/SER_hh_num!J18)</f>
        <v>0</v>
      </c>
      <c r="K18" s="103">
        <f>IF(SER_hh_emi!K18=0,0,1000000*SER_hh_emi!K18/SER_hh_num!K18)</f>
        <v>0</v>
      </c>
      <c r="L18" s="103">
        <f>IF(SER_hh_emi!L18=0,0,1000000*SER_hh_emi!L18/SER_hh_num!L18)</f>
        <v>0</v>
      </c>
      <c r="M18" s="103">
        <f>IF(SER_hh_emi!M18=0,0,1000000*SER_hh_emi!M18/SER_hh_num!M18)</f>
        <v>0</v>
      </c>
      <c r="N18" s="103">
        <f>IF(SER_hh_emi!N18=0,0,1000000*SER_hh_emi!N18/SER_hh_num!N18)</f>
        <v>0</v>
      </c>
      <c r="O18" s="103">
        <f>IF(SER_hh_emi!O18=0,0,1000000*SER_hh_emi!O18/SER_hh_num!O18)</f>
        <v>0</v>
      </c>
      <c r="P18" s="103">
        <f>IF(SER_hh_emi!P18=0,0,1000000*SER_hh_emi!P18/SER_hh_num!P18)</f>
        <v>0</v>
      </c>
      <c r="Q18" s="103">
        <f>IF(SER_hh_emi!Q18=0,0,1000000*SER_hh_emi!Q18/SER_hh_num!Q18)</f>
        <v>0</v>
      </c>
    </row>
    <row r="19" spans="1:17" ht="12.95" customHeight="1" x14ac:dyDescent="0.25">
      <c r="A19" s="90" t="s">
        <v>47</v>
      </c>
      <c r="B19" s="101">
        <f>IF(SER_hh_emi!B19=0,0,1000000*SER_hh_emi!B19/SER_hh_num!B19)</f>
        <v>817.09554151408213</v>
      </c>
      <c r="C19" s="101">
        <f>IF(SER_hh_emi!C19=0,0,1000000*SER_hh_emi!C19/SER_hh_num!C19)</f>
        <v>854.92700591192272</v>
      </c>
      <c r="D19" s="101">
        <f>IF(SER_hh_emi!D19=0,0,1000000*SER_hh_emi!D19/SER_hh_num!D19)</f>
        <v>711.31998329566852</v>
      </c>
      <c r="E19" s="101">
        <f>IF(SER_hh_emi!E19=0,0,1000000*SER_hh_emi!E19/SER_hh_num!E19)</f>
        <v>568.91780592280224</v>
      </c>
      <c r="F19" s="101">
        <f>IF(SER_hh_emi!F19=0,0,1000000*SER_hh_emi!F19/SER_hh_num!F19)</f>
        <v>486.35125165840577</v>
      </c>
      <c r="G19" s="101">
        <f>IF(SER_hh_emi!G19=0,0,1000000*SER_hh_emi!G19/SER_hh_num!G19)</f>
        <v>445.86716269569655</v>
      </c>
      <c r="H19" s="101">
        <f>IF(SER_hh_emi!H19=0,0,1000000*SER_hh_emi!H19/SER_hh_num!H19)</f>
        <v>404.49220000475907</v>
      </c>
      <c r="I19" s="101">
        <f>IF(SER_hh_emi!I19=0,0,1000000*SER_hh_emi!I19/SER_hh_num!I19)</f>
        <v>385.82450141550351</v>
      </c>
      <c r="J19" s="101">
        <f>IF(SER_hh_emi!J19=0,0,1000000*SER_hh_emi!J19/SER_hh_num!J19)</f>
        <v>387.21899852238954</v>
      </c>
      <c r="K19" s="101">
        <f>IF(SER_hh_emi!K19=0,0,1000000*SER_hh_emi!K19/SER_hh_num!K19)</f>
        <v>392.40360048085813</v>
      </c>
      <c r="L19" s="101">
        <f>IF(SER_hh_emi!L19=0,0,1000000*SER_hh_emi!L19/SER_hh_num!L19)</f>
        <v>383.17640388982795</v>
      </c>
      <c r="M19" s="101">
        <f>IF(SER_hh_emi!M19=0,0,1000000*SER_hh_emi!M19/SER_hh_num!M19)</f>
        <v>398.43415457958156</v>
      </c>
      <c r="N19" s="101">
        <f>IF(SER_hh_emi!N19=0,0,1000000*SER_hh_emi!N19/SER_hh_num!N19)</f>
        <v>395.8679156433297</v>
      </c>
      <c r="O19" s="101">
        <f>IF(SER_hh_emi!O19=0,0,1000000*SER_hh_emi!O19/SER_hh_num!O19)</f>
        <v>445.23717350125145</v>
      </c>
      <c r="P19" s="101">
        <f>IF(SER_hh_emi!P19=0,0,1000000*SER_hh_emi!P19/SER_hh_num!P19)</f>
        <v>525.40643919697925</v>
      </c>
      <c r="Q19" s="101">
        <f>IF(SER_hh_emi!Q19=0,0,1000000*SER_hh_emi!Q19/SER_hh_num!Q19)</f>
        <v>520.45481934064594</v>
      </c>
    </row>
    <row r="20" spans="1:17" ht="12" customHeight="1" x14ac:dyDescent="0.25">
      <c r="A20" s="88" t="s">
        <v>38</v>
      </c>
      <c r="B20" s="100">
        <f>IF(SER_hh_emi!B20=0,0,1000000*SER_hh_emi!B20/SER_hh_num!B20)</f>
        <v>0</v>
      </c>
      <c r="C20" s="100">
        <f>IF(SER_hh_emi!C20=0,0,1000000*SER_hh_emi!C20/SER_hh_num!C20)</f>
        <v>0</v>
      </c>
      <c r="D20" s="100">
        <f>IF(SER_hh_emi!D20=0,0,1000000*SER_hh_emi!D20/SER_hh_num!D20)</f>
        <v>0</v>
      </c>
      <c r="E20" s="100">
        <f>IF(SER_hh_emi!E20=0,0,1000000*SER_hh_emi!E20/SER_hh_num!E20)</f>
        <v>0</v>
      </c>
      <c r="F20" s="100">
        <f>IF(SER_hh_emi!F20=0,0,1000000*SER_hh_emi!F20/SER_hh_num!F20)</f>
        <v>0</v>
      </c>
      <c r="G20" s="100">
        <f>IF(SER_hh_emi!G20=0,0,1000000*SER_hh_emi!G20/SER_hh_num!G20)</f>
        <v>0</v>
      </c>
      <c r="H20" s="100">
        <f>IF(SER_hh_emi!H20=0,0,1000000*SER_hh_emi!H20/SER_hh_num!H20)</f>
        <v>0</v>
      </c>
      <c r="I20" s="100">
        <f>IF(SER_hh_emi!I20=0,0,1000000*SER_hh_emi!I20/SER_hh_num!I20)</f>
        <v>0</v>
      </c>
      <c r="J20" s="100">
        <f>IF(SER_hh_emi!J20=0,0,1000000*SER_hh_emi!J20/SER_hh_num!J20)</f>
        <v>0</v>
      </c>
      <c r="K20" s="100">
        <f>IF(SER_hh_emi!K20=0,0,1000000*SER_hh_emi!K20/SER_hh_num!K20)</f>
        <v>0</v>
      </c>
      <c r="L20" s="100">
        <f>IF(SER_hh_emi!L20=0,0,1000000*SER_hh_emi!L20/SER_hh_num!L20)</f>
        <v>0</v>
      </c>
      <c r="M20" s="100">
        <f>IF(SER_hh_emi!M20=0,0,1000000*SER_hh_emi!M20/SER_hh_num!M20)</f>
        <v>0</v>
      </c>
      <c r="N20" s="100">
        <f>IF(SER_hh_emi!N20=0,0,1000000*SER_hh_emi!N20/SER_hh_num!N20)</f>
        <v>0</v>
      </c>
      <c r="O20" s="100">
        <f>IF(SER_hh_emi!O20=0,0,1000000*SER_hh_emi!O20/SER_hh_num!O20)</f>
        <v>0</v>
      </c>
      <c r="P20" s="100">
        <f>IF(SER_hh_emi!P20=0,0,1000000*SER_hh_emi!P20/SER_hh_num!P20)</f>
        <v>0</v>
      </c>
      <c r="Q20" s="100">
        <f>IF(SER_hh_emi!Q20=0,0,1000000*SER_hh_emi!Q20/SER_hh_num!Q20)</f>
        <v>0</v>
      </c>
    </row>
    <row r="21" spans="1:17" s="28" customFormat="1" ht="12" customHeight="1" x14ac:dyDescent="0.25">
      <c r="A21" s="88" t="s">
        <v>66</v>
      </c>
      <c r="B21" s="100">
        <f>IF(SER_hh_emi!B21=0,0,1000000*SER_hh_emi!B21/SER_hh_num!B21)</f>
        <v>0</v>
      </c>
      <c r="C21" s="100">
        <f>IF(SER_hh_emi!C21=0,0,1000000*SER_hh_emi!C21/SER_hh_num!C21)</f>
        <v>0</v>
      </c>
      <c r="D21" s="100">
        <f>IF(SER_hh_emi!D21=0,0,1000000*SER_hh_emi!D21/SER_hh_num!D21)</f>
        <v>0</v>
      </c>
      <c r="E21" s="100">
        <f>IF(SER_hh_emi!E21=0,0,1000000*SER_hh_emi!E21/SER_hh_num!E21)</f>
        <v>0</v>
      </c>
      <c r="F21" s="100">
        <f>IF(SER_hh_emi!F21=0,0,1000000*SER_hh_emi!F21/SER_hh_num!F21)</f>
        <v>0</v>
      </c>
      <c r="G21" s="100">
        <f>IF(SER_hh_emi!G21=0,0,1000000*SER_hh_emi!G21/SER_hh_num!G21)</f>
        <v>0</v>
      </c>
      <c r="H21" s="100">
        <f>IF(SER_hh_emi!H21=0,0,1000000*SER_hh_emi!H21/SER_hh_num!H21)</f>
        <v>0</v>
      </c>
      <c r="I21" s="100">
        <f>IF(SER_hh_emi!I21=0,0,1000000*SER_hh_emi!I21/SER_hh_num!I21)</f>
        <v>0</v>
      </c>
      <c r="J21" s="100">
        <f>IF(SER_hh_emi!J21=0,0,1000000*SER_hh_emi!J21/SER_hh_num!J21)</f>
        <v>0</v>
      </c>
      <c r="K21" s="100">
        <f>IF(SER_hh_emi!K21=0,0,1000000*SER_hh_emi!K21/SER_hh_num!K21)</f>
        <v>0</v>
      </c>
      <c r="L21" s="100">
        <f>IF(SER_hh_emi!L21=0,0,1000000*SER_hh_emi!L21/SER_hh_num!L21)</f>
        <v>0</v>
      </c>
      <c r="M21" s="100">
        <f>IF(SER_hh_emi!M21=0,0,1000000*SER_hh_emi!M21/SER_hh_num!M21)</f>
        <v>0</v>
      </c>
      <c r="N21" s="100">
        <f>IF(SER_hh_emi!N21=0,0,1000000*SER_hh_emi!N21/SER_hh_num!N21)</f>
        <v>0</v>
      </c>
      <c r="O21" s="100">
        <f>IF(SER_hh_emi!O21=0,0,1000000*SER_hh_emi!O21/SER_hh_num!O21)</f>
        <v>0</v>
      </c>
      <c r="P21" s="100">
        <f>IF(SER_hh_emi!P21=0,0,1000000*SER_hh_emi!P21/SER_hh_num!P21)</f>
        <v>0</v>
      </c>
      <c r="Q21" s="100">
        <f>IF(SER_hh_emi!Q21=0,0,1000000*SER_hh_emi!Q21/SER_hh_num!Q21)</f>
        <v>0</v>
      </c>
    </row>
    <row r="22" spans="1:17" ht="12" customHeight="1" x14ac:dyDescent="0.25">
      <c r="A22" s="88" t="s">
        <v>99</v>
      </c>
      <c r="B22" s="100">
        <f>IF(SER_hh_emi!B22=0,0,1000000*SER_hh_emi!B22/SER_hh_num!B22)</f>
        <v>3409.2062901867057</v>
      </c>
      <c r="C22" s="100">
        <f>IF(SER_hh_emi!C22=0,0,1000000*SER_hh_emi!C22/SER_hh_num!C22)</f>
        <v>3398.3621218667149</v>
      </c>
      <c r="D22" s="100">
        <f>IF(SER_hh_emi!D22=0,0,1000000*SER_hh_emi!D22/SER_hh_num!D22)</f>
        <v>3356.0499069686662</v>
      </c>
      <c r="E22" s="100">
        <f>IF(SER_hh_emi!E22=0,0,1000000*SER_hh_emi!E22/SER_hh_num!E22)</f>
        <v>3308.9549844305552</v>
      </c>
      <c r="F22" s="100">
        <f>IF(SER_hh_emi!F22=0,0,1000000*SER_hh_emi!F22/SER_hh_num!F22)</f>
        <v>3315.5182560121484</v>
      </c>
      <c r="G22" s="100">
        <f>IF(SER_hh_emi!G22=0,0,1000000*SER_hh_emi!G22/SER_hh_num!G22)</f>
        <v>3224.0294896656765</v>
      </c>
      <c r="H22" s="100">
        <f>IF(SER_hh_emi!H22=0,0,1000000*SER_hh_emi!H22/SER_hh_num!H22)</f>
        <v>3191.5621357709292</v>
      </c>
      <c r="I22" s="100">
        <f>IF(SER_hh_emi!I22=0,0,1000000*SER_hh_emi!I22/SER_hh_num!I22)</f>
        <v>3160.3479957449636</v>
      </c>
      <c r="J22" s="100">
        <f>IF(SER_hh_emi!J22=0,0,1000000*SER_hh_emi!J22/SER_hh_num!J22)</f>
        <v>3156.1885901137716</v>
      </c>
      <c r="K22" s="100">
        <f>IF(SER_hh_emi!K22=0,0,1000000*SER_hh_emi!K22/SER_hh_num!K22)</f>
        <v>3143.5065883666643</v>
      </c>
      <c r="L22" s="100">
        <f>IF(SER_hh_emi!L22=0,0,1000000*SER_hh_emi!L22/SER_hh_num!L22)</f>
        <v>3126.0559802631824</v>
      </c>
      <c r="M22" s="100">
        <f>IF(SER_hh_emi!M22=0,0,1000000*SER_hh_emi!M22/SER_hh_num!M22)</f>
        <v>3125.5162860427849</v>
      </c>
      <c r="N22" s="100">
        <f>IF(SER_hh_emi!N22=0,0,1000000*SER_hh_emi!N22/SER_hh_num!N22)</f>
        <v>3127.0141121382362</v>
      </c>
      <c r="O22" s="100">
        <f>IF(SER_hh_emi!O22=0,0,1000000*SER_hh_emi!O22/SER_hh_num!O22)</f>
        <v>3116.8914265927851</v>
      </c>
      <c r="P22" s="100">
        <f>IF(SER_hh_emi!P22=0,0,1000000*SER_hh_emi!P22/SER_hh_num!P22)</f>
        <v>3086.609171448993</v>
      </c>
      <c r="Q22" s="100">
        <f>IF(SER_hh_emi!Q22=0,0,1000000*SER_hh_emi!Q22/SER_hh_num!Q22)</f>
        <v>3062.09612010397</v>
      </c>
    </row>
    <row r="23" spans="1:17" ht="12" customHeight="1" x14ac:dyDescent="0.25">
      <c r="A23" s="88" t="s">
        <v>98</v>
      </c>
      <c r="B23" s="100">
        <f>IF(SER_hh_emi!B23=0,0,1000000*SER_hh_emi!B23/SER_hh_num!B23)</f>
        <v>2351.8369002831614</v>
      </c>
      <c r="C23" s="100">
        <f>IF(SER_hh_emi!C23=0,0,1000000*SER_hh_emi!C23/SER_hh_num!C23)</f>
        <v>2344.5681010625581</v>
      </c>
      <c r="D23" s="100">
        <f>IF(SER_hh_emi!D23=0,0,1000000*SER_hh_emi!D23/SER_hh_num!D23)</f>
        <v>2325.3325854882919</v>
      </c>
      <c r="E23" s="100">
        <f>IF(SER_hh_emi!E23=0,0,1000000*SER_hh_emi!E23/SER_hh_num!E23)</f>
        <v>2309.7161259221516</v>
      </c>
      <c r="F23" s="100">
        <f>IF(SER_hh_emi!F23=0,0,1000000*SER_hh_emi!F23/SER_hh_num!F23)</f>
        <v>2296.4615792652289</v>
      </c>
      <c r="G23" s="100">
        <f>IF(SER_hh_emi!G23=0,0,1000000*SER_hh_emi!G23/SER_hh_num!G23)</f>
        <v>2241.6333549547044</v>
      </c>
      <c r="H23" s="100">
        <f>IF(SER_hh_emi!H23=0,0,1000000*SER_hh_emi!H23/SER_hh_num!H23)</f>
        <v>2211.2555594408677</v>
      </c>
      <c r="I23" s="100">
        <f>IF(SER_hh_emi!I23=0,0,1000000*SER_hh_emi!I23/SER_hh_num!I23)</f>
        <v>2167.0728023760066</v>
      </c>
      <c r="J23" s="100">
        <f>IF(SER_hh_emi!J23=0,0,1000000*SER_hh_emi!J23/SER_hh_num!J23)</f>
        <v>2164.4555406882614</v>
      </c>
      <c r="K23" s="100">
        <f>IF(SER_hh_emi!K23=0,0,1000000*SER_hh_emi!K23/SER_hh_num!K23)</f>
        <v>2149.2016231260509</v>
      </c>
      <c r="L23" s="100">
        <f>IF(SER_hh_emi!L23=0,0,1000000*SER_hh_emi!L23/SER_hh_num!L23)</f>
        <v>2133.695225528003</v>
      </c>
      <c r="M23" s="100">
        <f>IF(SER_hh_emi!M23=0,0,1000000*SER_hh_emi!M23/SER_hh_num!M23)</f>
        <v>2135.8770820019436</v>
      </c>
      <c r="N23" s="100">
        <f>IF(SER_hh_emi!N23=0,0,1000000*SER_hh_emi!N23/SER_hh_num!N23)</f>
        <v>2170.6704950937119</v>
      </c>
      <c r="O23" s="100">
        <f>IF(SER_hh_emi!O23=0,0,1000000*SER_hh_emi!O23/SER_hh_num!O23)</f>
        <v>2107.1109333440731</v>
      </c>
      <c r="P23" s="100">
        <f>IF(SER_hh_emi!P23=0,0,1000000*SER_hh_emi!P23/SER_hh_num!P23)</f>
        <v>2141.9150780843543</v>
      </c>
      <c r="Q23" s="100">
        <f>IF(SER_hh_emi!Q23=0,0,1000000*SER_hh_emi!Q23/SER_hh_num!Q23)</f>
        <v>2123.6542056645039</v>
      </c>
    </row>
    <row r="24" spans="1:17" ht="12" customHeight="1" x14ac:dyDescent="0.25">
      <c r="A24" s="88" t="s">
        <v>34</v>
      </c>
      <c r="B24" s="100">
        <f>IF(SER_hh_emi!B24=0,0,1000000*SER_hh_emi!B24/SER_hh_num!B24)</f>
        <v>0</v>
      </c>
      <c r="C24" s="100">
        <f>IF(SER_hh_emi!C24=0,0,1000000*SER_hh_emi!C24/SER_hh_num!C24)</f>
        <v>0</v>
      </c>
      <c r="D24" s="100">
        <f>IF(SER_hh_emi!D24=0,0,1000000*SER_hh_emi!D24/SER_hh_num!D24)</f>
        <v>0</v>
      </c>
      <c r="E24" s="100">
        <f>IF(SER_hh_emi!E24=0,0,1000000*SER_hh_emi!E24/SER_hh_num!E24)</f>
        <v>0</v>
      </c>
      <c r="F24" s="100">
        <f>IF(SER_hh_emi!F24=0,0,1000000*SER_hh_emi!F24/SER_hh_num!F24)</f>
        <v>0</v>
      </c>
      <c r="G24" s="100">
        <f>IF(SER_hh_emi!G24=0,0,1000000*SER_hh_emi!G24/SER_hh_num!G24)</f>
        <v>0</v>
      </c>
      <c r="H24" s="100">
        <f>IF(SER_hh_emi!H24=0,0,1000000*SER_hh_emi!H24/SER_hh_num!H24)</f>
        <v>0</v>
      </c>
      <c r="I24" s="100">
        <f>IF(SER_hh_emi!I24=0,0,1000000*SER_hh_emi!I24/SER_hh_num!I24)</f>
        <v>0</v>
      </c>
      <c r="J24" s="100">
        <f>IF(SER_hh_emi!J24=0,0,1000000*SER_hh_emi!J24/SER_hh_num!J24)</f>
        <v>0</v>
      </c>
      <c r="K24" s="100">
        <f>IF(SER_hh_emi!K24=0,0,1000000*SER_hh_emi!K24/SER_hh_num!K24)</f>
        <v>0</v>
      </c>
      <c r="L24" s="100">
        <f>IF(SER_hh_emi!L24=0,0,1000000*SER_hh_emi!L24/SER_hh_num!L24)</f>
        <v>0</v>
      </c>
      <c r="M24" s="100">
        <f>IF(SER_hh_emi!M24=0,0,1000000*SER_hh_emi!M24/SER_hh_num!M24)</f>
        <v>0</v>
      </c>
      <c r="N24" s="100">
        <f>IF(SER_hh_emi!N24=0,0,1000000*SER_hh_emi!N24/SER_hh_num!N24)</f>
        <v>0</v>
      </c>
      <c r="O24" s="100">
        <f>IF(SER_hh_emi!O24=0,0,1000000*SER_hh_emi!O24/SER_hh_num!O24)</f>
        <v>0</v>
      </c>
      <c r="P24" s="100">
        <f>IF(SER_hh_emi!P24=0,0,1000000*SER_hh_emi!P24/SER_hh_num!P24)</f>
        <v>0</v>
      </c>
      <c r="Q24" s="100">
        <f>IF(SER_hh_emi!Q24=0,0,1000000*SER_hh_emi!Q24/SER_hh_num!Q24)</f>
        <v>0</v>
      </c>
    </row>
    <row r="25" spans="1:17" ht="12" customHeight="1" x14ac:dyDescent="0.25">
      <c r="A25" s="88" t="s">
        <v>42</v>
      </c>
      <c r="B25" s="100">
        <f>IF(SER_hh_emi!B25=0,0,1000000*SER_hh_emi!B25/SER_hh_num!B25)</f>
        <v>0</v>
      </c>
      <c r="C25" s="100">
        <f>IF(SER_hh_emi!C25=0,0,1000000*SER_hh_emi!C25/SER_hh_num!C25)</f>
        <v>0</v>
      </c>
      <c r="D25" s="100">
        <f>IF(SER_hh_emi!D25=0,0,1000000*SER_hh_emi!D25/SER_hh_num!D25)</f>
        <v>0</v>
      </c>
      <c r="E25" s="100">
        <f>IF(SER_hh_emi!E25=0,0,1000000*SER_hh_emi!E25/SER_hh_num!E25)</f>
        <v>0</v>
      </c>
      <c r="F25" s="100">
        <f>IF(SER_hh_emi!F25=0,0,1000000*SER_hh_emi!F25/SER_hh_num!F25)</f>
        <v>0</v>
      </c>
      <c r="G25" s="100">
        <f>IF(SER_hh_emi!G25=0,0,1000000*SER_hh_emi!G25/SER_hh_num!G25)</f>
        <v>0</v>
      </c>
      <c r="H25" s="100">
        <f>IF(SER_hh_emi!H25=0,0,1000000*SER_hh_emi!H25/SER_hh_num!H25)</f>
        <v>0</v>
      </c>
      <c r="I25" s="100">
        <f>IF(SER_hh_emi!I25=0,0,1000000*SER_hh_emi!I25/SER_hh_num!I25)</f>
        <v>0</v>
      </c>
      <c r="J25" s="100">
        <f>IF(SER_hh_emi!J25=0,0,1000000*SER_hh_emi!J25/SER_hh_num!J25)</f>
        <v>0</v>
      </c>
      <c r="K25" s="100">
        <f>IF(SER_hh_emi!K25=0,0,1000000*SER_hh_emi!K25/SER_hh_num!K25)</f>
        <v>0</v>
      </c>
      <c r="L25" s="100">
        <f>IF(SER_hh_emi!L25=0,0,1000000*SER_hh_emi!L25/SER_hh_num!L25)</f>
        <v>0</v>
      </c>
      <c r="M25" s="100">
        <f>IF(SER_hh_emi!M25=0,0,1000000*SER_hh_emi!M25/SER_hh_num!M25)</f>
        <v>0</v>
      </c>
      <c r="N25" s="100">
        <f>IF(SER_hh_emi!N25=0,0,1000000*SER_hh_emi!N25/SER_hh_num!N25)</f>
        <v>0</v>
      </c>
      <c r="O25" s="100">
        <f>IF(SER_hh_emi!O25=0,0,1000000*SER_hh_emi!O25/SER_hh_num!O25)</f>
        <v>0</v>
      </c>
      <c r="P25" s="100">
        <f>IF(SER_hh_emi!P25=0,0,1000000*SER_hh_emi!P25/SER_hh_num!P25)</f>
        <v>0</v>
      </c>
      <c r="Q25" s="100">
        <f>IF(SER_hh_emi!Q25=0,0,1000000*SER_hh_emi!Q25/SER_hh_num!Q25)</f>
        <v>0</v>
      </c>
    </row>
    <row r="26" spans="1:17" ht="12" customHeight="1" x14ac:dyDescent="0.25">
      <c r="A26" s="88" t="s">
        <v>30</v>
      </c>
      <c r="B26" s="22">
        <f>IF(SER_hh_emi!B26=0,0,1000000*SER_hh_emi!B26/SER_hh_num!B26)</f>
        <v>0</v>
      </c>
      <c r="C26" s="22">
        <f>IF(SER_hh_emi!C26=0,0,1000000*SER_hh_emi!C26/SER_hh_num!C26)</f>
        <v>0</v>
      </c>
      <c r="D26" s="22">
        <f>IF(SER_hh_emi!D26=0,0,1000000*SER_hh_emi!D26/SER_hh_num!D26)</f>
        <v>0</v>
      </c>
      <c r="E26" s="22">
        <f>IF(SER_hh_emi!E26=0,0,1000000*SER_hh_emi!E26/SER_hh_num!E26)</f>
        <v>0</v>
      </c>
      <c r="F26" s="22">
        <f>IF(SER_hh_emi!F26=0,0,1000000*SER_hh_emi!F26/SER_hh_num!F26)</f>
        <v>0</v>
      </c>
      <c r="G26" s="22">
        <f>IF(SER_hh_emi!G26=0,0,1000000*SER_hh_emi!G26/SER_hh_num!G26)</f>
        <v>0</v>
      </c>
      <c r="H26" s="22">
        <f>IF(SER_hh_emi!H26=0,0,1000000*SER_hh_emi!H26/SER_hh_num!H26)</f>
        <v>0</v>
      </c>
      <c r="I26" s="22">
        <f>IF(SER_hh_emi!I26=0,0,1000000*SER_hh_emi!I26/SER_hh_num!I26)</f>
        <v>0</v>
      </c>
      <c r="J26" s="22">
        <f>IF(SER_hh_emi!J26=0,0,1000000*SER_hh_emi!J26/SER_hh_num!J26)</f>
        <v>0</v>
      </c>
      <c r="K26" s="22">
        <f>IF(SER_hh_emi!K26=0,0,1000000*SER_hh_emi!K26/SER_hh_num!K26)</f>
        <v>0</v>
      </c>
      <c r="L26" s="22">
        <f>IF(SER_hh_emi!L26=0,0,1000000*SER_hh_emi!L26/SER_hh_num!L26)</f>
        <v>0</v>
      </c>
      <c r="M26" s="22">
        <f>IF(SER_hh_emi!M26=0,0,1000000*SER_hh_emi!M26/SER_hh_num!M26)</f>
        <v>0</v>
      </c>
      <c r="N26" s="22">
        <f>IF(SER_hh_emi!N26=0,0,1000000*SER_hh_emi!N26/SER_hh_num!N26)</f>
        <v>0</v>
      </c>
      <c r="O26" s="22">
        <f>IF(SER_hh_emi!O26=0,0,1000000*SER_hh_emi!O26/SER_hh_num!O26)</f>
        <v>0</v>
      </c>
      <c r="P26" s="22">
        <f>IF(SER_hh_emi!P26=0,0,1000000*SER_hh_emi!P26/SER_hh_num!P26)</f>
        <v>0</v>
      </c>
      <c r="Q26" s="22">
        <f>IF(SER_hh_emi!Q26=0,0,1000000*SER_hh_emi!Q26/SER_hh_num!Q26)</f>
        <v>0</v>
      </c>
    </row>
    <row r="27" spans="1:17" ht="12" customHeight="1" x14ac:dyDescent="0.25">
      <c r="A27" s="93" t="s">
        <v>114</v>
      </c>
      <c r="B27" s="116">
        <f>IF(SER_hh_emi!B27=0,0,1000000*SER_hh_emi!B27/SER_hh_num!B19)</f>
        <v>0</v>
      </c>
      <c r="C27" s="116">
        <f>IF(SER_hh_emi!C27=0,0,1000000*SER_hh_emi!C27/SER_hh_num!C19)</f>
        <v>0</v>
      </c>
      <c r="D27" s="116">
        <f>IF(SER_hh_emi!D27=0,0,1000000*SER_hh_emi!D27/SER_hh_num!D19)</f>
        <v>0</v>
      </c>
      <c r="E27" s="116">
        <f>IF(SER_hh_emi!E27=0,0,1000000*SER_hh_emi!E27/SER_hh_num!E19)</f>
        <v>0</v>
      </c>
      <c r="F27" s="116">
        <f>IF(SER_hh_emi!F27=0,0,1000000*SER_hh_emi!F27/SER_hh_num!F19)</f>
        <v>0</v>
      </c>
      <c r="G27" s="116">
        <f>IF(SER_hh_emi!G27=0,0,1000000*SER_hh_emi!G27/SER_hh_num!G19)</f>
        <v>0</v>
      </c>
      <c r="H27" s="116">
        <f>IF(SER_hh_emi!H27=0,0,1000000*SER_hh_emi!H27/SER_hh_num!H19)</f>
        <v>0</v>
      </c>
      <c r="I27" s="116">
        <f>IF(SER_hh_emi!I27=0,0,1000000*SER_hh_emi!I27/SER_hh_num!I19)</f>
        <v>0</v>
      </c>
      <c r="J27" s="116">
        <f>IF(SER_hh_emi!J27=0,0,1000000*SER_hh_emi!J27/SER_hh_num!J19)</f>
        <v>0</v>
      </c>
      <c r="K27" s="116">
        <f>IF(SER_hh_emi!K27=0,0,1000000*SER_hh_emi!K27/SER_hh_num!K19)</f>
        <v>0</v>
      </c>
      <c r="L27" s="116">
        <f>IF(SER_hh_emi!L27=0,0,1000000*SER_hh_emi!L27/SER_hh_num!L19)</f>
        <v>0</v>
      </c>
      <c r="M27" s="116">
        <f>IF(SER_hh_emi!M27=0,0,1000000*SER_hh_emi!M27/SER_hh_num!M19)</f>
        <v>0</v>
      </c>
      <c r="N27" s="116">
        <f>IF(SER_hh_emi!N27=0,0,1000000*SER_hh_emi!N27/SER_hh_num!N19)</f>
        <v>0</v>
      </c>
      <c r="O27" s="116">
        <f>IF(SER_hh_emi!O27=0,0,1000000*SER_hh_emi!O27/SER_hh_num!O19)</f>
        <v>0</v>
      </c>
      <c r="P27" s="116">
        <f>IF(SER_hh_emi!P27=0,0,1000000*SER_hh_emi!P27/SER_hh_num!P19)</f>
        <v>0</v>
      </c>
      <c r="Q27" s="116">
        <f>IF(SER_hh_emi!Q27=0,0,1000000*SER_hh_emi!Q27/SER_hh_num!Q19)</f>
        <v>0</v>
      </c>
    </row>
    <row r="28" spans="1:17" ht="12" customHeight="1" x14ac:dyDescent="0.25">
      <c r="A28" s="91" t="s">
        <v>113</v>
      </c>
      <c r="B28" s="117">
        <f>IF(SER_hh_emi!B27=0,0,1000000*SER_hh_emi!B27/SER_hh_num!B27)</f>
        <v>0</v>
      </c>
      <c r="C28" s="117">
        <f>IF(SER_hh_emi!C27=0,0,1000000*SER_hh_emi!C27/SER_hh_num!C27)</f>
        <v>0</v>
      </c>
      <c r="D28" s="117">
        <f>IF(SER_hh_emi!D27=0,0,1000000*SER_hh_emi!D27/SER_hh_num!D27)</f>
        <v>0</v>
      </c>
      <c r="E28" s="117">
        <f>IF(SER_hh_emi!E27=0,0,1000000*SER_hh_emi!E27/SER_hh_num!E27)</f>
        <v>0</v>
      </c>
      <c r="F28" s="117">
        <f>IF(SER_hh_emi!F27=0,0,1000000*SER_hh_emi!F27/SER_hh_num!F27)</f>
        <v>0</v>
      </c>
      <c r="G28" s="117">
        <f>IF(SER_hh_emi!G27=0,0,1000000*SER_hh_emi!G27/SER_hh_num!G27)</f>
        <v>0</v>
      </c>
      <c r="H28" s="117">
        <f>IF(SER_hh_emi!H27=0,0,1000000*SER_hh_emi!H27/SER_hh_num!H27)</f>
        <v>0</v>
      </c>
      <c r="I28" s="117">
        <f>IF(SER_hh_emi!I27=0,0,1000000*SER_hh_emi!I27/SER_hh_num!I27)</f>
        <v>0</v>
      </c>
      <c r="J28" s="117">
        <f>IF(SER_hh_emi!J27=0,0,1000000*SER_hh_emi!J27/SER_hh_num!J27)</f>
        <v>0</v>
      </c>
      <c r="K28" s="117">
        <f>IF(SER_hh_emi!K27=0,0,1000000*SER_hh_emi!K27/SER_hh_num!K27)</f>
        <v>0</v>
      </c>
      <c r="L28" s="117">
        <f>IF(SER_hh_emi!L27=0,0,1000000*SER_hh_emi!L27/SER_hh_num!L27)</f>
        <v>0</v>
      </c>
      <c r="M28" s="117">
        <f>IF(SER_hh_emi!M27=0,0,1000000*SER_hh_emi!M27/SER_hh_num!M27)</f>
        <v>0</v>
      </c>
      <c r="N28" s="117">
        <f>IF(SER_hh_emi!N27=0,0,1000000*SER_hh_emi!N27/SER_hh_num!N27)</f>
        <v>0</v>
      </c>
      <c r="O28" s="117">
        <f>IF(SER_hh_emi!O27=0,0,1000000*SER_hh_emi!O27/SER_hh_num!O27)</f>
        <v>0</v>
      </c>
      <c r="P28" s="117">
        <f>IF(SER_hh_emi!P27=0,0,1000000*SER_hh_emi!P27/SER_hh_num!P27)</f>
        <v>0</v>
      </c>
      <c r="Q28" s="117">
        <f>IF(SER_hh_emi!Q27=0,0,1000000*SER_hh_emi!Q27/SER_hh_num!Q27)</f>
        <v>0</v>
      </c>
    </row>
    <row r="29" spans="1:17" ht="12.95" customHeight="1" x14ac:dyDescent="0.25">
      <c r="A29" s="90" t="s">
        <v>46</v>
      </c>
      <c r="B29" s="101">
        <f>IF(SER_hh_emi!B29=0,0,1000000*SER_hh_emi!B29/SER_hh_num!B29)</f>
        <v>81.458000526101941</v>
      </c>
      <c r="C29" s="101">
        <f>IF(SER_hh_emi!C29=0,0,1000000*SER_hh_emi!C29/SER_hh_num!C29)</f>
        <v>257.91580435839461</v>
      </c>
      <c r="D29" s="101">
        <f>IF(SER_hh_emi!D29=0,0,1000000*SER_hh_emi!D29/SER_hh_num!D29)</f>
        <v>354.35104680091399</v>
      </c>
      <c r="E29" s="101">
        <f>IF(SER_hh_emi!E29=0,0,1000000*SER_hh_emi!E29/SER_hh_num!E29)</f>
        <v>345.06431785788982</v>
      </c>
      <c r="F29" s="101">
        <f>IF(SER_hh_emi!F29=0,0,1000000*SER_hh_emi!F29/SER_hh_num!F29)</f>
        <v>414.83967603423173</v>
      </c>
      <c r="G29" s="101">
        <f>IF(SER_hh_emi!G29=0,0,1000000*SER_hh_emi!G29/SER_hh_num!G29)</f>
        <v>386.74957629861609</v>
      </c>
      <c r="H29" s="101">
        <f>IF(SER_hh_emi!H29=0,0,1000000*SER_hh_emi!H29/SER_hh_num!H29)</f>
        <v>357.15065964552861</v>
      </c>
      <c r="I29" s="101">
        <f>IF(SER_hh_emi!I29=0,0,1000000*SER_hh_emi!I29/SER_hh_num!I29)</f>
        <v>337.88909031995303</v>
      </c>
      <c r="J29" s="101">
        <f>IF(SER_hh_emi!J29=0,0,1000000*SER_hh_emi!J29/SER_hh_num!J29)</f>
        <v>336.11283988304621</v>
      </c>
      <c r="K29" s="101">
        <f>IF(SER_hh_emi!K29=0,0,1000000*SER_hh_emi!K29/SER_hh_num!K29)</f>
        <v>314.08361631094698</v>
      </c>
      <c r="L29" s="101">
        <f>IF(SER_hh_emi!L29=0,0,1000000*SER_hh_emi!L29/SER_hh_num!L29)</f>
        <v>324.73282437246957</v>
      </c>
      <c r="M29" s="101">
        <f>IF(SER_hh_emi!M29=0,0,1000000*SER_hh_emi!M29/SER_hh_num!M29)</f>
        <v>321.14261592669408</v>
      </c>
      <c r="N29" s="101">
        <f>IF(SER_hh_emi!N29=0,0,1000000*SER_hh_emi!N29/SER_hh_num!N29)</f>
        <v>335.78776334182635</v>
      </c>
      <c r="O29" s="101">
        <f>IF(SER_hh_emi!O29=0,0,1000000*SER_hh_emi!O29/SER_hh_num!O29)</f>
        <v>328.66424678014016</v>
      </c>
      <c r="P29" s="101">
        <f>IF(SER_hh_emi!P29=0,0,1000000*SER_hh_emi!P29/SER_hh_num!P29)</f>
        <v>332.46145131498218</v>
      </c>
      <c r="Q29" s="101">
        <f>IF(SER_hh_emi!Q29=0,0,1000000*SER_hh_emi!Q29/SER_hh_num!Q29)</f>
        <v>330.36825043353025</v>
      </c>
    </row>
    <row r="30" spans="1:17" ht="12" customHeight="1" x14ac:dyDescent="0.25">
      <c r="A30" s="88" t="s">
        <v>66</v>
      </c>
      <c r="B30" s="100">
        <f>IF(SER_hh_emi!B30=0,0,1000000*SER_hh_emi!B30/SER_hh_num!B30)</f>
        <v>0</v>
      </c>
      <c r="C30" s="100">
        <f>IF(SER_hh_emi!C30=0,0,1000000*SER_hh_emi!C30/SER_hh_num!C30)</f>
        <v>0</v>
      </c>
      <c r="D30" s="100">
        <f>IF(SER_hh_emi!D30=0,0,1000000*SER_hh_emi!D30/SER_hh_num!D30)</f>
        <v>0</v>
      </c>
      <c r="E30" s="100">
        <f>IF(SER_hh_emi!E30=0,0,1000000*SER_hh_emi!E30/SER_hh_num!E30)</f>
        <v>0</v>
      </c>
      <c r="F30" s="100">
        <f>IF(SER_hh_emi!F30=0,0,1000000*SER_hh_emi!F30/SER_hh_num!F30)</f>
        <v>3551.3363545072789</v>
      </c>
      <c r="G30" s="100">
        <f>IF(SER_hh_emi!G30=0,0,1000000*SER_hh_emi!G30/SER_hh_num!G30)</f>
        <v>3510.8739540852675</v>
      </c>
      <c r="H30" s="100">
        <f>IF(SER_hh_emi!H30=0,0,1000000*SER_hh_emi!H30/SER_hh_num!H30)</f>
        <v>3460.3039135028316</v>
      </c>
      <c r="I30" s="100">
        <f>IF(SER_hh_emi!I30=0,0,1000000*SER_hh_emi!I30/SER_hh_num!I30)</f>
        <v>3429.0515356627843</v>
      </c>
      <c r="J30" s="100">
        <f>IF(SER_hh_emi!J30=0,0,1000000*SER_hh_emi!J30/SER_hh_num!J30)</f>
        <v>3435.3678491280962</v>
      </c>
      <c r="K30" s="100">
        <f>IF(SER_hh_emi!K30=0,0,1000000*SER_hh_emi!K30/SER_hh_num!K30)</f>
        <v>3439.2315555859354</v>
      </c>
      <c r="L30" s="100">
        <f>IF(SER_hh_emi!L30=0,0,1000000*SER_hh_emi!L30/SER_hh_num!L30)</f>
        <v>3420.9027724375669</v>
      </c>
      <c r="M30" s="100">
        <f>IF(SER_hh_emi!M30=0,0,1000000*SER_hh_emi!M30/SER_hh_num!M30)</f>
        <v>3407.2876206824953</v>
      </c>
      <c r="N30" s="100">
        <f>IF(SER_hh_emi!N30=0,0,1000000*SER_hh_emi!N30/SER_hh_num!N30)</f>
        <v>3381.5565185012892</v>
      </c>
      <c r="O30" s="100">
        <f>IF(SER_hh_emi!O30=0,0,1000000*SER_hh_emi!O30/SER_hh_num!O30)</f>
        <v>3363.4581674781584</v>
      </c>
      <c r="P30" s="100">
        <f>IF(SER_hh_emi!P30=0,0,1000000*SER_hh_emi!P30/SER_hh_num!P30)</f>
        <v>3336.2524658230691</v>
      </c>
      <c r="Q30" s="100">
        <f>IF(SER_hh_emi!Q30=0,0,1000000*SER_hh_emi!Q30/SER_hh_num!Q30)</f>
        <v>3308.1255520248033</v>
      </c>
    </row>
    <row r="31" spans="1:17" ht="12" customHeight="1" x14ac:dyDescent="0.25">
      <c r="A31" s="88" t="s">
        <v>98</v>
      </c>
      <c r="B31" s="100">
        <f>IF(SER_hh_emi!B31=0,0,1000000*SER_hh_emi!B31/SER_hh_num!B31)</f>
        <v>3095.2110810129079</v>
      </c>
      <c r="C31" s="100">
        <f>IF(SER_hh_emi!C31=0,0,1000000*SER_hh_emi!C31/SER_hh_num!C31)</f>
        <v>3043.2556142329422</v>
      </c>
      <c r="D31" s="100">
        <f>IF(SER_hh_emi!D31=0,0,1000000*SER_hh_emi!D31/SER_hh_num!D31)</f>
        <v>2979.2938872485702</v>
      </c>
      <c r="E31" s="100">
        <f>IF(SER_hh_emi!E31=0,0,1000000*SER_hh_emi!E31/SER_hh_num!E31)</f>
        <v>2954.838112819345</v>
      </c>
      <c r="F31" s="100">
        <f>IF(SER_hh_emi!F31=0,0,1000000*SER_hh_emi!F31/SER_hh_num!F31)</f>
        <v>2931.8424307699329</v>
      </c>
      <c r="G31" s="100">
        <f>IF(SER_hh_emi!G31=0,0,1000000*SER_hh_emi!G31/SER_hh_num!G31)</f>
        <v>2865.8693249679377</v>
      </c>
      <c r="H31" s="100">
        <f>IF(SER_hh_emi!H31=0,0,1000000*SER_hh_emi!H31/SER_hh_num!H31)</f>
        <v>2816.6160872522328</v>
      </c>
      <c r="I31" s="100">
        <f>IF(SER_hh_emi!I31=0,0,1000000*SER_hh_emi!I31/SER_hh_num!I31)</f>
        <v>2755.5780693386291</v>
      </c>
      <c r="J31" s="100">
        <f>IF(SER_hh_emi!J31=0,0,1000000*SER_hh_emi!J31/SER_hh_num!J31)</f>
        <v>2762.7560986530357</v>
      </c>
      <c r="K31" s="100">
        <f>IF(SER_hh_emi!K31=0,0,1000000*SER_hh_emi!K31/SER_hh_num!K31)</f>
        <v>2748.577114060718</v>
      </c>
      <c r="L31" s="100">
        <f>IF(SER_hh_emi!L31=0,0,1000000*SER_hh_emi!L31/SER_hh_num!L31)</f>
        <v>2736.232636892652</v>
      </c>
      <c r="M31" s="100">
        <f>IF(SER_hh_emi!M31=0,0,1000000*SER_hh_emi!M31/SER_hh_num!M31)</f>
        <v>2719.0695006509955</v>
      </c>
      <c r="N31" s="100">
        <f>IF(SER_hh_emi!N31=0,0,1000000*SER_hh_emi!N31/SER_hh_num!N31)</f>
        <v>2732.0224211306499</v>
      </c>
      <c r="O31" s="100">
        <f>IF(SER_hh_emi!O31=0,0,1000000*SER_hh_emi!O31/SER_hh_num!O31)</f>
        <v>2639.9477027147113</v>
      </c>
      <c r="P31" s="100">
        <f>IF(SER_hh_emi!P31=0,0,1000000*SER_hh_emi!P31/SER_hh_num!P31)</f>
        <v>2676.9498013898601</v>
      </c>
      <c r="Q31" s="100">
        <f>IF(SER_hh_emi!Q31=0,0,1000000*SER_hh_emi!Q31/SER_hh_num!Q31)</f>
        <v>2644.5536353463726</v>
      </c>
    </row>
    <row r="32" spans="1:17" ht="12" customHeight="1" x14ac:dyDescent="0.25">
      <c r="A32" s="88" t="s">
        <v>34</v>
      </c>
      <c r="B32" s="100">
        <f>IF(SER_hh_emi!B32=0,0,1000000*SER_hh_emi!B32/SER_hh_num!B32)</f>
        <v>0</v>
      </c>
      <c r="C32" s="100">
        <f>IF(SER_hh_emi!C32=0,0,1000000*SER_hh_emi!C32/SER_hh_num!C32)</f>
        <v>0</v>
      </c>
      <c r="D32" s="100">
        <f>IF(SER_hh_emi!D32=0,0,1000000*SER_hh_emi!D32/SER_hh_num!D32)</f>
        <v>0</v>
      </c>
      <c r="E32" s="100">
        <f>IF(SER_hh_emi!E32=0,0,1000000*SER_hh_emi!E32/SER_hh_num!E32)</f>
        <v>0</v>
      </c>
      <c r="F32" s="100">
        <f>IF(SER_hh_emi!F32=0,0,1000000*SER_hh_emi!F32/SER_hh_num!F32)</f>
        <v>0</v>
      </c>
      <c r="G32" s="100">
        <f>IF(SER_hh_emi!G32=0,0,1000000*SER_hh_emi!G32/SER_hh_num!G32)</f>
        <v>0</v>
      </c>
      <c r="H32" s="100">
        <f>IF(SER_hh_emi!H32=0,0,1000000*SER_hh_emi!H32/SER_hh_num!H32)</f>
        <v>0</v>
      </c>
      <c r="I32" s="100">
        <f>IF(SER_hh_emi!I32=0,0,1000000*SER_hh_emi!I32/SER_hh_num!I32)</f>
        <v>0</v>
      </c>
      <c r="J32" s="100">
        <f>IF(SER_hh_emi!J32=0,0,1000000*SER_hh_emi!J32/SER_hh_num!J32)</f>
        <v>0</v>
      </c>
      <c r="K32" s="100">
        <f>IF(SER_hh_emi!K32=0,0,1000000*SER_hh_emi!K32/SER_hh_num!K32)</f>
        <v>0</v>
      </c>
      <c r="L32" s="100">
        <f>IF(SER_hh_emi!L32=0,0,1000000*SER_hh_emi!L32/SER_hh_num!L32)</f>
        <v>0</v>
      </c>
      <c r="M32" s="100">
        <f>IF(SER_hh_emi!M32=0,0,1000000*SER_hh_emi!M32/SER_hh_num!M32)</f>
        <v>0</v>
      </c>
      <c r="N32" s="100">
        <f>IF(SER_hh_emi!N32=0,0,1000000*SER_hh_emi!N32/SER_hh_num!N32)</f>
        <v>0</v>
      </c>
      <c r="O32" s="100">
        <f>IF(SER_hh_emi!O32=0,0,1000000*SER_hh_emi!O32/SER_hh_num!O32)</f>
        <v>0</v>
      </c>
      <c r="P32" s="100">
        <f>IF(SER_hh_emi!P32=0,0,1000000*SER_hh_emi!P32/SER_hh_num!P32)</f>
        <v>0</v>
      </c>
      <c r="Q32" s="100">
        <f>IF(SER_hh_emi!Q32=0,0,1000000*SER_hh_emi!Q32/SER_hh_num!Q32)</f>
        <v>0</v>
      </c>
    </row>
    <row r="33" spans="1:17" ht="12" customHeight="1" x14ac:dyDescent="0.25">
      <c r="A33" s="49" t="s">
        <v>30</v>
      </c>
      <c r="B33" s="18">
        <f>IF(SER_hh_emi!B33=0,0,1000000*SER_hh_emi!B33/SER_hh_num!B33)</f>
        <v>0</v>
      </c>
      <c r="C33" s="18">
        <f>IF(SER_hh_emi!C33=0,0,1000000*SER_hh_emi!C33/SER_hh_num!C33)</f>
        <v>0</v>
      </c>
      <c r="D33" s="18">
        <f>IF(SER_hh_emi!D33=0,0,1000000*SER_hh_emi!D33/SER_hh_num!D33)</f>
        <v>0</v>
      </c>
      <c r="E33" s="18">
        <f>IF(SER_hh_emi!E33=0,0,1000000*SER_hh_emi!E33/SER_hh_num!E33)</f>
        <v>0</v>
      </c>
      <c r="F33" s="18">
        <f>IF(SER_hh_emi!F33=0,0,1000000*SER_hh_emi!F33/SER_hh_num!F33)</f>
        <v>0</v>
      </c>
      <c r="G33" s="18">
        <f>IF(SER_hh_emi!G33=0,0,1000000*SER_hh_emi!G33/SER_hh_num!G33)</f>
        <v>0</v>
      </c>
      <c r="H33" s="18">
        <f>IF(SER_hh_emi!H33=0,0,1000000*SER_hh_emi!H33/SER_hh_num!H33)</f>
        <v>0</v>
      </c>
      <c r="I33" s="18">
        <f>IF(SER_hh_emi!I33=0,0,1000000*SER_hh_emi!I33/SER_hh_num!I33)</f>
        <v>0</v>
      </c>
      <c r="J33" s="18">
        <f>IF(SER_hh_emi!J33=0,0,1000000*SER_hh_emi!J33/SER_hh_num!J33)</f>
        <v>0</v>
      </c>
      <c r="K33" s="18">
        <f>IF(SER_hh_emi!K33=0,0,1000000*SER_hh_emi!K33/SER_hh_num!K33)</f>
        <v>0</v>
      </c>
      <c r="L33" s="18">
        <f>IF(SER_hh_emi!L33=0,0,1000000*SER_hh_emi!L33/SER_hh_num!L33)</f>
        <v>0</v>
      </c>
      <c r="M33" s="18">
        <f>IF(SER_hh_emi!M33=0,0,1000000*SER_hh_emi!M33/SER_hh_num!M33)</f>
        <v>0</v>
      </c>
      <c r="N33" s="18">
        <f>IF(SER_hh_emi!N33=0,0,1000000*SER_hh_emi!N33/SER_hh_num!N33)</f>
        <v>0</v>
      </c>
      <c r="O33" s="18">
        <f>IF(SER_hh_emi!O33=0,0,1000000*SER_hh_emi!O33/SER_hh_num!O33)</f>
        <v>0</v>
      </c>
      <c r="P33" s="18">
        <f>IF(SER_hh_emi!P33=0,0,1000000*SER_hh_emi!P33/SER_hh_num!P33)</f>
        <v>0</v>
      </c>
      <c r="Q33" s="18">
        <f>IF(SER_hh_emi!Q33=0,0,1000000*SER_hh_emi!Q33/SER_hh_num!Q33)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206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118</v>
      </c>
      <c r="B3" s="106">
        <f>IF(SER_hh_fech!B3=0,0,SER_hh_fech!B3/SER_summary!B$26)</f>
        <v>188.32990714347235</v>
      </c>
      <c r="C3" s="106">
        <f>IF(SER_hh_fech!C3=0,0,SER_hh_fech!C3/SER_summary!C$26)</f>
        <v>185.36754381263344</v>
      </c>
      <c r="D3" s="106">
        <f>IF(SER_hh_fech!D3=0,0,SER_hh_fech!D3/SER_summary!D$26)</f>
        <v>176.00432616635106</v>
      </c>
      <c r="E3" s="106">
        <f>IF(SER_hh_fech!E3=0,0,SER_hh_fech!E3/SER_summary!E$26)</f>
        <v>198.76112310674188</v>
      </c>
      <c r="F3" s="106">
        <f>IF(SER_hh_fech!F3=0,0,SER_hh_fech!F3/SER_summary!F$26)</f>
        <v>222.55265782023392</v>
      </c>
      <c r="G3" s="106">
        <f>IF(SER_hh_fech!G3=0,0,SER_hh_fech!G3/SER_summary!G$26)</f>
        <v>213.65207606309733</v>
      </c>
      <c r="H3" s="106">
        <f>IF(SER_hh_fech!H3=0,0,SER_hh_fech!H3/SER_summary!H$26)</f>
        <v>200.69397226148124</v>
      </c>
      <c r="I3" s="106">
        <f>IF(SER_hh_fech!I3=0,0,SER_hh_fech!I3/SER_summary!I$26)</f>
        <v>196.39740787213708</v>
      </c>
      <c r="J3" s="106">
        <f>IF(SER_hh_fech!J3=0,0,SER_hh_fech!J3/SER_summary!J$26)</f>
        <v>221.3332850625869</v>
      </c>
      <c r="K3" s="106">
        <f>IF(SER_hh_fech!K3=0,0,SER_hh_fech!K3/SER_summary!K$26)</f>
        <v>213.2735821707185</v>
      </c>
      <c r="L3" s="106">
        <f>IF(SER_hh_fech!L3=0,0,SER_hh_fech!L3/SER_summary!L$26)</f>
        <v>214.6035202789696</v>
      </c>
      <c r="M3" s="106">
        <f>IF(SER_hh_fech!M3=0,0,SER_hh_fech!M3/SER_summary!M$26)</f>
        <v>193.61472603521773</v>
      </c>
      <c r="N3" s="106">
        <f>IF(SER_hh_fech!N3=0,0,SER_hh_fech!N3/SER_summary!N$26)</f>
        <v>203.54175734086209</v>
      </c>
      <c r="O3" s="106">
        <f>IF(SER_hh_fech!O3=0,0,SER_hh_fech!O3/SER_summary!O$26)</f>
        <v>198.71937816359008</v>
      </c>
      <c r="P3" s="106">
        <f>IF(SER_hh_fech!P3=0,0,SER_hh_fech!P3/SER_summary!P$26)</f>
        <v>220.97714853486173</v>
      </c>
      <c r="Q3" s="106">
        <f>IF(SER_hh_fech!Q3=0,0,SER_hh_fech!Q3/SER_summary!Q$26)</f>
        <v>220.10233426995666</v>
      </c>
    </row>
    <row r="4" spans="1:17" ht="12.95" customHeight="1" x14ac:dyDescent="0.25">
      <c r="A4" s="90" t="s">
        <v>44</v>
      </c>
      <c r="B4" s="101">
        <f>IF(SER_hh_fech!B4=0,0,SER_hh_fech!B4/SER_summary!B$26)</f>
        <v>137.85768843322799</v>
      </c>
      <c r="C4" s="101">
        <f>IF(SER_hh_fech!C4=0,0,SER_hh_fech!C4/SER_summary!C$26)</f>
        <v>134.90786603195107</v>
      </c>
      <c r="D4" s="101">
        <f>IF(SER_hh_fech!D4=0,0,SER_hh_fech!D4/SER_summary!D$26)</f>
        <v>126.33161467770095</v>
      </c>
      <c r="E4" s="101">
        <f>IF(SER_hh_fech!E4=0,0,SER_hh_fech!E4/SER_summary!E$26)</f>
        <v>149.83918950922552</v>
      </c>
      <c r="F4" s="101">
        <f>IF(SER_hh_fech!F4=0,0,SER_hh_fech!F4/SER_summary!F$26)</f>
        <v>173.98350252292869</v>
      </c>
      <c r="G4" s="101">
        <f>IF(SER_hh_fech!G4=0,0,SER_hh_fech!G4/SER_summary!G$26)</f>
        <v>165.88689040339523</v>
      </c>
      <c r="H4" s="101">
        <f>IF(SER_hh_fech!H4=0,0,SER_hh_fech!H4/SER_summary!H$26)</f>
        <v>153.77570192377678</v>
      </c>
      <c r="I4" s="101">
        <f>IF(SER_hh_fech!I4=0,0,SER_hh_fech!I4/SER_summary!I$26)</f>
        <v>150.01551117993799</v>
      </c>
      <c r="J4" s="101">
        <f>IF(SER_hh_fech!J4=0,0,SER_hh_fech!J4/SER_summary!J$26)</f>
        <v>174.97034798042907</v>
      </c>
      <c r="K4" s="101">
        <f>IF(SER_hh_fech!K4=0,0,SER_hh_fech!K4/SER_summary!K$26)</f>
        <v>167.00897259589019</v>
      </c>
      <c r="L4" s="101">
        <f>IF(SER_hh_fech!L4=0,0,SER_hh_fech!L4/SER_summary!L$26)</f>
        <v>169.76542666193029</v>
      </c>
      <c r="M4" s="101">
        <f>IF(SER_hh_fech!M4=0,0,SER_hh_fech!M4/SER_summary!M$26)</f>
        <v>148.81721077887022</v>
      </c>
      <c r="N4" s="101">
        <f>IF(SER_hh_fech!N4=0,0,SER_hh_fech!N4/SER_summary!N$26)</f>
        <v>158.88634303427636</v>
      </c>
      <c r="O4" s="101">
        <f>IF(SER_hh_fech!O4=0,0,SER_hh_fech!O4/SER_summary!O$26)</f>
        <v>153.88114993568252</v>
      </c>
      <c r="P4" s="101">
        <f>IF(SER_hh_fech!P4=0,0,SER_hh_fech!P4/SER_summary!P$26)</f>
        <v>176.33192766268232</v>
      </c>
      <c r="Q4" s="101">
        <f>IF(SER_hh_fech!Q4=0,0,SER_hh_fech!Q4/SER_summary!Q$26)</f>
        <v>175.47915711128039</v>
      </c>
    </row>
    <row r="5" spans="1:17" ht="12" customHeight="1" x14ac:dyDescent="0.25">
      <c r="A5" s="88" t="s">
        <v>38</v>
      </c>
      <c r="B5" s="100">
        <f>IF(SER_hh_fech!B5=0,0,SER_hh_fech!B5/SER_summary!B$26)</f>
        <v>180.14826823115374</v>
      </c>
      <c r="C5" s="100">
        <f>IF(SER_hh_fech!C5=0,0,SER_hh_fech!C5/SER_summary!C$26)</f>
        <v>178.43517607971606</v>
      </c>
      <c r="D5" s="100">
        <f>IF(SER_hh_fech!D5=0,0,SER_hh_fech!D5/SER_summary!D$26)</f>
        <v>155.09768892432598</v>
      </c>
      <c r="E5" s="100">
        <f>IF(SER_hh_fech!E5=0,0,SER_hh_fech!E5/SER_summary!E$26)</f>
        <v>191.51003415956558</v>
      </c>
      <c r="F5" s="100">
        <f>IF(SER_hh_fech!F5=0,0,SER_hh_fech!F5/SER_summary!F$26)</f>
        <v>209.84365865034621</v>
      </c>
      <c r="G5" s="100">
        <f>IF(SER_hh_fech!G5=0,0,SER_hh_fech!G5/SER_summary!G$26)</f>
        <v>229.49383343740129</v>
      </c>
      <c r="H5" s="100">
        <f>IF(SER_hh_fech!H5=0,0,SER_hh_fech!H5/SER_summary!H$26)</f>
        <v>186.00613296659884</v>
      </c>
      <c r="I5" s="100">
        <f>IF(SER_hh_fech!I5=0,0,SER_hh_fech!I5/SER_summary!I$26)</f>
        <v>213.87286109907066</v>
      </c>
      <c r="J5" s="100">
        <f>IF(SER_hh_fech!J5=0,0,SER_hh_fech!J5/SER_summary!J$26)</f>
        <v>233.67154425924124</v>
      </c>
      <c r="K5" s="100">
        <f>IF(SER_hh_fech!K5=0,0,SER_hh_fech!K5/SER_summary!K$26)</f>
        <v>225.67590963715296</v>
      </c>
      <c r="L5" s="100">
        <f>IF(SER_hh_fech!L5=0,0,SER_hh_fech!L5/SER_summary!L$26)</f>
        <v>214.13033500466599</v>
      </c>
      <c r="M5" s="100">
        <f>IF(SER_hh_fech!M5=0,0,SER_hh_fech!M5/SER_summary!M$26)</f>
        <v>162.69453148793789</v>
      </c>
      <c r="N5" s="100">
        <f>IF(SER_hh_fech!N5=0,0,SER_hh_fech!N5/SER_summary!N$26)</f>
        <v>214.25044105952549</v>
      </c>
      <c r="O5" s="100">
        <f>IF(SER_hh_fech!O5=0,0,SER_hh_fech!O5/SER_summary!O$26)</f>
        <v>348.96001868485138</v>
      </c>
      <c r="P5" s="100">
        <f>IF(SER_hh_fech!P5=0,0,SER_hh_fech!P5/SER_summary!P$26)</f>
        <v>239.90609049387265</v>
      </c>
      <c r="Q5" s="100">
        <f>IF(SER_hh_fech!Q5=0,0,SER_hh_fech!Q5/SER_summary!Q$26)</f>
        <v>239.85870481291749</v>
      </c>
    </row>
    <row r="6" spans="1:17" ht="12" customHeight="1" x14ac:dyDescent="0.25">
      <c r="A6" s="88" t="s">
        <v>66</v>
      </c>
      <c r="B6" s="100">
        <f>IF(SER_hh_fech!B6=0,0,SER_hh_fech!B6/SER_summary!B$26)</f>
        <v>0</v>
      </c>
      <c r="C6" s="100">
        <f>IF(SER_hh_fech!C6=0,0,SER_hh_fech!C6/SER_summary!C$26)</f>
        <v>0</v>
      </c>
      <c r="D6" s="100">
        <f>IF(SER_hh_fech!D6=0,0,SER_hh_fech!D6/SER_summary!D$26)</f>
        <v>0</v>
      </c>
      <c r="E6" s="100">
        <f>IF(SER_hh_fech!E6=0,0,SER_hh_fech!E6/SER_summary!E$26)</f>
        <v>0</v>
      </c>
      <c r="F6" s="100">
        <f>IF(SER_hh_fech!F6=0,0,SER_hh_fech!F6/SER_summary!F$26)</f>
        <v>0</v>
      </c>
      <c r="G6" s="100">
        <f>IF(SER_hh_fech!G6=0,0,SER_hh_fech!G6/SER_summary!G$26)</f>
        <v>0</v>
      </c>
      <c r="H6" s="100">
        <f>IF(SER_hh_fech!H6=0,0,SER_hh_fech!H6/SER_summary!H$26)</f>
        <v>0</v>
      </c>
      <c r="I6" s="100">
        <f>IF(SER_hh_fech!I6=0,0,SER_hh_fech!I6/SER_summary!I$26)</f>
        <v>0</v>
      </c>
      <c r="J6" s="100">
        <f>IF(SER_hh_fech!J6=0,0,SER_hh_fech!J6/SER_summary!J$26)</f>
        <v>0</v>
      </c>
      <c r="K6" s="100">
        <f>IF(SER_hh_fech!K6=0,0,SER_hh_fech!K6/SER_summary!K$26)</f>
        <v>0</v>
      </c>
      <c r="L6" s="100">
        <f>IF(SER_hh_fech!L6=0,0,SER_hh_fech!L6/SER_summary!L$26)</f>
        <v>0</v>
      </c>
      <c r="M6" s="100">
        <f>IF(SER_hh_fech!M6=0,0,SER_hh_fech!M6/SER_summary!M$26)</f>
        <v>0</v>
      </c>
      <c r="N6" s="100">
        <f>IF(SER_hh_fech!N6=0,0,SER_hh_fech!N6/SER_summary!N$26)</f>
        <v>0</v>
      </c>
      <c r="O6" s="100">
        <f>IF(SER_hh_fech!O6=0,0,SER_hh_fech!O6/SER_summary!O$26)</f>
        <v>0</v>
      </c>
      <c r="P6" s="100">
        <f>IF(SER_hh_fech!P6=0,0,SER_hh_fech!P6/SER_summary!P$26)</f>
        <v>0</v>
      </c>
      <c r="Q6" s="100">
        <f>IF(SER_hh_fech!Q6=0,0,SER_hh_fech!Q6/SER_summary!Q$26)</f>
        <v>0</v>
      </c>
    </row>
    <row r="7" spans="1:17" ht="12" customHeight="1" x14ac:dyDescent="0.25">
      <c r="A7" s="88" t="s">
        <v>99</v>
      </c>
      <c r="B7" s="100">
        <f>IF(SER_hh_fech!B7=0,0,SER_hh_fech!B7/SER_summary!B$26)</f>
        <v>154.59782757353247</v>
      </c>
      <c r="C7" s="100">
        <f>IF(SER_hh_fech!C7=0,0,SER_hh_fech!C7/SER_summary!C$26)</f>
        <v>207.40379182125662</v>
      </c>
      <c r="D7" s="100">
        <f>IF(SER_hh_fech!D7=0,0,SER_hh_fech!D7/SER_summary!D$26)</f>
        <v>139.97803899822236</v>
      </c>
      <c r="E7" s="100">
        <f>IF(SER_hh_fech!E7=0,0,SER_hh_fech!E7/SER_summary!E$26)</f>
        <v>164.30248240364008</v>
      </c>
      <c r="F7" s="100">
        <f>IF(SER_hh_fech!F7=0,0,SER_hh_fech!F7/SER_summary!F$26)</f>
        <v>176.45482042459849</v>
      </c>
      <c r="G7" s="100">
        <f>IF(SER_hh_fech!G7=0,0,SER_hh_fech!G7/SER_summary!G$26)</f>
        <v>204.0395499363716</v>
      </c>
      <c r="H7" s="100">
        <f>IF(SER_hh_fech!H7=0,0,SER_hh_fech!H7/SER_summary!H$26)</f>
        <v>173.17031846993297</v>
      </c>
      <c r="I7" s="100">
        <f>IF(SER_hh_fech!I7=0,0,SER_hh_fech!I7/SER_summary!I$26)</f>
        <v>160.96592496744645</v>
      </c>
      <c r="J7" s="100">
        <f>IF(SER_hh_fech!J7=0,0,SER_hh_fech!J7/SER_summary!J$26)</f>
        <v>210.93998057727745</v>
      </c>
      <c r="K7" s="100">
        <f>IF(SER_hh_fech!K7=0,0,SER_hh_fech!K7/SER_summary!K$26)</f>
        <v>203.79742253829644</v>
      </c>
      <c r="L7" s="100">
        <f>IF(SER_hh_fech!L7=0,0,SER_hh_fech!L7/SER_summary!L$26)</f>
        <v>180.83910527377907</v>
      </c>
      <c r="M7" s="100">
        <f>IF(SER_hh_fech!M7=0,0,SER_hh_fech!M7/SER_summary!M$26)</f>
        <v>175.39184662282858</v>
      </c>
      <c r="N7" s="100">
        <f>IF(SER_hh_fech!N7=0,0,SER_hh_fech!N7/SER_summary!N$26)</f>
        <v>176.46525097159562</v>
      </c>
      <c r="O7" s="100">
        <f>IF(SER_hh_fech!O7=0,0,SER_hh_fech!O7/SER_summary!O$26)</f>
        <v>176.1301984995772</v>
      </c>
      <c r="P7" s="100">
        <f>IF(SER_hh_fech!P7=0,0,SER_hh_fech!P7/SER_summary!P$26)</f>
        <v>172.10912460503178</v>
      </c>
      <c r="Q7" s="100">
        <f>IF(SER_hh_fech!Q7=0,0,SER_hh_fech!Q7/SER_summary!Q$26)</f>
        <v>201.0589479738295</v>
      </c>
    </row>
    <row r="8" spans="1:17" ht="12" customHeight="1" x14ac:dyDescent="0.25">
      <c r="A8" s="88" t="s">
        <v>101</v>
      </c>
      <c r="B8" s="100">
        <f>IF(SER_hh_fech!B8=0,0,SER_hh_fech!B8/SER_summary!B$26)</f>
        <v>0</v>
      </c>
      <c r="C8" s="100">
        <f>IF(SER_hh_fech!C8=0,0,SER_hh_fech!C8/SER_summary!C$26)</f>
        <v>0</v>
      </c>
      <c r="D8" s="100">
        <f>IF(SER_hh_fech!D8=0,0,SER_hh_fech!D8/SER_summary!D$26)</f>
        <v>0</v>
      </c>
      <c r="E8" s="100">
        <f>IF(SER_hh_fech!E8=0,0,SER_hh_fech!E8/SER_summary!E$26)</f>
        <v>0</v>
      </c>
      <c r="F8" s="100">
        <f>IF(SER_hh_fech!F8=0,0,SER_hh_fech!F8/SER_summary!F$26)</f>
        <v>0</v>
      </c>
      <c r="G8" s="100">
        <f>IF(SER_hh_fech!G8=0,0,SER_hh_fech!G8/SER_summary!G$26)</f>
        <v>0</v>
      </c>
      <c r="H8" s="100">
        <f>IF(SER_hh_fech!H8=0,0,SER_hh_fech!H8/SER_summary!H$26)</f>
        <v>0</v>
      </c>
      <c r="I8" s="100">
        <f>IF(SER_hh_fech!I8=0,0,SER_hh_fech!I8/SER_summary!I$26)</f>
        <v>0</v>
      </c>
      <c r="J8" s="100">
        <f>IF(SER_hh_fech!J8=0,0,SER_hh_fech!J8/SER_summary!J$26)</f>
        <v>0</v>
      </c>
      <c r="K8" s="100">
        <f>IF(SER_hh_fech!K8=0,0,SER_hh_fech!K8/SER_summary!K$26)</f>
        <v>0</v>
      </c>
      <c r="L8" s="100">
        <f>IF(SER_hh_fech!L8=0,0,SER_hh_fech!L8/SER_summary!L$26)</f>
        <v>0</v>
      </c>
      <c r="M8" s="100">
        <f>IF(SER_hh_fech!M8=0,0,SER_hh_fech!M8/SER_summary!M$26)</f>
        <v>0</v>
      </c>
      <c r="N8" s="100">
        <f>IF(SER_hh_fech!N8=0,0,SER_hh_fech!N8/SER_summary!N$26)</f>
        <v>0</v>
      </c>
      <c r="O8" s="100">
        <f>IF(SER_hh_fech!O8=0,0,SER_hh_fech!O8/SER_summary!O$26)</f>
        <v>0</v>
      </c>
      <c r="P8" s="100">
        <f>IF(SER_hh_fech!P8=0,0,SER_hh_fech!P8/SER_summary!P$26)</f>
        <v>0</v>
      </c>
      <c r="Q8" s="100">
        <f>IF(SER_hh_fech!Q8=0,0,SER_hh_fech!Q8/SER_summary!Q$26)</f>
        <v>0</v>
      </c>
    </row>
    <row r="9" spans="1:17" ht="12" customHeight="1" x14ac:dyDescent="0.25">
      <c r="A9" s="88" t="s">
        <v>106</v>
      </c>
      <c r="B9" s="100">
        <f>IF(SER_hh_fech!B9=0,0,SER_hh_fech!B9/SER_summary!B$26)</f>
        <v>144.70586261616668</v>
      </c>
      <c r="C9" s="100">
        <f>IF(SER_hh_fech!C9=0,0,SER_hh_fech!C9/SER_summary!C$26)</f>
        <v>136.49098601597248</v>
      </c>
      <c r="D9" s="100">
        <f>IF(SER_hh_fech!D9=0,0,SER_hh_fech!D9/SER_summary!D$26)</f>
        <v>131.02152338410329</v>
      </c>
      <c r="E9" s="100">
        <f>IF(SER_hh_fech!E9=0,0,SER_hh_fech!E9/SER_summary!E$26)</f>
        <v>194.29739185408496</v>
      </c>
      <c r="F9" s="100">
        <f>IF(SER_hh_fech!F9=0,0,SER_hh_fech!F9/SER_summary!F$26)</f>
        <v>179.18674942234094</v>
      </c>
      <c r="G9" s="100">
        <f>IF(SER_hh_fech!G9=0,0,SER_hh_fech!G9/SER_summary!G$26)</f>
        <v>160.31871455644222</v>
      </c>
      <c r="H9" s="100">
        <f>IF(SER_hh_fech!H9=0,0,SER_hh_fech!H9/SER_summary!H$26)</f>
        <v>174.8744970602956</v>
      </c>
      <c r="I9" s="100">
        <f>IF(SER_hh_fech!I9=0,0,SER_hh_fech!I9/SER_summary!I$26)</f>
        <v>158.80793080894784</v>
      </c>
      <c r="J9" s="100">
        <f>IF(SER_hh_fech!J9=0,0,SER_hh_fech!J9/SER_summary!J$26)</f>
        <v>187.71025606969414</v>
      </c>
      <c r="K9" s="100">
        <f>IF(SER_hh_fech!K9=0,0,SER_hh_fech!K9/SER_summary!K$26)</f>
        <v>181.28555355403503</v>
      </c>
      <c r="L9" s="100">
        <f>IF(SER_hh_fech!L9=0,0,SER_hh_fech!L9/SER_summary!L$26)</f>
        <v>184.66329582273701</v>
      </c>
      <c r="M9" s="100">
        <f>IF(SER_hh_fech!M9=0,0,SER_hh_fech!M9/SER_summary!M$26)</f>
        <v>158.89070258932693</v>
      </c>
      <c r="N9" s="100">
        <f>IF(SER_hh_fech!N9=0,0,SER_hh_fech!N9/SER_summary!N$26)</f>
        <v>171.66119527218586</v>
      </c>
      <c r="O9" s="100">
        <f>IF(SER_hh_fech!O9=0,0,SER_hh_fech!O9/SER_summary!O$26)</f>
        <v>165.67607438319274</v>
      </c>
      <c r="P9" s="100">
        <f>IF(SER_hh_fech!P9=0,0,SER_hh_fech!P9/SER_summary!P$26)</f>
        <v>190.90600882548728</v>
      </c>
      <c r="Q9" s="100">
        <f>IF(SER_hh_fech!Q9=0,0,SER_hh_fech!Q9/SER_summary!Q$26)</f>
        <v>190.0429094582926</v>
      </c>
    </row>
    <row r="10" spans="1:17" ht="12" customHeight="1" x14ac:dyDescent="0.25">
      <c r="A10" s="88" t="s">
        <v>34</v>
      </c>
      <c r="B10" s="100">
        <f>IF(SER_hh_fech!B10=0,0,SER_hh_fech!B10/SER_summary!B$26)</f>
        <v>188.86511991975792</v>
      </c>
      <c r="C10" s="100">
        <f>IF(SER_hh_fech!C10=0,0,SER_hh_fech!C10/SER_summary!C$26)</f>
        <v>178.15451505779262</v>
      </c>
      <c r="D10" s="100">
        <f>IF(SER_hh_fech!D10=0,0,SER_hh_fech!D10/SER_summary!D$26)</f>
        <v>171.01827922762101</v>
      </c>
      <c r="E10" s="100">
        <f>IF(SER_hh_fech!E10=0,0,SER_hh_fech!E10/SER_summary!E$26)</f>
        <v>179.34158981694819</v>
      </c>
      <c r="F10" s="100">
        <f>IF(SER_hh_fech!F10=0,0,SER_hh_fech!F10/SER_summary!F$26)</f>
        <v>285.63472707747735</v>
      </c>
      <c r="G10" s="100">
        <f>IF(SER_hh_fech!G10=0,0,SER_hh_fech!G10/SER_summary!G$26)</f>
        <v>187.04746711003551</v>
      </c>
      <c r="H10" s="100">
        <f>IF(SER_hh_fech!H10=0,0,SER_hh_fech!H10/SER_summary!H$26)</f>
        <v>211.56182837178511</v>
      </c>
      <c r="I10" s="100">
        <f>IF(SER_hh_fech!I10=0,0,SER_hh_fech!I10/SER_summary!I$26)</f>
        <v>207.26527925795162</v>
      </c>
      <c r="J10" s="100">
        <f>IF(SER_hh_fech!J10=0,0,SER_hh_fech!J10/SER_summary!J$26)</f>
        <v>244.97823188468843</v>
      </c>
      <c r="K10" s="100">
        <f>IF(SER_hh_fech!K10=0,0,SER_hh_fech!K10/SER_summary!K$26)</f>
        <v>198.69043266612201</v>
      </c>
      <c r="L10" s="100">
        <f>IF(SER_hh_fech!L10=0,0,SER_hh_fech!L10/SER_summary!L$26)</f>
        <v>241.01350365366812</v>
      </c>
      <c r="M10" s="100">
        <f>IF(SER_hh_fech!M10=0,0,SER_hh_fech!M10/SER_summary!M$26)</f>
        <v>262.20934757392064</v>
      </c>
      <c r="N10" s="100">
        <f>IF(SER_hh_fech!N10=0,0,SER_hh_fech!N10/SER_summary!N$26)</f>
        <v>220.83267811103579</v>
      </c>
      <c r="O10" s="100">
        <f>IF(SER_hh_fech!O10=0,0,SER_hh_fech!O10/SER_summary!O$26)</f>
        <v>211.34312089213637</v>
      </c>
      <c r="P10" s="100">
        <f>IF(SER_hh_fech!P10=0,0,SER_hh_fech!P10/SER_summary!P$26)</f>
        <v>208.39091386716044</v>
      </c>
      <c r="Q10" s="100">
        <f>IF(SER_hh_fech!Q10=0,0,SER_hh_fech!Q10/SER_summary!Q$26)</f>
        <v>237.85821246603473</v>
      </c>
    </row>
    <row r="11" spans="1:17" ht="12" customHeight="1" x14ac:dyDescent="0.25">
      <c r="A11" s="88" t="s">
        <v>61</v>
      </c>
      <c r="B11" s="100">
        <f>IF(SER_hh_fech!B11=0,0,SER_hh_fech!B11/SER_summary!B$26)</f>
        <v>0</v>
      </c>
      <c r="C11" s="100">
        <f>IF(SER_hh_fech!C11=0,0,SER_hh_fech!C11/SER_summary!C$26)</f>
        <v>0</v>
      </c>
      <c r="D11" s="100">
        <f>IF(SER_hh_fech!D11=0,0,SER_hh_fech!D11/SER_summary!D$26)</f>
        <v>0</v>
      </c>
      <c r="E11" s="100">
        <f>IF(SER_hh_fech!E11=0,0,SER_hh_fech!E11/SER_summary!E$26)</f>
        <v>0</v>
      </c>
      <c r="F11" s="100">
        <f>IF(SER_hh_fech!F11=0,0,SER_hh_fech!F11/SER_summary!F$26)</f>
        <v>0</v>
      </c>
      <c r="G11" s="100">
        <f>IF(SER_hh_fech!G11=0,0,SER_hh_fech!G11/SER_summary!G$26)</f>
        <v>0</v>
      </c>
      <c r="H11" s="100">
        <f>IF(SER_hh_fech!H11=0,0,SER_hh_fech!H11/SER_summary!H$26)</f>
        <v>0</v>
      </c>
      <c r="I11" s="100">
        <f>IF(SER_hh_fech!I11=0,0,SER_hh_fech!I11/SER_summary!I$26)</f>
        <v>0</v>
      </c>
      <c r="J11" s="100">
        <f>IF(SER_hh_fech!J11=0,0,SER_hh_fech!J11/SER_summary!J$26)</f>
        <v>0</v>
      </c>
      <c r="K11" s="100">
        <f>IF(SER_hh_fech!K11=0,0,SER_hh_fech!K11/SER_summary!K$26)</f>
        <v>0</v>
      </c>
      <c r="L11" s="100">
        <f>IF(SER_hh_fech!L11=0,0,SER_hh_fech!L11/SER_summary!L$26)</f>
        <v>0</v>
      </c>
      <c r="M11" s="100">
        <f>IF(SER_hh_fech!M11=0,0,SER_hh_fech!M11/SER_summary!M$26)</f>
        <v>0</v>
      </c>
      <c r="N11" s="100">
        <f>IF(SER_hh_fech!N11=0,0,SER_hh_fech!N11/SER_summary!N$26)</f>
        <v>0</v>
      </c>
      <c r="O11" s="100">
        <f>IF(SER_hh_fech!O11=0,0,SER_hh_fech!O11/SER_summary!O$26)</f>
        <v>0</v>
      </c>
      <c r="P11" s="100">
        <f>IF(SER_hh_fech!P11=0,0,SER_hh_fech!P11/SER_summary!P$26)</f>
        <v>0</v>
      </c>
      <c r="Q11" s="100">
        <f>IF(SER_hh_fech!Q11=0,0,SER_hh_fech!Q11/SER_summary!Q$26)</f>
        <v>0</v>
      </c>
    </row>
    <row r="12" spans="1:17" ht="12" customHeight="1" x14ac:dyDescent="0.25">
      <c r="A12" s="88" t="s">
        <v>42</v>
      </c>
      <c r="B12" s="100">
        <f>IF(SER_hh_fech!B12=0,0,SER_hh_fech!B12/SER_summary!B$26)</f>
        <v>123.56289054571157</v>
      </c>
      <c r="C12" s="100">
        <f>IF(SER_hh_fech!C12=0,0,SER_hh_fech!C12/SER_summary!C$26)</f>
        <v>93.209905292498689</v>
      </c>
      <c r="D12" s="100">
        <f>IF(SER_hh_fech!D12=0,0,SER_hh_fech!D12/SER_summary!D$26)</f>
        <v>110.79265979947456</v>
      </c>
      <c r="E12" s="100">
        <f>IF(SER_hh_fech!E12=0,0,SER_hh_fech!E12/SER_summary!E$26)</f>
        <v>117.49892113102339</v>
      </c>
      <c r="F12" s="100">
        <f>IF(SER_hh_fech!F12=0,0,SER_hh_fech!F12/SER_summary!F$26)</f>
        <v>152.5162113185269</v>
      </c>
      <c r="G12" s="100">
        <f>IF(SER_hh_fech!G12=0,0,SER_hh_fech!G12/SER_summary!G$26)</f>
        <v>151.59759854873474</v>
      </c>
      <c r="H12" s="100">
        <f>IF(SER_hh_fech!H12=0,0,SER_hh_fech!H12/SER_summary!H$26)</f>
        <v>134.82975667103921</v>
      </c>
      <c r="I12" s="100">
        <f>IF(SER_hh_fech!I12=0,0,SER_hh_fech!I12/SER_summary!I$26)</f>
        <v>136.81262048475637</v>
      </c>
      <c r="J12" s="100">
        <f>IF(SER_hh_fech!J12=0,0,SER_hh_fech!J12/SER_summary!J$26)</f>
        <v>158.46274228575408</v>
      </c>
      <c r="K12" s="100">
        <f>IF(SER_hh_fech!K12=0,0,SER_hh_fech!K12/SER_summary!K$26)</f>
        <v>155.64741863183914</v>
      </c>
      <c r="L12" s="100">
        <f>IF(SER_hh_fech!L12=0,0,SER_hh_fech!L12/SER_summary!L$26)</f>
        <v>160.33261095932957</v>
      </c>
      <c r="M12" s="100">
        <f>IF(SER_hh_fech!M12=0,0,SER_hh_fech!M12/SER_summary!M$26)</f>
        <v>131.09051021847492</v>
      </c>
      <c r="N12" s="100">
        <f>IF(SER_hh_fech!N12=0,0,SER_hh_fech!N12/SER_summary!N$26)</f>
        <v>149.3517550057677</v>
      </c>
      <c r="O12" s="100">
        <f>IF(SER_hh_fech!O12=0,0,SER_hh_fech!O12/SER_summary!O$26)</f>
        <v>141.9384119743444</v>
      </c>
      <c r="P12" s="100">
        <f>IF(SER_hh_fech!P12=0,0,SER_hh_fech!P12/SER_summary!P$26)</f>
        <v>175.58288256345665</v>
      </c>
      <c r="Q12" s="100">
        <f>IF(SER_hh_fech!Q12=0,0,SER_hh_fech!Q12/SER_summary!Q$26)</f>
        <v>167.7747915894758</v>
      </c>
    </row>
    <row r="13" spans="1:17" ht="12" customHeight="1" x14ac:dyDescent="0.25">
      <c r="A13" s="88" t="s">
        <v>105</v>
      </c>
      <c r="B13" s="100">
        <f>IF(SER_hh_fech!B13=0,0,SER_hh_fech!B13/SER_summary!B$26)</f>
        <v>78.853093736887871</v>
      </c>
      <c r="C13" s="100">
        <f>IF(SER_hh_fech!C13=0,0,SER_hh_fech!C13/SER_summary!C$26)</f>
        <v>74.386957004680127</v>
      </c>
      <c r="D13" s="100">
        <f>IF(SER_hh_fech!D13=0,0,SER_hh_fech!D13/SER_summary!D$26)</f>
        <v>71.406797189848703</v>
      </c>
      <c r="E13" s="100">
        <f>IF(SER_hh_fech!E13=0,0,SER_hh_fech!E13/SER_summary!E$26)</f>
        <v>83.852291936773938</v>
      </c>
      <c r="F13" s="100">
        <f>IF(SER_hh_fech!F13=0,0,SER_hh_fech!F13/SER_summary!F$26)</f>
        <v>97.686918454475588</v>
      </c>
      <c r="G13" s="100">
        <f>IF(SER_hh_fech!G13=0,0,SER_hh_fech!G13/SER_summary!G$26)</f>
        <v>94.774308866400261</v>
      </c>
      <c r="H13" s="100">
        <f>IF(SER_hh_fech!H13=0,0,SER_hh_fech!H13/SER_summary!H$26)</f>
        <v>88.330255714404899</v>
      </c>
      <c r="I13" s="100">
        <f>IF(SER_hh_fech!I13=0,0,SER_hh_fech!I13/SER_summary!I$26)</f>
        <v>86.529750393121304</v>
      </c>
      <c r="J13" s="100">
        <f>IF(SER_hh_fech!J13=0,0,SER_hh_fech!J13/SER_summary!J$26)</f>
        <v>102.26989103757629</v>
      </c>
      <c r="K13" s="100">
        <f>IF(SER_hh_fech!K13=0,0,SER_hh_fech!K13/SER_summary!K$26)</f>
        <v>98.770885123260584</v>
      </c>
      <c r="L13" s="100">
        <f>IF(SER_hh_fech!L13=0,0,SER_hh_fech!L13/SER_summary!L$26)</f>
        <v>100.61960653618198</v>
      </c>
      <c r="M13" s="100">
        <f>IF(SER_hh_fech!M13=0,0,SER_hh_fech!M13/SER_summary!M$26)</f>
        <v>84.792514500499408</v>
      </c>
      <c r="N13" s="100">
        <f>IF(SER_hh_fech!N13=0,0,SER_hh_fech!N13/SER_summary!N$26)</f>
        <v>88.233237524664858</v>
      </c>
      <c r="O13" s="100">
        <f>IF(SER_hh_fech!O13=0,0,SER_hh_fech!O13/SER_summary!O$26)</f>
        <v>76.838657277576189</v>
      </c>
      <c r="P13" s="100">
        <f>IF(SER_hh_fech!P13=0,0,SER_hh_fech!P13/SER_summary!P$26)</f>
        <v>83.804208728965534</v>
      </c>
      <c r="Q13" s="100">
        <f>IF(SER_hh_fech!Q13=0,0,SER_hh_fech!Q13/SER_summary!Q$26)</f>
        <v>76.322305058934276</v>
      </c>
    </row>
    <row r="14" spans="1:17" ht="12" customHeight="1" x14ac:dyDescent="0.25">
      <c r="A14" s="51" t="s">
        <v>104</v>
      </c>
      <c r="B14" s="22">
        <f>IF(SER_hh_fech!B14=0,0,SER_hh_fech!B14/SER_summary!B$26)</f>
        <v>130.73012909010367</v>
      </c>
      <c r="C14" s="22">
        <f>IF(SER_hh_fech!C14=0,0,SER_hh_fech!C14/SER_summary!C$26)</f>
        <v>123.32574450775918</v>
      </c>
      <c r="D14" s="22">
        <f>IF(SER_hh_fech!D14=0,0,SER_hh_fech!D14/SER_summary!D$26)</f>
        <v>124.98010772982305</v>
      </c>
      <c r="E14" s="22">
        <f>IF(SER_hh_fech!E14=0,0,SER_hh_fech!E14/SER_summary!E$26)</f>
        <v>127.47258217076913</v>
      </c>
      <c r="F14" s="22">
        <f>IF(SER_hh_fech!F14=0,0,SER_hh_fech!F14/SER_summary!F$26)</f>
        <v>161.95462796399903</v>
      </c>
      <c r="G14" s="22">
        <f>IF(SER_hh_fech!G14=0,0,SER_hh_fech!G14/SER_summary!G$26)</f>
        <v>157.1258278574532</v>
      </c>
      <c r="H14" s="22">
        <f>IF(SER_hh_fech!H14=0,0,SER_hh_fech!H14/SER_summary!H$26)</f>
        <v>146.44226605282915</v>
      </c>
      <c r="I14" s="22">
        <f>IF(SER_hh_fech!I14=0,0,SER_hh_fech!I14/SER_summary!I$26)</f>
        <v>143.45721775701699</v>
      </c>
      <c r="J14" s="22">
        <f>IF(SER_hh_fech!J14=0,0,SER_hh_fech!J14/SER_summary!J$26)</f>
        <v>169.55271408861344</v>
      </c>
      <c r="K14" s="22">
        <f>IF(SER_hh_fech!K14=0,0,SER_hh_fech!K14/SER_summary!K$26)</f>
        <v>163.75173059908997</v>
      </c>
      <c r="L14" s="22">
        <f>IF(SER_hh_fech!L14=0,0,SER_hh_fech!L14/SER_summary!L$26)</f>
        <v>166.8167160994598</v>
      </c>
      <c r="M14" s="22">
        <f>IF(SER_hh_fech!M14=0,0,SER_hh_fech!M14/SER_summary!M$26)</f>
        <v>143.47921135013758</v>
      </c>
      <c r="N14" s="22">
        <f>IF(SER_hh_fech!N14=0,0,SER_hh_fech!N14/SER_summary!N$26)</f>
        <v>155.1632912565579</v>
      </c>
      <c r="O14" s="22">
        <f>IF(SER_hh_fech!O14=0,0,SER_hh_fech!O14/SER_summary!O$26)</f>
        <v>150.05754319078773</v>
      </c>
      <c r="P14" s="22">
        <f>IF(SER_hh_fech!P14=0,0,SER_hh_fech!P14/SER_summary!P$26)</f>
        <v>173.31358189665758</v>
      </c>
      <c r="Q14" s="22">
        <f>IF(SER_hh_fech!Q14=0,0,SER_hh_fech!Q14/SER_summary!Q$26)</f>
        <v>173.02141847966681</v>
      </c>
    </row>
    <row r="15" spans="1:17" ht="12" customHeight="1" x14ac:dyDescent="0.25">
      <c r="A15" s="105" t="s">
        <v>108</v>
      </c>
      <c r="B15" s="104">
        <f>IF(SER_hh_fech!B15=0,0,SER_hh_fech!B15/SER_summary!B$26)</f>
        <v>0.88862426493811797</v>
      </c>
      <c r="C15" s="104">
        <f>IF(SER_hh_fech!C15=0,0,SER_hh_fech!C15/SER_summary!C$26)</f>
        <v>1.0436597347348293</v>
      </c>
      <c r="D15" s="104">
        <f>IF(SER_hh_fech!D15=0,0,SER_hh_fech!D15/SER_summary!D$26)</f>
        <v>0.89156216804631816</v>
      </c>
      <c r="E15" s="104">
        <f>IF(SER_hh_fech!E15=0,0,SER_hh_fech!E15/SER_summary!E$26)</f>
        <v>1.2747191643000393</v>
      </c>
      <c r="F15" s="104">
        <f>IF(SER_hh_fech!F15=0,0,SER_hh_fech!F15/SER_summary!F$26)</f>
        <v>1.3453726556594889</v>
      </c>
      <c r="G15" s="104">
        <f>IF(SER_hh_fech!G15=0,0,SER_hh_fech!G15/SER_summary!G$26)</f>
        <v>1.2176924148789594</v>
      </c>
      <c r="H15" s="104">
        <f>IF(SER_hh_fech!H15=0,0,SER_hh_fech!H15/SER_summary!H$26)</f>
        <v>1.1344617228128362</v>
      </c>
      <c r="I15" s="104">
        <f>IF(SER_hh_fech!I15=0,0,SER_hh_fech!I15/SER_summary!I$26)</f>
        <v>1.0859659643536845</v>
      </c>
      <c r="J15" s="104">
        <f>IF(SER_hh_fech!J15=0,0,SER_hh_fech!J15/SER_summary!J$26)</f>
        <v>1.1911760544796428</v>
      </c>
      <c r="K15" s="104">
        <f>IF(SER_hh_fech!K15=0,0,SER_hh_fech!K15/SER_summary!K$26)</f>
        <v>1.1114603222299055</v>
      </c>
      <c r="L15" s="104">
        <f>IF(SER_hh_fech!L15=0,0,SER_hh_fech!L15/SER_summary!L$26)</f>
        <v>1.1002577729472467</v>
      </c>
      <c r="M15" s="104">
        <f>IF(SER_hh_fech!M15=0,0,SER_hh_fech!M15/SER_summary!M$26)</f>
        <v>1.1262041704692158</v>
      </c>
      <c r="N15" s="104">
        <f>IF(SER_hh_fech!N15=0,0,SER_hh_fech!N15/SER_summary!N$26)</f>
        <v>1.2136458468473921</v>
      </c>
      <c r="O15" s="104">
        <f>IF(SER_hh_fech!O15=0,0,SER_hh_fech!O15/SER_summary!O$26)</f>
        <v>1.2571640382793856</v>
      </c>
      <c r="P15" s="104">
        <f>IF(SER_hh_fech!P15=0,0,SER_hh_fech!P15/SER_summary!P$26)</f>
        <v>1.5169960586809583</v>
      </c>
      <c r="Q15" s="104">
        <f>IF(SER_hh_fech!Q15=0,0,SER_hh_fech!Q15/SER_summary!Q$26)</f>
        <v>1.5482501606873242</v>
      </c>
    </row>
    <row r="16" spans="1:17" ht="12.95" customHeight="1" x14ac:dyDescent="0.25">
      <c r="A16" s="90" t="s">
        <v>102</v>
      </c>
      <c r="B16" s="101">
        <f>IF(SER_hh_fech!B16=0,0,SER_hh_fech!B16/SER_summary!B$26)</f>
        <v>10.305271478453935</v>
      </c>
      <c r="C16" s="101">
        <f>IF(SER_hh_fech!C16=0,0,SER_hh_fech!C16/SER_summary!C$26)</f>
        <v>10.051226376285076</v>
      </c>
      <c r="D16" s="101">
        <f>IF(SER_hh_fech!D16=0,0,SER_hh_fech!D16/SER_summary!D$26)</f>
        <v>9.8180597640310765</v>
      </c>
      <c r="E16" s="101">
        <f>IF(SER_hh_fech!E16=0,0,SER_hh_fech!E16/SER_summary!E$26)</f>
        <v>9.6440174813905735</v>
      </c>
      <c r="F16" s="101">
        <f>IF(SER_hh_fech!F16=0,0,SER_hh_fech!F16/SER_summary!F$26)</f>
        <v>9.5202207647373971</v>
      </c>
      <c r="G16" s="101">
        <f>IF(SER_hh_fech!G16=0,0,SER_hh_fech!G16/SER_summary!G$26)</f>
        <v>9.4077130629359189</v>
      </c>
      <c r="H16" s="101">
        <f>IF(SER_hh_fech!H16=0,0,SER_hh_fech!H16/SER_summary!H$26)</f>
        <v>9.2805281411360578</v>
      </c>
      <c r="I16" s="101">
        <f>IF(SER_hh_fech!I16=0,0,SER_hh_fech!I16/SER_summary!I$26)</f>
        <v>9.1376102055508852</v>
      </c>
      <c r="J16" s="101">
        <f>IF(SER_hh_fech!J16=0,0,SER_hh_fech!J16/SER_summary!J$26)</f>
        <v>9.0847191384485502</v>
      </c>
      <c r="K16" s="101">
        <f>IF(SER_hh_fech!K16=0,0,SER_hh_fech!K16/SER_summary!K$26)</f>
        <v>8.904387572327936</v>
      </c>
      <c r="L16" s="101">
        <f>IF(SER_hh_fech!L16=0,0,SER_hh_fech!L16/SER_summary!L$26)</f>
        <v>8.8401785929293908</v>
      </c>
      <c r="M16" s="101">
        <f>IF(SER_hh_fech!M16=0,0,SER_hh_fech!M16/SER_summary!M$26)</f>
        <v>8.6961831345837233</v>
      </c>
      <c r="N16" s="101">
        <f>IF(SER_hh_fech!N16=0,0,SER_hh_fech!N16/SER_summary!N$26)</f>
        <v>8.5004067261217564</v>
      </c>
      <c r="O16" s="101">
        <f>IF(SER_hh_fech!O16=0,0,SER_hh_fech!O16/SER_summary!O$26)</f>
        <v>8.3831784091212018</v>
      </c>
      <c r="P16" s="101">
        <f>IF(SER_hh_fech!P16=0,0,SER_hh_fech!P16/SER_summary!P$26)</f>
        <v>8.1481785501484598</v>
      </c>
      <c r="Q16" s="101">
        <f>IF(SER_hh_fech!Q16=0,0,SER_hh_fech!Q16/SER_summary!Q$26)</f>
        <v>7.7024253042833246</v>
      </c>
    </row>
    <row r="17" spans="1:17" ht="12.95" customHeight="1" x14ac:dyDescent="0.25">
      <c r="A17" s="88" t="s">
        <v>101</v>
      </c>
      <c r="B17" s="103">
        <f>IF(SER_hh_fech!B17=0,0,SER_hh_fech!B17/SER_summary!B$26)</f>
        <v>0</v>
      </c>
      <c r="C17" s="103">
        <f>IF(SER_hh_fech!C17=0,0,SER_hh_fech!C17/SER_summary!C$26)</f>
        <v>0</v>
      </c>
      <c r="D17" s="103">
        <f>IF(SER_hh_fech!D17=0,0,SER_hh_fech!D17/SER_summary!D$26)</f>
        <v>0</v>
      </c>
      <c r="E17" s="103">
        <f>IF(SER_hh_fech!E17=0,0,SER_hh_fech!E17/SER_summary!E$26)</f>
        <v>0</v>
      </c>
      <c r="F17" s="103">
        <f>IF(SER_hh_fech!F17=0,0,SER_hh_fech!F17/SER_summary!F$26)</f>
        <v>0</v>
      </c>
      <c r="G17" s="103">
        <f>IF(SER_hh_fech!G17=0,0,SER_hh_fech!G17/SER_summary!G$26)</f>
        <v>0</v>
      </c>
      <c r="H17" s="103">
        <f>IF(SER_hh_fech!H17=0,0,SER_hh_fech!H17/SER_summary!H$26)</f>
        <v>0</v>
      </c>
      <c r="I17" s="103">
        <f>IF(SER_hh_fech!I17=0,0,SER_hh_fech!I17/SER_summary!I$26)</f>
        <v>0</v>
      </c>
      <c r="J17" s="103">
        <f>IF(SER_hh_fech!J17=0,0,SER_hh_fech!J17/SER_summary!J$26)</f>
        <v>0</v>
      </c>
      <c r="K17" s="103">
        <f>IF(SER_hh_fech!K17=0,0,SER_hh_fech!K17/SER_summary!K$26)</f>
        <v>0</v>
      </c>
      <c r="L17" s="103">
        <f>IF(SER_hh_fech!L17=0,0,SER_hh_fech!L17/SER_summary!L$26)</f>
        <v>0</v>
      </c>
      <c r="M17" s="103">
        <f>IF(SER_hh_fech!M17=0,0,SER_hh_fech!M17/SER_summary!M$26)</f>
        <v>0</v>
      </c>
      <c r="N17" s="103">
        <f>IF(SER_hh_fech!N17=0,0,SER_hh_fech!N17/SER_summary!N$26)</f>
        <v>0</v>
      </c>
      <c r="O17" s="103">
        <f>IF(SER_hh_fech!O17=0,0,SER_hh_fech!O17/SER_summary!O$26)</f>
        <v>0</v>
      </c>
      <c r="P17" s="103">
        <f>IF(SER_hh_fech!P17=0,0,SER_hh_fech!P17/SER_summary!P$26)</f>
        <v>0</v>
      </c>
      <c r="Q17" s="103">
        <f>IF(SER_hh_fech!Q17=0,0,SER_hh_fech!Q17/SER_summary!Q$26)</f>
        <v>0</v>
      </c>
    </row>
    <row r="18" spans="1:17" ht="12" customHeight="1" x14ac:dyDescent="0.25">
      <c r="A18" s="88" t="s">
        <v>100</v>
      </c>
      <c r="B18" s="103">
        <f>IF(SER_hh_fech!B18=0,0,SER_hh_fech!B18/SER_summary!B$26)</f>
        <v>10.305271478453935</v>
      </c>
      <c r="C18" s="103">
        <f>IF(SER_hh_fech!C18=0,0,SER_hh_fech!C18/SER_summary!C$26)</f>
        <v>10.051226376285076</v>
      </c>
      <c r="D18" s="103">
        <f>IF(SER_hh_fech!D18=0,0,SER_hh_fech!D18/SER_summary!D$26)</f>
        <v>9.8180597640310765</v>
      </c>
      <c r="E18" s="103">
        <f>IF(SER_hh_fech!E18=0,0,SER_hh_fech!E18/SER_summary!E$26)</f>
        <v>9.6440174813905735</v>
      </c>
      <c r="F18" s="103">
        <f>IF(SER_hh_fech!F18=0,0,SER_hh_fech!F18/SER_summary!F$26)</f>
        <v>9.5202207647373971</v>
      </c>
      <c r="G18" s="103">
        <f>IF(SER_hh_fech!G18=0,0,SER_hh_fech!G18/SER_summary!G$26)</f>
        <v>9.4077130629359189</v>
      </c>
      <c r="H18" s="103">
        <f>IF(SER_hh_fech!H18=0,0,SER_hh_fech!H18/SER_summary!H$26)</f>
        <v>9.2805281411360578</v>
      </c>
      <c r="I18" s="103">
        <f>IF(SER_hh_fech!I18=0,0,SER_hh_fech!I18/SER_summary!I$26)</f>
        <v>9.1376102055508852</v>
      </c>
      <c r="J18" s="103">
        <f>IF(SER_hh_fech!J18=0,0,SER_hh_fech!J18/SER_summary!J$26)</f>
        <v>9.0847191384485502</v>
      </c>
      <c r="K18" s="103">
        <f>IF(SER_hh_fech!K18=0,0,SER_hh_fech!K18/SER_summary!K$26)</f>
        <v>8.904387572327936</v>
      </c>
      <c r="L18" s="103">
        <f>IF(SER_hh_fech!L18=0,0,SER_hh_fech!L18/SER_summary!L$26)</f>
        <v>8.8401785929293908</v>
      </c>
      <c r="M18" s="103">
        <f>IF(SER_hh_fech!M18=0,0,SER_hh_fech!M18/SER_summary!M$26)</f>
        <v>8.6961831345837233</v>
      </c>
      <c r="N18" s="103">
        <f>IF(SER_hh_fech!N18=0,0,SER_hh_fech!N18/SER_summary!N$26)</f>
        <v>8.5004067261217564</v>
      </c>
      <c r="O18" s="103">
        <f>IF(SER_hh_fech!O18=0,0,SER_hh_fech!O18/SER_summary!O$26)</f>
        <v>8.3831784091212018</v>
      </c>
      <c r="P18" s="103">
        <f>IF(SER_hh_fech!P18=0,0,SER_hh_fech!P18/SER_summary!P$26)</f>
        <v>8.1481785501484598</v>
      </c>
      <c r="Q18" s="103">
        <f>IF(SER_hh_fech!Q18=0,0,SER_hh_fech!Q18/SER_summary!Q$26)</f>
        <v>7.7024253042833246</v>
      </c>
    </row>
    <row r="19" spans="1:17" ht="12.95" customHeight="1" x14ac:dyDescent="0.25">
      <c r="A19" s="90" t="s">
        <v>47</v>
      </c>
      <c r="B19" s="101">
        <f>IF(SER_hh_fech!B19=0,0,SER_hh_fech!B19/SER_summary!B$26)</f>
        <v>22.437554814126962</v>
      </c>
      <c r="C19" s="101">
        <f>IF(SER_hh_fech!C19=0,0,SER_hh_fech!C19/SER_summary!C$26)</f>
        <v>22.449213849707412</v>
      </c>
      <c r="D19" s="101">
        <f>IF(SER_hh_fech!D19=0,0,SER_hh_fech!D19/SER_summary!D$26)</f>
        <v>22.012888722468031</v>
      </c>
      <c r="E19" s="101">
        <f>IF(SER_hh_fech!E19=0,0,SER_hh_fech!E19/SER_summary!E$26)</f>
        <v>21.610114616835013</v>
      </c>
      <c r="F19" s="101">
        <f>IF(SER_hh_fech!F19=0,0,SER_hh_fech!F19/SER_summary!F$26)</f>
        <v>21.324858402393378</v>
      </c>
      <c r="G19" s="101">
        <f>IF(SER_hh_fech!G19=0,0,SER_hh_fech!G19/SER_summary!G$26)</f>
        <v>20.991990985600754</v>
      </c>
      <c r="H19" s="101">
        <f>IF(SER_hh_fech!H19=0,0,SER_hh_fech!H19/SER_summary!H$26)</f>
        <v>20.697254097690337</v>
      </c>
      <c r="I19" s="101">
        <f>IF(SER_hh_fech!I19=0,0,SER_hh_fech!I19/SER_summary!I$26)</f>
        <v>20.516474863271561</v>
      </c>
      <c r="J19" s="101">
        <f>IF(SER_hh_fech!J19=0,0,SER_hh_fech!J19/SER_summary!J$26)</f>
        <v>20.472430901326078</v>
      </c>
      <c r="K19" s="101">
        <f>IF(SER_hh_fech!K19=0,0,SER_hh_fech!K19/SER_summary!K$26)</f>
        <v>20.456968656380649</v>
      </c>
      <c r="L19" s="101">
        <f>IF(SER_hh_fech!L19=0,0,SER_hh_fech!L19/SER_summary!L$26)</f>
        <v>20.276288913451651</v>
      </c>
      <c r="M19" s="101">
        <f>IF(SER_hh_fech!M19=0,0,SER_hh_fech!M19/SER_summary!M$26)</f>
        <v>20.381745520657653</v>
      </c>
      <c r="N19" s="101">
        <f>IF(SER_hh_fech!N19=0,0,SER_hh_fech!N19/SER_summary!N$26)</f>
        <v>20.452105260612306</v>
      </c>
      <c r="O19" s="101">
        <f>IF(SER_hh_fech!O19=0,0,SER_hh_fech!O19/SER_summary!O$26)</f>
        <v>20.62329785498958</v>
      </c>
      <c r="P19" s="101">
        <f>IF(SER_hh_fech!P19=0,0,SER_hh_fech!P19/SER_summary!P$26)</f>
        <v>20.717805738954819</v>
      </c>
      <c r="Q19" s="101">
        <f>IF(SER_hh_fech!Q19=0,0,SER_hh_fech!Q19/SER_summary!Q$26)</f>
        <v>20.707710230215067</v>
      </c>
    </row>
    <row r="20" spans="1:17" ht="12" customHeight="1" x14ac:dyDescent="0.25">
      <c r="A20" s="88" t="s">
        <v>38</v>
      </c>
      <c r="B20" s="100">
        <f>IF(SER_hh_fech!B20=0,0,SER_hh_fech!B20/SER_summary!B$26)</f>
        <v>0</v>
      </c>
      <c r="C20" s="100">
        <f>IF(SER_hh_fech!C20=0,0,SER_hh_fech!C20/SER_summary!C$26)</f>
        <v>0</v>
      </c>
      <c r="D20" s="100">
        <f>IF(SER_hh_fech!D20=0,0,SER_hh_fech!D20/SER_summary!D$26)</f>
        <v>0</v>
      </c>
      <c r="E20" s="100">
        <f>IF(SER_hh_fech!E20=0,0,SER_hh_fech!E20/SER_summary!E$26)</f>
        <v>0</v>
      </c>
      <c r="F20" s="100">
        <f>IF(SER_hh_fech!F20=0,0,SER_hh_fech!F20/SER_summary!F$26)</f>
        <v>0</v>
      </c>
      <c r="G20" s="100">
        <f>IF(SER_hh_fech!G20=0,0,SER_hh_fech!G20/SER_summary!G$26)</f>
        <v>0</v>
      </c>
      <c r="H20" s="100">
        <f>IF(SER_hh_fech!H20=0,0,SER_hh_fech!H20/SER_summary!H$26)</f>
        <v>0</v>
      </c>
      <c r="I20" s="100">
        <f>IF(SER_hh_fech!I20=0,0,SER_hh_fech!I20/SER_summary!I$26)</f>
        <v>0</v>
      </c>
      <c r="J20" s="100">
        <f>IF(SER_hh_fech!J20=0,0,SER_hh_fech!J20/SER_summary!J$26)</f>
        <v>0</v>
      </c>
      <c r="K20" s="100">
        <f>IF(SER_hh_fech!K20=0,0,SER_hh_fech!K20/SER_summary!K$26)</f>
        <v>0</v>
      </c>
      <c r="L20" s="100">
        <f>IF(SER_hh_fech!L20=0,0,SER_hh_fech!L20/SER_summary!L$26)</f>
        <v>0</v>
      </c>
      <c r="M20" s="100">
        <f>IF(SER_hh_fech!M20=0,0,SER_hh_fech!M20/SER_summary!M$26)</f>
        <v>0</v>
      </c>
      <c r="N20" s="100">
        <f>IF(SER_hh_fech!N20=0,0,SER_hh_fech!N20/SER_summary!N$26)</f>
        <v>0</v>
      </c>
      <c r="O20" s="100">
        <f>IF(SER_hh_fech!O20=0,0,SER_hh_fech!O20/SER_summary!O$26)</f>
        <v>0</v>
      </c>
      <c r="P20" s="100">
        <f>IF(SER_hh_fech!P20=0,0,SER_hh_fech!P20/SER_summary!P$26)</f>
        <v>0</v>
      </c>
      <c r="Q20" s="100">
        <f>IF(SER_hh_fech!Q20=0,0,SER_hh_fech!Q20/SER_summary!Q$26)</f>
        <v>0</v>
      </c>
    </row>
    <row r="21" spans="1:17" s="28" customFormat="1" ht="12" customHeight="1" x14ac:dyDescent="0.25">
      <c r="A21" s="88" t="s">
        <v>66</v>
      </c>
      <c r="B21" s="100">
        <f>IF(SER_hh_fech!B21=0,0,SER_hh_fech!B21/SER_summary!B$26)</f>
        <v>0</v>
      </c>
      <c r="C21" s="100">
        <f>IF(SER_hh_fech!C21=0,0,SER_hh_fech!C21/SER_summary!C$26)</f>
        <v>0</v>
      </c>
      <c r="D21" s="100">
        <f>IF(SER_hh_fech!D21=0,0,SER_hh_fech!D21/SER_summary!D$26)</f>
        <v>0</v>
      </c>
      <c r="E21" s="100">
        <f>IF(SER_hh_fech!E21=0,0,SER_hh_fech!E21/SER_summary!E$26)</f>
        <v>0</v>
      </c>
      <c r="F21" s="100">
        <f>IF(SER_hh_fech!F21=0,0,SER_hh_fech!F21/SER_summary!F$26)</f>
        <v>0</v>
      </c>
      <c r="G21" s="100">
        <f>IF(SER_hh_fech!G21=0,0,SER_hh_fech!G21/SER_summary!G$26)</f>
        <v>0</v>
      </c>
      <c r="H21" s="100">
        <f>IF(SER_hh_fech!H21=0,0,SER_hh_fech!H21/SER_summary!H$26)</f>
        <v>0</v>
      </c>
      <c r="I21" s="100">
        <f>IF(SER_hh_fech!I21=0,0,SER_hh_fech!I21/SER_summary!I$26)</f>
        <v>0</v>
      </c>
      <c r="J21" s="100">
        <f>IF(SER_hh_fech!J21=0,0,SER_hh_fech!J21/SER_summary!J$26)</f>
        <v>0</v>
      </c>
      <c r="K21" s="100">
        <f>IF(SER_hh_fech!K21=0,0,SER_hh_fech!K21/SER_summary!K$26)</f>
        <v>0</v>
      </c>
      <c r="L21" s="100">
        <f>IF(SER_hh_fech!L21=0,0,SER_hh_fech!L21/SER_summary!L$26)</f>
        <v>0</v>
      </c>
      <c r="M21" s="100">
        <f>IF(SER_hh_fech!M21=0,0,SER_hh_fech!M21/SER_summary!M$26)</f>
        <v>0</v>
      </c>
      <c r="N21" s="100">
        <f>IF(SER_hh_fech!N21=0,0,SER_hh_fech!N21/SER_summary!N$26)</f>
        <v>0</v>
      </c>
      <c r="O21" s="100">
        <f>IF(SER_hh_fech!O21=0,0,SER_hh_fech!O21/SER_summary!O$26)</f>
        <v>0</v>
      </c>
      <c r="P21" s="100">
        <f>IF(SER_hh_fech!P21=0,0,SER_hh_fech!P21/SER_summary!P$26)</f>
        <v>0</v>
      </c>
      <c r="Q21" s="100">
        <f>IF(SER_hh_fech!Q21=0,0,SER_hh_fech!Q21/SER_summary!Q$26)</f>
        <v>0</v>
      </c>
    </row>
    <row r="22" spans="1:17" ht="12" customHeight="1" x14ac:dyDescent="0.25">
      <c r="A22" s="88" t="s">
        <v>99</v>
      </c>
      <c r="B22" s="100">
        <f>IF(SER_hh_fech!B22=0,0,SER_hh_fech!B22/SER_summary!B$26)</f>
        <v>27.721350359652945</v>
      </c>
      <c r="C22" s="100">
        <f>IF(SER_hh_fech!C22=0,0,SER_hh_fech!C22/SER_summary!C$26)</f>
        <v>27.635672254226449</v>
      </c>
      <c r="D22" s="100">
        <f>IF(SER_hh_fech!D22=0,0,SER_hh_fech!D22/SER_summary!D$26)</f>
        <v>27.40894119710315</v>
      </c>
      <c r="E22" s="100">
        <f>IF(SER_hh_fech!E22=0,0,SER_hh_fech!E22/SER_summary!E$26)</f>
        <v>27.224868336030944</v>
      </c>
      <c r="F22" s="100">
        <f>IF(SER_hh_fech!F22=0,0,SER_hh_fech!F22/SER_summary!F$26)</f>
        <v>27.068635592301728</v>
      </c>
      <c r="G22" s="100">
        <f>IF(SER_hh_fech!G22=0,0,SER_hh_fech!G22/SER_summary!G$26)</f>
        <v>26.722644511006358</v>
      </c>
      <c r="H22" s="100">
        <f>IF(SER_hh_fech!H22=0,0,SER_hh_fech!H22/SER_summary!H$26)</f>
        <v>26.435134629009809</v>
      </c>
      <c r="I22" s="100">
        <f>IF(SER_hh_fech!I22=0,0,SER_hh_fech!I22/SER_summary!I$26)</f>
        <v>26.241629191473123</v>
      </c>
      <c r="J22" s="100">
        <f>IF(SER_hh_fech!J22=0,0,SER_hh_fech!J22/SER_summary!J$26)</f>
        <v>26.189992279339265</v>
      </c>
      <c r="K22" s="100">
        <f>IF(SER_hh_fech!K22=0,0,SER_hh_fech!K22/SER_summary!K$26)</f>
        <v>26.168971303617194</v>
      </c>
      <c r="L22" s="100">
        <f>IF(SER_hh_fech!L22=0,0,SER_hh_fech!L22/SER_summary!L$26)</f>
        <v>25.958291075791291</v>
      </c>
      <c r="M22" s="100">
        <f>IF(SER_hh_fech!M22=0,0,SER_hh_fech!M22/SER_summary!M$26)</f>
        <v>26.005423167357019</v>
      </c>
      <c r="N22" s="100">
        <f>IF(SER_hh_fech!N22=0,0,SER_hh_fech!N22/SER_summary!N$26)</f>
        <v>26.034189138011126</v>
      </c>
      <c r="O22" s="100">
        <f>IF(SER_hh_fech!O22=0,0,SER_hh_fech!O22/SER_summary!O$26)</f>
        <v>25.931550627496513</v>
      </c>
      <c r="P22" s="100">
        <f>IF(SER_hh_fech!P22=0,0,SER_hh_fech!P22/SER_summary!P$26)</f>
        <v>25.693150038047513</v>
      </c>
      <c r="Q22" s="100">
        <f>IF(SER_hh_fech!Q22=0,0,SER_hh_fech!Q22/SER_summary!Q$26)</f>
        <v>25.456837806862488</v>
      </c>
    </row>
    <row r="23" spans="1:17" ht="12" customHeight="1" x14ac:dyDescent="0.25">
      <c r="A23" s="88" t="s">
        <v>98</v>
      </c>
      <c r="B23" s="100">
        <f>IF(SER_hh_fech!B23=0,0,SER_hh_fech!B23/SER_summary!B$26)</f>
        <v>25.873260335676065</v>
      </c>
      <c r="C23" s="100">
        <f>IF(SER_hh_fech!C23=0,0,SER_hh_fech!C23/SER_summary!C$26)</f>
        <v>25.793294103944696</v>
      </c>
      <c r="D23" s="100">
        <f>IF(SER_hh_fech!D23=0,0,SER_hh_fech!D23/SER_summary!D$26)</f>
        <v>25.581678450629607</v>
      </c>
      <c r="E23" s="100">
        <f>IF(SER_hh_fech!E23=0,0,SER_hh_fech!E23/SER_summary!E$26)</f>
        <v>25.409877113628887</v>
      </c>
      <c r="F23" s="100">
        <f>IF(SER_hh_fech!F23=0,0,SER_hh_fech!F23/SER_summary!F$26)</f>
        <v>25.26405988614826</v>
      </c>
      <c r="G23" s="100">
        <f>IF(SER_hh_fech!G23=0,0,SER_hh_fech!G23/SER_summary!G$26)</f>
        <v>24.941134876939262</v>
      </c>
      <c r="H23" s="100">
        <f>IF(SER_hh_fech!H23=0,0,SER_hh_fech!H23/SER_summary!H$26)</f>
        <v>24.672792320409158</v>
      </c>
      <c r="I23" s="100">
        <f>IF(SER_hh_fech!I23=0,0,SER_hh_fech!I23/SER_summary!I$26)</f>
        <v>24.492187245374904</v>
      </c>
      <c r="J23" s="100">
        <f>IF(SER_hh_fech!J23=0,0,SER_hh_fech!J23/SER_summary!J$26)</f>
        <v>24.443992794049976</v>
      </c>
      <c r="K23" s="100">
        <f>IF(SER_hh_fech!K23=0,0,SER_hh_fech!K23/SER_summary!K$26)</f>
        <v>24.424373216709377</v>
      </c>
      <c r="L23" s="100">
        <f>IF(SER_hh_fech!L23=0,0,SER_hh_fech!L23/SER_summary!L$26)</f>
        <v>24.227738337405192</v>
      </c>
      <c r="M23" s="100">
        <f>IF(SER_hh_fech!M23=0,0,SER_hh_fech!M23/SER_summary!M$26)</f>
        <v>24.294164193105857</v>
      </c>
      <c r="N23" s="100">
        <f>IF(SER_hh_fech!N23=0,0,SER_hh_fech!N23/SER_summary!N$26)</f>
        <v>24.370986883612208</v>
      </c>
      <c r="O23" s="100">
        <f>IF(SER_hh_fech!O23=0,0,SER_hh_fech!O23/SER_summary!O$26)</f>
        <v>24.331254580028894</v>
      </c>
      <c r="P23" s="100">
        <f>IF(SER_hh_fech!P23=0,0,SER_hh_fech!P23/SER_summary!P$26)</f>
        <v>24.170262537989707</v>
      </c>
      <c r="Q23" s="100">
        <f>IF(SER_hh_fech!Q23=0,0,SER_hh_fech!Q23/SER_summary!Q$26)</f>
        <v>24.032732498046599</v>
      </c>
    </row>
    <row r="24" spans="1:17" ht="12" customHeight="1" x14ac:dyDescent="0.25">
      <c r="A24" s="88" t="s">
        <v>34</v>
      </c>
      <c r="B24" s="100">
        <f>IF(SER_hh_fech!B24=0,0,SER_hh_fech!B24/SER_summary!B$26)</f>
        <v>0</v>
      </c>
      <c r="C24" s="100">
        <f>IF(SER_hh_fech!C24=0,0,SER_hh_fech!C24/SER_summary!C$26)</f>
        <v>0</v>
      </c>
      <c r="D24" s="100">
        <f>IF(SER_hh_fech!D24=0,0,SER_hh_fech!D24/SER_summary!D$26)</f>
        <v>0</v>
      </c>
      <c r="E24" s="100">
        <f>IF(SER_hh_fech!E24=0,0,SER_hh_fech!E24/SER_summary!E$26)</f>
        <v>0</v>
      </c>
      <c r="F24" s="100">
        <f>IF(SER_hh_fech!F24=0,0,SER_hh_fech!F24/SER_summary!F$26)</f>
        <v>0</v>
      </c>
      <c r="G24" s="100">
        <f>IF(SER_hh_fech!G24=0,0,SER_hh_fech!G24/SER_summary!G$26)</f>
        <v>0</v>
      </c>
      <c r="H24" s="100">
        <f>IF(SER_hh_fech!H24=0,0,SER_hh_fech!H24/SER_summary!H$26)</f>
        <v>0</v>
      </c>
      <c r="I24" s="100">
        <f>IF(SER_hh_fech!I24=0,0,SER_hh_fech!I24/SER_summary!I$26)</f>
        <v>0</v>
      </c>
      <c r="J24" s="100">
        <f>IF(SER_hh_fech!J24=0,0,SER_hh_fech!J24/SER_summary!J$26)</f>
        <v>0</v>
      </c>
      <c r="K24" s="100">
        <f>IF(SER_hh_fech!K24=0,0,SER_hh_fech!K24/SER_summary!K$26)</f>
        <v>0</v>
      </c>
      <c r="L24" s="100">
        <f>IF(SER_hh_fech!L24=0,0,SER_hh_fech!L24/SER_summary!L$26)</f>
        <v>0</v>
      </c>
      <c r="M24" s="100">
        <f>IF(SER_hh_fech!M24=0,0,SER_hh_fech!M24/SER_summary!M$26)</f>
        <v>0</v>
      </c>
      <c r="N24" s="100">
        <f>IF(SER_hh_fech!N24=0,0,SER_hh_fech!N24/SER_summary!N$26)</f>
        <v>0</v>
      </c>
      <c r="O24" s="100">
        <f>IF(SER_hh_fech!O24=0,0,SER_hh_fech!O24/SER_summary!O$26)</f>
        <v>0</v>
      </c>
      <c r="P24" s="100">
        <f>IF(SER_hh_fech!P24=0,0,SER_hh_fech!P24/SER_summary!P$26)</f>
        <v>0</v>
      </c>
      <c r="Q24" s="100">
        <f>IF(SER_hh_fech!Q24=0,0,SER_hh_fech!Q24/SER_summary!Q$26)</f>
        <v>0</v>
      </c>
    </row>
    <row r="25" spans="1:17" ht="12" customHeight="1" x14ac:dyDescent="0.25">
      <c r="A25" s="88" t="s">
        <v>42</v>
      </c>
      <c r="B25" s="100">
        <f>IF(SER_hh_fech!B25=0,0,SER_hh_fech!B25/SER_summary!B$26)</f>
        <v>20.37519251434491</v>
      </c>
      <c r="C25" s="100">
        <f>IF(SER_hh_fech!C25=0,0,SER_hh_fech!C25/SER_summary!C$26)</f>
        <v>20.312219106856443</v>
      </c>
      <c r="D25" s="100">
        <f>IF(SER_hh_fech!D25=0,0,SER_hh_fech!D25/SER_summary!D$26)</f>
        <v>20.145571779870806</v>
      </c>
      <c r="E25" s="100">
        <f>IF(SER_hh_fech!E25=0,0,SER_hh_fech!E25/SER_summary!E$26)</f>
        <v>20.010278226982745</v>
      </c>
      <c r="F25" s="100">
        <f>IF(SER_hh_fech!F25=0,0,SER_hh_fech!F25/SER_summary!F$26)</f>
        <v>19.895447160341746</v>
      </c>
      <c r="G25" s="100">
        <f>IF(SER_hh_fech!G25=0,0,SER_hh_fech!G25/SER_summary!G$26)</f>
        <v>19.641143715589674</v>
      </c>
      <c r="H25" s="100">
        <f>IF(SER_hh_fech!H25=0,0,SER_hh_fech!H25/SER_summary!H$26)</f>
        <v>19.429823952322209</v>
      </c>
      <c r="I25" s="100">
        <f>IF(SER_hh_fech!I25=0,0,SER_hh_fech!I25/SER_summary!I$26)</f>
        <v>19.287597455732737</v>
      </c>
      <c r="J25" s="100">
        <f>IF(SER_hh_fech!J25=0,0,SER_hh_fech!J25/SER_summary!J$26)</f>
        <v>19.249644325314364</v>
      </c>
      <c r="K25" s="100">
        <f>IF(SER_hh_fech!K25=0,0,SER_hh_fech!K25/SER_summary!K$26)</f>
        <v>19.234193908158637</v>
      </c>
      <c r="L25" s="100">
        <f>IF(SER_hh_fech!L25=0,0,SER_hh_fech!L25/SER_summary!L$26)</f>
        <v>19.07934394070659</v>
      </c>
      <c r="M25" s="100">
        <f>IF(SER_hh_fech!M25=0,0,SER_hh_fech!M25/SER_summary!M$26)</f>
        <v>19.180046960761075</v>
      </c>
      <c r="N25" s="100">
        <f>IF(SER_hh_fech!N25=0,0,SER_hh_fech!N25/SER_summary!N$26)</f>
        <v>19.311891966007373</v>
      </c>
      <c r="O25" s="100">
        <f>IF(SER_hh_fech!O25=0,0,SER_hh_fech!O25/SER_summary!O$26)</f>
        <v>19.365703934327762</v>
      </c>
      <c r="P25" s="100">
        <f>IF(SER_hh_fech!P25=0,0,SER_hh_fech!P25/SER_summary!P$26)</f>
        <v>19.34459495084737</v>
      </c>
      <c r="Q25" s="100">
        <f>IF(SER_hh_fech!Q25=0,0,SER_hh_fech!Q25/SER_summary!Q$26)</f>
        <v>19.35089961470365</v>
      </c>
    </row>
    <row r="26" spans="1:17" ht="12" customHeight="1" x14ac:dyDescent="0.25">
      <c r="A26" s="88" t="s">
        <v>30</v>
      </c>
      <c r="B26" s="22">
        <f>IF(SER_hh_fech!B26=0,0,SER_hh_fech!B26/SER_summary!B$26)</f>
        <v>21.094525880926287</v>
      </c>
      <c r="C26" s="22">
        <f>IF(SER_hh_fech!C26=0,0,SER_hh_fech!C26/SER_summary!C$26)</f>
        <v>21.029581271851114</v>
      </c>
      <c r="D26" s="22">
        <f>IF(SER_hh_fech!D26=0,0,SER_hh_fech!D26/SER_summary!D$26)</f>
        <v>20.856563216400783</v>
      </c>
      <c r="E26" s="22">
        <f>IF(SER_hh_fech!E26=0,0,SER_hh_fech!E26/SER_summary!E$26)</f>
        <v>20.717282152595683</v>
      </c>
      <c r="F26" s="22">
        <f>IF(SER_hh_fech!F26=0,0,SER_hh_fech!F26/SER_summary!F$26)</f>
        <v>20.59802738225369</v>
      </c>
      <c r="G26" s="22">
        <f>IF(SER_hh_fech!G26=0,0,SER_hh_fech!G26/SER_summary!G$26)</f>
        <v>20.334595355439149</v>
      </c>
      <c r="H26" s="22">
        <f>IF(SER_hh_fech!H26=0,0,SER_hh_fech!H26/SER_summary!H$26)</f>
        <v>20.115290857673578</v>
      </c>
      <c r="I26" s="22">
        <f>IF(SER_hh_fech!I26=0,0,SER_hh_fech!I26/SER_summary!I$26)</f>
        <v>19.967770954932149</v>
      </c>
      <c r="J26" s="22">
        <f>IF(SER_hh_fech!J26=0,0,SER_hh_fech!J26/SER_summary!J$26)</f>
        <v>19.92832218835543</v>
      </c>
      <c r="K26" s="22">
        <f>IF(SER_hh_fech!K26=0,0,SER_hh_fech!K26/SER_summary!K$26)</f>
        <v>19.912213254538493</v>
      </c>
      <c r="L26" s="22">
        <f>IF(SER_hh_fech!L26=0,0,SER_hh_fech!L26/SER_summary!L$26)</f>
        <v>19.751981957197671</v>
      </c>
      <c r="M26" s="22">
        <f>IF(SER_hh_fech!M26=0,0,SER_hh_fech!M26/SER_summary!M$26)</f>
        <v>19.798517162397037</v>
      </c>
      <c r="N26" s="22">
        <f>IF(SER_hh_fech!N26=0,0,SER_hh_fech!N26/SER_summary!N$26)</f>
        <v>19.837489831259013</v>
      </c>
      <c r="O26" s="22">
        <f>IF(SER_hh_fech!O26=0,0,SER_hh_fech!O26/SER_summary!O$26)</f>
        <v>19.92629095455592</v>
      </c>
      <c r="P26" s="22">
        <f>IF(SER_hh_fech!P26=0,0,SER_hh_fech!P26/SER_summary!P$26)</f>
        <v>19.849720948647235</v>
      </c>
      <c r="Q26" s="22">
        <f>IF(SER_hh_fech!Q26=0,0,SER_hh_fech!Q26/SER_summary!Q$26)</f>
        <v>19.874061479539872</v>
      </c>
    </row>
    <row r="27" spans="1:17" ht="12" customHeight="1" x14ac:dyDescent="0.25">
      <c r="A27" s="93" t="s">
        <v>114</v>
      </c>
      <c r="B27" s="116">
        <f>IF(SER_hh_fech!B27=0,0,SER_hh_fech!B27/SER_summary!B$26)</f>
        <v>0</v>
      </c>
      <c r="C27" s="116">
        <f>IF(SER_hh_fech!C27=0,0,SER_hh_fech!C27/SER_summary!C$26)</f>
        <v>0</v>
      </c>
      <c r="D27" s="116">
        <f>IF(SER_hh_fech!D27=0,0,SER_hh_fech!D27/SER_summary!D$26)</f>
        <v>0</v>
      </c>
      <c r="E27" s="116">
        <f>IF(SER_hh_fech!E27=0,0,SER_hh_fech!E27/SER_summary!E$26)</f>
        <v>0</v>
      </c>
      <c r="F27" s="116">
        <f>IF(SER_hh_fech!F27=0,0,SER_hh_fech!F27/SER_summary!F$26)</f>
        <v>0</v>
      </c>
      <c r="G27" s="116">
        <f>IF(SER_hh_fech!G27=0,0,SER_hh_fech!G27/SER_summary!G$26)</f>
        <v>0</v>
      </c>
      <c r="H27" s="116">
        <f>IF(SER_hh_fech!H27=0,0,SER_hh_fech!H27/SER_summary!H$26)</f>
        <v>0</v>
      </c>
      <c r="I27" s="116">
        <f>IF(SER_hh_fech!I27=0,0,SER_hh_fech!I27/SER_summary!I$26)</f>
        <v>0</v>
      </c>
      <c r="J27" s="116">
        <f>IF(SER_hh_fech!J27=0,0,SER_hh_fech!J27/SER_summary!J$26)</f>
        <v>0</v>
      </c>
      <c r="K27" s="116">
        <f>IF(SER_hh_fech!K27=0,0,SER_hh_fech!K27/SER_summary!K$26)</f>
        <v>0</v>
      </c>
      <c r="L27" s="116">
        <f>IF(SER_hh_fech!L27=0,0,SER_hh_fech!L27/SER_summary!L$26)</f>
        <v>0</v>
      </c>
      <c r="M27" s="116">
        <f>IF(SER_hh_fech!M27=0,0,SER_hh_fech!M27/SER_summary!M$26)</f>
        <v>0</v>
      </c>
      <c r="N27" s="116">
        <f>IF(SER_hh_fech!N27=0,0,SER_hh_fech!N27/SER_summary!N$26)</f>
        <v>0</v>
      </c>
      <c r="O27" s="116">
        <f>IF(SER_hh_fech!O27=0,0,SER_hh_fech!O27/SER_summary!O$26)</f>
        <v>0</v>
      </c>
      <c r="P27" s="116">
        <f>IF(SER_hh_fech!P27=0,0,SER_hh_fech!P27/SER_summary!P$26)</f>
        <v>0</v>
      </c>
      <c r="Q27" s="116">
        <f>IF(SER_hh_fech!Q27=0,0,SER_hh_fech!Q27/SER_summary!Q$26)</f>
        <v>0</v>
      </c>
    </row>
    <row r="28" spans="1:17" ht="12" customHeight="1" x14ac:dyDescent="0.25">
      <c r="A28" s="91" t="s">
        <v>113</v>
      </c>
      <c r="B28" s="117">
        <f>IF(SER_hh_fech!B28=0,0,SER_hh_fech!B28/SER_summary!B$26)</f>
        <v>0</v>
      </c>
      <c r="C28" s="117">
        <f>IF(SER_hh_fech!C28=0,0,SER_hh_fech!C28/SER_summary!C$26)</f>
        <v>0</v>
      </c>
      <c r="D28" s="117">
        <f>IF(SER_hh_fech!D28=0,0,SER_hh_fech!D28/SER_summary!D$26)</f>
        <v>0</v>
      </c>
      <c r="E28" s="117">
        <f>IF(SER_hh_fech!E28=0,0,SER_hh_fech!E28/SER_summary!E$26)</f>
        <v>0</v>
      </c>
      <c r="F28" s="117">
        <f>IF(SER_hh_fech!F28=0,0,SER_hh_fech!F28/SER_summary!F$26)</f>
        <v>0</v>
      </c>
      <c r="G28" s="117">
        <f>IF(SER_hh_fech!G28=0,0,SER_hh_fech!G28/SER_summary!G$26)</f>
        <v>0</v>
      </c>
      <c r="H28" s="117">
        <f>IF(SER_hh_fech!H28=0,0,SER_hh_fech!H28/SER_summary!H$26)</f>
        <v>0</v>
      </c>
      <c r="I28" s="117">
        <f>IF(SER_hh_fech!I28=0,0,SER_hh_fech!I28/SER_summary!I$26)</f>
        <v>0</v>
      </c>
      <c r="J28" s="117">
        <f>IF(SER_hh_fech!J28=0,0,SER_hh_fech!J28/SER_summary!J$26)</f>
        <v>0</v>
      </c>
      <c r="K28" s="117">
        <f>IF(SER_hh_fech!K28=0,0,SER_hh_fech!K28/SER_summary!K$26)</f>
        <v>0</v>
      </c>
      <c r="L28" s="117">
        <f>IF(SER_hh_fech!L28=0,0,SER_hh_fech!L28/SER_summary!L$26)</f>
        <v>0</v>
      </c>
      <c r="M28" s="117">
        <f>IF(SER_hh_fech!M28=0,0,SER_hh_fech!M28/SER_summary!M$26)</f>
        <v>0</v>
      </c>
      <c r="N28" s="117">
        <f>IF(SER_hh_fech!N28=0,0,SER_hh_fech!N28/SER_summary!N$26)</f>
        <v>0</v>
      </c>
      <c r="O28" s="117">
        <f>IF(SER_hh_fech!O28=0,0,SER_hh_fech!O28/SER_summary!O$26)</f>
        <v>0</v>
      </c>
      <c r="P28" s="117">
        <f>IF(SER_hh_fech!P28=0,0,SER_hh_fech!P28/SER_summary!P$26)</f>
        <v>0</v>
      </c>
      <c r="Q28" s="117">
        <f>IF(SER_hh_fech!Q28=0,0,SER_hh_fech!Q28/SER_summary!Q$26)</f>
        <v>0</v>
      </c>
    </row>
    <row r="29" spans="1:17" ht="12.95" customHeight="1" x14ac:dyDescent="0.25">
      <c r="A29" s="90" t="s">
        <v>46</v>
      </c>
      <c r="B29" s="101">
        <f>IF(SER_hh_fech!B29=0,0,SER_hh_fech!B29/SER_summary!B$26)</f>
        <v>27.724437186152663</v>
      </c>
      <c r="C29" s="101">
        <f>IF(SER_hh_fech!C29=0,0,SER_hh_fech!C29/SER_summary!C$26)</f>
        <v>27.684648412484599</v>
      </c>
      <c r="D29" s="101">
        <f>IF(SER_hh_fech!D29=0,0,SER_hh_fech!D29/SER_summary!D$26)</f>
        <v>27.312968110818005</v>
      </c>
      <c r="E29" s="101">
        <f>IF(SER_hh_fech!E29=0,0,SER_hh_fech!E29/SER_summary!E$26)</f>
        <v>26.951578519346683</v>
      </c>
      <c r="F29" s="101">
        <f>IF(SER_hh_fech!F29=0,0,SER_hh_fech!F29/SER_summary!F$26)</f>
        <v>26.871934527794515</v>
      </c>
      <c r="G29" s="101">
        <f>IF(SER_hh_fech!G29=0,0,SER_hh_fech!G29/SER_summary!G$26)</f>
        <v>26.375584313226593</v>
      </c>
      <c r="H29" s="101">
        <f>IF(SER_hh_fech!H29=0,0,SER_hh_fech!H29/SER_summary!H$26)</f>
        <v>25.79087428358352</v>
      </c>
      <c r="I29" s="101">
        <f>IF(SER_hh_fech!I29=0,0,SER_hh_fech!I29/SER_summary!I$26)</f>
        <v>25.417411248071833</v>
      </c>
      <c r="J29" s="101">
        <f>IF(SER_hh_fech!J29=0,0,SER_hh_fech!J29/SER_summary!J$26)</f>
        <v>25.412510189239516</v>
      </c>
      <c r="K29" s="101">
        <f>IF(SER_hh_fech!K29=0,0,SER_hh_fech!K29/SER_summary!K$26)</f>
        <v>25.318939738233389</v>
      </c>
      <c r="L29" s="101">
        <f>IF(SER_hh_fech!L29=0,0,SER_hh_fech!L29/SER_summary!L$26)</f>
        <v>24.058373478617487</v>
      </c>
      <c r="M29" s="101">
        <f>IF(SER_hh_fech!M29=0,0,SER_hh_fech!M29/SER_summary!M$26)</f>
        <v>23.91195573785587</v>
      </c>
      <c r="N29" s="101">
        <f>IF(SER_hh_fech!N29=0,0,SER_hh_fech!N29/SER_summary!N$26)</f>
        <v>23.705049411542852</v>
      </c>
      <c r="O29" s="101">
        <f>IF(SER_hh_fech!O29=0,0,SER_hh_fech!O29/SER_summary!O$26)</f>
        <v>23.714241793750251</v>
      </c>
      <c r="P29" s="101">
        <f>IF(SER_hh_fech!P29=0,0,SER_hh_fech!P29/SER_summary!P$26)</f>
        <v>23.429226740289419</v>
      </c>
      <c r="Q29" s="101">
        <f>IF(SER_hh_fech!Q29=0,0,SER_hh_fech!Q29/SER_summary!Q$26)</f>
        <v>23.423897172095433</v>
      </c>
    </row>
    <row r="30" spans="1:17" ht="12" customHeight="1" x14ac:dyDescent="0.25">
      <c r="A30" s="88" t="s">
        <v>66</v>
      </c>
      <c r="B30" s="100">
        <f>IF(SER_hh_fech!B30=0,0,SER_hh_fech!B30/SER_summary!B$26)</f>
        <v>0</v>
      </c>
      <c r="C30" s="100">
        <f>IF(SER_hh_fech!C30=0,0,SER_hh_fech!C30/SER_summary!C$26)</f>
        <v>0</v>
      </c>
      <c r="D30" s="100">
        <f>IF(SER_hh_fech!D30=0,0,SER_hh_fech!D30/SER_summary!D$26)</f>
        <v>0</v>
      </c>
      <c r="E30" s="100">
        <f>IF(SER_hh_fech!E30=0,0,SER_hh_fech!E30/SER_summary!E$26)</f>
        <v>0</v>
      </c>
      <c r="F30" s="100">
        <f>IF(SER_hh_fech!F30=0,0,SER_hh_fech!F30/SER_summary!F$26)</f>
        <v>34.735157099313817</v>
      </c>
      <c r="G30" s="100">
        <f>IF(SER_hh_fech!G30=0,0,SER_hh_fech!G30/SER_summary!G$26)</f>
        <v>34.339399644943121</v>
      </c>
      <c r="H30" s="100">
        <f>IF(SER_hh_fech!H30=0,0,SER_hh_fech!H30/SER_summary!H$26)</f>
        <v>33.844780682163034</v>
      </c>
      <c r="I30" s="100">
        <f>IF(SER_hh_fech!I30=0,0,SER_hh_fech!I30/SER_summary!I$26)</f>
        <v>33.539105255890505</v>
      </c>
      <c r="J30" s="100">
        <f>IF(SER_hh_fech!J30=0,0,SER_hh_fech!J30/SER_summary!J$26)</f>
        <v>33.600884293020485</v>
      </c>
      <c r="K30" s="100">
        <f>IF(SER_hh_fech!K30=0,0,SER_hh_fech!K30/SER_summary!K$26)</f>
        <v>33.638674701306748</v>
      </c>
      <c r="L30" s="100">
        <f>IF(SER_hh_fech!L30=0,0,SER_hh_fech!L30/SER_summary!L$26)</f>
        <v>33.459403266966312</v>
      </c>
      <c r="M30" s="100">
        <f>IF(SER_hh_fech!M30=0,0,SER_hh_fech!M30/SER_summary!M$26)</f>
        <v>33.326235245710549</v>
      </c>
      <c r="N30" s="100">
        <f>IF(SER_hh_fech!N30=0,0,SER_hh_fech!N30/SER_summary!N$26)</f>
        <v>33.074562695610261</v>
      </c>
      <c r="O30" s="100">
        <f>IF(SER_hh_fech!O30=0,0,SER_hh_fech!O30/SER_summary!O$26)</f>
        <v>32.897545087793667</v>
      </c>
      <c r="P30" s="100">
        <f>IF(SER_hh_fech!P30=0,0,SER_hh_fech!P30/SER_summary!P$26)</f>
        <v>32.631449672813545</v>
      </c>
      <c r="Q30" s="100">
        <f>IF(SER_hh_fech!Q30=0,0,SER_hh_fech!Q30/SER_summary!Q$26)</f>
        <v>32.356344002166033</v>
      </c>
    </row>
    <row r="31" spans="1:17" ht="12" customHeight="1" x14ac:dyDescent="0.25">
      <c r="A31" s="88" t="s">
        <v>98</v>
      </c>
      <c r="B31" s="100">
        <f>IF(SER_hh_fech!B31=0,0,SER_hh_fech!B31/SER_summary!B$26)</f>
        <v>34.051341775985527</v>
      </c>
      <c r="C31" s="100">
        <f>IF(SER_hh_fech!C31=0,0,SER_hh_fech!C31/SER_summary!C$26)</f>
        <v>33.479764164588332</v>
      </c>
      <c r="D31" s="100">
        <f>IF(SER_hh_fech!D31=0,0,SER_hh_fech!D31/SER_summary!D$26)</f>
        <v>32.776102097891936</v>
      </c>
      <c r="E31" s="100">
        <f>IF(SER_hh_fech!E31=0,0,SER_hh_fech!E31/SER_summary!E$26)</f>
        <v>32.507056817395764</v>
      </c>
      <c r="F31" s="100">
        <f>IF(SER_hh_fech!F31=0,0,SER_hh_fech!F31/SER_summary!F$26)</f>
        <v>32.254074449362832</v>
      </c>
      <c r="G31" s="100">
        <f>IF(SER_hh_fech!G31=0,0,SER_hh_fech!G31/SER_summary!G$26)</f>
        <v>31.886585384590038</v>
      </c>
      <c r="H31" s="100">
        <f>IF(SER_hh_fech!H31=0,0,SER_hh_fech!H31/SER_summary!H$26)</f>
        <v>31.427296347722827</v>
      </c>
      <c r="I31" s="100">
        <f>IF(SER_hh_fech!I31=0,0,SER_hh_fech!I31/SER_summary!I$26)</f>
        <v>31.143454880469783</v>
      </c>
      <c r="J31" s="100">
        <f>IF(SER_hh_fech!J31=0,0,SER_hh_fech!J31/SER_summary!J$26)</f>
        <v>31.200821129233297</v>
      </c>
      <c r="K31" s="100">
        <f>IF(SER_hh_fech!K31=0,0,SER_hh_fech!K31/SER_summary!K$26)</f>
        <v>31.235912222641971</v>
      </c>
      <c r="L31" s="100">
        <f>IF(SER_hh_fech!L31=0,0,SER_hh_fech!L31/SER_summary!L$26)</f>
        <v>31.069445890754452</v>
      </c>
      <c r="M31" s="100">
        <f>IF(SER_hh_fech!M31=0,0,SER_hh_fech!M31/SER_summary!M$26)</f>
        <v>30.927585420489809</v>
      </c>
      <c r="N31" s="100">
        <f>IF(SER_hh_fech!N31=0,0,SER_hh_fech!N31/SER_summary!N$26)</f>
        <v>30.673509748072142</v>
      </c>
      <c r="O31" s="100">
        <f>IF(SER_hh_fech!O31=0,0,SER_hh_fech!O31/SER_summary!O$26)</f>
        <v>30.484033192677344</v>
      </c>
      <c r="P31" s="100">
        <f>IF(SER_hh_fech!P31=0,0,SER_hh_fech!P31/SER_summary!P$26)</f>
        <v>30.207817369902369</v>
      </c>
      <c r="Q31" s="100">
        <f>IF(SER_hh_fech!Q31=0,0,SER_hh_fech!Q31/SER_summary!Q$26)</f>
        <v>29.927588929257464</v>
      </c>
    </row>
    <row r="32" spans="1:17" ht="12" customHeight="1" x14ac:dyDescent="0.25">
      <c r="A32" s="88" t="s">
        <v>34</v>
      </c>
      <c r="B32" s="100">
        <f>IF(SER_hh_fech!B32=0,0,SER_hh_fech!B32/SER_summary!B$26)</f>
        <v>0</v>
      </c>
      <c r="C32" s="100">
        <f>IF(SER_hh_fech!C32=0,0,SER_hh_fech!C32/SER_summary!C$26)</f>
        <v>0</v>
      </c>
      <c r="D32" s="100">
        <f>IF(SER_hh_fech!D32=0,0,SER_hh_fech!D32/SER_summary!D$26)</f>
        <v>0</v>
      </c>
      <c r="E32" s="100">
        <f>IF(SER_hh_fech!E32=0,0,SER_hh_fech!E32/SER_summary!E$26)</f>
        <v>0</v>
      </c>
      <c r="F32" s="100">
        <f>IF(SER_hh_fech!F32=0,0,SER_hh_fech!F32/SER_summary!F$26)</f>
        <v>0</v>
      </c>
      <c r="G32" s="100">
        <f>IF(SER_hh_fech!G32=0,0,SER_hh_fech!G32/SER_summary!G$26)</f>
        <v>0</v>
      </c>
      <c r="H32" s="100">
        <f>IF(SER_hh_fech!H32=0,0,SER_hh_fech!H32/SER_summary!H$26)</f>
        <v>0</v>
      </c>
      <c r="I32" s="100">
        <f>IF(SER_hh_fech!I32=0,0,SER_hh_fech!I32/SER_summary!I$26)</f>
        <v>0</v>
      </c>
      <c r="J32" s="100">
        <f>IF(SER_hh_fech!J32=0,0,SER_hh_fech!J32/SER_summary!J$26)</f>
        <v>0</v>
      </c>
      <c r="K32" s="100">
        <f>IF(SER_hh_fech!K32=0,0,SER_hh_fech!K32/SER_summary!K$26)</f>
        <v>0</v>
      </c>
      <c r="L32" s="100">
        <f>IF(SER_hh_fech!L32=0,0,SER_hh_fech!L32/SER_summary!L$26)</f>
        <v>0</v>
      </c>
      <c r="M32" s="100">
        <f>IF(SER_hh_fech!M32=0,0,SER_hh_fech!M32/SER_summary!M$26)</f>
        <v>0</v>
      </c>
      <c r="N32" s="100">
        <f>IF(SER_hh_fech!N32=0,0,SER_hh_fech!N32/SER_summary!N$26)</f>
        <v>0</v>
      </c>
      <c r="O32" s="100">
        <f>IF(SER_hh_fech!O32=0,0,SER_hh_fech!O32/SER_summary!O$26)</f>
        <v>0</v>
      </c>
      <c r="P32" s="100">
        <f>IF(SER_hh_fech!P32=0,0,SER_hh_fech!P32/SER_summary!P$26)</f>
        <v>0</v>
      </c>
      <c r="Q32" s="100">
        <f>IF(SER_hh_fech!Q32=0,0,SER_hh_fech!Q32/SER_summary!Q$26)</f>
        <v>0</v>
      </c>
    </row>
    <row r="33" spans="1:17" ht="12" customHeight="1" x14ac:dyDescent="0.25">
      <c r="A33" s="49" t="s">
        <v>30</v>
      </c>
      <c r="B33" s="18">
        <f>IF(SER_hh_fech!B33=0,0,SER_hh_fech!B33/SER_summary!B$26)</f>
        <v>27.553428817635641</v>
      </c>
      <c r="C33" s="18">
        <f>IF(SER_hh_fech!C33=0,0,SER_hh_fech!C33/SER_summary!C$26)</f>
        <v>27.148034554722962</v>
      </c>
      <c r="D33" s="18">
        <f>IF(SER_hh_fech!D33=0,0,SER_hh_fech!D33/SER_summary!D$26)</f>
        <v>26.575478814935597</v>
      </c>
      <c r="E33" s="18">
        <f>IF(SER_hh_fech!E33=0,0,SER_hh_fech!E33/SER_summary!E$26)</f>
        <v>26.217033121967155</v>
      </c>
      <c r="F33" s="18">
        <f>IF(SER_hh_fech!F33=0,0,SER_hh_fech!F33/SER_summary!F$26)</f>
        <v>25.953223258933427</v>
      </c>
      <c r="G33" s="18">
        <f>IF(SER_hh_fech!G33=0,0,SER_hh_fech!G33/SER_summary!G$26)</f>
        <v>25.489212594924958</v>
      </c>
      <c r="H33" s="18">
        <f>IF(SER_hh_fech!H33=0,0,SER_hh_fech!H33/SER_summary!H$26)</f>
        <v>24.948893017212356</v>
      </c>
      <c r="I33" s="18">
        <f>IF(SER_hh_fech!I33=0,0,SER_hh_fech!I33/SER_summary!I$26)</f>
        <v>24.597821289752247</v>
      </c>
      <c r="J33" s="18">
        <f>IF(SER_hh_fech!J33=0,0,SER_hh_fech!J33/SER_summary!J$26)</f>
        <v>24.591282101117052</v>
      </c>
      <c r="K33" s="18">
        <f>IF(SER_hh_fech!K33=0,0,SER_hh_fech!K33/SER_summary!K$26)</f>
        <v>24.537950903620125</v>
      </c>
      <c r="L33" s="18">
        <f>IF(SER_hh_fech!L33=0,0,SER_hh_fech!L33/SER_summary!L$26)</f>
        <v>23.104592445365704</v>
      </c>
      <c r="M33" s="18">
        <f>IF(SER_hh_fech!M33=0,0,SER_hh_fech!M33/SER_summary!M$26)</f>
        <v>22.963270549130666</v>
      </c>
      <c r="N33" s="18">
        <f>IF(SER_hh_fech!N33=0,0,SER_hh_fech!N33/SER_summary!N$26)</f>
        <v>22.716220249993093</v>
      </c>
      <c r="O33" s="18">
        <f>IF(SER_hh_fech!O33=0,0,SER_hh_fech!O33/SER_summary!O$26)</f>
        <v>22.744476707572375</v>
      </c>
      <c r="P33" s="18">
        <f>IF(SER_hh_fech!P33=0,0,SER_hh_fech!P33/SER_summary!P$26)</f>
        <v>22.455531905870199</v>
      </c>
      <c r="Q33" s="18">
        <f>IF(SER_hh_fech!Q33=0,0,SER_hh_fech!Q33/SER_summary!Q$26)</f>
        <v>22.482055505023769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119</v>
      </c>
      <c r="B3" s="106">
        <f>IF(SER_hh_tesh!B3=0,0,SER_hh_tesh!B3/SER_summary!B$26)</f>
        <v>118.57477107395025</v>
      </c>
      <c r="C3" s="106">
        <f>IF(SER_hh_tesh!C3=0,0,SER_hh_tesh!C3/SER_summary!C$26)</f>
        <v>114.70196963310332</v>
      </c>
      <c r="D3" s="106">
        <f>IF(SER_hh_tesh!D3=0,0,SER_hh_tesh!D3/SER_summary!D$26)</f>
        <v>111.91714714324901</v>
      </c>
      <c r="E3" s="106">
        <f>IF(SER_hh_tesh!E3=0,0,SER_hh_tesh!E3/SER_summary!E$26)</f>
        <v>128.22046245353101</v>
      </c>
      <c r="F3" s="106">
        <f>IF(SER_hh_tesh!F3=0,0,SER_hh_tesh!F3/SER_summary!F$26)</f>
        <v>144.91217419559064</v>
      </c>
      <c r="G3" s="106">
        <f>IF(SER_hh_tesh!G3=0,0,SER_hh_tesh!G3/SER_summary!G$26)</f>
        <v>142.06804262089304</v>
      </c>
      <c r="H3" s="106">
        <f>IF(SER_hh_tesh!H3=0,0,SER_hh_tesh!H3/SER_summary!H$26)</f>
        <v>136.06866560153273</v>
      </c>
      <c r="I3" s="106">
        <f>IF(SER_hh_tesh!I3=0,0,SER_hh_tesh!I3/SER_summary!I$26)</f>
        <v>134.77424279048324</v>
      </c>
      <c r="J3" s="106">
        <f>IF(SER_hh_tesh!J3=0,0,SER_hh_tesh!J3/SER_summary!J$26)</f>
        <v>154.87375691022783</v>
      </c>
      <c r="K3" s="106">
        <f>IF(SER_hh_tesh!K3=0,0,SER_hh_tesh!K3/SER_summary!K$26)</f>
        <v>151.51570158463758</v>
      </c>
      <c r="L3" s="106">
        <f>IF(SER_hh_tesh!L3=0,0,SER_hh_tesh!L3/SER_summary!L$26)</f>
        <v>154.14363188376146</v>
      </c>
      <c r="M3" s="106">
        <f>IF(SER_hh_tesh!M3=0,0,SER_hh_tesh!M3/SER_summary!M$26)</f>
        <v>138.84844546794071</v>
      </c>
      <c r="N3" s="106">
        <f>IF(SER_hh_tesh!N3=0,0,SER_hh_tesh!N3/SER_summary!N$26)</f>
        <v>148.78632749999446</v>
      </c>
      <c r="O3" s="106">
        <f>IF(SER_hh_tesh!O3=0,0,SER_hh_tesh!O3/SER_summary!O$26)</f>
        <v>146.32759147648491</v>
      </c>
      <c r="P3" s="106">
        <f>IF(SER_hh_tesh!P3=0,0,SER_hh_tesh!P3/SER_summary!P$26)</f>
        <v>165.93093633744977</v>
      </c>
      <c r="Q3" s="106">
        <f>IF(SER_hh_tesh!Q3=0,0,SER_hh_tesh!Q3/SER_summary!Q$26)</f>
        <v>166.83918472121337</v>
      </c>
    </row>
    <row r="4" spans="1:17" ht="12.95" customHeight="1" x14ac:dyDescent="0.25">
      <c r="A4" s="90" t="s">
        <v>44</v>
      </c>
      <c r="B4" s="101">
        <f>IF(SER_hh_tesh!B4=0,0,SER_hh_tesh!B4/SER_summary!B$26)</f>
        <v>88.469210028798514</v>
      </c>
      <c r="C4" s="101">
        <f>IF(SER_hh_tesh!C4=0,0,SER_hh_tesh!C4/SER_summary!C$26)</f>
        <v>84.631250082651903</v>
      </c>
      <c r="D4" s="101">
        <f>IF(SER_hh_tesh!D4=0,0,SER_hh_tesh!D4/SER_summary!D$26)</f>
        <v>81.937203799996851</v>
      </c>
      <c r="E4" s="101">
        <f>IF(SER_hh_tesh!E4=0,0,SER_hh_tesh!E4/SER_summary!E$26)</f>
        <v>98.138944158207764</v>
      </c>
      <c r="F4" s="101">
        <f>IF(SER_hh_tesh!F4=0,0,SER_hh_tesh!F4/SER_summary!F$26)</f>
        <v>114.74807910014236</v>
      </c>
      <c r="G4" s="101">
        <f>IF(SER_hh_tesh!G4=0,0,SER_hh_tesh!G4/SER_summary!G$26)</f>
        <v>111.95288022804313</v>
      </c>
      <c r="H4" s="101">
        <f>IF(SER_hh_tesh!H4=0,0,SER_hh_tesh!H4/SER_summary!H$26)</f>
        <v>105.97199736868362</v>
      </c>
      <c r="I4" s="101">
        <f>IF(SER_hh_tesh!I4=0,0,SER_hh_tesh!I4/SER_summary!I$26)</f>
        <v>104.63767351455927</v>
      </c>
      <c r="J4" s="101">
        <f>IF(SER_hh_tesh!J4=0,0,SER_hh_tesh!J4/SER_summary!J$26)</f>
        <v>124.49395979963838</v>
      </c>
      <c r="K4" s="101">
        <f>IF(SER_hh_tesh!K4=0,0,SER_hh_tesh!K4/SER_summary!K$26)</f>
        <v>120.89425948354878</v>
      </c>
      <c r="L4" s="101">
        <f>IF(SER_hh_tesh!L4=0,0,SER_hh_tesh!L4/SER_summary!L$26)</f>
        <v>124.16168161782782</v>
      </c>
      <c r="M4" s="101">
        <f>IF(SER_hh_tesh!M4=0,0,SER_hh_tesh!M4/SER_summary!M$26)</f>
        <v>108.58236528891393</v>
      </c>
      <c r="N4" s="101">
        <f>IF(SER_hh_tesh!N4=0,0,SER_hh_tesh!N4/SER_summary!N$26)</f>
        <v>118.32115323396789</v>
      </c>
      <c r="O4" s="101">
        <f>IF(SER_hh_tesh!O4=0,0,SER_hh_tesh!O4/SER_summary!O$26)</f>
        <v>115.57095477573303</v>
      </c>
      <c r="P4" s="101">
        <f>IF(SER_hh_tesh!P4=0,0,SER_hh_tesh!P4/SER_summary!P$26)</f>
        <v>135.19184008407314</v>
      </c>
      <c r="Q4" s="101">
        <f>IF(SER_hh_tesh!Q4=0,0,SER_hh_tesh!Q4/SER_summary!Q$26)</f>
        <v>135.79241602269448</v>
      </c>
    </row>
    <row r="5" spans="1:17" ht="12" customHeight="1" x14ac:dyDescent="0.25">
      <c r="A5" s="88" t="s">
        <v>38</v>
      </c>
      <c r="B5" s="100">
        <f>IF(SER_hh_tesh!B5=0,0,SER_hh_tesh!B5/SER_summary!B$26)</f>
        <v>87.59693858434575</v>
      </c>
      <c r="C5" s="100">
        <f>IF(SER_hh_tesh!C5=0,0,SER_hh_tesh!C5/SER_summary!C$26)</f>
        <v>88.440614916055054</v>
      </c>
      <c r="D5" s="100">
        <f>IF(SER_hh_tesh!D5=0,0,SER_hh_tesh!D5/SER_summary!D$26)</f>
        <v>77.294188713162811</v>
      </c>
      <c r="E5" s="100">
        <f>IF(SER_hh_tesh!E5=0,0,SER_hh_tesh!E5/SER_summary!E$26)</f>
        <v>95.751394805612733</v>
      </c>
      <c r="F5" s="100">
        <f>IF(SER_hh_tesh!F5=0,0,SER_hh_tesh!F5/SER_summary!F$26)</f>
        <v>105.10958644192388</v>
      </c>
      <c r="G5" s="100">
        <f>IF(SER_hh_tesh!G5=0,0,SER_hh_tesh!G5/SER_summary!G$26)</f>
        <v>115.67001284257887</v>
      </c>
      <c r="H5" s="100">
        <f>IF(SER_hh_tesh!H5=0,0,SER_hh_tesh!H5/SER_summary!H$26)</f>
        <v>94.75798424803142</v>
      </c>
      <c r="I5" s="100">
        <f>IF(SER_hh_tesh!I5=0,0,SER_hh_tesh!I5/SER_summary!I$26)</f>
        <v>109.71661653966412</v>
      </c>
      <c r="J5" s="100">
        <f>IF(SER_hh_tesh!J5=0,0,SER_hh_tesh!J5/SER_summary!J$26)</f>
        <v>123.40919965341379</v>
      </c>
      <c r="K5" s="100">
        <f>IF(SER_hh_tesh!K5=0,0,SER_hh_tesh!K5/SER_summary!K$26)</f>
        <v>119.69543755655137</v>
      </c>
      <c r="L5" s="100">
        <f>IF(SER_hh_tesh!L5=0,0,SER_hh_tesh!L5/SER_summary!L$26)</f>
        <v>113.72891211755335</v>
      </c>
      <c r="M5" s="100">
        <f>IF(SER_hh_tesh!M5=0,0,SER_hh_tesh!M5/SER_summary!M$26)</f>
        <v>86.446564577712522</v>
      </c>
      <c r="N5" s="100">
        <f>IF(SER_hh_tesh!N5=0,0,SER_hh_tesh!N5/SER_summary!N$26)</f>
        <v>113.88940967654165</v>
      </c>
      <c r="O5" s="100">
        <f>IF(SER_hh_tesh!O5=0,0,SER_hh_tesh!O5/SER_summary!O$26)</f>
        <v>185.56295058031498</v>
      </c>
      <c r="P5" s="100">
        <f>IF(SER_hh_tesh!P5=0,0,SER_hh_tesh!P5/SER_summary!P$26)</f>
        <v>127.71507185819853</v>
      </c>
      <c r="Q5" s="100">
        <f>IF(SER_hh_tesh!Q5=0,0,SER_hh_tesh!Q5/SER_summary!Q$26)</f>
        <v>129.71063685074608</v>
      </c>
    </row>
    <row r="6" spans="1:17" ht="12" customHeight="1" x14ac:dyDescent="0.25">
      <c r="A6" s="88" t="s">
        <v>66</v>
      </c>
      <c r="B6" s="100">
        <f>IF(SER_hh_tesh!B6=0,0,SER_hh_tesh!B6/SER_summary!B$26)</f>
        <v>0</v>
      </c>
      <c r="C6" s="100">
        <f>IF(SER_hh_tesh!C6=0,0,SER_hh_tesh!C6/SER_summary!C$26)</f>
        <v>0</v>
      </c>
      <c r="D6" s="100">
        <f>IF(SER_hh_tesh!D6=0,0,SER_hh_tesh!D6/SER_summary!D$26)</f>
        <v>0</v>
      </c>
      <c r="E6" s="100">
        <f>IF(SER_hh_tesh!E6=0,0,SER_hh_tesh!E6/SER_summary!E$26)</f>
        <v>0</v>
      </c>
      <c r="F6" s="100">
        <f>IF(SER_hh_tesh!F6=0,0,SER_hh_tesh!F6/SER_summary!F$26)</f>
        <v>0</v>
      </c>
      <c r="G6" s="100">
        <f>IF(SER_hh_tesh!G6=0,0,SER_hh_tesh!G6/SER_summary!G$26)</f>
        <v>0</v>
      </c>
      <c r="H6" s="100">
        <f>IF(SER_hh_tesh!H6=0,0,SER_hh_tesh!H6/SER_summary!H$26)</f>
        <v>0</v>
      </c>
      <c r="I6" s="100">
        <f>IF(SER_hh_tesh!I6=0,0,SER_hh_tesh!I6/SER_summary!I$26)</f>
        <v>0</v>
      </c>
      <c r="J6" s="100">
        <f>IF(SER_hh_tesh!J6=0,0,SER_hh_tesh!J6/SER_summary!J$26)</f>
        <v>0</v>
      </c>
      <c r="K6" s="100">
        <f>IF(SER_hh_tesh!K6=0,0,SER_hh_tesh!K6/SER_summary!K$26)</f>
        <v>0</v>
      </c>
      <c r="L6" s="100">
        <f>IF(SER_hh_tesh!L6=0,0,SER_hh_tesh!L6/SER_summary!L$26)</f>
        <v>0</v>
      </c>
      <c r="M6" s="100">
        <f>IF(SER_hh_tesh!M6=0,0,SER_hh_tesh!M6/SER_summary!M$26)</f>
        <v>0</v>
      </c>
      <c r="N6" s="100">
        <f>IF(SER_hh_tesh!N6=0,0,SER_hh_tesh!N6/SER_summary!N$26)</f>
        <v>0</v>
      </c>
      <c r="O6" s="100">
        <f>IF(SER_hh_tesh!O6=0,0,SER_hh_tesh!O6/SER_summary!O$26)</f>
        <v>0</v>
      </c>
      <c r="P6" s="100">
        <f>IF(SER_hh_tesh!P6=0,0,SER_hh_tesh!P6/SER_summary!P$26)</f>
        <v>0</v>
      </c>
      <c r="Q6" s="100">
        <f>IF(SER_hh_tesh!Q6=0,0,SER_hh_tesh!Q6/SER_summary!Q$26)</f>
        <v>0</v>
      </c>
    </row>
    <row r="7" spans="1:17" ht="12" customHeight="1" x14ac:dyDescent="0.25">
      <c r="A7" s="88" t="s">
        <v>99</v>
      </c>
      <c r="B7" s="100">
        <f>IF(SER_hh_tesh!B7=0,0,SER_hh_tesh!B7/SER_summary!B$26)</f>
        <v>86.738145068812926</v>
      </c>
      <c r="C7" s="100">
        <f>IF(SER_hh_tesh!C7=0,0,SER_hh_tesh!C7/SER_summary!C$26)</f>
        <v>116.3652844620821</v>
      </c>
      <c r="D7" s="100">
        <f>IF(SER_hh_tesh!D7=0,0,SER_hh_tesh!D7/SER_summary!D$26)</f>
        <v>78.535614915422045</v>
      </c>
      <c r="E7" s="100">
        <f>IF(SER_hh_tesh!E7=0,0,SER_hh_tesh!E7/SER_summary!E$26)</f>
        <v>92.183006563365666</v>
      </c>
      <c r="F7" s="100">
        <f>IF(SER_hh_tesh!F7=0,0,SER_hh_tesh!F7/SER_summary!F$26)</f>
        <v>99.423921944554479</v>
      </c>
      <c r="G7" s="100">
        <f>IF(SER_hh_tesh!G7=0,0,SER_hh_tesh!G7/SER_summary!G$26)</f>
        <v>116.63553819895935</v>
      </c>
      <c r="H7" s="100">
        <f>IF(SER_hh_tesh!H7=0,0,SER_hh_tesh!H7/SER_summary!H$26)</f>
        <v>99.457279202468214</v>
      </c>
      <c r="I7" s="100">
        <f>IF(SER_hh_tesh!I7=0,0,SER_hh_tesh!I7/SER_summary!I$26)</f>
        <v>93.926689306723773</v>
      </c>
      <c r="J7" s="100">
        <f>IF(SER_hh_tesh!J7=0,0,SER_hh_tesh!J7/SER_summary!J$26)</f>
        <v>125.67604225754347</v>
      </c>
      <c r="K7" s="100">
        <f>IF(SER_hh_tesh!K7=0,0,SER_hh_tesh!K7/SER_summary!K$26)</f>
        <v>124.09576081895757</v>
      </c>
      <c r="L7" s="100">
        <f>IF(SER_hh_tesh!L7=0,0,SER_hh_tesh!L7/SER_summary!L$26)</f>
        <v>112.08564629826773</v>
      </c>
      <c r="M7" s="100">
        <f>IF(SER_hh_tesh!M7=0,0,SER_hh_tesh!M7/SER_summary!M$26)</f>
        <v>114.02177792265127</v>
      </c>
      <c r="N7" s="100">
        <f>IF(SER_hh_tesh!N7=0,0,SER_hh_tesh!N7/SER_summary!N$26)</f>
        <v>116.55379693519264</v>
      </c>
      <c r="O7" s="100">
        <f>IF(SER_hh_tesh!O7=0,0,SER_hh_tesh!O7/SER_summary!O$26)</f>
        <v>118.21643740514735</v>
      </c>
      <c r="P7" s="100">
        <f>IF(SER_hh_tesh!P7=0,0,SER_hh_tesh!P7/SER_summary!P$26)</f>
        <v>116.23385947892474</v>
      </c>
      <c r="Q7" s="100">
        <f>IF(SER_hh_tesh!Q7=0,0,SER_hh_tesh!Q7/SER_summary!Q$26)</f>
        <v>135.85779391111549</v>
      </c>
    </row>
    <row r="8" spans="1:17" ht="12" customHeight="1" x14ac:dyDescent="0.25">
      <c r="A8" s="88" t="s">
        <v>101</v>
      </c>
      <c r="B8" s="100">
        <f>IF(SER_hh_tesh!B8=0,0,SER_hh_tesh!B8/SER_summary!B$26)</f>
        <v>0</v>
      </c>
      <c r="C8" s="100">
        <f>IF(SER_hh_tesh!C8=0,0,SER_hh_tesh!C8/SER_summary!C$26)</f>
        <v>0</v>
      </c>
      <c r="D8" s="100">
        <f>IF(SER_hh_tesh!D8=0,0,SER_hh_tesh!D8/SER_summary!D$26)</f>
        <v>0</v>
      </c>
      <c r="E8" s="100">
        <f>IF(SER_hh_tesh!E8=0,0,SER_hh_tesh!E8/SER_summary!E$26)</f>
        <v>0</v>
      </c>
      <c r="F8" s="100">
        <f>IF(SER_hh_tesh!F8=0,0,SER_hh_tesh!F8/SER_summary!F$26)</f>
        <v>0</v>
      </c>
      <c r="G8" s="100">
        <f>IF(SER_hh_tesh!G8=0,0,SER_hh_tesh!G8/SER_summary!G$26)</f>
        <v>0</v>
      </c>
      <c r="H8" s="100">
        <f>IF(SER_hh_tesh!H8=0,0,SER_hh_tesh!H8/SER_summary!H$26)</f>
        <v>0</v>
      </c>
      <c r="I8" s="100">
        <f>IF(SER_hh_tesh!I8=0,0,SER_hh_tesh!I8/SER_summary!I$26)</f>
        <v>0</v>
      </c>
      <c r="J8" s="100">
        <f>IF(SER_hh_tesh!J8=0,0,SER_hh_tesh!J8/SER_summary!J$26)</f>
        <v>0</v>
      </c>
      <c r="K8" s="100">
        <f>IF(SER_hh_tesh!K8=0,0,SER_hh_tesh!K8/SER_summary!K$26)</f>
        <v>0</v>
      </c>
      <c r="L8" s="100">
        <f>IF(SER_hh_tesh!L8=0,0,SER_hh_tesh!L8/SER_summary!L$26)</f>
        <v>0</v>
      </c>
      <c r="M8" s="100">
        <f>IF(SER_hh_tesh!M8=0,0,SER_hh_tesh!M8/SER_summary!M$26)</f>
        <v>0</v>
      </c>
      <c r="N8" s="100">
        <f>IF(SER_hh_tesh!N8=0,0,SER_hh_tesh!N8/SER_summary!N$26)</f>
        <v>0</v>
      </c>
      <c r="O8" s="100">
        <f>IF(SER_hh_tesh!O8=0,0,SER_hh_tesh!O8/SER_summary!O$26)</f>
        <v>0</v>
      </c>
      <c r="P8" s="100">
        <f>IF(SER_hh_tesh!P8=0,0,SER_hh_tesh!P8/SER_summary!P$26)</f>
        <v>0</v>
      </c>
      <c r="Q8" s="100">
        <f>IF(SER_hh_tesh!Q8=0,0,SER_hh_tesh!Q8/SER_summary!Q$26)</f>
        <v>0</v>
      </c>
    </row>
    <row r="9" spans="1:17" ht="12" customHeight="1" x14ac:dyDescent="0.25">
      <c r="A9" s="88" t="s">
        <v>106</v>
      </c>
      <c r="B9" s="100">
        <f>IF(SER_hh_tesh!B9=0,0,SER_hh_tesh!B9/SER_summary!B$26)</f>
        <v>86.738145068812926</v>
      </c>
      <c r="C9" s="100">
        <f>IF(SER_hh_tesh!C9=0,0,SER_hh_tesh!C9/SER_summary!C$26)</f>
        <v>87.300055985886658</v>
      </c>
      <c r="D9" s="100">
        <f>IF(SER_hh_tesh!D9=0,0,SER_hh_tesh!D9/SER_summary!D$26)</f>
        <v>85.096066260180379</v>
      </c>
      <c r="E9" s="100">
        <f>IF(SER_hh_tesh!E9=0,0,SER_hh_tesh!E9/SER_summary!E$26)</f>
        <v>129.57153375073051</v>
      </c>
      <c r="F9" s="100">
        <f>IF(SER_hh_tesh!F9=0,0,SER_hh_tesh!F9/SER_summary!F$26)</f>
        <v>119.77342973193218</v>
      </c>
      <c r="G9" s="100">
        <f>IF(SER_hh_tesh!G9=0,0,SER_hh_tesh!G9/SER_summary!G$26)</f>
        <v>108.92308340162009</v>
      </c>
      <c r="H9" s="100">
        <f>IF(SER_hh_tesh!H9=0,0,SER_hh_tesh!H9/SER_summary!H$26)</f>
        <v>119.00154494487577</v>
      </c>
      <c r="I9" s="100">
        <f>IF(SER_hh_tesh!I9=0,0,SER_hh_tesh!I9/SER_summary!I$26)</f>
        <v>108.09401477910966</v>
      </c>
      <c r="J9" s="100">
        <f>IF(SER_hh_tesh!J9=0,0,SER_hh_tesh!J9/SER_summary!J$26)</f>
        <v>128.44977698021879</v>
      </c>
      <c r="K9" s="100">
        <f>IF(SER_hh_tesh!K9=0,0,SER_hh_tesh!K9/SER_summary!K$26)</f>
        <v>124.10923866696824</v>
      </c>
      <c r="L9" s="100">
        <f>IF(SER_hh_tesh!L9=0,0,SER_hh_tesh!L9/SER_summary!L$26)</f>
        <v>126.93141013115569</v>
      </c>
      <c r="M9" s="100">
        <f>IF(SER_hh_tesh!M9=0,0,SER_hh_tesh!M9/SER_summary!M$26)</f>
        <v>110.14634915611275</v>
      </c>
      <c r="N9" s="100">
        <f>IF(SER_hh_tesh!N9=0,0,SER_hh_tesh!N9/SER_summary!N$26)</f>
        <v>119.22857547772892</v>
      </c>
      <c r="O9" s="100">
        <f>IF(SER_hh_tesh!O9=0,0,SER_hh_tesh!O9/SER_summary!O$26)</f>
        <v>116.61925322859855</v>
      </c>
      <c r="P9" s="100">
        <f>IF(SER_hh_tesh!P9=0,0,SER_hh_tesh!P9/SER_summary!P$26)</f>
        <v>135.94199997204481</v>
      </c>
      <c r="Q9" s="100">
        <f>IF(SER_hh_tesh!Q9=0,0,SER_hh_tesh!Q9/SER_summary!Q$26)</f>
        <v>135.59454702455491</v>
      </c>
    </row>
    <row r="10" spans="1:17" ht="12" customHeight="1" x14ac:dyDescent="0.25">
      <c r="A10" s="88" t="s">
        <v>34</v>
      </c>
      <c r="B10" s="100">
        <f>IF(SER_hh_tesh!B10=0,0,SER_hh_tesh!B10/SER_summary!B$26)</f>
        <v>87.59693858434575</v>
      </c>
      <c r="C10" s="100">
        <f>IF(SER_hh_tesh!C10=0,0,SER_hh_tesh!C10/SER_summary!C$26)</f>
        <v>86.543147117192731</v>
      </c>
      <c r="D10" s="100">
        <f>IF(SER_hh_tesh!D10=0,0,SER_hh_tesh!D10/SER_summary!D$26)</f>
        <v>83.614796813338344</v>
      </c>
      <c r="E10" s="100">
        <f>IF(SER_hh_tesh!E10=0,0,SER_hh_tesh!E10/SER_summary!E$26)</f>
        <v>88.208592559767695</v>
      </c>
      <c r="F10" s="100">
        <f>IF(SER_hh_tesh!F10=0,0,SER_hh_tesh!F10/SER_summary!F$26)</f>
        <v>143.18547294842523</v>
      </c>
      <c r="G10" s="100">
        <f>IF(SER_hh_tesh!G10=0,0,SER_hh_tesh!G10/SER_summary!G$26)</f>
        <v>94.262201356296998</v>
      </c>
      <c r="H10" s="100">
        <f>IF(SER_hh_tesh!H10=0,0,SER_hh_tesh!H10/SER_summary!H$26)</f>
        <v>107.7319580909359</v>
      </c>
      <c r="I10" s="100">
        <f>IF(SER_hh_tesh!I10=0,0,SER_hh_tesh!I10/SER_summary!I$26)</f>
        <v>106.57208106285299</v>
      </c>
      <c r="J10" s="100">
        <f>IF(SER_hh_tesh!J10=0,0,SER_hh_tesh!J10/SER_summary!J$26)</f>
        <v>127.9951426951972</v>
      </c>
      <c r="K10" s="100">
        <f>IF(SER_hh_tesh!K10=0,0,SER_hh_tesh!K10/SER_summary!K$26)</f>
        <v>105.71707384723376</v>
      </c>
      <c r="L10" s="100">
        <f>IF(SER_hh_tesh!L10=0,0,SER_hh_tesh!L10/SER_summary!L$26)</f>
        <v>128.25190033280745</v>
      </c>
      <c r="M10" s="100">
        <f>IF(SER_hh_tesh!M10=0,0,SER_hh_tesh!M10/SER_summary!M$26)</f>
        <v>139.57307831115972</v>
      </c>
      <c r="N10" s="100">
        <f>IF(SER_hh_tesh!N10=0,0,SER_hh_tesh!N10/SER_summary!N$26)</f>
        <v>118.57636473923237</v>
      </c>
      <c r="O10" s="100">
        <f>IF(SER_hh_tesh!O10=0,0,SER_hh_tesh!O10/SER_summary!O$26)</f>
        <v>113.66566914004463</v>
      </c>
      <c r="P10" s="100">
        <f>IF(SER_hh_tesh!P10=0,0,SER_hh_tesh!P10/SER_summary!P$26)</f>
        <v>112.4192475568271</v>
      </c>
      <c r="Q10" s="100">
        <f>IF(SER_hh_tesh!Q10=0,0,SER_hh_tesh!Q10/SER_summary!Q$26)</f>
        <v>128.46062702200965</v>
      </c>
    </row>
    <row r="11" spans="1:17" ht="12" customHeight="1" x14ac:dyDescent="0.25">
      <c r="A11" s="88" t="s">
        <v>61</v>
      </c>
      <c r="B11" s="100">
        <f>IF(SER_hh_tesh!B11=0,0,SER_hh_tesh!B11/SER_summary!B$26)</f>
        <v>0</v>
      </c>
      <c r="C11" s="100">
        <f>IF(SER_hh_tesh!C11=0,0,SER_hh_tesh!C11/SER_summary!C$26)</f>
        <v>0</v>
      </c>
      <c r="D11" s="100">
        <f>IF(SER_hh_tesh!D11=0,0,SER_hh_tesh!D11/SER_summary!D$26)</f>
        <v>0</v>
      </c>
      <c r="E11" s="100">
        <f>IF(SER_hh_tesh!E11=0,0,SER_hh_tesh!E11/SER_summary!E$26)</f>
        <v>0</v>
      </c>
      <c r="F11" s="100">
        <f>IF(SER_hh_tesh!F11=0,0,SER_hh_tesh!F11/SER_summary!F$26)</f>
        <v>0</v>
      </c>
      <c r="G11" s="100">
        <f>IF(SER_hh_tesh!G11=0,0,SER_hh_tesh!G11/SER_summary!G$26)</f>
        <v>0</v>
      </c>
      <c r="H11" s="100">
        <f>IF(SER_hh_tesh!H11=0,0,SER_hh_tesh!H11/SER_summary!H$26)</f>
        <v>0</v>
      </c>
      <c r="I11" s="100">
        <f>IF(SER_hh_tesh!I11=0,0,SER_hh_tesh!I11/SER_summary!I$26)</f>
        <v>0</v>
      </c>
      <c r="J11" s="100">
        <f>IF(SER_hh_tesh!J11=0,0,SER_hh_tesh!J11/SER_summary!J$26)</f>
        <v>0</v>
      </c>
      <c r="K11" s="100">
        <f>IF(SER_hh_tesh!K11=0,0,SER_hh_tesh!K11/SER_summary!K$26)</f>
        <v>0</v>
      </c>
      <c r="L11" s="100">
        <f>IF(SER_hh_tesh!L11=0,0,SER_hh_tesh!L11/SER_summary!L$26)</f>
        <v>0</v>
      </c>
      <c r="M11" s="100">
        <f>IF(SER_hh_tesh!M11=0,0,SER_hh_tesh!M11/SER_summary!M$26)</f>
        <v>0</v>
      </c>
      <c r="N11" s="100">
        <f>IF(SER_hh_tesh!N11=0,0,SER_hh_tesh!N11/SER_summary!N$26)</f>
        <v>0</v>
      </c>
      <c r="O11" s="100">
        <f>IF(SER_hh_tesh!O11=0,0,SER_hh_tesh!O11/SER_summary!O$26)</f>
        <v>0</v>
      </c>
      <c r="P11" s="100">
        <f>IF(SER_hh_tesh!P11=0,0,SER_hh_tesh!P11/SER_summary!P$26)</f>
        <v>0</v>
      </c>
      <c r="Q11" s="100">
        <f>IF(SER_hh_tesh!Q11=0,0,SER_hh_tesh!Q11/SER_summary!Q$26)</f>
        <v>0</v>
      </c>
    </row>
    <row r="12" spans="1:17" ht="12" customHeight="1" x14ac:dyDescent="0.25">
      <c r="A12" s="88" t="s">
        <v>42</v>
      </c>
      <c r="B12" s="100">
        <f>IF(SER_hh_tesh!B12=0,0,SER_hh_tesh!B12/SER_summary!B$26)</f>
        <v>88.03274424894451</v>
      </c>
      <c r="C12" s="100">
        <f>IF(SER_hh_tesh!C12=0,0,SER_hh_tesh!C12/SER_summary!C$26)</f>
        <v>66.407670764607758</v>
      </c>
      <c r="D12" s="100">
        <f>IF(SER_hh_tesh!D12=0,0,SER_hh_tesh!D12/SER_summary!D$26)</f>
        <v>79.222938249062096</v>
      </c>
      <c r="E12" s="100">
        <f>IF(SER_hh_tesh!E12=0,0,SER_hh_tesh!E12/SER_summary!E$26)</f>
        <v>84.041439556278576</v>
      </c>
      <c r="F12" s="100">
        <f>IF(SER_hh_tesh!F12=0,0,SER_hh_tesh!F12/SER_summary!F$26)</f>
        <v>109.6122520189481</v>
      </c>
      <c r="G12" s="100">
        <f>IF(SER_hh_tesh!G12=0,0,SER_hh_tesh!G12/SER_summary!G$26)</f>
        <v>110.65014179220466</v>
      </c>
      <c r="H12" s="100">
        <f>IF(SER_hh_tesh!H12=0,0,SER_hh_tesh!H12/SER_summary!H$26)</f>
        <v>99.138014637191816</v>
      </c>
      <c r="I12" s="100">
        <f>IF(SER_hh_tesh!I12=0,0,SER_hh_tesh!I12/SER_summary!I$26)</f>
        <v>100.96943729341713</v>
      </c>
      <c r="J12" s="100">
        <f>IF(SER_hh_tesh!J12=0,0,SER_hh_tesh!J12/SER_summary!J$26)</f>
        <v>118.06295838871696</v>
      </c>
      <c r="K12" s="100">
        <f>IF(SER_hh_tesh!K12=0,0,SER_hh_tesh!K12/SER_summary!K$26)</f>
        <v>116.76271950181618</v>
      </c>
      <c r="L12" s="100">
        <f>IF(SER_hh_tesh!L12=0,0,SER_hh_tesh!L12/SER_summary!L$26)</f>
        <v>121.37871745211419</v>
      </c>
      <c r="M12" s="100">
        <f>IF(SER_hh_tesh!M12=0,0,SER_hh_tesh!M12/SER_summary!M$26)</f>
        <v>99.640893674532137</v>
      </c>
      <c r="N12" s="100">
        <f>IF(SER_hh_tesh!N12=0,0,SER_hh_tesh!N12/SER_summary!N$26)</f>
        <v>114.15706257378261</v>
      </c>
      <c r="O12" s="100">
        <f>IF(SER_hh_tesh!O12=0,0,SER_hh_tesh!O12/SER_summary!O$26)</f>
        <v>108.98791572727743</v>
      </c>
      <c r="P12" s="100">
        <f>IF(SER_hh_tesh!P12=0,0,SER_hh_tesh!P12/SER_summary!P$26)</f>
        <v>136.3522826257541</v>
      </c>
      <c r="Q12" s="100">
        <f>IF(SER_hh_tesh!Q12=0,0,SER_hh_tesh!Q12/SER_summary!Q$26)</f>
        <v>131.22113204288505</v>
      </c>
    </row>
    <row r="13" spans="1:17" ht="12" customHeight="1" x14ac:dyDescent="0.25">
      <c r="A13" s="88" t="s">
        <v>105</v>
      </c>
      <c r="B13" s="100">
        <f>IF(SER_hh_tesh!B13=0,0,SER_hh_tesh!B13/SER_summary!B$26)</f>
        <v>88.482111178719265</v>
      </c>
      <c r="C13" s="100">
        <f>IF(SER_hh_tesh!C13=0,0,SER_hh_tesh!C13/SER_summary!C$26)</f>
        <v>85.810839386908256</v>
      </c>
      <c r="D13" s="100">
        <f>IF(SER_hh_tesh!D13=0,0,SER_hh_tesh!D13/SER_summary!D$26)</f>
        <v>83.18240200703228</v>
      </c>
      <c r="E13" s="100">
        <f>IF(SER_hh_tesh!E13=0,0,SER_hh_tesh!E13/SER_summary!E$26)</f>
        <v>97.920498992136245</v>
      </c>
      <c r="F13" s="100">
        <f>IF(SER_hh_tesh!F13=0,0,SER_hh_tesh!F13/SER_summary!F$26)</f>
        <v>114.55289565044622</v>
      </c>
      <c r="G13" s="100">
        <f>IF(SER_hh_tesh!G13=0,0,SER_hh_tesh!G13/SER_summary!G$26)</f>
        <v>111.27491750071412</v>
      </c>
      <c r="H13" s="100">
        <f>IF(SER_hh_tesh!H13=0,0,SER_hh_tesh!H13/SER_summary!H$26)</f>
        <v>103.88684510851944</v>
      </c>
      <c r="I13" s="100">
        <f>IF(SER_hh_tesh!I13=0,0,SER_hh_tesh!I13/SER_summary!I$26)</f>
        <v>101.83630184935043</v>
      </c>
      <c r="J13" s="100">
        <f>IF(SER_hh_tesh!J13=0,0,SER_hh_tesh!J13/SER_summary!J$26)</f>
        <v>120.39853902578362</v>
      </c>
      <c r="K13" s="100">
        <f>IF(SER_hh_tesh!K13=0,0,SER_hh_tesh!K13/SER_summary!K$26)</f>
        <v>116.29942875814857</v>
      </c>
      <c r="L13" s="100">
        <f>IF(SER_hh_tesh!L13=0,0,SER_hh_tesh!L13/SER_summary!L$26)</f>
        <v>120.92138048351713</v>
      </c>
      <c r="M13" s="100">
        <f>IF(SER_hh_tesh!M13=0,0,SER_hh_tesh!M13/SER_summary!M$26)</f>
        <v>118.05388284374466</v>
      </c>
      <c r="N13" s="100">
        <f>IF(SER_hh_tesh!N13=0,0,SER_hh_tesh!N13/SER_summary!N$26)</f>
        <v>128.57594236492875</v>
      </c>
      <c r="O13" s="100">
        <f>IF(SER_hh_tesh!O13=0,0,SER_hh_tesh!O13/SER_summary!O$26)</f>
        <v>125.95840471039563</v>
      </c>
      <c r="P13" s="100">
        <f>IF(SER_hh_tesh!P13=0,0,SER_hh_tesh!P13/SER_summary!P$26)</f>
        <v>147.48686874660726</v>
      </c>
      <c r="Q13" s="100">
        <f>IF(SER_hh_tesh!Q13=0,0,SER_hh_tesh!Q13/SER_summary!Q$26)</f>
        <v>148.411187927073</v>
      </c>
    </row>
    <row r="14" spans="1:17" ht="12" customHeight="1" x14ac:dyDescent="0.25">
      <c r="A14" s="51" t="s">
        <v>104</v>
      </c>
      <c r="B14" s="22">
        <f>IF(SER_hh_tesh!B14=0,0,SER_hh_tesh!B14/SER_summary!B$26)</f>
        <v>88.482111178719265</v>
      </c>
      <c r="C14" s="22">
        <f>IF(SER_hh_tesh!C14=0,0,SER_hh_tesh!C14/SER_summary!C$26)</f>
        <v>86.826473532070409</v>
      </c>
      <c r="D14" s="22">
        <f>IF(SER_hh_tesh!D14=0,0,SER_hh_tesh!D14/SER_summary!D$26)</f>
        <v>89.450791979768042</v>
      </c>
      <c r="E14" s="22">
        <f>IF(SER_hh_tesh!E14=0,0,SER_hh_tesh!E14/SER_summary!E$26)</f>
        <v>91.63200061472547</v>
      </c>
      <c r="F14" s="22">
        <f>IF(SER_hh_tesh!F14=0,0,SER_hh_tesh!F14/SER_summary!F$26)</f>
        <v>118.51467046744882</v>
      </c>
      <c r="G14" s="22">
        <f>IF(SER_hh_tesh!G14=0,0,SER_hh_tesh!G14/SER_summary!G$26)</f>
        <v>115.46352729502627</v>
      </c>
      <c r="H14" s="22">
        <f>IF(SER_hh_tesh!H14=0,0,SER_hh_tesh!H14/SER_summary!H$26)</f>
        <v>110.31358916462518</v>
      </c>
      <c r="I14" s="22">
        <f>IF(SER_hh_tesh!I14=0,0,SER_hh_tesh!I14/SER_summary!I$26)</f>
        <v>109.3374289956115</v>
      </c>
      <c r="J14" s="22">
        <f>IF(SER_hh_tesh!J14=0,0,SER_hh_tesh!J14/SER_summary!J$26)</f>
        <v>130.02764139237476</v>
      </c>
      <c r="K14" s="22">
        <f>IF(SER_hh_tesh!K14=0,0,SER_hh_tesh!K14/SER_summary!K$26)</f>
        <v>126.00731105939451</v>
      </c>
      <c r="L14" s="22">
        <f>IF(SER_hh_tesh!L14=0,0,SER_hh_tesh!L14/SER_summary!L$26)</f>
        <v>129.76421095676184</v>
      </c>
      <c r="M14" s="22">
        <f>IF(SER_hh_tesh!M14=0,0,SER_hh_tesh!M14/SER_summary!M$26)</f>
        <v>112.11544290196866</v>
      </c>
      <c r="N14" s="22">
        <f>IF(SER_hh_tesh!N14=0,0,SER_hh_tesh!N14/SER_summary!N$26)</f>
        <v>121.73562915469888</v>
      </c>
      <c r="O14" s="22">
        <f>IF(SER_hh_tesh!O14=0,0,SER_hh_tesh!O14/SER_summary!O$26)</f>
        <v>117.81192915582383</v>
      </c>
      <c r="P14" s="22">
        <f>IF(SER_hh_tesh!P14=0,0,SER_hh_tesh!P14/SER_summary!P$26)</f>
        <v>136.79815337978226</v>
      </c>
      <c r="Q14" s="22">
        <f>IF(SER_hh_tesh!Q14=0,0,SER_hh_tesh!Q14/SER_summary!Q$26)</f>
        <v>136.73983305322918</v>
      </c>
    </row>
    <row r="15" spans="1:17" ht="12" customHeight="1" x14ac:dyDescent="0.25">
      <c r="A15" s="105" t="s">
        <v>108</v>
      </c>
      <c r="B15" s="104">
        <f>IF(SER_hh_tesh!B15=0,0,SER_hh_tesh!B15/SER_summary!B$26)</f>
        <v>0.88862426493811775</v>
      </c>
      <c r="C15" s="104">
        <f>IF(SER_hh_tesh!C15=0,0,SER_hh_tesh!C15/SER_summary!C$26)</f>
        <v>1.0436597347348293</v>
      </c>
      <c r="D15" s="104">
        <f>IF(SER_hh_tesh!D15=0,0,SER_hh_tesh!D15/SER_summary!D$26)</f>
        <v>0.89156216804631816</v>
      </c>
      <c r="E15" s="104">
        <f>IF(SER_hh_tesh!E15=0,0,SER_hh_tesh!E15/SER_summary!E$26)</f>
        <v>1.2747191643000397</v>
      </c>
      <c r="F15" s="104">
        <f>IF(SER_hh_tesh!F15=0,0,SER_hh_tesh!F15/SER_summary!F$26)</f>
        <v>1.3453726556594896</v>
      </c>
      <c r="G15" s="104">
        <f>IF(SER_hh_tesh!G15=0,0,SER_hh_tesh!G15/SER_summary!G$26)</f>
        <v>1.2176924148789594</v>
      </c>
      <c r="H15" s="104">
        <f>IF(SER_hh_tesh!H15=0,0,SER_hh_tesh!H15/SER_summary!H$26)</f>
        <v>1.1344617228128366</v>
      </c>
      <c r="I15" s="104">
        <f>IF(SER_hh_tesh!I15=0,0,SER_hh_tesh!I15/SER_summary!I$26)</f>
        <v>1.0859659643536836</v>
      </c>
      <c r="J15" s="104">
        <f>IF(SER_hh_tesh!J15=0,0,SER_hh_tesh!J15/SER_summary!J$26)</f>
        <v>1.1911760544796428</v>
      </c>
      <c r="K15" s="104">
        <f>IF(SER_hh_tesh!K15=0,0,SER_hh_tesh!K15/SER_summary!K$26)</f>
        <v>1.1114603222299053</v>
      </c>
      <c r="L15" s="104">
        <f>IF(SER_hh_tesh!L15=0,0,SER_hh_tesh!L15/SER_summary!L$26)</f>
        <v>1.1002577729472465</v>
      </c>
      <c r="M15" s="104">
        <f>IF(SER_hh_tesh!M15=0,0,SER_hh_tesh!M15/SER_summary!M$26)</f>
        <v>1.1262041704692156</v>
      </c>
      <c r="N15" s="104">
        <f>IF(SER_hh_tesh!N15=0,0,SER_hh_tesh!N15/SER_summary!N$26)</f>
        <v>1.2136458468473923</v>
      </c>
      <c r="O15" s="104">
        <f>IF(SER_hh_tesh!O15=0,0,SER_hh_tesh!O15/SER_summary!O$26)</f>
        <v>1.2571640382793852</v>
      </c>
      <c r="P15" s="104">
        <f>IF(SER_hh_tesh!P15=0,0,SER_hh_tesh!P15/SER_summary!P$26)</f>
        <v>1.5169960586809583</v>
      </c>
      <c r="Q15" s="104">
        <f>IF(SER_hh_tesh!Q15=0,0,SER_hh_tesh!Q15/SER_summary!Q$26)</f>
        <v>1.5482501606873238</v>
      </c>
    </row>
    <row r="16" spans="1:17" ht="12.95" customHeight="1" x14ac:dyDescent="0.25">
      <c r="A16" s="90" t="s">
        <v>102</v>
      </c>
      <c r="B16" s="101">
        <f>IF(SER_hh_tesh!B16=0,0,SER_hh_tesh!B16/SER_summary!B$26)</f>
        <v>16.829642198508562</v>
      </c>
      <c r="C16" s="101">
        <f>IF(SER_hh_tesh!C16=0,0,SER_hh_tesh!C16/SER_summary!C$26)</f>
        <v>16.911494147930522</v>
      </c>
      <c r="D16" s="101">
        <f>IF(SER_hh_tesh!D16=0,0,SER_hh_tesh!D16/SER_summary!D$26)</f>
        <v>16.98141408811361</v>
      </c>
      <c r="E16" s="101">
        <f>IF(SER_hh_tesh!E16=0,0,SER_hh_tesh!E16/SER_summary!E$26)</f>
        <v>17.049199984069357</v>
      </c>
      <c r="F16" s="101">
        <f>IF(SER_hh_tesh!F16=0,0,SER_hh_tesh!F16/SER_summary!F$26)</f>
        <v>17.147464658002271</v>
      </c>
      <c r="G16" s="101">
        <f>IF(SER_hh_tesh!G16=0,0,SER_hh_tesh!G16/SER_summary!G$26)</f>
        <v>17.322781879331735</v>
      </c>
      <c r="H16" s="101">
        <f>IF(SER_hh_tesh!H16=0,0,SER_hh_tesh!H16/SER_summary!H$26)</f>
        <v>17.470531956438567</v>
      </c>
      <c r="I16" s="101">
        <f>IF(SER_hh_tesh!I16=0,0,SER_hh_tesh!I16/SER_summary!I$26)</f>
        <v>17.49778863077027</v>
      </c>
      <c r="J16" s="101">
        <f>IF(SER_hh_tesh!J16=0,0,SER_hh_tesh!J16/SER_summary!J$26)</f>
        <v>17.656583583453539</v>
      </c>
      <c r="K16" s="101">
        <f>IF(SER_hh_tesh!K16=0,0,SER_hh_tesh!K16/SER_summary!K$26)</f>
        <v>17.553261167173378</v>
      </c>
      <c r="L16" s="101">
        <f>IF(SER_hh_tesh!L16=0,0,SER_hh_tesh!L16/SER_summary!L$26)</f>
        <v>17.716773234113578</v>
      </c>
      <c r="M16" s="101">
        <f>IF(SER_hh_tesh!M16=0,0,SER_hh_tesh!M16/SER_summary!M$26)</f>
        <v>17.983743358797103</v>
      </c>
      <c r="N16" s="101">
        <f>IF(SER_hh_tesh!N16=0,0,SER_hh_tesh!N16/SER_summary!N$26)</f>
        <v>18.285269929657975</v>
      </c>
      <c r="O16" s="101">
        <f>IF(SER_hh_tesh!O16=0,0,SER_hh_tesh!O16/SER_summary!O$26)</f>
        <v>18.792930891825225</v>
      </c>
      <c r="P16" s="101">
        <f>IF(SER_hh_tesh!P16=0,0,SER_hh_tesh!P16/SER_summary!P$26)</f>
        <v>19.168363816344282</v>
      </c>
      <c r="Q16" s="101">
        <f>IF(SER_hh_tesh!Q16=0,0,SER_hh_tesh!Q16/SER_summary!Q$26)</f>
        <v>19.964139338376615</v>
      </c>
    </row>
    <row r="17" spans="1:17" ht="12.95" customHeight="1" x14ac:dyDescent="0.25">
      <c r="A17" s="88" t="s">
        <v>101</v>
      </c>
      <c r="B17" s="103">
        <f>IF(SER_hh_tesh!B17=0,0,SER_hh_tesh!B17/SER_summary!B$26)</f>
        <v>0</v>
      </c>
      <c r="C17" s="103">
        <f>IF(SER_hh_tesh!C17=0,0,SER_hh_tesh!C17/SER_summary!C$26)</f>
        <v>0</v>
      </c>
      <c r="D17" s="103">
        <f>IF(SER_hh_tesh!D17=0,0,SER_hh_tesh!D17/SER_summary!D$26)</f>
        <v>0</v>
      </c>
      <c r="E17" s="103">
        <f>IF(SER_hh_tesh!E17=0,0,SER_hh_tesh!E17/SER_summary!E$26)</f>
        <v>0</v>
      </c>
      <c r="F17" s="103">
        <f>IF(SER_hh_tesh!F17=0,0,SER_hh_tesh!F17/SER_summary!F$26)</f>
        <v>0</v>
      </c>
      <c r="G17" s="103">
        <f>IF(SER_hh_tesh!G17=0,0,SER_hh_tesh!G17/SER_summary!G$26)</f>
        <v>0</v>
      </c>
      <c r="H17" s="103">
        <f>IF(SER_hh_tesh!H17=0,0,SER_hh_tesh!H17/SER_summary!H$26)</f>
        <v>0</v>
      </c>
      <c r="I17" s="103">
        <f>IF(SER_hh_tesh!I17=0,0,SER_hh_tesh!I17/SER_summary!I$26)</f>
        <v>0</v>
      </c>
      <c r="J17" s="103">
        <f>IF(SER_hh_tesh!J17=0,0,SER_hh_tesh!J17/SER_summary!J$26)</f>
        <v>0</v>
      </c>
      <c r="K17" s="103">
        <f>IF(SER_hh_tesh!K17=0,0,SER_hh_tesh!K17/SER_summary!K$26)</f>
        <v>0</v>
      </c>
      <c r="L17" s="103">
        <f>IF(SER_hh_tesh!L17=0,0,SER_hh_tesh!L17/SER_summary!L$26)</f>
        <v>0</v>
      </c>
      <c r="M17" s="103">
        <f>IF(SER_hh_tesh!M17=0,0,SER_hh_tesh!M17/SER_summary!M$26)</f>
        <v>0</v>
      </c>
      <c r="N17" s="103">
        <f>IF(SER_hh_tesh!N17=0,0,SER_hh_tesh!N17/SER_summary!N$26)</f>
        <v>0</v>
      </c>
      <c r="O17" s="103">
        <f>IF(SER_hh_tesh!O17=0,0,SER_hh_tesh!O17/SER_summary!O$26)</f>
        <v>0</v>
      </c>
      <c r="P17" s="103">
        <f>IF(SER_hh_tesh!P17=0,0,SER_hh_tesh!P17/SER_summary!P$26)</f>
        <v>0</v>
      </c>
      <c r="Q17" s="103">
        <f>IF(SER_hh_tesh!Q17=0,0,SER_hh_tesh!Q17/SER_summary!Q$26)</f>
        <v>0</v>
      </c>
    </row>
    <row r="18" spans="1:17" ht="12" customHeight="1" x14ac:dyDescent="0.25">
      <c r="A18" s="88" t="s">
        <v>100</v>
      </c>
      <c r="B18" s="103">
        <f>IF(SER_hh_tesh!B18=0,0,SER_hh_tesh!B18/SER_summary!B$26)</f>
        <v>16.829642198508562</v>
      </c>
      <c r="C18" s="103">
        <f>IF(SER_hh_tesh!C18=0,0,SER_hh_tesh!C18/SER_summary!C$26)</f>
        <v>16.911494147930522</v>
      </c>
      <c r="D18" s="103">
        <f>IF(SER_hh_tesh!D18=0,0,SER_hh_tesh!D18/SER_summary!D$26)</f>
        <v>16.98141408811361</v>
      </c>
      <c r="E18" s="103">
        <f>IF(SER_hh_tesh!E18=0,0,SER_hh_tesh!E18/SER_summary!E$26)</f>
        <v>17.049199984069357</v>
      </c>
      <c r="F18" s="103">
        <f>IF(SER_hh_tesh!F18=0,0,SER_hh_tesh!F18/SER_summary!F$26)</f>
        <v>17.147464658002271</v>
      </c>
      <c r="G18" s="103">
        <f>IF(SER_hh_tesh!G18=0,0,SER_hh_tesh!G18/SER_summary!G$26)</f>
        <v>17.322781879331735</v>
      </c>
      <c r="H18" s="103">
        <f>IF(SER_hh_tesh!H18=0,0,SER_hh_tesh!H18/SER_summary!H$26)</f>
        <v>17.470531956438567</v>
      </c>
      <c r="I18" s="103">
        <f>IF(SER_hh_tesh!I18=0,0,SER_hh_tesh!I18/SER_summary!I$26)</f>
        <v>17.49778863077027</v>
      </c>
      <c r="J18" s="103">
        <f>IF(SER_hh_tesh!J18=0,0,SER_hh_tesh!J18/SER_summary!J$26)</f>
        <v>17.656583583453539</v>
      </c>
      <c r="K18" s="103">
        <f>IF(SER_hh_tesh!K18=0,0,SER_hh_tesh!K18/SER_summary!K$26)</f>
        <v>17.553261167173378</v>
      </c>
      <c r="L18" s="103">
        <f>IF(SER_hh_tesh!L18=0,0,SER_hh_tesh!L18/SER_summary!L$26)</f>
        <v>17.716773234113578</v>
      </c>
      <c r="M18" s="103">
        <f>IF(SER_hh_tesh!M18=0,0,SER_hh_tesh!M18/SER_summary!M$26)</f>
        <v>17.983743358797103</v>
      </c>
      <c r="N18" s="103">
        <f>IF(SER_hh_tesh!N18=0,0,SER_hh_tesh!N18/SER_summary!N$26)</f>
        <v>18.285269929657975</v>
      </c>
      <c r="O18" s="103">
        <f>IF(SER_hh_tesh!O18=0,0,SER_hh_tesh!O18/SER_summary!O$26)</f>
        <v>18.792930891825225</v>
      </c>
      <c r="P18" s="103">
        <f>IF(SER_hh_tesh!P18=0,0,SER_hh_tesh!P18/SER_summary!P$26)</f>
        <v>19.168363816344282</v>
      </c>
      <c r="Q18" s="103">
        <f>IF(SER_hh_tesh!Q18=0,0,SER_hh_tesh!Q18/SER_summary!Q$26)</f>
        <v>19.964139338376615</v>
      </c>
    </row>
    <row r="19" spans="1:17" ht="12.95" customHeight="1" x14ac:dyDescent="0.25">
      <c r="A19" s="90" t="s">
        <v>47</v>
      </c>
      <c r="B19" s="101">
        <f>IF(SER_hh_tesh!B19=0,0,SER_hh_tesh!B19/SER_summary!B$26)</f>
        <v>13.704806787532018</v>
      </c>
      <c r="C19" s="101">
        <f>IF(SER_hh_tesh!C19=0,0,SER_hh_tesh!C19/SER_summary!C$26)</f>
        <v>13.768505241053729</v>
      </c>
      <c r="D19" s="101">
        <f>IF(SER_hh_tesh!D19=0,0,SER_hh_tesh!D19/SER_summary!D$26)</f>
        <v>13.831222986922487</v>
      </c>
      <c r="E19" s="101">
        <f>IF(SER_hh_tesh!E19=0,0,SER_hh_tesh!E19/SER_summary!E$26)</f>
        <v>13.922624200318168</v>
      </c>
      <c r="F19" s="101">
        <f>IF(SER_hh_tesh!F19=0,0,SER_hh_tesh!F19/SER_summary!F$26)</f>
        <v>13.979035889960802</v>
      </c>
      <c r="G19" s="101">
        <f>IF(SER_hh_tesh!G19=0,0,SER_hh_tesh!G19/SER_summary!G$26)</f>
        <v>13.937474406316543</v>
      </c>
      <c r="H19" s="101">
        <f>IF(SER_hh_tesh!H19=0,0,SER_hh_tesh!H19/SER_summary!H$26)</f>
        <v>13.950538164064433</v>
      </c>
      <c r="I19" s="101">
        <f>IF(SER_hh_tesh!I19=0,0,SER_hh_tesh!I19/SER_summary!I$26)</f>
        <v>13.975201829670578</v>
      </c>
      <c r="J19" s="101">
        <f>IF(SER_hh_tesh!J19=0,0,SER_hh_tesh!J19/SER_summary!J$26)</f>
        <v>14.021112358639813</v>
      </c>
      <c r="K19" s="101">
        <f>IF(SER_hh_tesh!K19=0,0,SER_hh_tesh!K19/SER_summary!K$26)</f>
        <v>14.102219991574868</v>
      </c>
      <c r="L19" s="101">
        <f>IF(SER_hh_tesh!L19=0,0,SER_hh_tesh!L19/SER_summary!L$26)</f>
        <v>14.093709895641025</v>
      </c>
      <c r="M19" s="101">
        <f>IF(SER_hh_tesh!M19=0,0,SER_hh_tesh!M19/SER_summary!M$26)</f>
        <v>14.275311268401488</v>
      </c>
      <c r="N19" s="101">
        <f>IF(SER_hh_tesh!N19=0,0,SER_hh_tesh!N19/SER_summary!N$26)</f>
        <v>14.453103545791064</v>
      </c>
      <c r="O19" s="101">
        <f>IF(SER_hh_tesh!O19=0,0,SER_hh_tesh!O19/SER_summary!O$26)</f>
        <v>14.587428720313689</v>
      </c>
      <c r="P19" s="101">
        <f>IF(SER_hh_tesh!P19=0,0,SER_hh_tesh!P19/SER_summary!P$26)</f>
        <v>14.645997624300476</v>
      </c>
      <c r="Q19" s="101">
        <f>IF(SER_hh_tesh!Q19=0,0,SER_hh_tesh!Q19/SER_summary!Q$26)</f>
        <v>14.752350701780447</v>
      </c>
    </row>
    <row r="20" spans="1:17" ht="12" customHeight="1" x14ac:dyDescent="0.25">
      <c r="A20" s="88" t="s">
        <v>38</v>
      </c>
      <c r="B20" s="100">
        <f>IF(SER_hh_tesh!B20=0,0,SER_hh_tesh!B20/SER_summary!B$26)</f>
        <v>0</v>
      </c>
      <c r="C20" s="100">
        <f>IF(SER_hh_tesh!C20=0,0,SER_hh_tesh!C20/SER_summary!C$26)</f>
        <v>0</v>
      </c>
      <c r="D20" s="100">
        <f>IF(SER_hh_tesh!D20=0,0,SER_hh_tesh!D20/SER_summary!D$26)</f>
        <v>0</v>
      </c>
      <c r="E20" s="100">
        <f>IF(SER_hh_tesh!E20=0,0,SER_hh_tesh!E20/SER_summary!E$26)</f>
        <v>0</v>
      </c>
      <c r="F20" s="100">
        <f>IF(SER_hh_tesh!F20=0,0,SER_hh_tesh!F20/SER_summary!F$26)</f>
        <v>0</v>
      </c>
      <c r="G20" s="100">
        <f>IF(SER_hh_tesh!G20=0,0,SER_hh_tesh!G20/SER_summary!G$26)</f>
        <v>0</v>
      </c>
      <c r="H20" s="100">
        <f>IF(SER_hh_tesh!H20=0,0,SER_hh_tesh!H20/SER_summary!H$26)</f>
        <v>0</v>
      </c>
      <c r="I20" s="100">
        <f>IF(SER_hh_tesh!I20=0,0,SER_hh_tesh!I20/SER_summary!I$26)</f>
        <v>0</v>
      </c>
      <c r="J20" s="100">
        <f>IF(SER_hh_tesh!J20=0,0,SER_hh_tesh!J20/SER_summary!J$26)</f>
        <v>0</v>
      </c>
      <c r="K20" s="100">
        <f>IF(SER_hh_tesh!K20=0,0,SER_hh_tesh!K20/SER_summary!K$26)</f>
        <v>0</v>
      </c>
      <c r="L20" s="100">
        <f>IF(SER_hh_tesh!L20=0,0,SER_hh_tesh!L20/SER_summary!L$26)</f>
        <v>0</v>
      </c>
      <c r="M20" s="100">
        <f>IF(SER_hh_tesh!M20=0,0,SER_hh_tesh!M20/SER_summary!M$26)</f>
        <v>0</v>
      </c>
      <c r="N20" s="100">
        <f>IF(SER_hh_tesh!N20=0,0,SER_hh_tesh!N20/SER_summary!N$26)</f>
        <v>0</v>
      </c>
      <c r="O20" s="100">
        <f>IF(SER_hh_tesh!O20=0,0,SER_hh_tesh!O20/SER_summary!O$26)</f>
        <v>0</v>
      </c>
      <c r="P20" s="100">
        <f>IF(SER_hh_tesh!P20=0,0,SER_hh_tesh!P20/SER_summary!P$26)</f>
        <v>0</v>
      </c>
      <c r="Q20" s="100">
        <f>IF(SER_hh_tesh!Q20=0,0,SER_hh_tesh!Q20/SER_summary!Q$26)</f>
        <v>0</v>
      </c>
    </row>
    <row r="21" spans="1:17" s="28" customFormat="1" ht="12" customHeight="1" x14ac:dyDescent="0.25">
      <c r="A21" s="88" t="s">
        <v>66</v>
      </c>
      <c r="B21" s="100">
        <f>IF(SER_hh_tesh!B21=0,0,SER_hh_tesh!B21/SER_summary!B$26)</f>
        <v>0</v>
      </c>
      <c r="C21" s="100">
        <f>IF(SER_hh_tesh!C21=0,0,SER_hh_tesh!C21/SER_summary!C$26)</f>
        <v>0</v>
      </c>
      <c r="D21" s="100">
        <f>IF(SER_hh_tesh!D21=0,0,SER_hh_tesh!D21/SER_summary!D$26)</f>
        <v>0</v>
      </c>
      <c r="E21" s="100">
        <f>IF(SER_hh_tesh!E21=0,0,SER_hh_tesh!E21/SER_summary!E$26)</f>
        <v>0</v>
      </c>
      <c r="F21" s="100">
        <f>IF(SER_hh_tesh!F21=0,0,SER_hh_tesh!F21/SER_summary!F$26)</f>
        <v>0</v>
      </c>
      <c r="G21" s="100">
        <f>IF(SER_hh_tesh!G21=0,0,SER_hh_tesh!G21/SER_summary!G$26)</f>
        <v>0</v>
      </c>
      <c r="H21" s="100">
        <f>IF(SER_hh_tesh!H21=0,0,SER_hh_tesh!H21/SER_summary!H$26)</f>
        <v>0</v>
      </c>
      <c r="I21" s="100">
        <f>IF(SER_hh_tesh!I21=0,0,SER_hh_tesh!I21/SER_summary!I$26)</f>
        <v>0</v>
      </c>
      <c r="J21" s="100">
        <f>IF(SER_hh_tesh!J21=0,0,SER_hh_tesh!J21/SER_summary!J$26)</f>
        <v>0</v>
      </c>
      <c r="K21" s="100">
        <f>IF(SER_hh_tesh!K21=0,0,SER_hh_tesh!K21/SER_summary!K$26)</f>
        <v>0</v>
      </c>
      <c r="L21" s="100">
        <f>IF(SER_hh_tesh!L21=0,0,SER_hh_tesh!L21/SER_summary!L$26)</f>
        <v>0</v>
      </c>
      <c r="M21" s="100">
        <f>IF(SER_hh_tesh!M21=0,0,SER_hh_tesh!M21/SER_summary!M$26)</f>
        <v>0</v>
      </c>
      <c r="N21" s="100">
        <f>IF(SER_hh_tesh!N21=0,0,SER_hh_tesh!N21/SER_summary!N$26)</f>
        <v>0</v>
      </c>
      <c r="O21" s="100">
        <f>IF(SER_hh_tesh!O21=0,0,SER_hh_tesh!O21/SER_summary!O$26)</f>
        <v>0</v>
      </c>
      <c r="P21" s="100">
        <f>IF(SER_hh_tesh!P21=0,0,SER_hh_tesh!P21/SER_summary!P$26)</f>
        <v>0</v>
      </c>
      <c r="Q21" s="100">
        <f>IF(SER_hh_tesh!Q21=0,0,SER_hh_tesh!Q21/SER_summary!Q$26)</f>
        <v>0</v>
      </c>
    </row>
    <row r="22" spans="1:17" ht="12" customHeight="1" x14ac:dyDescent="0.25">
      <c r="A22" s="88" t="s">
        <v>99</v>
      </c>
      <c r="B22" s="100">
        <f>IF(SER_hh_tesh!B22=0,0,SER_hh_tesh!B22/SER_summary!B$26)</f>
        <v>13.704233931449455</v>
      </c>
      <c r="C22" s="100">
        <f>IF(SER_hh_tesh!C22=0,0,SER_hh_tesh!C22/SER_summary!C$26)</f>
        <v>13.733805743257536</v>
      </c>
      <c r="D22" s="100">
        <f>IF(SER_hh_tesh!D22=0,0,SER_hh_tesh!D22/SER_summary!D$26)</f>
        <v>13.635481524698553</v>
      </c>
      <c r="E22" s="100">
        <f>IF(SER_hh_tesh!E22=0,0,SER_hh_tesh!E22/SER_summary!E$26)</f>
        <v>13.567198920741296</v>
      </c>
      <c r="F22" s="100">
        <f>IF(SER_hh_tesh!F22=0,0,SER_hh_tesh!F22/SER_summary!F$26)</f>
        <v>13.51130574872929</v>
      </c>
      <c r="G22" s="100">
        <f>IF(SER_hh_tesh!G22=0,0,SER_hh_tesh!G22/SER_summary!G$26)</f>
        <v>13.525109737695796</v>
      </c>
      <c r="H22" s="100">
        <f>IF(SER_hh_tesh!H22=0,0,SER_hh_tesh!H22/SER_summary!H$26)</f>
        <v>13.542577309176961</v>
      </c>
      <c r="I22" s="100">
        <f>IF(SER_hh_tesh!I22=0,0,SER_hh_tesh!I22/SER_summary!I$26)</f>
        <v>13.731722949482576</v>
      </c>
      <c r="J22" s="100">
        <f>IF(SER_hh_tesh!J22=0,0,SER_hh_tesh!J22/SER_summary!J$26)</f>
        <v>13.992137666357218</v>
      </c>
      <c r="K22" s="100">
        <f>IF(SER_hh_tesh!K22=0,0,SER_hh_tesh!K22/SER_summary!K$26)</f>
        <v>14.318660642659752</v>
      </c>
      <c r="L22" s="100">
        <f>IF(SER_hh_tesh!L22=0,0,SER_hh_tesh!L22/SER_summary!L$26)</f>
        <v>14.528704021444025</v>
      </c>
      <c r="M22" s="100">
        <f>IF(SER_hh_tesh!M22=0,0,SER_hh_tesh!M22/SER_summary!M$26)</f>
        <v>14.906482790074852</v>
      </c>
      <c r="N22" s="100">
        <f>IF(SER_hh_tesh!N22=0,0,SER_hh_tesh!N22/SER_summary!N$26)</f>
        <v>15.251522343561865</v>
      </c>
      <c r="O22" s="100">
        <f>IF(SER_hh_tesh!O22=0,0,SER_hh_tesh!O22/SER_summary!O$26)</f>
        <v>15.304928972783843</v>
      </c>
      <c r="P22" s="100">
        <f>IF(SER_hh_tesh!P22=0,0,SER_hh_tesh!P22/SER_summary!P$26)</f>
        <v>15.222726632345298</v>
      </c>
      <c r="Q22" s="100">
        <f>IF(SER_hh_tesh!Q22=0,0,SER_hh_tesh!Q22/SER_summary!Q$26)</f>
        <v>15.120222707892372</v>
      </c>
    </row>
    <row r="23" spans="1:17" ht="12" customHeight="1" x14ac:dyDescent="0.25">
      <c r="A23" s="88" t="s">
        <v>98</v>
      </c>
      <c r="B23" s="100">
        <f>IF(SER_hh_tesh!B23=0,0,SER_hh_tesh!B23/SER_summary!B$26)</f>
        <v>13.704233931449458</v>
      </c>
      <c r="C23" s="100">
        <f>IF(SER_hh_tesh!C23=0,0,SER_hh_tesh!C23/SER_summary!C$26)</f>
        <v>14.521757181567526</v>
      </c>
      <c r="D23" s="100">
        <f>IF(SER_hh_tesh!D23=0,0,SER_hh_tesh!D23/SER_summary!D$26)</f>
        <v>14.485563132788293</v>
      </c>
      <c r="E23" s="100">
        <f>IF(SER_hh_tesh!E23=0,0,SER_hh_tesh!E23/SER_summary!E$26)</f>
        <v>14.465757334287138</v>
      </c>
      <c r="F23" s="100">
        <f>IF(SER_hh_tesh!F23=0,0,SER_hh_tesh!F23/SER_summary!F$26)</f>
        <v>14.434316893595156</v>
      </c>
      <c r="G23" s="100">
        <f>IF(SER_hh_tesh!G23=0,0,SER_hh_tesh!G23/SER_summary!G$26)</f>
        <v>14.333810988232671</v>
      </c>
      <c r="H23" s="100">
        <f>IF(SER_hh_tesh!H23=0,0,SER_hh_tesh!H23/SER_summary!H$26)</f>
        <v>14.26893335013578</v>
      </c>
      <c r="I23" s="100">
        <f>IF(SER_hh_tesh!I23=0,0,SER_hh_tesh!I23/SER_summary!I$26)</f>
        <v>14.235703638122864</v>
      </c>
      <c r="J23" s="100">
        <f>IF(SER_hh_tesh!J23=0,0,SER_hh_tesh!J23/SER_summary!J$26)</f>
        <v>14.264229039749603</v>
      </c>
      <c r="K23" s="100">
        <f>IF(SER_hh_tesh!K23=0,0,SER_hh_tesh!K23/SER_summary!K$26)</f>
        <v>14.325937252042205</v>
      </c>
      <c r="L23" s="100">
        <f>IF(SER_hh_tesh!L23=0,0,SER_hh_tesh!L23/SER_summary!L$26)</f>
        <v>14.267041568402195</v>
      </c>
      <c r="M23" s="100">
        <f>IF(SER_hh_tesh!M23=0,0,SER_hh_tesh!M23/SER_summary!M$26)</f>
        <v>14.521998217783462</v>
      </c>
      <c r="N23" s="100">
        <f>IF(SER_hh_tesh!N23=0,0,SER_hh_tesh!N23/SER_summary!N$26)</f>
        <v>14.646368654395523</v>
      </c>
      <c r="O23" s="100">
        <f>IF(SER_hh_tesh!O23=0,0,SER_hh_tesh!O23/SER_summary!O$26)</f>
        <v>14.849484663435428</v>
      </c>
      <c r="P23" s="100">
        <f>IF(SER_hh_tesh!P23=0,0,SER_hh_tesh!P23/SER_summary!P$26)</f>
        <v>14.901738492272719</v>
      </c>
      <c r="Q23" s="100">
        <f>IF(SER_hh_tesh!Q23=0,0,SER_hh_tesh!Q23/SER_summary!Q$26)</f>
        <v>14.850991452689218</v>
      </c>
    </row>
    <row r="24" spans="1:17" ht="12" customHeight="1" x14ac:dyDescent="0.25">
      <c r="A24" s="88" t="s">
        <v>34</v>
      </c>
      <c r="B24" s="100">
        <f>IF(SER_hh_tesh!B24=0,0,SER_hh_tesh!B24/SER_summary!B$26)</f>
        <v>0</v>
      </c>
      <c r="C24" s="100">
        <f>IF(SER_hh_tesh!C24=0,0,SER_hh_tesh!C24/SER_summary!C$26)</f>
        <v>0</v>
      </c>
      <c r="D24" s="100">
        <f>IF(SER_hh_tesh!D24=0,0,SER_hh_tesh!D24/SER_summary!D$26)</f>
        <v>0</v>
      </c>
      <c r="E24" s="100">
        <f>IF(SER_hh_tesh!E24=0,0,SER_hh_tesh!E24/SER_summary!E$26)</f>
        <v>0</v>
      </c>
      <c r="F24" s="100">
        <f>IF(SER_hh_tesh!F24=0,0,SER_hh_tesh!F24/SER_summary!F$26)</f>
        <v>0</v>
      </c>
      <c r="G24" s="100">
        <f>IF(SER_hh_tesh!G24=0,0,SER_hh_tesh!G24/SER_summary!G$26)</f>
        <v>0</v>
      </c>
      <c r="H24" s="100">
        <f>IF(SER_hh_tesh!H24=0,0,SER_hh_tesh!H24/SER_summary!H$26)</f>
        <v>0</v>
      </c>
      <c r="I24" s="100">
        <f>IF(SER_hh_tesh!I24=0,0,SER_hh_tesh!I24/SER_summary!I$26)</f>
        <v>0</v>
      </c>
      <c r="J24" s="100">
        <f>IF(SER_hh_tesh!J24=0,0,SER_hh_tesh!J24/SER_summary!J$26)</f>
        <v>0</v>
      </c>
      <c r="K24" s="100">
        <f>IF(SER_hh_tesh!K24=0,0,SER_hh_tesh!K24/SER_summary!K$26)</f>
        <v>0</v>
      </c>
      <c r="L24" s="100">
        <f>IF(SER_hh_tesh!L24=0,0,SER_hh_tesh!L24/SER_summary!L$26)</f>
        <v>0</v>
      </c>
      <c r="M24" s="100">
        <f>IF(SER_hh_tesh!M24=0,0,SER_hh_tesh!M24/SER_summary!M$26)</f>
        <v>0</v>
      </c>
      <c r="N24" s="100">
        <f>IF(SER_hh_tesh!N24=0,0,SER_hh_tesh!N24/SER_summary!N$26)</f>
        <v>0</v>
      </c>
      <c r="O24" s="100">
        <f>IF(SER_hh_tesh!O24=0,0,SER_hh_tesh!O24/SER_summary!O$26)</f>
        <v>0</v>
      </c>
      <c r="P24" s="100">
        <f>IF(SER_hh_tesh!P24=0,0,SER_hh_tesh!P24/SER_summary!P$26)</f>
        <v>0</v>
      </c>
      <c r="Q24" s="100">
        <f>IF(SER_hh_tesh!Q24=0,0,SER_hh_tesh!Q24/SER_summary!Q$26)</f>
        <v>0</v>
      </c>
    </row>
    <row r="25" spans="1:17" ht="12" customHeight="1" x14ac:dyDescent="0.25">
      <c r="A25" s="88" t="s">
        <v>42</v>
      </c>
      <c r="B25" s="100">
        <f>IF(SER_hh_tesh!B25=0,0,SER_hh_tesh!B25/SER_summary!B$26)</f>
        <v>13.704233931449457</v>
      </c>
      <c r="C25" s="100">
        <f>IF(SER_hh_tesh!C25=0,0,SER_hh_tesh!C25/SER_summary!C$26)</f>
        <v>13.723886160107563</v>
      </c>
      <c r="D25" s="100">
        <f>IF(SER_hh_tesh!D25=0,0,SER_hh_tesh!D25/SER_summary!D$26)</f>
        <v>13.651606053578794</v>
      </c>
      <c r="E25" s="100">
        <f>IF(SER_hh_tesh!E25=0,0,SER_hh_tesh!E25/SER_summary!E$26)</f>
        <v>13.611416003969801</v>
      </c>
      <c r="F25" s="100">
        <f>IF(SER_hh_tesh!F25=0,0,SER_hh_tesh!F25/SER_summary!F$26)</f>
        <v>13.602741594587382</v>
      </c>
      <c r="G25" s="100">
        <f>IF(SER_hh_tesh!G25=0,0,SER_hh_tesh!G25/SER_summary!G$26)</f>
        <v>13.538983631629053</v>
      </c>
      <c r="H25" s="100">
        <f>IF(SER_hh_tesh!H25=0,0,SER_hh_tesh!H25/SER_summary!H$26)</f>
        <v>13.486905257707816</v>
      </c>
      <c r="I25" s="100">
        <f>IF(SER_hh_tesh!I25=0,0,SER_hh_tesh!I25/SER_summary!I$26)</f>
        <v>13.487212030047289</v>
      </c>
      <c r="J25" s="100">
        <f>IF(SER_hh_tesh!J25=0,0,SER_hh_tesh!J25/SER_summary!J$26)</f>
        <v>13.536129145487596</v>
      </c>
      <c r="K25" s="100">
        <f>IF(SER_hh_tesh!K25=0,0,SER_hh_tesh!K25/SER_summary!K$26)</f>
        <v>13.624780126460944</v>
      </c>
      <c r="L25" s="100">
        <f>IF(SER_hh_tesh!L25=0,0,SER_hh_tesh!L25/SER_summary!L$26)</f>
        <v>13.591101458298803</v>
      </c>
      <c r="M25" s="100">
        <f>IF(SER_hh_tesh!M25=0,0,SER_hh_tesh!M25/SER_summary!M$26)</f>
        <v>13.736348595538892</v>
      </c>
      <c r="N25" s="100">
        <f>IF(SER_hh_tesh!N25=0,0,SER_hh_tesh!N25/SER_summary!N$26)</f>
        <v>13.892983173514581</v>
      </c>
      <c r="O25" s="100">
        <f>IF(SER_hh_tesh!O25=0,0,SER_hh_tesh!O25/SER_summary!O$26)</f>
        <v>13.999288773649738</v>
      </c>
      <c r="P25" s="100">
        <f>IF(SER_hh_tesh!P25=0,0,SER_hh_tesh!P25/SER_summary!P$26)</f>
        <v>14.048786189136532</v>
      </c>
      <c r="Q25" s="100">
        <f>IF(SER_hh_tesh!Q25=0,0,SER_hh_tesh!Q25/SER_summary!Q$26)</f>
        <v>14.115528270726038</v>
      </c>
    </row>
    <row r="26" spans="1:17" ht="12" customHeight="1" x14ac:dyDescent="0.25">
      <c r="A26" s="88" t="s">
        <v>30</v>
      </c>
      <c r="B26" s="22">
        <f>IF(SER_hh_tesh!B26=0,0,SER_hh_tesh!B26/SER_summary!B$26)</f>
        <v>13.705659485616371</v>
      </c>
      <c r="C26" s="22">
        <f>IF(SER_hh_tesh!C26=0,0,SER_hh_tesh!C26/SER_summary!C$26)</f>
        <v>13.702234662017823</v>
      </c>
      <c r="D26" s="22">
        <f>IF(SER_hh_tesh!D26=0,0,SER_hh_tesh!D26/SER_summary!D$26)</f>
        <v>13.953822797417381</v>
      </c>
      <c r="E26" s="22">
        <f>IF(SER_hh_tesh!E26=0,0,SER_hh_tesh!E26/SER_summary!E$26)</f>
        <v>14.161128257164153</v>
      </c>
      <c r="F26" s="22">
        <f>IF(SER_hh_tesh!F26=0,0,SER_hh_tesh!F26/SER_summary!F$26)</f>
        <v>14.266924500484924</v>
      </c>
      <c r="G26" s="22">
        <f>IF(SER_hh_tesh!G26=0,0,SER_hh_tesh!G26/SER_summary!G$26)</f>
        <v>14.23562297725587</v>
      </c>
      <c r="H26" s="22">
        <f>IF(SER_hh_tesh!H26=0,0,SER_hh_tesh!H26/SER_summary!H$26)</f>
        <v>14.277973461286404</v>
      </c>
      <c r="I26" s="22">
        <f>IF(SER_hh_tesh!I26=0,0,SER_hh_tesh!I26/SER_summary!I$26)</f>
        <v>14.300858428234957</v>
      </c>
      <c r="J26" s="22">
        <f>IF(SER_hh_tesh!J26=0,0,SER_hh_tesh!J26/SER_summary!J$26)</f>
        <v>14.331312269172109</v>
      </c>
      <c r="K26" s="22">
        <f>IF(SER_hh_tesh!K26=0,0,SER_hh_tesh!K26/SER_summary!K$26)</f>
        <v>14.403030476642401</v>
      </c>
      <c r="L26" s="22">
        <f>IF(SER_hh_tesh!L26=0,0,SER_hh_tesh!L26/SER_summary!L$26)</f>
        <v>14.391658037967733</v>
      </c>
      <c r="M26" s="22">
        <f>IF(SER_hh_tesh!M26=0,0,SER_hh_tesh!M26/SER_summary!M$26)</f>
        <v>14.552239906844919</v>
      </c>
      <c r="N26" s="22">
        <f>IF(SER_hh_tesh!N26=0,0,SER_hh_tesh!N26/SER_summary!N$26)</f>
        <v>14.717106310457201</v>
      </c>
      <c r="O26" s="22">
        <f>IF(SER_hh_tesh!O26=0,0,SER_hh_tesh!O26/SER_summary!O$26)</f>
        <v>14.870470428835599</v>
      </c>
      <c r="P26" s="22">
        <f>IF(SER_hh_tesh!P26=0,0,SER_hh_tesh!P26/SER_summary!P$26)</f>
        <v>14.911762070406912</v>
      </c>
      <c r="Q26" s="22">
        <f>IF(SER_hh_tesh!Q26=0,0,SER_hh_tesh!Q26/SER_summary!Q$26)</f>
        <v>15.076999806855826</v>
      </c>
    </row>
    <row r="27" spans="1:17" ht="12" customHeight="1" x14ac:dyDescent="0.25">
      <c r="A27" s="93" t="s">
        <v>114</v>
      </c>
      <c r="B27" s="116">
        <f>IF(SER_hh_tesh!B27=0,0,SER_hh_tesh!B27/SER_summary!B$26)</f>
        <v>0</v>
      </c>
      <c r="C27" s="116">
        <f>IF(SER_hh_tesh!C27=0,0,SER_hh_tesh!C27/SER_summary!C$26)</f>
        <v>0</v>
      </c>
      <c r="D27" s="116">
        <f>IF(SER_hh_tesh!D27=0,0,SER_hh_tesh!D27/SER_summary!D$26)</f>
        <v>0</v>
      </c>
      <c r="E27" s="116">
        <f>IF(SER_hh_tesh!E27=0,0,SER_hh_tesh!E27/SER_summary!E$26)</f>
        <v>0</v>
      </c>
      <c r="F27" s="116">
        <f>IF(SER_hh_tesh!F27=0,0,SER_hh_tesh!F27/SER_summary!F$26)</f>
        <v>0</v>
      </c>
      <c r="G27" s="116">
        <f>IF(SER_hh_tesh!G27=0,0,SER_hh_tesh!G27/SER_summary!G$26)</f>
        <v>0</v>
      </c>
      <c r="H27" s="116">
        <f>IF(SER_hh_tesh!H27=0,0,SER_hh_tesh!H27/SER_summary!H$26)</f>
        <v>0</v>
      </c>
      <c r="I27" s="116">
        <f>IF(SER_hh_tesh!I27=0,0,SER_hh_tesh!I27/SER_summary!I$26)</f>
        <v>0</v>
      </c>
      <c r="J27" s="116">
        <f>IF(SER_hh_tesh!J27=0,0,SER_hh_tesh!J27/SER_summary!J$26)</f>
        <v>0</v>
      </c>
      <c r="K27" s="116">
        <f>IF(SER_hh_tesh!K27=0,0,SER_hh_tesh!K27/SER_summary!K$26)</f>
        <v>0</v>
      </c>
      <c r="L27" s="116">
        <f>IF(SER_hh_tesh!L27=0,0,SER_hh_tesh!L27/SER_summary!L$26)</f>
        <v>0</v>
      </c>
      <c r="M27" s="116">
        <f>IF(SER_hh_tesh!M27=0,0,SER_hh_tesh!M27/SER_summary!M$26)</f>
        <v>0</v>
      </c>
      <c r="N27" s="116">
        <f>IF(SER_hh_tesh!N27=0,0,SER_hh_tesh!N27/SER_summary!N$26)</f>
        <v>0</v>
      </c>
      <c r="O27" s="116">
        <f>IF(SER_hh_tesh!O27=0,0,SER_hh_tesh!O27/SER_summary!O$26)</f>
        <v>0</v>
      </c>
      <c r="P27" s="116">
        <f>IF(SER_hh_tesh!P27=0,0,SER_hh_tesh!P27/SER_summary!P$26)</f>
        <v>0</v>
      </c>
      <c r="Q27" s="116">
        <f>IF(SER_hh_tesh!Q27=0,0,SER_hh_tesh!Q27/SER_summary!Q$26)</f>
        <v>0</v>
      </c>
    </row>
    <row r="28" spans="1:17" ht="12" customHeight="1" x14ac:dyDescent="0.25">
      <c r="A28" s="91" t="s">
        <v>113</v>
      </c>
      <c r="B28" s="117">
        <f>IF(SER_hh_tesh!B28=0,0,SER_hh_tesh!B28/SER_summary!B$26)</f>
        <v>0</v>
      </c>
      <c r="C28" s="117">
        <f>IF(SER_hh_tesh!C28=0,0,SER_hh_tesh!C28/SER_summary!C$26)</f>
        <v>0</v>
      </c>
      <c r="D28" s="117">
        <f>IF(SER_hh_tesh!D28=0,0,SER_hh_tesh!D28/SER_summary!D$26)</f>
        <v>0</v>
      </c>
      <c r="E28" s="117">
        <f>IF(SER_hh_tesh!E28=0,0,SER_hh_tesh!E28/SER_summary!E$26)</f>
        <v>0</v>
      </c>
      <c r="F28" s="117">
        <f>IF(SER_hh_tesh!F28=0,0,SER_hh_tesh!F28/SER_summary!F$26)</f>
        <v>0</v>
      </c>
      <c r="G28" s="117">
        <f>IF(SER_hh_tesh!G28=0,0,SER_hh_tesh!G28/SER_summary!G$26)</f>
        <v>0</v>
      </c>
      <c r="H28" s="117">
        <f>IF(SER_hh_tesh!H28=0,0,SER_hh_tesh!H28/SER_summary!H$26)</f>
        <v>0</v>
      </c>
      <c r="I28" s="117">
        <f>IF(SER_hh_tesh!I28=0,0,SER_hh_tesh!I28/SER_summary!I$26)</f>
        <v>0</v>
      </c>
      <c r="J28" s="117">
        <f>IF(SER_hh_tesh!J28=0,0,SER_hh_tesh!J28/SER_summary!J$26)</f>
        <v>0</v>
      </c>
      <c r="K28" s="117">
        <f>IF(SER_hh_tesh!K28=0,0,SER_hh_tesh!K28/SER_summary!K$26)</f>
        <v>0</v>
      </c>
      <c r="L28" s="117">
        <f>IF(SER_hh_tesh!L28=0,0,SER_hh_tesh!L28/SER_summary!L$26)</f>
        <v>0</v>
      </c>
      <c r="M28" s="117">
        <f>IF(SER_hh_tesh!M28=0,0,SER_hh_tesh!M28/SER_summary!M$26)</f>
        <v>0</v>
      </c>
      <c r="N28" s="117">
        <f>IF(SER_hh_tesh!N28=0,0,SER_hh_tesh!N28/SER_summary!N$26)</f>
        <v>0</v>
      </c>
      <c r="O28" s="117">
        <f>IF(SER_hh_tesh!O28=0,0,SER_hh_tesh!O28/SER_summary!O$26)</f>
        <v>0</v>
      </c>
      <c r="P28" s="117">
        <f>IF(SER_hh_tesh!P28=0,0,SER_hh_tesh!P28/SER_summary!P$26)</f>
        <v>0</v>
      </c>
      <c r="Q28" s="117">
        <f>IF(SER_hh_tesh!Q28=0,0,SER_hh_tesh!Q28/SER_summary!Q$26)</f>
        <v>0</v>
      </c>
    </row>
    <row r="29" spans="1:17" ht="12.95" customHeight="1" x14ac:dyDescent="0.25">
      <c r="A29" s="90" t="s">
        <v>46</v>
      </c>
      <c r="B29" s="101">
        <f>IF(SER_hh_tesh!B29=0,0,SER_hh_tesh!B29/SER_summary!B$26)</f>
        <v>15.894119906448759</v>
      </c>
      <c r="C29" s="101">
        <f>IF(SER_hh_tesh!C29=0,0,SER_hh_tesh!C29/SER_summary!C$26)</f>
        <v>15.754019787856034</v>
      </c>
      <c r="D29" s="101">
        <f>IF(SER_hh_tesh!D29=0,0,SER_hh_tesh!D29/SER_summary!D$26)</f>
        <v>15.548797085063246</v>
      </c>
      <c r="E29" s="101">
        <f>IF(SER_hh_tesh!E29=0,0,SER_hh_tesh!E29/SER_summary!E$26)</f>
        <v>15.522042110912432</v>
      </c>
      <c r="F29" s="101">
        <f>IF(SER_hh_tesh!F29=0,0,SER_hh_tesh!F29/SER_summary!F$26)</f>
        <v>15.514374072453169</v>
      </c>
      <c r="G29" s="101">
        <f>IF(SER_hh_tesh!G29=0,0,SER_hh_tesh!G29/SER_summary!G$26)</f>
        <v>15.445552821661854</v>
      </c>
      <c r="H29" s="101">
        <f>IF(SER_hh_tesh!H29=0,0,SER_hh_tesh!H29/SER_summary!H$26)</f>
        <v>15.33639072191321</v>
      </c>
      <c r="I29" s="101">
        <f>IF(SER_hh_tesh!I29=0,0,SER_hh_tesh!I29/SER_summary!I$26)</f>
        <v>15.303463216173631</v>
      </c>
      <c r="J29" s="101">
        <f>IF(SER_hh_tesh!J29=0,0,SER_hh_tesh!J29/SER_summary!J$26)</f>
        <v>15.429676815712547</v>
      </c>
      <c r="K29" s="101">
        <f>IF(SER_hh_tesh!K29=0,0,SER_hh_tesh!K29/SER_summary!K$26)</f>
        <v>15.555843170835963</v>
      </c>
      <c r="L29" s="101">
        <f>IF(SER_hh_tesh!L29=0,0,SER_hh_tesh!L29/SER_summary!L$26)</f>
        <v>14.879304096210729</v>
      </c>
      <c r="M29" s="101">
        <f>IF(SER_hh_tesh!M29=0,0,SER_hh_tesh!M29/SER_summary!M$26)</f>
        <v>14.948879440567698</v>
      </c>
      <c r="N29" s="101">
        <f>IF(SER_hh_tesh!N29=0,0,SER_hh_tesh!N29/SER_summary!N$26)</f>
        <v>14.940261781656449</v>
      </c>
      <c r="O29" s="101">
        <f>IF(SER_hh_tesh!O29=0,0,SER_hh_tesh!O29/SER_summary!O$26)</f>
        <v>15.046792900211798</v>
      </c>
      <c r="P29" s="101">
        <f>IF(SER_hh_tesh!P29=0,0,SER_hh_tesh!P29/SER_summary!P$26)</f>
        <v>14.921124266206261</v>
      </c>
      <c r="Q29" s="101">
        <f>IF(SER_hh_tesh!Q29=0,0,SER_hh_tesh!Q29/SER_summary!Q$26)</f>
        <v>15.020304101059406</v>
      </c>
    </row>
    <row r="30" spans="1:17" ht="12" customHeight="1" x14ac:dyDescent="0.25">
      <c r="A30" s="88" t="s">
        <v>66</v>
      </c>
      <c r="B30" s="100">
        <f>IF(SER_hh_tesh!B30=0,0,SER_hh_tesh!B30/SER_summary!B$26)</f>
        <v>0</v>
      </c>
      <c r="C30" s="100">
        <f>IF(SER_hh_tesh!C30=0,0,SER_hh_tesh!C30/SER_summary!C$26)</f>
        <v>0</v>
      </c>
      <c r="D30" s="100">
        <f>IF(SER_hh_tesh!D30=0,0,SER_hh_tesh!D30/SER_summary!D$26)</f>
        <v>0</v>
      </c>
      <c r="E30" s="100">
        <f>IF(SER_hh_tesh!E30=0,0,SER_hh_tesh!E30/SER_summary!E$26)</f>
        <v>0</v>
      </c>
      <c r="F30" s="100">
        <f>IF(SER_hh_tesh!F30=0,0,SER_hh_tesh!F30/SER_summary!F$26)</f>
        <v>15.944645521837669</v>
      </c>
      <c r="G30" s="100">
        <f>IF(SER_hh_tesh!G30=0,0,SER_hh_tesh!G30/SER_summary!G$26)</f>
        <v>15.764597836405692</v>
      </c>
      <c r="H30" s="100">
        <f>IF(SER_hh_tesh!H30=0,0,SER_hh_tesh!H30/SER_summary!H$26)</f>
        <v>15.543437859774057</v>
      </c>
      <c r="I30" s="100">
        <f>IF(SER_hh_tesh!I30=0,0,SER_hh_tesh!I30/SER_summary!I$26)</f>
        <v>15.405760489872073</v>
      </c>
      <c r="J30" s="100">
        <f>IF(SER_hh_tesh!J30=0,0,SER_hh_tesh!J30/SER_summary!J$26)</f>
        <v>15.43417489448221</v>
      </c>
      <c r="K30" s="100">
        <f>IF(SER_hh_tesh!K30=0,0,SER_hh_tesh!K30/SER_summary!K$26)</f>
        <v>15.451635622665538</v>
      </c>
      <c r="L30" s="100">
        <f>IF(SER_hh_tesh!L30=0,0,SER_hh_tesh!L30/SER_summary!L$26)</f>
        <v>15.369360573933296</v>
      </c>
      <c r="M30" s="100">
        <f>IF(SER_hh_tesh!M30=0,0,SER_hh_tesh!M30/SER_summary!M$26)</f>
        <v>15.310919349508092</v>
      </c>
      <c r="N30" s="100">
        <f>IF(SER_hh_tesh!N30=0,0,SER_hh_tesh!N30/SER_summary!N$26)</f>
        <v>15.213904473771255</v>
      </c>
      <c r="O30" s="100">
        <f>IF(SER_hh_tesh!O30=0,0,SER_hh_tesh!O30/SER_summary!O$26)</f>
        <v>15.136603703358272</v>
      </c>
      <c r="P30" s="100">
        <f>IF(SER_hh_tesh!P30=0,0,SER_hh_tesh!P30/SER_summary!P$26)</f>
        <v>15.019843454626805</v>
      </c>
      <c r="Q30" s="100">
        <f>IF(SER_hh_tesh!Q30=0,0,SER_hh_tesh!Q30/SER_summary!Q$26)</f>
        <v>14.89834348442537</v>
      </c>
    </row>
    <row r="31" spans="1:17" ht="12" customHeight="1" x14ac:dyDescent="0.25">
      <c r="A31" s="88" t="s">
        <v>98</v>
      </c>
      <c r="B31" s="100">
        <f>IF(SER_hh_tesh!B31=0,0,SER_hh_tesh!B31/SER_summary!B$26)</f>
        <v>14.47209344201295</v>
      </c>
      <c r="C31" s="100">
        <f>IF(SER_hh_tesh!C31=0,0,SER_hh_tesh!C31/SER_summary!C$26)</f>
        <v>15.493824845666804</v>
      </c>
      <c r="D31" s="100">
        <f>IF(SER_hh_tesh!D31=0,0,SER_hh_tesh!D31/SER_summary!D$26)</f>
        <v>15.387325575211429</v>
      </c>
      <c r="E31" s="100">
        <f>IF(SER_hh_tesh!E31=0,0,SER_hh_tesh!E31/SER_summary!E$26)</f>
        <v>15.303768496626361</v>
      </c>
      <c r="F31" s="100">
        <f>IF(SER_hh_tesh!F31=0,0,SER_hh_tesh!F31/SER_summary!F$26)</f>
        <v>15.214933402424085</v>
      </c>
      <c r="G31" s="100">
        <f>IF(SER_hh_tesh!G31=0,0,SER_hh_tesh!G31/SER_summary!G$26)</f>
        <v>15.07621555343553</v>
      </c>
      <c r="H31" s="100">
        <f>IF(SER_hh_tesh!H31=0,0,SER_hh_tesh!H31/SER_summary!H$26)</f>
        <v>14.888978399143754</v>
      </c>
      <c r="I31" s="100">
        <f>IF(SER_hh_tesh!I31=0,0,SER_hh_tesh!I31/SER_summary!I$26)</f>
        <v>14.791261570104188</v>
      </c>
      <c r="J31" s="100">
        <f>IF(SER_hh_tesh!J31=0,0,SER_hh_tesh!J31/SER_summary!J$26)</f>
        <v>14.871234670610725</v>
      </c>
      <c r="K31" s="100">
        <f>IF(SER_hh_tesh!K31=0,0,SER_hh_tesh!K31/SER_summary!K$26)</f>
        <v>14.986968453300284</v>
      </c>
      <c r="L31" s="100">
        <f>IF(SER_hh_tesh!L31=0,0,SER_hh_tesh!L31/SER_summary!L$26)</f>
        <v>14.976821040402012</v>
      </c>
      <c r="M31" s="100">
        <f>IF(SER_hh_tesh!M31=0,0,SER_hh_tesh!M31/SER_summary!M$26)</f>
        <v>14.950311288659117</v>
      </c>
      <c r="N31" s="100">
        <f>IF(SER_hh_tesh!N31=0,0,SER_hh_tesh!N31/SER_summary!N$26)</f>
        <v>14.902216440669196</v>
      </c>
      <c r="O31" s="100">
        <f>IF(SER_hh_tesh!O31=0,0,SER_hh_tesh!O31/SER_summary!O$26)</f>
        <v>15.609796603235273</v>
      </c>
      <c r="P31" s="100">
        <f>IF(SER_hh_tesh!P31=0,0,SER_hh_tesh!P31/SER_summary!P$26)</f>
        <v>15.472774874124267</v>
      </c>
      <c r="Q31" s="100">
        <f>IF(SER_hh_tesh!Q31=0,0,SER_hh_tesh!Q31/SER_summary!Q$26)</f>
        <v>15.329714999068575</v>
      </c>
    </row>
    <row r="32" spans="1:17" ht="12" customHeight="1" x14ac:dyDescent="0.25">
      <c r="A32" s="88" t="s">
        <v>34</v>
      </c>
      <c r="B32" s="100">
        <f>IF(SER_hh_tesh!B32=0,0,SER_hh_tesh!B32/SER_summary!B$26)</f>
        <v>0</v>
      </c>
      <c r="C32" s="100">
        <f>IF(SER_hh_tesh!C32=0,0,SER_hh_tesh!C32/SER_summary!C$26)</f>
        <v>0</v>
      </c>
      <c r="D32" s="100">
        <f>IF(SER_hh_tesh!D32=0,0,SER_hh_tesh!D32/SER_summary!D$26)</f>
        <v>0</v>
      </c>
      <c r="E32" s="100">
        <f>IF(SER_hh_tesh!E32=0,0,SER_hh_tesh!E32/SER_summary!E$26)</f>
        <v>0</v>
      </c>
      <c r="F32" s="100">
        <f>IF(SER_hh_tesh!F32=0,0,SER_hh_tesh!F32/SER_summary!F$26)</f>
        <v>0</v>
      </c>
      <c r="G32" s="100">
        <f>IF(SER_hh_tesh!G32=0,0,SER_hh_tesh!G32/SER_summary!G$26)</f>
        <v>0</v>
      </c>
      <c r="H32" s="100">
        <f>IF(SER_hh_tesh!H32=0,0,SER_hh_tesh!H32/SER_summary!H$26)</f>
        <v>0</v>
      </c>
      <c r="I32" s="100">
        <f>IF(SER_hh_tesh!I32=0,0,SER_hh_tesh!I32/SER_summary!I$26)</f>
        <v>0</v>
      </c>
      <c r="J32" s="100">
        <f>IF(SER_hh_tesh!J32=0,0,SER_hh_tesh!J32/SER_summary!J$26)</f>
        <v>0</v>
      </c>
      <c r="K32" s="100">
        <f>IF(SER_hh_tesh!K32=0,0,SER_hh_tesh!K32/SER_summary!K$26)</f>
        <v>0</v>
      </c>
      <c r="L32" s="100">
        <f>IF(SER_hh_tesh!L32=0,0,SER_hh_tesh!L32/SER_summary!L$26)</f>
        <v>0</v>
      </c>
      <c r="M32" s="100">
        <f>IF(SER_hh_tesh!M32=0,0,SER_hh_tesh!M32/SER_summary!M$26)</f>
        <v>0</v>
      </c>
      <c r="N32" s="100">
        <f>IF(SER_hh_tesh!N32=0,0,SER_hh_tesh!N32/SER_summary!N$26)</f>
        <v>0</v>
      </c>
      <c r="O32" s="100">
        <f>IF(SER_hh_tesh!O32=0,0,SER_hh_tesh!O32/SER_summary!O$26)</f>
        <v>0</v>
      </c>
      <c r="P32" s="100">
        <f>IF(SER_hh_tesh!P32=0,0,SER_hh_tesh!P32/SER_summary!P$26)</f>
        <v>0</v>
      </c>
      <c r="Q32" s="100">
        <f>IF(SER_hh_tesh!Q32=0,0,SER_hh_tesh!Q32/SER_summary!Q$26)</f>
        <v>0</v>
      </c>
    </row>
    <row r="33" spans="1:17" ht="12" customHeight="1" x14ac:dyDescent="0.25">
      <c r="A33" s="49" t="s">
        <v>30</v>
      </c>
      <c r="B33" s="18">
        <f>IF(SER_hh_tesh!B33=0,0,SER_hh_tesh!B33/SER_summary!B$26)</f>
        <v>15.932555514607285</v>
      </c>
      <c r="C33" s="18">
        <f>IF(SER_hh_tesh!C33=0,0,SER_hh_tesh!C33/SER_summary!C$26)</f>
        <v>15.778113217162867</v>
      </c>
      <c r="D33" s="18">
        <f>IF(SER_hh_tesh!D33=0,0,SER_hh_tesh!D33/SER_summary!D$26)</f>
        <v>15.570594740106566</v>
      </c>
      <c r="E33" s="18">
        <f>IF(SER_hh_tesh!E33=0,0,SER_hh_tesh!E33/SER_summary!E$26)</f>
        <v>15.550902250425446</v>
      </c>
      <c r="F33" s="18">
        <f>IF(SER_hh_tesh!F33=0,0,SER_hh_tesh!F33/SER_summary!F$26)</f>
        <v>15.541734772223448</v>
      </c>
      <c r="G33" s="18">
        <f>IF(SER_hh_tesh!G33=0,0,SER_hh_tesh!G33/SER_summary!G$26)</f>
        <v>15.482661360750654</v>
      </c>
      <c r="H33" s="18">
        <f>IF(SER_hh_tesh!H33=0,0,SER_hh_tesh!H33/SER_summary!H$26)</f>
        <v>15.382128834621639</v>
      </c>
      <c r="I33" s="18">
        <f>IF(SER_hh_tesh!I33=0,0,SER_hh_tesh!I33/SER_summary!I$26)</f>
        <v>15.356760678487367</v>
      </c>
      <c r="J33" s="18">
        <f>IF(SER_hh_tesh!J33=0,0,SER_hh_tesh!J33/SER_summary!J$26)</f>
        <v>15.489443028530387</v>
      </c>
      <c r="K33" s="18">
        <f>IF(SER_hh_tesh!K33=0,0,SER_hh_tesh!K33/SER_summary!K$26)</f>
        <v>15.61400541868044</v>
      </c>
      <c r="L33" s="18">
        <f>IF(SER_hh_tesh!L33=0,0,SER_hh_tesh!L33/SER_summary!L$26)</f>
        <v>14.857339164479445</v>
      </c>
      <c r="M33" s="18">
        <f>IF(SER_hh_tesh!M33=0,0,SER_hh_tesh!M33/SER_summary!M$26)</f>
        <v>14.940161532002561</v>
      </c>
      <c r="N33" s="18">
        <f>IF(SER_hh_tesh!N33=0,0,SER_hh_tesh!N33/SER_summary!N$26)</f>
        <v>14.937841657004983</v>
      </c>
      <c r="O33" s="18">
        <f>IF(SER_hh_tesh!O33=0,0,SER_hh_tesh!O33/SER_summary!O$26)</f>
        <v>14.982402809766135</v>
      </c>
      <c r="P33" s="18">
        <f>IF(SER_hh_tesh!P33=0,0,SER_hh_tesh!P33/SER_summary!P$26)</f>
        <v>14.857532414539087</v>
      </c>
      <c r="Q33" s="18">
        <f>IF(SER_hh_tesh!Q33=0,0,SER_hh_tesh!Q33/SER_summary!Q$26)</f>
        <v>14.988481875508988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120</v>
      </c>
      <c r="B3" s="106">
        <f>IF(SER_hh_emih!B3=0,0,SER_hh_emih!B3/SER_summary!B$26)</f>
        <v>15.889818643798909</v>
      </c>
      <c r="C3" s="106">
        <f>IF(SER_hh_emih!C3=0,0,SER_hh_emih!C3/SER_summary!C$26)</f>
        <v>20.086402127893152</v>
      </c>
      <c r="D3" s="106">
        <f>IF(SER_hh_emih!D3=0,0,SER_hh_emih!D3/SER_summary!D$26)</f>
        <v>15.09792962345862</v>
      </c>
      <c r="E3" s="106">
        <f>IF(SER_hh_emih!E3=0,0,SER_hh_emih!E3/SER_summary!E$26)</f>
        <v>19.809523113209682</v>
      </c>
      <c r="F3" s="106">
        <f>IF(SER_hh_emih!F3=0,0,SER_hh_emih!F3/SER_summary!F$26)</f>
        <v>18.640364634711112</v>
      </c>
      <c r="G3" s="106">
        <f>IF(SER_hh_emih!G3=0,0,SER_hh_emih!G3/SER_summary!G$26)</f>
        <v>16.971714810697808</v>
      </c>
      <c r="H3" s="106">
        <f>IF(SER_hh_emih!H3=0,0,SER_hh_emih!H3/SER_summary!H$26)</f>
        <v>13.399840356350992</v>
      </c>
      <c r="I3" s="106">
        <f>IF(SER_hh_emih!I3=0,0,SER_hh_emih!I3/SER_summary!I$26)</f>
        <v>11.844797911837512</v>
      </c>
      <c r="J3" s="106">
        <f>IF(SER_hh_emih!J3=0,0,SER_hh_emih!J3/SER_summary!J$26)</f>
        <v>11.66569296621333</v>
      </c>
      <c r="K3" s="106">
        <f>IF(SER_hh_emih!K3=0,0,SER_hh_emih!K3/SER_summary!K$26)</f>
        <v>10.505008004673076</v>
      </c>
      <c r="L3" s="106">
        <f>IF(SER_hh_emih!L3=0,0,SER_hh_emih!L3/SER_summary!L$26)</f>
        <v>9.7809355564707499</v>
      </c>
      <c r="M3" s="106">
        <f>IF(SER_hh_emih!M3=0,0,SER_hh_emih!M3/SER_summary!M$26)</f>
        <v>11.835743102858281</v>
      </c>
      <c r="N3" s="106">
        <f>IF(SER_hh_emih!N3=0,0,SER_hh_emih!N3/SER_summary!N$26)</f>
        <v>12.436168893250487</v>
      </c>
      <c r="O3" s="106">
        <f>IF(SER_hh_emih!O3=0,0,SER_hh_emih!O3/SER_summary!O$26)</f>
        <v>13.071755239093109</v>
      </c>
      <c r="P3" s="106">
        <f>IF(SER_hh_emih!P3=0,0,SER_hh_emih!P3/SER_summary!P$26)</f>
        <v>14.104273470387</v>
      </c>
      <c r="Q3" s="106">
        <f>IF(SER_hh_emih!Q3=0,0,SER_hh_emih!Q3/SER_summary!Q$26)</f>
        <v>14.414810016418272</v>
      </c>
    </row>
    <row r="4" spans="1:17" ht="12.95" customHeight="1" x14ac:dyDescent="0.25">
      <c r="A4" s="90" t="s">
        <v>44</v>
      </c>
      <c r="B4" s="101">
        <f>IF(SER_hh_emih!B4=0,0,SER_hh_emih!B4/SER_summary!B$26)</f>
        <v>13.893032994820723</v>
      </c>
      <c r="C4" s="101">
        <f>IF(SER_hh_emih!C4=0,0,SER_hh_emih!C4/SER_summary!C$26)</f>
        <v>17.613418105070227</v>
      </c>
      <c r="D4" s="101">
        <f>IF(SER_hh_emih!D4=0,0,SER_hh_emih!D4/SER_summary!D$26)</f>
        <v>12.729771778799545</v>
      </c>
      <c r="E4" s="101">
        <f>IF(SER_hh_emih!E4=0,0,SER_hh_emih!E4/SER_summary!E$26)</f>
        <v>17.778451727030365</v>
      </c>
      <c r="F4" s="101">
        <f>IF(SER_hh_emih!F4=0,0,SER_hh_emih!F4/SER_summary!F$26)</f>
        <v>16.637718128727474</v>
      </c>
      <c r="G4" s="101">
        <f>IF(SER_hh_emih!G4=0,0,SER_hh_emih!G4/SER_summary!G$26)</f>
        <v>15.121455390710445</v>
      </c>
      <c r="H4" s="101">
        <f>IF(SER_hh_emih!H4=0,0,SER_hh_emih!H4/SER_summary!H$26)</f>
        <v>11.707300668239238</v>
      </c>
      <c r="I4" s="101">
        <f>IF(SER_hh_emih!I4=0,0,SER_hh_emih!I4/SER_summary!I$26)</f>
        <v>10.23654548575872</v>
      </c>
      <c r="J4" s="101">
        <f>IF(SER_hh_emih!J4=0,0,SER_hh_emih!J4/SER_summary!J$26)</f>
        <v>10.058288880867917</v>
      </c>
      <c r="K4" s="101">
        <f>IF(SER_hh_emih!K4=0,0,SER_hh_emih!K4/SER_summary!K$26)</f>
        <v>8.9350364118023986</v>
      </c>
      <c r="L4" s="101">
        <f>IF(SER_hh_emih!L4=0,0,SER_hh_emih!L4/SER_summary!L$26)</f>
        <v>8.2078039381100876</v>
      </c>
      <c r="M4" s="101">
        <f>IF(SER_hh_emih!M4=0,0,SER_hh_emih!M4/SER_summary!M$26)</f>
        <v>10.236683612844335</v>
      </c>
      <c r="N4" s="101">
        <f>IF(SER_hh_emih!N4=0,0,SER_hh_emih!N4/SER_summary!N$26)</f>
        <v>10.810267384394587</v>
      </c>
      <c r="O4" s="101">
        <f>IF(SER_hh_emih!O4=0,0,SER_hh_emih!O4/SER_summary!O$26)</f>
        <v>11.35197430513446</v>
      </c>
      <c r="P4" s="101">
        <f>IF(SER_hh_emih!P4=0,0,SER_hh_emih!P4/SER_summary!P$26)</f>
        <v>12.197900380360419</v>
      </c>
      <c r="Q4" s="101">
        <f>IF(SER_hh_emih!Q4=0,0,SER_hh_emih!Q4/SER_summary!Q$26)</f>
        <v>12.524092083586774</v>
      </c>
    </row>
    <row r="5" spans="1:17" ht="12" customHeight="1" x14ac:dyDescent="0.25">
      <c r="A5" s="88" t="s">
        <v>38</v>
      </c>
      <c r="B5" s="100">
        <f>IF(SER_hh_emih!B5=0,0,SER_hh_emih!B5/SER_summary!B$26)</f>
        <v>62.898256785692276</v>
      </c>
      <c r="C5" s="100">
        <f>IF(SER_hh_emih!C5=0,0,SER_hh_emih!C5/SER_summary!C$26)</f>
        <v>61.309623996194389</v>
      </c>
      <c r="D5" s="100">
        <f>IF(SER_hh_emih!D5=0,0,SER_hh_emih!D5/SER_summary!D$26)</f>
        <v>53.768787708984654</v>
      </c>
      <c r="E5" s="100">
        <f>IF(SER_hh_emih!E5=0,0,SER_hh_emih!E5/SER_summary!E$26)</f>
        <v>66.934187153842927</v>
      </c>
      <c r="F5" s="100">
        <f>IF(SER_hh_emih!F5=0,0,SER_hh_emih!F5/SER_summary!F$26)</f>
        <v>73.596699828765239</v>
      </c>
      <c r="G5" s="100">
        <f>IF(SER_hh_emih!G5=0,0,SER_hh_emih!G5/SER_summary!G$26)</f>
        <v>79.350939448739567</v>
      </c>
      <c r="H5" s="100">
        <f>IF(SER_hh_emih!H5=0,0,SER_hh_emih!H5/SER_summary!H$26)</f>
        <v>64.519498335937229</v>
      </c>
      <c r="I5" s="100">
        <f>IF(SER_hh_emih!I5=0,0,SER_hh_emih!I5/SER_summary!I$26)</f>
        <v>73.709230324886335</v>
      </c>
      <c r="J5" s="100">
        <f>IF(SER_hh_emih!J5=0,0,SER_hh_emih!J5/SER_summary!J$26)</f>
        <v>82.212621503387012</v>
      </c>
      <c r="K5" s="100">
        <f>IF(SER_hh_emih!K5=0,0,SER_hh_emih!K5/SER_summary!K$26)</f>
        <v>80.032124755784025</v>
      </c>
      <c r="L5" s="100">
        <f>IF(SER_hh_emih!L5=0,0,SER_hh_emih!L5/SER_summary!L$26)</f>
        <v>74.673995001481359</v>
      </c>
      <c r="M5" s="100">
        <f>IF(SER_hh_emih!M5=0,0,SER_hh_emih!M5/SER_summary!M$26)</f>
        <v>57.218121420815272</v>
      </c>
      <c r="N5" s="100">
        <f>IF(SER_hh_emih!N5=0,0,SER_hh_emih!N5/SER_summary!N$26)</f>
        <v>76.713398328022762</v>
      </c>
      <c r="O5" s="100">
        <f>IF(SER_hh_emih!O5=0,0,SER_hh_emih!O5/SER_summary!O$26)</f>
        <v>122.70739598833963</v>
      </c>
      <c r="P5" s="100">
        <f>IF(SER_hh_emih!P5=0,0,SER_hh_emih!P5/SER_summary!P$26)</f>
        <v>85.906329149089657</v>
      </c>
      <c r="Q5" s="100">
        <f>IF(SER_hh_emih!Q5=0,0,SER_hh_emih!Q5/SER_summary!Q$26)</f>
        <v>91.546557171325503</v>
      </c>
    </row>
    <row r="6" spans="1:17" ht="12" customHeight="1" x14ac:dyDescent="0.25">
      <c r="A6" s="88" t="s">
        <v>66</v>
      </c>
      <c r="B6" s="100">
        <f>IF(SER_hh_emih!B6=0,0,SER_hh_emih!B6/SER_summary!B$26)</f>
        <v>0</v>
      </c>
      <c r="C6" s="100">
        <f>IF(SER_hh_emih!C6=0,0,SER_hh_emih!C6/SER_summary!C$26)</f>
        <v>0</v>
      </c>
      <c r="D6" s="100">
        <f>IF(SER_hh_emih!D6=0,0,SER_hh_emih!D6/SER_summary!D$26)</f>
        <v>0</v>
      </c>
      <c r="E6" s="100">
        <f>IF(SER_hh_emih!E6=0,0,SER_hh_emih!E6/SER_summary!E$26)</f>
        <v>0</v>
      </c>
      <c r="F6" s="100">
        <f>IF(SER_hh_emih!F6=0,0,SER_hh_emih!F6/SER_summary!F$26)</f>
        <v>0</v>
      </c>
      <c r="G6" s="100">
        <f>IF(SER_hh_emih!G6=0,0,SER_hh_emih!G6/SER_summary!G$26)</f>
        <v>0</v>
      </c>
      <c r="H6" s="100">
        <f>IF(SER_hh_emih!H6=0,0,SER_hh_emih!H6/SER_summary!H$26)</f>
        <v>0</v>
      </c>
      <c r="I6" s="100">
        <f>IF(SER_hh_emih!I6=0,0,SER_hh_emih!I6/SER_summary!I$26)</f>
        <v>0</v>
      </c>
      <c r="J6" s="100">
        <f>IF(SER_hh_emih!J6=0,0,SER_hh_emih!J6/SER_summary!J$26)</f>
        <v>0</v>
      </c>
      <c r="K6" s="100">
        <f>IF(SER_hh_emih!K6=0,0,SER_hh_emih!K6/SER_summary!K$26)</f>
        <v>0</v>
      </c>
      <c r="L6" s="100">
        <f>IF(SER_hh_emih!L6=0,0,SER_hh_emih!L6/SER_summary!L$26)</f>
        <v>0</v>
      </c>
      <c r="M6" s="100">
        <f>IF(SER_hh_emih!M6=0,0,SER_hh_emih!M6/SER_summary!M$26)</f>
        <v>0</v>
      </c>
      <c r="N6" s="100">
        <f>IF(SER_hh_emih!N6=0,0,SER_hh_emih!N6/SER_summary!N$26)</f>
        <v>0</v>
      </c>
      <c r="O6" s="100">
        <f>IF(SER_hh_emih!O6=0,0,SER_hh_emih!O6/SER_summary!O$26)</f>
        <v>0</v>
      </c>
      <c r="P6" s="100">
        <f>IF(SER_hh_emih!P6=0,0,SER_hh_emih!P6/SER_summary!P$26)</f>
        <v>0</v>
      </c>
      <c r="Q6" s="100">
        <f>IF(SER_hh_emih!Q6=0,0,SER_hh_emih!Q6/SER_summary!Q$26)</f>
        <v>0</v>
      </c>
    </row>
    <row r="7" spans="1:17" ht="12" customHeight="1" x14ac:dyDescent="0.25">
      <c r="A7" s="88" t="s">
        <v>99</v>
      </c>
      <c r="B7" s="100">
        <f>IF(SER_hh_emih!B7=0,0,SER_hh_emih!B7/SER_summary!B$26)</f>
        <v>42.250297604548841</v>
      </c>
      <c r="C7" s="100">
        <f>IF(SER_hh_emih!C7=0,0,SER_hh_emih!C7/SER_summary!C$26)</f>
        <v>56.676601296161891</v>
      </c>
      <c r="D7" s="100">
        <f>IF(SER_hh_emih!D7=0,0,SER_hh_emih!D7/SER_summary!D$26)</f>
        <v>38.087594310468688</v>
      </c>
      <c r="E7" s="100">
        <f>IF(SER_hh_emih!E7=0,0,SER_hh_emih!E7/SER_summary!E$26)</f>
        <v>44.376871533892988</v>
      </c>
      <c r="F7" s="100">
        <f>IF(SER_hh_emih!F7=0,0,SER_hh_emih!F7/SER_summary!F$26)</f>
        <v>48.029279453473265</v>
      </c>
      <c r="G7" s="100">
        <f>IF(SER_hh_emih!G7=0,0,SER_hh_emih!G7/SER_summary!G$26)</f>
        <v>54.704293604876447</v>
      </c>
      <c r="H7" s="100">
        <f>IF(SER_hh_emih!H7=0,0,SER_hh_emih!H7/SER_summary!H$26)</f>
        <v>46.460375912115609</v>
      </c>
      <c r="I7" s="100">
        <f>IF(SER_hh_emih!I7=0,0,SER_hh_emih!I7/SER_summary!I$26)</f>
        <v>43.078993528631955</v>
      </c>
      <c r="J7" s="100">
        <f>IF(SER_hh_emih!J7=0,0,SER_hh_emih!J7/SER_summary!J$26)</f>
        <v>56.490310649608354</v>
      </c>
      <c r="K7" s="100">
        <f>IF(SER_hh_emih!K7=0,0,SER_hh_emih!K7/SER_summary!K$26)</f>
        <v>54.401878639526046</v>
      </c>
      <c r="L7" s="100">
        <f>IF(SER_hh_emih!L7=0,0,SER_hh_emih!L7/SER_summary!L$26)</f>
        <v>48.394999403378492</v>
      </c>
      <c r="M7" s="100">
        <f>IF(SER_hh_emih!M7=0,0,SER_hh_emih!M7/SER_summary!M$26)</f>
        <v>46.844081502274889</v>
      </c>
      <c r="N7" s="100">
        <f>IF(SER_hh_emih!N7=0,0,SER_hh_emih!N7/SER_summary!N$26)</f>
        <v>47.101254018532764</v>
      </c>
      <c r="O7" s="100">
        <f>IF(SER_hh_emih!O7=0,0,SER_hh_emih!O7/SER_summary!O$26)</f>
        <v>47.045111061247205</v>
      </c>
      <c r="P7" s="100">
        <f>IF(SER_hh_emih!P7=0,0,SER_hh_emih!P7/SER_summary!P$26)</f>
        <v>45.946842442810656</v>
      </c>
      <c r="Q7" s="100">
        <f>IF(SER_hh_emih!Q7=0,0,SER_hh_emih!Q7/SER_summary!Q$26)</f>
        <v>53.743414565625905</v>
      </c>
    </row>
    <row r="8" spans="1:17" ht="12" customHeight="1" x14ac:dyDescent="0.25">
      <c r="A8" s="88" t="s">
        <v>101</v>
      </c>
      <c r="B8" s="100">
        <f>IF(SER_hh_emih!B8=0,0,SER_hh_emih!B8/SER_summary!B$26)</f>
        <v>0</v>
      </c>
      <c r="C8" s="100">
        <f>IF(SER_hh_emih!C8=0,0,SER_hh_emih!C8/SER_summary!C$26)</f>
        <v>0</v>
      </c>
      <c r="D8" s="100">
        <f>IF(SER_hh_emih!D8=0,0,SER_hh_emih!D8/SER_summary!D$26)</f>
        <v>0</v>
      </c>
      <c r="E8" s="100">
        <f>IF(SER_hh_emih!E8=0,0,SER_hh_emih!E8/SER_summary!E$26)</f>
        <v>0</v>
      </c>
      <c r="F8" s="100">
        <f>IF(SER_hh_emih!F8=0,0,SER_hh_emih!F8/SER_summary!F$26)</f>
        <v>0</v>
      </c>
      <c r="G8" s="100">
        <f>IF(SER_hh_emih!G8=0,0,SER_hh_emih!G8/SER_summary!G$26)</f>
        <v>0</v>
      </c>
      <c r="H8" s="100">
        <f>IF(SER_hh_emih!H8=0,0,SER_hh_emih!H8/SER_summary!H$26)</f>
        <v>0</v>
      </c>
      <c r="I8" s="100">
        <f>IF(SER_hh_emih!I8=0,0,SER_hh_emih!I8/SER_summary!I$26)</f>
        <v>0</v>
      </c>
      <c r="J8" s="100">
        <f>IF(SER_hh_emih!J8=0,0,SER_hh_emih!J8/SER_summary!J$26)</f>
        <v>0</v>
      </c>
      <c r="K8" s="100">
        <f>IF(SER_hh_emih!K8=0,0,SER_hh_emih!K8/SER_summary!K$26)</f>
        <v>0</v>
      </c>
      <c r="L8" s="100">
        <f>IF(SER_hh_emih!L8=0,0,SER_hh_emih!L8/SER_summary!L$26)</f>
        <v>0</v>
      </c>
      <c r="M8" s="100">
        <f>IF(SER_hh_emih!M8=0,0,SER_hh_emih!M8/SER_summary!M$26)</f>
        <v>0</v>
      </c>
      <c r="N8" s="100">
        <f>IF(SER_hh_emih!N8=0,0,SER_hh_emih!N8/SER_summary!N$26)</f>
        <v>0</v>
      </c>
      <c r="O8" s="100">
        <f>IF(SER_hh_emih!O8=0,0,SER_hh_emih!O8/SER_summary!O$26)</f>
        <v>0</v>
      </c>
      <c r="P8" s="100">
        <f>IF(SER_hh_emih!P8=0,0,SER_hh_emih!P8/SER_summary!P$26)</f>
        <v>0</v>
      </c>
      <c r="Q8" s="100">
        <f>IF(SER_hh_emih!Q8=0,0,SER_hh_emih!Q8/SER_summary!Q$26)</f>
        <v>0</v>
      </c>
    </row>
    <row r="9" spans="1:17" ht="12" customHeight="1" x14ac:dyDescent="0.25">
      <c r="A9" s="88" t="s">
        <v>106</v>
      </c>
      <c r="B9" s="100">
        <f>IF(SER_hh_emih!B9=0,0,SER_hh_emih!B9/SER_summary!B$26)</f>
        <v>29.230056477243537</v>
      </c>
      <c r="C9" s="100">
        <f>IF(SER_hh_emih!C9=0,0,SER_hh_emih!C9/SER_summary!C$26)</f>
        <v>27.570681365302253</v>
      </c>
      <c r="D9" s="100">
        <f>IF(SER_hh_emih!D9=0,0,SER_hh_emih!D9/SER_summary!D$26)</f>
        <v>26.465869861888788</v>
      </c>
      <c r="E9" s="100">
        <f>IF(SER_hh_emih!E9=0,0,SER_hh_emih!E9/SER_summary!E$26)</f>
        <v>39.247364513077585</v>
      </c>
      <c r="F9" s="100">
        <f>IF(SER_hh_emih!F9=0,0,SER_hh_emih!F9/SER_summary!F$26)</f>
        <v>36.195069853400391</v>
      </c>
      <c r="G9" s="100">
        <f>IF(SER_hh_emih!G9=0,0,SER_hh_emih!G9/SER_summary!G$26)</f>
        <v>32.019907830209029</v>
      </c>
      <c r="H9" s="100">
        <f>IF(SER_hh_emih!H9=0,0,SER_hh_emih!H9/SER_summary!H$26)</f>
        <v>34.82848626736417</v>
      </c>
      <c r="I9" s="100">
        <f>IF(SER_hh_emih!I9=0,0,SER_hh_emih!I9/SER_summary!I$26)</f>
        <v>31.225226977242652</v>
      </c>
      <c r="J9" s="100">
        <f>IF(SER_hh_emih!J9=0,0,SER_hh_emih!J9/SER_summary!J$26)</f>
        <v>36.936182800250116</v>
      </c>
      <c r="K9" s="100">
        <f>IF(SER_hh_emih!K9=0,0,SER_hh_emih!K9/SER_summary!K$26)</f>
        <v>35.449034862810059</v>
      </c>
      <c r="L9" s="100">
        <f>IF(SER_hh_emih!L9=0,0,SER_hh_emih!L9/SER_summary!L$26)</f>
        <v>36.139952675549523</v>
      </c>
      <c r="M9" s="100">
        <f>IF(SER_hh_emih!M9=0,0,SER_hh_emih!M9/SER_summary!M$26)</f>
        <v>31.042755554716617</v>
      </c>
      <c r="N9" s="100">
        <f>IF(SER_hh_emih!N9=0,0,SER_hh_emih!N9/SER_summary!N$26)</f>
        <v>33.976638196827473</v>
      </c>
      <c r="O9" s="100">
        <f>IF(SER_hh_emih!O9=0,0,SER_hh_emih!O9/SER_summary!O$26)</f>
        <v>31.883807587490665</v>
      </c>
      <c r="P9" s="100">
        <f>IF(SER_hh_emih!P9=0,0,SER_hh_emih!P9/SER_summary!P$26)</f>
        <v>37.594816096158439</v>
      </c>
      <c r="Q9" s="100">
        <f>IF(SER_hh_emih!Q9=0,0,SER_hh_emih!Q9/SER_summary!Q$26)</f>
        <v>37.318124257833716</v>
      </c>
    </row>
    <row r="10" spans="1:17" ht="12" customHeight="1" x14ac:dyDescent="0.25">
      <c r="A10" s="88" t="s">
        <v>34</v>
      </c>
      <c r="B10" s="100">
        <f>IF(SER_hh_emih!B10=0,0,SER_hh_emih!B10/SER_summary!B$26)</f>
        <v>0</v>
      </c>
      <c r="C10" s="100">
        <f>IF(SER_hh_emih!C10=0,0,SER_hh_emih!C10/SER_summary!C$26)</f>
        <v>0</v>
      </c>
      <c r="D10" s="100">
        <f>IF(SER_hh_emih!D10=0,0,SER_hh_emih!D10/SER_summary!D$26)</f>
        <v>0</v>
      </c>
      <c r="E10" s="100">
        <f>IF(SER_hh_emih!E10=0,0,SER_hh_emih!E10/SER_summary!E$26)</f>
        <v>0</v>
      </c>
      <c r="F10" s="100">
        <f>IF(SER_hh_emih!F10=0,0,SER_hh_emih!F10/SER_summary!F$26)</f>
        <v>0</v>
      </c>
      <c r="G10" s="100">
        <f>IF(SER_hh_emih!G10=0,0,SER_hh_emih!G10/SER_summary!G$26)</f>
        <v>0</v>
      </c>
      <c r="H10" s="100">
        <f>IF(SER_hh_emih!H10=0,0,SER_hh_emih!H10/SER_summary!H$26)</f>
        <v>0</v>
      </c>
      <c r="I10" s="100">
        <f>IF(SER_hh_emih!I10=0,0,SER_hh_emih!I10/SER_summary!I$26)</f>
        <v>0</v>
      </c>
      <c r="J10" s="100">
        <f>IF(SER_hh_emih!J10=0,0,SER_hh_emih!J10/SER_summary!J$26)</f>
        <v>0</v>
      </c>
      <c r="K10" s="100">
        <f>IF(SER_hh_emih!K10=0,0,SER_hh_emih!K10/SER_summary!K$26)</f>
        <v>0</v>
      </c>
      <c r="L10" s="100">
        <f>IF(SER_hh_emih!L10=0,0,SER_hh_emih!L10/SER_summary!L$26)</f>
        <v>0</v>
      </c>
      <c r="M10" s="100">
        <f>IF(SER_hh_emih!M10=0,0,SER_hh_emih!M10/SER_summary!M$26)</f>
        <v>0</v>
      </c>
      <c r="N10" s="100">
        <f>IF(SER_hh_emih!N10=0,0,SER_hh_emih!N10/SER_summary!N$26)</f>
        <v>0</v>
      </c>
      <c r="O10" s="100">
        <f>IF(SER_hh_emih!O10=0,0,SER_hh_emih!O10/SER_summary!O$26)</f>
        <v>0</v>
      </c>
      <c r="P10" s="100">
        <f>IF(SER_hh_emih!P10=0,0,SER_hh_emih!P10/SER_summary!P$26)</f>
        <v>0</v>
      </c>
      <c r="Q10" s="100">
        <f>IF(SER_hh_emih!Q10=0,0,SER_hh_emih!Q10/SER_summary!Q$26)</f>
        <v>0</v>
      </c>
    </row>
    <row r="11" spans="1:17" ht="12" customHeight="1" x14ac:dyDescent="0.25">
      <c r="A11" s="88" t="s">
        <v>61</v>
      </c>
      <c r="B11" s="100">
        <f>IF(SER_hh_emih!B11=0,0,SER_hh_emih!B11/SER_summary!B$26)</f>
        <v>0</v>
      </c>
      <c r="C11" s="100">
        <f>IF(SER_hh_emih!C11=0,0,SER_hh_emih!C11/SER_summary!C$26)</f>
        <v>0</v>
      </c>
      <c r="D11" s="100">
        <f>IF(SER_hh_emih!D11=0,0,SER_hh_emih!D11/SER_summary!D$26)</f>
        <v>0</v>
      </c>
      <c r="E11" s="100">
        <f>IF(SER_hh_emih!E11=0,0,SER_hh_emih!E11/SER_summary!E$26)</f>
        <v>0</v>
      </c>
      <c r="F11" s="100">
        <f>IF(SER_hh_emih!F11=0,0,SER_hh_emih!F11/SER_summary!F$26)</f>
        <v>0</v>
      </c>
      <c r="G11" s="100">
        <f>IF(SER_hh_emih!G11=0,0,SER_hh_emih!G11/SER_summary!G$26)</f>
        <v>0</v>
      </c>
      <c r="H11" s="100">
        <f>IF(SER_hh_emih!H11=0,0,SER_hh_emih!H11/SER_summary!H$26)</f>
        <v>0</v>
      </c>
      <c r="I11" s="100">
        <f>IF(SER_hh_emih!I11=0,0,SER_hh_emih!I11/SER_summary!I$26)</f>
        <v>0</v>
      </c>
      <c r="J11" s="100">
        <f>IF(SER_hh_emih!J11=0,0,SER_hh_emih!J11/SER_summary!J$26)</f>
        <v>0</v>
      </c>
      <c r="K11" s="100">
        <f>IF(SER_hh_emih!K11=0,0,SER_hh_emih!K11/SER_summary!K$26)</f>
        <v>0</v>
      </c>
      <c r="L11" s="100">
        <f>IF(SER_hh_emih!L11=0,0,SER_hh_emih!L11/SER_summary!L$26)</f>
        <v>0</v>
      </c>
      <c r="M11" s="100">
        <f>IF(SER_hh_emih!M11=0,0,SER_hh_emih!M11/SER_summary!M$26)</f>
        <v>0</v>
      </c>
      <c r="N11" s="100">
        <f>IF(SER_hh_emih!N11=0,0,SER_hh_emih!N11/SER_summary!N$26)</f>
        <v>0</v>
      </c>
      <c r="O11" s="100">
        <f>IF(SER_hh_emih!O11=0,0,SER_hh_emih!O11/SER_summary!O$26)</f>
        <v>0</v>
      </c>
      <c r="P11" s="100">
        <f>IF(SER_hh_emih!P11=0,0,SER_hh_emih!P11/SER_summary!P$26)</f>
        <v>0</v>
      </c>
      <c r="Q11" s="100">
        <f>IF(SER_hh_emih!Q11=0,0,SER_hh_emih!Q11/SER_summary!Q$26)</f>
        <v>0</v>
      </c>
    </row>
    <row r="12" spans="1:17" ht="12" customHeight="1" x14ac:dyDescent="0.25">
      <c r="A12" s="88" t="s">
        <v>42</v>
      </c>
      <c r="B12" s="100">
        <f>IF(SER_hh_emih!B12=0,0,SER_hh_emih!B12/SER_summary!B$26)</f>
        <v>0</v>
      </c>
      <c r="C12" s="100">
        <f>IF(SER_hh_emih!C12=0,0,SER_hh_emih!C12/SER_summary!C$26)</f>
        <v>0</v>
      </c>
      <c r="D12" s="100">
        <f>IF(SER_hh_emih!D12=0,0,SER_hh_emih!D12/SER_summary!D$26)</f>
        <v>0</v>
      </c>
      <c r="E12" s="100">
        <f>IF(SER_hh_emih!E12=0,0,SER_hh_emih!E12/SER_summary!E$26)</f>
        <v>0</v>
      </c>
      <c r="F12" s="100">
        <f>IF(SER_hh_emih!F12=0,0,SER_hh_emih!F12/SER_summary!F$26)</f>
        <v>0</v>
      </c>
      <c r="G12" s="100">
        <f>IF(SER_hh_emih!G12=0,0,SER_hh_emih!G12/SER_summary!G$26)</f>
        <v>0</v>
      </c>
      <c r="H12" s="100">
        <f>IF(SER_hh_emih!H12=0,0,SER_hh_emih!H12/SER_summary!H$26)</f>
        <v>0</v>
      </c>
      <c r="I12" s="100">
        <f>IF(SER_hh_emih!I12=0,0,SER_hh_emih!I12/SER_summary!I$26)</f>
        <v>0</v>
      </c>
      <c r="J12" s="100">
        <f>IF(SER_hh_emih!J12=0,0,SER_hh_emih!J12/SER_summary!J$26)</f>
        <v>0</v>
      </c>
      <c r="K12" s="100">
        <f>IF(SER_hh_emih!K12=0,0,SER_hh_emih!K12/SER_summary!K$26)</f>
        <v>0</v>
      </c>
      <c r="L12" s="100">
        <f>IF(SER_hh_emih!L12=0,0,SER_hh_emih!L12/SER_summary!L$26)</f>
        <v>0</v>
      </c>
      <c r="M12" s="100">
        <f>IF(SER_hh_emih!M12=0,0,SER_hh_emih!M12/SER_summary!M$26)</f>
        <v>0</v>
      </c>
      <c r="N12" s="100">
        <f>IF(SER_hh_emih!N12=0,0,SER_hh_emih!N12/SER_summary!N$26)</f>
        <v>0</v>
      </c>
      <c r="O12" s="100">
        <f>IF(SER_hh_emih!O12=0,0,SER_hh_emih!O12/SER_summary!O$26)</f>
        <v>0</v>
      </c>
      <c r="P12" s="100">
        <f>IF(SER_hh_emih!P12=0,0,SER_hh_emih!P12/SER_summary!P$26)</f>
        <v>0</v>
      </c>
      <c r="Q12" s="100">
        <f>IF(SER_hh_emih!Q12=0,0,SER_hh_emih!Q12/SER_summary!Q$26)</f>
        <v>0</v>
      </c>
    </row>
    <row r="13" spans="1:17" ht="12" customHeight="1" x14ac:dyDescent="0.25">
      <c r="A13" s="88" t="s">
        <v>105</v>
      </c>
      <c r="B13" s="100">
        <f>IF(SER_hh_emih!B13=0,0,SER_hh_emih!B13/SER_summary!B$26)</f>
        <v>0</v>
      </c>
      <c r="C13" s="100">
        <f>IF(SER_hh_emih!C13=0,0,SER_hh_emih!C13/SER_summary!C$26)</f>
        <v>0</v>
      </c>
      <c r="D13" s="100">
        <f>IF(SER_hh_emih!D13=0,0,SER_hh_emih!D13/SER_summary!D$26)</f>
        <v>0</v>
      </c>
      <c r="E13" s="100">
        <f>IF(SER_hh_emih!E13=0,0,SER_hh_emih!E13/SER_summary!E$26)</f>
        <v>0</v>
      </c>
      <c r="F13" s="100">
        <f>IF(SER_hh_emih!F13=0,0,SER_hh_emih!F13/SER_summary!F$26)</f>
        <v>0</v>
      </c>
      <c r="G13" s="100">
        <f>IF(SER_hh_emih!G13=0,0,SER_hh_emih!G13/SER_summary!G$26)</f>
        <v>0</v>
      </c>
      <c r="H13" s="100">
        <f>IF(SER_hh_emih!H13=0,0,SER_hh_emih!H13/SER_summary!H$26)</f>
        <v>0</v>
      </c>
      <c r="I13" s="100">
        <f>IF(SER_hh_emih!I13=0,0,SER_hh_emih!I13/SER_summary!I$26)</f>
        <v>0</v>
      </c>
      <c r="J13" s="100">
        <f>IF(SER_hh_emih!J13=0,0,SER_hh_emih!J13/SER_summary!J$26)</f>
        <v>0</v>
      </c>
      <c r="K13" s="100">
        <f>IF(SER_hh_emih!K13=0,0,SER_hh_emih!K13/SER_summary!K$26)</f>
        <v>0</v>
      </c>
      <c r="L13" s="100">
        <f>IF(SER_hh_emih!L13=0,0,SER_hh_emih!L13/SER_summary!L$26)</f>
        <v>0</v>
      </c>
      <c r="M13" s="100">
        <f>IF(SER_hh_emih!M13=0,0,SER_hh_emih!M13/SER_summary!M$26)</f>
        <v>0</v>
      </c>
      <c r="N13" s="100">
        <f>IF(SER_hh_emih!N13=0,0,SER_hh_emih!N13/SER_summary!N$26)</f>
        <v>0</v>
      </c>
      <c r="O13" s="100">
        <f>IF(SER_hh_emih!O13=0,0,SER_hh_emih!O13/SER_summary!O$26)</f>
        <v>0</v>
      </c>
      <c r="P13" s="100">
        <f>IF(SER_hh_emih!P13=0,0,SER_hh_emih!P13/SER_summary!P$26)</f>
        <v>0</v>
      </c>
      <c r="Q13" s="100">
        <f>IF(SER_hh_emih!Q13=0,0,SER_hh_emih!Q13/SER_summary!Q$26)</f>
        <v>0</v>
      </c>
    </row>
    <row r="14" spans="1:17" ht="12" customHeight="1" x14ac:dyDescent="0.25">
      <c r="A14" s="51" t="s">
        <v>104</v>
      </c>
      <c r="B14" s="22">
        <f>IF(SER_hh_emih!B14=0,0,SER_hh_emih!B14/SER_summary!B$26)</f>
        <v>0</v>
      </c>
      <c r="C14" s="22">
        <f>IF(SER_hh_emih!C14=0,0,SER_hh_emih!C14/SER_summary!C$26)</f>
        <v>0</v>
      </c>
      <c r="D14" s="22">
        <f>IF(SER_hh_emih!D14=0,0,SER_hh_emih!D14/SER_summary!D$26)</f>
        <v>0</v>
      </c>
      <c r="E14" s="22">
        <f>IF(SER_hh_emih!E14=0,0,SER_hh_emih!E14/SER_summary!E$26)</f>
        <v>0</v>
      </c>
      <c r="F14" s="22">
        <f>IF(SER_hh_emih!F14=0,0,SER_hh_emih!F14/SER_summary!F$26)</f>
        <v>0</v>
      </c>
      <c r="G14" s="22">
        <f>IF(SER_hh_emih!G14=0,0,SER_hh_emih!G14/SER_summary!G$26)</f>
        <v>0</v>
      </c>
      <c r="H14" s="22">
        <f>IF(SER_hh_emih!H14=0,0,SER_hh_emih!H14/SER_summary!H$26)</f>
        <v>0</v>
      </c>
      <c r="I14" s="22">
        <f>IF(SER_hh_emih!I14=0,0,SER_hh_emih!I14/SER_summary!I$26)</f>
        <v>0</v>
      </c>
      <c r="J14" s="22">
        <f>IF(SER_hh_emih!J14=0,0,SER_hh_emih!J14/SER_summary!J$26)</f>
        <v>0</v>
      </c>
      <c r="K14" s="22">
        <f>IF(SER_hh_emih!K14=0,0,SER_hh_emih!K14/SER_summary!K$26)</f>
        <v>0</v>
      </c>
      <c r="L14" s="22">
        <f>IF(SER_hh_emih!L14=0,0,SER_hh_emih!L14/SER_summary!L$26)</f>
        <v>0</v>
      </c>
      <c r="M14" s="22">
        <f>IF(SER_hh_emih!M14=0,0,SER_hh_emih!M14/SER_summary!M$26)</f>
        <v>0</v>
      </c>
      <c r="N14" s="22">
        <f>IF(SER_hh_emih!N14=0,0,SER_hh_emih!N14/SER_summary!N$26)</f>
        <v>0</v>
      </c>
      <c r="O14" s="22">
        <f>IF(SER_hh_emih!O14=0,0,SER_hh_emih!O14/SER_summary!O$26)</f>
        <v>0</v>
      </c>
      <c r="P14" s="22">
        <f>IF(SER_hh_emih!P14=0,0,SER_hh_emih!P14/SER_summary!P$26)</f>
        <v>0</v>
      </c>
      <c r="Q14" s="22">
        <f>IF(SER_hh_emih!Q14=0,0,SER_hh_emih!Q14/SER_summary!Q$26)</f>
        <v>0</v>
      </c>
    </row>
    <row r="15" spans="1:17" ht="12" customHeight="1" x14ac:dyDescent="0.25">
      <c r="A15" s="105" t="s">
        <v>108</v>
      </c>
      <c r="B15" s="104">
        <f>IF(SER_hh_emih!B15=0,0,SER_hh_emih!B15/SER_summary!B$26)</f>
        <v>0</v>
      </c>
      <c r="C15" s="104">
        <f>IF(SER_hh_emih!C15=0,0,SER_hh_emih!C15/SER_summary!C$26)</f>
        <v>0</v>
      </c>
      <c r="D15" s="104">
        <f>IF(SER_hh_emih!D15=0,0,SER_hh_emih!D15/SER_summary!D$26)</f>
        <v>0</v>
      </c>
      <c r="E15" s="104">
        <f>IF(SER_hh_emih!E15=0,0,SER_hh_emih!E15/SER_summary!E$26)</f>
        <v>0</v>
      </c>
      <c r="F15" s="104">
        <f>IF(SER_hh_emih!F15=0,0,SER_hh_emih!F15/SER_summary!F$26)</f>
        <v>0</v>
      </c>
      <c r="G15" s="104">
        <f>IF(SER_hh_emih!G15=0,0,SER_hh_emih!G15/SER_summary!G$26)</f>
        <v>0</v>
      </c>
      <c r="H15" s="104">
        <f>IF(SER_hh_emih!H15=0,0,SER_hh_emih!H15/SER_summary!H$26)</f>
        <v>0</v>
      </c>
      <c r="I15" s="104">
        <f>IF(SER_hh_emih!I15=0,0,SER_hh_emih!I15/SER_summary!I$26)</f>
        <v>0</v>
      </c>
      <c r="J15" s="104">
        <f>IF(SER_hh_emih!J15=0,0,SER_hh_emih!J15/SER_summary!J$26)</f>
        <v>0</v>
      </c>
      <c r="K15" s="104">
        <f>IF(SER_hh_emih!K15=0,0,SER_hh_emih!K15/SER_summary!K$26)</f>
        <v>0</v>
      </c>
      <c r="L15" s="104">
        <f>IF(SER_hh_emih!L15=0,0,SER_hh_emih!L15/SER_summary!L$26)</f>
        <v>0</v>
      </c>
      <c r="M15" s="104">
        <f>IF(SER_hh_emih!M15=0,0,SER_hh_emih!M15/SER_summary!M$26)</f>
        <v>0</v>
      </c>
      <c r="N15" s="104">
        <f>IF(SER_hh_emih!N15=0,0,SER_hh_emih!N15/SER_summary!N$26)</f>
        <v>0</v>
      </c>
      <c r="O15" s="104">
        <f>IF(SER_hh_emih!O15=0,0,SER_hh_emih!O15/SER_summary!O$26)</f>
        <v>0</v>
      </c>
      <c r="P15" s="104">
        <f>IF(SER_hh_emih!P15=0,0,SER_hh_emih!P15/SER_summary!P$26)</f>
        <v>0</v>
      </c>
      <c r="Q15" s="104">
        <f>IF(SER_hh_emih!Q15=0,0,SER_hh_emih!Q15/SER_summary!Q$26)</f>
        <v>0</v>
      </c>
    </row>
    <row r="16" spans="1:17" ht="12.95" customHeight="1" x14ac:dyDescent="0.25">
      <c r="A16" s="90" t="s">
        <v>102</v>
      </c>
      <c r="B16" s="101">
        <f>IF(SER_hh_emih!B16=0,0,SER_hh_emih!B16/SER_summary!B$26)</f>
        <v>0</v>
      </c>
      <c r="C16" s="101">
        <f>IF(SER_hh_emih!C16=0,0,SER_hh_emih!C16/SER_summary!C$26)</f>
        <v>0</v>
      </c>
      <c r="D16" s="101">
        <f>IF(SER_hh_emih!D16=0,0,SER_hh_emih!D16/SER_summary!D$26)</f>
        <v>0</v>
      </c>
      <c r="E16" s="101">
        <f>IF(SER_hh_emih!E16=0,0,SER_hh_emih!E16/SER_summary!E$26)</f>
        <v>0</v>
      </c>
      <c r="F16" s="101">
        <f>IF(SER_hh_emih!F16=0,0,SER_hh_emih!F16/SER_summary!F$26)</f>
        <v>0</v>
      </c>
      <c r="G16" s="101">
        <f>IF(SER_hh_emih!G16=0,0,SER_hh_emih!G16/SER_summary!G$26)</f>
        <v>0</v>
      </c>
      <c r="H16" s="101">
        <f>IF(SER_hh_emih!H16=0,0,SER_hh_emih!H16/SER_summary!H$26)</f>
        <v>0</v>
      </c>
      <c r="I16" s="101">
        <f>IF(SER_hh_emih!I16=0,0,SER_hh_emih!I16/SER_summary!I$26)</f>
        <v>0</v>
      </c>
      <c r="J16" s="101">
        <f>IF(SER_hh_emih!J16=0,0,SER_hh_emih!J16/SER_summary!J$26)</f>
        <v>0</v>
      </c>
      <c r="K16" s="101">
        <f>IF(SER_hh_emih!K16=0,0,SER_hh_emih!K16/SER_summary!K$26)</f>
        <v>0</v>
      </c>
      <c r="L16" s="101">
        <f>IF(SER_hh_emih!L16=0,0,SER_hh_emih!L16/SER_summary!L$26)</f>
        <v>0</v>
      </c>
      <c r="M16" s="101">
        <f>IF(SER_hh_emih!M16=0,0,SER_hh_emih!M16/SER_summary!M$26)</f>
        <v>0</v>
      </c>
      <c r="N16" s="101">
        <f>IF(SER_hh_emih!N16=0,0,SER_hh_emih!N16/SER_summary!N$26)</f>
        <v>0</v>
      </c>
      <c r="O16" s="101">
        <f>IF(SER_hh_emih!O16=0,0,SER_hh_emih!O16/SER_summary!O$26)</f>
        <v>0</v>
      </c>
      <c r="P16" s="101">
        <f>IF(SER_hh_emih!P16=0,0,SER_hh_emih!P16/SER_summary!P$26)</f>
        <v>0</v>
      </c>
      <c r="Q16" s="101">
        <f>IF(SER_hh_emih!Q16=0,0,SER_hh_emih!Q16/SER_summary!Q$26)</f>
        <v>0</v>
      </c>
    </row>
    <row r="17" spans="1:17" ht="12.95" customHeight="1" x14ac:dyDescent="0.25">
      <c r="A17" s="88" t="s">
        <v>101</v>
      </c>
      <c r="B17" s="103">
        <f>IF(SER_hh_emih!B17=0,0,SER_hh_emih!B17/SER_summary!B$26)</f>
        <v>0</v>
      </c>
      <c r="C17" s="103">
        <f>IF(SER_hh_emih!C17=0,0,SER_hh_emih!C17/SER_summary!C$26)</f>
        <v>0</v>
      </c>
      <c r="D17" s="103">
        <f>IF(SER_hh_emih!D17=0,0,SER_hh_emih!D17/SER_summary!D$26)</f>
        <v>0</v>
      </c>
      <c r="E17" s="103">
        <f>IF(SER_hh_emih!E17=0,0,SER_hh_emih!E17/SER_summary!E$26)</f>
        <v>0</v>
      </c>
      <c r="F17" s="103">
        <f>IF(SER_hh_emih!F17=0,0,SER_hh_emih!F17/SER_summary!F$26)</f>
        <v>0</v>
      </c>
      <c r="G17" s="103">
        <f>IF(SER_hh_emih!G17=0,0,SER_hh_emih!G17/SER_summary!G$26)</f>
        <v>0</v>
      </c>
      <c r="H17" s="103">
        <f>IF(SER_hh_emih!H17=0,0,SER_hh_emih!H17/SER_summary!H$26)</f>
        <v>0</v>
      </c>
      <c r="I17" s="103">
        <f>IF(SER_hh_emih!I17=0,0,SER_hh_emih!I17/SER_summary!I$26)</f>
        <v>0</v>
      </c>
      <c r="J17" s="103">
        <f>IF(SER_hh_emih!J17=0,0,SER_hh_emih!J17/SER_summary!J$26)</f>
        <v>0</v>
      </c>
      <c r="K17" s="103">
        <f>IF(SER_hh_emih!K17=0,0,SER_hh_emih!K17/SER_summary!K$26)</f>
        <v>0</v>
      </c>
      <c r="L17" s="103">
        <f>IF(SER_hh_emih!L17=0,0,SER_hh_emih!L17/SER_summary!L$26)</f>
        <v>0</v>
      </c>
      <c r="M17" s="103">
        <f>IF(SER_hh_emih!M17=0,0,SER_hh_emih!M17/SER_summary!M$26)</f>
        <v>0</v>
      </c>
      <c r="N17" s="103">
        <f>IF(SER_hh_emih!N17=0,0,SER_hh_emih!N17/SER_summary!N$26)</f>
        <v>0</v>
      </c>
      <c r="O17" s="103">
        <f>IF(SER_hh_emih!O17=0,0,SER_hh_emih!O17/SER_summary!O$26)</f>
        <v>0</v>
      </c>
      <c r="P17" s="103">
        <f>IF(SER_hh_emih!P17=0,0,SER_hh_emih!P17/SER_summary!P$26)</f>
        <v>0</v>
      </c>
      <c r="Q17" s="103">
        <f>IF(SER_hh_emih!Q17=0,0,SER_hh_emih!Q17/SER_summary!Q$26)</f>
        <v>0</v>
      </c>
    </row>
    <row r="18" spans="1:17" ht="12" customHeight="1" x14ac:dyDescent="0.25">
      <c r="A18" s="88" t="s">
        <v>100</v>
      </c>
      <c r="B18" s="103">
        <f>IF(SER_hh_emih!B18=0,0,SER_hh_emih!B18/SER_summary!B$26)</f>
        <v>0</v>
      </c>
      <c r="C18" s="103">
        <f>IF(SER_hh_emih!C18=0,0,SER_hh_emih!C18/SER_summary!C$26)</f>
        <v>0</v>
      </c>
      <c r="D18" s="103">
        <f>IF(SER_hh_emih!D18=0,0,SER_hh_emih!D18/SER_summary!D$26)</f>
        <v>0</v>
      </c>
      <c r="E18" s="103">
        <f>IF(SER_hh_emih!E18=0,0,SER_hh_emih!E18/SER_summary!E$26)</f>
        <v>0</v>
      </c>
      <c r="F18" s="103">
        <f>IF(SER_hh_emih!F18=0,0,SER_hh_emih!F18/SER_summary!F$26)</f>
        <v>0</v>
      </c>
      <c r="G18" s="103">
        <f>IF(SER_hh_emih!G18=0,0,SER_hh_emih!G18/SER_summary!G$26)</f>
        <v>0</v>
      </c>
      <c r="H18" s="103">
        <f>IF(SER_hh_emih!H18=0,0,SER_hh_emih!H18/SER_summary!H$26)</f>
        <v>0</v>
      </c>
      <c r="I18" s="103">
        <f>IF(SER_hh_emih!I18=0,0,SER_hh_emih!I18/SER_summary!I$26)</f>
        <v>0</v>
      </c>
      <c r="J18" s="103">
        <f>IF(SER_hh_emih!J18=0,0,SER_hh_emih!J18/SER_summary!J$26)</f>
        <v>0</v>
      </c>
      <c r="K18" s="103">
        <f>IF(SER_hh_emih!K18=0,0,SER_hh_emih!K18/SER_summary!K$26)</f>
        <v>0</v>
      </c>
      <c r="L18" s="103">
        <f>IF(SER_hh_emih!L18=0,0,SER_hh_emih!L18/SER_summary!L$26)</f>
        <v>0</v>
      </c>
      <c r="M18" s="103">
        <f>IF(SER_hh_emih!M18=0,0,SER_hh_emih!M18/SER_summary!M$26)</f>
        <v>0</v>
      </c>
      <c r="N18" s="103">
        <f>IF(SER_hh_emih!N18=0,0,SER_hh_emih!N18/SER_summary!N$26)</f>
        <v>0</v>
      </c>
      <c r="O18" s="103">
        <f>IF(SER_hh_emih!O18=0,0,SER_hh_emih!O18/SER_summary!O$26)</f>
        <v>0</v>
      </c>
      <c r="P18" s="103">
        <f>IF(SER_hh_emih!P18=0,0,SER_hh_emih!P18/SER_summary!P$26)</f>
        <v>0</v>
      </c>
      <c r="Q18" s="103">
        <f>IF(SER_hh_emih!Q18=0,0,SER_hh_emih!Q18/SER_summary!Q$26)</f>
        <v>0</v>
      </c>
    </row>
    <row r="19" spans="1:17" ht="12.95" customHeight="1" x14ac:dyDescent="0.25">
      <c r="A19" s="90" t="s">
        <v>47</v>
      </c>
      <c r="B19" s="101">
        <f>IF(SER_hh_emih!B19=0,0,SER_hh_emih!B19/SER_summary!B$26)</f>
        <v>1.8157678700312936</v>
      </c>
      <c r="C19" s="101">
        <f>IF(SER_hh_emih!C19=0,0,SER_hh_emih!C19/SER_summary!C$26)</f>
        <v>1.8998377909153839</v>
      </c>
      <c r="D19" s="101">
        <f>IF(SER_hh_emih!D19=0,0,SER_hh_emih!D19/SER_summary!D$26)</f>
        <v>1.5807110739903745</v>
      </c>
      <c r="E19" s="101">
        <f>IF(SER_hh_emih!E19=0,0,SER_hh_emih!E19/SER_summary!E$26)</f>
        <v>1.2642617909395606</v>
      </c>
      <c r="F19" s="101">
        <f>IF(SER_hh_emih!F19=0,0,SER_hh_emih!F19/SER_summary!F$26)</f>
        <v>1.0807805592409017</v>
      </c>
      <c r="G19" s="101">
        <f>IF(SER_hh_emih!G19=0,0,SER_hh_emih!G19/SER_summary!G$26)</f>
        <v>0.99081591710154793</v>
      </c>
      <c r="H19" s="101">
        <f>IF(SER_hh_emih!H19=0,0,SER_hh_emih!H19/SER_summary!H$26)</f>
        <v>0.8988715555661313</v>
      </c>
      <c r="I19" s="101">
        <f>IF(SER_hh_emih!I19=0,0,SER_hh_emih!I19/SER_summary!I$26)</f>
        <v>0.85738778092334111</v>
      </c>
      <c r="J19" s="101">
        <f>IF(SER_hh_emih!J19=0,0,SER_hh_emih!J19/SER_summary!J$26)</f>
        <v>0.86048666338308788</v>
      </c>
      <c r="K19" s="101">
        <f>IF(SER_hh_emih!K19=0,0,SER_hh_emih!K19/SER_summary!K$26)</f>
        <v>0.87200800106857368</v>
      </c>
      <c r="L19" s="101">
        <f>IF(SER_hh_emih!L19=0,0,SER_hh_emih!L19/SER_summary!L$26)</f>
        <v>0.85150311975517334</v>
      </c>
      <c r="M19" s="101">
        <f>IF(SER_hh_emih!M19=0,0,SER_hh_emih!M19/SER_summary!M$26)</f>
        <v>0.88540923239907021</v>
      </c>
      <c r="N19" s="101">
        <f>IF(SER_hh_emih!N19=0,0,SER_hh_emih!N19/SER_summary!N$26)</f>
        <v>0.87970647920739931</v>
      </c>
      <c r="O19" s="101">
        <f>IF(SER_hh_emih!O19=0,0,SER_hh_emih!O19/SER_summary!O$26)</f>
        <v>0.98941594111389231</v>
      </c>
      <c r="P19" s="101">
        <f>IF(SER_hh_emih!P19=0,0,SER_hh_emih!P19/SER_summary!P$26)</f>
        <v>1.1675698648821762</v>
      </c>
      <c r="Q19" s="101">
        <f>IF(SER_hh_emih!Q19=0,0,SER_hh_emih!Q19/SER_summary!Q$26)</f>
        <v>1.1565662652014355</v>
      </c>
    </row>
    <row r="20" spans="1:17" ht="12" customHeight="1" x14ac:dyDescent="0.25">
      <c r="A20" s="88" t="s">
        <v>38</v>
      </c>
      <c r="B20" s="100">
        <f>IF(SER_hh_emih!B20=0,0,SER_hh_emih!B20/SER_summary!B$26)</f>
        <v>0</v>
      </c>
      <c r="C20" s="100">
        <f>IF(SER_hh_emih!C20=0,0,SER_hh_emih!C20/SER_summary!C$26)</f>
        <v>0</v>
      </c>
      <c r="D20" s="100">
        <f>IF(SER_hh_emih!D20=0,0,SER_hh_emih!D20/SER_summary!D$26)</f>
        <v>0</v>
      </c>
      <c r="E20" s="100">
        <f>IF(SER_hh_emih!E20=0,0,SER_hh_emih!E20/SER_summary!E$26)</f>
        <v>0</v>
      </c>
      <c r="F20" s="100">
        <f>IF(SER_hh_emih!F20=0,0,SER_hh_emih!F20/SER_summary!F$26)</f>
        <v>0</v>
      </c>
      <c r="G20" s="100">
        <f>IF(SER_hh_emih!G20=0,0,SER_hh_emih!G20/SER_summary!G$26)</f>
        <v>0</v>
      </c>
      <c r="H20" s="100">
        <f>IF(SER_hh_emih!H20=0,0,SER_hh_emih!H20/SER_summary!H$26)</f>
        <v>0</v>
      </c>
      <c r="I20" s="100">
        <f>IF(SER_hh_emih!I20=0,0,SER_hh_emih!I20/SER_summary!I$26)</f>
        <v>0</v>
      </c>
      <c r="J20" s="100">
        <f>IF(SER_hh_emih!J20=0,0,SER_hh_emih!J20/SER_summary!J$26)</f>
        <v>0</v>
      </c>
      <c r="K20" s="100">
        <f>IF(SER_hh_emih!K20=0,0,SER_hh_emih!K20/SER_summary!K$26)</f>
        <v>0</v>
      </c>
      <c r="L20" s="100">
        <f>IF(SER_hh_emih!L20=0,0,SER_hh_emih!L20/SER_summary!L$26)</f>
        <v>0</v>
      </c>
      <c r="M20" s="100">
        <f>IF(SER_hh_emih!M20=0,0,SER_hh_emih!M20/SER_summary!M$26)</f>
        <v>0</v>
      </c>
      <c r="N20" s="100">
        <f>IF(SER_hh_emih!N20=0,0,SER_hh_emih!N20/SER_summary!N$26)</f>
        <v>0</v>
      </c>
      <c r="O20" s="100">
        <f>IF(SER_hh_emih!O20=0,0,SER_hh_emih!O20/SER_summary!O$26)</f>
        <v>0</v>
      </c>
      <c r="P20" s="100">
        <f>IF(SER_hh_emih!P20=0,0,SER_hh_emih!P20/SER_summary!P$26)</f>
        <v>0</v>
      </c>
      <c r="Q20" s="100">
        <f>IF(SER_hh_emih!Q20=0,0,SER_hh_emih!Q20/SER_summary!Q$26)</f>
        <v>0</v>
      </c>
    </row>
    <row r="21" spans="1:17" s="28" customFormat="1" ht="12" customHeight="1" x14ac:dyDescent="0.25">
      <c r="A21" s="88" t="s">
        <v>66</v>
      </c>
      <c r="B21" s="100">
        <f>IF(SER_hh_emih!B21=0,0,SER_hh_emih!B21/SER_summary!B$26)</f>
        <v>0</v>
      </c>
      <c r="C21" s="100">
        <f>IF(SER_hh_emih!C21=0,0,SER_hh_emih!C21/SER_summary!C$26)</f>
        <v>0</v>
      </c>
      <c r="D21" s="100">
        <f>IF(SER_hh_emih!D21=0,0,SER_hh_emih!D21/SER_summary!D$26)</f>
        <v>0</v>
      </c>
      <c r="E21" s="100">
        <f>IF(SER_hh_emih!E21=0,0,SER_hh_emih!E21/SER_summary!E$26)</f>
        <v>0</v>
      </c>
      <c r="F21" s="100">
        <f>IF(SER_hh_emih!F21=0,0,SER_hh_emih!F21/SER_summary!F$26)</f>
        <v>0</v>
      </c>
      <c r="G21" s="100">
        <f>IF(SER_hh_emih!G21=0,0,SER_hh_emih!G21/SER_summary!G$26)</f>
        <v>0</v>
      </c>
      <c r="H21" s="100">
        <f>IF(SER_hh_emih!H21=0,0,SER_hh_emih!H21/SER_summary!H$26)</f>
        <v>0</v>
      </c>
      <c r="I21" s="100">
        <f>IF(SER_hh_emih!I21=0,0,SER_hh_emih!I21/SER_summary!I$26)</f>
        <v>0</v>
      </c>
      <c r="J21" s="100">
        <f>IF(SER_hh_emih!J21=0,0,SER_hh_emih!J21/SER_summary!J$26)</f>
        <v>0</v>
      </c>
      <c r="K21" s="100">
        <f>IF(SER_hh_emih!K21=0,0,SER_hh_emih!K21/SER_summary!K$26)</f>
        <v>0</v>
      </c>
      <c r="L21" s="100">
        <f>IF(SER_hh_emih!L21=0,0,SER_hh_emih!L21/SER_summary!L$26)</f>
        <v>0</v>
      </c>
      <c r="M21" s="100">
        <f>IF(SER_hh_emih!M21=0,0,SER_hh_emih!M21/SER_summary!M$26)</f>
        <v>0</v>
      </c>
      <c r="N21" s="100">
        <f>IF(SER_hh_emih!N21=0,0,SER_hh_emih!N21/SER_summary!N$26)</f>
        <v>0</v>
      </c>
      <c r="O21" s="100">
        <f>IF(SER_hh_emih!O21=0,0,SER_hh_emih!O21/SER_summary!O$26)</f>
        <v>0</v>
      </c>
      <c r="P21" s="100">
        <f>IF(SER_hh_emih!P21=0,0,SER_hh_emih!P21/SER_summary!P$26)</f>
        <v>0</v>
      </c>
      <c r="Q21" s="100">
        <f>IF(SER_hh_emih!Q21=0,0,SER_hh_emih!Q21/SER_summary!Q$26)</f>
        <v>0</v>
      </c>
    </row>
    <row r="22" spans="1:17" ht="12" customHeight="1" x14ac:dyDescent="0.25">
      <c r="A22" s="88" t="s">
        <v>99</v>
      </c>
      <c r="B22" s="100">
        <f>IF(SER_hh_emih!B22=0,0,SER_hh_emih!B22/SER_summary!B$26)</f>
        <v>7.5760139781926794</v>
      </c>
      <c r="C22" s="100">
        <f>IF(SER_hh_emih!C22=0,0,SER_hh_emih!C22/SER_summary!C$26)</f>
        <v>7.551915826370478</v>
      </c>
      <c r="D22" s="100">
        <f>IF(SER_hh_emih!D22=0,0,SER_hh_emih!D22/SER_summary!D$26)</f>
        <v>7.4578886821525918</v>
      </c>
      <c r="E22" s="100">
        <f>IF(SER_hh_emih!E22=0,0,SER_hh_emih!E22/SER_summary!E$26)</f>
        <v>7.3532332987345672</v>
      </c>
      <c r="F22" s="100">
        <f>IF(SER_hh_emih!F22=0,0,SER_hh_emih!F22/SER_summary!F$26)</f>
        <v>7.3678183466936629</v>
      </c>
      <c r="G22" s="100">
        <f>IF(SER_hh_emih!G22=0,0,SER_hh_emih!G22/SER_summary!G$26)</f>
        <v>7.1645099770348368</v>
      </c>
      <c r="H22" s="100">
        <f>IF(SER_hh_emih!H22=0,0,SER_hh_emih!H22/SER_summary!H$26)</f>
        <v>7.0923603017131764</v>
      </c>
      <c r="I22" s="100">
        <f>IF(SER_hh_emih!I22=0,0,SER_hh_emih!I22/SER_summary!I$26)</f>
        <v>7.0229955460999189</v>
      </c>
      <c r="J22" s="100">
        <f>IF(SER_hh_emih!J22=0,0,SER_hh_emih!J22/SER_summary!J$26)</f>
        <v>7.013752422475048</v>
      </c>
      <c r="K22" s="100">
        <f>IF(SER_hh_emih!K22=0,0,SER_hh_emih!K22/SER_summary!K$26)</f>
        <v>6.9855701963703662</v>
      </c>
      <c r="L22" s="100">
        <f>IF(SER_hh_emih!L22=0,0,SER_hh_emih!L22/SER_summary!L$26)</f>
        <v>6.9467910672515174</v>
      </c>
      <c r="M22" s="100">
        <f>IF(SER_hh_emih!M22=0,0,SER_hh_emih!M22/SER_summary!M$26)</f>
        <v>6.9455917467617452</v>
      </c>
      <c r="N22" s="100">
        <f>IF(SER_hh_emih!N22=0,0,SER_hh_emih!N22/SER_summary!N$26)</f>
        <v>6.9489202491960809</v>
      </c>
      <c r="O22" s="100">
        <f>IF(SER_hh_emih!O22=0,0,SER_hh_emih!O22/SER_summary!O$26)</f>
        <v>6.9264253924284134</v>
      </c>
      <c r="P22" s="100">
        <f>IF(SER_hh_emih!P22=0,0,SER_hh_emih!P22/SER_summary!P$26)</f>
        <v>6.8591314921088733</v>
      </c>
      <c r="Q22" s="100">
        <f>IF(SER_hh_emih!Q22=0,0,SER_hh_emih!Q22/SER_summary!Q$26)</f>
        <v>6.804658044675489</v>
      </c>
    </row>
    <row r="23" spans="1:17" ht="12" customHeight="1" x14ac:dyDescent="0.25">
      <c r="A23" s="88" t="s">
        <v>98</v>
      </c>
      <c r="B23" s="100">
        <f>IF(SER_hh_emih!B23=0,0,SER_hh_emih!B23/SER_summary!B$26)</f>
        <v>5.2263042228514696</v>
      </c>
      <c r="C23" s="100">
        <f>IF(SER_hh_emih!C23=0,0,SER_hh_emih!C23/SER_summary!C$26)</f>
        <v>5.2101513356945732</v>
      </c>
      <c r="D23" s="100">
        <f>IF(SER_hh_emih!D23=0,0,SER_hh_emih!D23/SER_summary!D$26)</f>
        <v>5.1674057455295372</v>
      </c>
      <c r="E23" s="100">
        <f>IF(SER_hh_emih!E23=0,0,SER_hh_emih!E23/SER_summary!E$26)</f>
        <v>5.1327025020492254</v>
      </c>
      <c r="F23" s="100">
        <f>IF(SER_hh_emih!F23=0,0,SER_hh_emih!F23/SER_summary!F$26)</f>
        <v>5.1032479539227307</v>
      </c>
      <c r="G23" s="100">
        <f>IF(SER_hh_emih!G23=0,0,SER_hh_emih!G23/SER_summary!G$26)</f>
        <v>4.9814074554548986</v>
      </c>
      <c r="H23" s="100">
        <f>IF(SER_hh_emih!H23=0,0,SER_hh_emih!H23/SER_summary!H$26)</f>
        <v>4.913901243201928</v>
      </c>
      <c r="I23" s="100">
        <f>IF(SER_hh_emih!I23=0,0,SER_hh_emih!I23/SER_summary!I$26)</f>
        <v>4.8157173386133483</v>
      </c>
      <c r="J23" s="100">
        <f>IF(SER_hh_emih!J23=0,0,SER_hh_emih!J23/SER_summary!J$26)</f>
        <v>4.8099012015294695</v>
      </c>
      <c r="K23" s="100">
        <f>IF(SER_hh_emih!K23=0,0,SER_hh_emih!K23/SER_summary!K$26)</f>
        <v>4.7760036069467802</v>
      </c>
      <c r="L23" s="100">
        <f>IF(SER_hh_emih!L23=0,0,SER_hh_emih!L23/SER_summary!L$26)</f>
        <v>4.7415449456177852</v>
      </c>
      <c r="M23" s="100">
        <f>IF(SER_hh_emih!M23=0,0,SER_hh_emih!M23/SER_summary!M$26)</f>
        <v>4.7463935155598751</v>
      </c>
      <c r="N23" s="100">
        <f>IF(SER_hh_emih!N23=0,0,SER_hh_emih!N23/SER_summary!N$26)</f>
        <v>4.8237122113193598</v>
      </c>
      <c r="O23" s="100">
        <f>IF(SER_hh_emih!O23=0,0,SER_hh_emih!O23/SER_summary!O$26)</f>
        <v>4.682468740764608</v>
      </c>
      <c r="P23" s="100">
        <f>IF(SER_hh_emih!P23=0,0,SER_hh_emih!P23/SER_summary!P$26)</f>
        <v>4.7598112846318985</v>
      </c>
      <c r="Q23" s="100">
        <f>IF(SER_hh_emih!Q23=0,0,SER_hh_emih!Q23/SER_summary!Q$26)</f>
        <v>4.7192315681433419</v>
      </c>
    </row>
    <row r="24" spans="1:17" ht="12" customHeight="1" x14ac:dyDescent="0.25">
      <c r="A24" s="88" t="s">
        <v>34</v>
      </c>
      <c r="B24" s="100">
        <f>IF(SER_hh_emih!B24=0,0,SER_hh_emih!B24/SER_summary!B$26)</f>
        <v>0</v>
      </c>
      <c r="C24" s="100">
        <f>IF(SER_hh_emih!C24=0,0,SER_hh_emih!C24/SER_summary!C$26)</f>
        <v>0</v>
      </c>
      <c r="D24" s="100">
        <f>IF(SER_hh_emih!D24=0,0,SER_hh_emih!D24/SER_summary!D$26)</f>
        <v>0</v>
      </c>
      <c r="E24" s="100">
        <f>IF(SER_hh_emih!E24=0,0,SER_hh_emih!E24/SER_summary!E$26)</f>
        <v>0</v>
      </c>
      <c r="F24" s="100">
        <f>IF(SER_hh_emih!F24=0,0,SER_hh_emih!F24/SER_summary!F$26)</f>
        <v>0</v>
      </c>
      <c r="G24" s="100">
        <f>IF(SER_hh_emih!G24=0,0,SER_hh_emih!G24/SER_summary!G$26)</f>
        <v>0</v>
      </c>
      <c r="H24" s="100">
        <f>IF(SER_hh_emih!H24=0,0,SER_hh_emih!H24/SER_summary!H$26)</f>
        <v>0</v>
      </c>
      <c r="I24" s="100">
        <f>IF(SER_hh_emih!I24=0,0,SER_hh_emih!I24/SER_summary!I$26)</f>
        <v>0</v>
      </c>
      <c r="J24" s="100">
        <f>IF(SER_hh_emih!J24=0,0,SER_hh_emih!J24/SER_summary!J$26)</f>
        <v>0</v>
      </c>
      <c r="K24" s="100">
        <f>IF(SER_hh_emih!K24=0,0,SER_hh_emih!K24/SER_summary!K$26)</f>
        <v>0</v>
      </c>
      <c r="L24" s="100">
        <f>IF(SER_hh_emih!L24=0,0,SER_hh_emih!L24/SER_summary!L$26)</f>
        <v>0</v>
      </c>
      <c r="M24" s="100">
        <f>IF(SER_hh_emih!M24=0,0,SER_hh_emih!M24/SER_summary!M$26)</f>
        <v>0</v>
      </c>
      <c r="N24" s="100">
        <f>IF(SER_hh_emih!N24=0,0,SER_hh_emih!N24/SER_summary!N$26)</f>
        <v>0</v>
      </c>
      <c r="O24" s="100">
        <f>IF(SER_hh_emih!O24=0,0,SER_hh_emih!O24/SER_summary!O$26)</f>
        <v>0</v>
      </c>
      <c r="P24" s="100">
        <f>IF(SER_hh_emih!P24=0,0,SER_hh_emih!P24/SER_summary!P$26)</f>
        <v>0</v>
      </c>
      <c r="Q24" s="100">
        <f>IF(SER_hh_emih!Q24=0,0,SER_hh_emih!Q24/SER_summary!Q$26)</f>
        <v>0</v>
      </c>
    </row>
    <row r="25" spans="1:17" ht="12" customHeight="1" x14ac:dyDescent="0.25">
      <c r="A25" s="88" t="s">
        <v>42</v>
      </c>
      <c r="B25" s="100">
        <f>IF(SER_hh_emih!B25=0,0,SER_hh_emih!B25/SER_summary!B$26)</f>
        <v>0</v>
      </c>
      <c r="C25" s="100">
        <f>IF(SER_hh_emih!C25=0,0,SER_hh_emih!C25/SER_summary!C$26)</f>
        <v>0</v>
      </c>
      <c r="D25" s="100">
        <f>IF(SER_hh_emih!D25=0,0,SER_hh_emih!D25/SER_summary!D$26)</f>
        <v>0</v>
      </c>
      <c r="E25" s="100">
        <f>IF(SER_hh_emih!E25=0,0,SER_hh_emih!E25/SER_summary!E$26)</f>
        <v>0</v>
      </c>
      <c r="F25" s="100">
        <f>IF(SER_hh_emih!F25=0,0,SER_hh_emih!F25/SER_summary!F$26)</f>
        <v>0</v>
      </c>
      <c r="G25" s="100">
        <f>IF(SER_hh_emih!G25=0,0,SER_hh_emih!G25/SER_summary!G$26)</f>
        <v>0</v>
      </c>
      <c r="H25" s="100">
        <f>IF(SER_hh_emih!H25=0,0,SER_hh_emih!H25/SER_summary!H$26)</f>
        <v>0</v>
      </c>
      <c r="I25" s="100">
        <f>IF(SER_hh_emih!I25=0,0,SER_hh_emih!I25/SER_summary!I$26)</f>
        <v>0</v>
      </c>
      <c r="J25" s="100">
        <f>IF(SER_hh_emih!J25=0,0,SER_hh_emih!J25/SER_summary!J$26)</f>
        <v>0</v>
      </c>
      <c r="K25" s="100">
        <f>IF(SER_hh_emih!K25=0,0,SER_hh_emih!K25/SER_summary!K$26)</f>
        <v>0</v>
      </c>
      <c r="L25" s="100">
        <f>IF(SER_hh_emih!L25=0,0,SER_hh_emih!L25/SER_summary!L$26)</f>
        <v>0</v>
      </c>
      <c r="M25" s="100">
        <f>IF(SER_hh_emih!M25=0,0,SER_hh_emih!M25/SER_summary!M$26)</f>
        <v>0</v>
      </c>
      <c r="N25" s="100">
        <f>IF(SER_hh_emih!N25=0,0,SER_hh_emih!N25/SER_summary!N$26)</f>
        <v>0</v>
      </c>
      <c r="O25" s="100">
        <f>IF(SER_hh_emih!O25=0,0,SER_hh_emih!O25/SER_summary!O$26)</f>
        <v>0</v>
      </c>
      <c r="P25" s="100">
        <f>IF(SER_hh_emih!P25=0,0,SER_hh_emih!P25/SER_summary!P$26)</f>
        <v>0</v>
      </c>
      <c r="Q25" s="100">
        <f>IF(SER_hh_emih!Q25=0,0,SER_hh_emih!Q25/SER_summary!Q$26)</f>
        <v>0</v>
      </c>
    </row>
    <row r="26" spans="1:17" ht="12" customHeight="1" x14ac:dyDescent="0.25">
      <c r="A26" s="88" t="s">
        <v>30</v>
      </c>
      <c r="B26" s="22">
        <f>IF(SER_hh_emih!B26=0,0,SER_hh_emih!B26/SER_summary!B$26)</f>
        <v>0</v>
      </c>
      <c r="C26" s="22">
        <f>IF(SER_hh_emih!C26=0,0,SER_hh_emih!C26/SER_summary!C$26)</f>
        <v>0</v>
      </c>
      <c r="D26" s="22">
        <f>IF(SER_hh_emih!D26=0,0,SER_hh_emih!D26/SER_summary!D$26)</f>
        <v>0</v>
      </c>
      <c r="E26" s="22">
        <f>IF(SER_hh_emih!E26=0,0,SER_hh_emih!E26/SER_summary!E$26)</f>
        <v>0</v>
      </c>
      <c r="F26" s="22">
        <f>IF(SER_hh_emih!F26=0,0,SER_hh_emih!F26/SER_summary!F$26)</f>
        <v>0</v>
      </c>
      <c r="G26" s="22">
        <f>IF(SER_hh_emih!G26=0,0,SER_hh_emih!G26/SER_summary!G$26)</f>
        <v>0</v>
      </c>
      <c r="H26" s="22">
        <f>IF(SER_hh_emih!H26=0,0,SER_hh_emih!H26/SER_summary!H$26)</f>
        <v>0</v>
      </c>
      <c r="I26" s="22">
        <f>IF(SER_hh_emih!I26=0,0,SER_hh_emih!I26/SER_summary!I$26)</f>
        <v>0</v>
      </c>
      <c r="J26" s="22">
        <f>IF(SER_hh_emih!J26=0,0,SER_hh_emih!J26/SER_summary!J$26)</f>
        <v>0</v>
      </c>
      <c r="K26" s="22">
        <f>IF(SER_hh_emih!K26=0,0,SER_hh_emih!K26/SER_summary!K$26)</f>
        <v>0</v>
      </c>
      <c r="L26" s="22">
        <f>IF(SER_hh_emih!L26=0,0,SER_hh_emih!L26/SER_summary!L$26)</f>
        <v>0</v>
      </c>
      <c r="M26" s="22">
        <f>IF(SER_hh_emih!M26=0,0,SER_hh_emih!M26/SER_summary!M$26)</f>
        <v>0</v>
      </c>
      <c r="N26" s="22">
        <f>IF(SER_hh_emih!N26=0,0,SER_hh_emih!N26/SER_summary!N$26)</f>
        <v>0</v>
      </c>
      <c r="O26" s="22">
        <f>IF(SER_hh_emih!O26=0,0,SER_hh_emih!O26/SER_summary!O$26)</f>
        <v>0</v>
      </c>
      <c r="P26" s="22">
        <f>IF(SER_hh_emih!P26=0,0,SER_hh_emih!P26/SER_summary!P$26)</f>
        <v>0</v>
      </c>
      <c r="Q26" s="22">
        <f>IF(SER_hh_emih!Q26=0,0,SER_hh_emih!Q26/SER_summary!Q$26)</f>
        <v>0</v>
      </c>
    </row>
    <row r="27" spans="1:17" ht="12" customHeight="1" x14ac:dyDescent="0.25">
      <c r="A27" s="93" t="s">
        <v>114</v>
      </c>
      <c r="B27" s="116">
        <f>IF(SER_hh_emih!B27=0,0,SER_hh_emih!B27/SER_summary!B$26)</f>
        <v>0</v>
      </c>
      <c r="C27" s="116">
        <f>IF(SER_hh_emih!C27=0,0,SER_hh_emih!C27/SER_summary!C$26)</f>
        <v>0</v>
      </c>
      <c r="D27" s="116">
        <f>IF(SER_hh_emih!D27=0,0,SER_hh_emih!D27/SER_summary!D$26)</f>
        <v>0</v>
      </c>
      <c r="E27" s="116">
        <f>IF(SER_hh_emih!E27=0,0,SER_hh_emih!E27/SER_summary!E$26)</f>
        <v>0</v>
      </c>
      <c r="F27" s="116">
        <f>IF(SER_hh_emih!F27=0,0,SER_hh_emih!F27/SER_summary!F$26)</f>
        <v>0</v>
      </c>
      <c r="G27" s="116">
        <f>IF(SER_hh_emih!G27=0,0,SER_hh_emih!G27/SER_summary!G$26)</f>
        <v>0</v>
      </c>
      <c r="H27" s="116">
        <f>IF(SER_hh_emih!H27=0,0,SER_hh_emih!H27/SER_summary!H$26)</f>
        <v>0</v>
      </c>
      <c r="I27" s="116">
        <f>IF(SER_hh_emih!I27=0,0,SER_hh_emih!I27/SER_summary!I$26)</f>
        <v>0</v>
      </c>
      <c r="J27" s="116">
        <f>IF(SER_hh_emih!J27=0,0,SER_hh_emih!J27/SER_summary!J$26)</f>
        <v>0</v>
      </c>
      <c r="K27" s="116">
        <f>IF(SER_hh_emih!K27=0,0,SER_hh_emih!K27/SER_summary!K$26)</f>
        <v>0</v>
      </c>
      <c r="L27" s="116">
        <f>IF(SER_hh_emih!L27=0,0,SER_hh_emih!L27/SER_summary!L$26)</f>
        <v>0</v>
      </c>
      <c r="M27" s="116">
        <f>IF(SER_hh_emih!M27=0,0,SER_hh_emih!M27/SER_summary!M$26)</f>
        <v>0</v>
      </c>
      <c r="N27" s="116">
        <f>IF(SER_hh_emih!N27=0,0,SER_hh_emih!N27/SER_summary!N$26)</f>
        <v>0</v>
      </c>
      <c r="O27" s="116">
        <f>IF(SER_hh_emih!O27=0,0,SER_hh_emih!O27/SER_summary!O$26)</f>
        <v>0</v>
      </c>
      <c r="P27" s="116">
        <f>IF(SER_hh_emih!P27=0,0,SER_hh_emih!P27/SER_summary!P$26)</f>
        <v>0</v>
      </c>
      <c r="Q27" s="116">
        <f>IF(SER_hh_emih!Q27=0,0,SER_hh_emih!Q27/SER_summary!Q$26)</f>
        <v>0</v>
      </c>
    </row>
    <row r="28" spans="1:17" ht="12" customHeight="1" x14ac:dyDescent="0.25">
      <c r="A28" s="91" t="s">
        <v>113</v>
      </c>
      <c r="B28" s="117">
        <f>IF(SER_hh_emih!B28=0,0,SER_hh_emih!B28/SER_summary!B$26)</f>
        <v>0</v>
      </c>
      <c r="C28" s="117">
        <f>IF(SER_hh_emih!C28=0,0,SER_hh_emih!C28/SER_summary!C$26)</f>
        <v>0</v>
      </c>
      <c r="D28" s="117">
        <f>IF(SER_hh_emih!D28=0,0,SER_hh_emih!D28/SER_summary!D$26)</f>
        <v>0</v>
      </c>
      <c r="E28" s="117">
        <f>IF(SER_hh_emih!E28=0,0,SER_hh_emih!E28/SER_summary!E$26)</f>
        <v>0</v>
      </c>
      <c r="F28" s="117">
        <f>IF(SER_hh_emih!F28=0,0,SER_hh_emih!F28/SER_summary!F$26)</f>
        <v>0</v>
      </c>
      <c r="G28" s="117">
        <f>IF(SER_hh_emih!G28=0,0,SER_hh_emih!G28/SER_summary!G$26)</f>
        <v>0</v>
      </c>
      <c r="H28" s="117">
        <f>IF(SER_hh_emih!H28=0,0,SER_hh_emih!H28/SER_summary!H$26)</f>
        <v>0</v>
      </c>
      <c r="I28" s="117">
        <f>IF(SER_hh_emih!I28=0,0,SER_hh_emih!I28/SER_summary!I$26)</f>
        <v>0</v>
      </c>
      <c r="J28" s="117">
        <f>IF(SER_hh_emih!J28=0,0,SER_hh_emih!J28/SER_summary!J$26)</f>
        <v>0</v>
      </c>
      <c r="K28" s="117">
        <f>IF(SER_hh_emih!K28=0,0,SER_hh_emih!K28/SER_summary!K$26)</f>
        <v>0</v>
      </c>
      <c r="L28" s="117">
        <f>IF(SER_hh_emih!L28=0,0,SER_hh_emih!L28/SER_summary!L$26)</f>
        <v>0</v>
      </c>
      <c r="M28" s="117">
        <f>IF(SER_hh_emih!M28=0,0,SER_hh_emih!M28/SER_summary!M$26)</f>
        <v>0</v>
      </c>
      <c r="N28" s="117">
        <f>IF(SER_hh_emih!N28=0,0,SER_hh_emih!N28/SER_summary!N$26)</f>
        <v>0</v>
      </c>
      <c r="O28" s="117">
        <f>IF(SER_hh_emih!O28=0,0,SER_hh_emih!O28/SER_summary!O$26)</f>
        <v>0</v>
      </c>
      <c r="P28" s="117">
        <f>IF(SER_hh_emih!P28=0,0,SER_hh_emih!P28/SER_summary!P$26)</f>
        <v>0</v>
      </c>
      <c r="Q28" s="117">
        <f>IF(SER_hh_emih!Q28=0,0,SER_hh_emih!Q28/SER_summary!Q$26)</f>
        <v>0</v>
      </c>
    </row>
    <row r="29" spans="1:17" ht="12.95" customHeight="1" x14ac:dyDescent="0.25">
      <c r="A29" s="90" t="s">
        <v>46</v>
      </c>
      <c r="B29" s="101">
        <f>IF(SER_hh_emih!B29=0,0,SER_hh_emih!B29/SER_summary!B$26)</f>
        <v>0.18101777894689319</v>
      </c>
      <c r="C29" s="101">
        <f>IF(SER_hh_emih!C29=0,0,SER_hh_emih!C29/SER_summary!C$26)</f>
        <v>0.57314623190754355</v>
      </c>
      <c r="D29" s="101">
        <f>IF(SER_hh_emih!D29=0,0,SER_hh_emih!D29/SER_summary!D$26)</f>
        <v>0.78744677066869773</v>
      </c>
      <c r="E29" s="101">
        <f>IF(SER_hh_emih!E29=0,0,SER_hh_emih!E29/SER_summary!E$26)</f>
        <v>0.76680959523975512</v>
      </c>
      <c r="F29" s="101">
        <f>IF(SER_hh_emih!F29=0,0,SER_hh_emih!F29/SER_summary!F$26)</f>
        <v>0.92186594674273714</v>
      </c>
      <c r="G29" s="101">
        <f>IF(SER_hh_emih!G29=0,0,SER_hh_emih!G29/SER_summary!G$26)</f>
        <v>0.8594435028858135</v>
      </c>
      <c r="H29" s="101">
        <f>IF(SER_hh_emih!H29=0,0,SER_hh_emih!H29/SER_summary!H$26)</f>
        <v>0.79366813254561908</v>
      </c>
      <c r="I29" s="101">
        <f>IF(SER_hh_emih!I29=0,0,SER_hh_emih!I29/SER_summary!I$26)</f>
        <v>0.75086464515545115</v>
      </c>
      <c r="J29" s="101">
        <f>IF(SER_hh_emih!J29=0,0,SER_hh_emih!J29/SER_summary!J$26)</f>
        <v>0.74691742196232491</v>
      </c>
      <c r="K29" s="101">
        <f>IF(SER_hh_emih!K29=0,0,SER_hh_emih!K29/SER_summary!K$26)</f>
        <v>0.69796359180210443</v>
      </c>
      <c r="L29" s="101">
        <f>IF(SER_hh_emih!L29=0,0,SER_hh_emih!L29/SER_summary!L$26)</f>
        <v>0.72162849860548806</v>
      </c>
      <c r="M29" s="101">
        <f>IF(SER_hh_emih!M29=0,0,SER_hh_emih!M29/SER_summary!M$26)</f>
        <v>0.71365025761487577</v>
      </c>
      <c r="N29" s="101">
        <f>IF(SER_hh_emih!N29=0,0,SER_hh_emih!N29/SER_summary!N$26)</f>
        <v>0.74619502964850304</v>
      </c>
      <c r="O29" s="101">
        <f>IF(SER_hh_emih!O29=0,0,SER_hh_emih!O29/SER_summary!O$26)</f>
        <v>0.73036499284475609</v>
      </c>
      <c r="P29" s="101">
        <f>IF(SER_hh_emih!P29=0,0,SER_hh_emih!P29/SER_summary!P$26)</f>
        <v>0.73880322514440488</v>
      </c>
      <c r="Q29" s="101">
        <f>IF(SER_hh_emih!Q29=0,0,SER_hh_emih!Q29/SER_summary!Q$26)</f>
        <v>0.73415166763006723</v>
      </c>
    </row>
    <row r="30" spans="1:17" ht="12" customHeight="1" x14ac:dyDescent="0.25">
      <c r="A30" s="88" t="s">
        <v>66</v>
      </c>
      <c r="B30" s="100">
        <f>IF(SER_hh_emih!B30=0,0,SER_hh_emih!B30/SER_summary!B$26)</f>
        <v>0</v>
      </c>
      <c r="C30" s="100">
        <f>IF(SER_hh_emih!C30=0,0,SER_hh_emih!C30/SER_summary!C$26)</f>
        <v>0</v>
      </c>
      <c r="D30" s="100">
        <f>IF(SER_hh_emih!D30=0,0,SER_hh_emih!D30/SER_summary!D$26)</f>
        <v>0</v>
      </c>
      <c r="E30" s="100">
        <f>IF(SER_hh_emih!E30=0,0,SER_hh_emih!E30/SER_summary!E$26)</f>
        <v>0</v>
      </c>
      <c r="F30" s="100">
        <f>IF(SER_hh_emih!F30=0,0,SER_hh_emih!F30/SER_summary!F$26)</f>
        <v>7.8918585655717308</v>
      </c>
      <c r="G30" s="100">
        <f>IF(SER_hh_emih!G30=0,0,SER_hh_emih!G30/SER_summary!G$26)</f>
        <v>7.8019421201894836</v>
      </c>
      <c r="H30" s="100">
        <f>IF(SER_hh_emih!H30=0,0,SER_hh_emih!H30/SER_summary!H$26)</f>
        <v>7.6895642522285144</v>
      </c>
      <c r="I30" s="100">
        <f>IF(SER_hh_emih!I30=0,0,SER_hh_emih!I30/SER_summary!I$26)</f>
        <v>7.6201145236950767</v>
      </c>
      <c r="J30" s="100">
        <f>IF(SER_hh_emih!J30=0,0,SER_hh_emih!J30/SER_summary!J$26)</f>
        <v>7.6341507758402134</v>
      </c>
      <c r="K30" s="100">
        <f>IF(SER_hh_emih!K30=0,0,SER_hh_emih!K30/SER_summary!K$26)</f>
        <v>7.6427367901909689</v>
      </c>
      <c r="L30" s="100">
        <f>IF(SER_hh_emih!L30=0,0,SER_hh_emih!L30/SER_summary!L$26)</f>
        <v>7.6020061609723717</v>
      </c>
      <c r="M30" s="100">
        <f>IF(SER_hh_emih!M30=0,0,SER_hh_emih!M30/SER_summary!M$26)</f>
        <v>7.5717502681833242</v>
      </c>
      <c r="N30" s="100">
        <f>IF(SER_hh_emih!N30=0,0,SER_hh_emih!N30/SER_summary!N$26)</f>
        <v>7.5145700411139762</v>
      </c>
      <c r="O30" s="100">
        <f>IF(SER_hh_emih!O30=0,0,SER_hh_emih!O30/SER_summary!O$26)</f>
        <v>7.4743514832847984</v>
      </c>
      <c r="P30" s="100">
        <f>IF(SER_hh_emih!P30=0,0,SER_hh_emih!P30/SER_summary!P$26)</f>
        <v>7.4138943684957095</v>
      </c>
      <c r="Q30" s="100">
        <f>IF(SER_hh_emih!Q30=0,0,SER_hh_emih!Q30/SER_summary!Q$26)</f>
        <v>7.3513901156106742</v>
      </c>
    </row>
    <row r="31" spans="1:17" ht="12" customHeight="1" x14ac:dyDescent="0.25">
      <c r="A31" s="88" t="s">
        <v>98</v>
      </c>
      <c r="B31" s="100">
        <f>IF(SER_hh_emih!B31=0,0,SER_hh_emih!B31/SER_summary!B$26)</f>
        <v>6.878246846695351</v>
      </c>
      <c r="C31" s="100">
        <f>IF(SER_hh_emih!C31=0,0,SER_hh_emih!C31/SER_summary!C$26)</f>
        <v>6.7627902538509828</v>
      </c>
      <c r="D31" s="100">
        <f>IF(SER_hh_emih!D31=0,0,SER_hh_emih!D31/SER_summary!D$26)</f>
        <v>6.6206530827746004</v>
      </c>
      <c r="E31" s="100">
        <f>IF(SER_hh_emih!E31=0,0,SER_hh_emih!E31/SER_summary!E$26)</f>
        <v>6.5663069173763224</v>
      </c>
      <c r="F31" s="100">
        <f>IF(SER_hh_emih!F31=0,0,SER_hh_emih!F31/SER_summary!F$26)</f>
        <v>6.5152054017109622</v>
      </c>
      <c r="G31" s="100">
        <f>IF(SER_hh_emih!G31=0,0,SER_hh_emih!G31/SER_summary!G$26)</f>
        <v>6.3685984999287504</v>
      </c>
      <c r="H31" s="100">
        <f>IF(SER_hh_emih!H31=0,0,SER_hh_emih!H31/SER_summary!H$26)</f>
        <v>6.2591468605605174</v>
      </c>
      <c r="I31" s="100">
        <f>IF(SER_hh_emih!I31=0,0,SER_hh_emih!I31/SER_summary!I$26)</f>
        <v>6.1235068207525094</v>
      </c>
      <c r="J31" s="100">
        <f>IF(SER_hh_emih!J31=0,0,SER_hh_emih!J31/SER_summary!J$26)</f>
        <v>6.1394579970067458</v>
      </c>
      <c r="K31" s="100">
        <f>IF(SER_hh_emih!K31=0,0,SER_hh_emih!K31/SER_summary!K$26)</f>
        <v>6.1079491423571524</v>
      </c>
      <c r="L31" s="100">
        <f>IF(SER_hh_emih!L31=0,0,SER_hh_emih!L31/SER_summary!L$26)</f>
        <v>6.0805169708725604</v>
      </c>
      <c r="M31" s="100">
        <f>IF(SER_hh_emih!M31=0,0,SER_hh_emih!M31/SER_summary!M$26)</f>
        <v>6.0423766681133237</v>
      </c>
      <c r="N31" s="100">
        <f>IF(SER_hh_emih!N31=0,0,SER_hh_emih!N31/SER_summary!N$26)</f>
        <v>6.0711609358458887</v>
      </c>
      <c r="O31" s="100">
        <f>IF(SER_hh_emih!O31=0,0,SER_hh_emih!O31/SER_summary!O$26)</f>
        <v>5.8665504504771375</v>
      </c>
      <c r="P31" s="100">
        <f>IF(SER_hh_emih!P31=0,0,SER_hh_emih!P31/SER_summary!P$26)</f>
        <v>5.9487773364219114</v>
      </c>
      <c r="Q31" s="100">
        <f>IF(SER_hh_emih!Q31=0,0,SER_hh_emih!Q31/SER_summary!Q$26)</f>
        <v>5.8767858563252728</v>
      </c>
    </row>
    <row r="32" spans="1:17" ht="12" customHeight="1" x14ac:dyDescent="0.25">
      <c r="A32" s="88" t="s">
        <v>34</v>
      </c>
      <c r="B32" s="100">
        <f>IF(SER_hh_emih!B32=0,0,SER_hh_emih!B32/SER_summary!B$26)</f>
        <v>0</v>
      </c>
      <c r="C32" s="100">
        <f>IF(SER_hh_emih!C32=0,0,SER_hh_emih!C32/SER_summary!C$26)</f>
        <v>0</v>
      </c>
      <c r="D32" s="100">
        <f>IF(SER_hh_emih!D32=0,0,SER_hh_emih!D32/SER_summary!D$26)</f>
        <v>0</v>
      </c>
      <c r="E32" s="100">
        <f>IF(SER_hh_emih!E32=0,0,SER_hh_emih!E32/SER_summary!E$26)</f>
        <v>0</v>
      </c>
      <c r="F32" s="100">
        <f>IF(SER_hh_emih!F32=0,0,SER_hh_emih!F32/SER_summary!F$26)</f>
        <v>0</v>
      </c>
      <c r="G32" s="100">
        <f>IF(SER_hh_emih!G32=0,0,SER_hh_emih!G32/SER_summary!G$26)</f>
        <v>0</v>
      </c>
      <c r="H32" s="100">
        <f>IF(SER_hh_emih!H32=0,0,SER_hh_emih!H32/SER_summary!H$26)</f>
        <v>0</v>
      </c>
      <c r="I32" s="100">
        <f>IF(SER_hh_emih!I32=0,0,SER_hh_emih!I32/SER_summary!I$26)</f>
        <v>0</v>
      </c>
      <c r="J32" s="100">
        <f>IF(SER_hh_emih!J32=0,0,SER_hh_emih!J32/SER_summary!J$26)</f>
        <v>0</v>
      </c>
      <c r="K32" s="100">
        <f>IF(SER_hh_emih!K32=0,0,SER_hh_emih!K32/SER_summary!K$26)</f>
        <v>0</v>
      </c>
      <c r="L32" s="100">
        <f>IF(SER_hh_emih!L32=0,0,SER_hh_emih!L32/SER_summary!L$26)</f>
        <v>0</v>
      </c>
      <c r="M32" s="100">
        <f>IF(SER_hh_emih!M32=0,0,SER_hh_emih!M32/SER_summary!M$26)</f>
        <v>0</v>
      </c>
      <c r="N32" s="100">
        <f>IF(SER_hh_emih!N32=0,0,SER_hh_emih!N32/SER_summary!N$26)</f>
        <v>0</v>
      </c>
      <c r="O32" s="100">
        <f>IF(SER_hh_emih!O32=0,0,SER_hh_emih!O32/SER_summary!O$26)</f>
        <v>0</v>
      </c>
      <c r="P32" s="100">
        <f>IF(SER_hh_emih!P32=0,0,SER_hh_emih!P32/SER_summary!P$26)</f>
        <v>0</v>
      </c>
      <c r="Q32" s="100">
        <f>IF(SER_hh_emih!Q32=0,0,SER_hh_emih!Q32/SER_summary!Q$26)</f>
        <v>0</v>
      </c>
    </row>
    <row r="33" spans="1:17" ht="12" customHeight="1" x14ac:dyDescent="0.25">
      <c r="A33" s="49" t="s">
        <v>30</v>
      </c>
      <c r="B33" s="18">
        <f>IF(SER_hh_emih!B33=0,0,SER_hh_emih!B33/SER_summary!B$26)</f>
        <v>0</v>
      </c>
      <c r="C33" s="18">
        <f>IF(SER_hh_emih!C33=0,0,SER_hh_emih!C33/SER_summary!C$26)</f>
        <v>0</v>
      </c>
      <c r="D33" s="18">
        <f>IF(SER_hh_emih!D33=0,0,SER_hh_emih!D33/SER_summary!D$26)</f>
        <v>0</v>
      </c>
      <c r="E33" s="18">
        <f>IF(SER_hh_emih!E33=0,0,SER_hh_emih!E33/SER_summary!E$26)</f>
        <v>0</v>
      </c>
      <c r="F33" s="18">
        <f>IF(SER_hh_emih!F33=0,0,SER_hh_emih!F33/SER_summary!F$26)</f>
        <v>0</v>
      </c>
      <c r="G33" s="18">
        <f>IF(SER_hh_emih!G33=0,0,SER_hh_emih!G33/SER_summary!G$26)</f>
        <v>0</v>
      </c>
      <c r="H33" s="18">
        <f>IF(SER_hh_emih!H33=0,0,SER_hh_emih!H33/SER_summary!H$26)</f>
        <v>0</v>
      </c>
      <c r="I33" s="18">
        <f>IF(SER_hh_emih!I33=0,0,SER_hh_emih!I33/SER_summary!I$26)</f>
        <v>0</v>
      </c>
      <c r="J33" s="18">
        <f>IF(SER_hh_emih!J33=0,0,SER_hh_emih!J33/SER_summary!J$26)</f>
        <v>0</v>
      </c>
      <c r="K33" s="18">
        <f>IF(SER_hh_emih!K33=0,0,SER_hh_emih!K33/SER_summary!K$26)</f>
        <v>0</v>
      </c>
      <c r="L33" s="18">
        <f>IF(SER_hh_emih!L33=0,0,SER_hh_emih!L33/SER_summary!L$26)</f>
        <v>0</v>
      </c>
      <c r="M33" s="18">
        <f>IF(SER_hh_emih!M33=0,0,SER_hh_emih!M33/SER_summary!M$26)</f>
        <v>0</v>
      </c>
      <c r="N33" s="18">
        <f>IF(SER_hh_emih!N33=0,0,SER_hh_emih!N33/SER_summary!N$26)</f>
        <v>0</v>
      </c>
      <c r="O33" s="18">
        <f>IF(SER_hh_emih!O33=0,0,SER_hh_emih!O33/SER_summary!O$26)</f>
        <v>0</v>
      </c>
      <c r="P33" s="18">
        <f>IF(SER_hh_emih!P33=0,0,SER_hh_emih!P33/SER_summary!P$26)</f>
        <v>0</v>
      </c>
      <c r="Q33" s="18">
        <f>IF(SER_hh_emih!Q33=0,0,SER_hh_emih!Q33/SER_summary!Q$26)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209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107</v>
      </c>
      <c r="B3" s="98"/>
      <c r="C3" s="98">
        <f t="shared" ref="C3:Q3" si="0">C4</f>
        <v>1803.5866951770372</v>
      </c>
      <c r="D3" s="98">
        <f t="shared" si="0"/>
        <v>1905.7274212097764</v>
      </c>
      <c r="E3" s="98">
        <f t="shared" si="0"/>
        <v>2048.6506448047785</v>
      </c>
      <c r="F3" s="98">
        <f t="shared" si="0"/>
        <v>1729.5927982531571</v>
      </c>
      <c r="G3" s="98">
        <f t="shared" si="0"/>
        <v>2590.3442619293469</v>
      </c>
      <c r="H3" s="98">
        <f t="shared" si="0"/>
        <v>3034.9531184311145</v>
      </c>
      <c r="I3" s="98">
        <f t="shared" si="0"/>
        <v>2244.3547853196942</v>
      </c>
      <c r="J3" s="98">
        <f t="shared" si="0"/>
        <v>993.7936207110771</v>
      </c>
      <c r="K3" s="98">
        <f t="shared" si="0"/>
        <v>975</v>
      </c>
      <c r="L3" s="98">
        <f t="shared" si="0"/>
        <v>1076.0514273653628</v>
      </c>
      <c r="M3" s="98">
        <f t="shared" si="0"/>
        <v>1982.2256126208497</v>
      </c>
      <c r="N3" s="98">
        <f t="shared" si="0"/>
        <v>1839.6140067707352</v>
      </c>
      <c r="O3" s="98">
        <f t="shared" si="0"/>
        <v>1629.9620555537433</v>
      </c>
      <c r="P3" s="98">
        <f t="shared" si="0"/>
        <v>2006.6432054047605</v>
      </c>
      <c r="Q3" s="98">
        <f t="shared" si="0"/>
        <v>2695.4001279396061</v>
      </c>
    </row>
    <row r="4" spans="1:17" ht="12.95" customHeight="1" x14ac:dyDescent="0.25">
      <c r="A4" s="90" t="s">
        <v>44</v>
      </c>
      <c r="B4" s="89"/>
      <c r="C4" s="89">
        <f t="shared" ref="C4" si="1">SUM(C5:C14)</f>
        <v>1803.5866951770372</v>
      </c>
      <c r="D4" s="89">
        <f t="shared" ref="D4:Q4" si="2">SUM(D5:D14)</f>
        <v>1905.7274212097764</v>
      </c>
      <c r="E4" s="89">
        <f t="shared" si="2"/>
        <v>2048.6506448047785</v>
      </c>
      <c r="F4" s="89">
        <f t="shared" si="2"/>
        <v>1729.5927982531571</v>
      </c>
      <c r="G4" s="89">
        <f t="shared" si="2"/>
        <v>2590.3442619293469</v>
      </c>
      <c r="H4" s="89">
        <f t="shared" si="2"/>
        <v>3034.9531184311145</v>
      </c>
      <c r="I4" s="89">
        <f t="shared" si="2"/>
        <v>2244.3547853196942</v>
      </c>
      <c r="J4" s="89">
        <f t="shared" si="2"/>
        <v>993.7936207110771</v>
      </c>
      <c r="K4" s="89">
        <f t="shared" si="2"/>
        <v>975</v>
      </c>
      <c r="L4" s="89">
        <f t="shared" si="2"/>
        <v>1076.0514273653628</v>
      </c>
      <c r="M4" s="89">
        <f t="shared" si="2"/>
        <v>1982.2256126208497</v>
      </c>
      <c r="N4" s="89">
        <f t="shared" si="2"/>
        <v>1839.6140067707352</v>
      </c>
      <c r="O4" s="89">
        <f t="shared" si="2"/>
        <v>1629.9620555537433</v>
      </c>
      <c r="P4" s="89">
        <f t="shared" si="2"/>
        <v>2006.6432054047605</v>
      </c>
      <c r="Q4" s="89">
        <f t="shared" si="2"/>
        <v>2695.4001279396061</v>
      </c>
    </row>
    <row r="5" spans="1:17" ht="12" customHeight="1" x14ac:dyDescent="0.25">
      <c r="A5" s="88" t="s">
        <v>38</v>
      </c>
      <c r="B5" s="87"/>
      <c r="C5" s="87">
        <v>112.87051145106895</v>
      </c>
      <c r="D5" s="87">
        <v>42.409908455533568</v>
      </c>
      <c r="E5" s="87">
        <v>0</v>
      </c>
      <c r="F5" s="87">
        <v>0</v>
      </c>
      <c r="G5" s="87">
        <v>25.079066413273587</v>
      </c>
      <c r="H5" s="87">
        <v>0</v>
      </c>
      <c r="I5" s="87">
        <v>15.883030784896251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  <c r="P5" s="87">
        <v>0</v>
      </c>
      <c r="Q5" s="87">
        <v>0</v>
      </c>
    </row>
    <row r="6" spans="1:17" ht="12" customHeight="1" x14ac:dyDescent="0.25">
      <c r="A6" s="88" t="s">
        <v>66</v>
      </c>
      <c r="B6" s="87"/>
      <c r="C6" s="87">
        <v>0</v>
      </c>
      <c r="D6" s="87">
        <v>0</v>
      </c>
      <c r="E6" s="87">
        <v>0</v>
      </c>
      <c r="F6" s="87">
        <v>0</v>
      </c>
      <c r="G6" s="87">
        <v>0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  <c r="P6" s="87">
        <v>0</v>
      </c>
      <c r="Q6" s="87">
        <v>0</v>
      </c>
    </row>
    <row r="7" spans="1:17" ht="12" customHeight="1" x14ac:dyDescent="0.25">
      <c r="A7" s="88" t="s">
        <v>99</v>
      </c>
      <c r="B7" s="87"/>
      <c r="C7" s="87">
        <v>0</v>
      </c>
      <c r="D7" s="87">
        <v>0</v>
      </c>
      <c r="E7" s="87">
        <v>0</v>
      </c>
      <c r="F7" s="87">
        <v>87.890983326812815</v>
      </c>
      <c r="G7" s="87">
        <v>261.53443941143837</v>
      </c>
      <c r="H7" s="87">
        <v>0</v>
      </c>
      <c r="I7" s="87">
        <v>229.04867999281686</v>
      </c>
      <c r="J7" s="87">
        <v>112.33492094149446</v>
      </c>
      <c r="K7" s="87">
        <v>182.61170882487457</v>
      </c>
      <c r="L7" s="87">
        <v>101.13294110576552</v>
      </c>
      <c r="M7" s="87">
        <v>1385.2725938936294</v>
      </c>
      <c r="N7" s="87">
        <v>409.39762161316401</v>
      </c>
      <c r="O7" s="87">
        <v>0</v>
      </c>
      <c r="P7" s="87">
        <v>0</v>
      </c>
      <c r="Q7" s="87">
        <v>0</v>
      </c>
    </row>
    <row r="8" spans="1:17" ht="12" customHeight="1" x14ac:dyDescent="0.25">
      <c r="A8" s="88" t="s">
        <v>101</v>
      </c>
      <c r="B8" s="87"/>
      <c r="C8" s="87">
        <v>0</v>
      </c>
      <c r="D8" s="87">
        <v>0</v>
      </c>
      <c r="E8" s="87">
        <v>0</v>
      </c>
      <c r="F8" s="87">
        <v>0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  <c r="P8" s="87">
        <v>0</v>
      </c>
      <c r="Q8" s="87">
        <v>0</v>
      </c>
    </row>
    <row r="9" spans="1:17" ht="12" customHeight="1" x14ac:dyDescent="0.25">
      <c r="A9" s="88" t="s">
        <v>106</v>
      </c>
      <c r="B9" s="87"/>
      <c r="C9" s="87">
        <v>822.53918857572785</v>
      </c>
      <c r="D9" s="87">
        <v>583.50973244949364</v>
      </c>
      <c r="E9" s="87">
        <v>1916.7551444398603</v>
      </c>
      <c r="F9" s="87">
        <v>0</v>
      </c>
      <c r="G9" s="87">
        <v>0</v>
      </c>
      <c r="H9" s="87">
        <v>21.814505381406946</v>
      </c>
      <c r="I9" s="87">
        <v>0</v>
      </c>
      <c r="J9" s="87">
        <v>0</v>
      </c>
      <c r="K9" s="87">
        <v>0</v>
      </c>
      <c r="L9" s="87">
        <v>107.56625802165199</v>
      </c>
      <c r="M9" s="87">
        <v>362.90181761370769</v>
      </c>
      <c r="N9" s="87">
        <v>114.75889627496264</v>
      </c>
      <c r="O9" s="87">
        <v>1259.7520424255526</v>
      </c>
      <c r="P9" s="87">
        <v>1055.8726623798323</v>
      </c>
      <c r="Q9" s="87">
        <v>456.88417201637952</v>
      </c>
    </row>
    <row r="10" spans="1:17" ht="12" customHeight="1" x14ac:dyDescent="0.25">
      <c r="A10" s="88" t="s">
        <v>34</v>
      </c>
      <c r="B10" s="87"/>
      <c r="C10" s="87">
        <v>329.87706920519429</v>
      </c>
      <c r="D10" s="87">
        <v>67.54562515430311</v>
      </c>
      <c r="E10" s="87">
        <v>46.60143127742176</v>
      </c>
      <c r="F10" s="87">
        <v>279.91630787829348</v>
      </c>
      <c r="G10" s="87">
        <v>49.393745477043367</v>
      </c>
      <c r="H10" s="87">
        <v>156.12106080191245</v>
      </c>
      <c r="I10" s="87">
        <v>167.21926881132239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  <c r="P10" s="87">
        <v>0</v>
      </c>
      <c r="Q10" s="87">
        <v>0</v>
      </c>
    </row>
    <row r="11" spans="1:17" ht="12" customHeight="1" x14ac:dyDescent="0.25">
      <c r="A11" s="88" t="s">
        <v>61</v>
      </c>
      <c r="B11" s="87"/>
      <c r="C11" s="87">
        <v>0</v>
      </c>
      <c r="D11" s="87">
        <v>0</v>
      </c>
      <c r="E11" s="87">
        <v>0</v>
      </c>
      <c r="F11" s="87">
        <v>0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  <c r="P11" s="87">
        <v>0</v>
      </c>
      <c r="Q11" s="87">
        <v>0</v>
      </c>
    </row>
    <row r="12" spans="1:17" ht="12" customHeight="1" x14ac:dyDescent="0.25">
      <c r="A12" s="88" t="s">
        <v>42</v>
      </c>
      <c r="B12" s="87"/>
      <c r="C12" s="87">
        <v>0</v>
      </c>
      <c r="D12" s="87">
        <v>705.7957347792983</v>
      </c>
      <c r="E12" s="87">
        <v>0</v>
      </c>
      <c r="F12" s="87">
        <v>618.68871844233672</v>
      </c>
      <c r="G12" s="87">
        <v>2123.9687847014288</v>
      </c>
      <c r="H12" s="87">
        <v>1049.4709493956777</v>
      </c>
      <c r="I12" s="87">
        <v>318.36628090581763</v>
      </c>
      <c r="J12" s="87">
        <v>526.76403938734427</v>
      </c>
      <c r="K12" s="87">
        <v>525.06566146914827</v>
      </c>
      <c r="L12" s="87">
        <v>851.07515859189095</v>
      </c>
      <c r="M12" s="87">
        <v>107.64126192700593</v>
      </c>
      <c r="N12" s="87">
        <v>435.16903060213366</v>
      </c>
      <c r="O12" s="87">
        <v>0</v>
      </c>
      <c r="P12" s="87">
        <v>0</v>
      </c>
      <c r="Q12" s="87">
        <v>1889.8809271112191</v>
      </c>
    </row>
    <row r="13" spans="1:17" ht="12" customHeight="1" x14ac:dyDescent="0.25">
      <c r="A13" s="88" t="s">
        <v>105</v>
      </c>
      <c r="B13" s="87"/>
      <c r="C13" s="87">
        <v>13.830117287272515</v>
      </c>
      <c r="D13" s="87">
        <v>25.173477905984338</v>
      </c>
      <c r="E13" s="87">
        <v>9.6060521562856813</v>
      </c>
      <c r="F13" s="87">
        <v>48.707534145822059</v>
      </c>
      <c r="G13" s="87">
        <v>26.451364107078192</v>
      </c>
      <c r="H13" s="87">
        <v>117.35258508618881</v>
      </c>
      <c r="I13" s="87">
        <v>123.95250078787259</v>
      </c>
      <c r="J13" s="87">
        <v>35.536913948639963</v>
      </c>
      <c r="K13" s="87">
        <v>33.531447847499052</v>
      </c>
      <c r="L13" s="87">
        <v>16.277069646054215</v>
      </c>
      <c r="M13" s="87">
        <v>126.40993918650675</v>
      </c>
      <c r="N13" s="87">
        <v>51.433738139101393</v>
      </c>
      <c r="O13" s="87">
        <v>189.60683482248689</v>
      </c>
      <c r="P13" s="87">
        <v>87.382512120133626</v>
      </c>
      <c r="Q13" s="87">
        <v>348.63502881200765</v>
      </c>
    </row>
    <row r="14" spans="1:17" ht="12" customHeight="1" x14ac:dyDescent="0.25">
      <c r="A14" s="51" t="s">
        <v>104</v>
      </c>
      <c r="B14" s="94"/>
      <c r="C14" s="94">
        <v>524.46980865777368</v>
      </c>
      <c r="D14" s="94">
        <v>481.29294246516343</v>
      </c>
      <c r="E14" s="94">
        <v>75.688016931210612</v>
      </c>
      <c r="F14" s="94">
        <v>694.38925445989196</v>
      </c>
      <c r="G14" s="94">
        <v>103.9168618190846</v>
      </c>
      <c r="H14" s="94">
        <v>1690.1940177659283</v>
      </c>
      <c r="I14" s="94">
        <v>1389.8850240369684</v>
      </c>
      <c r="J14" s="94">
        <v>319.15774643359839</v>
      </c>
      <c r="K14" s="94">
        <v>233.79118185847815</v>
      </c>
      <c r="L14" s="94">
        <v>0</v>
      </c>
      <c r="M14" s="94">
        <v>0</v>
      </c>
      <c r="N14" s="94">
        <v>828.85472014137326</v>
      </c>
      <c r="O14" s="94">
        <v>180.60317830570366</v>
      </c>
      <c r="P14" s="94">
        <v>863.38803090479462</v>
      </c>
      <c r="Q14" s="94">
        <v>0</v>
      </c>
    </row>
    <row r="15" spans="1:17" ht="12" hidden="1" customHeight="1" x14ac:dyDescent="0.25">
      <c r="A15" s="97" t="s">
        <v>103</v>
      </c>
      <c r="B15" s="96"/>
      <c r="C15" s="96">
        <f t="shared" ref="C15" si="3">SUM(C5:C12)</f>
        <v>1265.286769231991</v>
      </c>
      <c r="D15" s="96">
        <f t="shared" ref="D15:Q15" si="4">SUM(D5:D12)</f>
        <v>1399.2610008386287</v>
      </c>
      <c r="E15" s="96">
        <f t="shared" si="4"/>
        <v>1963.3565757172821</v>
      </c>
      <c r="F15" s="96">
        <f t="shared" si="4"/>
        <v>986.49600964744309</v>
      </c>
      <c r="G15" s="96">
        <f t="shared" si="4"/>
        <v>2459.9760360031842</v>
      </c>
      <c r="H15" s="96">
        <f t="shared" si="4"/>
        <v>1227.4065155789972</v>
      </c>
      <c r="I15" s="96">
        <f t="shared" si="4"/>
        <v>730.51726049485319</v>
      </c>
      <c r="J15" s="96">
        <f t="shared" si="4"/>
        <v>639.09896032883876</v>
      </c>
      <c r="K15" s="96">
        <f t="shared" si="4"/>
        <v>707.67737029402281</v>
      </c>
      <c r="L15" s="96">
        <f t="shared" si="4"/>
        <v>1059.7743577193085</v>
      </c>
      <c r="M15" s="96">
        <f t="shared" si="4"/>
        <v>1855.8156734343429</v>
      </c>
      <c r="N15" s="96">
        <f t="shared" si="4"/>
        <v>959.32554849026042</v>
      </c>
      <c r="O15" s="96">
        <f t="shared" si="4"/>
        <v>1259.7520424255526</v>
      </c>
      <c r="P15" s="96">
        <f t="shared" si="4"/>
        <v>1055.8726623798323</v>
      </c>
      <c r="Q15" s="96">
        <f t="shared" si="4"/>
        <v>2346.7650991275987</v>
      </c>
    </row>
    <row r="16" spans="1:17" ht="12.95" customHeight="1" x14ac:dyDescent="0.25">
      <c r="A16" s="90" t="s">
        <v>102</v>
      </c>
      <c r="B16" s="89"/>
      <c r="C16" s="89">
        <f t="shared" ref="C16" si="5">SUM(C17:C18)</f>
        <v>103.9999999999999</v>
      </c>
      <c r="D16" s="89">
        <f t="shared" ref="D16:Q16" si="6">SUM(D17:D18)</f>
        <v>131</v>
      </c>
      <c r="E16" s="89">
        <f t="shared" si="6"/>
        <v>112.0000000000001</v>
      </c>
      <c r="F16" s="89">
        <f t="shared" si="6"/>
        <v>94.000000000000099</v>
      </c>
      <c r="G16" s="89">
        <f t="shared" si="6"/>
        <v>181.99999999999997</v>
      </c>
      <c r="H16" s="89">
        <f t="shared" si="6"/>
        <v>246.99999999999994</v>
      </c>
      <c r="I16" s="89">
        <f t="shared" si="6"/>
        <v>166.00000000000023</v>
      </c>
      <c r="J16" s="89">
        <f t="shared" si="6"/>
        <v>102.99999999999999</v>
      </c>
      <c r="K16" s="89">
        <f t="shared" si="6"/>
        <v>64.000000000000071</v>
      </c>
      <c r="L16" s="89">
        <f t="shared" si="6"/>
        <v>85.999999999999872</v>
      </c>
      <c r="M16" s="89">
        <f t="shared" si="6"/>
        <v>96.999999999999943</v>
      </c>
      <c r="N16" s="89">
        <f t="shared" si="6"/>
        <v>64.000000000000071</v>
      </c>
      <c r="O16" s="89">
        <f t="shared" si="6"/>
        <v>56.00000000000005</v>
      </c>
      <c r="P16" s="89">
        <f t="shared" si="6"/>
        <v>84.999999999999972</v>
      </c>
      <c r="Q16" s="89">
        <f t="shared" si="6"/>
        <v>168.00000000000011</v>
      </c>
    </row>
    <row r="17" spans="1:17" ht="12.95" customHeight="1" x14ac:dyDescent="0.25">
      <c r="A17" s="88" t="s">
        <v>101</v>
      </c>
      <c r="B17" s="87"/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ht="12" customHeight="1" x14ac:dyDescent="0.25">
      <c r="A18" s="88" t="s">
        <v>100</v>
      </c>
      <c r="B18" s="87"/>
      <c r="C18" s="87">
        <v>103.9999999999999</v>
      </c>
      <c r="D18" s="87">
        <v>131</v>
      </c>
      <c r="E18" s="87">
        <v>112.0000000000001</v>
      </c>
      <c r="F18" s="87">
        <v>94.000000000000099</v>
      </c>
      <c r="G18" s="87">
        <v>181.99999999999997</v>
      </c>
      <c r="H18" s="87">
        <v>246.99999999999994</v>
      </c>
      <c r="I18" s="87">
        <v>166.00000000000023</v>
      </c>
      <c r="J18" s="87">
        <v>102.99999999999999</v>
      </c>
      <c r="K18" s="87">
        <v>64.000000000000071</v>
      </c>
      <c r="L18" s="87">
        <v>85.999999999999872</v>
      </c>
      <c r="M18" s="87">
        <v>96.999999999999943</v>
      </c>
      <c r="N18" s="87">
        <v>64.000000000000071</v>
      </c>
      <c r="O18" s="87">
        <v>56.00000000000005</v>
      </c>
      <c r="P18" s="87">
        <v>84.999999999999972</v>
      </c>
      <c r="Q18" s="87">
        <v>168.00000000000011</v>
      </c>
    </row>
    <row r="19" spans="1:17" ht="12.95" customHeight="1" x14ac:dyDescent="0.25">
      <c r="A19" s="90" t="s">
        <v>47</v>
      </c>
      <c r="B19" s="89"/>
      <c r="C19" s="89">
        <f t="shared" ref="C19" si="7">SUM(C20:C26)</f>
        <v>1803.5866951770377</v>
      </c>
      <c r="D19" s="89">
        <f t="shared" ref="D19:Q19" si="8">SUM(D20:D26)</f>
        <v>1905.7274212097766</v>
      </c>
      <c r="E19" s="89">
        <f t="shared" si="8"/>
        <v>2048.6506448047785</v>
      </c>
      <c r="F19" s="89">
        <f t="shared" si="8"/>
        <v>1729.5927982531575</v>
      </c>
      <c r="G19" s="89">
        <f t="shared" si="8"/>
        <v>2590.3442619293473</v>
      </c>
      <c r="H19" s="89">
        <f t="shared" si="8"/>
        <v>3034.9531184311136</v>
      </c>
      <c r="I19" s="89">
        <f t="shared" si="8"/>
        <v>2244.3547853196942</v>
      </c>
      <c r="J19" s="89">
        <f t="shared" si="8"/>
        <v>993.79362071107687</v>
      </c>
      <c r="K19" s="89">
        <f t="shared" si="8"/>
        <v>975</v>
      </c>
      <c r="L19" s="89">
        <f t="shared" si="8"/>
        <v>1076.051427365363</v>
      </c>
      <c r="M19" s="89">
        <f t="shared" si="8"/>
        <v>1982.2256126208504</v>
      </c>
      <c r="N19" s="89">
        <f t="shared" si="8"/>
        <v>1839.6140067707349</v>
      </c>
      <c r="O19" s="89">
        <f t="shared" si="8"/>
        <v>1629.9620555537429</v>
      </c>
      <c r="P19" s="89">
        <f t="shared" si="8"/>
        <v>2006.6432054047602</v>
      </c>
      <c r="Q19" s="89">
        <f t="shared" si="8"/>
        <v>2695.4001279396052</v>
      </c>
    </row>
    <row r="20" spans="1:17" ht="12" customHeight="1" x14ac:dyDescent="0.25">
      <c r="A20" s="88" t="s">
        <v>38</v>
      </c>
      <c r="B20" s="87"/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s="28" customFormat="1" ht="12" customHeight="1" x14ac:dyDescent="0.25">
      <c r="A21" s="88" t="s">
        <v>66</v>
      </c>
      <c r="B21" s="87"/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ht="12" customHeight="1" x14ac:dyDescent="0.25">
      <c r="A22" s="88" t="s">
        <v>99</v>
      </c>
      <c r="B22" s="87"/>
      <c r="C22" s="87">
        <v>171.6640641892389</v>
      </c>
      <c r="D22" s="87">
        <v>0</v>
      </c>
      <c r="E22" s="87">
        <v>0</v>
      </c>
      <c r="F22" s="87">
        <v>0</v>
      </c>
      <c r="G22" s="87">
        <v>208.13003961032891</v>
      </c>
      <c r="H22" s="87">
        <v>150.39571610315662</v>
      </c>
      <c r="I22" s="87">
        <v>263.4923532396146</v>
      </c>
      <c r="J22" s="87">
        <v>266.17277873276009</v>
      </c>
      <c r="K22" s="87">
        <v>220.70631099614698</v>
      </c>
      <c r="L22" s="87">
        <v>180.54909605348814</v>
      </c>
      <c r="M22" s="87">
        <v>242.12255870133538</v>
      </c>
      <c r="N22" s="87">
        <v>232.6180762553748</v>
      </c>
      <c r="O22" s="87">
        <v>224.67721849787154</v>
      </c>
      <c r="P22" s="87">
        <v>294.52801586061236</v>
      </c>
      <c r="Q22" s="87">
        <v>359.07830121384808</v>
      </c>
    </row>
    <row r="23" spans="1:17" ht="12" customHeight="1" x14ac:dyDescent="0.25">
      <c r="A23" s="88" t="s">
        <v>98</v>
      </c>
      <c r="B23" s="87"/>
      <c r="C23" s="87">
        <v>709.48988889524037</v>
      </c>
      <c r="D23" s="87">
        <v>88.77459421436032</v>
      </c>
      <c r="E23" s="87">
        <v>80.265329803718657</v>
      </c>
      <c r="F23" s="87">
        <v>40.631838776630985</v>
      </c>
      <c r="G23" s="87">
        <v>108.85427271835836</v>
      </c>
      <c r="H23" s="87">
        <v>120.15064729556363</v>
      </c>
      <c r="I23" s="87">
        <v>78.004784966124106</v>
      </c>
      <c r="J23" s="87">
        <v>56.460280724045475</v>
      </c>
      <c r="K23" s="87">
        <v>60.930259897788119</v>
      </c>
      <c r="L23" s="87">
        <v>36.718579151218748</v>
      </c>
      <c r="M23" s="87">
        <v>413.82940254843231</v>
      </c>
      <c r="N23" s="87">
        <v>153.49576064434754</v>
      </c>
      <c r="O23" s="87">
        <v>965.29810070215967</v>
      </c>
      <c r="P23" s="87">
        <v>1319.8535917258077</v>
      </c>
      <c r="Q23" s="87">
        <v>286.09779429753036</v>
      </c>
    </row>
    <row r="24" spans="1:17" ht="12" customHeight="1" x14ac:dyDescent="0.25">
      <c r="A24" s="88" t="s">
        <v>34</v>
      </c>
      <c r="B24" s="87"/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ht="12" customHeight="1" x14ac:dyDescent="0.25">
      <c r="A25" s="88" t="s">
        <v>42</v>
      </c>
      <c r="B25" s="87"/>
      <c r="C25" s="87">
        <v>756.43468343513393</v>
      </c>
      <c r="D25" s="87">
        <v>344.71606290458249</v>
      </c>
      <c r="E25" s="87">
        <v>391.31899966506563</v>
      </c>
      <c r="F25" s="87">
        <v>530.76297790915487</v>
      </c>
      <c r="G25" s="87">
        <v>1089.3551002299703</v>
      </c>
      <c r="H25" s="87">
        <v>895.472705506946</v>
      </c>
      <c r="I25" s="87">
        <v>879.24937590852824</v>
      </c>
      <c r="J25" s="87">
        <v>671.16056125427133</v>
      </c>
      <c r="K25" s="87">
        <v>693.36342910606493</v>
      </c>
      <c r="L25" s="87">
        <v>455.27659313666737</v>
      </c>
      <c r="M25" s="87">
        <v>533.8888396164399</v>
      </c>
      <c r="N25" s="87">
        <v>369.64058645681939</v>
      </c>
      <c r="O25" s="87">
        <v>439.98673635371165</v>
      </c>
      <c r="P25" s="87">
        <v>0</v>
      </c>
      <c r="Q25" s="87">
        <v>0</v>
      </c>
    </row>
    <row r="26" spans="1:17" ht="12" customHeight="1" x14ac:dyDescent="0.25">
      <c r="A26" s="88" t="s">
        <v>30</v>
      </c>
      <c r="B26" s="94"/>
      <c r="C26" s="94">
        <v>165.99805865742434</v>
      </c>
      <c r="D26" s="94">
        <v>1472.2367640908337</v>
      </c>
      <c r="E26" s="94">
        <v>1577.066315335994</v>
      </c>
      <c r="F26" s="94">
        <v>1158.1979815673717</v>
      </c>
      <c r="G26" s="94">
        <v>1184.0048493706895</v>
      </c>
      <c r="H26" s="94">
        <v>1868.9340495254471</v>
      </c>
      <c r="I26" s="94">
        <v>1023.6082712054271</v>
      </c>
      <c r="J26" s="94">
        <v>0</v>
      </c>
      <c r="K26" s="94">
        <v>0</v>
      </c>
      <c r="L26" s="94">
        <v>403.50715902398883</v>
      </c>
      <c r="M26" s="94">
        <v>792.38481175464256</v>
      </c>
      <c r="N26" s="94">
        <v>1083.8595834141931</v>
      </c>
      <c r="O26" s="94">
        <v>0</v>
      </c>
      <c r="P26" s="94">
        <v>392.26159781834002</v>
      </c>
      <c r="Q26" s="94">
        <v>2050.224032428227</v>
      </c>
    </row>
    <row r="27" spans="1:17" ht="12" customHeight="1" x14ac:dyDescent="0.25">
      <c r="A27" s="93" t="s">
        <v>33</v>
      </c>
      <c r="B27" s="119"/>
      <c r="C27" s="119">
        <v>0</v>
      </c>
      <c r="D27" s="119">
        <v>0</v>
      </c>
      <c r="E27" s="119">
        <v>0</v>
      </c>
      <c r="F27" s="119">
        <v>0</v>
      </c>
      <c r="G27" s="119">
        <v>0</v>
      </c>
      <c r="H27" s="119">
        <v>0</v>
      </c>
      <c r="I27" s="119">
        <v>0</v>
      </c>
      <c r="J27" s="119">
        <v>0</v>
      </c>
      <c r="K27" s="119">
        <v>0</v>
      </c>
      <c r="L27" s="119">
        <v>0</v>
      </c>
      <c r="M27" s="119">
        <v>0</v>
      </c>
      <c r="N27" s="119">
        <v>0</v>
      </c>
      <c r="O27" s="119">
        <v>0</v>
      </c>
      <c r="P27" s="119">
        <v>0</v>
      </c>
      <c r="Q27" s="119">
        <v>0</v>
      </c>
    </row>
    <row r="28" spans="1:17" ht="12" hidden="1" customHeight="1" x14ac:dyDescent="0.25">
      <c r="A28" s="91" t="s">
        <v>33</v>
      </c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</row>
    <row r="29" spans="1:17" ht="12.95" customHeight="1" x14ac:dyDescent="0.25">
      <c r="A29" s="90" t="s">
        <v>46</v>
      </c>
      <c r="B29" s="89"/>
      <c r="C29" s="89">
        <f t="shared" ref="C29" si="9">SUM(C30:C33)</f>
        <v>1803.5866951770372</v>
      </c>
      <c r="D29" s="89">
        <f t="shared" ref="D29:Q29" si="10">SUM(D30:D33)</f>
        <v>1905.7274212097768</v>
      </c>
      <c r="E29" s="89">
        <f t="shared" si="10"/>
        <v>2048.6506448047785</v>
      </c>
      <c r="F29" s="89">
        <f t="shared" si="10"/>
        <v>1729.5927982531578</v>
      </c>
      <c r="G29" s="89">
        <f t="shared" si="10"/>
        <v>2590.3442619293478</v>
      </c>
      <c r="H29" s="89">
        <f t="shared" si="10"/>
        <v>3034.953118431114</v>
      </c>
      <c r="I29" s="89">
        <f t="shared" si="10"/>
        <v>2244.3547853196937</v>
      </c>
      <c r="J29" s="89">
        <f t="shared" si="10"/>
        <v>993.79362071107676</v>
      </c>
      <c r="K29" s="89">
        <f t="shared" si="10"/>
        <v>975.00000000000034</v>
      </c>
      <c r="L29" s="89">
        <f t="shared" si="10"/>
        <v>1076.051427365363</v>
      </c>
      <c r="M29" s="89">
        <f t="shared" si="10"/>
        <v>1982.2256126208504</v>
      </c>
      <c r="N29" s="89">
        <f t="shared" si="10"/>
        <v>1839.6140067707349</v>
      </c>
      <c r="O29" s="89">
        <f t="shared" si="10"/>
        <v>1629.9620555537426</v>
      </c>
      <c r="P29" s="89">
        <f t="shared" si="10"/>
        <v>2006.6432054047602</v>
      </c>
      <c r="Q29" s="89">
        <f t="shared" si="10"/>
        <v>2695.4001279396061</v>
      </c>
    </row>
    <row r="30" spans="1:17" s="28" customFormat="1" ht="12" customHeight="1" x14ac:dyDescent="0.25">
      <c r="A30" s="88" t="s">
        <v>66</v>
      </c>
      <c r="B30" s="87"/>
      <c r="C30" s="87">
        <v>0</v>
      </c>
      <c r="D30" s="87">
        <v>0</v>
      </c>
      <c r="E30" s="87">
        <v>0</v>
      </c>
      <c r="F30" s="87">
        <v>414.57385896480071</v>
      </c>
      <c r="G30" s="87">
        <v>5.2014918896353128</v>
      </c>
      <c r="H30" s="87">
        <v>10.013162267998112</v>
      </c>
      <c r="I30" s="87">
        <v>3.0507789329394654</v>
      </c>
      <c r="J30" s="87">
        <v>0</v>
      </c>
      <c r="K30" s="87">
        <v>0</v>
      </c>
      <c r="L30" s="87">
        <v>0</v>
      </c>
      <c r="M30" s="87">
        <v>1.8419949586458617</v>
      </c>
      <c r="N30" s="87">
        <v>13.228928118555183</v>
      </c>
      <c r="O30" s="87">
        <v>1.8774900930058154</v>
      </c>
      <c r="P30" s="87">
        <v>2.7700231289369355</v>
      </c>
      <c r="Q30" s="87">
        <v>3.0330717947943211</v>
      </c>
    </row>
    <row r="31" spans="1:17" ht="12" customHeight="1" x14ac:dyDescent="0.25">
      <c r="A31" s="88" t="s">
        <v>98</v>
      </c>
      <c r="B31" s="87"/>
      <c r="C31" s="87">
        <v>972.92524881730753</v>
      </c>
      <c r="D31" s="87">
        <v>664.6194098620017</v>
      </c>
      <c r="E31" s="87">
        <v>76.610603888990212</v>
      </c>
      <c r="F31" s="87">
        <v>17.462817288696247</v>
      </c>
      <c r="G31" s="87">
        <v>31.07595522443167</v>
      </c>
      <c r="H31" s="87">
        <v>11.90867670202414</v>
      </c>
      <c r="I31" s="87">
        <v>25.405809041702899</v>
      </c>
      <c r="J31" s="87">
        <v>0</v>
      </c>
      <c r="K31" s="87">
        <v>0</v>
      </c>
      <c r="L31" s="87">
        <v>104.90306831401237</v>
      </c>
      <c r="M31" s="87">
        <v>88.315136040869035</v>
      </c>
      <c r="N31" s="87">
        <v>185.95139296467144</v>
      </c>
      <c r="O31" s="87">
        <v>1277.3917231377623</v>
      </c>
      <c r="P31" s="87">
        <v>974.91866204002974</v>
      </c>
      <c r="Q31" s="87">
        <v>157.99263867039397</v>
      </c>
    </row>
    <row r="32" spans="1:17" ht="12" customHeight="1" x14ac:dyDescent="0.25">
      <c r="A32" s="88" t="s">
        <v>34</v>
      </c>
      <c r="B32" s="87"/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ht="12" customHeight="1" x14ac:dyDescent="0.25">
      <c r="A33" s="49" t="s">
        <v>30</v>
      </c>
      <c r="B33" s="86"/>
      <c r="C33" s="86">
        <v>830.66144635972978</v>
      </c>
      <c r="D33" s="86">
        <v>1241.1080113477751</v>
      </c>
      <c r="E33" s="86">
        <v>1972.0400409157885</v>
      </c>
      <c r="F33" s="86">
        <v>1297.5561219996607</v>
      </c>
      <c r="G33" s="86">
        <v>2554.0668148152808</v>
      </c>
      <c r="H33" s="86">
        <v>3013.0312794610918</v>
      </c>
      <c r="I33" s="86">
        <v>2215.8981973450514</v>
      </c>
      <c r="J33" s="86">
        <v>993.79362071107676</v>
      </c>
      <c r="K33" s="86">
        <v>975.00000000000034</v>
      </c>
      <c r="L33" s="86">
        <v>971.14835905135067</v>
      </c>
      <c r="M33" s="86">
        <v>1892.0684816213354</v>
      </c>
      <c r="N33" s="86">
        <v>1640.4336856875084</v>
      </c>
      <c r="O33" s="86">
        <v>350.69284232297451</v>
      </c>
      <c r="P33" s="86">
        <v>1028.9545202357936</v>
      </c>
      <c r="Q33" s="86">
        <v>2534.3744174744179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109</v>
      </c>
      <c r="B3" s="106"/>
      <c r="C3" s="106">
        <f t="shared" ref="C3:Q3" si="0">SUM(C4,C16,C19,C29)</f>
        <v>13.040538948270083</v>
      </c>
      <c r="D3" s="106">
        <f t="shared" si="0"/>
        <v>12.156110674833707</v>
      </c>
      <c r="E3" s="106">
        <f t="shared" si="0"/>
        <v>18.388214157671403</v>
      </c>
      <c r="F3" s="106">
        <f t="shared" si="0"/>
        <v>14.322221954715369</v>
      </c>
      <c r="G3" s="106">
        <f t="shared" si="0"/>
        <v>19.309729363574892</v>
      </c>
      <c r="H3" s="106">
        <f t="shared" si="0"/>
        <v>21.13608391187325</v>
      </c>
      <c r="I3" s="106">
        <f t="shared" si="0"/>
        <v>15.779700222924124</v>
      </c>
      <c r="J3" s="106">
        <f t="shared" si="0"/>
        <v>7.7342873989828913</v>
      </c>
      <c r="K3" s="106">
        <f t="shared" si="0"/>
        <v>7.5228766054597012</v>
      </c>
      <c r="L3" s="106">
        <f t="shared" si="0"/>
        <v>8.2661468587586242</v>
      </c>
      <c r="M3" s="106">
        <f t="shared" si="0"/>
        <v>15.354931189956513</v>
      </c>
      <c r="N3" s="106">
        <f t="shared" si="0"/>
        <v>13.878007811880599</v>
      </c>
      <c r="O3" s="106">
        <f t="shared" si="0"/>
        <v>12.450749257534085</v>
      </c>
      <c r="P3" s="106">
        <f t="shared" si="0"/>
        <v>17.244912658737956</v>
      </c>
      <c r="Q3" s="106">
        <f t="shared" si="0"/>
        <v>20.417227440994026</v>
      </c>
    </row>
    <row r="4" spans="1:17" ht="12.95" customHeight="1" x14ac:dyDescent="0.25">
      <c r="A4" s="90" t="s">
        <v>44</v>
      </c>
      <c r="B4" s="101"/>
      <c r="C4" s="101">
        <f t="shared" ref="C4:Q4" si="1">SUM(C5:C15)</f>
        <v>9.4462298966170195</v>
      </c>
      <c r="D4" s="101">
        <f t="shared" si="1"/>
        <v>8.7033214719676337</v>
      </c>
      <c r="E4" s="101">
        <f t="shared" si="1"/>
        <v>14.899789718685271</v>
      </c>
      <c r="F4" s="101">
        <f t="shared" si="1"/>
        <v>11.239224103186082</v>
      </c>
      <c r="G4" s="101">
        <f t="shared" si="1"/>
        <v>14.957111567444013</v>
      </c>
      <c r="H4" s="101">
        <f t="shared" si="1"/>
        <v>16.126025236473474</v>
      </c>
      <c r="I4" s="101">
        <f t="shared" si="1"/>
        <v>12.083547686583605</v>
      </c>
      <c r="J4" s="101">
        <f t="shared" si="1"/>
        <v>6.0521823047562151</v>
      </c>
      <c r="K4" s="101">
        <f t="shared" si="1"/>
        <v>5.8819423000739368</v>
      </c>
      <c r="L4" s="101">
        <f t="shared" si="1"/>
        <v>6.4869401285255011</v>
      </c>
      <c r="M4" s="101">
        <f t="shared" si="1"/>
        <v>12.060988683726078</v>
      </c>
      <c r="N4" s="101">
        <f t="shared" si="1"/>
        <v>10.815743699640878</v>
      </c>
      <c r="O4" s="101">
        <f t="shared" si="1"/>
        <v>9.2050197893460961</v>
      </c>
      <c r="P4" s="101">
        <f t="shared" si="1"/>
        <v>13.413200634752451</v>
      </c>
      <c r="Q4" s="101">
        <f t="shared" si="1"/>
        <v>15.861782155110618</v>
      </c>
    </row>
    <row r="5" spans="1:17" ht="12" customHeight="1" x14ac:dyDescent="0.25">
      <c r="A5" s="88" t="s">
        <v>38</v>
      </c>
      <c r="B5" s="100"/>
      <c r="C5" s="100">
        <v>0.73767376828052811</v>
      </c>
      <c r="D5" s="100">
        <v>0.24006404720828786</v>
      </c>
      <c r="E5" s="100">
        <v>0</v>
      </c>
      <c r="F5" s="100">
        <v>0</v>
      </c>
      <c r="G5" s="100">
        <v>0.20662143300209321</v>
      </c>
      <c r="H5" s="100">
        <v>0</v>
      </c>
      <c r="I5" s="100">
        <v>0.12155543189261103</v>
      </c>
      <c r="J5" s="100">
        <v>0</v>
      </c>
      <c r="K5" s="100">
        <v>0</v>
      </c>
      <c r="L5" s="100">
        <v>0</v>
      </c>
      <c r="M5" s="100">
        <v>0</v>
      </c>
      <c r="N5" s="100">
        <v>0</v>
      </c>
      <c r="O5" s="100">
        <v>0</v>
      </c>
      <c r="P5" s="100">
        <v>0</v>
      </c>
      <c r="Q5" s="100">
        <v>0</v>
      </c>
    </row>
    <row r="6" spans="1:17" ht="12" customHeight="1" x14ac:dyDescent="0.25">
      <c r="A6" s="88" t="s">
        <v>66</v>
      </c>
      <c r="B6" s="100"/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/>
      <c r="C7" s="100">
        <v>0</v>
      </c>
      <c r="D7" s="100">
        <v>0</v>
      </c>
      <c r="E7" s="100">
        <v>0</v>
      </c>
      <c r="F7" s="100">
        <v>0.52774437235044869</v>
      </c>
      <c r="G7" s="100">
        <v>1.818972869089446</v>
      </c>
      <c r="H7" s="100">
        <v>0</v>
      </c>
      <c r="I7" s="100">
        <v>1.2540549855625334</v>
      </c>
      <c r="J7" s="100">
        <v>0.81701376513756052</v>
      </c>
      <c r="K7" s="100">
        <v>1.3031549336834047</v>
      </c>
      <c r="L7" s="100">
        <v>0.64811486594383749</v>
      </c>
      <c r="M7" s="100">
        <v>8.9984031287605202</v>
      </c>
      <c r="N7" s="100">
        <v>2.7109040730208176</v>
      </c>
      <c r="O7" s="100">
        <v>0</v>
      </c>
      <c r="P7" s="100">
        <v>0</v>
      </c>
      <c r="Q7" s="100">
        <v>0</v>
      </c>
    </row>
    <row r="8" spans="1:17" ht="12" customHeight="1" x14ac:dyDescent="0.25">
      <c r="A8" s="88" t="s">
        <v>101</v>
      </c>
      <c r="B8" s="100"/>
      <c r="C8" s="100">
        <v>0</v>
      </c>
      <c r="D8" s="100">
        <v>0</v>
      </c>
      <c r="E8" s="100">
        <v>0</v>
      </c>
      <c r="F8" s="100">
        <v>0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</row>
    <row r="9" spans="1:17" ht="12" customHeight="1" x14ac:dyDescent="0.25">
      <c r="A9" s="88" t="s">
        <v>106</v>
      </c>
      <c r="B9" s="100"/>
      <c r="C9" s="100">
        <v>4.1314269925008942</v>
      </c>
      <c r="D9" s="100">
        <v>2.8306297444192321</v>
      </c>
      <c r="E9" s="100">
        <v>14.028453928169718</v>
      </c>
      <c r="F9" s="100">
        <v>0</v>
      </c>
      <c r="G9" s="100">
        <v>0</v>
      </c>
      <c r="H9" s="100">
        <v>0.14250676743260501</v>
      </c>
      <c r="I9" s="100">
        <v>0</v>
      </c>
      <c r="J9" s="100">
        <v>0</v>
      </c>
      <c r="K9" s="100">
        <v>0</v>
      </c>
      <c r="L9" s="100">
        <v>0.73233083319780656</v>
      </c>
      <c r="M9" s="100">
        <v>2.1328256215171657</v>
      </c>
      <c r="N9" s="100">
        <v>0.72618079857792506</v>
      </c>
      <c r="O9" s="100">
        <v>7.7600576817671412</v>
      </c>
      <c r="P9" s="100">
        <v>7.5433709235967914</v>
      </c>
      <c r="Q9" s="100">
        <v>3.2375347543550732</v>
      </c>
    </row>
    <row r="10" spans="1:17" ht="12" customHeight="1" x14ac:dyDescent="0.25">
      <c r="A10" s="88" t="s">
        <v>34</v>
      </c>
      <c r="B10" s="100"/>
      <c r="C10" s="100">
        <v>2.1222072574007509</v>
      </c>
      <c r="D10" s="100">
        <v>0.41610232731656377</v>
      </c>
      <c r="E10" s="100">
        <v>0.30006237019868065</v>
      </c>
      <c r="F10" s="100">
        <v>2.9012379595704578</v>
      </c>
      <c r="G10" s="100">
        <v>0.33350174835457752</v>
      </c>
      <c r="H10" s="100">
        <v>1.1908338668715177</v>
      </c>
      <c r="I10" s="100">
        <v>1.2510410471888964</v>
      </c>
      <c r="J10" s="100">
        <v>0</v>
      </c>
      <c r="K10" s="100">
        <v>0</v>
      </c>
      <c r="L10" s="100">
        <v>0</v>
      </c>
      <c r="M10" s="100">
        <v>0</v>
      </c>
      <c r="N10" s="100">
        <v>0</v>
      </c>
      <c r="O10" s="100">
        <v>0</v>
      </c>
      <c r="P10" s="100">
        <v>0</v>
      </c>
      <c r="Q10" s="100">
        <v>0</v>
      </c>
    </row>
    <row r="11" spans="1:17" ht="12" customHeight="1" x14ac:dyDescent="0.25">
      <c r="A11" s="88" t="s">
        <v>61</v>
      </c>
      <c r="B11" s="100"/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/>
      <c r="C12" s="100">
        <v>0</v>
      </c>
      <c r="D12" s="100">
        <v>2.8957492571537742</v>
      </c>
      <c r="E12" s="100">
        <v>0</v>
      </c>
      <c r="F12" s="100">
        <v>3.4536746482839109</v>
      </c>
      <c r="G12" s="100">
        <v>11.837189816859231</v>
      </c>
      <c r="H12" s="100">
        <v>5.179872749811687</v>
      </c>
      <c r="I12" s="100">
        <v>1.5867921237703251</v>
      </c>
      <c r="J12" s="100">
        <v>3.0543662132752689</v>
      </c>
      <c r="K12" s="100">
        <v>2.9967035916857823</v>
      </c>
      <c r="L12" s="100">
        <v>5.0243508732680189</v>
      </c>
      <c r="M12" s="100">
        <v>0.51944358826233161</v>
      </c>
      <c r="N12" s="100">
        <v>2.3981606354201914</v>
      </c>
      <c r="O12" s="100">
        <v>0</v>
      </c>
      <c r="P12" s="100">
        <v>0</v>
      </c>
      <c r="Q12" s="100">
        <v>11.903546653686252</v>
      </c>
    </row>
    <row r="13" spans="1:17" ht="12" customHeight="1" x14ac:dyDescent="0.25">
      <c r="A13" s="88" t="s">
        <v>105</v>
      </c>
      <c r="B13" s="100"/>
      <c r="C13" s="100">
        <v>3.8955986888534827E-2</v>
      </c>
      <c r="D13" s="100">
        <v>6.8741082095988781E-2</v>
      </c>
      <c r="E13" s="100">
        <v>3.0873686561823134E-2</v>
      </c>
      <c r="F13" s="100">
        <v>0.18316216852417111</v>
      </c>
      <c r="G13" s="100">
        <v>9.6595271603416494E-2</v>
      </c>
      <c r="H13" s="100">
        <v>0.40012475507651779</v>
      </c>
      <c r="I13" s="100">
        <v>0.41427015691067426</v>
      </c>
      <c r="J13" s="100">
        <v>0.14037920352486732</v>
      </c>
      <c r="K13" s="100">
        <v>0.12791963052020372</v>
      </c>
      <c r="L13" s="100">
        <v>4.4912724440151847E-2</v>
      </c>
      <c r="M13" s="100">
        <v>0.26130265609675152</v>
      </c>
      <c r="N13" s="100">
        <v>0.10022961246069509</v>
      </c>
      <c r="O13" s="100">
        <v>0.32297006991207494</v>
      </c>
      <c r="P13" s="100">
        <v>0.16346612166402957</v>
      </c>
      <c r="Q13" s="100">
        <v>0.62858097782883038</v>
      </c>
    </row>
    <row r="14" spans="1:17" ht="12" customHeight="1" x14ac:dyDescent="0.25">
      <c r="A14" s="51" t="s">
        <v>104</v>
      </c>
      <c r="B14" s="22"/>
      <c r="C14" s="22">
        <v>2.3492845535235971</v>
      </c>
      <c r="D14" s="22">
        <v>2.2016411890829413</v>
      </c>
      <c r="E14" s="22">
        <v>0.35152990746891982</v>
      </c>
      <c r="F14" s="22">
        <v>4.1402904407031436</v>
      </c>
      <c r="G14" s="22">
        <v>0.59747651572771843</v>
      </c>
      <c r="H14" s="22">
        <v>9.1856426074217197</v>
      </c>
      <c r="I14" s="22">
        <v>7.4282728231770401</v>
      </c>
      <c r="J14" s="22">
        <v>2.0192859522067672</v>
      </c>
      <c r="K14" s="22">
        <v>1.4269900005335767</v>
      </c>
      <c r="L14" s="22">
        <v>0</v>
      </c>
      <c r="M14" s="22">
        <v>0</v>
      </c>
      <c r="N14" s="22">
        <v>4.8250923657709475</v>
      </c>
      <c r="O14" s="22">
        <v>1.0130329096404922</v>
      </c>
      <c r="P14" s="22">
        <v>5.5994425780038561</v>
      </c>
      <c r="Q14" s="22">
        <v>0</v>
      </c>
    </row>
    <row r="15" spans="1:17" ht="12" customHeight="1" x14ac:dyDescent="0.25">
      <c r="A15" s="105" t="s">
        <v>108</v>
      </c>
      <c r="B15" s="104"/>
      <c r="C15" s="104">
        <v>6.6681338022714656E-2</v>
      </c>
      <c r="D15" s="104">
        <v>5.0393824690846745E-2</v>
      </c>
      <c r="E15" s="104">
        <v>0.18886982628612781</v>
      </c>
      <c r="F15" s="104">
        <v>3.3114513753950109E-2</v>
      </c>
      <c r="G15" s="104">
        <v>6.6753912807529098E-2</v>
      </c>
      <c r="H15" s="104">
        <v>2.7044489859426736E-2</v>
      </c>
      <c r="I15" s="104">
        <v>2.7561118081525445E-2</v>
      </c>
      <c r="J15" s="104">
        <v>2.1137170611751376E-2</v>
      </c>
      <c r="K15" s="104">
        <v>2.7174143650969557E-2</v>
      </c>
      <c r="L15" s="104">
        <v>3.7230831675686693E-2</v>
      </c>
      <c r="M15" s="104">
        <v>0.14901368908930981</v>
      </c>
      <c r="N15" s="104">
        <v>5.5176214390302632E-2</v>
      </c>
      <c r="O15" s="104">
        <v>0.10895912802638796</v>
      </c>
      <c r="P15" s="104">
        <v>0.10692101148777407</v>
      </c>
      <c r="Q15" s="104">
        <v>9.211976924046239E-2</v>
      </c>
    </row>
    <row r="16" spans="1:17" ht="12.95" customHeight="1" x14ac:dyDescent="0.25">
      <c r="A16" s="90" t="s">
        <v>102</v>
      </c>
      <c r="B16" s="101"/>
      <c r="C16" s="101">
        <f t="shared" ref="C16:Q16" si="2">SUM(C17:C18)</f>
        <v>3.9218818417177365E-2</v>
      </c>
      <c r="D16" s="101">
        <f t="shared" si="2"/>
        <v>4.8664714243787315E-2</v>
      </c>
      <c r="E16" s="101">
        <f t="shared" si="2"/>
        <v>4.1155882190720645E-2</v>
      </c>
      <c r="F16" s="101">
        <f t="shared" si="2"/>
        <v>3.4311927854301837E-2</v>
      </c>
      <c r="G16" s="101">
        <f t="shared" si="2"/>
        <v>6.6068309609369824E-2</v>
      </c>
      <c r="H16" s="101">
        <f t="shared" si="2"/>
        <v>8.8972005625515271E-2</v>
      </c>
      <c r="I16" s="101">
        <f t="shared" si="2"/>
        <v>5.9214548135101672E-2</v>
      </c>
      <c r="J16" s="101">
        <f t="shared" si="2"/>
        <v>3.6762713768194503E-2</v>
      </c>
      <c r="K16" s="101">
        <f t="shared" si="2"/>
        <v>2.2555298700368164E-2</v>
      </c>
      <c r="L16" s="101">
        <f t="shared" si="2"/>
        <v>3.033573664911603E-2</v>
      </c>
      <c r="M16" s="101">
        <f t="shared" si="2"/>
        <v>3.3824832306642155E-2</v>
      </c>
      <c r="N16" s="101">
        <f t="shared" si="2"/>
        <v>2.1997188887191845E-2</v>
      </c>
      <c r="O16" s="101">
        <f t="shared" si="2"/>
        <v>1.929840806514356E-2</v>
      </c>
      <c r="P16" s="101">
        <f t="shared" si="2"/>
        <v>2.925896086200051E-2</v>
      </c>
      <c r="Q16" s="101">
        <f t="shared" si="2"/>
        <v>5.5986435540707966E-2</v>
      </c>
    </row>
    <row r="17" spans="1:17" ht="12.95" customHeight="1" x14ac:dyDescent="0.25">
      <c r="A17" s="88" t="s">
        <v>101</v>
      </c>
      <c r="B17" s="103"/>
      <c r="C17" s="103">
        <v>0</v>
      </c>
      <c r="D17" s="103">
        <v>0</v>
      </c>
      <c r="E17" s="103">
        <v>0</v>
      </c>
      <c r="F17" s="103">
        <v>0</v>
      </c>
      <c r="G17" s="103">
        <v>0</v>
      </c>
      <c r="H17" s="103">
        <v>0</v>
      </c>
      <c r="I17" s="103">
        <v>0</v>
      </c>
      <c r="J17" s="103">
        <v>0</v>
      </c>
      <c r="K17" s="103">
        <v>0</v>
      </c>
      <c r="L17" s="103">
        <v>0</v>
      </c>
      <c r="M17" s="103">
        <v>0</v>
      </c>
      <c r="N17" s="103">
        <v>0</v>
      </c>
      <c r="O17" s="103">
        <v>0</v>
      </c>
      <c r="P17" s="103">
        <v>0</v>
      </c>
      <c r="Q17" s="103">
        <v>0</v>
      </c>
    </row>
    <row r="18" spans="1:17" ht="12" customHeight="1" x14ac:dyDescent="0.25">
      <c r="A18" s="88" t="s">
        <v>100</v>
      </c>
      <c r="B18" s="103"/>
      <c r="C18" s="103">
        <v>3.9218818417177365E-2</v>
      </c>
      <c r="D18" s="103">
        <v>4.8664714243787315E-2</v>
      </c>
      <c r="E18" s="103">
        <v>4.1155882190720645E-2</v>
      </c>
      <c r="F18" s="103">
        <v>3.4311927854301837E-2</v>
      </c>
      <c r="G18" s="103">
        <v>6.6068309609369824E-2</v>
      </c>
      <c r="H18" s="103">
        <v>8.8972005625515271E-2</v>
      </c>
      <c r="I18" s="103">
        <v>5.9214548135101672E-2</v>
      </c>
      <c r="J18" s="103">
        <v>3.6762713768194503E-2</v>
      </c>
      <c r="K18" s="103">
        <v>2.2555298700368164E-2</v>
      </c>
      <c r="L18" s="103">
        <v>3.033573664911603E-2</v>
      </c>
      <c r="M18" s="103">
        <v>3.3824832306642155E-2</v>
      </c>
      <c r="N18" s="103">
        <v>2.1997188887191845E-2</v>
      </c>
      <c r="O18" s="103">
        <v>1.929840806514356E-2</v>
      </c>
      <c r="P18" s="103">
        <v>2.925896086200051E-2</v>
      </c>
      <c r="Q18" s="103">
        <v>5.5986435540707966E-2</v>
      </c>
    </row>
    <row r="19" spans="1:17" ht="12.95" customHeight="1" x14ac:dyDescent="0.25">
      <c r="A19" s="90" t="s">
        <v>47</v>
      </c>
      <c r="B19" s="101"/>
      <c r="C19" s="101">
        <f t="shared" ref="C19:Q19" si="3">SUM(C20:C27)</f>
        <v>1.5344617989360143</v>
      </c>
      <c r="D19" s="101">
        <f t="shared" si="3"/>
        <v>1.4160828588723799</v>
      </c>
      <c r="E19" s="101">
        <f t="shared" si="3"/>
        <v>1.5194931353014209</v>
      </c>
      <c r="F19" s="101">
        <f t="shared" si="3"/>
        <v>1.2739833857411529</v>
      </c>
      <c r="G19" s="101">
        <f t="shared" si="3"/>
        <v>1.9259568044974547</v>
      </c>
      <c r="H19" s="101">
        <f t="shared" si="3"/>
        <v>2.2141490034612326</v>
      </c>
      <c r="I19" s="101">
        <f t="shared" si="3"/>
        <v>1.6508973916365313</v>
      </c>
      <c r="J19" s="101">
        <f t="shared" si="3"/>
        <v>0.76287800509027348</v>
      </c>
      <c r="K19" s="101">
        <f t="shared" si="3"/>
        <v>0.74670105924024677</v>
      </c>
      <c r="L19" s="101">
        <f t="shared" si="3"/>
        <v>0.80638314524051302</v>
      </c>
      <c r="M19" s="101">
        <f t="shared" si="3"/>
        <v>1.5449556556289541</v>
      </c>
      <c r="N19" s="101">
        <f t="shared" si="3"/>
        <v>1.4157763832452723</v>
      </c>
      <c r="O19" s="101">
        <f t="shared" si="3"/>
        <v>1.4165075598456134</v>
      </c>
      <c r="P19" s="101">
        <f t="shared" si="3"/>
        <v>1.7837770217291675</v>
      </c>
      <c r="Q19" s="101">
        <f t="shared" si="3"/>
        <v>2.1369048377310413</v>
      </c>
    </row>
    <row r="20" spans="1:17" ht="12" customHeight="1" x14ac:dyDescent="0.25">
      <c r="A20" s="88" t="s">
        <v>38</v>
      </c>
      <c r="B20" s="100"/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/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</row>
    <row r="22" spans="1:17" ht="12" customHeight="1" x14ac:dyDescent="0.25">
      <c r="A22" s="88" t="s">
        <v>99</v>
      </c>
      <c r="B22" s="100"/>
      <c r="C22" s="100">
        <v>0.16407712049557849</v>
      </c>
      <c r="D22" s="100">
        <v>0</v>
      </c>
      <c r="E22" s="100">
        <v>0</v>
      </c>
      <c r="F22" s="100">
        <v>0</v>
      </c>
      <c r="G22" s="100">
        <v>0.18801435071743927</v>
      </c>
      <c r="H22" s="100">
        <v>0.13423161577819237</v>
      </c>
      <c r="I22" s="100">
        <v>0.23627962185719517</v>
      </c>
      <c r="J22" s="100">
        <v>0.2422762774483655</v>
      </c>
      <c r="K22" s="100">
        <v>0.20499853257824555</v>
      </c>
      <c r="L22" s="100">
        <v>0.16975495420609002</v>
      </c>
      <c r="M22" s="100">
        <v>0.23373983462817804</v>
      </c>
      <c r="N22" s="100">
        <v>0.23046550328551071</v>
      </c>
      <c r="O22" s="100">
        <v>0.22350057705103613</v>
      </c>
      <c r="P22" s="100">
        <v>0.29134324144295753</v>
      </c>
      <c r="Q22" s="100">
        <v>0.35264381957489821</v>
      </c>
    </row>
    <row r="23" spans="1:17" ht="12" customHeight="1" x14ac:dyDescent="0.25">
      <c r="A23" s="88" t="s">
        <v>98</v>
      </c>
      <c r="B23" s="100"/>
      <c r="C23" s="100">
        <v>0.67702664331859641</v>
      </c>
      <c r="D23" s="100">
        <v>8.3678382053236605E-2</v>
      </c>
      <c r="E23" s="100">
        <v>7.4810980253423753E-2</v>
      </c>
      <c r="F23" s="100">
        <v>3.7495183268046364E-2</v>
      </c>
      <c r="G23" s="100">
        <v>9.8652170279725129E-2</v>
      </c>
      <c r="H23" s="100">
        <v>0.1070774579220788</v>
      </c>
      <c r="I23" s="100">
        <v>6.8789771715310449E-2</v>
      </c>
      <c r="J23" s="100">
        <v>4.9708678120531792E-2</v>
      </c>
      <c r="K23" s="100">
        <v>5.3689393301643393E-2</v>
      </c>
      <c r="L23" s="100">
        <v>3.2091766234705145E-2</v>
      </c>
      <c r="M23" s="100">
        <v>0.36751615527737541</v>
      </c>
      <c r="N23" s="100">
        <v>0.13739994190163932</v>
      </c>
      <c r="O23" s="100">
        <v>0.87691302303815832</v>
      </c>
      <c r="P23" s="100">
        <v>1.2043278890078946</v>
      </c>
      <c r="Q23" s="100">
        <v>0.26019320096498383</v>
      </c>
    </row>
    <row r="24" spans="1:17" ht="12" customHeight="1" x14ac:dyDescent="0.25">
      <c r="A24" s="88" t="s">
        <v>34</v>
      </c>
      <c r="B24" s="100"/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/>
      <c r="C25" s="100">
        <v>0.57288818601304681</v>
      </c>
      <c r="D25" s="100">
        <v>0.25711950497179864</v>
      </c>
      <c r="E25" s="100">
        <v>0.28811092413304662</v>
      </c>
      <c r="F25" s="100">
        <v>0.38750057601639021</v>
      </c>
      <c r="G25" s="100">
        <v>0.78291866839073243</v>
      </c>
      <c r="H25" s="100">
        <v>0.63330232928813701</v>
      </c>
      <c r="I25" s="100">
        <v>0.61685466720150717</v>
      </c>
      <c r="J25" s="100">
        <v>0.47089304952137623</v>
      </c>
      <c r="K25" s="100">
        <v>0.48801313336035779</v>
      </c>
      <c r="L25" s="100">
        <v>0.31838199502353665</v>
      </c>
      <c r="M25" s="100">
        <v>0.37653487410304337</v>
      </c>
      <c r="N25" s="100">
        <v>0.26348923991775225</v>
      </c>
      <c r="O25" s="100">
        <v>0.31609395975641896</v>
      </c>
      <c r="P25" s="100">
        <v>0</v>
      </c>
      <c r="Q25" s="100">
        <v>0</v>
      </c>
    </row>
    <row r="26" spans="1:17" ht="12" customHeight="1" x14ac:dyDescent="0.25">
      <c r="A26" s="88" t="s">
        <v>30</v>
      </c>
      <c r="B26" s="22"/>
      <c r="C26" s="22">
        <v>0.12046984910879262</v>
      </c>
      <c r="D26" s="22">
        <v>1.0752849718473447</v>
      </c>
      <c r="E26" s="22">
        <v>1.1565712309149505</v>
      </c>
      <c r="F26" s="22">
        <v>0.84898762645671633</v>
      </c>
      <c r="G26" s="22">
        <v>0.85637161510955762</v>
      </c>
      <c r="H26" s="22">
        <v>1.3395376004728243</v>
      </c>
      <c r="I26" s="22">
        <v>0.72897333086251836</v>
      </c>
      <c r="J26" s="22">
        <v>0</v>
      </c>
      <c r="K26" s="22">
        <v>0</v>
      </c>
      <c r="L26" s="22">
        <v>0.28615442977618116</v>
      </c>
      <c r="M26" s="22">
        <v>0.56716479162035727</v>
      </c>
      <c r="N26" s="22">
        <v>0.78442169814036999</v>
      </c>
      <c r="O26" s="22">
        <v>0</v>
      </c>
      <c r="P26" s="22">
        <v>0.28810589127831537</v>
      </c>
      <c r="Q26" s="22">
        <v>1.524067817191159</v>
      </c>
    </row>
    <row r="27" spans="1:17" ht="12" customHeight="1" x14ac:dyDescent="0.25">
      <c r="A27" s="93" t="s">
        <v>33</v>
      </c>
      <c r="B27" s="121"/>
      <c r="C27" s="121">
        <v>0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  <c r="I27" s="121">
        <v>0</v>
      </c>
      <c r="J27" s="121">
        <v>0</v>
      </c>
      <c r="K27" s="121">
        <v>0</v>
      </c>
      <c r="L27" s="121">
        <v>0</v>
      </c>
      <c r="M27" s="121">
        <v>0</v>
      </c>
      <c r="N27" s="121">
        <v>0</v>
      </c>
      <c r="O27" s="121">
        <v>0</v>
      </c>
      <c r="P27" s="121">
        <v>0</v>
      </c>
      <c r="Q27" s="121">
        <v>0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/>
      <c r="C29" s="101">
        <f t="shared" ref="C29:Q29" si="4">SUM(C30:C33)</f>
        <v>2.020628434299871</v>
      </c>
      <c r="D29" s="101">
        <f t="shared" si="4"/>
        <v>1.9880416297499051</v>
      </c>
      <c r="E29" s="101">
        <f t="shared" si="4"/>
        <v>1.9277754214939893</v>
      </c>
      <c r="F29" s="101">
        <f t="shared" si="4"/>
        <v>1.7747025379338317</v>
      </c>
      <c r="G29" s="101">
        <f t="shared" si="4"/>
        <v>2.360592682024051</v>
      </c>
      <c r="H29" s="101">
        <f t="shared" si="4"/>
        <v>2.7069376663130282</v>
      </c>
      <c r="I29" s="101">
        <f t="shared" si="4"/>
        <v>1.986040596568885</v>
      </c>
      <c r="J29" s="101">
        <f t="shared" si="4"/>
        <v>0.88246437536820821</v>
      </c>
      <c r="K29" s="101">
        <f t="shared" si="4"/>
        <v>0.87167794744514915</v>
      </c>
      <c r="L29" s="101">
        <f t="shared" si="4"/>
        <v>0.94248784834349453</v>
      </c>
      <c r="M29" s="101">
        <f t="shared" si="4"/>
        <v>1.7151620182948397</v>
      </c>
      <c r="N29" s="101">
        <f t="shared" si="4"/>
        <v>1.6244905401072558</v>
      </c>
      <c r="O29" s="101">
        <f t="shared" si="4"/>
        <v>1.8099235002772316</v>
      </c>
      <c r="P29" s="101">
        <f t="shared" si="4"/>
        <v>2.0186760413943365</v>
      </c>
      <c r="Q29" s="101">
        <f t="shared" si="4"/>
        <v>2.3625540126116591</v>
      </c>
    </row>
    <row r="30" spans="1:17" s="28" customFormat="1" ht="12" customHeight="1" x14ac:dyDescent="0.25">
      <c r="A30" s="88" t="s">
        <v>66</v>
      </c>
      <c r="B30" s="100"/>
      <c r="C30" s="100">
        <v>0</v>
      </c>
      <c r="D30" s="100">
        <v>0</v>
      </c>
      <c r="E30" s="100">
        <v>0</v>
      </c>
      <c r="F30" s="100">
        <v>0.55729115025991038</v>
      </c>
      <c r="G30" s="100">
        <v>6.8203320493630979E-3</v>
      </c>
      <c r="H30" s="100">
        <v>1.2753744113824985E-2</v>
      </c>
      <c r="I30" s="100">
        <v>3.8164004463888714E-3</v>
      </c>
      <c r="J30" s="100">
        <v>0</v>
      </c>
      <c r="K30" s="100">
        <v>0</v>
      </c>
      <c r="L30" s="100">
        <v>0</v>
      </c>
      <c r="M30" s="100">
        <v>2.2618385600827241E-3</v>
      </c>
      <c r="N30" s="100">
        <v>1.6125497854777324E-2</v>
      </c>
      <c r="O30" s="100">
        <v>2.2781626518349422E-3</v>
      </c>
      <c r="P30" s="100">
        <v>3.3360574848807106E-3</v>
      </c>
      <c r="Q30" s="100">
        <v>3.6207545582680758E-3</v>
      </c>
    </row>
    <row r="31" spans="1:17" ht="12" customHeight="1" x14ac:dyDescent="0.25">
      <c r="A31" s="88" t="s">
        <v>98</v>
      </c>
      <c r="B31" s="100"/>
      <c r="C31" s="100">
        <v>1.2181322284416214</v>
      </c>
      <c r="D31" s="100">
        <v>0.81854881337276775</v>
      </c>
      <c r="E31" s="100">
        <v>9.2796240983486544E-2</v>
      </c>
      <c r="F31" s="100">
        <v>2.0850163962487685E-2</v>
      </c>
      <c r="G31" s="100">
        <v>3.6284145412819012E-2</v>
      </c>
      <c r="H31" s="100">
        <v>1.3531152610586801E-2</v>
      </c>
      <c r="I31" s="100">
        <v>2.8428002464486204E-2</v>
      </c>
      <c r="J31" s="100">
        <v>0</v>
      </c>
      <c r="K31" s="100">
        <v>0</v>
      </c>
      <c r="L31" s="100">
        <v>0.11800369636772334</v>
      </c>
      <c r="M31" s="100">
        <v>9.8911328484969779E-2</v>
      </c>
      <c r="N31" s="100">
        <v>0.2075006268421733</v>
      </c>
      <c r="O31" s="100">
        <v>1.5070202700467294</v>
      </c>
      <c r="P31" s="100">
        <v>1.1398192520491488</v>
      </c>
      <c r="Q31" s="100">
        <v>0.18287925746268699</v>
      </c>
    </row>
    <row r="32" spans="1:17" ht="12" customHeight="1" x14ac:dyDescent="0.25">
      <c r="A32" s="88" t="s">
        <v>34</v>
      </c>
      <c r="B32" s="100"/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/>
      <c r="C33" s="18">
        <v>0.80249620585824966</v>
      </c>
      <c r="D33" s="18">
        <v>1.1694928163771374</v>
      </c>
      <c r="E33" s="18">
        <v>1.8349791805105027</v>
      </c>
      <c r="F33" s="18">
        <v>1.1965612237114336</v>
      </c>
      <c r="G33" s="18">
        <v>2.3174882045618688</v>
      </c>
      <c r="H33" s="18">
        <v>2.6806527695886166</v>
      </c>
      <c r="I33" s="18">
        <v>1.9537961936580099</v>
      </c>
      <c r="J33" s="18">
        <v>0.88246437536820821</v>
      </c>
      <c r="K33" s="18">
        <v>0.87167794744514915</v>
      </c>
      <c r="L33" s="18">
        <v>0.82448415197577118</v>
      </c>
      <c r="M33" s="18">
        <v>1.6139888512497873</v>
      </c>
      <c r="N33" s="18">
        <v>1.4008644154103052</v>
      </c>
      <c r="O33" s="18">
        <v>0.3006250675786673</v>
      </c>
      <c r="P33" s="18">
        <v>0.8755207318603071</v>
      </c>
      <c r="Q33" s="18">
        <v>2.1760540005907041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211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110</v>
      </c>
      <c r="B3" s="106"/>
      <c r="C3" s="106">
        <f t="shared" ref="C3:Q3" si="0">SUM(C4,C16,C19,C29)</f>
        <v>8.2833638810510379</v>
      </c>
      <c r="D3" s="106">
        <f t="shared" si="0"/>
        <v>8.4778867943064888</v>
      </c>
      <c r="E3" s="106">
        <f t="shared" si="0"/>
        <v>12.674604535403127</v>
      </c>
      <c r="F3" s="106">
        <f t="shared" si="0"/>
        <v>9.9850653130101161</v>
      </c>
      <c r="G3" s="106">
        <f t="shared" si="0"/>
        <v>14.249942070146595</v>
      </c>
      <c r="H3" s="106">
        <f t="shared" si="0"/>
        <v>16.06683724691856</v>
      </c>
      <c r="I3" s="106">
        <f t="shared" si="0"/>
        <v>11.853788922303956</v>
      </c>
      <c r="J3" s="106">
        <f t="shared" si="0"/>
        <v>5.9244855535047485</v>
      </c>
      <c r="K3" s="106">
        <f t="shared" si="0"/>
        <v>5.7098537430447598</v>
      </c>
      <c r="L3" s="106">
        <f t="shared" si="0"/>
        <v>6.328570667506404</v>
      </c>
      <c r="M3" s="106">
        <f t="shared" si="0"/>
        <v>11.10072857447504</v>
      </c>
      <c r="N3" s="106">
        <f t="shared" si="0"/>
        <v>10.639389833728467</v>
      </c>
      <c r="O3" s="106">
        <f t="shared" si="0"/>
        <v>9.4678627397435751</v>
      </c>
      <c r="P3" s="106">
        <f t="shared" si="0"/>
        <v>13.10472450278013</v>
      </c>
      <c r="Q3" s="106">
        <f t="shared" si="0"/>
        <v>17.309992750189259</v>
      </c>
    </row>
    <row r="4" spans="1:17" ht="12.95" customHeight="1" x14ac:dyDescent="0.25">
      <c r="A4" s="90" t="s">
        <v>44</v>
      </c>
      <c r="B4" s="101"/>
      <c r="C4" s="101">
        <f t="shared" ref="C4:Q4" si="1">SUM(C5:C15)</f>
        <v>6.148283832400268</v>
      </c>
      <c r="D4" s="101">
        <f t="shared" si="1"/>
        <v>6.2295091714306174</v>
      </c>
      <c r="E4" s="101">
        <f t="shared" si="1"/>
        <v>10.266716772985674</v>
      </c>
      <c r="F4" s="101">
        <f t="shared" si="1"/>
        <v>7.9448335271722792</v>
      </c>
      <c r="G4" s="101">
        <f t="shared" si="1"/>
        <v>11.206735459439733</v>
      </c>
      <c r="H4" s="101">
        <f t="shared" si="1"/>
        <v>12.479497611839985</v>
      </c>
      <c r="I4" s="101">
        <f t="shared" si="1"/>
        <v>9.221818590936719</v>
      </c>
      <c r="J4" s="101">
        <f t="shared" si="1"/>
        <v>4.7392595637959269</v>
      </c>
      <c r="K4" s="101">
        <f t="shared" si="1"/>
        <v>4.5609202336370798</v>
      </c>
      <c r="L4" s="101">
        <f t="shared" si="1"/>
        <v>5.0687774133886521</v>
      </c>
      <c r="M4" s="101">
        <f t="shared" si="1"/>
        <v>8.7917017511943705</v>
      </c>
      <c r="N4" s="101">
        <f t="shared" si="1"/>
        <v>8.4953421817190478</v>
      </c>
      <c r="O4" s="101">
        <f t="shared" si="1"/>
        <v>7.5263006556247074</v>
      </c>
      <c r="P4" s="101">
        <f t="shared" si="1"/>
        <v>10.704195500245291</v>
      </c>
      <c r="Q4" s="101">
        <f t="shared" si="1"/>
        <v>14.043732754694902</v>
      </c>
    </row>
    <row r="5" spans="1:17" ht="12" customHeight="1" x14ac:dyDescent="0.25">
      <c r="A5" s="88" t="s">
        <v>38</v>
      </c>
      <c r="B5" s="100"/>
      <c r="C5" s="100">
        <v>0.38628042657925826</v>
      </c>
      <c r="D5" s="100">
        <v>0.12682857328043959</v>
      </c>
      <c r="E5" s="100">
        <v>0</v>
      </c>
      <c r="F5" s="100">
        <v>0</v>
      </c>
      <c r="G5" s="100">
        <v>0.11212230564588001</v>
      </c>
      <c r="H5" s="100">
        <v>0</v>
      </c>
      <c r="I5" s="100">
        <v>6.7298280272063568E-2</v>
      </c>
      <c r="J5" s="100">
        <v>0</v>
      </c>
      <c r="K5" s="100">
        <v>0</v>
      </c>
      <c r="L5" s="100">
        <v>0</v>
      </c>
      <c r="M5" s="100">
        <v>0</v>
      </c>
      <c r="N5" s="100">
        <v>0</v>
      </c>
      <c r="O5" s="100">
        <v>0</v>
      </c>
      <c r="P5" s="100">
        <v>0</v>
      </c>
      <c r="Q5" s="100">
        <v>0</v>
      </c>
    </row>
    <row r="6" spans="1:17" ht="12" customHeight="1" x14ac:dyDescent="0.25">
      <c r="A6" s="88" t="s">
        <v>66</v>
      </c>
      <c r="B6" s="100"/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/>
      <c r="C7" s="100">
        <v>0</v>
      </c>
      <c r="D7" s="100">
        <v>0</v>
      </c>
      <c r="E7" s="100">
        <v>0</v>
      </c>
      <c r="F7" s="100">
        <v>0.33788654421337133</v>
      </c>
      <c r="G7" s="100">
        <v>1.1790371927041867</v>
      </c>
      <c r="H7" s="100">
        <v>0</v>
      </c>
      <c r="I7" s="100">
        <v>0.83094068111410413</v>
      </c>
      <c r="J7" s="100">
        <v>0.54516079449137034</v>
      </c>
      <c r="K7" s="100">
        <v>0.87508483395427183</v>
      </c>
      <c r="L7" s="100">
        <v>0.43767547730028022</v>
      </c>
      <c r="M7" s="100">
        <v>6.1034854820940776</v>
      </c>
      <c r="N7" s="100">
        <v>1.8437535370361633</v>
      </c>
      <c r="O7" s="100">
        <v>0</v>
      </c>
      <c r="P7" s="100">
        <v>0</v>
      </c>
      <c r="Q7" s="100">
        <v>0</v>
      </c>
    </row>
    <row r="8" spans="1:17" ht="12" customHeight="1" x14ac:dyDescent="0.25">
      <c r="A8" s="88" t="s">
        <v>101</v>
      </c>
      <c r="B8" s="100"/>
      <c r="C8" s="100">
        <v>0</v>
      </c>
      <c r="D8" s="100">
        <v>0</v>
      </c>
      <c r="E8" s="100">
        <v>0</v>
      </c>
      <c r="F8" s="100">
        <v>0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</row>
    <row r="9" spans="1:17" ht="12" customHeight="1" x14ac:dyDescent="0.25">
      <c r="A9" s="88" t="s">
        <v>106</v>
      </c>
      <c r="B9" s="100"/>
      <c r="C9" s="100">
        <v>2.7788037643700285</v>
      </c>
      <c r="D9" s="100">
        <v>1.9212862555573198</v>
      </c>
      <c r="E9" s="100">
        <v>9.6089880170332034</v>
      </c>
      <c r="F9" s="100">
        <v>0</v>
      </c>
      <c r="G9" s="100">
        <v>0</v>
      </c>
      <c r="H9" s="100">
        <v>0.10031025316296951</v>
      </c>
      <c r="I9" s="100">
        <v>0</v>
      </c>
      <c r="J9" s="100">
        <v>0</v>
      </c>
      <c r="K9" s="100">
        <v>0</v>
      </c>
      <c r="L9" s="100">
        <v>0.52686422411608169</v>
      </c>
      <c r="M9" s="100">
        <v>1.5423423133994256</v>
      </c>
      <c r="N9" s="100">
        <v>0.52774993121645453</v>
      </c>
      <c r="O9" s="100">
        <v>5.6698996806592872</v>
      </c>
      <c r="P9" s="100">
        <v>5.5403729426662984</v>
      </c>
      <c r="Q9" s="100">
        <v>2.3902936528821308</v>
      </c>
    </row>
    <row r="10" spans="1:17" ht="12" customHeight="1" x14ac:dyDescent="0.25">
      <c r="A10" s="88" t="s">
        <v>34</v>
      </c>
      <c r="B10" s="100"/>
      <c r="C10" s="100">
        <v>1.1047474113051663</v>
      </c>
      <c r="D10" s="100">
        <v>0.21851927945254082</v>
      </c>
      <c r="E10" s="100">
        <v>0.1589997601811648</v>
      </c>
      <c r="F10" s="100">
        <v>1.5501155904204522</v>
      </c>
      <c r="G10" s="100">
        <v>0.17998909929953597</v>
      </c>
      <c r="H10" s="100">
        <v>0.64994054817759839</v>
      </c>
      <c r="I10" s="100">
        <v>0.68849722165075411</v>
      </c>
      <c r="J10" s="100">
        <v>0</v>
      </c>
      <c r="K10" s="100">
        <v>0</v>
      </c>
      <c r="L10" s="100">
        <v>0</v>
      </c>
      <c r="M10" s="100">
        <v>0</v>
      </c>
      <c r="N10" s="100">
        <v>0</v>
      </c>
      <c r="O10" s="100">
        <v>0</v>
      </c>
      <c r="P10" s="100">
        <v>0</v>
      </c>
      <c r="Q10" s="100">
        <v>0</v>
      </c>
    </row>
    <row r="11" spans="1:17" ht="12" customHeight="1" x14ac:dyDescent="0.25">
      <c r="A11" s="88" t="s">
        <v>61</v>
      </c>
      <c r="B11" s="100"/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/>
      <c r="C12" s="100">
        <v>0</v>
      </c>
      <c r="D12" s="100">
        <v>2.1633217851960462</v>
      </c>
      <c r="E12" s="100">
        <v>0</v>
      </c>
      <c r="F12" s="100">
        <v>2.6223710766447716</v>
      </c>
      <c r="G12" s="100">
        <v>9.0859207270997953</v>
      </c>
      <c r="H12" s="100">
        <v>4.0207731162154854</v>
      </c>
      <c r="I12" s="100">
        <v>1.2418705508803731</v>
      </c>
      <c r="J12" s="100">
        <v>2.4020315629050195</v>
      </c>
      <c r="K12" s="100">
        <v>2.3675585747216235</v>
      </c>
      <c r="L12" s="100">
        <v>3.9888416461672525</v>
      </c>
      <c r="M12" s="100">
        <v>0.41392185202743703</v>
      </c>
      <c r="N12" s="100">
        <v>1.916623139195619</v>
      </c>
      <c r="O12" s="100">
        <v>0</v>
      </c>
      <c r="P12" s="100">
        <v>0</v>
      </c>
      <c r="Q12" s="100">
        <v>9.5613444175679749</v>
      </c>
    </row>
    <row r="13" spans="1:17" ht="12" customHeight="1" x14ac:dyDescent="0.25">
      <c r="A13" s="88" t="s">
        <v>105</v>
      </c>
      <c r="B13" s="100"/>
      <c r="C13" s="100">
        <v>4.5925671258285755E-2</v>
      </c>
      <c r="D13" s="100">
        <v>8.102710900464502E-2</v>
      </c>
      <c r="E13" s="100">
        <v>3.6389170847165385E-2</v>
      </c>
      <c r="F13" s="100">
        <v>0.21585163021046019</v>
      </c>
      <c r="G13" s="100">
        <v>0.11382909784245594</v>
      </c>
      <c r="H13" s="100">
        <v>0.47147617277368897</v>
      </c>
      <c r="I13" s="100">
        <v>0.48812871943587416</v>
      </c>
      <c r="J13" s="100">
        <v>0.16540431033043876</v>
      </c>
      <c r="K13" s="100">
        <v>0.15072229546573093</v>
      </c>
      <c r="L13" s="100">
        <v>7.604391241841281E-2</v>
      </c>
      <c r="M13" s="100">
        <v>0.57647302579411408</v>
      </c>
      <c r="N13" s="100">
        <v>0.25537169512468694</v>
      </c>
      <c r="O13" s="100">
        <v>0.92228018896907549</v>
      </c>
      <c r="P13" s="100">
        <v>0.49743282084957152</v>
      </c>
      <c r="Q13" s="100">
        <v>1.9971314237305942</v>
      </c>
    </row>
    <row r="14" spans="1:17" ht="12" customHeight="1" x14ac:dyDescent="0.25">
      <c r="A14" s="51" t="s">
        <v>104</v>
      </c>
      <c r="B14" s="22"/>
      <c r="C14" s="22">
        <v>1.7621810912446518</v>
      </c>
      <c r="D14" s="22">
        <v>1.6657873692959151</v>
      </c>
      <c r="E14" s="22">
        <v>0.26827182474159111</v>
      </c>
      <c r="F14" s="22">
        <v>3.183008843050025</v>
      </c>
      <c r="G14" s="22">
        <v>0.46386600520982835</v>
      </c>
      <c r="H14" s="22">
        <v>7.2083905489143119</v>
      </c>
      <c r="I14" s="22">
        <v>5.8746812994301436</v>
      </c>
      <c r="J14" s="22">
        <v>1.6037240372113306</v>
      </c>
      <c r="K14" s="22">
        <v>1.138146187799375</v>
      </c>
      <c r="L14" s="22">
        <v>0</v>
      </c>
      <c r="M14" s="22">
        <v>0</v>
      </c>
      <c r="N14" s="22">
        <v>3.8947137217024661</v>
      </c>
      <c r="O14" s="22">
        <v>0.82102053103830963</v>
      </c>
      <c r="P14" s="22">
        <v>4.5561082688582122</v>
      </c>
      <c r="Q14" s="22">
        <v>0</v>
      </c>
    </row>
    <row r="15" spans="1:17" ht="12" customHeight="1" x14ac:dyDescent="0.25">
      <c r="A15" s="105" t="s">
        <v>108</v>
      </c>
      <c r="B15" s="104"/>
      <c r="C15" s="104">
        <v>7.0345467642876955E-2</v>
      </c>
      <c r="D15" s="104">
        <v>5.2738799643710546E-2</v>
      </c>
      <c r="E15" s="104">
        <v>0.19406800018254833</v>
      </c>
      <c r="F15" s="104">
        <v>3.5599842633198819E-2</v>
      </c>
      <c r="G15" s="104">
        <v>7.1971031638049951E-2</v>
      </c>
      <c r="H15" s="104">
        <v>2.8606972595931614E-2</v>
      </c>
      <c r="I15" s="104">
        <v>3.0401838153407312E-2</v>
      </c>
      <c r="J15" s="104">
        <v>2.2938858857768314E-2</v>
      </c>
      <c r="K15" s="104">
        <v>2.940834169607839E-2</v>
      </c>
      <c r="L15" s="104">
        <v>3.9352153386624601E-2</v>
      </c>
      <c r="M15" s="104">
        <v>0.15547907787931628</v>
      </c>
      <c r="N15" s="104">
        <v>5.7130157443656536E-2</v>
      </c>
      <c r="O15" s="104">
        <v>0.11310025495803401</v>
      </c>
      <c r="P15" s="104">
        <v>0.1102814678712097</v>
      </c>
      <c r="Q15" s="104">
        <v>9.4963260514203979E-2</v>
      </c>
    </row>
    <row r="16" spans="1:17" ht="12.95" customHeight="1" x14ac:dyDescent="0.25">
      <c r="A16" s="90" t="s">
        <v>102</v>
      </c>
      <c r="B16" s="101"/>
      <c r="C16" s="101">
        <f t="shared" ref="C16:Q16" si="2">SUM(C17:C18)</f>
        <v>6.8075942132293954E-2</v>
      </c>
      <c r="D16" s="101">
        <f t="shared" si="2"/>
        <v>8.6125505886232009E-2</v>
      </c>
      <c r="E16" s="101">
        <f t="shared" si="2"/>
        <v>7.3946984661920886E-2</v>
      </c>
      <c r="F16" s="101">
        <f t="shared" si="2"/>
        <v>6.2436115089464124E-2</v>
      </c>
      <c r="G16" s="101">
        <f t="shared" si="2"/>
        <v>0.1221649092377575</v>
      </c>
      <c r="H16" s="101">
        <f t="shared" si="2"/>
        <v>0.16726571709447899</v>
      </c>
      <c r="I16" s="101">
        <f t="shared" si="2"/>
        <v>0.11261356748660448</v>
      </c>
      <c r="J16" s="101">
        <f t="shared" si="2"/>
        <v>7.0520235217258587E-2</v>
      </c>
      <c r="K16" s="101">
        <f t="shared" si="2"/>
        <v>4.3567815435132454E-2</v>
      </c>
      <c r="L16" s="101">
        <f t="shared" si="2"/>
        <v>5.9100177156160734E-2</v>
      </c>
      <c r="M16" s="101">
        <f t="shared" si="2"/>
        <v>6.7681103314780194E-2</v>
      </c>
      <c r="N16" s="101">
        <f t="shared" si="2"/>
        <v>4.5409513338759928E-2</v>
      </c>
      <c r="O16" s="101">
        <f t="shared" si="2"/>
        <v>4.0839313589029626E-2</v>
      </c>
      <c r="P16" s="101">
        <f t="shared" si="2"/>
        <v>6.323215233043547E-2</v>
      </c>
      <c r="Q16" s="101">
        <f t="shared" si="2"/>
        <v>0.13016586799654298</v>
      </c>
    </row>
    <row r="17" spans="1:17" ht="12.95" customHeight="1" x14ac:dyDescent="0.25">
      <c r="A17" s="88" t="s">
        <v>101</v>
      </c>
      <c r="B17" s="103"/>
      <c r="C17" s="103">
        <v>0</v>
      </c>
      <c r="D17" s="103">
        <v>0</v>
      </c>
      <c r="E17" s="103">
        <v>0</v>
      </c>
      <c r="F17" s="103">
        <v>0</v>
      </c>
      <c r="G17" s="103">
        <v>0</v>
      </c>
      <c r="H17" s="103">
        <v>0</v>
      </c>
      <c r="I17" s="103">
        <v>0</v>
      </c>
      <c r="J17" s="103">
        <v>0</v>
      </c>
      <c r="K17" s="103">
        <v>0</v>
      </c>
      <c r="L17" s="103">
        <v>0</v>
      </c>
      <c r="M17" s="103">
        <v>0</v>
      </c>
      <c r="N17" s="103">
        <v>0</v>
      </c>
      <c r="O17" s="103">
        <v>0</v>
      </c>
      <c r="P17" s="103">
        <v>0</v>
      </c>
      <c r="Q17" s="103">
        <v>0</v>
      </c>
    </row>
    <row r="18" spans="1:17" ht="12" customHeight="1" x14ac:dyDescent="0.25">
      <c r="A18" s="88" t="s">
        <v>100</v>
      </c>
      <c r="B18" s="103"/>
      <c r="C18" s="103">
        <v>6.8075942132293954E-2</v>
      </c>
      <c r="D18" s="103">
        <v>8.6125505886232009E-2</v>
      </c>
      <c r="E18" s="103">
        <v>7.3946984661920886E-2</v>
      </c>
      <c r="F18" s="103">
        <v>6.2436115089464124E-2</v>
      </c>
      <c r="G18" s="103">
        <v>0.1221649092377575</v>
      </c>
      <c r="H18" s="103">
        <v>0.16726571709447899</v>
      </c>
      <c r="I18" s="103">
        <v>0.11261356748660448</v>
      </c>
      <c r="J18" s="103">
        <v>7.0520235217258587E-2</v>
      </c>
      <c r="K18" s="103">
        <v>4.3567815435132454E-2</v>
      </c>
      <c r="L18" s="103">
        <v>5.9100177156160734E-2</v>
      </c>
      <c r="M18" s="103">
        <v>6.7681103314780194E-2</v>
      </c>
      <c r="N18" s="103">
        <v>4.5409513338759928E-2</v>
      </c>
      <c r="O18" s="103">
        <v>4.0839313589029626E-2</v>
      </c>
      <c r="P18" s="103">
        <v>6.323215233043547E-2</v>
      </c>
      <c r="Q18" s="103">
        <v>0.13016586799654298</v>
      </c>
    </row>
    <row r="19" spans="1:17" ht="12.95" customHeight="1" x14ac:dyDescent="0.25">
      <c r="A19" s="90" t="s">
        <v>47</v>
      </c>
      <c r="B19" s="101"/>
      <c r="C19" s="101">
        <f t="shared" ref="C19:Q19" si="3">SUM(C20:C27)</f>
        <v>0.97870675424554254</v>
      </c>
      <c r="D19" s="101">
        <f t="shared" si="3"/>
        <v>1.0242921250278831</v>
      </c>
      <c r="E19" s="101">
        <f t="shared" si="3"/>
        <v>1.1114731483413891</v>
      </c>
      <c r="F19" s="101">
        <f t="shared" si="3"/>
        <v>0.93801437360514495</v>
      </c>
      <c r="G19" s="101">
        <f t="shared" si="3"/>
        <v>1.3854434976739123</v>
      </c>
      <c r="H19" s="101">
        <f t="shared" si="3"/>
        <v>1.6355682421895326</v>
      </c>
      <c r="I19" s="101">
        <f t="shared" si="3"/>
        <v>1.2012783540909555</v>
      </c>
      <c r="J19" s="101">
        <f t="shared" si="3"/>
        <v>0.52413194786657569</v>
      </c>
      <c r="K19" s="101">
        <f t="shared" si="3"/>
        <v>0.51963037519931499</v>
      </c>
      <c r="L19" s="101">
        <f t="shared" si="3"/>
        <v>0.58417595656920362</v>
      </c>
      <c r="M19" s="101">
        <f t="shared" si="3"/>
        <v>1.0990005501356594</v>
      </c>
      <c r="N19" s="101">
        <f t="shared" si="3"/>
        <v>1.037881568436426</v>
      </c>
      <c r="O19" s="101">
        <f t="shared" si="3"/>
        <v>0.9245814872250625</v>
      </c>
      <c r="P19" s="101">
        <f t="shared" si="3"/>
        <v>1.1596764367639067</v>
      </c>
      <c r="Q19" s="101">
        <f t="shared" si="3"/>
        <v>1.5690154517602946</v>
      </c>
    </row>
    <row r="20" spans="1:17" ht="12" customHeight="1" x14ac:dyDescent="0.25">
      <c r="A20" s="88" t="s">
        <v>38</v>
      </c>
      <c r="B20" s="100"/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/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</row>
    <row r="22" spans="1:17" ht="12" customHeight="1" x14ac:dyDescent="0.25">
      <c r="A22" s="88" t="s">
        <v>99</v>
      </c>
      <c r="B22" s="100"/>
      <c r="C22" s="100">
        <v>9.1109244653532734E-2</v>
      </c>
      <c r="D22" s="100">
        <v>0</v>
      </c>
      <c r="E22" s="100">
        <v>0</v>
      </c>
      <c r="F22" s="100">
        <v>0</v>
      </c>
      <c r="G22" s="100">
        <v>0.1082437199481006</v>
      </c>
      <c r="H22" s="100">
        <v>7.8219846443294619E-2</v>
      </c>
      <c r="I22" s="100">
        <v>0.13904204518712338</v>
      </c>
      <c r="J22" s="100">
        <v>0.14334384666022265</v>
      </c>
      <c r="K22" s="100">
        <v>0.12184311269032042</v>
      </c>
      <c r="L22" s="100">
        <v>0.10127482798430483</v>
      </c>
      <c r="M22" s="100">
        <v>0.13946702057415403</v>
      </c>
      <c r="N22" s="100">
        <v>0.13725479380508812</v>
      </c>
      <c r="O22" s="100">
        <v>0.13314528754445776</v>
      </c>
      <c r="P22" s="100">
        <v>0.17360344028287558</v>
      </c>
      <c r="Q22" s="100">
        <v>0.2101580975792077</v>
      </c>
    </row>
    <row r="23" spans="1:17" ht="12" customHeight="1" x14ac:dyDescent="0.25">
      <c r="A23" s="88" t="s">
        <v>98</v>
      </c>
      <c r="B23" s="100"/>
      <c r="C23" s="100">
        <v>0.39847895311549675</v>
      </c>
      <c r="D23" s="100">
        <v>4.9660506167998351E-2</v>
      </c>
      <c r="E23" s="100">
        <v>4.4779339484653603E-2</v>
      </c>
      <c r="F23" s="100">
        <v>2.2606349129275172E-2</v>
      </c>
      <c r="G23" s="100">
        <v>6.0070303130321412E-2</v>
      </c>
      <c r="H23" s="100">
        <v>6.5914288526680354E-2</v>
      </c>
      <c r="I23" s="100">
        <v>4.2687450047840685E-2</v>
      </c>
      <c r="J23" s="100">
        <v>3.0982654155509378E-2</v>
      </c>
      <c r="K23" s="100">
        <v>3.3610701726426752E-2</v>
      </c>
      <c r="L23" s="100">
        <v>2.0182483738172882E-2</v>
      </c>
      <c r="M23" s="100">
        <v>0.23169899866405963</v>
      </c>
      <c r="N23" s="100">
        <v>8.670787117805423E-2</v>
      </c>
      <c r="O23" s="100">
        <v>0.55353169897440802</v>
      </c>
      <c r="P23" s="100">
        <v>0.76007907556452625</v>
      </c>
      <c r="Q23" s="100">
        <v>0.16419880684209898</v>
      </c>
    </row>
    <row r="24" spans="1:17" ht="12" customHeight="1" x14ac:dyDescent="0.25">
      <c r="A24" s="88" t="s">
        <v>34</v>
      </c>
      <c r="B24" s="100"/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/>
      <c r="C25" s="100">
        <v>0.40122161246023669</v>
      </c>
      <c r="D25" s="100">
        <v>0.18160105558310061</v>
      </c>
      <c r="E25" s="100">
        <v>0.20527762282564116</v>
      </c>
      <c r="F25" s="100">
        <v>0.27816972495784775</v>
      </c>
      <c r="G25" s="100">
        <v>0.56779869643230507</v>
      </c>
      <c r="H25" s="100">
        <v>0.46442646015929329</v>
      </c>
      <c r="I25" s="100">
        <v>0.45613645860881374</v>
      </c>
      <c r="J25" s="100">
        <v>0.34980544705084365</v>
      </c>
      <c r="K25" s="100">
        <v>0.36417656078256783</v>
      </c>
      <c r="L25" s="100">
        <v>0.23871432847413915</v>
      </c>
      <c r="M25" s="100">
        <v>0.28296866191569892</v>
      </c>
      <c r="N25" s="100">
        <v>0.19822586946867288</v>
      </c>
      <c r="O25" s="100">
        <v>0.2379045007061967</v>
      </c>
      <c r="P25" s="100">
        <v>0</v>
      </c>
      <c r="Q25" s="100">
        <v>0</v>
      </c>
    </row>
    <row r="26" spans="1:17" ht="12" customHeight="1" x14ac:dyDescent="0.25">
      <c r="A26" s="88" t="s">
        <v>30</v>
      </c>
      <c r="B26" s="22"/>
      <c r="C26" s="22">
        <v>8.7896944016276374E-2</v>
      </c>
      <c r="D26" s="22">
        <v>0.79303056327678412</v>
      </c>
      <c r="E26" s="22">
        <v>0.86141618603109427</v>
      </c>
      <c r="F26" s="22">
        <v>0.63723829951802202</v>
      </c>
      <c r="G26" s="22">
        <v>0.64933077816318507</v>
      </c>
      <c r="H26" s="22">
        <v>1.0270076470602643</v>
      </c>
      <c r="I26" s="22">
        <v>0.56341240024717765</v>
      </c>
      <c r="J26" s="22">
        <v>0</v>
      </c>
      <c r="K26" s="22">
        <v>0</v>
      </c>
      <c r="L26" s="22">
        <v>0.2240043163725868</v>
      </c>
      <c r="M26" s="22">
        <v>0.4448658689817469</v>
      </c>
      <c r="N26" s="22">
        <v>0.61569303398461084</v>
      </c>
      <c r="O26" s="22">
        <v>0</v>
      </c>
      <c r="P26" s="22">
        <v>0.22599392091650489</v>
      </c>
      <c r="Q26" s="22">
        <v>1.1946585473389879</v>
      </c>
    </row>
    <row r="27" spans="1:17" ht="12" customHeight="1" x14ac:dyDescent="0.25">
      <c r="A27" s="93" t="s">
        <v>33</v>
      </c>
      <c r="B27" s="121"/>
      <c r="C27" s="121">
        <v>0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  <c r="I27" s="121">
        <v>0</v>
      </c>
      <c r="J27" s="121">
        <v>0</v>
      </c>
      <c r="K27" s="121">
        <v>0</v>
      </c>
      <c r="L27" s="121">
        <v>0</v>
      </c>
      <c r="M27" s="121">
        <v>0</v>
      </c>
      <c r="N27" s="121">
        <v>0</v>
      </c>
      <c r="O27" s="121">
        <v>0</v>
      </c>
      <c r="P27" s="121">
        <v>0</v>
      </c>
      <c r="Q27" s="121">
        <v>0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/>
      <c r="C29" s="101">
        <f t="shared" ref="C29:Q29" si="4">SUM(C30:C33)</f>
        <v>1.0882973522729342</v>
      </c>
      <c r="D29" s="101">
        <f t="shared" si="4"/>
        <v>1.137959991961756</v>
      </c>
      <c r="E29" s="101">
        <f t="shared" si="4"/>
        <v>1.2224676294141426</v>
      </c>
      <c r="F29" s="101">
        <f t="shared" si="4"/>
        <v>1.0397812971432276</v>
      </c>
      <c r="G29" s="101">
        <f t="shared" si="4"/>
        <v>1.5355982037951927</v>
      </c>
      <c r="H29" s="101">
        <f t="shared" si="4"/>
        <v>1.7845056757945637</v>
      </c>
      <c r="I29" s="101">
        <f t="shared" si="4"/>
        <v>1.3180784097896749</v>
      </c>
      <c r="J29" s="101">
        <f t="shared" si="4"/>
        <v>0.59057380662498737</v>
      </c>
      <c r="K29" s="101">
        <f t="shared" si="4"/>
        <v>0.58573531877323215</v>
      </c>
      <c r="L29" s="101">
        <f t="shared" si="4"/>
        <v>0.61651712039238737</v>
      </c>
      <c r="M29" s="101">
        <f t="shared" si="4"/>
        <v>1.1423451698302285</v>
      </c>
      <c r="N29" s="101">
        <f t="shared" si="4"/>
        <v>1.0607565702342352</v>
      </c>
      <c r="O29" s="101">
        <f t="shared" si="4"/>
        <v>0.9761412833047749</v>
      </c>
      <c r="P29" s="101">
        <f t="shared" si="4"/>
        <v>1.1776204134404962</v>
      </c>
      <c r="Q29" s="101">
        <f t="shared" si="4"/>
        <v>1.5670786757375175</v>
      </c>
    </row>
    <row r="30" spans="1:17" s="28" customFormat="1" ht="12" customHeight="1" x14ac:dyDescent="0.25">
      <c r="A30" s="88" t="s">
        <v>66</v>
      </c>
      <c r="B30" s="100"/>
      <c r="C30" s="100">
        <v>0</v>
      </c>
      <c r="D30" s="100">
        <v>0</v>
      </c>
      <c r="E30" s="100">
        <v>0</v>
      </c>
      <c r="F30" s="100">
        <v>0.25581602576160456</v>
      </c>
      <c r="G30" s="100">
        <v>3.161904899906174E-3</v>
      </c>
      <c r="H30" s="100">
        <v>5.9772468557961582E-3</v>
      </c>
      <c r="I30" s="100">
        <v>1.8031177151432679E-3</v>
      </c>
      <c r="J30" s="100">
        <v>0</v>
      </c>
      <c r="K30" s="100">
        <v>0</v>
      </c>
      <c r="L30" s="100">
        <v>0</v>
      </c>
      <c r="M30" s="100">
        <v>1.0858671782737581E-3</v>
      </c>
      <c r="N30" s="100">
        <v>7.751121328273658E-3</v>
      </c>
      <c r="O30" s="100">
        <v>1.095713731689463E-3</v>
      </c>
      <c r="P30" s="100">
        <v>1.6050219395052679E-3</v>
      </c>
      <c r="Q30" s="100">
        <v>1.7422763662487623E-3</v>
      </c>
    </row>
    <row r="31" spans="1:17" ht="12" customHeight="1" x14ac:dyDescent="0.25">
      <c r="A31" s="88" t="s">
        <v>98</v>
      </c>
      <c r="B31" s="100"/>
      <c r="C31" s="100">
        <v>0.58279958523780451</v>
      </c>
      <c r="D31" s="100">
        <v>0.39465275721578041</v>
      </c>
      <c r="E31" s="100">
        <v>4.5118718216728179E-2</v>
      </c>
      <c r="F31" s="100">
        <v>1.0210166891231925E-2</v>
      </c>
      <c r="G31" s="100">
        <v>1.7941960171223102E-2</v>
      </c>
      <c r="H31" s="100">
        <v>6.7628567939417928E-3</v>
      </c>
      <c r="I31" s="100">
        <v>1.4321119022744093E-2</v>
      </c>
      <c r="J31" s="100">
        <v>0</v>
      </c>
      <c r="K31" s="100">
        <v>0</v>
      </c>
      <c r="L31" s="100">
        <v>6.0206556987454009E-2</v>
      </c>
      <c r="M31" s="100">
        <v>5.059228474408508E-2</v>
      </c>
      <c r="N31" s="100">
        <v>0.10628611016281783</v>
      </c>
      <c r="O31" s="100">
        <v>0.77176832534522277</v>
      </c>
      <c r="P31" s="100">
        <v>0.58389083119618523</v>
      </c>
      <c r="Q31" s="100">
        <v>9.3696643475188579E-2</v>
      </c>
    </row>
    <row r="32" spans="1:17" ht="12" customHeight="1" x14ac:dyDescent="0.25">
      <c r="A32" s="88" t="s">
        <v>34</v>
      </c>
      <c r="B32" s="100"/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/>
      <c r="C33" s="18">
        <v>0.50549776703512972</v>
      </c>
      <c r="D33" s="18">
        <v>0.7433072347459756</v>
      </c>
      <c r="E33" s="18">
        <v>1.1773489111974145</v>
      </c>
      <c r="F33" s="18">
        <v>0.7737551044903912</v>
      </c>
      <c r="G33" s="18">
        <v>1.5144943387240635</v>
      </c>
      <c r="H33" s="18">
        <v>1.7717655721448258</v>
      </c>
      <c r="I33" s="18">
        <v>1.3019541730517876</v>
      </c>
      <c r="J33" s="18">
        <v>0.59057380662498737</v>
      </c>
      <c r="K33" s="18">
        <v>0.58573531877323215</v>
      </c>
      <c r="L33" s="18">
        <v>0.55631056340493334</v>
      </c>
      <c r="M33" s="18">
        <v>1.0906670179078697</v>
      </c>
      <c r="N33" s="18">
        <v>0.94671933874314362</v>
      </c>
      <c r="O33" s="18">
        <v>0.20327724422786261</v>
      </c>
      <c r="P33" s="18">
        <v>0.59212456030480565</v>
      </c>
      <c r="Q33" s="18">
        <v>1.4716397558960801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212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111</v>
      </c>
      <c r="B3" s="115"/>
      <c r="C3" s="115">
        <f>IF(SER_hh_tes_in!C3=0,"",SER_hh_tes_in!C3/SER_hh_fec_in!C3)</f>
        <v>0.63520103838575503</v>
      </c>
      <c r="D3" s="115">
        <f>IF(SER_hh_tes_in!D3=0,"",SER_hh_tes_in!D3/SER_hh_fec_in!D3)</f>
        <v>0.69741770382675994</v>
      </c>
      <c r="E3" s="115">
        <f>IF(SER_hh_tes_in!E3=0,"",SER_hh_tes_in!E3/SER_hh_fec_in!E3)</f>
        <v>0.68927871008699304</v>
      </c>
      <c r="F3" s="115">
        <f>IF(SER_hh_tes_in!F3=0,"",SER_hh_tes_in!F3/SER_hh_fec_in!F3)</f>
        <v>0.69717292083458382</v>
      </c>
      <c r="G3" s="115">
        <f>IF(SER_hh_tes_in!G3=0,"",SER_hh_tes_in!G3/SER_hh_fec_in!G3)</f>
        <v>0.7379669492948524</v>
      </c>
      <c r="H3" s="115">
        <f>IF(SER_hh_tes_in!H3=0,"",SER_hh_tes_in!H3/SER_hh_fec_in!H3)</f>
        <v>0.76016149982698411</v>
      </c>
      <c r="I3" s="115">
        <f>IF(SER_hh_tes_in!I3=0,"",SER_hh_tes_in!I3/SER_hh_fec_in!I3)</f>
        <v>0.75120495033760148</v>
      </c>
      <c r="J3" s="115">
        <f>IF(SER_hh_tes_in!J3=0,"",SER_hh_tes_in!J3/SER_hh_fec_in!J3)</f>
        <v>0.76600276766077458</v>
      </c>
      <c r="K3" s="115">
        <f>IF(SER_hh_tes_in!K3=0,"",SER_hh_tes_in!K3/SER_hh_fec_in!K3)</f>
        <v>0.75899872382604994</v>
      </c>
      <c r="L3" s="115">
        <f>IF(SER_hh_tes_in!L3=0,"",SER_hh_tes_in!L3/SER_hh_fec_in!L3)</f>
        <v>0.7656010443125375</v>
      </c>
      <c r="M3" s="115">
        <f>IF(SER_hh_tes_in!M3=0,"",SER_hh_tes_in!M3/SER_hh_fec_in!M3)</f>
        <v>0.7229422546507992</v>
      </c>
      <c r="N3" s="115">
        <f>IF(SER_hh_tes_in!N3=0,"",SER_hh_tes_in!N3/SER_hh_fec_in!N3)</f>
        <v>0.76663667998661622</v>
      </c>
      <c r="O3" s="115">
        <f>IF(SER_hh_tes_in!O3=0,"",SER_hh_tes_in!O3/SER_hh_fec_in!O3)</f>
        <v>0.76042513939588552</v>
      </c>
      <c r="P3" s="115">
        <f>IF(SER_hh_tes_in!P3=0,"",SER_hh_tes_in!P3/SER_hh_fec_in!P3)</f>
        <v>0.75991828790968086</v>
      </c>
      <c r="Q3" s="115">
        <f>IF(SER_hh_tes_in!Q3=0,"",SER_hh_tes_in!Q3/SER_hh_fec_in!Q3)</f>
        <v>0.84781309314476205</v>
      </c>
    </row>
    <row r="4" spans="1:17" ht="12.95" customHeight="1" x14ac:dyDescent="0.25">
      <c r="A4" s="90" t="s">
        <v>44</v>
      </c>
      <c r="B4" s="110"/>
      <c r="C4" s="110">
        <f>IF(SER_hh_tes_in!C4=0,"",SER_hh_tes_in!C4/SER_hh_fec_in!C4)</f>
        <v>0.65087171280916578</v>
      </c>
      <c r="D4" s="110">
        <f>IF(SER_hh_tes_in!D4=0,"",SER_hh_tes_in!D4/SER_hh_fec_in!D4)</f>
        <v>0.71576227437939954</v>
      </c>
      <c r="E4" s="110">
        <f>IF(SER_hh_tes_in!E4=0,"",SER_hh_tes_in!E4/SER_hh_fec_in!E4)</f>
        <v>0.68905111862824264</v>
      </c>
      <c r="F4" s="110">
        <f>IF(SER_hh_tes_in!F4=0,"",SER_hh_tes_in!F4/SER_hh_fec_in!F4)</f>
        <v>0.7068845192721166</v>
      </c>
      <c r="G4" s="110">
        <f>IF(SER_hh_tes_in!G4=0,"",SER_hh_tes_in!G4/SER_hh_fec_in!G4)</f>
        <v>0.74925799736846022</v>
      </c>
      <c r="H4" s="110">
        <f>IF(SER_hh_tes_in!H4=0,"",SER_hh_tes_in!H4/SER_hh_fec_in!H4)</f>
        <v>0.77387312923299556</v>
      </c>
      <c r="I4" s="110">
        <f>IF(SER_hh_tes_in!I4=0,"",SER_hh_tes_in!I4/SER_hh_fec_in!I4)</f>
        <v>0.76317144849568708</v>
      </c>
      <c r="J4" s="110">
        <f>IF(SER_hh_tes_in!J4=0,"",SER_hh_tes_in!J4/SER_hh_fec_in!J4)</f>
        <v>0.78306622721385899</v>
      </c>
      <c r="K4" s="110">
        <f>IF(SER_hh_tes_in!K4=0,"",SER_hh_tes_in!K4/SER_hh_fec_in!K4)</f>
        <v>0.77541057034506244</v>
      </c>
      <c r="L4" s="110">
        <f>IF(SER_hh_tes_in!L4=0,"",SER_hh_tes_in!L4/SER_hh_fec_in!L4)</f>
        <v>0.78138187079904475</v>
      </c>
      <c r="M4" s="110">
        <f>IF(SER_hh_tes_in!M4=0,"",SER_hh_tes_in!M4/SER_hh_fec_in!M4)</f>
        <v>0.7289370698985097</v>
      </c>
      <c r="N4" s="110">
        <f>IF(SER_hh_tes_in!N4=0,"",SER_hh_tes_in!N4/SER_hh_fec_in!N4)</f>
        <v>0.78546075218120448</v>
      </c>
      <c r="O4" s="110">
        <f>IF(SER_hh_tes_in!O4=0,"",SER_hh_tes_in!O4/SER_hh_fec_in!O4)</f>
        <v>0.81763003533524814</v>
      </c>
      <c r="P4" s="110">
        <f>IF(SER_hh_tes_in!P4=0,"",SER_hh_tes_in!P4/SER_hh_fec_in!P4)</f>
        <v>0.79803439847993018</v>
      </c>
      <c r="Q4" s="110">
        <f>IF(SER_hh_tes_in!Q4=0,"",SER_hh_tes_in!Q4/SER_hh_fec_in!Q4)</f>
        <v>0.88538176967523508</v>
      </c>
    </row>
    <row r="5" spans="1:17" ht="12" customHeight="1" x14ac:dyDescent="0.25">
      <c r="A5" s="88" t="s">
        <v>38</v>
      </c>
      <c r="B5" s="109"/>
      <c r="C5" s="109">
        <f>IF(SER_hh_tes_in!C5=0,"",SER_hh_tes_in!C5/SER_hh_fec_in!C5)</f>
        <v>0.52364668934840131</v>
      </c>
      <c r="D5" s="109">
        <f>IF(SER_hh_tes_in!D5=0,"",SER_hh_tes_in!D5/SER_hh_fec_in!D5)</f>
        <v>0.52831140170855628</v>
      </c>
      <c r="E5" s="109" t="str">
        <f>IF(SER_hh_tes_in!E5=0,"",SER_hh_tes_in!E5/SER_hh_fec_in!E5)</f>
        <v/>
      </c>
      <c r="F5" s="109" t="str">
        <f>IF(SER_hh_tes_in!F5=0,"",SER_hh_tes_in!F5/SER_hh_fec_in!F5)</f>
        <v/>
      </c>
      <c r="G5" s="109">
        <f>IF(SER_hh_tes_in!G5=0,"",SER_hh_tes_in!G5/SER_hh_fec_in!G5)</f>
        <v>0.5426460557203866</v>
      </c>
      <c r="H5" s="109" t="str">
        <f>IF(SER_hh_tes_in!H5=0,"",SER_hh_tes_in!H5/SER_hh_fec_in!H5)</f>
        <v/>
      </c>
      <c r="I5" s="109">
        <f>IF(SER_hh_tes_in!I5=0,"",SER_hh_tes_in!I5/SER_hh_fec_in!I5)</f>
        <v>0.55364272270052639</v>
      </c>
      <c r="J5" s="109" t="str">
        <f>IF(SER_hh_tes_in!J5=0,"",SER_hh_tes_in!J5/SER_hh_fec_in!J5)</f>
        <v/>
      </c>
      <c r="K5" s="109" t="str">
        <f>IF(SER_hh_tes_in!K5=0,"",SER_hh_tes_in!K5/SER_hh_fec_in!K5)</f>
        <v/>
      </c>
      <c r="L5" s="109" t="str">
        <f>IF(SER_hh_tes_in!L5=0,"",SER_hh_tes_in!L5/SER_hh_fec_in!L5)</f>
        <v/>
      </c>
      <c r="M5" s="109" t="str">
        <f>IF(SER_hh_tes_in!M5=0,"",SER_hh_tes_in!M5/SER_hh_fec_in!M5)</f>
        <v/>
      </c>
      <c r="N5" s="109" t="str">
        <f>IF(SER_hh_tes_in!N5=0,"",SER_hh_tes_in!N5/SER_hh_fec_in!N5)</f>
        <v/>
      </c>
      <c r="O5" s="109" t="str">
        <f>IF(SER_hh_tes_in!O5=0,"",SER_hh_tes_in!O5/SER_hh_fec_in!O5)</f>
        <v/>
      </c>
      <c r="P5" s="109" t="str">
        <f>IF(SER_hh_tes_in!P5=0,"",SER_hh_tes_in!P5/SER_hh_fec_in!P5)</f>
        <v/>
      </c>
      <c r="Q5" s="109" t="str">
        <f>IF(SER_hh_tes_in!Q5=0,"",SER_hh_tes_in!Q5/SER_hh_fec_in!Q5)</f>
        <v/>
      </c>
    </row>
    <row r="6" spans="1:17" ht="12" customHeight="1" x14ac:dyDescent="0.25">
      <c r="A6" s="88" t="s">
        <v>66</v>
      </c>
      <c r="B6" s="109"/>
      <c r="C6" s="109" t="str">
        <f>IF(SER_hh_tes_in!C6=0,"",SER_hh_tes_in!C6/SER_hh_fec_in!C6)</f>
        <v/>
      </c>
      <c r="D6" s="109" t="str">
        <f>IF(SER_hh_tes_in!D6=0,"",SER_hh_tes_in!D6/SER_hh_fec_in!D6)</f>
        <v/>
      </c>
      <c r="E6" s="109" t="str">
        <f>IF(SER_hh_tes_in!E6=0,"",SER_hh_tes_in!E6/SER_hh_fec_in!E6)</f>
        <v/>
      </c>
      <c r="F6" s="109" t="str">
        <f>IF(SER_hh_tes_in!F6=0,"",SER_hh_tes_in!F6/SER_hh_fec_in!F6)</f>
        <v/>
      </c>
      <c r="G6" s="109" t="str">
        <f>IF(SER_hh_tes_in!G6=0,"",SER_hh_tes_in!G6/SER_hh_fec_in!G6)</f>
        <v/>
      </c>
      <c r="H6" s="109" t="str">
        <f>IF(SER_hh_tes_in!H6=0,"",SER_hh_tes_in!H6/SER_hh_fec_in!H6)</f>
        <v/>
      </c>
      <c r="I6" s="109" t="str">
        <f>IF(SER_hh_tes_in!I6=0,"",SER_hh_tes_in!I6/SER_hh_fec_in!I6)</f>
        <v/>
      </c>
      <c r="J6" s="109" t="str">
        <f>IF(SER_hh_tes_in!J6=0,"",SER_hh_tes_in!J6/SER_hh_fec_in!J6)</f>
        <v/>
      </c>
      <c r="K6" s="109" t="str">
        <f>IF(SER_hh_tes_in!K6=0,"",SER_hh_tes_in!K6/SER_hh_fec_in!K6)</f>
        <v/>
      </c>
      <c r="L6" s="109" t="str">
        <f>IF(SER_hh_tes_in!L6=0,"",SER_hh_tes_in!L6/SER_hh_fec_in!L6)</f>
        <v/>
      </c>
      <c r="M6" s="109" t="str">
        <f>IF(SER_hh_tes_in!M6=0,"",SER_hh_tes_in!M6/SER_hh_fec_in!M6)</f>
        <v/>
      </c>
      <c r="N6" s="109" t="str">
        <f>IF(SER_hh_tes_in!N6=0,"",SER_hh_tes_in!N6/SER_hh_fec_in!N6)</f>
        <v/>
      </c>
      <c r="O6" s="109" t="str">
        <f>IF(SER_hh_tes_in!O6=0,"",SER_hh_tes_in!O6/SER_hh_fec_in!O6)</f>
        <v/>
      </c>
      <c r="P6" s="109" t="str">
        <f>IF(SER_hh_tes_in!P6=0,"",SER_hh_tes_in!P6/SER_hh_fec_in!P6)</f>
        <v/>
      </c>
      <c r="Q6" s="109" t="str">
        <f>IF(SER_hh_tes_in!Q6=0,"",SER_hh_tes_in!Q6/SER_hh_fec_in!Q6)</f>
        <v/>
      </c>
    </row>
    <row r="7" spans="1:17" ht="12" customHeight="1" x14ac:dyDescent="0.25">
      <c r="A7" s="88" t="s">
        <v>99</v>
      </c>
      <c r="B7" s="109"/>
      <c r="C7" s="109" t="str">
        <f>IF(SER_hh_tes_in!C7=0,"",SER_hh_tes_in!C7/SER_hh_fec_in!C7)</f>
        <v/>
      </c>
      <c r="D7" s="109" t="str">
        <f>IF(SER_hh_tes_in!D7=0,"",SER_hh_tes_in!D7/SER_hh_fec_in!D7)</f>
        <v/>
      </c>
      <c r="E7" s="109" t="str">
        <f>IF(SER_hh_tes_in!E7=0,"",SER_hh_tes_in!E7/SER_hh_fec_in!E7)</f>
        <v/>
      </c>
      <c r="F7" s="109">
        <f>IF(SER_hh_tes_in!F7=0,"",SER_hh_tes_in!F7/SER_hh_fec_in!F7)</f>
        <v>0.64024660785771059</v>
      </c>
      <c r="G7" s="109">
        <f>IF(SER_hh_tes_in!G7=0,"",SER_hh_tes_in!G7/SER_hh_fec_in!G7)</f>
        <v>0.64818844345622229</v>
      </c>
      <c r="H7" s="109" t="str">
        <f>IF(SER_hh_tes_in!H7=0,"",SER_hh_tes_in!H7/SER_hh_fec_in!H7)</f>
        <v/>
      </c>
      <c r="I7" s="109">
        <f>IF(SER_hh_tes_in!I7=0,"",SER_hh_tes_in!I7/SER_hh_fec_in!I7)</f>
        <v>0.66260306819111903</v>
      </c>
      <c r="J7" s="109">
        <f>IF(SER_hh_tes_in!J7=0,"",SER_hh_tes_in!J7/SER_hh_fec_in!J7)</f>
        <v>0.66726023202262896</v>
      </c>
      <c r="K7" s="109">
        <f>IF(SER_hh_tes_in!K7=0,"",SER_hh_tes_in!K7/SER_hh_fec_in!K7)</f>
        <v>0.6715125050256453</v>
      </c>
      <c r="L7" s="109">
        <f>IF(SER_hh_tes_in!L7=0,"",SER_hh_tes_in!L7/SER_hh_fec_in!L7)</f>
        <v>0.67530541312750425</v>
      </c>
      <c r="M7" s="109">
        <f>IF(SER_hh_tes_in!M7=0,"",SER_hh_tes_in!M7/SER_hh_fec_in!M7)</f>
        <v>0.67828540183827024</v>
      </c>
      <c r="N7" s="109">
        <f>IF(SER_hh_tes_in!N7=0,"",SER_hh_tes_in!N7/SER_hh_fec_in!N7)</f>
        <v>0.68012496472500772</v>
      </c>
      <c r="O7" s="109" t="str">
        <f>IF(SER_hh_tes_in!O7=0,"",SER_hh_tes_in!O7/SER_hh_fec_in!O7)</f>
        <v/>
      </c>
      <c r="P7" s="109" t="str">
        <f>IF(SER_hh_tes_in!P7=0,"",SER_hh_tes_in!P7/SER_hh_fec_in!P7)</f>
        <v/>
      </c>
      <c r="Q7" s="109" t="str">
        <f>IF(SER_hh_tes_in!Q7=0,"",SER_hh_tes_in!Q7/SER_hh_fec_in!Q7)</f>
        <v/>
      </c>
    </row>
    <row r="8" spans="1:17" ht="12" customHeight="1" x14ac:dyDescent="0.25">
      <c r="A8" s="88" t="s">
        <v>101</v>
      </c>
      <c r="B8" s="109"/>
      <c r="C8" s="109" t="str">
        <f>IF(SER_hh_tes_in!C8=0,"",SER_hh_tes_in!C8/SER_hh_fec_in!C8)</f>
        <v/>
      </c>
      <c r="D8" s="109" t="str">
        <f>IF(SER_hh_tes_in!D8=0,"",SER_hh_tes_in!D8/SER_hh_fec_in!D8)</f>
        <v/>
      </c>
      <c r="E8" s="109" t="str">
        <f>IF(SER_hh_tes_in!E8=0,"",SER_hh_tes_in!E8/SER_hh_fec_in!E8)</f>
        <v/>
      </c>
      <c r="F8" s="109" t="str">
        <f>IF(SER_hh_tes_in!F8=0,"",SER_hh_tes_in!F8/SER_hh_fec_in!F8)</f>
        <v/>
      </c>
      <c r="G8" s="109" t="str">
        <f>IF(SER_hh_tes_in!G8=0,"",SER_hh_tes_in!G8/SER_hh_fec_in!G8)</f>
        <v/>
      </c>
      <c r="H8" s="109" t="str">
        <f>IF(SER_hh_tes_in!H8=0,"",SER_hh_tes_in!H8/SER_hh_fec_in!H8)</f>
        <v/>
      </c>
      <c r="I8" s="109" t="str">
        <f>IF(SER_hh_tes_in!I8=0,"",SER_hh_tes_in!I8/SER_hh_fec_in!I8)</f>
        <v/>
      </c>
      <c r="J8" s="109" t="str">
        <f>IF(SER_hh_tes_in!J8=0,"",SER_hh_tes_in!J8/SER_hh_fec_in!J8)</f>
        <v/>
      </c>
      <c r="K8" s="109" t="str">
        <f>IF(SER_hh_tes_in!K8=0,"",SER_hh_tes_in!K8/SER_hh_fec_in!K8)</f>
        <v/>
      </c>
      <c r="L8" s="109" t="str">
        <f>IF(SER_hh_tes_in!L8=0,"",SER_hh_tes_in!L8/SER_hh_fec_in!L8)</f>
        <v/>
      </c>
      <c r="M8" s="109" t="str">
        <f>IF(SER_hh_tes_in!M8=0,"",SER_hh_tes_in!M8/SER_hh_fec_in!M8)</f>
        <v/>
      </c>
      <c r="N8" s="109" t="str">
        <f>IF(SER_hh_tes_in!N8=0,"",SER_hh_tes_in!N8/SER_hh_fec_in!N8)</f>
        <v/>
      </c>
      <c r="O8" s="109" t="str">
        <f>IF(SER_hh_tes_in!O8=0,"",SER_hh_tes_in!O8/SER_hh_fec_in!O8)</f>
        <v/>
      </c>
      <c r="P8" s="109" t="str">
        <f>IF(SER_hh_tes_in!P8=0,"",SER_hh_tes_in!P8/SER_hh_fec_in!P8)</f>
        <v/>
      </c>
      <c r="Q8" s="109" t="str">
        <f>IF(SER_hh_tes_in!Q8=0,"",SER_hh_tes_in!Q8/SER_hh_fec_in!Q8)</f>
        <v/>
      </c>
    </row>
    <row r="9" spans="1:17" ht="12" customHeight="1" x14ac:dyDescent="0.25">
      <c r="A9" s="88" t="s">
        <v>106</v>
      </c>
      <c r="B9" s="109"/>
      <c r="C9" s="109">
        <f>IF(SER_hh_tes_in!C9=0,"",SER_hh_tes_in!C9/SER_hh_fec_in!C9)</f>
        <v>0.67260144483103246</v>
      </c>
      <c r="D9" s="109">
        <f>IF(SER_hh_tes_in!D9=0,"",SER_hh_tes_in!D9/SER_hh_fec_in!D9)</f>
        <v>0.67874869871104082</v>
      </c>
      <c r="E9" s="109">
        <f>IF(SER_hh_tes_in!E9=0,"",SER_hh_tes_in!E9/SER_hh_fec_in!E9)</f>
        <v>0.6849641497369825</v>
      </c>
      <c r="F9" s="109" t="str">
        <f>IF(SER_hh_tes_in!F9=0,"",SER_hh_tes_in!F9/SER_hh_fec_in!F9)</f>
        <v/>
      </c>
      <c r="G9" s="109" t="str">
        <f>IF(SER_hh_tes_in!G9=0,"",SER_hh_tes_in!G9/SER_hh_fec_in!G9)</f>
        <v/>
      </c>
      <c r="H9" s="109">
        <f>IF(SER_hh_tes_in!H9=0,"",SER_hh_tes_in!H9/SER_hh_fec_in!H9)</f>
        <v>0.70389817248790465</v>
      </c>
      <c r="I9" s="109" t="str">
        <f>IF(SER_hh_tes_in!I9=0,"",SER_hh_tes_in!I9/SER_hh_fec_in!I9)</f>
        <v/>
      </c>
      <c r="J9" s="109" t="str">
        <f>IF(SER_hh_tes_in!J9=0,"",SER_hh_tes_in!J9/SER_hh_fec_in!J9)</f>
        <v/>
      </c>
      <c r="K9" s="109" t="str">
        <f>IF(SER_hh_tes_in!K9=0,"",SER_hh_tes_in!K9/SER_hh_fec_in!K9)</f>
        <v/>
      </c>
      <c r="L9" s="109">
        <f>IF(SER_hh_tes_in!L9=0,"",SER_hh_tes_in!L9/SER_hh_fec_in!L9)</f>
        <v>0.71943471479340648</v>
      </c>
      <c r="M9" s="109">
        <f>IF(SER_hh_tes_in!M9=0,"",SER_hh_tes_in!M9/SER_hh_fec_in!M9)</f>
        <v>0.72314506063664719</v>
      </c>
      <c r="N9" s="109">
        <f>IF(SER_hh_tes_in!N9=0,"",SER_hh_tes_in!N9/SER_hh_fec_in!N9)</f>
        <v>0.72674729523273496</v>
      </c>
      <c r="O9" s="109">
        <f>IF(SER_hh_tes_in!O9=0,"",SER_hh_tes_in!O9/SER_hh_fec_in!O9)</f>
        <v>0.73065174424942192</v>
      </c>
      <c r="P9" s="109">
        <f>IF(SER_hh_tes_in!P9=0,"",SER_hh_tes_in!P9/SER_hh_fec_in!P9)</f>
        <v>0.73446911185756281</v>
      </c>
      <c r="Q9" s="109">
        <f>IF(SER_hh_tes_in!Q9=0,"",SER_hh_tes_in!Q9/SER_hh_fec_in!Q9)</f>
        <v>0.73830671614157994</v>
      </c>
    </row>
    <row r="10" spans="1:17" ht="12" customHeight="1" x14ac:dyDescent="0.25">
      <c r="A10" s="88" t="s">
        <v>34</v>
      </c>
      <c r="B10" s="109"/>
      <c r="C10" s="109">
        <f>IF(SER_hh_tes_in!C10=0,"",SER_hh_tes_in!C10/SER_hh_fec_in!C10)</f>
        <v>0.52056527818034382</v>
      </c>
      <c r="D10" s="109">
        <f>IF(SER_hh_tes_in!D10=0,"",SER_hh_tes_in!D10/SER_hh_fec_in!D10)</f>
        <v>0.52515755165746758</v>
      </c>
      <c r="E10" s="109">
        <f>IF(SER_hh_tes_in!E10=0,"",SER_hh_tes_in!E10/SER_hh_fec_in!E10)</f>
        <v>0.52988903632230222</v>
      </c>
      <c r="F10" s="109">
        <f>IF(SER_hh_tes_in!F10=0,"",SER_hh_tes_in!F10/SER_hh_fec_in!F10)</f>
        <v>0.53429453633991275</v>
      </c>
      <c r="G10" s="109">
        <f>IF(SER_hh_tes_in!G10=0,"",SER_hh_tes_in!G10/SER_hh_fec_in!G10)</f>
        <v>0.53969461985600264</v>
      </c>
      <c r="H10" s="109">
        <f>IF(SER_hh_tes_in!H10=0,"",SER_hh_tes_in!H10/SER_hh_fec_in!H10)</f>
        <v>0.54578608003909101</v>
      </c>
      <c r="I10" s="109">
        <f>IF(SER_hh_tes_in!I10=0,"",SER_hh_tes_in!I10/SER_hh_fec_in!I10)</f>
        <v>0.55033943386415274</v>
      </c>
      <c r="J10" s="109" t="str">
        <f>IF(SER_hh_tes_in!J10=0,"",SER_hh_tes_in!J10/SER_hh_fec_in!J10)</f>
        <v/>
      </c>
      <c r="K10" s="109" t="str">
        <f>IF(SER_hh_tes_in!K10=0,"",SER_hh_tes_in!K10/SER_hh_fec_in!K10)</f>
        <v/>
      </c>
      <c r="L10" s="109" t="str">
        <f>IF(SER_hh_tes_in!L10=0,"",SER_hh_tes_in!L10/SER_hh_fec_in!L10)</f>
        <v/>
      </c>
      <c r="M10" s="109" t="str">
        <f>IF(SER_hh_tes_in!M10=0,"",SER_hh_tes_in!M10/SER_hh_fec_in!M10)</f>
        <v/>
      </c>
      <c r="N10" s="109" t="str">
        <f>IF(SER_hh_tes_in!N10=0,"",SER_hh_tes_in!N10/SER_hh_fec_in!N10)</f>
        <v/>
      </c>
      <c r="O10" s="109" t="str">
        <f>IF(SER_hh_tes_in!O10=0,"",SER_hh_tes_in!O10/SER_hh_fec_in!O10)</f>
        <v/>
      </c>
      <c r="P10" s="109" t="str">
        <f>IF(SER_hh_tes_in!P10=0,"",SER_hh_tes_in!P10/SER_hh_fec_in!P10)</f>
        <v/>
      </c>
      <c r="Q10" s="109" t="str">
        <f>IF(SER_hh_tes_in!Q10=0,"",SER_hh_tes_in!Q10/SER_hh_fec_in!Q10)</f>
        <v/>
      </c>
    </row>
    <row r="11" spans="1:17" ht="12" customHeight="1" x14ac:dyDescent="0.25">
      <c r="A11" s="88" t="s">
        <v>61</v>
      </c>
      <c r="B11" s="109"/>
      <c r="C11" s="109" t="str">
        <f>IF(SER_hh_tes_in!C11=0,"",SER_hh_tes_in!C11/SER_hh_fec_in!C11)</f>
        <v/>
      </c>
      <c r="D11" s="109" t="str">
        <f>IF(SER_hh_tes_in!D11=0,"",SER_hh_tes_in!D11/SER_hh_fec_in!D11)</f>
        <v/>
      </c>
      <c r="E11" s="109" t="str">
        <f>IF(SER_hh_tes_in!E11=0,"",SER_hh_tes_in!E11/SER_hh_fec_in!E11)</f>
        <v/>
      </c>
      <c r="F11" s="109" t="str">
        <f>IF(SER_hh_tes_in!F11=0,"",SER_hh_tes_in!F11/SER_hh_fec_in!F11)</f>
        <v/>
      </c>
      <c r="G11" s="109" t="str">
        <f>IF(SER_hh_tes_in!G11=0,"",SER_hh_tes_in!G11/SER_hh_fec_in!G11)</f>
        <v/>
      </c>
      <c r="H11" s="109" t="str">
        <f>IF(SER_hh_tes_in!H11=0,"",SER_hh_tes_in!H11/SER_hh_fec_in!H11)</f>
        <v/>
      </c>
      <c r="I11" s="109" t="str">
        <f>IF(SER_hh_tes_in!I11=0,"",SER_hh_tes_in!I11/SER_hh_fec_in!I11)</f>
        <v/>
      </c>
      <c r="J11" s="109" t="str">
        <f>IF(SER_hh_tes_in!J11=0,"",SER_hh_tes_in!J11/SER_hh_fec_in!J11)</f>
        <v/>
      </c>
      <c r="K11" s="109" t="str">
        <f>IF(SER_hh_tes_in!K11=0,"",SER_hh_tes_in!K11/SER_hh_fec_in!K11)</f>
        <v/>
      </c>
      <c r="L11" s="109" t="str">
        <f>IF(SER_hh_tes_in!L11=0,"",SER_hh_tes_in!L11/SER_hh_fec_in!L11)</f>
        <v/>
      </c>
      <c r="M11" s="109" t="str">
        <f>IF(SER_hh_tes_in!M11=0,"",SER_hh_tes_in!M11/SER_hh_fec_in!M11)</f>
        <v/>
      </c>
      <c r="N11" s="109" t="str">
        <f>IF(SER_hh_tes_in!N11=0,"",SER_hh_tes_in!N11/SER_hh_fec_in!N11)</f>
        <v/>
      </c>
      <c r="O11" s="109" t="str">
        <f>IF(SER_hh_tes_in!O11=0,"",SER_hh_tes_in!O11/SER_hh_fec_in!O11)</f>
        <v/>
      </c>
      <c r="P11" s="109" t="str">
        <f>IF(SER_hh_tes_in!P11=0,"",SER_hh_tes_in!P11/SER_hh_fec_in!P11)</f>
        <v/>
      </c>
      <c r="Q11" s="109" t="str">
        <f>IF(SER_hh_tes_in!Q11=0,"",SER_hh_tes_in!Q11/SER_hh_fec_in!Q11)</f>
        <v/>
      </c>
    </row>
    <row r="12" spans="1:17" ht="12" customHeight="1" x14ac:dyDescent="0.25">
      <c r="A12" s="88" t="s">
        <v>42</v>
      </c>
      <c r="B12" s="109"/>
      <c r="C12" s="109" t="str">
        <f>IF(SER_hh_tes_in!C12=0,"",SER_hh_tes_in!C12/SER_hh_fec_in!C12)</f>
        <v/>
      </c>
      <c r="D12" s="109">
        <f>IF(SER_hh_tes_in!D12=0,"",SER_hh_tes_in!D12/SER_hh_fec_in!D12)</f>
        <v>0.74706806186747354</v>
      </c>
      <c r="E12" s="109" t="str">
        <f>IF(SER_hh_tes_in!E12=0,"",SER_hh_tes_in!E12/SER_hh_fec_in!E12)</f>
        <v/>
      </c>
      <c r="F12" s="109">
        <f>IF(SER_hh_tes_in!F12=0,"",SER_hh_tes_in!F12/SER_hh_fec_in!F12)</f>
        <v>0.75929881755011175</v>
      </c>
      <c r="G12" s="109">
        <f>IF(SER_hh_tes_in!G12=0,"",SER_hh_tes_in!G12/SER_hh_fec_in!G12)</f>
        <v>0.76757413437428246</v>
      </c>
      <c r="H12" s="109">
        <f>IF(SER_hh_tes_in!H12=0,"",SER_hh_tes_in!H12/SER_hh_fec_in!H12)</f>
        <v>0.77623009491143569</v>
      </c>
      <c r="I12" s="109">
        <f>IF(SER_hh_tes_in!I12=0,"",SER_hh_tes_in!I12/SER_hh_fec_in!I12)</f>
        <v>0.78262964144894098</v>
      </c>
      <c r="J12" s="109">
        <f>IF(SER_hh_tes_in!J12=0,"",SER_hh_tes_in!J12/SER_hh_fec_in!J12)</f>
        <v>0.78642552830273238</v>
      </c>
      <c r="K12" s="109">
        <f>IF(SER_hh_tes_in!K12=0,"",SER_hh_tes_in!K12/SER_hh_fec_in!K12)</f>
        <v>0.79005430543424682</v>
      </c>
      <c r="L12" s="109">
        <f>IF(SER_hh_tes_in!L12=0,"",SER_hh_tes_in!L12/SER_hh_fec_in!L12)</f>
        <v>0.79390188837921782</v>
      </c>
      <c r="M12" s="109">
        <f>IF(SER_hh_tes_in!M12=0,"",SER_hh_tes_in!M12/SER_hh_fec_in!M12)</f>
        <v>0.79685621572904364</v>
      </c>
      <c r="N12" s="109">
        <f>IF(SER_hh_tes_in!N12=0,"",SER_hh_tes_in!N12/SER_hh_fec_in!N12)</f>
        <v>0.79920548727537577</v>
      </c>
      <c r="O12" s="109" t="str">
        <f>IF(SER_hh_tes_in!O12=0,"",SER_hh_tes_in!O12/SER_hh_fec_in!O12)</f>
        <v/>
      </c>
      <c r="P12" s="109" t="str">
        <f>IF(SER_hh_tes_in!P12=0,"",SER_hh_tes_in!P12/SER_hh_fec_in!P12)</f>
        <v/>
      </c>
      <c r="Q12" s="109">
        <f>IF(SER_hh_tes_in!Q12=0,"",SER_hh_tes_in!Q12/SER_hh_fec_in!Q12)</f>
        <v>0.80323492617278469</v>
      </c>
    </row>
    <row r="13" spans="1:17" ht="12" customHeight="1" x14ac:dyDescent="0.25">
      <c r="A13" s="88" t="s">
        <v>105</v>
      </c>
      <c r="B13" s="109"/>
      <c r="C13" s="109">
        <f>IF(SER_hh_tes_in!C13=0,"",SER_hh_tes_in!C13/SER_hh_fec_in!C13)</f>
        <v>1.1789117649539558</v>
      </c>
      <c r="D13" s="109">
        <f>IF(SER_hh_tes_in!D13=0,"",SER_hh_tes_in!D13/SER_hh_fec_in!D13)</f>
        <v>1.1787290297743678</v>
      </c>
      <c r="E13" s="109">
        <f>IF(SER_hh_tes_in!E13=0,"",SER_hh_tes_in!E13/SER_hh_fec_in!E13)</f>
        <v>1.1786467668607619</v>
      </c>
      <c r="F13" s="109">
        <f>IF(SER_hh_tes_in!F13=0,"",SER_hh_tes_in!F13/SER_hh_fec_in!F13)</f>
        <v>1.178472781522977</v>
      </c>
      <c r="G13" s="109">
        <f>IF(SER_hh_tes_in!G13=0,"",SER_hh_tes_in!G13/SER_hh_fec_in!G13)</f>
        <v>1.1784127313166528</v>
      </c>
      <c r="H13" s="109">
        <f>IF(SER_hh_tes_in!H13=0,"",SER_hh_tes_in!H13/SER_hh_fec_in!H13)</f>
        <v>1.1783229275167599</v>
      </c>
      <c r="I13" s="109">
        <f>IF(SER_hh_tes_in!I13=0,"",SER_hh_tes_in!I13/SER_hh_fec_in!I13)</f>
        <v>1.1782859838999347</v>
      </c>
      <c r="J13" s="109">
        <f>IF(SER_hh_tes_in!J13=0,"",SER_hh_tes_in!J13/SER_hh_fec_in!J13)</f>
        <v>1.1782679070489126</v>
      </c>
      <c r="K13" s="109">
        <f>IF(SER_hh_tes_in!K13=0,"",SER_hh_tes_in!K13/SER_hh_fec_in!K13)</f>
        <v>1.1782577455297274</v>
      </c>
      <c r="L13" s="109">
        <f>IF(SER_hh_tes_in!L13=0,"",SER_hh_tes_in!L13/SER_hh_fec_in!L13)</f>
        <v>1.6931485089430418</v>
      </c>
      <c r="M13" s="109">
        <f>IF(SER_hh_tes_in!M13=0,"",SER_hh_tes_in!M13/SER_hh_fec_in!M13)</f>
        <v>2.2061506545906124</v>
      </c>
      <c r="N13" s="109">
        <f>IF(SER_hh_tes_in!N13=0,"",SER_hh_tes_in!N13/SER_hh_fec_in!N13)</f>
        <v>2.5478667317488695</v>
      </c>
      <c r="O13" s="109">
        <f>IF(SER_hh_tes_in!O13=0,"",SER_hh_tes_in!O13/SER_hh_fec_in!O13)</f>
        <v>2.8556212320855496</v>
      </c>
      <c r="P13" s="109">
        <f>IF(SER_hh_tes_in!P13=0,"",SER_hh_tes_in!P13/SER_hh_fec_in!P13)</f>
        <v>3.0430331116067015</v>
      </c>
      <c r="Q13" s="109">
        <f>IF(SER_hh_tes_in!Q13=0,"",SER_hh_tes_in!Q13/SER_hh_fec_in!Q13)</f>
        <v>3.1772062696342607</v>
      </c>
    </row>
    <row r="14" spans="1:17" ht="12" customHeight="1" x14ac:dyDescent="0.25">
      <c r="A14" s="51" t="s">
        <v>104</v>
      </c>
      <c r="B14" s="112"/>
      <c r="C14" s="112">
        <f>IF(SER_hh_tes_in!C14=0,"",SER_hh_tes_in!C14/SER_hh_fec_in!C14)</f>
        <v>0.75009265633727829</v>
      </c>
      <c r="D14" s="112">
        <f>IF(SER_hh_tes_in!D14=0,"",SER_hh_tes_in!D14/SER_hh_fec_in!D14)</f>
        <v>0.75661164841750272</v>
      </c>
      <c r="E14" s="112">
        <f>IF(SER_hh_tes_in!E14=0,"",SER_hh_tes_in!E14/SER_hh_fec_in!E14)</f>
        <v>0.76315505179402154</v>
      </c>
      <c r="F14" s="112">
        <f>IF(SER_hh_tes_in!F14=0,"",SER_hh_tes_in!F14/SER_hh_fec_in!F14)</f>
        <v>0.76878878152071284</v>
      </c>
      <c r="G14" s="112">
        <f>IF(SER_hh_tes_in!G14=0,"",SER_hh_tes_in!G14/SER_hh_fec_in!G14)</f>
        <v>0.77637529342027067</v>
      </c>
      <c r="H14" s="112">
        <f>IF(SER_hh_tes_in!H14=0,"",SER_hh_tes_in!H14/SER_hh_fec_in!H14)</f>
        <v>0.78474537460124472</v>
      </c>
      <c r="I14" s="112">
        <f>IF(SER_hh_tes_in!I14=0,"",SER_hh_tes_in!I14/SER_hh_fec_in!I14)</f>
        <v>0.79085427248989593</v>
      </c>
      <c r="J14" s="112">
        <f>IF(SER_hh_tes_in!J14=0,"",SER_hh_tes_in!J14/SER_hh_fec_in!J14)</f>
        <v>0.79420353291652834</v>
      </c>
      <c r="K14" s="112">
        <f>IF(SER_hh_tes_in!K14=0,"",SER_hh_tes_in!K14/SER_hh_fec_in!K14)</f>
        <v>0.79758525804231428</v>
      </c>
      <c r="L14" s="112" t="str">
        <f>IF(SER_hh_tes_in!L14=0,"",SER_hh_tes_in!L14/SER_hh_fec_in!L14)</f>
        <v/>
      </c>
      <c r="M14" s="112" t="str">
        <f>IF(SER_hh_tes_in!M14=0,"",SER_hh_tes_in!M14/SER_hh_fec_in!M14)</f>
        <v/>
      </c>
      <c r="N14" s="112">
        <f>IF(SER_hh_tes_in!N14=0,"",SER_hh_tes_in!N14/SER_hh_fec_in!N14)</f>
        <v>0.80717910175801855</v>
      </c>
      <c r="O14" s="112">
        <f>IF(SER_hh_tes_in!O14=0,"",SER_hh_tes_in!O14/SER_hh_fec_in!O14)</f>
        <v>0.81045790637707471</v>
      </c>
      <c r="P14" s="112">
        <f>IF(SER_hh_tes_in!P14=0,"",SER_hh_tes_in!P14/SER_hh_fec_in!P14)</f>
        <v>0.81367175489143384</v>
      </c>
      <c r="Q14" s="112" t="str">
        <f>IF(SER_hh_tes_in!Q14=0,"",SER_hh_tes_in!Q14/SER_hh_fec_in!Q14)</f>
        <v/>
      </c>
    </row>
    <row r="15" spans="1:17" ht="12" customHeight="1" x14ac:dyDescent="0.25">
      <c r="A15" s="105" t="s">
        <v>108</v>
      </c>
      <c r="B15" s="114"/>
      <c r="C15" s="114">
        <f>IF(SER_hh_tes_in!C15=0,"",SER_hh_tes_in!C15/SER_hh_fec_in!C15)</f>
        <v>1.0549498514698989</v>
      </c>
      <c r="D15" s="114">
        <f>IF(SER_hh_tes_in!D15=0,"",SER_hh_tes_in!D15/SER_hh_fec_in!D15)</f>
        <v>1.0465329823098291</v>
      </c>
      <c r="E15" s="114">
        <f>IF(SER_hh_tes_in!E15=0,"",SER_hh_tes_in!E15/SER_hh_fec_in!E15)</f>
        <v>1.027522521721101</v>
      </c>
      <c r="F15" s="114">
        <f>IF(SER_hh_tes_in!F15=0,"",SER_hh_tes_in!F15/SER_hh_fec_in!F15)</f>
        <v>1.0750525554358243</v>
      </c>
      <c r="G15" s="114">
        <f>IF(SER_hh_tes_in!G15=0,"",SER_hh_tes_in!G15/SER_hh_fec_in!G15)</f>
        <v>1.0781545022770922</v>
      </c>
      <c r="H15" s="114">
        <f>IF(SER_hh_tes_in!H15=0,"",SER_hh_tes_in!H15/SER_hh_fec_in!H15)</f>
        <v>1.0577745316930152</v>
      </c>
      <c r="I15" s="114">
        <f>IF(SER_hh_tes_in!I15=0,"",SER_hh_tes_in!I15/SER_hh_fec_in!I15)</f>
        <v>1.103069841487528</v>
      </c>
      <c r="J15" s="114">
        <f>IF(SER_hh_tes_in!J15=0,"",SER_hh_tes_in!J15/SER_hh_fec_in!J15)</f>
        <v>1.085237909988543</v>
      </c>
      <c r="K15" s="114">
        <f>IF(SER_hh_tes_in!K15=0,"",SER_hh_tes_in!K15/SER_hh_fec_in!K15)</f>
        <v>1.0822177903305932</v>
      </c>
      <c r="L15" s="114">
        <f>IF(SER_hh_tes_in!L15=0,"",SER_hh_tes_in!L15/SER_hh_fec_in!L15)</f>
        <v>1.0569775536957242</v>
      </c>
      <c r="M15" s="114">
        <f>IF(SER_hh_tes_in!M15=0,"",SER_hh_tes_in!M15/SER_hh_fec_in!M15)</f>
        <v>1.0433878848951355</v>
      </c>
      <c r="N15" s="114">
        <f>IF(SER_hh_tes_in!N15=0,"",SER_hh_tes_in!N15/SER_hh_fec_in!N15)</f>
        <v>1.0354127784036107</v>
      </c>
      <c r="O15" s="114">
        <f>IF(SER_hh_tes_in!O15=0,"",SER_hh_tes_in!O15/SER_hh_fec_in!O15)</f>
        <v>1.0380062414838997</v>
      </c>
      <c r="P15" s="114">
        <f>IF(SER_hh_tes_in!P15=0,"",SER_hh_tes_in!P15/SER_hh_fec_in!P15)</f>
        <v>1.0314293358870803</v>
      </c>
      <c r="Q15" s="114">
        <f>IF(SER_hh_tes_in!Q15=0,"",SER_hh_tes_in!Q15/SER_hh_fec_in!Q15)</f>
        <v>1.0308673295340021</v>
      </c>
    </row>
    <row r="16" spans="1:17" ht="12.95" customHeight="1" x14ac:dyDescent="0.25">
      <c r="A16" s="90" t="s">
        <v>102</v>
      </c>
      <c r="B16" s="110"/>
      <c r="C16" s="110">
        <f>IF(SER_hh_tes_in!C16=0,"",SER_hh_tes_in!C16/SER_hh_fec_in!C16)</f>
        <v>1.7357978868245945</v>
      </c>
      <c r="D16" s="110">
        <f>IF(SER_hh_tes_in!D16=0,"",SER_hh_tes_in!D16/SER_hh_fec_in!D16)</f>
        <v>1.7697731759973718</v>
      </c>
      <c r="E16" s="110">
        <f>IF(SER_hh_tes_in!E16=0,"",SER_hh_tes_in!E16/SER_hh_fec_in!E16)</f>
        <v>1.7967537257309383</v>
      </c>
      <c r="F16" s="110">
        <f>IF(SER_hh_tes_in!F16=0,"",SER_hh_tes_in!F16/SER_hh_fec_in!F16)</f>
        <v>1.8196621115136855</v>
      </c>
      <c r="G16" s="110">
        <f>IF(SER_hh_tes_in!G16=0,"",SER_hh_tes_in!G16/SER_hh_fec_in!G16)</f>
        <v>1.8490696971068266</v>
      </c>
      <c r="H16" s="110">
        <f>IF(SER_hh_tes_in!H16=0,"",SER_hh_tes_in!H16/SER_hh_fec_in!H16)</f>
        <v>1.8799814157107273</v>
      </c>
      <c r="I16" s="110">
        <f>IF(SER_hh_tes_in!I16=0,"",SER_hh_tes_in!I16/SER_hh_fec_in!I16)</f>
        <v>1.9017888514435612</v>
      </c>
      <c r="J16" s="110">
        <f>IF(SER_hh_tes_in!J16=0,"",SER_hh_tes_in!J16/SER_hh_fec_in!J16)</f>
        <v>1.9182543394897473</v>
      </c>
      <c r="K16" s="110">
        <f>IF(SER_hh_tes_in!K16=0,"",SER_hh_tes_in!K16/SER_hh_fec_in!K16)</f>
        <v>1.931600020638224</v>
      </c>
      <c r="L16" s="110">
        <f>IF(SER_hh_tes_in!L16=0,"",SER_hh_tes_in!L16/SER_hh_fec_in!L16)</f>
        <v>1.9482031321590763</v>
      </c>
      <c r="M16" s="110">
        <f>IF(SER_hh_tes_in!M16=0,"",SER_hh_tes_in!M16/SER_hh_fec_in!M16)</f>
        <v>2.0009294562412276</v>
      </c>
      <c r="N16" s="110">
        <f>IF(SER_hh_tes_in!N16=0,"",SER_hh_tes_in!N16/SER_hh_fec_in!N16)</f>
        <v>2.0643325641123269</v>
      </c>
      <c r="O16" s="110">
        <f>IF(SER_hh_tes_in!O16=0,"",SER_hh_tes_in!O16/SER_hh_fec_in!O16)</f>
        <v>2.1162011628717119</v>
      </c>
      <c r="P16" s="110">
        <f>IF(SER_hh_tes_in!P16=0,"",SER_hh_tes_in!P16/SER_hh_fec_in!P16)</f>
        <v>2.161120917064316</v>
      </c>
      <c r="Q16" s="110">
        <f>IF(SER_hh_tes_in!Q16=0,"",SER_hh_tes_in!Q16/SER_hh_fec_in!Q16)</f>
        <v>2.3249536559958144</v>
      </c>
    </row>
    <row r="17" spans="1:17" ht="12.95" customHeight="1" x14ac:dyDescent="0.25">
      <c r="A17" s="88" t="s">
        <v>101</v>
      </c>
      <c r="B17" s="113"/>
      <c r="C17" s="113" t="str">
        <f>IF(SER_hh_tes_in!C17=0,"",SER_hh_tes_in!C17/SER_hh_fec_in!C17)</f>
        <v/>
      </c>
      <c r="D17" s="113" t="str">
        <f>IF(SER_hh_tes_in!D17=0,"",SER_hh_tes_in!D17/SER_hh_fec_in!D17)</f>
        <v/>
      </c>
      <c r="E17" s="113" t="str">
        <f>IF(SER_hh_tes_in!E17=0,"",SER_hh_tes_in!E17/SER_hh_fec_in!E17)</f>
        <v/>
      </c>
      <c r="F17" s="113" t="str">
        <f>IF(SER_hh_tes_in!F17=0,"",SER_hh_tes_in!F17/SER_hh_fec_in!F17)</f>
        <v/>
      </c>
      <c r="G17" s="113" t="str">
        <f>IF(SER_hh_tes_in!G17=0,"",SER_hh_tes_in!G17/SER_hh_fec_in!G17)</f>
        <v/>
      </c>
      <c r="H17" s="113" t="str">
        <f>IF(SER_hh_tes_in!H17=0,"",SER_hh_tes_in!H17/SER_hh_fec_in!H17)</f>
        <v/>
      </c>
      <c r="I17" s="113" t="str">
        <f>IF(SER_hh_tes_in!I17=0,"",SER_hh_tes_in!I17/SER_hh_fec_in!I17)</f>
        <v/>
      </c>
      <c r="J17" s="113" t="str">
        <f>IF(SER_hh_tes_in!J17=0,"",SER_hh_tes_in!J17/SER_hh_fec_in!J17)</f>
        <v/>
      </c>
      <c r="K17" s="113" t="str">
        <f>IF(SER_hh_tes_in!K17=0,"",SER_hh_tes_in!K17/SER_hh_fec_in!K17)</f>
        <v/>
      </c>
      <c r="L17" s="113" t="str">
        <f>IF(SER_hh_tes_in!L17=0,"",SER_hh_tes_in!L17/SER_hh_fec_in!L17)</f>
        <v/>
      </c>
      <c r="M17" s="113" t="str">
        <f>IF(SER_hh_tes_in!M17=0,"",SER_hh_tes_in!M17/SER_hh_fec_in!M17)</f>
        <v/>
      </c>
      <c r="N17" s="113" t="str">
        <f>IF(SER_hh_tes_in!N17=0,"",SER_hh_tes_in!N17/SER_hh_fec_in!N17)</f>
        <v/>
      </c>
      <c r="O17" s="113" t="str">
        <f>IF(SER_hh_tes_in!O17=0,"",SER_hh_tes_in!O17/SER_hh_fec_in!O17)</f>
        <v/>
      </c>
      <c r="P17" s="113" t="str">
        <f>IF(SER_hh_tes_in!P17=0,"",SER_hh_tes_in!P17/SER_hh_fec_in!P17)</f>
        <v/>
      </c>
      <c r="Q17" s="113" t="str">
        <f>IF(SER_hh_tes_in!Q17=0,"",SER_hh_tes_in!Q17/SER_hh_fec_in!Q17)</f>
        <v/>
      </c>
    </row>
    <row r="18" spans="1:17" ht="12" customHeight="1" x14ac:dyDescent="0.25">
      <c r="A18" s="88" t="s">
        <v>100</v>
      </c>
      <c r="B18" s="113"/>
      <c r="C18" s="113">
        <f>IF(SER_hh_tes_in!C18=0,"",SER_hh_tes_in!C18/SER_hh_fec_in!C18)</f>
        <v>1.7357978868245945</v>
      </c>
      <c r="D18" s="113">
        <f>IF(SER_hh_tes_in!D18=0,"",SER_hh_tes_in!D18/SER_hh_fec_in!D18)</f>
        <v>1.7697731759973718</v>
      </c>
      <c r="E18" s="113">
        <f>IF(SER_hh_tes_in!E18=0,"",SER_hh_tes_in!E18/SER_hh_fec_in!E18)</f>
        <v>1.7967537257309383</v>
      </c>
      <c r="F18" s="113">
        <f>IF(SER_hh_tes_in!F18=0,"",SER_hh_tes_in!F18/SER_hh_fec_in!F18)</f>
        <v>1.8196621115136855</v>
      </c>
      <c r="G18" s="113">
        <f>IF(SER_hh_tes_in!G18=0,"",SER_hh_tes_in!G18/SER_hh_fec_in!G18)</f>
        <v>1.8490696971068266</v>
      </c>
      <c r="H18" s="113">
        <f>IF(SER_hh_tes_in!H18=0,"",SER_hh_tes_in!H18/SER_hh_fec_in!H18)</f>
        <v>1.8799814157107273</v>
      </c>
      <c r="I18" s="113">
        <f>IF(SER_hh_tes_in!I18=0,"",SER_hh_tes_in!I18/SER_hh_fec_in!I18)</f>
        <v>1.9017888514435612</v>
      </c>
      <c r="J18" s="113">
        <f>IF(SER_hh_tes_in!J18=0,"",SER_hh_tes_in!J18/SER_hh_fec_in!J18)</f>
        <v>1.9182543394897473</v>
      </c>
      <c r="K18" s="113">
        <f>IF(SER_hh_tes_in!K18=0,"",SER_hh_tes_in!K18/SER_hh_fec_in!K18)</f>
        <v>1.931600020638224</v>
      </c>
      <c r="L18" s="113">
        <f>IF(SER_hh_tes_in!L18=0,"",SER_hh_tes_in!L18/SER_hh_fec_in!L18)</f>
        <v>1.9482031321590763</v>
      </c>
      <c r="M18" s="113">
        <f>IF(SER_hh_tes_in!M18=0,"",SER_hh_tes_in!M18/SER_hh_fec_in!M18)</f>
        <v>2.0009294562412276</v>
      </c>
      <c r="N18" s="113">
        <f>IF(SER_hh_tes_in!N18=0,"",SER_hh_tes_in!N18/SER_hh_fec_in!N18)</f>
        <v>2.0643325641123269</v>
      </c>
      <c r="O18" s="113">
        <f>IF(SER_hh_tes_in!O18=0,"",SER_hh_tes_in!O18/SER_hh_fec_in!O18)</f>
        <v>2.1162011628717119</v>
      </c>
      <c r="P18" s="113">
        <f>IF(SER_hh_tes_in!P18=0,"",SER_hh_tes_in!P18/SER_hh_fec_in!P18)</f>
        <v>2.161120917064316</v>
      </c>
      <c r="Q18" s="113">
        <f>IF(SER_hh_tes_in!Q18=0,"",SER_hh_tes_in!Q18/SER_hh_fec_in!Q18)</f>
        <v>2.3249536559958144</v>
      </c>
    </row>
    <row r="19" spans="1:17" ht="12.95" customHeight="1" x14ac:dyDescent="0.25">
      <c r="A19" s="90" t="s">
        <v>47</v>
      </c>
      <c r="B19" s="110"/>
      <c r="C19" s="110">
        <f>IF(SER_hh_tes_in!C19=0,"",SER_hh_tes_in!C19/SER_hh_fec_in!C19)</f>
        <v>0.63781760805265486</v>
      </c>
      <c r="D19" s="110">
        <f>IF(SER_hh_tes_in!D19=0,"",SER_hh_tes_in!D19/SER_hh_fec_in!D19)</f>
        <v>0.72332781843254712</v>
      </c>
      <c r="E19" s="110">
        <f>IF(SER_hh_tes_in!E19=0,"",SER_hh_tes_in!E19/SER_hh_fec_in!E19)</f>
        <v>0.73147625515327308</v>
      </c>
      <c r="F19" s="110">
        <f>IF(SER_hh_tes_in!F19=0,"",SER_hh_tes_in!F19/SER_hh_fec_in!F19)</f>
        <v>0.73628462043046616</v>
      </c>
      <c r="G19" s="110">
        <f>IF(SER_hh_tes_in!G19=0,"",SER_hh_tes_in!G19/SER_hh_fec_in!G19)</f>
        <v>0.71935335955544444</v>
      </c>
      <c r="H19" s="110">
        <f>IF(SER_hh_tes_in!H19=0,"",SER_hh_tes_in!H19/SER_hh_fec_in!H19)</f>
        <v>0.73868932923337904</v>
      </c>
      <c r="I19" s="110">
        <f>IF(SER_hh_tes_in!I19=0,"",SER_hh_tes_in!I19/SER_hh_fec_in!I19)</f>
        <v>0.72765173667161154</v>
      </c>
      <c r="J19" s="110">
        <f>IF(SER_hh_tes_in!J19=0,"",SER_hh_tes_in!J19/SER_hh_fec_in!J19)</f>
        <v>0.68704556215977641</v>
      </c>
      <c r="K19" s="110">
        <f>IF(SER_hh_tes_in!K19=0,"",SER_hh_tes_in!K19/SER_hh_fec_in!K19)</f>
        <v>0.69590148395936169</v>
      </c>
      <c r="L19" s="110">
        <f>IF(SER_hh_tes_in!L19=0,"",SER_hh_tes_in!L19/SER_hh_fec_in!L19)</f>
        <v>0.72443969100441263</v>
      </c>
      <c r="M19" s="110">
        <f>IF(SER_hh_tes_in!M19=0,"",SER_hh_tes_in!M19/SER_hh_fec_in!M19)</f>
        <v>0.71134763391526246</v>
      </c>
      <c r="N19" s="110">
        <f>IF(SER_hh_tes_in!N19=0,"",SER_hh_tes_in!N19/SER_hh_fec_in!N19)</f>
        <v>0.73308297886518781</v>
      </c>
      <c r="O19" s="110">
        <f>IF(SER_hh_tes_in!O19=0,"",SER_hh_tes_in!O19/SER_hh_fec_in!O19)</f>
        <v>0.65271906302133231</v>
      </c>
      <c r="P19" s="110">
        <f>IF(SER_hh_tes_in!P19=0,"",SER_hh_tes_in!P19/SER_hh_fec_in!P19)</f>
        <v>0.65012410331406401</v>
      </c>
      <c r="Q19" s="110">
        <f>IF(SER_hh_tes_in!Q19=0,"",SER_hh_tes_in!Q19/SER_hh_fec_in!Q19)</f>
        <v>0.73424675917074067</v>
      </c>
    </row>
    <row r="20" spans="1:17" ht="12" customHeight="1" x14ac:dyDescent="0.25">
      <c r="A20" s="88" t="s">
        <v>38</v>
      </c>
      <c r="B20" s="109"/>
      <c r="C20" s="109" t="str">
        <f>IF(SER_hh_tes_in!C20=0,"",SER_hh_tes_in!C20/SER_hh_fec_in!C20)</f>
        <v/>
      </c>
      <c r="D20" s="109" t="str">
        <f>IF(SER_hh_tes_in!D20=0,"",SER_hh_tes_in!D20/SER_hh_fec_in!D20)</f>
        <v/>
      </c>
      <c r="E20" s="109" t="str">
        <f>IF(SER_hh_tes_in!E20=0,"",SER_hh_tes_in!E20/SER_hh_fec_in!E20)</f>
        <v/>
      </c>
      <c r="F20" s="109" t="str">
        <f>IF(SER_hh_tes_in!F20=0,"",SER_hh_tes_in!F20/SER_hh_fec_in!F20)</f>
        <v/>
      </c>
      <c r="G20" s="109" t="str">
        <f>IF(SER_hh_tes_in!G20=0,"",SER_hh_tes_in!G20/SER_hh_fec_in!G20)</f>
        <v/>
      </c>
      <c r="H20" s="109" t="str">
        <f>IF(SER_hh_tes_in!H20=0,"",SER_hh_tes_in!H20/SER_hh_fec_in!H20)</f>
        <v/>
      </c>
      <c r="I20" s="109" t="str">
        <f>IF(SER_hh_tes_in!I20=0,"",SER_hh_tes_in!I20/SER_hh_fec_in!I20)</f>
        <v/>
      </c>
      <c r="J20" s="109" t="str">
        <f>IF(SER_hh_tes_in!J20=0,"",SER_hh_tes_in!J20/SER_hh_fec_in!J20)</f>
        <v/>
      </c>
      <c r="K20" s="109" t="str">
        <f>IF(SER_hh_tes_in!K20=0,"",SER_hh_tes_in!K20/SER_hh_fec_in!K20)</f>
        <v/>
      </c>
      <c r="L20" s="109" t="str">
        <f>IF(SER_hh_tes_in!L20=0,"",SER_hh_tes_in!L20/SER_hh_fec_in!L20)</f>
        <v/>
      </c>
      <c r="M20" s="109" t="str">
        <f>IF(SER_hh_tes_in!M20=0,"",SER_hh_tes_in!M20/SER_hh_fec_in!M20)</f>
        <v/>
      </c>
      <c r="N20" s="109" t="str">
        <f>IF(SER_hh_tes_in!N20=0,"",SER_hh_tes_in!N20/SER_hh_fec_in!N20)</f>
        <v/>
      </c>
      <c r="O20" s="109" t="str">
        <f>IF(SER_hh_tes_in!O20=0,"",SER_hh_tes_in!O20/SER_hh_fec_in!O20)</f>
        <v/>
      </c>
      <c r="P20" s="109" t="str">
        <f>IF(SER_hh_tes_in!P20=0,"",SER_hh_tes_in!P20/SER_hh_fec_in!P20)</f>
        <v/>
      </c>
      <c r="Q20" s="109" t="str">
        <f>IF(SER_hh_tes_in!Q20=0,"",SER_hh_tes_in!Q20/SER_hh_fec_in!Q20)</f>
        <v/>
      </c>
    </row>
    <row r="21" spans="1:17" s="28" customFormat="1" ht="12" customHeight="1" x14ac:dyDescent="0.25">
      <c r="A21" s="88" t="s">
        <v>66</v>
      </c>
      <c r="B21" s="109"/>
      <c r="C21" s="109" t="str">
        <f>IF(SER_hh_tes_in!C21=0,"",SER_hh_tes_in!C21/SER_hh_fec_in!C21)</f>
        <v/>
      </c>
      <c r="D21" s="109" t="str">
        <f>IF(SER_hh_tes_in!D21=0,"",SER_hh_tes_in!D21/SER_hh_fec_in!D21)</f>
        <v/>
      </c>
      <c r="E21" s="109" t="str">
        <f>IF(SER_hh_tes_in!E21=0,"",SER_hh_tes_in!E21/SER_hh_fec_in!E21)</f>
        <v/>
      </c>
      <c r="F21" s="109" t="str">
        <f>IF(SER_hh_tes_in!F21=0,"",SER_hh_tes_in!F21/SER_hh_fec_in!F21)</f>
        <v/>
      </c>
      <c r="G21" s="109" t="str">
        <f>IF(SER_hh_tes_in!G21=0,"",SER_hh_tes_in!G21/SER_hh_fec_in!G21)</f>
        <v/>
      </c>
      <c r="H21" s="109" t="str">
        <f>IF(SER_hh_tes_in!H21=0,"",SER_hh_tes_in!H21/SER_hh_fec_in!H21)</f>
        <v/>
      </c>
      <c r="I21" s="109" t="str">
        <f>IF(SER_hh_tes_in!I21=0,"",SER_hh_tes_in!I21/SER_hh_fec_in!I21)</f>
        <v/>
      </c>
      <c r="J21" s="109" t="str">
        <f>IF(SER_hh_tes_in!J21=0,"",SER_hh_tes_in!J21/SER_hh_fec_in!J21)</f>
        <v/>
      </c>
      <c r="K21" s="109" t="str">
        <f>IF(SER_hh_tes_in!K21=0,"",SER_hh_tes_in!K21/SER_hh_fec_in!K21)</f>
        <v/>
      </c>
      <c r="L21" s="109" t="str">
        <f>IF(SER_hh_tes_in!L21=0,"",SER_hh_tes_in!L21/SER_hh_fec_in!L21)</f>
        <v/>
      </c>
      <c r="M21" s="109" t="str">
        <f>IF(SER_hh_tes_in!M21=0,"",SER_hh_tes_in!M21/SER_hh_fec_in!M21)</f>
        <v/>
      </c>
      <c r="N21" s="109" t="str">
        <f>IF(SER_hh_tes_in!N21=0,"",SER_hh_tes_in!N21/SER_hh_fec_in!N21)</f>
        <v/>
      </c>
      <c r="O21" s="109" t="str">
        <f>IF(SER_hh_tes_in!O21=0,"",SER_hh_tes_in!O21/SER_hh_fec_in!O21)</f>
        <v/>
      </c>
      <c r="P21" s="109" t="str">
        <f>IF(SER_hh_tes_in!P21=0,"",SER_hh_tes_in!P21/SER_hh_fec_in!P21)</f>
        <v/>
      </c>
      <c r="Q21" s="109" t="str">
        <f>IF(SER_hh_tes_in!Q21=0,"",SER_hh_tes_in!Q21/SER_hh_fec_in!Q21)</f>
        <v/>
      </c>
    </row>
    <row r="22" spans="1:17" ht="12" customHeight="1" x14ac:dyDescent="0.25">
      <c r="A22" s="88" t="s">
        <v>99</v>
      </c>
      <c r="B22" s="109"/>
      <c r="C22" s="109">
        <f>IF(SER_hh_tes_in!C22=0,"",SER_hh_tes_in!C22/SER_hh_fec_in!C22)</f>
        <v>0.55528305456815918</v>
      </c>
      <c r="D22" s="109" t="str">
        <f>IF(SER_hh_tes_in!D22=0,"",SER_hh_tes_in!D22/SER_hh_fec_in!D22)</f>
        <v/>
      </c>
      <c r="E22" s="109" t="str">
        <f>IF(SER_hh_tes_in!E22=0,"",SER_hh_tes_in!E22/SER_hh_fec_in!E22)</f>
        <v/>
      </c>
      <c r="F22" s="109" t="str">
        <f>IF(SER_hh_tes_in!F22=0,"",SER_hh_tes_in!F22/SER_hh_fec_in!F22)</f>
        <v/>
      </c>
      <c r="G22" s="109">
        <f>IF(SER_hh_tes_in!G22=0,"",SER_hh_tes_in!G22/SER_hh_fec_in!G22)</f>
        <v>0.57572052098712723</v>
      </c>
      <c r="H22" s="109">
        <f>IF(SER_hh_tes_in!H22=0,"",SER_hh_tes_in!H22/SER_hh_fec_in!H22)</f>
        <v>0.58272297468688017</v>
      </c>
      <c r="I22" s="109">
        <f>IF(SER_hh_tes_in!I22=0,"",SER_hh_tes_in!I22/SER_hh_fec_in!I22)</f>
        <v>0.58846397371991255</v>
      </c>
      <c r="J22" s="109">
        <f>IF(SER_hh_tes_in!J22=0,"",SER_hh_tes_in!J22/SER_hh_fec_in!J22)</f>
        <v>0.5916544870587771</v>
      </c>
      <c r="K22" s="109">
        <f>IF(SER_hh_tes_in!K22=0,"",SER_hh_tes_in!K22/SER_hh_fec_in!K22)</f>
        <v>0.59436090179725709</v>
      </c>
      <c r="L22" s="109">
        <f>IF(SER_hh_tes_in!L22=0,"",SER_hh_tes_in!L22/SER_hh_fec_in!L22)</f>
        <v>0.59659424055072174</v>
      </c>
      <c r="M22" s="109">
        <f>IF(SER_hh_tes_in!M22=0,"",SER_hh_tes_in!M22/SER_hh_fec_in!M22)</f>
        <v>0.59667630378883163</v>
      </c>
      <c r="N22" s="109">
        <f>IF(SER_hh_tes_in!N22=0,"",SER_hh_tes_in!N22/SER_hh_fec_in!N22)</f>
        <v>0.59555461380721653</v>
      </c>
      <c r="O22" s="109">
        <f>IF(SER_hh_tes_in!O22=0,"",SER_hh_tes_in!O22/SER_hh_fec_in!O22)</f>
        <v>0.59572681780617587</v>
      </c>
      <c r="P22" s="109">
        <f>IF(SER_hh_tes_in!P22=0,"",SER_hh_tes_in!P22/SER_hh_fec_in!P22)</f>
        <v>0.59587255027113994</v>
      </c>
      <c r="Q22" s="109">
        <f>IF(SER_hh_tes_in!Q22=0,"",SER_hh_tes_in!Q22/SER_hh_fec_in!Q22)</f>
        <v>0.5959500377251673</v>
      </c>
    </row>
    <row r="23" spans="1:17" ht="12" customHeight="1" x14ac:dyDescent="0.25">
      <c r="A23" s="88" t="s">
        <v>98</v>
      </c>
      <c r="B23" s="109"/>
      <c r="C23" s="109">
        <f>IF(SER_hh_tes_in!C23=0,"",SER_hh_tes_in!C23/SER_hh_fec_in!C23)</f>
        <v>0.58857204077266989</v>
      </c>
      <c r="D23" s="109">
        <f>IF(SER_hh_tes_in!D23=0,"",SER_hh_tes_in!D23/SER_hh_fec_in!D23)</f>
        <v>0.59346876635836587</v>
      </c>
      <c r="E23" s="109">
        <f>IF(SER_hh_tes_in!E23=0,"",SER_hh_tes_in!E23/SER_hh_fec_in!E23)</f>
        <v>0.59856640473046419</v>
      </c>
      <c r="F23" s="109">
        <f>IF(SER_hh_tes_in!F23=0,"",SER_hh_tes_in!F23/SER_hh_fec_in!F23)</f>
        <v>0.60291341870944926</v>
      </c>
      <c r="G23" s="109">
        <f>IF(SER_hh_tes_in!G23=0,"",SER_hh_tes_in!G23/SER_hh_fec_in!G23)</f>
        <v>0.60891010263630241</v>
      </c>
      <c r="H23" s="109">
        <f>IF(SER_hh_tes_in!H23=0,"",SER_hh_tes_in!H23/SER_hh_fec_in!H23)</f>
        <v>0.61557576922162982</v>
      </c>
      <c r="I23" s="109">
        <f>IF(SER_hh_tes_in!I23=0,"",SER_hh_tes_in!I23/SER_hh_fec_in!I23)</f>
        <v>0.62054937795846465</v>
      </c>
      <c r="J23" s="109">
        <f>IF(SER_hh_tes_in!J23=0,"",SER_hh_tes_in!J23/SER_hh_fec_in!J23)</f>
        <v>0.62328461200243079</v>
      </c>
      <c r="K23" s="109">
        <f>IF(SER_hh_tes_in!K23=0,"",SER_hh_tes_in!K23/SER_hh_fec_in!K23)</f>
        <v>0.62602126154772464</v>
      </c>
      <c r="L23" s="109">
        <f>IF(SER_hh_tes_in!L23=0,"",SER_hh_tes_in!L23/SER_hh_fec_in!L23)</f>
        <v>0.62889912604270581</v>
      </c>
      <c r="M23" s="109">
        <f>IF(SER_hh_tes_in!M23=0,"",SER_hh_tes_in!M23/SER_hh_fec_in!M23)</f>
        <v>0.63044575139612424</v>
      </c>
      <c r="N23" s="109">
        <f>IF(SER_hh_tes_in!N23=0,"",SER_hh_tes_in!N23/SER_hh_fec_in!N23)</f>
        <v>0.63106192024539509</v>
      </c>
      <c r="O23" s="109">
        <f>IF(SER_hh_tes_in!O23=0,"",SER_hh_tes_in!O23/SER_hh_fec_in!O23)</f>
        <v>0.63122759547650309</v>
      </c>
      <c r="P23" s="109">
        <f>IF(SER_hh_tes_in!P23=0,"",SER_hh_tes_in!P23/SER_hh_fec_in!P23)</f>
        <v>0.63112303758959432</v>
      </c>
      <c r="Q23" s="109">
        <f>IF(SER_hh_tes_in!Q23=0,"",SER_hh_tes_in!Q23/SER_hh_fec_in!Q23)</f>
        <v>0.63106494033330429</v>
      </c>
    </row>
    <row r="24" spans="1:17" ht="12" customHeight="1" x14ac:dyDescent="0.25">
      <c r="A24" s="88" t="s">
        <v>34</v>
      </c>
      <c r="B24" s="109"/>
      <c r="C24" s="109" t="str">
        <f>IF(SER_hh_tes_in!C24=0,"",SER_hh_tes_in!C24/SER_hh_fec_in!C24)</f>
        <v/>
      </c>
      <c r="D24" s="109" t="str">
        <f>IF(SER_hh_tes_in!D24=0,"",SER_hh_tes_in!D24/SER_hh_fec_in!D24)</f>
        <v/>
      </c>
      <c r="E24" s="109" t="str">
        <f>IF(SER_hh_tes_in!E24=0,"",SER_hh_tes_in!E24/SER_hh_fec_in!E24)</f>
        <v/>
      </c>
      <c r="F24" s="109" t="str">
        <f>IF(SER_hh_tes_in!F24=0,"",SER_hh_tes_in!F24/SER_hh_fec_in!F24)</f>
        <v/>
      </c>
      <c r="G24" s="109" t="str">
        <f>IF(SER_hh_tes_in!G24=0,"",SER_hh_tes_in!G24/SER_hh_fec_in!G24)</f>
        <v/>
      </c>
      <c r="H24" s="109" t="str">
        <f>IF(SER_hh_tes_in!H24=0,"",SER_hh_tes_in!H24/SER_hh_fec_in!H24)</f>
        <v/>
      </c>
      <c r="I24" s="109" t="str">
        <f>IF(SER_hh_tes_in!I24=0,"",SER_hh_tes_in!I24/SER_hh_fec_in!I24)</f>
        <v/>
      </c>
      <c r="J24" s="109" t="str">
        <f>IF(SER_hh_tes_in!J24=0,"",SER_hh_tes_in!J24/SER_hh_fec_in!J24)</f>
        <v/>
      </c>
      <c r="K24" s="109" t="str">
        <f>IF(SER_hh_tes_in!K24=0,"",SER_hh_tes_in!K24/SER_hh_fec_in!K24)</f>
        <v/>
      </c>
      <c r="L24" s="109" t="str">
        <f>IF(SER_hh_tes_in!L24=0,"",SER_hh_tes_in!L24/SER_hh_fec_in!L24)</f>
        <v/>
      </c>
      <c r="M24" s="109" t="str">
        <f>IF(SER_hh_tes_in!M24=0,"",SER_hh_tes_in!M24/SER_hh_fec_in!M24)</f>
        <v/>
      </c>
      <c r="N24" s="109" t="str">
        <f>IF(SER_hh_tes_in!N24=0,"",SER_hh_tes_in!N24/SER_hh_fec_in!N24)</f>
        <v/>
      </c>
      <c r="O24" s="109" t="str">
        <f>IF(SER_hh_tes_in!O24=0,"",SER_hh_tes_in!O24/SER_hh_fec_in!O24)</f>
        <v/>
      </c>
      <c r="P24" s="109" t="str">
        <f>IF(SER_hh_tes_in!P24=0,"",SER_hh_tes_in!P24/SER_hh_fec_in!P24)</f>
        <v/>
      </c>
      <c r="Q24" s="109" t="str">
        <f>IF(SER_hh_tes_in!Q24=0,"",SER_hh_tes_in!Q24/SER_hh_fec_in!Q24)</f>
        <v/>
      </c>
    </row>
    <row r="25" spans="1:17" ht="12" customHeight="1" x14ac:dyDescent="0.25">
      <c r="A25" s="88" t="s">
        <v>42</v>
      </c>
      <c r="B25" s="109"/>
      <c r="C25" s="109">
        <f>IF(SER_hh_tes_in!C25=0,"",SER_hh_tes_in!C25/SER_hh_fec_in!C25)</f>
        <v>0.70034890272828798</v>
      </c>
      <c r="D25" s="109">
        <f>IF(SER_hh_tes_in!D25=0,"",SER_hh_tes_in!D25/SER_hh_fec_in!D25)</f>
        <v>0.70629046832918785</v>
      </c>
      <c r="E25" s="109">
        <f>IF(SER_hh_tes_in!E25=0,"",SER_hh_tes_in!E25/SER_hh_fec_in!E25)</f>
        <v>0.7124951039025722</v>
      </c>
      <c r="F25" s="109">
        <f>IF(SER_hh_tes_in!F25=0,"",SER_hh_tes_in!F25/SER_hh_fec_in!F25)</f>
        <v>0.71785628764092968</v>
      </c>
      <c r="G25" s="109">
        <f>IF(SER_hh_tes_in!G25=0,"",SER_hh_tes_in!G25/SER_hh_fec_in!G25)</f>
        <v>0.72523330884343262</v>
      </c>
      <c r="H25" s="109">
        <f>IF(SER_hh_tes_in!H25=0,"",SER_hh_tes_in!H25/SER_hh_fec_in!H25)</f>
        <v>0.73334083688170149</v>
      </c>
      <c r="I25" s="109">
        <f>IF(SER_hh_tes_in!I25=0,"",SER_hh_tes_in!I25/SER_hh_fec_in!I25)</f>
        <v>0.73945530910574797</v>
      </c>
      <c r="J25" s="109">
        <f>IF(SER_hh_tes_in!J25=0,"",SER_hh_tes_in!J25/SER_hh_fec_in!J25)</f>
        <v>0.74285540507848202</v>
      </c>
      <c r="K25" s="109">
        <f>IF(SER_hh_tes_in!K25=0,"",SER_hh_tes_in!K25/SER_hh_fec_in!K25)</f>
        <v>0.7462433608598259</v>
      </c>
      <c r="L25" s="109">
        <f>IF(SER_hh_tes_in!L25=0,"",SER_hh_tes_in!L25/SER_hh_fec_in!L25)</f>
        <v>0.74977332953922848</v>
      </c>
      <c r="M25" s="109">
        <f>IF(SER_hh_tes_in!M25=0,"",SER_hh_tes_in!M25/SER_hh_fec_in!M25)</f>
        <v>0.75150718134613237</v>
      </c>
      <c r="N25" s="109">
        <f>IF(SER_hh_tes_in!N25=0,"",SER_hh_tes_in!N25/SER_hh_fec_in!N25)</f>
        <v>0.75231106033228823</v>
      </c>
      <c r="O25" s="109">
        <f>IF(SER_hh_tes_in!O25=0,"",SER_hh_tes_in!O25/SER_hh_fec_in!O25)</f>
        <v>0.75263855370575627</v>
      </c>
      <c r="P25" s="109" t="str">
        <f>IF(SER_hh_tes_in!P25=0,"",SER_hh_tes_in!P25/SER_hh_fec_in!P25)</f>
        <v/>
      </c>
      <c r="Q25" s="109" t="str">
        <f>IF(SER_hh_tes_in!Q25=0,"",SER_hh_tes_in!Q25/SER_hh_fec_in!Q25)</f>
        <v/>
      </c>
    </row>
    <row r="26" spans="1:17" ht="12" customHeight="1" x14ac:dyDescent="0.25">
      <c r="A26" s="88" t="s">
        <v>30</v>
      </c>
      <c r="B26" s="112"/>
      <c r="C26" s="112">
        <f>IF(SER_hh_tes_in!C26=0,"",SER_hh_tes_in!C26/SER_hh_fec_in!C26)</f>
        <v>0.72961778126657517</v>
      </c>
      <c r="D26" s="112">
        <f>IF(SER_hh_tes_in!D26=0,"",SER_hh_tes_in!D26/SER_hh_fec_in!D26)</f>
        <v>0.73750734367128168</v>
      </c>
      <c r="E26" s="112">
        <f>IF(SER_hh_tes_in!E26=0,"",SER_hh_tes_in!E26/SER_hh_fec_in!E26)</f>
        <v>0.74480167153184118</v>
      </c>
      <c r="F26" s="112">
        <f>IF(SER_hh_tes_in!F26=0,"",SER_hh_tes_in!F26/SER_hh_fec_in!F26)</f>
        <v>0.75058608589804943</v>
      </c>
      <c r="G26" s="112">
        <f>IF(SER_hh_tes_in!G26=0,"",SER_hh_tes_in!G26/SER_hh_fec_in!G26)</f>
        <v>0.75823482084949145</v>
      </c>
      <c r="H26" s="112">
        <f>IF(SER_hh_tes_in!H26=0,"",SER_hh_tes_in!H26/SER_hh_fec_in!H26)</f>
        <v>0.76668818157680341</v>
      </c>
      <c r="I26" s="112">
        <f>IF(SER_hh_tes_in!I26=0,"",SER_hh_tes_in!I26/SER_hh_fec_in!I26)</f>
        <v>0.77288479069673277</v>
      </c>
      <c r="J26" s="112" t="str">
        <f>IF(SER_hh_tes_in!J26=0,"",SER_hh_tes_in!J26/SER_hh_fec_in!J26)</f>
        <v/>
      </c>
      <c r="K26" s="112" t="str">
        <f>IF(SER_hh_tes_in!K26=0,"",SER_hh_tes_in!K26/SER_hh_fec_in!K26)</f>
        <v/>
      </c>
      <c r="L26" s="112">
        <f>IF(SER_hh_tes_in!L26=0,"",SER_hh_tes_in!L26/SER_hh_fec_in!L26)</f>
        <v>0.78280918645150543</v>
      </c>
      <c r="M26" s="112">
        <f>IF(SER_hh_tes_in!M26=0,"",SER_hh_tes_in!M26/SER_hh_fec_in!M26)</f>
        <v>0.78436792190641924</v>
      </c>
      <c r="N26" s="112">
        <f>IF(SER_hh_tes_in!N26=0,"",SER_hh_tes_in!N26/SER_hh_fec_in!N26)</f>
        <v>0.78490056489288285</v>
      </c>
      <c r="O26" s="112" t="str">
        <f>IF(SER_hh_tes_in!O26=0,"",SER_hh_tes_in!O26/SER_hh_fec_in!O26)</f>
        <v/>
      </c>
      <c r="P26" s="112">
        <f>IF(SER_hh_tes_in!P26=0,"",SER_hh_tes_in!P26/SER_hh_fec_in!P26)</f>
        <v>0.78441270296063048</v>
      </c>
      <c r="Q26" s="112">
        <f>IF(SER_hh_tes_in!Q26=0,"",SER_hh_tes_in!Q26/SER_hh_fec_in!Q26)</f>
        <v>0.78386180317141729</v>
      </c>
    </row>
    <row r="27" spans="1:17" ht="12" customHeight="1" x14ac:dyDescent="0.25">
      <c r="A27" s="93" t="s">
        <v>33</v>
      </c>
      <c r="B27" s="122"/>
      <c r="C27" s="122" t="str">
        <f>IF(SER_hh_tes_in!C27=0,"",SER_hh_tes_in!C27/SER_hh_fec_in!C27)</f>
        <v/>
      </c>
      <c r="D27" s="122" t="str">
        <f>IF(SER_hh_tes_in!D27=0,"",SER_hh_tes_in!D27/SER_hh_fec_in!D27)</f>
        <v/>
      </c>
      <c r="E27" s="122" t="str">
        <f>IF(SER_hh_tes_in!E27=0,"",SER_hh_tes_in!E27/SER_hh_fec_in!E27)</f>
        <v/>
      </c>
      <c r="F27" s="122" t="str">
        <f>IF(SER_hh_tes_in!F27=0,"",SER_hh_tes_in!F27/SER_hh_fec_in!F27)</f>
        <v/>
      </c>
      <c r="G27" s="122" t="str">
        <f>IF(SER_hh_tes_in!G27=0,"",SER_hh_tes_in!G27/SER_hh_fec_in!G27)</f>
        <v/>
      </c>
      <c r="H27" s="122" t="str">
        <f>IF(SER_hh_tes_in!H27=0,"",SER_hh_tes_in!H27/SER_hh_fec_in!H27)</f>
        <v/>
      </c>
      <c r="I27" s="122" t="str">
        <f>IF(SER_hh_tes_in!I27=0,"",SER_hh_tes_in!I27/SER_hh_fec_in!I27)</f>
        <v/>
      </c>
      <c r="J27" s="122" t="str">
        <f>IF(SER_hh_tes_in!J27=0,"",SER_hh_tes_in!J27/SER_hh_fec_in!J27)</f>
        <v/>
      </c>
      <c r="K27" s="122" t="str">
        <f>IF(SER_hh_tes_in!K27=0,"",SER_hh_tes_in!K27/SER_hh_fec_in!K27)</f>
        <v/>
      </c>
      <c r="L27" s="122" t="str">
        <f>IF(SER_hh_tes_in!L27=0,"",SER_hh_tes_in!L27/SER_hh_fec_in!L27)</f>
        <v/>
      </c>
      <c r="M27" s="122" t="str">
        <f>IF(SER_hh_tes_in!M27=0,"",SER_hh_tes_in!M27/SER_hh_fec_in!M27)</f>
        <v/>
      </c>
      <c r="N27" s="122" t="str">
        <f>IF(SER_hh_tes_in!N27=0,"",SER_hh_tes_in!N27/SER_hh_fec_in!N27)</f>
        <v/>
      </c>
      <c r="O27" s="122" t="str">
        <f>IF(SER_hh_tes_in!O27=0,"",SER_hh_tes_in!O27/SER_hh_fec_in!O27)</f>
        <v/>
      </c>
      <c r="P27" s="122" t="str">
        <f>IF(SER_hh_tes_in!P27=0,"",SER_hh_tes_in!P27/SER_hh_fec_in!P27)</f>
        <v/>
      </c>
      <c r="Q27" s="122" t="str">
        <f>IF(SER_hh_tes_in!Q27=0,"",SER_hh_tes_in!Q27/SER_hh_fec_in!Q27)</f>
        <v/>
      </c>
    </row>
    <row r="28" spans="1:17" ht="12" hidden="1" customHeight="1" x14ac:dyDescent="0.25">
      <c r="A28" s="91" t="s">
        <v>33</v>
      </c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</row>
    <row r="29" spans="1:17" ht="12.95" customHeight="1" x14ac:dyDescent="0.25">
      <c r="A29" s="90" t="s">
        <v>46</v>
      </c>
      <c r="B29" s="110"/>
      <c r="C29" s="110">
        <f>IF(SER_hh_tes_in!C29=0,"",SER_hh_tes_in!C29/SER_hh_fec_in!C29)</f>
        <v>0.53859350576248777</v>
      </c>
      <c r="D29" s="110">
        <f>IF(SER_hh_tes_in!D29=0,"",SER_hh_tes_in!D29/SER_hh_fec_in!D29)</f>
        <v>0.57240249647333141</v>
      </c>
      <c r="E29" s="110">
        <f>IF(SER_hh_tes_in!E29=0,"",SER_hh_tes_in!E29/SER_hh_fec_in!E29)</f>
        <v>0.63413383933837764</v>
      </c>
      <c r="F29" s="110">
        <f>IF(SER_hh_tes_in!F29=0,"",SER_hh_tes_in!F29/SER_hh_fec_in!F29)</f>
        <v>0.58589046610243534</v>
      </c>
      <c r="G29" s="110">
        <f>IF(SER_hh_tes_in!G29=0,"",SER_hh_tes_in!G29/SER_hh_fec_in!G29)</f>
        <v>0.65051383726163192</v>
      </c>
      <c r="H29" s="110">
        <f>IF(SER_hh_tes_in!H29=0,"",SER_hh_tes_in!H29/SER_hh_fec_in!H29)</f>
        <v>0.65923412201254761</v>
      </c>
      <c r="I29" s="110">
        <f>IF(SER_hh_tes_in!I29=0,"",SER_hh_tes_in!I29/SER_hh_fec_in!I29)</f>
        <v>0.66367143353806968</v>
      </c>
      <c r="J29" s="110">
        <f>IF(SER_hh_tes_in!J29=0,"",SER_hh_tes_in!J29/SER_hh_fec_in!J29)</f>
        <v>0.66923246207935649</v>
      </c>
      <c r="K29" s="110">
        <f>IF(SER_hh_tes_in!K29=0,"",SER_hh_tes_in!K29/SER_hh_fec_in!K29)</f>
        <v>0.67196298872765725</v>
      </c>
      <c r="L29" s="110">
        <f>IF(SER_hh_tes_in!L29=0,"",SER_hh_tes_in!L29/SER_hh_fec_in!L29)</f>
        <v>0.65413800451217552</v>
      </c>
      <c r="M29" s="110">
        <f>IF(SER_hh_tes_in!M29=0,"",SER_hh_tes_in!M29/SER_hh_fec_in!M29)</f>
        <v>0.66602755753996479</v>
      </c>
      <c r="N29" s="110">
        <f>IF(SER_hh_tes_in!N29=0,"",SER_hh_tes_in!N29/SER_hh_fec_in!N29)</f>
        <v>0.65297799158879655</v>
      </c>
      <c r="O29" s="110">
        <f>IF(SER_hh_tes_in!O29=0,"",SER_hh_tes_in!O29/SER_hh_fec_in!O29)</f>
        <v>0.53932737110450046</v>
      </c>
      <c r="P29" s="110">
        <f>IF(SER_hh_tes_in!P29=0,"",SER_hh_tes_in!P29/SER_hh_fec_in!P29)</f>
        <v>0.58336275325638287</v>
      </c>
      <c r="Q29" s="110">
        <f>IF(SER_hh_tes_in!Q29=0,"",SER_hh_tes_in!Q29/SER_hh_fec_in!Q29)</f>
        <v>0.66329856052908087</v>
      </c>
    </row>
    <row r="30" spans="1:17" s="28" customFormat="1" ht="12" customHeight="1" x14ac:dyDescent="0.25">
      <c r="A30" s="88" t="s">
        <v>66</v>
      </c>
      <c r="B30" s="109"/>
      <c r="C30" s="109" t="str">
        <f>IF(SER_hh_tes_in!C30=0,"",SER_hh_tes_in!C30/SER_hh_fec_in!C30)</f>
        <v/>
      </c>
      <c r="D30" s="109" t="str">
        <f>IF(SER_hh_tes_in!D30=0,"",SER_hh_tes_in!D30/SER_hh_fec_in!D30)</f>
        <v/>
      </c>
      <c r="E30" s="109" t="str">
        <f>IF(SER_hh_tes_in!E30=0,"",SER_hh_tes_in!E30/SER_hh_fec_in!E30)</f>
        <v/>
      </c>
      <c r="F30" s="109">
        <f>IF(SER_hh_tes_in!F30=0,"",SER_hh_tes_in!F30/SER_hh_fec_in!F30)</f>
        <v>0.45903478934179492</v>
      </c>
      <c r="G30" s="109">
        <f>IF(SER_hh_tes_in!G30=0,"",SER_hh_tes_in!G30/SER_hh_fec_in!G30)</f>
        <v>0.46359984778181607</v>
      </c>
      <c r="H30" s="109">
        <f>IF(SER_hh_tes_in!H30=0,"",SER_hh_tes_in!H30/SER_hh_fec_in!H30)</f>
        <v>0.46866604837373654</v>
      </c>
      <c r="I30" s="109">
        <f>IF(SER_hh_tes_in!I30=0,"",SER_hh_tes_in!I30/SER_hh_fec_in!I30)</f>
        <v>0.47246554455505363</v>
      </c>
      <c r="J30" s="109" t="str">
        <f>IF(SER_hh_tes_in!J30=0,"",SER_hh_tes_in!J30/SER_hh_fec_in!J30)</f>
        <v/>
      </c>
      <c r="K30" s="109" t="str">
        <f>IF(SER_hh_tes_in!K30=0,"",SER_hh_tes_in!K30/SER_hh_fec_in!K30)</f>
        <v/>
      </c>
      <c r="L30" s="109" t="str">
        <f>IF(SER_hh_tes_in!L30=0,"",SER_hh_tes_in!L30/SER_hh_fec_in!L30)</f>
        <v/>
      </c>
      <c r="M30" s="109">
        <f>IF(SER_hh_tes_in!M30=0,"",SER_hh_tes_in!M30/SER_hh_fec_in!M30)</f>
        <v>0.48008164571835921</v>
      </c>
      <c r="N30" s="109">
        <f>IF(SER_hh_tes_in!N30=0,"",SER_hh_tes_in!N30/SER_hh_fec_in!N30)</f>
        <v>0.48067485407759475</v>
      </c>
      <c r="O30" s="109">
        <f>IF(SER_hh_tes_in!O30=0,"",SER_hh_tes_in!O30/SER_hh_fec_in!O30)</f>
        <v>0.4809637849198003</v>
      </c>
      <c r="P30" s="109">
        <f>IF(SER_hh_tes_in!P30=0,"",SER_hh_tes_in!P30/SER_hh_fec_in!P30)</f>
        <v>0.48111339411246978</v>
      </c>
      <c r="Q30" s="109">
        <f>IF(SER_hh_tes_in!Q30=0,"",SER_hh_tes_in!Q30/SER_hh_fec_in!Q30)</f>
        <v>0.48119151359493129</v>
      </c>
    </row>
    <row r="31" spans="1:17" ht="12" customHeight="1" x14ac:dyDescent="0.25">
      <c r="A31" s="88" t="s">
        <v>98</v>
      </c>
      <c r="B31" s="109"/>
      <c r="C31" s="109">
        <f>IF(SER_hh_tes_in!C31=0,"",SER_hh_tes_in!C31/SER_hh_fec_in!C31)</f>
        <v>0.47843704618454319</v>
      </c>
      <c r="D31" s="109">
        <f>IF(SER_hh_tes_in!D31=0,"",SER_hh_tes_in!D31/SER_hh_fec_in!D31)</f>
        <v>0.48213710748616678</v>
      </c>
      <c r="E31" s="109">
        <f>IF(SER_hh_tes_in!E31=0,"",SER_hh_tes_in!E31/SER_hh_fec_in!E31)</f>
        <v>0.48621277907967447</v>
      </c>
      <c r="F31" s="109">
        <f>IF(SER_hh_tes_in!F31=0,"",SER_hh_tes_in!F31/SER_hh_fec_in!F31)</f>
        <v>0.48969240287996874</v>
      </c>
      <c r="G31" s="109">
        <f>IF(SER_hh_tes_in!G31=0,"",SER_hh_tes_in!G31/SER_hh_fec_in!G31)</f>
        <v>0.49448484915630103</v>
      </c>
      <c r="H31" s="109">
        <f>IF(SER_hh_tes_in!H31=0,"",SER_hh_tes_in!H31/SER_hh_fec_in!H31)</f>
        <v>0.49979901849976327</v>
      </c>
      <c r="I31" s="109">
        <f>IF(SER_hh_tes_in!I31=0,"",SER_hh_tes_in!I31/SER_hh_fec_in!I31)</f>
        <v>0.5037680378927365</v>
      </c>
      <c r="J31" s="109" t="str">
        <f>IF(SER_hh_tes_in!J31=0,"",SER_hh_tes_in!J31/SER_hh_fec_in!J31)</f>
        <v/>
      </c>
      <c r="K31" s="109" t="str">
        <f>IF(SER_hh_tes_in!K31=0,"",SER_hh_tes_in!K31/SER_hh_fec_in!K31)</f>
        <v/>
      </c>
      <c r="L31" s="109">
        <f>IF(SER_hh_tes_in!L31=0,"",SER_hh_tes_in!L31/SER_hh_fec_in!L31)</f>
        <v>0.51020907683974759</v>
      </c>
      <c r="M31" s="109">
        <f>IF(SER_hh_tes_in!M31=0,"",SER_hh_tes_in!M31/SER_hh_fec_in!M31)</f>
        <v>0.5114913076086417</v>
      </c>
      <c r="N31" s="109">
        <f>IF(SER_hh_tes_in!N31=0,"",SER_hh_tes_in!N31/SER_hh_fec_in!N31)</f>
        <v>0.51222067027132367</v>
      </c>
      <c r="O31" s="109">
        <f>IF(SER_hh_tes_in!O31=0,"",SER_hh_tes_in!O31/SER_hh_fec_in!O31)</f>
        <v>0.51211542451336234</v>
      </c>
      <c r="P31" s="109">
        <f>IF(SER_hh_tes_in!P31=0,"",SER_hh_tes_in!P31/SER_hh_fec_in!P31)</f>
        <v>0.5122661598726953</v>
      </c>
      <c r="Q31" s="109">
        <f>IF(SER_hh_tes_in!Q31=0,"",SER_hh_tes_in!Q31/SER_hh_fec_in!Q31)</f>
        <v>0.51234155680179083</v>
      </c>
    </row>
    <row r="32" spans="1:17" ht="12" customHeight="1" x14ac:dyDescent="0.25">
      <c r="A32" s="88" t="s">
        <v>34</v>
      </c>
      <c r="B32" s="109"/>
      <c r="C32" s="109" t="str">
        <f>IF(SER_hh_tes_in!C32=0,"",SER_hh_tes_in!C32/SER_hh_fec_in!C32)</f>
        <v/>
      </c>
      <c r="D32" s="109" t="str">
        <f>IF(SER_hh_tes_in!D32=0,"",SER_hh_tes_in!D32/SER_hh_fec_in!D32)</f>
        <v/>
      </c>
      <c r="E32" s="109" t="str">
        <f>IF(SER_hh_tes_in!E32=0,"",SER_hh_tes_in!E32/SER_hh_fec_in!E32)</f>
        <v/>
      </c>
      <c r="F32" s="109" t="str">
        <f>IF(SER_hh_tes_in!F32=0,"",SER_hh_tes_in!F32/SER_hh_fec_in!F32)</f>
        <v/>
      </c>
      <c r="G32" s="109" t="str">
        <f>IF(SER_hh_tes_in!G32=0,"",SER_hh_tes_in!G32/SER_hh_fec_in!G32)</f>
        <v/>
      </c>
      <c r="H32" s="109" t="str">
        <f>IF(SER_hh_tes_in!H32=0,"",SER_hh_tes_in!H32/SER_hh_fec_in!H32)</f>
        <v/>
      </c>
      <c r="I32" s="109" t="str">
        <f>IF(SER_hh_tes_in!I32=0,"",SER_hh_tes_in!I32/SER_hh_fec_in!I32)</f>
        <v/>
      </c>
      <c r="J32" s="109" t="str">
        <f>IF(SER_hh_tes_in!J32=0,"",SER_hh_tes_in!J32/SER_hh_fec_in!J32)</f>
        <v/>
      </c>
      <c r="K32" s="109" t="str">
        <f>IF(SER_hh_tes_in!K32=0,"",SER_hh_tes_in!K32/SER_hh_fec_in!K32)</f>
        <v/>
      </c>
      <c r="L32" s="109" t="str">
        <f>IF(SER_hh_tes_in!L32=0,"",SER_hh_tes_in!L32/SER_hh_fec_in!L32)</f>
        <v/>
      </c>
      <c r="M32" s="109" t="str">
        <f>IF(SER_hh_tes_in!M32=0,"",SER_hh_tes_in!M32/SER_hh_fec_in!M32)</f>
        <v/>
      </c>
      <c r="N32" s="109" t="str">
        <f>IF(SER_hh_tes_in!N32=0,"",SER_hh_tes_in!N32/SER_hh_fec_in!N32)</f>
        <v/>
      </c>
      <c r="O32" s="109" t="str">
        <f>IF(SER_hh_tes_in!O32=0,"",SER_hh_tes_in!O32/SER_hh_fec_in!O32)</f>
        <v/>
      </c>
      <c r="P32" s="109" t="str">
        <f>IF(SER_hh_tes_in!P32=0,"",SER_hh_tes_in!P32/SER_hh_fec_in!P32)</f>
        <v/>
      </c>
      <c r="Q32" s="109" t="str">
        <f>IF(SER_hh_tes_in!Q32=0,"",SER_hh_tes_in!Q32/SER_hh_fec_in!Q32)</f>
        <v/>
      </c>
    </row>
    <row r="33" spans="1:17" ht="12" customHeight="1" x14ac:dyDescent="0.25">
      <c r="A33" s="49" t="s">
        <v>30</v>
      </c>
      <c r="B33" s="108"/>
      <c r="C33" s="108">
        <f>IF(SER_hh_tes_in!C33=0,"",SER_hh_tes_in!C33/SER_hh_fec_in!C33)</f>
        <v>0.62990673768296823</v>
      </c>
      <c r="D33" s="108">
        <f>IF(SER_hh_tes_in!D33=0,"",SER_hh_tes_in!D33/SER_hh_fec_in!D33)</f>
        <v>0.63558084695945172</v>
      </c>
      <c r="E33" s="108">
        <f>IF(SER_hh_tes_in!E33=0,"",SER_hh_tes_in!E33/SER_hh_fec_in!E33)</f>
        <v>0.64161431568388072</v>
      </c>
      <c r="F33" s="108">
        <f>IF(SER_hh_tes_in!F33=0,"",SER_hh_tes_in!F33/SER_hh_fec_in!F33)</f>
        <v>0.64664898808135907</v>
      </c>
      <c r="G33" s="108">
        <f>IF(SER_hh_tes_in!G33=0,"",SER_hh_tes_in!G33/SER_hh_fec_in!G33)</f>
        <v>0.65350681645017705</v>
      </c>
      <c r="H33" s="108">
        <f>IF(SER_hh_tes_in!H33=0,"",SER_hh_tes_in!H33/SER_hh_fec_in!H33)</f>
        <v>0.66094556976759355</v>
      </c>
      <c r="I33" s="108">
        <f>IF(SER_hh_tes_in!I33=0,"",SER_hh_tes_in!I33/SER_hh_fec_in!I33)</f>
        <v>0.66637153725547693</v>
      </c>
      <c r="J33" s="108">
        <f>IF(SER_hh_tes_in!J33=0,"",SER_hh_tes_in!J33/SER_hh_fec_in!J33)</f>
        <v>0.66923246207935649</v>
      </c>
      <c r="K33" s="108">
        <f>IF(SER_hh_tes_in!K33=0,"",SER_hh_tes_in!K33/SER_hh_fec_in!K33)</f>
        <v>0.67196298872765725</v>
      </c>
      <c r="L33" s="108">
        <f>IF(SER_hh_tes_in!L33=0,"",SER_hh_tes_in!L33/SER_hh_fec_in!L33)</f>
        <v>0.67473772791363662</v>
      </c>
      <c r="M33" s="108">
        <f>IF(SER_hh_tes_in!M33=0,"",SER_hh_tes_in!M33/SER_hh_fec_in!M33)</f>
        <v>0.67575870617898948</v>
      </c>
      <c r="N33" s="108">
        <f>IF(SER_hh_tes_in!N33=0,"",SER_hh_tes_in!N33/SER_hh_fec_in!N33)</f>
        <v>0.67581082675003556</v>
      </c>
      <c r="O33" s="108">
        <f>IF(SER_hh_tes_in!O33=0,"",SER_hh_tes_in!O33/SER_hh_fec_in!O33)</f>
        <v>0.67618194938008358</v>
      </c>
      <c r="P33" s="108">
        <f>IF(SER_hh_tes_in!P33=0,"",SER_hh_tes_in!P33/SER_hh_fec_in!P33)</f>
        <v>0.67631129538949797</v>
      </c>
      <c r="Q33" s="108">
        <f>IF(SER_hh_tes_in!Q33=0,"",SER_hh_tes_in!Q33/SER_hh_fec_in!Q33)</f>
        <v>0.67628825180652408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213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112</v>
      </c>
      <c r="B3" s="106"/>
      <c r="C3" s="106">
        <f t="shared" ref="C3:Q3" si="0">SUM(C4,C16,C19,C29)</f>
        <v>17.623802569632065</v>
      </c>
      <c r="D3" s="106">
        <f t="shared" si="0"/>
        <v>9.735443601347411</v>
      </c>
      <c r="E3" s="106">
        <f t="shared" si="0"/>
        <v>33.343634608208312</v>
      </c>
      <c r="F3" s="106">
        <f t="shared" si="0"/>
        <v>3.2796448601707482</v>
      </c>
      <c r="G3" s="106">
        <f t="shared" si="0"/>
        <v>7.4189346775870639</v>
      </c>
      <c r="H3" s="106">
        <f t="shared" si="0"/>
        <v>1.0617888542073448</v>
      </c>
      <c r="I3" s="106">
        <f t="shared" si="0"/>
        <v>5.3573317480410845</v>
      </c>
      <c r="J3" s="106">
        <f t="shared" si="0"/>
        <v>3.4123499690938637</v>
      </c>
      <c r="K3" s="106">
        <f t="shared" si="0"/>
        <v>4.8033312371566481</v>
      </c>
      <c r="L3" s="106">
        <f t="shared" si="0"/>
        <v>4.5531432874023476</v>
      </c>
      <c r="M3" s="106">
        <f t="shared" si="0"/>
        <v>34.582299525476479</v>
      </c>
      <c r="N3" s="106">
        <f t="shared" si="0"/>
        <v>11.636714104860346</v>
      </c>
      <c r="O3" s="106">
        <f t="shared" si="0"/>
        <v>23.399915650964687</v>
      </c>
      <c r="P3" s="106">
        <f t="shared" si="0"/>
        <v>23.554292123797353</v>
      </c>
      <c r="Q3" s="106">
        <f t="shared" si="0"/>
        <v>9.5096993127650578</v>
      </c>
    </row>
    <row r="4" spans="1:17" ht="12.95" customHeight="1" x14ac:dyDescent="0.25">
      <c r="A4" s="90" t="s">
        <v>44</v>
      </c>
      <c r="B4" s="101"/>
      <c r="C4" s="101">
        <f t="shared" ref="C4:Q4" si="1">SUM(C5:C15)</f>
        <v>12.651104498621482</v>
      </c>
      <c r="D4" s="101">
        <f t="shared" si="1"/>
        <v>7.6162970563122272</v>
      </c>
      <c r="E4" s="101">
        <f t="shared" si="1"/>
        <v>32.949959638524611</v>
      </c>
      <c r="F4" s="101">
        <f t="shared" si="1"/>
        <v>1.6703123950214056</v>
      </c>
      <c r="G4" s="101">
        <f t="shared" si="1"/>
        <v>6.5014022346747469</v>
      </c>
      <c r="H4" s="101">
        <f t="shared" si="1"/>
        <v>0.33002372239226119</v>
      </c>
      <c r="I4" s="101">
        <f t="shared" si="1"/>
        <v>4.3896881406326616</v>
      </c>
      <c r="J4" s="101">
        <f t="shared" si="1"/>
        <v>2.5441691590516449</v>
      </c>
      <c r="K4" s="101">
        <f t="shared" si="1"/>
        <v>4.0449467763966824</v>
      </c>
      <c r="L4" s="101">
        <f t="shared" si="1"/>
        <v>3.6833350789760564</v>
      </c>
      <c r="M4" s="101">
        <f t="shared" si="1"/>
        <v>32.790805892449427</v>
      </c>
      <c r="N4" s="101">
        <f t="shared" si="1"/>
        <v>10.08503839252983</v>
      </c>
      <c r="O4" s="101">
        <f t="shared" si="1"/>
        <v>17.365083749175358</v>
      </c>
      <c r="P4" s="101">
        <f t="shared" si="1"/>
        <v>17.273302501208644</v>
      </c>
      <c r="Q4" s="101">
        <f t="shared" si="1"/>
        <v>7.3923772828808625</v>
      </c>
    </row>
    <row r="5" spans="1:17" ht="12" customHeight="1" x14ac:dyDescent="0.25">
      <c r="A5" s="88" t="s">
        <v>38</v>
      </c>
      <c r="B5" s="100"/>
      <c r="C5" s="100">
        <v>2.9472302620557409</v>
      </c>
      <c r="D5" s="100">
        <v>0.96772863189500513</v>
      </c>
      <c r="E5" s="100">
        <v>0</v>
      </c>
      <c r="F5" s="100">
        <v>0</v>
      </c>
      <c r="G5" s="100">
        <v>0.83072631977424538</v>
      </c>
      <c r="H5" s="100">
        <v>0</v>
      </c>
      <c r="I5" s="100">
        <v>0.48712690423963584</v>
      </c>
      <c r="J5" s="100">
        <v>0</v>
      </c>
      <c r="K5" s="100">
        <v>0</v>
      </c>
      <c r="L5" s="100">
        <v>0</v>
      </c>
      <c r="M5" s="100">
        <v>0</v>
      </c>
      <c r="N5" s="100">
        <v>0</v>
      </c>
      <c r="O5" s="100">
        <v>0</v>
      </c>
      <c r="P5" s="100">
        <v>0</v>
      </c>
      <c r="Q5" s="100">
        <v>0</v>
      </c>
    </row>
    <row r="6" spans="1:17" ht="12" customHeight="1" x14ac:dyDescent="0.25">
      <c r="A6" s="88" t="s">
        <v>66</v>
      </c>
      <c r="B6" s="100"/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/>
      <c r="C7" s="100">
        <v>0</v>
      </c>
      <c r="D7" s="100">
        <v>0</v>
      </c>
      <c r="E7" s="100">
        <v>0</v>
      </c>
      <c r="F7" s="100">
        <v>1.6703123950214056</v>
      </c>
      <c r="G7" s="100">
        <v>5.6706759149005013</v>
      </c>
      <c r="H7" s="100">
        <v>0</v>
      </c>
      <c r="I7" s="100">
        <v>3.902561236393026</v>
      </c>
      <c r="J7" s="100">
        <v>2.5441691590516449</v>
      </c>
      <c r="K7" s="100">
        <v>4.0449467763966824</v>
      </c>
      <c r="L7" s="100">
        <v>2.0167946055274424</v>
      </c>
      <c r="M7" s="100">
        <v>27.945528141063974</v>
      </c>
      <c r="N7" s="100">
        <v>8.4137377373626858</v>
      </c>
      <c r="O7" s="100">
        <v>0</v>
      </c>
      <c r="P7" s="100">
        <v>0</v>
      </c>
      <c r="Q7" s="100">
        <v>0</v>
      </c>
    </row>
    <row r="8" spans="1:17" ht="12" customHeight="1" x14ac:dyDescent="0.25">
      <c r="A8" s="88" t="s">
        <v>101</v>
      </c>
      <c r="B8" s="100"/>
      <c r="C8" s="100">
        <v>0</v>
      </c>
      <c r="D8" s="100">
        <v>0</v>
      </c>
      <c r="E8" s="100">
        <v>0</v>
      </c>
      <c r="F8" s="100">
        <v>0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</row>
    <row r="9" spans="1:17" ht="12" customHeight="1" x14ac:dyDescent="0.25">
      <c r="A9" s="88" t="s">
        <v>106</v>
      </c>
      <c r="B9" s="100"/>
      <c r="C9" s="100">
        <v>9.7038742365657402</v>
      </c>
      <c r="D9" s="100">
        <v>6.6485684244172223</v>
      </c>
      <c r="E9" s="100">
        <v>32.949959638524611</v>
      </c>
      <c r="F9" s="100">
        <v>0</v>
      </c>
      <c r="G9" s="100">
        <v>0</v>
      </c>
      <c r="H9" s="100">
        <v>0.33002372239226119</v>
      </c>
      <c r="I9" s="100">
        <v>0</v>
      </c>
      <c r="J9" s="100">
        <v>0</v>
      </c>
      <c r="K9" s="100">
        <v>0</v>
      </c>
      <c r="L9" s="100">
        <v>1.6665404734486142</v>
      </c>
      <c r="M9" s="100">
        <v>4.8452777513854519</v>
      </c>
      <c r="N9" s="100">
        <v>1.6713006551671434</v>
      </c>
      <c r="O9" s="100">
        <v>17.365083749175358</v>
      </c>
      <c r="P9" s="100">
        <v>17.273302501208644</v>
      </c>
      <c r="Q9" s="100">
        <v>7.3923772828808625</v>
      </c>
    </row>
    <row r="10" spans="1:17" ht="12" customHeight="1" x14ac:dyDescent="0.25">
      <c r="A10" s="88" t="s">
        <v>34</v>
      </c>
      <c r="B10" s="100"/>
      <c r="C10" s="100">
        <v>0</v>
      </c>
      <c r="D10" s="100">
        <v>0</v>
      </c>
      <c r="E10" s="100">
        <v>0</v>
      </c>
      <c r="F10" s="100">
        <v>0</v>
      </c>
      <c r="G10" s="100">
        <v>0</v>
      </c>
      <c r="H10" s="100">
        <v>0</v>
      </c>
      <c r="I10" s="100">
        <v>0</v>
      </c>
      <c r="J10" s="100">
        <v>0</v>
      </c>
      <c r="K10" s="100">
        <v>0</v>
      </c>
      <c r="L10" s="100">
        <v>0</v>
      </c>
      <c r="M10" s="100">
        <v>0</v>
      </c>
      <c r="N10" s="100">
        <v>0</v>
      </c>
      <c r="O10" s="100">
        <v>0</v>
      </c>
      <c r="P10" s="100">
        <v>0</v>
      </c>
      <c r="Q10" s="100">
        <v>0</v>
      </c>
    </row>
    <row r="11" spans="1:17" ht="12" customHeight="1" x14ac:dyDescent="0.25">
      <c r="A11" s="88" t="s">
        <v>61</v>
      </c>
      <c r="B11" s="100"/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/>
      <c r="C12" s="100">
        <v>0</v>
      </c>
      <c r="D12" s="100">
        <v>0</v>
      </c>
      <c r="E12" s="100">
        <v>0</v>
      </c>
      <c r="F12" s="100">
        <v>0</v>
      </c>
      <c r="G12" s="100">
        <v>0</v>
      </c>
      <c r="H12" s="100">
        <v>0</v>
      </c>
      <c r="I12" s="100">
        <v>0</v>
      </c>
      <c r="J12" s="100">
        <v>0</v>
      </c>
      <c r="K12" s="100">
        <v>0</v>
      </c>
      <c r="L12" s="100">
        <v>0</v>
      </c>
      <c r="M12" s="100">
        <v>0</v>
      </c>
      <c r="N12" s="100">
        <v>0</v>
      </c>
      <c r="O12" s="100">
        <v>0</v>
      </c>
      <c r="P12" s="100">
        <v>0</v>
      </c>
      <c r="Q12" s="100">
        <v>0</v>
      </c>
    </row>
    <row r="13" spans="1:17" ht="12" customHeight="1" x14ac:dyDescent="0.25">
      <c r="A13" s="88" t="s">
        <v>105</v>
      </c>
      <c r="B13" s="100"/>
      <c r="C13" s="100">
        <v>0</v>
      </c>
      <c r="D13" s="100">
        <v>0</v>
      </c>
      <c r="E13" s="100">
        <v>0</v>
      </c>
      <c r="F13" s="100">
        <v>0</v>
      </c>
      <c r="G13" s="100">
        <v>0</v>
      </c>
      <c r="H13" s="100">
        <v>0</v>
      </c>
      <c r="I13" s="100">
        <v>0</v>
      </c>
      <c r="J13" s="100">
        <v>0</v>
      </c>
      <c r="K13" s="100">
        <v>0</v>
      </c>
      <c r="L13" s="100">
        <v>0</v>
      </c>
      <c r="M13" s="100">
        <v>0</v>
      </c>
      <c r="N13" s="100">
        <v>0</v>
      </c>
      <c r="O13" s="100">
        <v>0</v>
      </c>
      <c r="P13" s="100">
        <v>0</v>
      </c>
      <c r="Q13" s="100">
        <v>0</v>
      </c>
    </row>
    <row r="14" spans="1:17" ht="12" customHeight="1" x14ac:dyDescent="0.25">
      <c r="A14" s="51" t="s">
        <v>104</v>
      </c>
      <c r="B14" s="22"/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</row>
    <row r="15" spans="1:17" ht="12" customHeight="1" x14ac:dyDescent="0.25">
      <c r="A15" s="105" t="s">
        <v>108</v>
      </c>
      <c r="B15" s="104"/>
      <c r="C15" s="104">
        <v>0</v>
      </c>
      <c r="D15" s="104">
        <v>0</v>
      </c>
      <c r="E15" s="104">
        <v>0</v>
      </c>
      <c r="F15" s="104">
        <v>0</v>
      </c>
      <c r="G15" s="104">
        <v>0</v>
      </c>
      <c r="H15" s="104">
        <v>0</v>
      </c>
      <c r="I15" s="104">
        <v>0</v>
      </c>
      <c r="J15" s="104">
        <v>0</v>
      </c>
      <c r="K15" s="104">
        <v>0</v>
      </c>
      <c r="L15" s="104">
        <v>0</v>
      </c>
      <c r="M15" s="104">
        <v>0</v>
      </c>
      <c r="N15" s="104">
        <v>0</v>
      </c>
      <c r="O15" s="104">
        <v>0</v>
      </c>
      <c r="P15" s="104">
        <v>0</v>
      </c>
      <c r="Q15" s="104">
        <v>0</v>
      </c>
    </row>
    <row r="16" spans="1:17" ht="12.95" customHeight="1" x14ac:dyDescent="0.25">
      <c r="A16" s="90" t="s">
        <v>102</v>
      </c>
      <c r="B16" s="101"/>
      <c r="C16" s="101">
        <f t="shared" ref="C16:Q16" si="2">SUM(C17:C18)</f>
        <v>0</v>
      </c>
      <c r="D16" s="101">
        <f t="shared" si="2"/>
        <v>0</v>
      </c>
      <c r="E16" s="101">
        <f t="shared" si="2"/>
        <v>0</v>
      </c>
      <c r="F16" s="101">
        <f t="shared" si="2"/>
        <v>0</v>
      </c>
      <c r="G16" s="101">
        <f t="shared" si="2"/>
        <v>0</v>
      </c>
      <c r="H16" s="101">
        <f t="shared" si="2"/>
        <v>0</v>
      </c>
      <c r="I16" s="101">
        <f t="shared" si="2"/>
        <v>0</v>
      </c>
      <c r="J16" s="101">
        <f t="shared" si="2"/>
        <v>0</v>
      </c>
      <c r="K16" s="101">
        <f t="shared" si="2"/>
        <v>0</v>
      </c>
      <c r="L16" s="101">
        <f t="shared" si="2"/>
        <v>0</v>
      </c>
      <c r="M16" s="101">
        <f t="shared" si="2"/>
        <v>0</v>
      </c>
      <c r="N16" s="101">
        <f t="shared" si="2"/>
        <v>0</v>
      </c>
      <c r="O16" s="101">
        <f t="shared" si="2"/>
        <v>0</v>
      </c>
      <c r="P16" s="101">
        <f t="shared" si="2"/>
        <v>0</v>
      </c>
      <c r="Q16" s="101">
        <f t="shared" si="2"/>
        <v>0</v>
      </c>
    </row>
    <row r="17" spans="1:17" ht="12.95" customHeight="1" x14ac:dyDescent="0.25">
      <c r="A17" s="88" t="s">
        <v>101</v>
      </c>
      <c r="B17" s="103"/>
      <c r="C17" s="103">
        <v>0</v>
      </c>
      <c r="D17" s="103">
        <v>0</v>
      </c>
      <c r="E17" s="103">
        <v>0</v>
      </c>
      <c r="F17" s="103">
        <v>0</v>
      </c>
      <c r="G17" s="103">
        <v>0</v>
      </c>
      <c r="H17" s="103">
        <v>0</v>
      </c>
      <c r="I17" s="103">
        <v>0</v>
      </c>
      <c r="J17" s="103">
        <v>0</v>
      </c>
      <c r="K17" s="103">
        <v>0</v>
      </c>
      <c r="L17" s="103">
        <v>0</v>
      </c>
      <c r="M17" s="103">
        <v>0</v>
      </c>
      <c r="N17" s="103">
        <v>0</v>
      </c>
      <c r="O17" s="103">
        <v>0</v>
      </c>
      <c r="P17" s="103">
        <v>0</v>
      </c>
      <c r="Q17" s="103">
        <v>0</v>
      </c>
    </row>
    <row r="18" spans="1:17" ht="12" customHeight="1" x14ac:dyDescent="0.25">
      <c r="A18" s="88" t="s">
        <v>100</v>
      </c>
      <c r="B18" s="103"/>
      <c r="C18" s="103">
        <v>0</v>
      </c>
      <c r="D18" s="103">
        <v>0</v>
      </c>
      <c r="E18" s="103">
        <v>0</v>
      </c>
      <c r="F18" s="103">
        <v>0</v>
      </c>
      <c r="G18" s="103">
        <v>0</v>
      </c>
      <c r="H18" s="103">
        <v>0</v>
      </c>
      <c r="I18" s="103">
        <v>0</v>
      </c>
      <c r="J18" s="103">
        <v>0</v>
      </c>
      <c r="K18" s="103">
        <v>0</v>
      </c>
      <c r="L18" s="103">
        <v>0</v>
      </c>
      <c r="M18" s="103">
        <v>0</v>
      </c>
      <c r="N18" s="103">
        <v>0</v>
      </c>
      <c r="O18" s="103">
        <v>0</v>
      </c>
      <c r="P18" s="103">
        <v>0</v>
      </c>
      <c r="Q18" s="103">
        <v>0</v>
      </c>
    </row>
    <row r="19" spans="1:17" ht="12.95" customHeight="1" x14ac:dyDescent="0.25">
      <c r="A19" s="90" t="s">
        <v>47</v>
      </c>
      <c r="B19" s="101"/>
      <c r="C19" s="101">
        <f t="shared" ref="C19:Q19" si="3">SUM(C20:C27)</f>
        <v>2.1115554271344887</v>
      </c>
      <c r="D19" s="101">
        <f t="shared" si="3"/>
        <v>0.19654334863905551</v>
      </c>
      <c r="E19" s="101">
        <f t="shared" si="3"/>
        <v>0.17571564140214443</v>
      </c>
      <c r="F19" s="101">
        <f t="shared" si="3"/>
        <v>8.8068491485034331E-2</v>
      </c>
      <c r="G19" s="101">
        <f t="shared" si="3"/>
        <v>0.8152476335170773</v>
      </c>
      <c r="H19" s="101">
        <f t="shared" si="3"/>
        <v>0.6667353224704875</v>
      </c>
      <c r="I19" s="101">
        <f t="shared" si="3"/>
        <v>0.8925659666892144</v>
      </c>
      <c r="J19" s="101">
        <f t="shared" si="3"/>
        <v>0.86818081004221859</v>
      </c>
      <c r="K19" s="101">
        <f t="shared" si="3"/>
        <v>0.75838446075996524</v>
      </c>
      <c r="L19" s="101">
        <f t="shared" si="3"/>
        <v>0.60127119332531187</v>
      </c>
      <c r="M19" s="101">
        <f t="shared" si="3"/>
        <v>1.5608148928906171</v>
      </c>
      <c r="N19" s="101">
        <f t="shared" si="3"/>
        <v>1.0315128100774644</v>
      </c>
      <c r="O19" s="101">
        <f t="shared" si="3"/>
        <v>2.6564758318087134</v>
      </c>
      <c r="P19" s="101">
        <f t="shared" si="3"/>
        <v>3.6621437603633464</v>
      </c>
      <c r="Q19" s="101">
        <f t="shared" si="3"/>
        <v>1.690181805968425</v>
      </c>
    </row>
    <row r="20" spans="1:17" ht="12" customHeight="1" x14ac:dyDescent="0.25">
      <c r="A20" s="88" t="s">
        <v>38</v>
      </c>
      <c r="B20" s="100"/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/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</row>
    <row r="22" spans="1:17" ht="12" customHeight="1" x14ac:dyDescent="0.25">
      <c r="A22" s="88" t="s">
        <v>99</v>
      </c>
      <c r="B22" s="100"/>
      <c r="C22" s="100">
        <v>0.52135876784631452</v>
      </c>
      <c r="D22" s="100">
        <v>0</v>
      </c>
      <c r="E22" s="100">
        <v>0</v>
      </c>
      <c r="F22" s="100">
        <v>0</v>
      </c>
      <c r="G22" s="100">
        <v>0.58613763205976155</v>
      </c>
      <c r="H22" s="100">
        <v>0.4187604235629151</v>
      </c>
      <c r="I22" s="100">
        <v>0.73529127815385731</v>
      </c>
      <c r="J22" s="100">
        <v>0.75444485681362927</v>
      </c>
      <c r="K22" s="100">
        <v>0.63630818721964555</v>
      </c>
      <c r="L22" s="100">
        <v>0.52824104783621439</v>
      </c>
      <c r="M22" s="100">
        <v>0.72590470029198761</v>
      </c>
      <c r="N22" s="100">
        <v>0.71528768629309414</v>
      </c>
      <c r="O22" s="100">
        <v>0.69416205654145569</v>
      </c>
      <c r="P22" s="100">
        <v>0.9043952486997644</v>
      </c>
      <c r="Q22" s="100">
        <v>1.0960734939615142</v>
      </c>
    </row>
    <row r="23" spans="1:17" ht="12" customHeight="1" x14ac:dyDescent="0.25">
      <c r="A23" s="88" t="s">
        <v>98</v>
      </c>
      <c r="B23" s="100"/>
      <c r="C23" s="100">
        <v>1.5901966592881744</v>
      </c>
      <c r="D23" s="100">
        <v>0.19654334863905551</v>
      </c>
      <c r="E23" s="100">
        <v>0.17571564140214443</v>
      </c>
      <c r="F23" s="100">
        <v>8.8068491485034331E-2</v>
      </c>
      <c r="G23" s="100">
        <v>0.22911000145731569</v>
      </c>
      <c r="H23" s="100">
        <v>0.24797489890757241</v>
      </c>
      <c r="I23" s="100">
        <v>0.15727468853535709</v>
      </c>
      <c r="J23" s="100">
        <v>0.11373595322858931</v>
      </c>
      <c r="K23" s="100">
        <v>0.12207627354031975</v>
      </c>
      <c r="L23" s="100">
        <v>7.3030145489097448E-2</v>
      </c>
      <c r="M23" s="100">
        <v>0.83491019259862942</v>
      </c>
      <c r="N23" s="100">
        <v>0.31622512378437023</v>
      </c>
      <c r="O23" s="100">
        <v>1.9623137752672577</v>
      </c>
      <c r="P23" s="100">
        <v>2.757748511663582</v>
      </c>
      <c r="Q23" s="100">
        <v>0.59410831200691083</v>
      </c>
    </row>
    <row r="24" spans="1:17" ht="12" customHeight="1" x14ac:dyDescent="0.25">
      <c r="A24" s="88" t="s">
        <v>34</v>
      </c>
      <c r="B24" s="100"/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/>
      <c r="C25" s="100">
        <v>0</v>
      </c>
      <c r="D25" s="100">
        <v>0</v>
      </c>
      <c r="E25" s="100">
        <v>0</v>
      </c>
      <c r="F25" s="100">
        <v>0</v>
      </c>
      <c r="G25" s="100">
        <v>0</v>
      </c>
      <c r="H25" s="100">
        <v>0</v>
      </c>
      <c r="I25" s="100">
        <v>0</v>
      </c>
      <c r="J25" s="100">
        <v>0</v>
      </c>
      <c r="K25" s="100">
        <v>0</v>
      </c>
      <c r="L25" s="100">
        <v>0</v>
      </c>
      <c r="M25" s="100">
        <v>0</v>
      </c>
      <c r="N25" s="100">
        <v>0</v>
      </c>
      <c r="O25" s="100">
        <v>0</v>
      </c>
      <c r="P25" s="100">
        <v>0</v>
      </c>
      <c r="Q25" s="100">
        <v>0</v>
      </c>
    </row>
    <row r="26" spans="1:17" ht="12" customHeight="1" x14ac:dyDescent="0.25">
      <c r="A26" s="88" t="s">
        <v>30</v>
      </c>
      <c r="B26" s="22"/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</row>
    <row r="27" spans="1:17" ht="12" customHeight="1" x14ac:dyDescent="0.25">
      <c r="A27" s="93" t="s">
        <v>33</v>
      </c>
      <c r="B27" s="121"/>
      <c r="C27" s="121">
        <v>0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  <c r="I27" s="121">
        <v>0</v>
      </c>
      <c r="J27" s="121">
        <v>0</v>
      </c>
      <c r="K27" s="121">
        <v>0</v>
      </c>
      <c r="L27" s="121">
        <v>0</v>
      </c>
      <c r="M27" s="121">
        <v>0</v>
      </c>
      <c r="N27" s="121">
        <v>0</v>
      </c>
      <c r="O27" s="121">
        <v>0</v>
      </c>
      <c r="P27" s="121">
        <v>0</v>
      </c>
      <c r="Q27" s="121">
        <v>0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/>
      <c r="C29" s="101">
        <f t="shared" ref="C29:Q29" si="4">SUM(C30:C33)</f>
        <v>2.8611426438760934</v>
      </c>
      <c r="D29" s="101">
        <f t="shared" si="4"/>
        <v>1.9226031963961276</v>
      </c>
      <c r="E29" s="101">
        <f t="shared" si="4"/>
        <v>0.21795932828156012</v>
      </c>
      <c r="F29" s="101">
        <f t="shared" si="4"/>
        <v>1.5212639736643085</v>
      </c>
      <c r="G29" s="101">
        <f t="shared" si="4"/>
        <v>0.10228480939523998</v>
      </c>
      <c r="H29" s="101">
        <f t="shared" si="4"/>
        <v>6.5029809344596012E-2</v>
      </c>
      <c r="I29" s="101">
        <f t="shared" si="4"/>
        <v>7.5077640719208721E-2</v>
      </c>
      <c r="J29" s="101">
        <f t="shared" si="4"/>
        <v>0</v>
      </c>
      <c r="K29" s="101">
        <f t="shared" si="4"/>
        <v>0</v>
      </c>
      <c r="L29" s="101">
        <f t="shared" si="4"/>
        <v>0.26853701510097938</v>
      </c>
      <c r="M29" s="101">
        <f t="shared" si="4"/>
        <v>0.23067874013643472</v>
      </c>
      <c r="N29" s="101">
        <f t="shared" si="4"/>
        <v>0.52016290225305217</v>
      </c>
      <c r="O29" s="101">
        <f t="shared" si="4"/>
        <v>3.3783560699806157</v>
      </c>
      <c r="P29" s="101">
        <f t="shared" si="4"/>
        <v>2.6188458622253639</v>
      </c>
      <c r="Q29" s="101">
        <f t="shared" si="4"/>
        <v>0.42714022391577133</v>
      </c>
    </row>
    <row r="30" spans="1:17" s="28" customFormat="1" ht="12" customHeight="1" x14ac:dyDescent="0.25">
      <c r="A30" s="88" t="s">
        <v>66</v>
      </c>
      <c r="B30" s="100"/>
      <c r="C30" s="100">
        <v>0</v>
      </c>
      <c r="D30" s="100">
        <v>0</v>
      </c>
      <c r="E30" s="100">
        <v>0</v>
      </c>
      <c r="F30" s="100">
        <v>1.4722912169700701</v>
      </c>
      <c r="G30" s="100">
        <v>1.8018436087516531E-2</v>
      </c>
      <c r="H30" s="100">
        <v>3.3693744164986113E-2</v>
      </c>
      <c r="I30" s="100">
        <v>1.0082436900421729E-2</v>
      </c>
      <c r="J30" s="100">
        <v>0</v>
      </c>
      <c r="K30" s="100">
        <v>0</v>
      </c>
      <c r="L30" s="100">
        <v>0</v>
      </c>
      <c r="M30" s="100">
        <v>5.9754852461965961E-3</v>
      </c>
      <c r="N30" s="100">
        <v>4.2601481917998868E-2</v>
      </c>
      <c r="O30" s="100">
        <v>6.0186113875333016E-3</v>
      </c>
      <c r="P30" s="100">
        <v>8.8134328564277928E-3</v>
      </c>
      <c r="Q30" s="100">
        <v>9.565565741455331E-3</v>
      </c>
    </row>
    <row r="31" spans="1:17" ht="12" customHeight="1" x14ac:dyDescent="0.25">
      <c r="A31" s="88" t="s">
        <v>98</v>
      </c>
      <c r="B31" s="100"/>
      <c r="C31" s="100">
        <v>2.8611426438760934</v>
      </c>
      <c r="D31" s="100">
        <v>1.9226031963961276</v>
      </c>
      <c r="E31" s="100">
        <v>0.21795932828156012</v>
      </c>
      <c r="F31" s="100">
        <v>4.8972756694238478E-2</v>
      </c>
      <c r="G31" s="100">
        <v>8.4266373307723449E-2</v>
      </c>
      <c r="H31" s="100">
        <v>3.1336065179609893E-2</v>
      </c>
      <c r="I31" s="100">
        <v>6.4995203818786998E-2</v>
      </c>
      <c r="J31" s="100">
        <v>0</v>
      </c>
      <c r="K31" s="100">
        <v>0</v>
      </c>
      <c r="L31" s="100">
        <v>0.26853701510097938</v>
      </c>
      <c r="M31" s="100">
        <v>0.22470325489023812</v>
      </c>
      <c r="N31" s="100">
        <v>0.47756142033505333</v>
      </c>
      <c r="O31" s="100">
        <v>3.3723374585930825</v>
      </c>
      <c r="P31" s="100">
        <v>2.6100324293689359</v>
      </c>
      <c r="Q31" s="100">
        <v>0.41757465817431599</v>
      </c>
    </row>
    <row r="32" spans="1:17" ht="12" customHeight="1" x14ac:dyDescent="0.25">
      <c r="A32" s="88" t="s">
        <v>34</v>
      </c>
      <c r="B32" s="100"/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/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D45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13" t="s">
        <v>195</v>
      </c>
      <c r="B1" s="3"/>
      <c r="C1" s="3"/>
      <c r="D1" s="14" t="s">
        <v>28</v>
      </c>
    </row>
    <row r="2" spans="1:4" ht="18.75" x14ac:dyDescent="0.3">
      <c r="A2" s="13"/>
      <c r="B2" s="3"/>
      <c r="C2" s="3"/>
      <c r="D2" s="14"/>
    </row>
    <row r="3" spans="1:4" ht="18.75" x14ac:dyDescent="0.3">
      <c r="A3" s="13"/>
      <c r="B3" s="11" t="s">
        <v>27</v>
      </c>
      <c r="C3" s="12"/>
      <c r="D3" s="11" t="s">
        <v>26</v>
      </c>
    </row>
    <row r="4" spans="1:4" ht="15" customHeight="1" x14ac:dyDescent="0.3">
      <c r="A4" s="10"/>
      <c r="B4" s="7" t="str">
        <f ca="1">HYPERLINK("#"&amp;CELL("address",SER_summary!$B$2),MID(CELL("filename",SER_summary!$B$2),FIND("]",CELL("filename",SER_summary!$B$2))+1,256))</f>
        <v>SER_summary</v>
      </c>
      <c r="C4" s="7"/>
      <c r="D4" s="3" t="s">
        <v>25</v>
      </c>
    </row>
    <row r="5" spans="1:4" x14ac:dyDescent="0.25">
      <c r="A5" s="8"/>
      <c r="B5" s="9"/>
      <c r="C5" s="4"/>
      <c r="D5" s="6"/>
    </row>
    <row r="6" spans="1:4" x14ac:dyDescent="0.25">
      <c r="A6" s="8"/>
      <c r="B6" s="5" t="s">
        <v>24</v>
      </c>
      <c r="C6" s="4"/>
      <c r="D6" s="6"/>
    </row>
    <row r="7" spans="1:4" x14ac:dyDescent="0.25">
      <c r="A7" s="8"/>
      <c r="B7" s="4" t="str">
        <f ca="1">HYPERLINK("#"&amp;CELL("address",SER_hh_num!$B$2),MID(CELL("filename",SER_hh_num!$B$2),FIND("]",CELL("filename",SER_hh_num!$B$2))+1,256))</f>
        <v>SER_hh_num</v>
      </c>
      <c r="C7" s="4"/>
      <c r="D7" s="6" t="s">
        <v>23</v>
      </c>
    </row>
    <row r="8" spans="1:4" x14ac:dyDescent="0.25">
      <c r="B8" s="4" t="str">
        <f ca="1">HYPERLINK("#"&amp;CELL("address",SER_hh_fec!$B$2),MID(CELL("filename",SER_hh_fec!$B$2),FIND("]",CELL("filename",SER_hh_fec!$B$2))+1,256))</f>
        <v>SER_hh_fec</v>
      </c>
      <c r="C8" s="4"/>
      <c r="D8" s="6" t="s">
        <v>20</v>
      </c>
    </row>
    <row r="9" spans="1:4" x14ac:dyDescent="0.25">
      <c r="B9" s="4" t="str">
        <f ca="1">HYPERLINK("#"&amp;CELL("address",SER_hh_tes!$B$2),MID(CELL("filename",SER_hh_tes!$B$2),FIND("]",CELL("filename",SER_hh_tes!$B$2))+1,256))</f>
        <v>SER_hh_tes</v>
      </c>
      <c r="C9" s="4"/>
      <c r="D9" s="6" t="s">
        <v>19</v>
      </c>
    </row>
    <row r="10" spans="1:4" x14ac:dyDescent="0.25">
      <c r="B10" s="4" t="str">
        <f ca="1">HYPERLINK("#"&amp;CELL("address",SER_hh_eff!$B$2),MID(CELL("filename",SER_hh_eff!$B$2),FIND("]",CELL("filename",SER_hh_eff!$B$2))+1,256))</f>
        <v>SER_hh_eff</v>
      </c>
      <c r="C10" s="4"/>
      <c r="D10" s="6" t="s">
        <v>18</v>
      </c>
    </row>
    <row r="11" spans="1:4" x14ac:dyDescent="0.25">
      <c r="B11" s="4" t="str">
        <f ca="1">HYPERLINK("#"&amp;CELL("address",SER_hh_emi!$B$2),MID(CELL("filename",SER_hh_emi!$B$2),FIND("]",CELL("filename",SER_hh_emi!$B$2))+1,256))</f>
        <v>SER_hh_emi</v>
      </c>
      <c r="C11" s="4"/>
      <c r="D11" s="6" t="s">
        <v>17</v>
      </c>
    </row>
    <row r="12" spans="1:4" x14ac:dyDescent="0.25">
      <c r="B12" s="4" t="str">
        <f ca="1">HYPERLINK("#"&amp;CELL("address",SER_hh_fech!$B$2),MID(CELL("filename",SER_hh_fech!$B$2),FIND("]",CELL("filename",SER_hh_fech!$B$2))+1,256))</f>
        <v>SER_hh_fech</v>
      </c>
      <c r="C12" s="4"/>
      <c r="D12" s="6" t="s">
        <v>16</v>
      </c>
    </row>
    <row r="13" spans="1:4" x14ac:dyDescent="0.25">
      <c r="B13" s="4" t="str">
        <f ca="1">HYPERLINK("#"&amp;CELL("address",SER_hh_tesh!$B$2),MID(CELL("filename",SER_hh_tesh!$B$2),FIND("]",CELL("filename",SER_hh_tesh!$B$2))+1,256))</f>
        <v>SER_hh_tesh</v>
      </c>
      <c r="C13" s="4"/>
      <c r="D13" s="6" t="s">
        <v>15</v>
      </c>
    </row>
    <row r="14" spans="1:4" x14ac:dyDescent="0.25">
      <c r="B14" s="4" t="str">
        <f ca="1">HYPERLINK("#"&amp;CELL("address",SER_hh_emih!$B$2),MID(CELL("filename",SER_hh_emih!$B$2),FIND("]",CELL("filename",SER_hh_emih!$B$2))+1,256))</f>
        <v>SER_hh_emih</v>
      </c>
      <c r="C14" s="4"/>
      <c r="D14" s="6" t="s">
        <v>14</v>
      </c>
    </row>
    <row r="15" spans="1:4" x14ac:dyDescent="0.25">
      <c r="B15" s="4" t="str">
        <f ca="1">HYPERLINK("#"&amp;CELL("address",SER_hh_fecs!$B$2),MID(CELL("filename",SER_hh_fecs!$B$2),FIND("]",CELL("filename",SER_hh_fecs!$B$2))+1,256))</f>
        <v>SER_hh_fecs</v>
      </c>
      <c r="C15" s="4"/>
      <c r="D15" s="6" t="s">
        <v>13</v>
      </c>
    </row>
    <row r="16" spans="1:4" x14ac:dyDescent="0.25">
      <c r="B16" s="4" t="str">
        <f ca="1">HYPERLINK("#"&amp;CELL("address",SER_hh_tess!$B$2),MID(CELL("filename",SER_hh_tess!$B$2),FIND("]",CELL("filename",SER_hh_tess!$B$2))+1,256))</f>
        <v>SER_hh_tess</v>
      </c>
      <c r="C16" s="4"/>
      <c r="D16" s="6" t="s">
        <v>12</v>
      </c>
    </row>
    <row r="17" spans="1:4" x14ac:dyDescent="0.25">
      <c r="B17" s="4" t="str">
        <f ca="1">HYPERLINK("#"&amp;CELL("address",SER_hh_emis!$B$2),MID(CELL("filename",SER_hh_emis!$B$2),FIND("]",CELL("filename",SER_hh_emis!$B$2))+1,256))</f>
        <v>SER_hh_emis</v>
      </c>
      <c r="C17" s="4"/>
      <c r="D17" s="6" t="s">
        <v>11</v>
      </c>
    </row>
    <row r="18" spans="1:4" x14ac:dyDescent="0.25">
      <c r="B18" s="4"/>
      <c r="C18" s="4"/>
      <c r="D18" s="1"/>
    </row>
    <row r="19" spans="1:4" x14ac:dyDescent="0.25">
      <c r="A19" s="8"/>
      <c r="B19" s="5" t="s">
        <v>22</v>
      </c>
      <c r="C19" s="4"/>
      <c r="D19" s="6"/>
    </row>
    <row r="20" spans="1:4" x14ac:dyDescent="0.25">
      <c r="A20" s="8"/>
      <c r="B20" s="4" t="str">
        <f ca="1">HYPERLINK("#"&amp;CELL("address",SER_hh_num_in!$B$2),MID(CELL("filename",SER_hh_num_in!$B$2),FIND("]",CELL("filename",SER_hh_num_in!$B$2))+1,256))</f>
        <v>SER_hh_num_in</v>
      </c>
      <c r="C20" s="4"/>
      <c r="D20" s="6" t="s">
        <v>21</v>
      </c>
    </row>
    <row r="21" spans="1:4" x14ac:dyDescent="0.25">
      <c r="B21" s="4" t="str">
        <f ca="1">HYPERLINK("#"&amp;CELL("address",SER_hh_fec_in!$B$2),MID(CELL("filename",SER_hh_fec_in!$B$2),FIND("]",CELL("filename",SER_hh_fec_in!$B$2))+1,256))</f>
        <v>SER_hh_fec_in</v>
      </c>
      <c r="C21" s="4"/>
      <c r="D21" s="6" t="s">
        <v>20</v>
      </c>
    </row>
    <row r="22" spans="1:4" x14ac:dyDescent="0.25">
      <c r="B22" s="4" t="str">
        <f ca="1">HYPERLINK("#"&amp;CELL("address",SER_hh_tes_in!$B$2),MID(CELL("filename",SER_hh_tes_in!$B$2),FIND("]",CELL("filename",SER_hh_tes_in!$B$2))+1,256))</f>
        <v>SER_hh_tes_in</v>
      </c>
      <c r="C22" s="4"/>
      <c r="D22" s="6" t="s">
        <v>19</v>
      </c>
    </row>
    <row r="23" spans="1:4" x14ac:dyDescent="0.25">
      <c r="B23" s="4" t="str">
        <f ca="1">HYPERLINK("#"&amp;CELL("address",SER_hh_eff_in!$B$2),MID(CELL("filename",SER_hh_eff_in!$B$2),FIND("]",CELL("filename",SER_hh_eff_in!$B$2))+1,256))</f>
        <v>SER_hh_eff_in</v>
      </c>
      <c r="C23" s="4"/>
      <c r="D23" s="6" t="s">
        <v>18</v>
      </c>
    </row>
    <row r="24" spans="1:4" x14ac:dyDescent="0.25">
      <c r="B24" s="4" t="str">
        <f ca="1">HYPERLINK("#"&amp;CELL("address",SER_hh_emi_in!$B$2),MID(CELL("filename",SER_hh_emi_in!$B$2),FIND("]",CELL("filename",SER_hh_emi_in!$B$2))+1,256))</f>
        <v>SER_hh_emi_in</v>
      </c>
      <c r="C24" s="4"/>
      <c r="D24" s="6" t="s">
        <v>17</v>
      </c>
    </row>
    <row r="25" spans="1:4" x14ac:dyDescent="0.25">
      <c r="B25" s="4" t="str">
        <f ca="1">HYPERLINK("#"&amp;CELL("address",SER_hh_fech_in!$B$2),MID(CELL("filename",SER_hh_fech_in!$B$2),FIND("]",CELL("filename",SER_hh_fech_in!$B$2))+1,256))</f>
        <v>SER_hh_fech_in</v>
      </c>
      <c r="C25" s="4"/>
      <c r="D25" s="6" t="s">
        <v>16</v>
      </c>
    </row>
    <row r="26" spans="1:4" x14ac:dyDescent="0.25">
      <c r="B26" s="4" t="str">
        <f ca="1">HYPERLINK("#"&amp;CELL("address",SER_hh_tesh_in!$B$2),MID(CELL("filename",SER_hh_tesh_in!$B$2),FIND("]",CELL("filename",SER_hh_tesh_in!$B$2))+1,256))</f>
        <v>SER_hh_tesh_in</v>
      </c>
      <c r="C26" s="4"/>
      <c r="D26" s="6" t="s">
        <v>15</v>
      </c>
    </row>
    <row r="27" spans="1:4" x14ac:dyDescent="0.25">
      <c r="B27" s="4" t="str">
        <f ca="1">HYPERLINK("#"&amp;CELL("address",SER_hh_emih_in!$B$2),MID(CELL("filename",SER_hh_emih_in!$B$2),FIND("]",CELL("filename",SER_hh_emih_in!$B$2))+1,256))</f>
        <v>SER_hh_emih_in</v>
      </c>
      <c r="C27" s="4"/>
      <c r="D27" s="6" t="s">
        <v>14</v>
      </c>
    </row>
    <row r="28" spans="1:4" x14ac:dyDescent="0.25">
      <c r="B28" s="4" t="str">
        <f ca="1">HYPERLINK("#"&amp;CELL("address",SER_hh_fecs_in!$B$2),MID(CELL("filename",SER_hh_fecs_in!$B$2),FIND("]",CELL("filename",SER_hh_fecs_in!$B$2))+1,256))</f>
        <v>SER_hh_fecs_in</v>
      </c>
      <c r="C28" s="4"/>
      <c r="D28" s="6" t="s">
        <v>13</v>
      </c>
    </row>
    <row r="29" spans="1:4" x14ac:dyDescent="0.25">
      <c r="B29" s="4" t="str">
        <f ca="1">HYPERLINK("#"&amp;CELL("address",SER_hh_tess_in!$B$2),MID(CELL("filename",SER_hh_tess_in!$B$2),FIND("]",CELL("filename",SER_hh_tess_in!$B$2))+1,256))</f>
        <v>SER_hh_tess_in</v>
      </c>
      <c r="C29" s="4"/>
      <c r="D29" s="6" t="s">
        <v>12</v>
      </c>
    </row>
    <row r="30" spans="1:4" x14ac:dyDescent="0.25">
      <c r="B30" s="4" t="str">
        <f ca="1">HYPERLINK("#"&amp;CELL("address",SER_hh_emis_in!$B$2),MID(CELL("filename",SER_hh_emis_in!$B$2),FIND("]",CELL("filename",SER_hh_emis_in!$B$2))+1,256))</f>
        <v>SER_hh_emis_in</v>
      </c>
      <c r="C30" s="4"/>
      <c r="D30" s="6" t="s">
        <v>11</v>
      </c>
    </row>
    <row r="31" spans="1:4" x14ac:dyDescent="0.25">
      <c r="B31" s="4"/>
      <c r="C31" s="4"/>
      <c r="D31" s="1"/>
    </row>
    <row r="32" spans="1:4" x14ac:dyDescent="0.25">
      <c r="B32" s="5" t="s">
        <v>10</v>
      </c>
      <c r="C32" s="4"/>
      <c r="D32" s="1"/>
    </row>
    <row r="33" spans="2:4" x14ac:dyDescent="0.25">
      <c r="B33" s="4" t="str">
        <f ca="1">HYPERLINK("#"&amp;CELL("address",'SER_se-appl'!$B$2),MID(CELL("filename",'SER_se-appl'!$B$2),FIND("]",CELL("filename",'SER_se-appl'!$B$2))+1,256))</f>
        <v>SER_se-appl</v>
      </c>
      <c r="C33" s="7"/>
      <c r="D33" s="6" t="s">
        <v>192</v>
      </c>
    </row>
    <row r="34" spans="2:4" x14ac:dyDescent="0.25">
      <c r="B34" s="4" t="str">
        <f ca="1">HYPERLINK("#"&amp;CELL("address",SER_VE!$B$2),MID(CELL("filename",SER_VE!$B$2),FIND("]",CELL("filename",SER_VE!$B$2))+1,256))</f>
        <v>SER_VE</v>
      </c>
      <c r="C34" s="7"/>
      <c r="D34" s="6" t="s">
        <v>9</v>
      </c>
    </row>
    <row r="35" spans="2:4" x14ac:dyDescent="0.25">
      <c r="B35" s="4" t="str">
        <f ca="1">HYPERLINK("#"&amp;CELL("address",SER_SL!$B$2),MID(CELL("filename",SER_SL!$B$2),FIND("]",CELL("filename",SER_SL!$B$2))+1,256))</f>
        <v>SER_SL</v>
      </c>
      <c r="C35" s="7"/>
      <c r="D35" s="6" t="s">
        <v>8</v>
      </c>
    </row>
    <row r="36" spans="2:4" x14ac:dyDescent="0.25">
      <c r="B36" s="4" t="str">
        <f ca="1">HYPERLINK("#"&amp;CELL("address",SER_BL!$B$2),MID(CELL("filename",SER_BL!$B$2),FIND("]",CELL("filename",SER_BL!$B$2))+1,256))</f>
        <v>SER_BL</v>
      </c>
      <c r="C36" s="7"/>
      <c r="D36" s="6" t="s">
        <v>7</v>
      </c>
    </row>
    <row r="37" spans="2:4" x14ac:dyDescent="0.25">
      <c r="B37" s="4" t="str">
        <f ca="1">HYPERLINK("#"&amp;CELL("address",SER_CR!$B$2),MID(CELL("filename",SER_CR!$B$2),FIND("]",CELL("filename",SER_CR!$B$2))+1,256))</f>
        <v>SER_CR</v>
      </c>
      <c r="C37" s="7"/>
      <c r="D37" s="6" t="s">
        <v>191</v>
      </c>
    </row>
    <row r="38" spans="2:4" x14ac:dyDescent="0.25">
      <c r="B38" s="4" t="str">
        <f ca="1">HYPERLINK("#"&amp;CELL("address",SER_BT!$B$2),MID(CELL("filename",SER_BT!$B$2),FIND("]",CELL("filename",SER_BT!$B$2))+1,256))</f>
        <v>SER_BT</v>
      </c>
      <c r="C38" s="7"/>
      <c r="D38" s="6" t="s">
        <v>6</v>
      </c>
    </row>
    <row r="39" spans="2:4" x14ac:dyDescent="0.25">
      <c r="B39" s="4" t="str">
        <f ca="1">HYPERLINK("#"&amp;CELL("address",SER_IT!$B$2),MID(CELL("filename",SER_IT!$B$2),FIND("]",CELL("filename",SER_IT!$B$2))+1,256))</f>
        <v>SER_IT</v>
      </c>
      <c r="C39" s="7"/>
      <c r="D39" s="6" t="s">
        <v>5</v>
      </c>
    </row>
    <row r="41" spans="2:4" x14ac:dyDescent="0.25">
      <c r="B41" s="5" t="s">
        <v>4</v>
      </c>
    </row>
    <row r="42" spans="2:4" x14ac:dyDescent="0.25">
      <c r="B42" s="4" t="str">
        <f ca="1">HYPERLINK("#"&amp;CELL("address",AGR!$B$2),MID(CELL("filename",AGR!$B$2),FIND("]",CELL("filename",AGR!$B$2))+1,256))</f>
        <v>AGR</v>
      </c>
      <c r="D42" s="3" t="s">
        <v>3</v>
      </c>
    </row>
    <row r="43" spans="2:4" x14ac:dyDescent="0.25">
      <c r="B43" s="2" t="str">
        <f ca="1">HYPERLINK("#"&amp;CELL("address",AGR_fec!$B$2),MID(CELL("filename",AGR_fec!$B$2),FIND("]",CELL("filename",AGR_fec!$B$2))+1,256))</f>
        <v>AGR_fec</v>
      </c>
      <c r="D43" s="1" t="s">
        <v>2</v>
      </c>
    </row>
    <row r="44" spans="2:4" x14ac:dyDescent="0.25">
      <c r="B44" s="2" t="str">
        <f ca="1">HYPERLINK("#"&amp;CELL("address",AGR_ued!$B$2),MID(CELL("filename",AGR_ued!$B$2),FIND("]",CELL("filename",AGR_ued!$B$2))+1,256))</f>
        <v>AGR_ued</v>
      </c>
      <c r="D44" s="1" t="s">
        <v>1</v>
      </c>
    </row>
    <row r="45" spans="2:4" x14ac:dyDescent="0.25">
      <c r="B45" s="2" t="str">
        <f ca="1">HYPERLINK("#"&amp;CELL("address",AGR_emi!$B$2),MID(CELL("filename",AGR_emi!$B$2),FIND("]",CELL("filename",AGR_emi!$B$2))+1,256))</f>
        <v>AGR_emi</v>
      </c>
      <c r="D45" s="1" t="s">
        <v>0</v>
      </c>
    </row>
  </sheetData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214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115</v>
      </c>
      <c r="B3" s="106"/>
      <c r="C3" s="106">
        <f>IF(SER_hh_fec_in!C3=0,0,1000000/0.086*SER_hh_fec_in!C3/SER_hh_num_in!C3)</f>
        <v>84073.681749027222</v>
      </c>
      <c r="D3" s="106">
        <f>IF(SER_hh_fec_in!D3=0,0,1000000/0.086*SER_hh_fec_in!D3/SER_hh_num_in!D3)</f>
        <v>74171.218062362124</v>
      </c>
      <c r="E3" s="106">
        <f>IF(SER_hh_fec_in!E3=0,0,1000000/0.086*SER_hh_fec_in!E3/SER_hh_num_in!E3)</f>
        <v>104369.40248259297</v>
      </c>
      <c r="F3" s="106">
        <f>IF(SER_hh_fec_in!F3=0,0,1000000/0.086*SER_hh_fec_in!F3/SER_hh_num_in!F3)</f>
        <v>96287.094140257774</v>
      </c>
      <c r="G3" s="106">
        <f>IF(SER_hh_fec_in!G3=0,0,1000000/0.086*SER_hh_fec_in!G3/SER_hh_num_in!G3)</f>
        <v>86680.268752585907</v>
      </c>
      <c r="H3" s="106">
        <f>IF(SER_hh_fec_in!H3=0,0,1000000/0.086*SER_hh_fec_in!H3/SER_hh_num_in!H3)</f>
        <v>80979.312690987717</v>
      </c>
      <c r="I3" s="106">
        <f>IF(SER_hh_fec_in!I3=0,0,1000000/0.086*SER_hh_fec_in!I3/SER_hh_num_in!I3)</f>
        <v>81753.957758035554</v>
      </c>
      <c r="J3" s="106">
        <f>IF(SER_hh_fec_in!J3=0,0,1000000/0.086*SER_hh_fec_in!J3/SER_hh_num_in!J3)</f>
        <v>90495.222078834355</v>
      </c>
      <c r="K3" s="106">
        <f>IF(SER_hh_fec_in!K3=0,0,1000000/0.086*SER_hh_fec_in!K3/SER_hh_num_in!K3)</f>
        <v>89718.266016215886</v>
      </c>
      <c r="L3" s="106">
        <f>IF(SER_hh_fec_in!L3=0,0,1000000/0.086*SER_hh_fec_in!L3/SER_hh_num_in!L3)</f>
        <v>89324.714679380762</v>
      </c>
      <c r="M3" s="106">
        <f>IF(SER_hh_fec_in!M3=0,0,1000000/0.086*SER_hh_fec_in!M3/SER_hh_num_in!M3)</f>
        <v>90073.355108681862</v>
      </c>
      <c r="N3" s="106">
        <f>IF(SER_hh_fec_in!N3=0,0,1000000/0.086*SER_hh_fec_in!N3/SER_hh_num_in!N3)</f>
        <v>87720.67578586773</v>
      </c>
      <c r="O3" s="106">
        <f>IF(SER_hh_fec_in!O3=0,0,1000000/0.086*SER_hh_fec_in!O3/SER_hh_num_in!O3)</f>
        <v>88821.794141820428</v>
      </c>
      <c r="P3" s="106">
        <f>IF(SER_hh_fec_in!P3=0,0,1000000/0.086*SER_hh_fec_in!P3/SER_hh_num_in!P3)</f>
        <v>99929.195024700879</v>
      </c>
      <c r="Q3" s="106">
        <f>IF(SER_hh_fec_in!Q3=0,0,1000000/0.086*SER_hh_fec_in!Q3/SER_hh_num_in!Q3)</f>
        <v>88079.546686222748</v>
      </c>
    </row>
    <row r="4" spans="1:17" ht="12.95" customHeight="1" x14ac:dyDescent="0.25">
      <c r="A4" s="90" t="s">
        <v>44</v>
      </c>
      <c r="B4" s="101"/>
      <c r="C4" s="101">
        <f>IF(SER_hh_fec_in!C4=0,0,1000000/0.086*SER_hh_fec_in!C4/SER_hh_num_in!C4)</f>
        <v>60900.805496361703</v>
      </c>
      <c r="D4" s="101">
        <f>IF(SER_hh_fec_in!D4=0,0,1000000/0.086*SER_hh_fec_in!D4/SER_hh_num_in!D4)</f>
        <v>53103.82342113553</v>
      </c>
      <c r="E4" s="101">
        <f>IF(SER_hh_fec_in!E4=0,0,1000000/0.086*SER_hh_fec_in!E4/SER_hh_num_in!E4)</f>
        <v>84569.503961682814</v>
      </c>
      <c r="F4" s="101">
        <f>IF(SER_hh_fec_in!F4=0,0,1000000/0.086*SER_hh_fec_in!F4/SER_hh_num_in!F4)</f>
        <v>75560.358770353894</v>
      </c>
      <c r="G4" s="101">
        <f>IF(SER_hh_fec_in!G4=0,0,1000000/0.086*SER_hh_fec_in!G4/SER_hh_num_in!G4)</f>
        <v>67141.616851145474</v>
      </c>
      <c r="H4" s="101">
        <f>IF(SER_hh_fec_in!H4=0,0,1000000/0.086*SER_hh_fec_in!H4/SER_hh_num_in!H4)</f>
        <v>61784.124511048445</v>
      </c>
      <c r="I4" s="101">
        <f>IF(SER_hh_fec_in!I4=0,0,1000000/0.086*SER_hh_fec_in!I4/SER_hh_num_in!I4)</f>
        <v>62604.348192940597</v>
      </c>
      <c r="J4" s="101">
        <f>IF(SER_hh_fec_in!J4=0,0,1000000/0.086*SER_hh_fec_in!J4/SER_hh_num_in!J4)</f>
        <v>70813.709586552286</v>
      </c>
      <c r="K4" s="101">
        <f>IF(SER_hh_fec_in!K4=0,0,1000000/0.086*SER_hh_fec_in!K4/SER_hh_num_in!K4)</f>
        <v>70148.387597781009</v>
      </c>
      <c r="L4" s="101">
        <f>IF(SER_hh_fec_in!L4=0,0,1000000/0.086*SER_hh_fec_in!L4/SER_hh_num_in!L4)</f>
        <v>70098.449256173088</v>
      </c>
      <c r="M4" s="101">
        <f>IF(SER_hh_fec_in!M4=0,0,1000000/0.086*SER_hh_fec_in!M4/SER_hh_num_in!M4)</f>
        <v>70750.803323797198</v>
      </c>
      <c r="N4" s="101">
        <f>IF(SER_hh_fec_in!N4=0,0,1000000/0.086*SER_hh_fec_in!N4/SER_hh_num_in!N4)</f>
        <v>68364.592333420267</v>
      </c>
      <c r="O4" s="101">
        <f>IF(SER_hh_fec_in!O4=0,0,1000000/0.086*SER_hh_fec_in!O4/SER_hh_num_in!O4)</f>
        <v>65667.24266059247</v>
      </c>
      <c r="P4" s="101">
        <f>IF(SER_hh_fec_in!P4=0,0,1000000/0.086*SER_hh_fec_in!P4/SER_hh_num_in!P4)</f>
        <v>77725.551219678513</v>
      </c>
      <c r="Q4" s="101">
        <f>IF(SER_hh_fec_in!Q4=0,0,1000000/0.086*SER_hh_fec_in!Q4/SER_hh_num_in!Q4)</f>
        <v>68427.438832984932</v>
      </c>
    </row>
    <row r="5" spans="1:17" ht="12" customHeight="1" x14ac:dyDescent="0.25">
      <c r="A5" s="88" t="s">
        <v>38</v>
      </c>
      <c r="B5" s="100"/>
      <c r="C5" s="100">
        <f>IF(SER_hh_fec_in!C5=0,0,1000000/0.086*SER_hh_fec_in!C5/SER_hh_num_in!C5)</f>
        <v>75995.065907616139</v>
      </c>
      <c r="D5" s="100">
        <f>IF(SER_hh_fec_in!D5=0,0,1000000/0.086*SER_hh_fec_in!D5/SER_hh_num_in!D5)</f>
        <v>65820.524284448751</v>
      </c>
      <c r="E5" s="100">
        <f>IF(SER_hh_fec_in!E5=0,0,1000000/0.086*SER_hh_fec_in!E5/SER_hh_num_in!E5)</f>
        <v>0</v>
      </c>
      <c r="F5" s="100">
        <f>IF(SER_hh_fec_in!F5=0,0,1000000/0.086*SER_hh_fec_in!F5/SER_hh_num_in!F5)</f>
        <v>0</v>
      </c>
      <c r="G5" s="100">
        <f>IF(SER_hh_fec_in!G5=0,0,1000000/0.086*SER_hh_fec_in!G5/SER_hh_num_in!G5)</f>
        <v>95800.009568071924</v>
      </c>
      <c r="H5" s="100">
        <f>IF(SER_hh_fec_in!H5=0,0,1000000/0.086*SER_hh_fec_in!H5/SER_hh_num_in!H5)</f>
        <v>0</v>
      </c>
      <c r="I5" s="100">
        <f>IF(SER_hh_fec_in!I5=0,0,1000000/0.086*SER_hh_fec_in!I5/SER_hh_num_in!I5)</f>
        <v>88990.273563489609</v>
      </c>
      <c r="J5" s="100">
        <f>IF(SER_hh_fec_in!J5=0,0,1000000/0.086*SER_hh_fec_in!J5/SER_hh_num_in!J5)</f>
        <v>0</v>
      </c>
      <c r="K5" s="100">
        <f>IF(SER_hh_fec_in!K5=0,0,1000000/0.086*SER_hh_fec_in!K5/SER_hh_num_in!K5)</f>
        <v>0</v>
      </c>
      <c r="L5" s="100">
        <f>IF(SER_hh_fec_in!L5=0,0,1000000/0.086*SER_hh_fec_in!L5/SER_hh_num_in!L5)</f>
        <v>0</v>
      </c>
      <c r="M5" s="100">
        <f>IF(SER_hh_fec_in!M5=0,0,1000000/0.086*SER_hh_fec_in!M5/SER_hh_num_in!M5)</f>
        <v>0</v>
      </c>
      <c r="N5" s="100">
        <f>IF(SER_hh_fec_in!N5=0,0,1000000/0.086*SER_hh_fec_in!N5/SER_hh_num_in!N5)</f>
        <v>0</v>
      </c>
      <c r="O5" s="100">
        <f>IF(SER_hh_fec_in!O5=0,0,1000000/0.086*SER_hh_fec_in!O5/SER_hh_num_in!O5)</f>
        <v>0</v>
      </c>
      <c r="P5" s="100">
        <f>IF(SER_hh_fec_in!P5=0,0,1000000/0.086*SER_hh_fec_in!P5/SER_hh_num_in!P5)</f>
        <v>0</v>
      </c>
      <c r="Q5" s="100">
        <f>IF(SER_hh_fec_in!Q5=0,0,1000000/0.086*SER_hh_fec_in!Q5/SER_hh_num_in!Q5)</f>
        <v>0</v>
      </c>
    </row>
    <row r="6" spans="1:17" ht="12" customHeight="1" x14ac:dyDescent="0.25">
      <c r="A6" s="88" t="s">
        <v>66</v>
      </c>
      <c r="B6" s="100"/>
      <c r="C6" s="100">
        <f>IF(SER_hh_fec_in!C6=0,0,1000000/0.086*SER_hh_fec_in!C6/SER_hh_num_in!C6)</f>
        <v>0</v>
      </c>
      <c r="D6" s="100">
        <f>IF(SER_hh_fec_in!D6=0,0,1000000/0.086*SER_hh_fec_in!D6/SER_hh_num_in!D6)</f>
        <v>0</v>
      </c>
      <c r="E6" s="100">
        <f>IF(SER_hh_fec_in!E6=0,0,1000000/0.086*SER_hh_fec_in!E6/SER_hh_num_in!E6)</f>
        <v>0</v>
      </c>
      <c r="F6" s="100">
        <f>IF(SER_hh_fec_in!F6=0,0,1000000/0.086*SER_hh_fec_in!F6/SER_hh_num_in!F6)</f>
        <v>0</v>
      </c>
      <c r="G6" s="100">
        <f>IF(SER_hh_fec_in!G6=0,0,1000000/0.086*SER_hh_fec_in!G6/SER_hh_num_in!G6)</f>
        <v>0</v>
      </c>
      <c r="H6" s="100">
        <f>IF(SER_hh_fec_in!H6=0,0,1000000/0.086*SER_hh_fec_in!H6/SER_hh_num_in!H6)</f>
        <v>0</v>
      </c>
      <c r="I6" s="100">
        <f>IF(SER_hh_fec_in!I6=0,0,1000000/0.086*SER_hh_fec_in!I6/SER_hh_num_in!I6)</f>
        <v>0</v>
      </c>
      <c r="J6" s="100">
        <f>IF(SER_hh_fec_in!J6=0,0,1000000/0.086*SER_hh_fec_in!J6/SER_hh_num_in!J6)</f>
        <v>0</v>
      </c>
      <c r="K6" s="100">
        <f>IF(SER_hh_fec_in!K6=0,0,1000000/0.086*SER_hh_fec_in!K6/SER_hh_num_in!K6)</f>
        <v>0</v>
      </c>
      <c r="L6" s="100">
        <f>IF(SER_hh_fec_in!L6=0,0,1000000/0.086*SER_hh_fec_in!L6/SER_hh_num_in!L6)</f>
        <v>0</v>
      </c>
      <c r="M6" s="100">
        <f>IF(SER_hh_fec_in!M6=0,0,1000000/0.086*SER_hh_fec_in!M6/SER_hh_num_in!M6)</f>
        <v>0</v>
      </c>
      <c r="N6" s="100">
        <f>IF(SER_hh_fec_in!N6=0,0,1000000/0.086*SER_hh_fec_in!N6/SER_hh_num_in!N6)</f>
        <v>0</v>
      </c>
      <c r="O6" s="100">
        <f>IF(SER_hh_fec_in!O6=0,0,1000000/0.086*SER_hh_fec_in!O6/SER_hh_num_in!O6)</f>
        <v>0</v>
      </c>
      <c r="P6" s="100">
        <f>IF(SER_hh_fec_in!P6=0,0,1000000/0.086*SER_hh_fec_in!P6/SER_hh_num_in!P6)</f>
        <v>0</v>
      </c>
      <c r="Q6" s="100">
        <f>IF(SER_hh_fec_in!Q6=0,0,1000000/0.086*SER_hh_fec_in!Q6/SER_hh_num_in!Q6)</f>
        <v>0</v>
      </c>
    </row>
    <row r="7" spans="1:17" ht="12" customHeight="1" x14ac:dyDescent="0.25">
      <c r="A7" s="88" t="s">
        <v>99</v>
      </c>
      <c r="B7" s="100"/>
      <c r="C7" s="100">
        <f>IF(SER_hh_fec_in!C7=0,0,1000000/0.086*SER_hh_fec_in!C7/SER_hh_num_in!C7)</f>
        <v>0</v>
      </c>
      <c r="D7" s="100">
        <f>IF(SER_hh_fec_in!D7=0,0,1000000/0.086*SER_hh_fec_in!D7/SER_hh_num_in!D7)</f>
        <v>0</v>
      </c>
      <c r="E7" s="100">
        <f>IF(SER_hh_fec_in!E7=0,0,1000000/0.086*SER_hh_fec_in!E7/SER_hh_num_in!E7)</f>
        <v>0</v>
      </c>
      <c r="F7" s="100">
        <f>IF(SER_hh_fec_in!F7=0,0,1000000/0.086*SER_hh_fec_in!F7/SER_hh_num_in!F7)</f>
        <v>69820.159439713403</v>
      </c>
      <c r="G7" s="100">
        <f>IF(SER_hh_fec_in!G7=0,0,1000000/0.086*SER_hh_fec_in!G7/SER_hh_num_in!G7)</f>
        <v>80872.13050255175</v>
      </c>
      <c r="H7" s="100">
        <f>IF(SER_hh_fec_in!H7=0,0,1000000/0.086*SER_hh_fec_in!H7/SER_hh_num_in!H7)</f>
        <v>0</v>
      </c>
      <c r="I7" s="100">
        <f>IF(SER_hh_fec_in!I7=0,0,1000000/0.086*SER_hh_fec_in!I7/SER_hh_num_in!I7)</f>
        <v>63663.474141395251</v>
      </c>
      <c r="J7" s="100">
        <f>IF(SER_hh_fec_in!J7=0,0,1000000/0.086*SER_hh_fec_in!J7/SER_hh_num_in!J7)</f>
        <v>84569.962573676326</v>
      </c>
      <c r="K7" s="100">
        <f>IF(SER_hh_fec_in!K7=0,0,1000000/0.086*SER_hh_fec_in!K7/SER_hh_num_in!K7)</f>
        <v>82979.149818304519</v>
      </c>
      <c r="L7" s="100">
        <f>IF(SER_hh_fec_in!L7=0,0,1000000/0.086*SER_hh_fec_in!L7/SER_hh_num_in!L7)</f>
        <v>74517.94923632787</v>
      </c>
      <c r="M7" s="100">
        <f>IF(SER_hh_fec_in!M7=0,0,1000000/0.086*SER_hh_fec_in!M7/SER_hh_num_in!M7)</f>
        <v>75532.133517762762</v>
      </c>
      <c r="N7" s="100">
        <f>IF(SER_hh_fec_in!N7=0,0,1000000/0.086*SER_hh_fec_in!N7/SER_hh_num_in!N7)</f>
        <v>76996.393529975059</v>
      </c>
      <c r="O7" s="100">
        <f>IF(SER_hh_fec_in!O7=0,0,1000000/0.086*SER_hh_fec_in!O7/SER_hh_num_in!O7)</f>
        <v>0</v>
      </c>
      <c r="P7" s="100">
        <f>IF(SER_hh_fec_in!P7=0,0,1000000/0.086*SER_hh_fec_in!P7/SER_hh_num_in!P7)</f>
        <v>0</v>
      </c>
      <c r="Q7" s="100">
        <f>IF(SER_hh_fec_in!Q7=0,0,1000000/0.086*SER_hh_fec_in!Q7/SER_hh_num_in!Q7)</f>
        <v>0</v>
      </c>
    </row>
    <row r="8" spans="1:17" ht="12" customHeight="1" x14ac:dyDescent="0.25">
      <c r="A8" s="88" t="s">
        <v>101</v>
      </c>
      <c r="B8" s="100"/>
      <c r="C8" s="100">
        <f>IF(SER_hh_fec_in!C8=0,0,1000000/0.086*SER_hh_fec_in!C8/SER_hh_num_in!C8)</f>
        <v>0</v>
      </c>
      <c r="D8" s="100">
        <f>IF(SER_hh_fec_in!D8=0,0,1000000/0.086*SER_hh_fec_in!D8/SER_hh_num_in!D8)</f>
        <v>0</v>
      </c>
      <c r="E8" s="100">
        <f>IF(SER_hh_fec_in!E8=0,0,1000000/0.086*SER_hh_fec_in!E8/SER_hh_num_in!E8)</f>
        <v>0</v>
      </c>
      <c r="F8" s="100">
        <f>IF(SER_hh_fec_in!F8=0,0,1000000/0.086*SER_hh_fec_in!F8/SER_hh_num_in!F8)</f>
        <v>0</v>
      </c>
      <c r="G8" s="100">
        <f>IF(SER_hh_fec_in!G8=0,0,1000000/0.086*SER_hh_fec_in!G8/SER_hh_num_in!G8)</f>
        <v>0</v>
      </c>
      <c r="H8" s="100">
        <f>IF(SER_hh_fec_in!H8=0,0,1000000/0.086*SER_hh_fec_in!H8/SER_hh_num_in!H8)</f>
        <v>0</v>
      </c>
      <c r="I8" s="100">
        <f>IF(SER_hh_fec_in!I8=0,0,1000000/0.086*SER_hh_fec_in!I8/SER_hh_num_in!I8)</f>
        <v>0</v>
      </c>
      <c r="J8" s="100">
        <f>IF(SER_hh_fec_in!J8=0,0,1000000/0.086*SER_hh_fec_in!J8/SER_hh_num_in!J8)</f>
        <v>0</v>
      </c>
      <c r="K8" s="100">
        <f>IF(SER_hh_fec_in!K8=0,0,1000000/0.086*SER_hh_fec_in!K8/SER_hh_num_in!K8)</f>
        <v>0</v>
      </c>
      <c r="L8" s="100">
        <f>IF(SER_hh_fec_in!L8=0,0,1000000/0.086*SER_hh_fec_in!L8/SER_hh_num_in!L8)</f>
        <v>0</v>
      </c>
      <c r="M8" s="100">
        <f>IF(SER_hh_fec_in!M8=0,0,1000000/0.086*SER_hh_fec_in!M8/SER_hh_num_in!M8)</f>
        <v>0</v>
      </c>
      <c r="N8" s="100">
        <f>IF(SER_hh_fec_in!N8=0,0,1000000/0.086*SER_hh_fec_in!N8/SER_hh_num_in!N8)</f>
        <v>0</v>
      </c>
      <c r="O8" s="100">
        <f>IF(SER_hh_fec_in!O8=0,0,1000000/0.086*SER_hh_fec_in!O8/SER_hh_num_in!O8)</f>
        <v>0</v>
      </c>
      <c r="P8" s="100">
        <f>IF(SER_hh_fec_in!P8=0,0,1000000/0.086*SER_hh_fec_in!P8/SER_hh_num_in!P8)</f>
        <v>0</v>
      </c>
      <c r="Q8" s="100">
        <f>IF(SER_hh_fec_in!Q8=0,0,1000000/0.086*SER_hh_fec_in!Q8/SER_hh_num_in!Q8)</f>
        <v>0</v>
      </c>
    </row>
    <row r="9" spans="1:17" ht="12" customHeight="1" x14ac:dyDescent="0.25">
      <c r="A9" s="88" t="s">
        <v>106</v>
      </c>
      <c r="B9" s="100"/>
      <c r="C9" s="100">
        <f>IF(SER_hh_fec_in!C9=0,0,1000000/0.086*SER_hh_fec_in!C9/SER_hh_num_in!C9)</f>
        <v>58404.328228049606</v>
      </c>
      <c r="D9" s="100">
        <f>IF(SER_hh_fec_in!D9=0,0,1000000/0.086*SER_hh_fec_in!D9/SER_hh_num_in!D9)</f>
        <v>56407.455648669813</v>
      </c>
      <c r="E9" s="100">
        <f>IF(SER_hh_fec_in!E9=0,0,1000000/0.086*SER_hh_fec_in!E9/SER_hh_num_in!E9)</f>
        <v>85102.970912838544</v>
      </c>
      <c r="F9" s="100">
        <f>IF(SER_hh_fec_in!F9=0,0,1000000/0.086*SER_hh_fec_in!F9/SER_hh_num_in!F9)</f>
        <v>0</v>
      </c>
      <c r="G9" s="100">
        <f>IF(SER_hh_fec_in!G9=0,0,1000000/0.086*SER_hh_fec_in!G9/SER_hh_num_in!G9)</f>
        <v>0</v>
      </c>
      <c r="H9" s="100">
        <f>IF(SER_hh_fec_in!H9=0,0,1000000/0.086*SER_hh_fec_in!H9/SER_hh_num_in!H9)</f>
        <v>75961.173828639701</v>
      </c>
      <c r="I9" s="100">
        <f>IF(SER_hh_fec_in!I9=0,0,1000000/0.086*SER_hh_fec_in!I9/SER_hh_num_in!I9)</f>
        <v>0</v>
      </c>
      <c r="J9" s="100">
        <f>IF(SER_hh_fec_in!J9=0,0,1000000/0.086*SER_hh_fec_in!J9/SER_hh_num_in!J9)</f>
        <v>0</v>
      </c>
      <c r="K9" s="100">
        <f>IF(SER_hh_fec_in!K9=0,0,1000000/0.086*SER_hh_fec_in!K9/SER_hh_num_in!K9)</f>
        <v>0</v>
      </c>
      <c r="L9" s="100">
        <f>IF(SER_hh_fec_in!L9=0,0,1000000/0.086*SER_hh_fec_in!L9/SER_hh_num_in!L9)</f>
        <v>79164.925518851654</v>
      </c>
      <c r="M9" s="100">
        <f>IF(SER_hh_fec_in!M9=0,0,1000000/0.086*SER_hh_fec_in!M9/SER_hh_num_in!M9)</f>
        <v>68338.863904553335</v>
      </c>
      <c r="N9" s="100">
        <f>IF(SER_hh_fec_in!N9=0,0,1000000/0.086*SER_hh_fec_in!N9/SER_hh_num_in!N9)</f>
        <v>73580.027764733473</v>
      </c>
      <c r="O9" s="100">
        <f>IF(SER_hh_fec_in!O9=0,0,1000000/0.086*SER_hh_fec_in!O9/SER_hh_num_in!O9)</f>
        <v>71627.769448994528</v>
      </c>
      <c r="P9" s="100">
        <f>IF(SER_hh_fec_in!P9=0,0,1000000/0.086*SER_hh_fec_in!P9/SER_hh_num_in!P9)</f>
        <v>83072.15303118329</v>
      </c>
      <c r="Q9" s="100">
        <f>IF(SER_hh_fec_in!Q9=0,0,1000000/0.086*SER_hh_fec_in!Q9/SER_hh_num_in!Q9)</f>
        <v>82396.710727522237</v>
      </c>
    </row>
    <row r="10" spans="1:17" ht="12" customHeight="1" x14ac:dyDescent="0.25">
      <c r="A10" s="88" t="s">
        <v>34</v>
      </c>
      <c r="B10" s="100"/>
      <c r="C10" s="100">
        <f>IF(SER_hh_fec_in!C10=0,0,1000000/0.086*SER_hh_fec_in!C10/SER_hh_num_in!C10)</f>
        <v>74806.135006242417</v>
      </c>
      <c r="D10" s="100">
        <f>IF(SER_hh_fec_in!D10=0,0,1000000/0.086*SER_hh_fec_in!D10/SER_hh_num_in!D10)</f>
        <v>71631.569680357396</v>
      </c>
      <c r="E10" s="100">
        <f>IF(SER_hh_fec_in!E10=0,0,1000000/0.086*SER_hh_fec_in!E10/SER_hh_num_in!E10)</f>
        <v>74871.033619563779</v>
      </c>
      <c r="F10" s="100">
        <f>IF(SER_hh_fec_in!F10=0,0,1000000/0.086*SER_hh_fec_in!F10/SER_hh_num_in!F10)</f>
        <v>120519.32724817297</v>
      </c>
      <c r="G10" s="100">
        <f>IF(SER_hh_fec_in!G10=0,0,1000000/0.086*SER_hh_fec_in!G10/SER_hh_num_in!G10)</f>
        <v>78510.492958079325</v>
      </c>
      <c r="H10" s="100">
        <f>IF(SER_hh_fec_in!H10=0,0,1000000/0.086*SER_hh_fec_in!H10/SER_hh_num_in!H10)</f>
        <v>88693.385489531312</v>
      </c>
      <c r="I10" s="100">
        <f>IF(SER_hh_fec_in!I10=0,0,1000000/0.086*SER_hh_fec_in!I10/SER_hh_num_in!I10)</f>
        <v>86993.496767497811</v>
      </c>
      <c r="J10" s="100">
        <f>IF(SER_hh_fec_in!J10=0,0,1000000/0.086*SER_hh_fec_in!J10/SER_hh_num_in!J10)</f>
        <v>0</v>
      </c>
      <c r="K10" s="100">
        <f>IF(SER_hh_fec_in!K10=0,0,1000000/0.086*SER_hh_fec_in!K10/SER_hh_num_in!K10)</f>
        <v>0</v>
      </c>
      <c r="L10" s="100">
        <f>IF(SER_hh_fec_in!L10=0,0,1000000/0.086*SER_hh_fec_in!L10/SER_hh_num_in!L10)</f>
        <v>0</v>
      </c>
      <c r="M10" s="100">
        <f>IF(SER_hh_fec_in!M10=0,0,1000000/0.086*SER_hh_fec_in!M10/SER_hh_num_in!M10)</f>
        <v>0</v>
      </c>
      <c r="N10" s="100">
        <f>IF(SER_hh_fec_in!N10=0,0,1000000/0.086*SER_hh_fec_in!N10/SER_hh_num_in!N10)</f>
        <v>0</v>
      </c>
      <c r="O10" s="100">
        <f>IF(SER_hh_fec_in!O10=0,0,1000000/0.086*SER_hh_fec_in!O10/SER_hh_num_in!O10)</f>
        <v>0</v>
      </c>
      <c r="P10" s="100">
        <f>IF(SER_hh_fec_in!P10=0,0,1000000/0.086*SER_hh_fec_in!P10/SER_hh_num_in!P10)</f>
        <v>0</v>
      </c>
      <c r="Q10" s="100">
        <f>IF(SER_hh_fec_in!Q10=0,0,1000000/0.086*SER_hh_fec_in!Q10/SER_hh_num_in!Q10)</f>
        <v>0</v>
      </c>
    </row>
    <row r="11" spans="1:17" ht="12" customHeight="1" x14ac:dyDescent="0.25">
      <c r="A11" s="88" t="s">
        <v>61</v>
      </c>
      <c r="B11" s="100"/>
      <c r="C11" s="100">
        <f>IF(SER_hh_fec_in!C11=0,0,1000000/0.086*SER_hh_fec_in!C11/SER_hh_num_in!C11)</f>
        <v>0</v>
      </c>
      <c r="D11" s="100">
        <f>IF(SER_hh_fec_in!D11=0,0,1000000/0.086*SER_hh_fec_in!D11/SER_hh_num_in!D11)</f>
        <v>0</v>
      </c>
      <c r="E11" s="100">
        <f>IF(SER_hh_fec_in!E11=0,0,1000000/0.086*SER_hh_fec_in!E11/SER_hh_num_in!E11)</f>
        <v>0</v>
      </c>
      <c r="F11" s="100">
        <f>IF(SER_hh_fec_in!F11=0,0,1000000/0.086*SER_hh_fec_in!F11/SER_hh_num_in!F11)</f>
        <v>0</v>
      </c>
      <c r="G11" s="100">
        <f>IF(SER_hh_fec_in!G11=0,0,1000000/0.086*SER_hh_fec_in!G11/SER_hh_num_in!G11)</f>
        <v>0</v>
      </c>
      <c r="H11" s="100">
        <f>IF(SER_hh_fec_in!H11=0,0,1000000/0.086*SER_hh_fec_in!H11/SER_hh_num_in!H11)</f>
        <v>0</v>
      </c>
      <c r="I11" s="100">
        <f>IF(SER_hh_fec_in!I11=0,0,1000000/0.086*SER_hh_fec_in!I11/SER_hh_num_in!I11)</f>
        <v>0</v>
      </c>
      <c r="J11" s="100">
        <f>IF(SER_hh_fec_in!J11=0,0,1000000/0.086*SER_hh_fec_in!J11/SER_hh_num_in!J11)</f>
        <v>0</v>
      </c>
      <c r="K11" s="100">
        <f>IF(SER_hh_fec_in!K11=0,0,1000000/0.086*SER_hh_fec_in!K11/SER_hh_num_in!K11)</f>
        <v>0</v>
      </c>
      <c r="L11" s="100">
        <f>IF(SER_hh_fec_in!L11=0,0,1000000/0.086*SER_hh_fec_in!L11/SER_hh_num_in!L11)</f>
        <v>0</v>
      </c>
      <c r="M11" s="100">
        <f>IF(SER_hh_fec_in!M11=0,0,1000000/0.086*SER_hh_fec_in!M11/SER_hh_num_in!M11)</f>
        <v>0</v>
      </c>
      <c r="N11" s="100">
        <f>IF(SER_hh_fec_in!N11=0,0,1000000/0.086*SER_hh_fec_in!N11/SER_hh_num_in!N11)</f>
        <v>0</v>
      </c>
      <c r="O11" s="100">
        <f>IF(SER_hh_fec_in!O11=0,0,1000000/0.086*SER_hh_fec_in!O11/SER_hh_num_in!O11)</f>
        <v>0</v>
      </c>
      <c r="P11" s="100">
        <f>IF(SER_hh_fec_in!P11=0,0,1000000/0.086*SER_hh_fec_in!P11/SER_hh_num_in!P11)</f>
        <v>0</v>
      </c>
      <c r="Q11" s="100">
        <f>IF(SER_hh_fec_in!Q11=0,0,1000000/0.086*SER_hh_fec_in!Q11/SER_hh_num_in!Q11)</f>
        <v>0</v>
      </c>
    </row>
    <row r="12" spans="1:17" ht="12" customHeight="1" x14ac:dyDescent="0.25">
      <c r="A12" s="88" t="s">
        <v>42</v>
      </c>
      <c r="B12" s="100"/>
      <c r="C12" s="100">
        <f>IF(SER_hh_fec_in!C12=0,0,1000000/0.086*SER_hh_fec_in!C12/SER_hh_num_in!C12)</f>
        <v>0</v>
      </c>
      <c r="D12" s="100">
        <f>IF(SER_hh_fec_in!D12=0,0,1000000/0.086*SER_hh_fec_in!D12/SER_hh_num_in!D12)</f>
        <v>47707.150002385912</v>
      </c>
      <c r="E12" s="100">
        <f>IF(SER_hh_fec_in!E12=0,0,1000000/0.086*SER_hh_fec_in!E12/SER_hh_num_in!E12)</f>
        <v>0</v>
      </c>
      <c r="F12" s="100">
        <f>IF(SER_hh_fec_in!F12=0,0,1000000/0.086*SER_hh_fec_in!F12/SER_hh_num_in!F12)</f>
        <v>64909.875258906832</v>
      </c>
      <c r="G12" s="100">
        <f>IF(SER_hh_fec_in!G12=0,0,1000000/0.086*SER_hh_fec_in!G12/SER_hh_num_in!G12)</f>
        <v>64804.032454672502</v>
      </c>
      <c r="H12" s="100">
        <f>IF(SER_hh_fec_in!H12=0,0,1000000/0.086*SER_hh_fec_in!H12/SER_hh_num_in!H12)</f>
        <v>57391.849217804054</v>
      </c>
      <c r="I12" s="100">
        <f>IF(SER_hh_fec_in!I12=0,0,1000000/0.086*SER_hh_fec_in!I12/SER_hh_num_in!I12)</f>
        <v>57955.481824691327</v>
      </c>
      <c r="J12" s="100">
        <f>IF(SER_hh_fec_in!J12=0,0,1000000/0.086*SER_hh_fec_in!J12/SER_hh_num_in!J12)</f>
        <v>67422.761512312354</v>
      </c>
      <c r="K12" s="100">
        <f>IF(SER_hh_fec_in!K12=0,0,1000000/0.086*SER_hh_fec_in!K12/SER_hh_num_in!K12)</f>
        <v>66363.872479299258</v>
      </c>
      <c r="L12" s="100">
        <f>IF(SER_hh_fec_in!L12=0,0,1000000/0.086*SER_hh_fec_in!L12/SER_hh_num_in!L12)</f>
        <v>68645.740605970248</v>
      </c>
      <c r="M12" s="100">
        <f>IF(SER_hh_fec_in!M12=0,0,1000000/0.086*SER_hh_fec_in!M12/SER_hh_num_in!M12)</f>
        <v>56112.698939524642</v>
      </c>
      <c r="N12" s="100">
        <f>IF(SER_hh_fec_in!N12=0,0,1000000/0.086*SER_hh_fec_in!N12/SER_hh_num_in!N12)</f>
        <v>64079.90188403584</v>
      </c>
      <c r="O12" s="100">
        <f>IF(SER_hh_fec_in!O12=0,0,1000000/0.086*SER_hh_fec_in!O12/SER_hh_num_in!O12)</f>
        <v>0</v>
      </c>
      <c r="P12" s="100">
        <f>IF(SER_hh_fec_in!P12=0,0,1000000/0.086*SER_hh_fec_in!P12/SER_hh_num_in!P12)</f>
        <v>0</v>
      </c>
      <c r="Q12" s="100">
        <f>IF(SER_hh_fec_in!Q12=0,0,1000000/0.086*SER_hh_fec_in!Q12/SER_hh_num_in!Q12)</f>
        <v>73239.182001783702</v>
      </c>
    </row>
    <row r="13" spans="1:17" ht="12" customHeight="1" x14ac:dyDescent="0.25">
      <c r="A13" s="88" t="s">
        <v>105</v>
      </c>
      <c r="B13" s="100"/>
      <c r="C13" s="100">
        <f>IF(SER_hh_fec_in!C13=0,0,1000000/0.086*SER_hh_fec_in!C13/SER_hh_num_in!C13)</f>
        <v>32752.910356299821</v>
      </c>
      <c r="D13" s="100">
        <f>IF(SER_hh_fec_in!D13=0,0,1000000/0.086*SER_hh_fec_in!D13/SER_hh_num_in!D13)</f>
        <v>31752.263675210193</v>
      </c>
      <c r="E13" s="100">
        <f>IF(SER_hh_fec_in!E13=0,0,1000000/0.086*SER_hh_fec_in!E13/SER_hh_num_in!E13)</f>
        <v>37371.893211627903</v>
      </c>
      <c r="F13" s="100">
        <f>IF(SER_hh_fec_in!F13=0,0,1000000/0.086*SER_hh_fec_in!F13/SER_hh_num_in!F13)</f>
        <v>43726.144109072884</v>
      </c>
      <c r="G13" s="100">
        <f>IF(SER_hh_fec_in!G13=0,0,1000000/0.086*SER_hh_fec_in!G13/SER_hh_num_in!G13)</f>
        <v>42462.869894006937</v>
      </c>
      <c r="H13" s="100">
        <f>IF(SER_hh_fec_in!H13=0,0,1000000/0.086*SER_hh_fec_in!H13/SER_hh_num_in!H13)</f>
        <v>39646.450290849745</v>
      </c>
      <c r="I13" s="100">
        <f>IF(SER_hh_fec_in!I13=0,0,1000000/0.086*SER_hh_fec_in!I13/SER_hh_num_in!I13)</f>
        <v>38862.425664507755</v>
      </c>
      <c r="J13" s="100">
        <f>IF(SER_hh_fec_in!J13=0,0,1000000/0.086*SER_hh_fec_in!J13/SER_hh_num_in!J13)</f>
        <v>45932.978941720045</v>
      </c>
      <c r="K13" s="100">
        <f>IF(SER_hh_fec_in!K13=0,0,1000000/0.086*SER_hh_fec_in!K13/SER_hh_num_in!K13)</f>
        <v>44359.479225390984</v>
      </c>
      <c r="L13" s="100">
        <f>IF(SER_hh_fec_in!L13=0,0,1000000/0.086*SER_hh_fec_in!L13/SER_hh_num_in!L13)</f>
        <v>32084.459501519003</v>
      </c>
      <c r="M13" s="100">
        <f>IF(SER_hh_fec_in!M13=0,0,1000000/0.086*SER_hh_fec_in!M13/SER_hh_num_in!M13)</f>
        <v>24036.108216034401</v>
      </c>
      <c r="N13" s="100">
        <f>IF(SER_hh_fec_in!N13=0,0,1000000/0.086*SER_hh_fec_in!N13/SER_hh_num_in!N13)</f>
        <v>22659.457627911863</v>
      </c>
      <c r="O13" s="100">
        <f>IF(SER_hh_fec_in!O13=0,0,1000000/0.086*SER_hh_fec_in!O13/SER_hh_num_in!O13)</f>
        <v>19806.595752342495</v>
      </c>
      <c r="P13" s="100">
        <f>IF(SER_hh_fec_in!P13=0,0,1000000/0.086*SER_hh_fec_in!P13/SER_hh_num_in!P13)</f>
        <v>21752.27983770143</v>
      </c>
      <c r="Q13" s="100">
        <f>IF(SER_hh_fec_in!Q13=0,0,1000000/0.086*SER_hh_fec_in!Q13/SER_hh_num_in!Q13)</f>
        <v>20964.850154187377</v>
      </c>
    </row>
    <row r="14" spans="1:17" ht="12" customHeight="1" x14ac:dyDescent="0.25">
      <c r="A14" s="51" t="s">
        <v>104</v>
      </c>
      <c r="B14" s="22"/>
      <c r="C14" s="22">
        <f>IF(SER_hh_fec_in!C14=0,0,1000000/0.086*SER_hh_fec_in!C14/SER_hh_num_in!C14)</f>
        <v>52085.480993052566</v>
      </c>
      <c r="D14" s="22">
        <f>IF(SER_hh_fec_in!D14=0,0,1000000/0.086*SER_hh_fec_in!D14/SER_hh_num_in!D14)</f>
        <v>53191.054104596376</v>
      </c>
      <c r="E14" s="22">
        <f>IF(SER_hh_fec_in!E14=0,0,1000000/0.086*SER_hh_fec_in!E14/SER_hh_num_in!E14)</f>
        <v>54005.339673611554</v>
      </c>
      <c r="F14" s="22">
        <f>IF(SER_hh_fec_in!F14=0,0,1000000/0.086*SER_hh_fec_in!F14/SER_hh_num_in!F14)</f>
        <v>69331.303432461296</v>
      </c>
      <c r="G14" s="22">
        <f>IF(SER_hh_fec_in!G14=0,0,1000000/0.086*SER_hh_fec_in!G14/SER_hh_num_in!G14)</f>
        <v>66855.380580740704</v>
      </c>
      <c r="H14" s="22">
        <f>IF(SER_hh_fec_in!H14=0,0,1000000/0.086*SER_hh_fec_in!H14/SER_hh_num_in!H14)</f>
        <v>63193.808898872558</v>
      </c>
      <c r="I14" s="22">
        <f>IF(SER_hh_fec_in!I14=0,0,1000000/0.086*SER_hh_fec_in!I14/SER_hh_num_in!I14)</f>
        <v>62145.619164166281</v>
      </c>
      <c r="J14" s="22">
        <f>IF(SER_hh_fec_in!J14=0,0,1000000/0.086*SER_hh_fec_in!J14/SER_hh_num_in!J14)</f>
        <v>73568.852625645697</v>
      </c>
      <c r="K14" s="22">
        <f>IF(SER_hh_fec_in!K14=0,0,1000000/0.086*SER_hh_fec_in!K14/SER_hh_num_in!K14)</f>
        <v>70973.194331139588</v>
      </c>
      <c r="L14" s="22">
        <f>IF(SER_hh_fec_in!L14=0,0,1000000/0.086*SER_hh_fec_in!L14/SER_hh_num_in!L14)</f>
        <v>0</v>
      </c>
      <c r="M14" s="22">
        <f>IF(SER_hh_fec_in!M14=0,0,1000000/0.086*SER_hh_fec_in!M14/SER_hh_num_in!M14)</f>
        <v>0</v>
      </c>
      <c r="N14" s="22">
        <f>IF(SER_hh_fec_in!N14=0,0,1000000/0.086*SER_hh_fec_in!N14/SER_hh_num_in!N14)</f>
        <v>67690.662573307724</v>
      </c>
      <c r="O14" s="22">
        <f>IF(SER_hh_fec_in!O14=0,0,1000000/0.086*SER_hh_fec_in!O14/SER_hh_num_in!O14)</f>
        <v>65222.841304272508</v>
      </c>
      <c r="P14" s="22">
        <f>IF(SER_hh_fec_in!P14=0,0,1000000/0.086*SER_hh_fec_in!P14/SER_hh_num_in!P14)</f>
        <v>75411.975945991668</v>
      </c>
      <c r="Q14" s="22">
        <f>IF(SER_hh_fec_in!Q14=0,0,1000000/0.086*SER_hh_fec_in!Q14/SER_hh_num_in!Q14)</f>
        <v>0</v>
      </c>
    </row>
    <row r="15" spans="1:17" ht="12" customHeight="1" x14ac:dyDescent="0.25">
      <c r="A15" s="105" t="s">
        <v>108</v>
      </c>
      <c r="B15" s="104"/>
      <c r="C15" s="104">
        <f>IF(SER_hh_fec_in!C15=0,0,1000000/0.086*SER_hh_fec_in!C15/SER_hh_num_in!C15)</f>
        <v>612.79736299115416</v>
      </c>
      <c r="D15" s="104">
        <f>IF(SER_hh_fec_in!D15=0,0,1000000/0.086*SER_hh_fec_in!D15/SER_hh_num_in!D15)</f>
        <v>418.77441403449677</v>
      </c>
      <c r="E15" s="104">
        <f>IF(SER_hh_fec_in!E15=0,0,1000000/0.086*SER_hh_fec_in!E15/SER_hh_num_in!E15)</f>
        <v>1118.5745869756718</v>
      </c>
      <c r="F15" s="104">
        <f>IF(SER_hh_fec_in!F15=0,0,1000000/0.086*SER_hh_fec_in!F15/SER_hh_num_in!F15)</f>
        <v>390.3234090613899</v>
      </c>
      <c r="G15" s="104">
        <f>IF(SER_hh_fec_in!G15=0,0,1000000/0.086*SER_hh_fec_in!G15/SER_hh_num_in!G15)</f>
        <v>315.5348983483496</v>
      </c>
      <c r="H15" s="104">
        <f>IF(SER_hh_fec_in!H15=0,0,1000000/0.086*SER_hh_fec_in!H15/SER_hh_num_in!H15)</f>
        <v>256.20754682939918</v>
      </c>
      <c r="I15" s="104">
        <f>IF(SER_hh_fec_in!I15=0,0,1000000/0.086*SER_hh_fec_in!I15/SER_hh_num_in!I15)</f>
        <v>438.70026699978018</v>
      </c>
      <c r="J15" s="104">
        <f>IF(SER_hh_fec_in!J15=0,0,1000000/0.086*SER_hh_fec_in!J15/SER_hh_num_in!J15)</f>
        <v>384.57432867447176</v>
      </c>
      <c r="K15" s="104">
        <f>IF(SER_hh_fec_in!K15=0,0,1000000/0.086*SER_hh_fec_in!K15/SER_hh_num_in!K15)</f>
        <v>446.50066232141387</v>
      </c>
      <c r="L15" s="104">
        <f>IF(SER_hh_fec_in!L15=0,0,1000000/0.086*SER_hh_fec_in!L15/SER_hh_num_in!L15)</f>
        <v>408.49888869114147</v>
      </c>
      <c r="M15" s="104">
        <f>IF(SER_hh_fec_in!M15=0,0,1000000/0.086*SER_hh_fec_in!M15/SER_hh_num_in!M15)</f>
        <v>933.66886582299173</v>
      </c>
      <c r="N15" s="104">
        <f>IF(SER_hh_fec_in!N15=0,0,1000000/0.086*SER_hh_fec_in!N15/SER_hh_num_in!N15)</f>
        <v>668.7864086065739</v>
      </c>
      <c r="O15" s="104">
        <f>IF(SER_hh_fec_in!O15=0,0,1000000/0.086*SER_hh_fec_in!O15/SER_hh_num_in!O15)</f>
        <v>1005.7269703000885</v>
      </c>
      <c r="P15" s="104">
        <f>IF(SER_hh_fec_in!P15=0,0,1000000/0.086*SER_hh_fec_in!P15/SER_hh_num_in!P15)</f>
        <v>1177.4787052796987</v>
      </c>
      <c r="Q15" s="104">
        <f>IF(SER_hh_fec_in!Q15=0,0,1000000/0.086*SER_hh_fec_in!Q15/SER_hh_num_in!Q15)</f>
        <v>456.44112733968853</v>
      </c>
    </row>
    <row r="16" spans="1:17" ht="12.95" customHeight="1" x14ac:dyDescent="0.25">
      <c r="A16" s="90" t="s">
        <v>102</v>
      </c>
      <c r="B16" s="101"/>
      <c r="C16" s="101">
        <f>IF(SER_hh_fec_in!C16=0,0,1000000/0.086*SER_hh_fec_in!C16/SER_hh_num_in!C16)</f>
        <v>4384.9305028150047</v>
      </c>
      <c r="D16" s="101">
        <f>IF(SER_hh_fec_in!D16=0,0,1000000/0.086*SER_hh_fec_in!D16/SER_hh_num_in!D16)</f>
        <v>4319.6089334091348</v>
      </c>
      <c r="E16" s="101">
        <f>IF(SER_hh_fec_in!E16=0,0,1000000/0.086*SER_hh_fec_in!E16/SER_hh_num_in!E16)</f>
        <v>4272.8283005316252</v>
      </c>
      <c r="F16" s="101">
        <f>IF(SER_hh_fec_in!F16=0,0,1000000/0.086*SER_hh_fec_in!F16/SER_hh_num_in!F16)</f>
        <v>4244.4245242827556</v>
      </c>
      <c r="G16" s="101">
        <f>IF(SER_hh_fec_in!G16=0,0,1000000/0.086*SER_hh_fec_in!G16/SER_hh_num_in!G16)</f>
        <v>4221.0777925741013</v>
      </c>
      <c r="H16" s="101">
        <f>IF(SER_hh_fec_in!H16=0,0,1000000/0.086*SER_hh_fec_in!H16/SER_hh_num_in!H16)</f>
        <v>4188.4947568738953</v>
      </c>
      <c r="I16" s="101">
        <f>IF(SER_hh_fec_in!I16=0,0,1000000/0.086*SER_hh_fec_in!I16/SER_hh_num_in!I16)</f>
        <v>4147.8388999090494</v>
      </c>
      <c r="J16" s="101">
        <f>IF(SER_hh_fec_in!J16=0,0,1000000/0.086*SER_hh_fec_in!J16/SER_hh_num_in!J16)</f>
        <v>4150.2273389246448</v>
      </c>
      <c r="K16" s="101">
        <f>IF(SER_hh_fec_in!K16=0,0,1000000/0.086*SER_hh_fec_in!K16/SER_hh_num_in!K16)</f>
        <v>4097.983048758746</v>
      </c>
      <c r="L16" s="101">
        <f>IF(SER_hh_fec_in!L16=0,0,1000000/0.086*SER_hh_fec_in!L16/SER_hh_num_in!L16)</f>
        <v>4101.6409747317575</v>
      </c>
      <c r="M16" s="101">
        <f>IF(SER_hh_fec_in!M16=0,0,1000000/0.086*SER_hh_fec_in!M16/SER_hh_num_in!M16)</f>
        <v>4054.7629233567704</v>
      </c>
      <c r="N16" s="101">
        <f>IF(SER_hh_fec_in!N16=0,0,1000000/0.086*SER_hh_fec_in!N16/SER_hh_num_in!N16)</f>
        <v>3996.5822832833974</v>
      </c>
      <c r="O16" s="101">
        <f>IF(SER_hh_fec_in!O16=0,0,1000000/0.086*SER_hh_fec_in!O16/SER_hh_num_in!O16)</f>
        <v>4007.1445317989087</v>
      </c>
      <c r="P16" s="101">
        <f>IF(SER_hh_fec_in!P16=0,0,1000000/0.086*SER_hh_fec_in!P16/SER_hh_num_in!P16)</f>
        <v>4002.5938251710695</v>
      </c>
      <c r="Q16" s="101">
        <f>IF(SER_hh_fec_in!Q16=0,0,1000000/0.086*SER_hh_fec_in!Q16/SER_hh_num_in!Q16)</f>
        <v>3875.0301453978354</v>
      </c>
    </row>
    <row r="17" spans="1:17" ht="12.95" customHeight="1" x14ac:dyDescent="0.25">
      <c r="A17" s="88" t="s">
        <v>101</v>
      </c>
      <c r="B17" s="103"/>
      <c r="C17" s="103">
        <f>IF(SER_hh_fec_in!C17=0,0,1000000/0.086*SER_hh_fec_in!C17/SER_hh_num_in!C17)</f>
        <v>0</v>
      </c>
      <c r="D17" s="103">
        <f>IF(SER_hh_fec_in!D17=0,0,1000000/0.086*SER_hh_fec_in!D17/SER_hh_num_in!D17)</f>
        <v>0</v>
      </c>
      <c r="E17" s="103">
        <f>IF(SER_hh_fec_in!E17=0,0,1000000/0.086*SER_hh_fec_in!E17/SER_hh_num_in!E17)</f>
        <v>0</v>
      </c>
      <c r="F17" s="103">
        <f>IF(SER_hh_fec_in!F17=0,0,1000000/0.086*SER_hh_fec_in!F17/SER_hh_num_in!F17)</f>
        <v>0</v>
      </c>
      <c r="G17" s="103">
        <f>IF(SER_hh_fec_in!G17=0,0,1000000/0.086*SER_hh_fec_in!G17/SER_hh_num_in!G17)</f>
        <v>0</v>
      </c>
      <c r="H17" s="103">
        <f>IF(SER_hh_fec_in!H17=0,0,1000000/0.086*SER_hh_fec_in!H17/SER_hh_num_in!H17)</f>
        <v>0</v>
      </c>
      <c r="I17" s="103">
        <f>IF(SER_hh_fec_in!I17=0,0,1000000/0.086*SER_hh_fec_in!I17/SER_hh_num_in!I17)</f>
        <v>0</v>
      </c>
      <c r="J17" s="103">
        <f>IF(SER_hh_fec_in!J17=0,0,1000000/0.086*SER_hh_fec_in!J17/SER_hh_num_in!J17)</f>
        <v>0</v>
      </c>
      <c r="K17" s="103">
        <f>IF(SER_hh_fec_in!K17=0,0,1000000/0.086*SER_hh_fec_in!K17/SER_hh_num_in!K17)</f>
        <v>0</v>
      </c>
      <c r="L17" s="103">
        <f>IF(SER_hh_fec_in!L17=0,0,1000000/0.086*SER_hh_fec_in!L17/SER_hh_num_in!L17)</f>
        <v>0</v>
      </c>
      <c r="M17" s="103">
        <f>IF(SER_hh_fec_in!M17=0,0,1000000/0.086*SER_hh_fec_in!M17/SER_hh_num_in!M17)</f>
        <v>0</v>
      </c>
      <c r="N17" s="103">
        <f>IF(SER_hh_fec_in!N17=0,0,1000000/0.086*SER_hh_fec_in!N17/SER_hh_num_in!N17)</f>
        <v>0</v>
      </c>
      <c r="O17" s="103">
        <f>IF(SER_hh_fec_in!O17=0,0,1000000/0.086*SER_hh_fec_in!O17/SER_hh_num_in!O17)</f>
        <v>0</v>
      </c>
      <c r="P17" s="103">
        <f>IF(SER_hh_fec_in!P17=0,0,1000000/0.086*SER_hh_fec_in!P17/SER_hh_num_in!P17)</f>
        <v>0</v>
      </c>
      <c r="Q17" s="103">
        <f>IF(SER_hh_fec_in!Q17=0,0,1000000/0.086*SER_hh_fec_in!Q17/SER_hh_num_in!Q17)</f>
        <v>0</v>
      </c>
    </row>
    <row r="18" spans="1:17" ht="12" customHeight="1" x14ac:dyDescent="0.25">
      <c r="A18" s="88" t="s">
        <v>100</v>
      </c>
      <c r="B18" s="103"/>
      <c r="C18" s="103">
        <f>IF(SER_hh_fec_in!C18=0,0,1000000/0.086*SER_hh_fec_in!C18/SER_hh_num_in!C18)</f>
        <v>4384.9305028150047</v>
      </c>
      <c r="D18" s="103">
        <f>IF(SER_hh_fec_in!D18=0,0,1000000/0.086*SER_hh_fec_in!D18/SER_hh_num_in!D18)</f>
        <v>4319.6089334091348</v>
      </c>
      <c r="E18" s="103">
        <f>IF(SER_hh_fec_in!E18=0,0,1000000/0.086*SER_hh_fec_in!E18/SER_hh_num_in!E18)</f>
        <v>4272.8283005316252</v>
      </c>
      <c r="F18" s="103">
        <f>IF(SER_hh_fec_in!F18=0,0,1000000/0.086*SER_hh_fec_in!F18/SER_hh_num_in!F18)</f>
        <v>4244.4245242827556</v>
      </c>
      <c r="G18" s="103">
        <f>IF(SER_hh_fec_in!G18=0,0,1000000/0.086*SER_hh_fec_in!G18/SER_hh_num_in!G18)</f>
        <v>4221.0777925741013</v>
      </c>
      <c r="H18" s="103">
        <f>IF(SER_hh_fec_in!H18=0,0,1000000/0.086*SER_hh_fec_in!H18/SER_hh_num_in!H18)</f>
        <v>4188.4947568738953</v>
      </c>
      <c r="I18" s="103">
        <f>IF(SER_hh_fec_in!I18=0,0,1000000/0.086*SER_hh_fec_in!I18/SER_hh_num_in!I18)</f>
        <v>4147.8388999090494</v>
      </c>
      <c r="J18" s="103">
        <f>IF(SER_hh_fec_in!J18=0,0,1000000/0.086*SER_hh_fec_in!J18/SER_hh_num_in!J18)</f>
        <v>4150.2273389246448</v>
      </c>
      <c r="K18" s="103">
        <f>IF(SER_hh_fec_in!K18=0,0,1000000/0.086*SER_hh_fec_in!K18/SER_hh_num_in!K18)</f>
        <v>4097.983048758746</v>
      </c>
      <c r="L18" s="103">
        <f>IF(SER_hh_fec_in!L18=0,0,1000000/0.086*SER_hh_fec_in!L18/SER_hh_num_in!L18)</f>
        <v>4101.6409747317575</v>
      </c>
      <c r="M18" s="103">
        <f>IF(SER_hh_fec_in!M18=0,0,1000000/0.086*SER_hh_fec_in!M18/SER_hh_num_in!M18)</f>
        <v>4054.7629233567704</v>
      </c>
      <c r="N18" s="103">
        <f>IF(SER_hh_fec_in!N18=0,0,1000000/0.086*SER_hh_fec_in!N18/SER_hh_num_in!N18)</f>
        <v>3996.5822832833974</v>
      </c>
      <c r="O18" s="103">
        <f>IF(SER_hh_fec_in!O18=0,0,1000000/0.086*SER_hh_fec_in!O18/SER_hh_num_in!O18)</f>
        <v>4007.1445317989087</v>
      </c>
      <c r="P18" s="103">
        <f>IF(SER_hh_fec_in!P18=0,0,1000000/0.086*SER_hh_fec_in!P18/SER_hh_num_in!P18)</f>
        <v>4002.5938251710695</v>
      </c>
      <c r="Q18" s="103">
        <f>IF(SER_hh_fec_in!Q18=0,0,1000000/0.086*SER_hh_fec_in!Q18/SER_hh_num_in!Q18)</f>
        <v>3875.0301453978354</v>
      </c>
    </row>
    <row r="19" spans="1:17" ht="12.95" customHeight="1" x14ac:dyDescent="0.25">
      <c r="A19" s="90" t="s">
        <v>47</v>
      </c>
      <c r="B19" s="101"/>
      <c r="C19" s="101">
        <f>IF(SER_hh_fec_in!C19=0,0,1000000/0.086*SER_hh_fec_in!C19/SER_hh_num_in!C19)</f>
        <v>9892.8313815511428</v>
      </c>
      <c r="D19" s="101">
        <f>IF(SER_hh_fec_in!D19=0,0,1000000/0.086*SER_hh_fec_in!D19/SER_hh_num_in!D19)</f>
        <v>8640.3121301981118</v>
      </c>
      <c r="E19" s="101">
        <f>IF(SER_hh_fec_in!E19=0,0,1000000/0.086*SER_hh_fec_in!E19/SER_hh_num_in!E19)</f>
        <v>8624.469415462474</v>
      </c>
      <c r="F19" s="101">
        <f>IF(SER_hh_fec_in!F19=0,0,1000000/0.086*SER_hh_fec_in!F19/SER_hh_num_in!F19)</f>
        <v>8564.8831992577871</v>
      </c>
      <c r="G19" s="101">
        <f>IF(SER_hh_fec_in!G19=0,0,1000000/0.086*SER_hh_fec_in!G19/SER_hh_num_in!G19)</f>
        <v>8645.5097467406522</v>
      </c>
      <c r="H19" s="101">
        <f>IF(SER_hh_fec_in!H19=0,0,1000000/0.086*SER_hh_fec_in!H19/SER_hh_num_in!H19)</f>
        <v>8483.1355346296514</v>
      </c>
      <c r="I19" s="101">
        <f>IF(SER_hh_fec_in!I19=0,0,1000000/0.086*SER_hh_fec_in!I19/SER_hh_num_in!I19)</f>
        <v>8553.2293840809944</v>
      </c>
      <c r="J19" s="101">
        <f>IF(SER_hh_fec_in!J19=0,0,1000000/0.086*SER_hh_fec_in!J19/SER_hh_num_in!J19)</f>
        <v>8926.0730728445942</v>
      </c>
      <c r="K19" s="101">
        <f>IF(SER_hh_fec_in!K19=0,0,1000000/0.086*SER_hh_fec_in!K19/SER_hh_num_in!K19)</f>
        <v>8905.2004679814763</v>
      </c>
      <c r="L19" s="101">
        <f>IF(SER_hh_fec_in!L19=0,0,1000000/0.086*SER_hh_fec_in!L19/SER_hh_num_in!L19)</f>
        <v>8713.8476489259501</v>
      </c>
      <c r="M19" s="101">
        <f>IF(SER_hh_fec_in!M19=0,0,1000000/0.086*SER_hh_fec_in!M19/SER_hh_num_in!M19)</f>
        <v>9062.8435696055531</v>
      </c>
      <c r="N19" s="101">
        <f>IF(SER_hh_fec_in!N19=0,0,1000000/0.086*SER_hh_fec_in!N19/SER_hh_num_in!N19)</f>
        <v>8948.8969010111596</v>
      </c>
      <c r="O19" s="101">
        <f>IF(SER_hh_fec_in!O19=0,0,1000000/0.086*SER_hh_fec_in!O19/SER_hh_num_in!O19)</f>
        <v>10105.154338788599</v>
      </c>
      <c r="P19" s="101">
        <f>IF(SER_hh_fec_in!P19=0,0,1000000/0.086*SER_hh_fec_in!P19/SER_hh_num_in!P19)</f>
        <v>10336.463014478331</v>
      </c>
      <c r="Q19" s="101">
        <f>IF(SER_hh_fec_in!Q19=0,0,1000000/0.086*SER_hh_fec_in!Q19/SER_hh_num_in!Q19)</f>
        <v>9218.5684840361973</v>
      </c>
    </row>
    <row r="20" spans="1:17" ht="12" customHeight="1" x14ac:dyDescent="0.25">
      <c r="A20" s="88" t="s">
        <v>38</v>
      </c>
      <c r="B20" s="100"/>
      <c r="C20" s="100">
        <f>IF(SER_hh_fec_in!C20=0,0,1000000/0.086*SER_hh_fec_in!C20/SER_hh_num_in!C20)</f>
        <v>0</v>
      </c>
      <c r="D20" s="100">
        <f>IF(SER_hh_fec_in!D20=0,0,1000000/0.086*SER_hh_fec_in!D20/SER_hh_num_in!D20)</f>
        <v>0</v>
      </c>
      <c r="E20" s="100">
        <f>IF(SER_hh_fec_in!E20=0,0,1000000/0.086*SER_hh_fec_in!E20/SER_hh_num_in!E20)</f>
        <v>0</v>
      </c>
      <c r="F20" s="100">
        <f>IF(SER_hh_fec_in!F20=0,0,1000000/0.086*SER_hh_fec_in!F20/SER_hh_num_in!F20)</f>
        <v>0</v>
      </c>
      <c r="G20" s="100">
        <f>IF(SER_hh_fec_in!G20=0,0,1000000/0.086*SER_hh_fec_in!G20/SER_hh_num_in!G20)</f>
        <v>0</v>
      </c>
      <c r="H20" s="100">
        <f>IF(SER_hh_fec_in!H20=0,0,1000000/0.086*SER_hh_fec_in!H20/SER_hh_num_in!H20)</f>
        <v>0</v>
      </c>
      <c r="I20" s="100">
        <f>IF(SER_hh_fec_in!I20=0,0,1000000/0.086*SER_hh_fec_in!I20/SER_hh_num_in!I20)</f>
        <v>0</v>
      </c>
      <c r="J20" s="100">
        <f>IF(SER_hh_fec_in!J20=0,0,1000000/0.086*SER_hh_fec_in!J20/SER_hh_num_in!J20)</f>
        <v>0</v>
      </c>
      <c r="K20" s="100">
        <f>IF(SER_hh_fec_in!K20=0,0,1000000/0.086*SER_hh_fec_in!K20/SER_hh_num_in!K20)</f>
        <v>0</v>
      </c>
      <c r="L20" s="100">
        <f>IF(SER_hh_fec_in!L20=0,0,1000000/0.086*SER_hh_fec_in!L20/SER_hh_num_in!L20)</f>
        <v>0</v>
      </c>
      <c r="M20" s="100">
        <f>IF(SER_hh_fec_in!M20=0,0,1000000/0.086*SER_hh_fec_in!M20/SER_hh_num_in!M20)</f>
        <v>0</v>
      </c>
      <c r="N20" s="100">
        <f>IF(SER_hh_fec_in!N20=0,0,1000000/0.086*SER_hh_fec_in!N20/SER_hh_num_in!N20)</f>
        <v>0</v>
      </c>
      <c r="O20" s="100">
        <f>IF(SER_hh_fec_in!O20=0,0,1000000/0.086*SER_hh_fec_in!O20/SER_hh_num_in!O20)</f>
        <v>0</v>
      </c>
      <c r="P20" s="100">
        <f>IF(SER_hh_fec_in!P20=0,0,1000000/0.086*SER_hh_fec_in!P20/SER_hh_num_in!P20)</f>
        <v>0</v>
      </c>
      <c r="Q20" s="100">
        <f>IF(SER_hh_fec_in!Q20=0,0,1000000/0.086*SER_hh_fec_in!Q20/SER_hh_num_in!Q20)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IF(SER_hh_fec_in!C21=0,0,1000000/0.086*SER_hh_fec_in!C21/SER_hh_num_in!C21)</f>
        <v>0</v>
      </c>
      <c r="D21" s="100">
        <f>IF(SER_hh_fec_in!D21=0,0,1000000/0.086*SER_hh_fec_in!D21/SER_hh_num_in!D21)</f>
        <v>0</v>
      </c>
      <c r="E21" s="100">
        <f>IF(SER_hh_fec_in!E21=0,0,1000000/0.086*SER_hh_fec_in!E21/SER_hh_num_in!E21)</f>
        <v>0</v>
      </c>
      <c r="F21" s="100">
        <f>IF(SER_hh_fec_in!F21=0,0,1000000/0.086*SER_hh_fec_in!F21/SER_hh_num_in!F21)</f>
        <v>0</v>
      </c>
      <c r="G21" s="100">
        <f>IF(SER_hh_fec_in!G21=0,0,1000000/0.086*SER_hh_fec_in!G21/SER_hh_num_in!G21)</f>
        <v>0</v>
      </c>
      <c r="H21" s="100">
        <f>IF(SER_hh_fec_in!H21=0,0,1000000/0.086*SER_hh_fec_in!H21/SER_hh_num_in!H21)</f>
        <v>0</v>
      </c>
      <c r="I21" s="100">
        <f>IF(SER_hh_fec_in!I21=0,0,1000000/0.086*SER_hh_fec_in!I21/SER_hh_num_in!I21)</f>
        <v>0</v>
      </c>
      <c r="J21" s="100">
        <f>IF(SER_hh_fec_in!J21=0,0,1000000/0.086*SER_hh_fec_in!J21/SER_hh_num_in!J21)</f>
        <v>0</v>
      </c>
      <c r="K21" s="100">
        <f>IF(SER_hh_fec_in!K21=0,0,1000000/0.086*SER_hh_fec_in!K21/SER_hh_num_in!K21)</f>
        <v>0</v>
      </c>
      <c r="L21" s="100">
        <f>IF(SER_hh_fec_in!L21=0,0,1000000/0.086*SER_hh_fec_in!L21/SER_hh_num_in!L21)</f>
        <v>0</v>
      </c>
      <c r="M21" s="100">
        <f>IF(SER_hh_fec_in!M21=0,0,1000000/0.086*SER_hh_fec_in!M21/SER_hh_num_in!M21)</f>
        <v>0</v>
      </c>
      <c r="N21" s="100">
        <f>IF(SER_hh_fec_in!N21=0,0,1000000/0.086*SER_hh_fec_in!N21/SER_hh_num_in!N21)</f>
        <v>0</v>
      </c>
      <c r="O21" s="100">
        <f>IF(SER_hh_fec_in!O21=0,0,1000000/0.086*SER_hh_fec_in!O21/SER_hh_num_in!O21)</f>
        <v>0</v>
      </c>
      <c r="P21" s="100">
        <f>IF(SER_hh_fec_in!P21=0,0,1000000/0.086*SER_hh_fec_in!P21/SER_hh_num_in!P21)</f>
        <v>0</v>
      </c>
      <c r="Q21" s="100">
        <f>IF(SER_hh_fec_in!Q21=0,0,1000000/0.086*SER_hh_fec_in!Q21/SER_hh_num_in!Q21)</f>
        <v>0</v>
      </c>
    </row>
    <row r="22" spans="1:17" ht="12" customHeight="1" x14ac:dyDescent="0.25">
      <c r="A22" s="88" t="s">
        <v>99</v>
      </c>
      <c r="B22" s="100"/>
      <c r="C22" s="100">
        <f>IF(SER_hh_fec_in!C22=0,0,1000000/0.086*SER_hh_fec_in!C22/SER_hh_num_in!C22)</f>
        <v>11113.994668280913</v>
      </c>
      <c r="D22" s="100">
        <f>IF(SER_hh_fec_in!D22=0,0,1000000/0.086*SER_hh_fec_in!D22/SER_hh_num_in!D22)</f>
        <v>0</v>
      </c>
      <c r="E22" s="100">
        <f>IF(SER_hh_fec_in!E22=0,0,1000000/0.086*SER_hh_fec_in!E22/SER_hh_num_in!E22)</f>
        <v>0</v>
      </c>
      <c r="F22" s="100">
        <f>IF(SER_hh_fec_in!F22=0,0,1000000/0.086*SER_hh_fec_in!F22/SER_hh_num_in!F22)</f>
        <v>0</v>
      </c>
      <c r="G22" s="100">
        <f>IF(SER_hh_fec_in!G22=0,0,1000000/0.086*SER_hh_fec_in!G22/SER_hh_num_in!G22)</f>
        <v>10504.07420537888</v>
      </c>
      <c r="H22" s="100">
        <f>IF(SER_hh_fec_in!H22=0,0,1000000/0.086*SER_hh_fec_in!H22/SER_hh_num_in!H22)</f>
        <v>10378.172876522034</v>
      </c>
      <c r="I22" s="100">
        <f>IF(SER_hh_fec_in!I22=0,0,1000000/0.086*SER_hh_fec_in!I22/SER_hh_num_in!I22)</f>
        <v>10427.010232654813</v>
      </c>
      <c r="J22" s="100">
        <f>IF(SER_hh_fec_in!J22=0,0,1000000/0.086*SER_hh_fec_in!J22/SER_hh_num_in!J22)</f>
        <v>10583.974928818396</v>
      </c>
      <c r="K22" s="100">
        <f>IF(SER_hh_fec_in!K22=0,0,1000000/0.086*SER_hh_fec_in!K22/SER_hh_num_in!K22)</f>
        <v>10800.343027936866</v>
      </c>
      <c r="L22" s="100">
        <f>IF(SER_hh_fec_in!L22=0,0,1000000/0.086*SER_hh_fec_in!L22/SER_hh_num_in!L22)</f>
        <v>10932.73164749112</v>
      </c>
      <c r="M22" s="100">
        <f>IF(SER_hh_fec_in!M22=0,0,1000000/0.086*SER_hh_fec_in!M22/SER_hh_num_in!M22)</f>
        <v>11225.327653870667</v>
      </c>
      <c r="N22" s="100">
        <f>IF(SER_hh_fec_in!N22=0,0,1000000/0.086*SER_hh_fec_in!N22/SER_hh_num_in!N22)</f>
        <v>11520.306060009087</v>
      </c>
      <c r="O22" s="100">
        <f>IF(SER_hh_fec_in!O22=0,0,1000000/0.086*SER_hh_fec_in!O22/SER_hh_num_in!O22)</f>
        <v>11567.011273208878</v>
      </c>
      <c r="P22" s="100">
        <f>IF(SER_hh_fec_in!P22=0,0,1000000/0.086*SER_hh_fec_in!P22/SER_hh_num_in!P22)</f>
        <v>11502.172721677833</v>
      </c>
      <c r="Q22" s="100">
        <f>IF(SER_hh_fec_in!Q22=0,0,1000000/0.086*SER_hh_fec_in!Q22/SER_hh_num_in!Q22)</f>
        <v>11419.541409433788</v>
      </c>
    </row>
    <row r="23" spans="1:17" ht="12" customHeight="1" x14ac:dyDescent="0.25">
      <c r="A23" s="88" t="s">
        <v>98</v>
      </c>
      <c r="B23" s="100"/>
      <c r="C23" s="100">
        <f>IF(SER_hh_fec_in!C23=0,0,1000000/0.086*SER_hh_fec_in!C23/SER_hh_num_in!C23)</f>
        <v>11095.863313209813</v>
      </c>
      <c r="D23" s="100">
        <f>IF(SER_hh_fec_in!D23=0,0,1000000/0.086*SER_hh_fec_in!D23/SER_hh_num_in!D23)</f>
        <v>10960.393016610384</v>
      </c>
      <c r="E23" s="100">
        <f>IF(SER_hh_fec_in!E23=0,0,1000000/0.086*SER_hh_fec_in!E23/SER_hh_num_in!E23)</f>
        <v>10837.744283280272</v>
      </c>
      <c r="F23" s="100">
        <f>IF(SER_hh_fec_in!F23=0,0,1000000/0.086*SER_hh_fec_in!F23/SER_hh_num_in!F23)</f>
        <v>10730.267599101962</v>
      </c>
      <c r="G23" s="100">
        <f>IF(SER_hh_fec_in!G23=0,0,1000000/0.086*SER_hh_fec_in!G23/SER_hh_num_in!G23)</f>
        <v>10538.109625099803</v>
      </c>
      <c r="H23" s="100">
        <f>IF(SER_hh_fec_in!H23=0,0,1000000/0.086*SER_hh_fec_in!H23/SER_hh_num_in!H23)</f>
        <v>10362.713377326474</v>
      </c>
      <c r="I23" s="100">
        <f>IF(SER_hh_fec_in!I23=0,0,1000000/0.086*SER_hh_fec_in!I23/SER_hh_num_in!I23)</f>
        <v>10254.256412660714</v>
      </c>
      <c r="J23" s="100">
        <f>IF(SER_hh_fec_in!J23=0,0,1000000/0.086*SER_hh_fec_in!J23/SER_hh_num_in!J23)</f>
        <v>10237.424924391122</v>
      </c>
      <c r="K23" s="100">
        <f>IF(SER_hh_fec_in!K23=0,0,1000000/0.086*SER_hh_fec_in!K23/SER_hh_num_in!K23)</f>
        <v>10246.062826526773</v>
      </c>
      <c r="L23" s="100">
        <f>IF(SER_hh_fec_in!L23=0,0,1000000/0.086*SER_hh_fec_in!L23/SER_hh_num_in!L23)</f>
        <v>10162.704579602059</v>
      </c>
      <c r="M23" s="100">
        <f>IF(SER_hh_fec_in!M23=0,0,1000000/0.086*SER_hh_fec_in!M23/SER_hh_num_in!M23)</f>
        <v>10326.582982502923</v>
      </c>
      <c r="N23" s="100">
        <f>IF(SER_hh_fec_in!N23=0,0,1000000/0.086*SER_hh_fec_in!N23/SER_hh_num_in!N23)</f>
        <v>10408.585464090807</v>
      </c>
      <c r="O23" s="100">
        <f>IF(SER_hh_fec_in!O23=0,0,1000000/0.086*SER_hh_fec_in!O23/SER_hh_num_in!O23)</f>
        <v>10563.227101727607</v>
      </c>
      <c r="P23" s="100">
        <f>IF(SER_hh_fec_in!P23=0,0,1000000/0.086*SER_hh_fec_in!P23/SER_hh_num_in!P23)</f>
        <v>10610.125812948281</v>
      </c>
      <c r="Q23" s="100">
        <f>IF(SER_hh_fec_in!Q23=0,0,1000000/0.086*SER_hh_fec_in!Q23/SER_hh_num_in!Q23)</f>
        <v>10575.063482159303</v>
      </c>
    </row>
    <row r="24" spans="1:17" ht="12" customHeight="1" x14ac:dyDescent="0.25">
      <c r="A24" s="88" t="s">
        <v>34</v>
      </c>
      <c r="B24" s="100"/>
      <c r="C24" s="100">
        <f>IF(SER_hh_fec_in!C24=0,0,1000000/0.086*SER_hh_fec_in!C24/SER_hh_num_in!C24)</f>
        <v>0</v>
      </c>
      <c r="D24" s="100">
        <f>IF(SER_hh_fec_in!D24=0,0,1000000/0.086*SER_hh_fec_in!D24/SER_hh_num_in!D24)</f>
        <v>0</v>
      </c>
      <c r="E24" s="100">
        <f>IF(SER_hh_fec_in!E24=0,0,1000000/0.086*SER_hh_fec_in!E24/SER_hh_num_in!E24)</f>
        <v>0</v>
      </c>
      <c r="F24" s="100">
        <f>IF(SER_hh_fec_in!F24=0,0,1000000/0.086*SER_hh_fec_in!F24/SER_hh_num_in!F24)</f>
        <v>0</v>
      </c>
      <c r="G24" s="100">
        <f>IF(SER_hh_fec_in!G24=0,0,1000000/0.086*SER_hh_fec_in!G24/SER_hh_num_in!G24)</f>
        <v>0</v>
      </c>
      <c r="H24" s="100">
        <f>IF(SER_hh_fec_in!H24=0,0,1000000/0.086*SER_hh_fec_in!H24/SER_hh_num_in!H24)</f>
        <v>0</v>
      </c>
      <c r="I24" s="100">
        <f>IF(SER_hh_fec_in!I24=0,0,1000000/0.086*SER_hh_fec_in!I24/SER_hh_num_in!I24)</f>
        <v>0</v>
      </c>
      <c r="J24" s="100">
        <f>IF(SER_hh_fec_in!J24=0,0,1000000/0.086*SER_hh_fec_in!J24/SER_hh_num_in!J24)</f>
        <v>0</v>
      </c>
      <c r="K24" s="100">
        <f>IF(SER_hh_fec_in!K24=0,0,1000000/0.086*SER_hh_fec_in!K24/SER_hh_num_in!K24)</f>
        <v>0</v>
      </c>
      <c r="L24" s="100">
        <f>IF(SER_hh_fec_in!L24=0,0,1000000/0.086*SER_hh_fec_in!L24/SER_hh_num_in!L24)</f>
        <v>0</v>
      </c>
      <c r="M24" s="100">
        <f>IF(SER_hh_fec_in!M24=0,0,1000000/0.086*SER_hh_fec_in!M24/SER_hh_num_in!M24)</f>
        <v>0</v>
      </c>
      <c r="N24" s="100">
        <f>IF(SER_hh_fec_in!N24=0,0,1000000/0.086*SER_hh_fec_in!N24/SER_hh_num_in!N24)</f>
        <v>0</v>
      </c>
      <c r="O24" s="100">
        <f>IF(SER_hh_fec_in!O24=0,0,1000000/0.086*SER_hh_fec_in!O24/SER_hh_num_in!O24)</f>
        <v>0</v>
      </c>
      <c r="P24" s="100">
        <f>IF(SER_hh_fec_in!P24=0,0,1000000/0.086*SER_hh_fec_in!P24/SER_hh_num_in!P24)</f>
        <v>0</v>
      </c>
      <c r="Q24" s="100">
        <f>IF(SER_hh_fec_in!Q24=0,0,1000000/0.086*SER_hh_fec_in!Q24/SER_hh_num_in!Q24)</f>
        <v>0</v>
      </c>
    </row>
    <row r="25" spans="1:17" ht="12" customHeight="1" x14ac:dyDescent="0.25">
      <c r="A25" s="88" t="s">
        <v>42</v>
      </c>
      <c r="B25" s="100"/>
      <c r="C25" s="100">
        <f>IF(SER_hh_fec_in!C25=0,0,1000000/0.086*SER_hh_fec_in!C25/SER_hh_num_in!C25)</f>
        <v>8806.4319113239944</v>
      </c>
      <c r="D25" s="100">
        <f>IF(SER_hh_fec_in!D25=0,0,1000000/0.086*SER_hh_fec_in!D25/SER_hh_num_in!D25)</f>
        <v>8673.1139260724158</v>
      </c>
      <c r="E25" s="100">
        <f>IF(SER_hh_fec_in!E25=0,0,1000000/0.086*SER_hh_fec_in!E25/SER_hh_num_in!E25)</f>
        <v>8561.1151711781931</v>
      </c>
      <c r="F25" s="100">
        <f>IF(SER_hh_fec_in!F25=0,0,1000000/0.086*SER_hh_fec_in!F25/SER_hh_num_in!F25)</f>
        <v>8489.3273247942852</v>
      </c>
      <c r="G25" s="100">
        <f>IF(SER_hh_fec_in!G25=0,0,1000000/0.086*SER_hh_fec_in!G25/SER_hh_num_in!G25)</f>
        <v>8356.9677550341585</v>
      </c>
      <c r="H25" s="100">
        <f>IF(SER_hh_fec_in!H25=0,0,1000000/0.086*SER_hh_fec_in!H25/SER_hh_num_in!H25)</f>
        <v>8223.567874074919</v>
      </c>
      <c r="I25" s="100">
        <f>IF(SER_hh_fec_in!I25=0,0,1000000/0.086*SER_hh_fec_in!I25/SER_hh_num_in!I25)</f>
        <v>8157.7864993967596</v>
      </c>
      <c r="J25" s="100">
        <f>IF(SER_hh_fec_in!J25=0,0,1000000/0.086*SER_hh_fec_in!J25/SER_hh_num_in!J25)</f>
        <v>8158.2573409815495</v>
      </c>
      <c r="K25" s="100">
        <f>IF(SER_hh_fec_in!K25=0,0,1000000/0.086*SER_hh_fec_in!K25/SER_hh_num_in!K25)</f>
        <v>8184.1226115138061</v>
      </c>
      <c r="L25" s="100">
        <f>IF(SER_hh_fec_in!L25=0,0,1000000/0.086*SER_hh_fec_in!L25/SER_hh_num_in!L25)</f>
        <v>8131.5760067915317</v>
      </c>
      <c r="M25" s="100">
        <f>IF(SER_hh_fec_in!M25=0,0,1000000/0.086*SER_hh_fec_in!M25/SER_hh_num_in!M25)</f>
        <v>8200.7941816423245</v>
      </c>
      <c r="N25" s="100">
        <f>IF(SER_hh_fec_in!N25=0,0,1000000/0.086*SER_hh_fec_in!N25/SER_hh_num_in!N25)</f>
        <v>8288.6687322539565</v>
      </c>
      <c r="O25" s="100">
        <f>IF(SER_hh_fec_in!O25=0,0,1000000/0.086*SER_hh_fec_in!O25/SER_hh_num_in!O25)</f>
        <v>8353.6862734052156</v>
      </c>
      <c r="P25" s="100">
        <f>IF(SER_hh_fec_in!P25=0,0,1000000/0.086*SER_hh_fec_in!P25/SER_hh_num_in!P25)</f>
        <v>0</v>
      </c>
      <c r="Q25" s="100">
        <f>IF(SER_hh_fec_in!Q25=0,0,1000000/0.086*SER_hh_fec_in!Q25/SER_hh_num_in!Q25)</f>
        <v>0</v>
      </c>
    </row>
    <row r="26" spans="1:17" ht="12" customHeight="1" x14ac:dyDescent="0.25">
      <c r="A26" s="88" t="s">
        <v>30</v>
      </c>
      <c r="B26" s="22"/>
      <c r="C26" s="22">
        <f>IF(SER_hh_fec_in!C26=0,0,1000000/0.086*SER_hh_fec_in!C26/SER_hh_num_in!C26)</f>
        <v>8438.726393965555</v>
      </c>
      <c r="D26" s="22">
        <f>IF(SER_hh_fec_in!D26=0,0,1000000/0.086*SER_hh_fec_in!D26/SER_hh_num_in!D26)</f>
        <v>8492.7329157231197</v>
      </c>
      <c r="E26" s="22">
        <f>IF(SER_hh_fec_in!E26=0,0,1000000/0.086*SER_hh_fec_in!E26/SER_hh_num_in!E26)</f>
        <v>8527.5441839567538</v>
      </c>
      <c r="F26" s="22">
        <f>IF(SER_hh_fec_in!F26=0,0,1000000/0.086*SER_hh_fec_in!F26/SER_hh_num_in!F26)</f>
        <v>8523.5420040069312</v>
      </c>
      <c r="G26" s="22">
        <f>IF(SER_hh_fec_in!G26=0,0,1000000/0.086*SER_hh_fec_in!G26/SER_hh_num_in!G26)</f>
        <v>8410.2776127232828</v>
      </c>
      <c r="H26" s="22">
        <f>IF(SER_hh_fec_in!H26=0,0,1000000/0.086*SER_hh_fec_in!H26/SER_hh_num_in!H26)</f>
        <v>8334.1724198904321</v>
      </c>
      <c r="I26" s="22">
        <f>IF(SER_hh_fec_in!I26=0,0,1000000/0.086*SER_hh_fec_in!I26/SER_hh_num_in!I26)</f>
        <v>8280.9355084779272</v>
      </c>
      <c r="J26" s="22">
        <f>IF(SER_hh_fec_in!J26=0,0,1000000/0.086*SER_hh_fec_in!J26/SER_hh_num_in!J26)</f>
        <v>0</v>
      </c>
      <c r="K26" s="22">
        <f>IF(SER_hh_fec_in!K26=0,0,1000000/0.086*SER_hh_fec_in!K26/SER_hh_num_in!K26)</f>
        <v>0</v>
      </c>
      <c r="L26" s="22">
        <f>IF(SER_hh_fec_in!L26=0,0,1000000/0.086*SER_hh_fec_in!L26/SER_hh_num_in!L26)</f>
        <v>8246.1414029655316</v>
      </c>
      <c r="M26" s="22">
        <f>IF(SER_hh_fec_in!M26=0,0,1000000/0.086*SER_hh_fec_in!M26/SER_hh_num_in!M26)</f>
        <v>8322.8998582674758</v>
      </c>
      <c r="N26" s="22">
        <f>IF(SER_hh_fec_in!N26=0,0,1000000/0.086*SER_hh_fec_in!N26/SER_hh_num_in!N26)</f>
        <v>8415.465135976292</v>
      </c>
      <c r="O26" s="22">
        <f>IF(SER_hh_fec_in!O26=0,0,1000000/0.086*SER_hh_fec_in!O26/SER_hh_num_in!O26)</f>
        <v>0</v>
      </c>
      <c r="P26" s="22">
        <f>IF(SER_hh_fec_in!P26=0,0,1000000/0.086*SER_hh_fec_in!P26/SER_hh_num_in!P26)</f>
        <v>8540.393762398513</v>
      </c>
      <c r="Q26" s="22">
        <f>IF(SER_hh_fec_in!Q26=0,0,1000000/0.086*SER_hh_fec_in!Q26/SER_hh_num_in!Q26)</f>
        <v>8643.7962506757176</v>
      </c>
    </row>
    <row r="27" spans="1:17" ht="12" customHeight="1" x14ac:dyDescent="0.25">
      <c r="A27" s="93" t="s">
        <v>114</v>
      </c>
      <c r="B27" s="121"/>
      <c r="C27" s="116">
        <f>IF(SER_hh_fec_in!C27=0,0,1000000/0.086*SER_hh_fec_in!C27/SER_hh_num_in!C19)</f>
        <v>0</v>
      </c>
      <c r="D27" s="116">
        <f>IF(SER_hh_fec_in!D27=0,0,1000000/0.086*SER_hh_fec_in!D27/SER_hh_num_in!D19)</f>
        <v>0</v>
      </c>
      <c r="E27" s="116">
        <f>IF(SER_hh_fec_in!E27=0,0,1000000/0.086*SER_hh_fec_in!E27/SER_hh_num_in!E19)</f>
        <v>0</v>
      </c>
      <c r="F27" s="116">
        <f>IF(SER_hh_fec_in!F27=0,0,1000000/0.086*SER_hh_fec_in!F27/SER_hh_num_in!F19)</f>
        <v>0</v>
      </c>
      <c r="G27" s="116">
        <f>IF(SER_hh_fec_in!G27=0,0,1000000/0.086*SER_hh_fec_in!G27/SER_hh_num_in!G19)</f>
        <v>0</v>
      </c>
      <c r="H27" s="116">
        <f>IF(SER_hh_fec_in!H27=0,0,1000000/0.086*SER_hh_fec_in!H27/SER_hh_num_in!H19)</f>
        <v>0</v>
      </c>
      <c r="I27" s="116">
        <f>IF(SER_hh_fec_in!I27=0,0,1000000/0.086*SER_hh_fec_in!I27/SER_hh_num_in!I19)</f>
        <v>0</v>
      </c>
      <c r="J27" s="116">
        <f>IF(SER_hh_fec_in!J27=0,0,1000000/0.086*SER_hh_fec_in!J27/SER_hh_num_in!J19)</f>
        <v>0</v>
      </c>
      <c r="K27" s="116">
        <f>IF(SER_hh_fec_in!K27=0,0,1000000/0.086*SER_hh_fec_in!K27/SER_hh_num_in!K19)</f>
        <v>0</v>
      </c>
      <c r="L27" s="116">
        <f>IF(SER_hh_fec_in!L27=0,0,1000000/0.086*SER_hh_fec_in!L27/SER_hh_num_in!L19)</f>
        <v>0</v>
      </c>
      <c r="M27" s="116">
        <f>IF(SER_hh_fec_in!M27=0,0,1000000/0.086*SER_hh_fec_in!M27/SER_hh_num_in!M19)</f>
        <v>0</v>
      </c>
      <c r="N27" s="116">
        <f>IF(SER_hh_fec_in!N27=0,0,1000000/0.086*SER_hh_fec_in!N27/SER_hh_num_in!N19)</f>
        <v>0</v>
      </c>
      <c r="O27" s="116">
        <f>IF(SER_hh_fec_in!O27=0,0,1000000/0.086*SER_hh_fec_in!O27/SER_hh_num_in!O19)</f>
        <v>0</v>
      </c>
      <c r="P27" s="116">
        <f>IF(SER_hh_fec_in!P27=0,0,1000000/0.086*SER_hh_fec_in!P27/SER_hh_num_in!P19)</f>
        <v>0</v>
      </c>
      <c r="Q27" s="116">
        <f>IF(SER_hh_fec_in!Q27=0,0,1000000/0.086*SER_hh_fec_in!Q27/SER_hh_num_in!Q19)</f>
        <v>0</v>
      </c>
    </row>
    <row r="28" spans="1:17" ht="12" customHeight="1" x14ac:dyDescent="0.25">
      <c r="A28" s="91" t="s">
        <v>113</v>
      </c>
      <c r="B28" s="18"/>
      <c r="C28" s="117">
        <f>IF(SER_hh_fec_in!C27=0,0,1000000/0.086*SER_hh_fec_in!C27/SER_hh_num_in!C27)</f>
        <v>0</v>
      </c>
      <c r="D28" s="117">
        <f>IF(SER_hh_fec_in!D27=0,0,1000000/0.086*SER_hh_fec_in!D27/SER_hh_num_in!D27)</f>
        <v>0</v>
      </c>
      <c r="E28" s="117">
        <f>IF(SER_hh_fec_in!E27=0,0,1000000/0.086*SER_hh_fec_in!E27/SER_hh_num_in!E27)</f>
        <v>0</v>
      </c>
      <c r="F28" s="117">
        <f>IF(SER_hh_fec_in!F27=0,0,1000000/0.086*SER_hh_fec_in!F27/SER_hh_num_in!F27)</f>
        <v>0</v>
      </c>
      <c r="G28" s="117">
        <f>IF(SER_hh_fec_in!G27=0,0,1000000/0.086*SER_hh_fec_in!G27/SER_hh_num_in!G27)</f>
        <v>0</v>
      </c>
      <c r="H28" s="117">
        <f>IF(SER_hh_fec_in!H27=0,0,1000000/0.086*SER_hh_fec_in!H27/SER_hh_num_in!H27)</f>
        <v>0</v>
      </c>
      <c r="I28" s="117">
        <f>IF(SER_hh_fec_in!I27=0,0,1000000/0.086*SER_hh_fec_in!I27/SER_hh_num_in!I27)</f>
        <v>0</v>
      </c>
      <c r="J28" s="117">
        <f>IF(SER_hh_fec_in!J27=0,0,1000000/0.086*SER_hh_fec_in!J27/SER_hh_num_in!J27)</f>
        <v>0</v>
      </c>
      <c r="K28" s="117">
        <f>IF(SER_hh_fec_in!K27=0,0,1000000/0.086*SER_hh_fec_in!K27/SER_hh_num_in!K27)</f>
        <v>0</v>
      </c>
      <c r="L28" s="117">
        <f>IF(SER_hh_fec_in!L27=0,0,1000000/0.086*SER_hh_fec_in!L27/SER_hh_num_in!L27)</f>
        <v>0</v>
      </c>
      <c r="M28" s="117">
        <f>IF(SER_hh_fec_in!M27=0,0,1000000/0.086*SER_hh_fec_in!M27/SER_hh_num_in!M27)</f>
        <v>0</v>
      </c>
      <c r="N28" s="117">
        <f>IF(SER_hh_fec_in!N27=0,0,1000000/0.086*SER_hh_fec_in!N27/SER_hh_num_in!N27)</f>
        <v>0</v>
      </c>
      <c r="O28" s="117">
        <f>IF(SER_hh_fec_in!O27=0,0,1000000/0.086*SER_hh_fec_in!O27/SER_hh_num_in!O27)</f>
        <v>0</v>
      </c>
      <c r="P28" s="117">
        <f>IF(SER_hh_fec_in!P27=0,0,1000000/0.086*SER_hh_fec_in!P27/SER_hh_num_in!P27)</f>
        <v>0</v>
      </c>
      <c r="Q28" s="117">
        <f>IF(SER_hh_fec_in!Q27=0,0,1000000/0.086*SER_hh_fec_in!Q27/SER_hh_num_in!Q27)</f>
        <v>0</v>
      </c>
    </row>
    <row r="29" spans="1:17" ht="12.95" customHeight="1" x14ac:dyDescent="0.25">
      <c r="A29" s="90" t="s">
        <v>46</v>
      </c>
      <c r="B29" s="101"/>
      <c r="C29" s="101">
        <f>IF(SER_hh_fec_in!C29=0,0,1000000/0.086*SER_hh_fec_in!C29/SER_hh_num_in!C29)</f>
        <v>13027.19715743792</v>
      </c>
      <c r="D29" s="101">
        <f>IF(SER_hh_fec_in!D29=0,0,1000000/0.086*SER_hh_fec_in!D29/SER_hh_num_in!D29)</f>
        <v>12130.151919602451</v>
      </c>
      <c r="E29" s="101">
        <f>IF(SER_hh_fec_in!E29=0,0,1000000/0.086*SER_hh_fec_in!E29/SER_hh_num_in!E29)</f>
        <v>10941.833020691533</v>
      </c>
      <c r="F29" s="101">
        <f>IF(SER_hh_fec_in!F29=0,0,1000000/0.086*SER_hh_fec_in!F29/SER_hh_num_in!F29)</f>
        <v>11931.175964266444</v>
      </c>
      <c r="G29" s="101">
        <f>IF(SER_hh_fec_in!G29=0,0,1000000/0.086*SER_hh_fec_in!G29/SER_hh_num_in!G29)</f>
        <v>10596.565298279802</v>
      </c>
      <c r="H29" s="101">
        <f>IF(SER_hh_fec_in!H29=0,0,1000000/0.086*SER_hh_fec_in!H29/SER_hh_num_in!H29)</f>
        <v>10371.171529662401</v>
      </c>
      <c r="I29" s="101">
        <f>IF(SER_hh_fec_in!I29=0,0,1000000/0.086*SER_hh_fec_in!I29/SER_hh_num_in!I29)</f>
        <v>10289.592117964095</v>
      </c>
      <c r="J29" s="101">
        <f>IF(SER_hh_fec_in!J29=0,0,1000000/0.086*SER_hh_fec_in!J29/SER_hh_num_in!J29)</f>
        <v>10325.296372631281</v>
      </c>
      <c r="K29" s="101">
        <f>IF(SER_hh_fec_in!K29=0,0,1000000/0.086*SER_hh_fec_in!K29/SER_hh_num_in!K29)</f>
        <v>10395.682140073332</v>
      </c>
      <c r="L29" s="101">
        <f>IF(SER_hh_fec_in!L29=0,0,1000000/0.086*SER_hh_fec_in!L29/SER_hh_num_in!L29)</f>
        <v>10184.607118716136</v>
      </c>
      <c r="M29" s="101">
        <f>IF(SER_hh_fec_in!M29=0,0,1000000/0.086*SER_hh_fec_in!M29/SER_hh_num_in!M29)</f>
        <v>10061.288821915721</v>
      </c>
      <c r="N29" s="101">
        <f>IF(SER_hh_fec_in!N29=0,0,1000000/0.086*SER_hh_fec_in!N29/SER_hh_num_in!N29)</f>
        <v>10268.145825942398</v>
      </c>
      <c r="O29" s="101">
        <f>IF(SER_hh_fec_in!O29=0,0,1000000/0.086*SER_hh_fec_in!O29/SER_hh_num_in!O29)</f>
        <v>12911.725168410198</v>
      </c>
      <c r="P29" s="101">
        <f>IF(SER_hh_fec_in!P29=0,0,1000000/0.086*SER_hh_fec_in!P29/SER_hh_num_in!P29)</f>
        <v>11697.633720978714</v>
      </c>
      <c r="Q29" s="101">
        <f>IF(SER_hh_fec_in!Q29=0,0,1000000/0.086*SER_hh_fec_in!Q29/SER_hh_num_in!Q29)</f>
        <v>10192.014907701903</v>
      </c>
    </row>
    <row r="30" spans="1:17" s="28" customFormat="1" ht="12" customHeight="1" x14ac:dyDescent="0.25">
      <c r="A30" s="88" t="s">
        <v>66</v>
      </c>
      <c r="B30" s="100"/>
      <c r="C30" s="100">
        <f>IF(SER_hh_fec_in!C30=0,0,1000000/0.086*SER_hh_fec_in!C30/SER_hh_num_in!C30)</f>
        <v>0</v>
      </c>
      <c r="D30" s="100">
        <f>IF(SER_hh_fec_in!D30=0,0,1000000/0.086*SER_hh_fec_in!D30/SER_hh_num_in!D30)</f>
        <v>0</v>
      </c>
      <c r="E30" s="100">
        <f>IF(SER_hh_fec_in!E30=0,0,1000000/0.086*SER_hh_fec_in!E30/SER_hh_num_in!E30)</f>
        <v>0</v>
      </c>
      <c r="F30" s="100">
        <f>IF(SER_hh_fec_in!F30=0,0,1000000/0.086*SER_hh_fec_in!F30/SER_hh_num_in!F30)</f>
        <v>15630.820694691216</v>
      </c>
      <c r="G30" s="100">
        <f>IF(SER_hh_fec_in!G30=0,0,1000000/0.086*SER_hh_fec_in!G30/SER_hh_num_in!G30)</f>
        <v>15246.815395123391</v>
      </c>
      <c r="H30" s="100">
        <f>IF(SER_hh_fec_in!H30=0,0,1000000/0.086*SER_hh_fec_in!H30/SER_hh_num_in!H30)</f>
        <v>14810.441116560922</v>
      </c>
      <c r="I30" s="100">
        <f>IF(SER_hh_fec_in!I30=0,0,1000000/0.086*SER_hh_fec_in!I30/SER_hh_num_in!I30)</f>
        <v>14546.039012357151</v>
      </c>
      <c r="J30" s="100">
        <f>IF(SER_hh_fec_in!J30=0,0,1000000/0.086*SER_hh_fec_in!J30/SER_hh_num_in!J30)</f>
        <v>0</v>
      </c>
      <c r="K30" s="100">
        <f>IF(SER_hh_fec_in!K30=0,0,1000000/0.086*SER_hh_fec_in!K30/SER_hh_num_in!K30)</f>
        <v>0</v>
      </c>
      <c r="L30" s="100">
        <f>IF(SER_hh_fec_in!L30=0,0,1000000/0.086*SER_hh_fec_in!L30/SER_hh_num_in!L30)</f>
        <v>0</v>
      </c>
      <c r="M30" s="100">
        <f>IF(SER_hh_fec_in!M30=0,0,1000000/0.086*SER_hh_fec_in!M30/SER_hh_num_in!M30)</f>
        <v>14278.241234921536</v>
      </c>
      <c r="N30" s="100">
        <f>IF(SER_hh_fec_in!N30=0,0,1000000/0.086*SER_hh_fec_in!N30/SER_hh_num_in!N30)</f>
        <v>14173.921524755959</v>
      </c>
      <c r="O30" s="100">
        <f>IF(SER_hh_fec_in!O30=0,0,1000000/0.086*SER_hh_fec_in!O30/SER_hh_num_in!O30)</f>
        <v>14109.402490118762</v>
      </c>
      <c r="P30" s="100">
        <f>IF(SER_hh_fec_in!P30=0,0,1000000/0.086*SER_hh_fec_in!P30/SER_hh_num_in!P30)</f>
        <v>14003.986355937473</v>
      </c>
      <c r="Q30" s="100">
        <f>IF(SER_hh_fec_in!Q30=0,0,1000000/0.086*SER_hh_fec_in!Q30/SER_hh_num_in!Q30)</f>
        <v>13880.910191912777</v>
      </c>
    </row>
    <row r="31" spans="1:17" ht="12" customHeight="1" x14ac:dyDescent="0.25">
      <c r="A31" s="88" t="s">
        <v>98</v>
      </c>
      <c r="B31" s="100"/>
      <c r="C31" s="100">
        <f>IF(SER_hh_fec_in!C31=0,0,1000000/0.086*SER_hh_fec_in!C31/SER_hh_num_in!C31)</f>
        <v>14558.495891551274</v>
      </c>
      <c r="D31" s="100">
        <f>IF(SER_hh_fec_in!D31=0,0,1000000/0.086*SER_hh_fec_in!D31/SER_hh_num_in!D31)</f>
        <v>14320.992310169146</v>
      </c>
      <c r="E31" s="100">
        <f>IF(SER_hh_fec_in!E31=0,0,1000000/0.086*SER_hh_fec_in!E31/SER_hh_num_in!E31)</f>
        <v>14084.552309639032</v>
      </c>
      <c r="F31" s="100">
        <f>IF(SER_hh_fec_in!F31=0,0,1000000/0.086*SER_hh_fec_in!F31/SER_hh_num_in!F31)</f>
        <v>13883.428028683871</v>
      </c>
      <c r="G31" s="100">
        <f>IF(SER_hh_fec_in!G31=0,0,1000000/0.086*SER_hh_fec_in!G31/SER_hh_num_in!G31)</f>
        <v>13576.691835983129</v>
      </c>
      <c r="H31" s="100">
        <f>IF(SER_hh_fec_in!H31=0,0,1000000/0.086*SER_hh_fec_in!H31/SER_hh_num_in!H31)</f>
        <v>13212.129926853197</v>
      </c>
      <c r="I31" s="100">
        <f>IF(SER_hh_fec_in!I31=0,0,1000000/0.086*SER_hh_fec_in!I31/SER_hh_num_in!I31)</f>
        <v>13011.125433915466</v>
      </c>
      <c r="J31" s="100">
        <f>IF(SER_hh_fec_in!J31=0,0,1000000/0.086*SER_hh_fec_in!J31/SER_hh_num_in!J31)</f>
        <v>0</v>
      </c>
      <c r="K31" s="100">
        <f>IF(SER_hh_fec_in!K31=0,0,1000000/0.086*SER_hh_fec_in!K31/SER_hh_num_in!K31)</f>
        <v>0</v>
      </c>
      <c r="L31" s="100">
        <f>IF(SER_hh_fec_in!L31=0,0,1000000/0.086*SER_hh_fec_in!L31/SER_hh_num_in!L31)</f>
        <v>13080.036898144479</v>
      </c>
      <c r="M31" s="100">
        <f>IF(SER_hh_fec_in!M31=0,0,1000000/0.086*SER_hh_fec_in!M31/SER_hh_num_in!M31)</f>
        <v>13023.042007625701</v>
      </c>
      <c r="N31" s="100">
        <f>IF(SER_hh_fec_in!N31=0,0,1000000/0.086*SER_hh_fec_in!N31/SER_hh_num_in!N31)</f>
        <v>12975.423028938007</v>
      </c>
      <c r="O31" s="100">
        <f>IF(SER_hh_fec_in!O31=0,0,1000000/0.086*SER_hh_fec_in!O31/SER_hh_num_in!O31)</f>
        <v>13718.181505925904</v>
      </c>
      <c r="P31" s="100">
        <f>IF(SER_hh_fec_in!P31=0,0,1000000/0.086*SER_hh_fec_in!P31/SER_hh_num_in!P31)</f>
        <v>13594.685125214522</v>
      </c>
      <c r="Q31" s="100">
        <f>IF(SER_hh_fec_in!Q31=0,0,1000000/0.086*SER_hh_fec_in!Q31/SER_hh_num_in!Q31)</f>
        <v>13459.506795050804</v>
      </c>
    </row>
    <row r="32" spans="1:17" ht="12" customHeight="1" x14ac:dyDescent="0.25">
      <c r="A32" s="88" t="s">
        <v>34</v>
      </c>
      <c r="B32" s="100"/>
      <c r="C32" s="100">
        <f>IF(SER_hh_fec_in!C32=0,0,1000000/0.086*SER_hh_fec_in!C32/SER_hh_num_in!C32)</f>
        <v>0</v>
      </c>
      <c r="D32" s="100">
        <f>IF(SER_hh_fec_in!D32=0,0,1000000/0.086*SER_hh_fec_in!D32/SER_hh_num_in!D32)</f>
        <v>0</v>
      </c>
      <c r="E32" s="100">
        <f>IF(SER_hh_fec_in!E32=0,0,1000000/0.086*SER_hh_fec_in!E32/SER_hh_num_in!E32)</f>
        <v>0</v>
      </c>
      <c r="F32" s="100">
        <f>IF(SER_hh_fec_in!F32=0,0,1000000/0.086*SER_hh_fec_in!F32/SER_hh_num_in!F32)</f>
        <v>0</v>
      </c>
      <c r="G32" s="100">
        <f>IF(SER_hh_fec_in!G32=0,0,1000000/0.086*SER_hh_fec_in!G32/SER_hh_num_in!G32)</f>
        <v>0</v>
      </c>
      <c r="H32" s="100">
        <f>IF(SER_hh_fec_in!H32=0,0,1000000/0.086*SER_hh_fec_in!H32/SER_hh_num_in!H32)</f>
        <v>0</v>
      </c>
      <c r="I32" s="100">
        <f>IF(SER_hh_fec_in!I32=0,0,1000000/0.086*SER_hh_fec_in!I32/SER_hh_num_in!I32)</f>
        <v>0</v>
      </c>
      <c r="J32" s="100">
        <f>IF(SER_hh_fec_in!J32=0,0,1000000/0.086*SER_hh_fec_in!J32/SER_hh_num_in!J32)</f>
        <v>0</v>
      </c>
      <c r="K32" s="100">
        <f>IF(SER_hh_fec_in!K32=0,0,1000000/0.086*SER_hh_fec_in!K32/SER_hh_num_in!K32)</f>
        <v>0</v>
      </c>
      <c r="L32" s="100">
        <f>IF(SER_hh_fec_in!L32=0,0,1000000/0.086*SER_hh_fec_in!L32/SER_hh_num_in!L32)</f>
        <v>0</v>
      </c>
      <c r="M32" s="100">
        <f>IF(SER_hh_fec_in!M32=0,0,1000000/0.086*SER_hh_fec_in!M32/SER_hh_num_in!M32)</f>
        <v>0</v>
      </c>
      <c r="N32" s="100">
        <f>IF(SER_hh_fec_in!N32=0,0,1000000/0.086*SER_hh_fec_in!N32/SER_hh_num_in!N32)</f>
        <v>0</v>
      </c>
      <c r="O32" s="100">
        <f>IF(SER_hh_fec_in!O32=0,0,1000000/0.086*SER_hh_fec_in!O32/SER_hh_num_in!O32)</f>
        <v>0</v>
      </c>
      <c r="P32" s="100">
        <f>IF(SER_hh_fec_in!P32=0,0,1000000/0.086*SER_hh_fec_in!P32/SER_hh_num_in!P32)</f>
        <v>0</v>
      </c>
      <c r="Q32" s="100">
        <f>IF(SER_hh_fec_in!Q32=0,0,1000000/0.086*SER_hh_fec_in!Q32/SER_hh_num_in!Q32)</f>
        <v>0</v>
      </c>
    </row>
    <row r="33" spans="1:17" ht="12" customHeight="1" x14ac:dyDescent="0.25">
      <c r="A33" s="49" t="s">
        <v>30</v>
      </c>
      <c r="B33" s="18"/>
      <c r="C33" s="18">
        <f>IF(SER_hh_fec_in!C33=0,0,1000000/0.086*SER_hh_fec_in!C33/SER_hh_num_in!C33)</f>
        <v>11233.639495131698</v>
      </c>
      <c r="D33" s="18">
        <f>IF(SER_hh_fec_in!D33=0,0,1000000/0.086*SER_hh_fec_in!D33/SER_hh_num_in!D33)</f>
        <v>10956.946175890385</v>
      </c>
      <c r="E33" s="18">
        <f>IF(SER_hh_fec_in!E33=0,0,1000000/0.086*SER_hh_fec_in!E33/SER_hh_num_in!E33)</f>
        <v>10819.743398987886</v>
      </c>
      <c r="F33" s="18">
        <f>IF(SER_hh_fec_in!F33=0,0,1000000/0.086*SER_hh_fec_in!F33/SER_hh_num_in!F33)</f>
        <v>10722.85226465093</v>
      </c>
      <c r="G33" s="18">
        <f>IF(SER_hh_fec_in!G33=0,0,1000000/0.086*SER_hh_fec_in!G33/SER_hh_num_in!G33)</f>
        <v>10550.834890471044</v>
      </c>
      <c r="H33" s="18">
        <f>IF(SER_hh_fec_in!H33=0,0,1000000/0.086*SER_hh_fec_in!H33/SER_hh_num_in!H33)</f>
        <v>10345.189993282516</v>
      </c>
      <c r="I33" s="18">
        <f>IF(SER_hh_fec_in!I33=0,0,1000000/0.086*SER_hh_fec_in!I33/SER_hh_num_in!I33)</f>
        <v>10252.528937742783</v>
      </c>
      <c r="J33" s="18">
        <f>IF(SER_hh_fec_in!J33=0,0,1000000/0.086*SER_hh_fec_in!J33/SER_hh_num_in!J33)</f>
        <v>10325.296372631281</v>
      </c>
      <c r="K33" s="18">
        <f>IF(SER_hh_fec_in!K33=0,0,1000000/0.086*SER_hh_fec_in!K33/SER_hh_num_in!K33)</f>
        <v>10395.682140073332</v>
      </c>
      <c r="L33" s="18">
        <f>IF(SER_hh_fec_in!L33=0,0,1000000/0.086*SER_hh_fec_in!L33/SER_hh_num_in!L33)</f>
        <v>9871.8439192328988</v>
      </c>
      <c r="M33" s="18">
        <f>IF(SER_hh_fec_in!M33=0,0,1000000/0.086*SER_hh_fec_in!M33/SER_hh_num_in!M33)</f>
        <v>9918.9391959813238</v>
      </c>
      <c r="N33" s="18">
        <f>IF(SER_hh_fec_in!N33=0,0,1000000/0.086*SER_hh_fec_in!N33/SER_hh_num_in!N33)</f>
        <v>9929.7650685558528</v>
      </c>
      <c r="O33" s="18">
        <f>IF(SER_hh_fec_in!O33=0,0,1000000/0.086*SER_hh_fec_in!O33/SER_hh_num_in!O33)</f>
        <v>9967.8119961821994</v>
      </c>
      <c r="P33" s="18">
        <f>IF(SER_hh_fec_in!P33=0,0,1000000/0.086*SER_hh_fec_in!P33/SER_hh_num_in!P33)</f>
        <v>9893.9976705187128</v>
      </c>
      <c r="Q33" s="18">
        <f>IF(SER_hh_fec_in!Q33=0,0,1000000/0.086*SER_hh_fec_in!Q33/SER_hh_num_in!Q33)</f>
        <v>9983.905030281956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215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116</v>
      </c>
      <c r="B3" s="106"/>
      <c r="C3" s="106">
        <f>IF(SER_hh_tes_in!C3=0,0,1000000/0.086*SER_hh_tes_in!C3/SER_hh_num_in!C3)</f>
        <v>53403.689947895589</v>
      </c>
      <c r="D3" s="106">
        <f>IF(SER_hh_tes_in!D3=0,0,1000000/0.086*SER_hh_tes_in!D3/SER_hh_num_in!D3)</f>
        <v>51728.320591086485</v>
      </c>
      <c r="E3" s="106">
        <f>IF(SER_hh_tes_in!E3=0,0,1000000/0.086*SER_hh_tes_in!E3/SER_hh_num_in!E3)</f>
        <v>71939.607115751875</v>
      </c>
      <c r="F3" s="106">
        <f>IF(SER_hh_tes_in!F3=0,0,1000000/0.086*SER_hh_tes_in!F3/SER_hh_num_in!F3)</f>
        <v>67128.754660438048</v>
      </c>
      <c r="G3" s="106">
        <f>IF(SER_hh_tes_in!G3=0,0,1000000/0.086*SER_hh_tes_in!G3/SER_hh_num_in!G3)</f>
        <v>63967.173495403746</v>
      </c>
      <c r="H3" s="106">
        <f>IF(SER_hh_tes_in!H3=0,0,1000000/0.086*SER_hh_tes_in!H3/SER_hh_num_in!H3)</f>
        <v>61557.355790139562</v>
      </c>
      <c r="I3" s="106">
        <f>IF(SER_hh_tes_in!I3=0,0,1000000/0.086*SER_hh_tes_in!I3/SER_hh_num_in!I3)</f>
        <v>61413.977777527456</v>
      </c>
      <c r="J3" s="106">
        <f>IF(SER_hh_tes_in!J3=0,0,1000000/0.086*SER_hh_tes_in!J3/SER_hh_num_in!J3)</f>
        <v>69319.590572463567</v>
      </c>
      <c r="K3" s="106">
        <f>IF(SER_hh_tes_in!K3=0,0,1000000/0.086*SER_hh_tes_in!K3/SER_hh_num_in!K3)</f>
        <v>68096.049410193911</v>
      </c>
      <c r="L3" s="106">
        <f>IF(SER_hh_tes_in!L3=0,0,1000000/0.086*SER_hh_tes_in!L3/SER_hh_num_in!L3)</f>
        <v>68387.094841453363</v>
      </c>
      <c r="M3" s="106">
        <f>IF(SER_hh_tes_in!M3=0,0,1000000/0.086*SER_hh_tes_in!M3/SER_hh_num_in!M3)</f>
        <v>65117.834426232541</v>
      </c>
      <c r="N3" s="106">
        <f>IF(SER_hh_tes_in!N3=0,0,1000000/0.086*SER_hh_tes_in!N3/SER_hh_num_in!N3)</f>
        <v>67249.887650659992</v>
      </c>
      <c r="O3" s="106">
        <f>IF(SER_hh_tes_in!O3=0,0,1000000/0.086*SER_hh_tes_in!O3/SER_hh_num_in!O3)</f>
        <v>67542.325191686454</v>
      </c>
      <c r="P3" s="106">
        <f>IF(SER_hh_tes_in!P3=0,0,1000000/0.086*SER_hh_tes_in!P3/SER_hh_num_in!P3)</f>
        <v>75938.022795363286</v>
      </c>
      <c r="Q3" s="106">
        <f>IF(SER_hh_tes_in!Q3=0,0,1000000/0.086*SER_hh_tes_in!Q3/SER_hh_num_in!Q3)</f>
        <v>74674.992918834978</v>
      </c>
    </row>
    <row r="4" spans="1:17" ht="12.95" customHeight="1" x14ac:dyDescent="0.25">
      <c r="A4" s="90" t="s">
        <v>44</v>
      </c>
      <c r="B4" s="101"/>
      <c r="C4" s="101">
        <f>IF(SER_hh_tes_in!C4=0,0,1000000/0.086*SER_hh_tes_in!C4/SER_hh_num_in!C4)</f>
        <v>39638.611584874801</v>
      </c>
      <c r="D4" s="101">
        <f>IF(SER_hh_tes_in!D4=0,0,1000000/0.086*SER_hh_tes_in!D4/SER_hh_num_in!D4)</f>
        <v>38009.713430153992</v>
      </c>
      <c r="E4" s="101">
        <f>IF(SER_hh_tes_in!E4=0,0,1000000/0.086*SER_hh_tes_in!E4/SER_hh_num_in!E4)</f>
        <v>58272.711306633137</v>
      </c>
      <c r="F4" s="101">
        <f>IF(SER_hh_tes_in!F4=0,0,1000000/0.086*SER_hh_tes_in!F4/SER_hh_num_in!F4)</f>
        <v>53412.447885410264</v>
      </c>
      <c r="G4" s="101">
        <f>IF(SER_hh_tes_in!G4=0,0,1000000/0.086*SER_hh_tes_in!G4/SER_hh_num_in!G4)</f>
        <v>50306.393381969712</v>
      </c>
      <c r="H4" s="101">
        <f>IF(SER_hh_tes_in!H4=0,0,1000000/0.086*SER_hh_tes_in!H4/SER_hh_num_in!H4)</f>
        <v>47813.073772286079</v>
      </c>
      <c r="I4" s="101">
        <f>IF(SER_hh_tes_in!I4=0,0,1000000/0.086*SER_hh_tes_in!I4/SER_hh_num_in!I4)</f>
        <v>47777.851092534824</v>
      </c>
      <c r="J4" s="101">
        <f>IF(SER_hh_tes_in!J4=0,0,1000000/0.086*SER_hh_tes_in!J4/SER_hh_num_in!J4)</f>
        <v>55451.824400959376</v>
      </c>
      <c r="K4" s="101">
        <f>IF(SER_hh_tes_in!K4=0,0,1000000/0.086*SER_hh_tes_in!K4/SER_hh_num_in!K4)</f>
        <v>54393.801235981868</v>
      </c>
      <c r="L4" s="101">
        <f>IF(SER_hh_tes_in!L4=0,0,1000000/0.086*SER_hh_tes_in!L4/SER_hh_num_in!L4)</f>
        <v>54773.657419900439</v>
      </c>
      <c r="M4" s="101">
        <f>IF(SER_hh_tes_in!M4=0,0,1000000/0.086*SER_hh_tes_in!M4/SER_hh_num_in!M4)</f>
        <v>51572.883267814468</v>
      </c>
      <c r="N4" s="101">
        <f>IF(SER_hh_tes_in!N4=0,0,1000000/0.086*SER_hh_tes_in!N4/SER_hh_num_in!N4)</f>
        <v>53697.704116769688</v>
      </c>
      <c r="O4" s="101">
        <f>IF(SER_hh_tes_in!O4=0,0,1000000/0.086*SER_hh_tes_in!O4/SER_hh_num_in!O4)</f>
        <v>53691.50993694854</v>
      </c>
      <c r="P4" s="101">
        <f>IF(SER_hh_tes_in!P4=0,0,1000000/0.086*SER_hh_tes_in!P4/SER_hh_num_in!P4)</f>
        <v>62027.663514117143</v>
      </c>
      <c r="Q4" s="101">
        <f>IF(SER_hh_tes_in!Q4=0,0,1000000/0.086*SER_hh_tes_in!Q4/SER_hh_num_in!Q4)</f>
        <v>60584.406888292106</v>
      </c>
    </row>
    <row r="5" spans="1:17" ht="12" customHeight="1" x14ac:dyDescent="0.25">
      <c r="A5" s="88" t="s">
        <v>38</v>
      </c>
      <c r="B5" s="100"/>
      <c r="C5" s="100">
        <f>IF(SER_hh_tes_in!C5=0,0,1000000/0.086*SER_hh_tes_in!C5/SER_hh_num_in!C5)</f>
        <v>39794.564669336745</v>
      </c>
      <c r="D5" s="100">
        <f>IF(SER_hh_tes_in!D5=0,0,1000000/0.086*SER_hh_tes_in!D5/SER_hh_num_in!D5)</f>
        <v>34773.733445909194</v>
      </c>
      <c r="E5" s="100">
        <f>IF(SER_hh_tes_in!E5=0,0,1000000/0.086*SER_hh_tes_in!E5/SER_hh_num_in!E5)</f>
        <v>0</v>
      </c>
      <c r="F5" s="100">
        <f>IF(SER_hh_tes_in!F5=0,0,1000000/0.086*SER_hh_tes_in!F5/SER_hh_num_in!F5)</f>
        <v>0</v>
      </c>
      <c r="G5" s="100">
        <f>IF(SER_hh_tes_in!G5=0,0,1000000/0.086*SER_hh_tes_in!G5/SER_hh_num_in!G5)</f>
        <v>51985.497330089529</v>
      </c>
      <c r="H5" s="100">
        <f>IF(SER_hh_tes_in!H5=0,0,1000000/0.086*SER_hh_tes_in!H5/SER_hh_num_in!H5)</f>
        <v>0</v>
      </c>
      <c r="I5" s="100">
        <f>IF(SER_hh_tes_in!I5=0,0,1000000/0.086*SER_hh_tes_in!I5/SER_hh_num_in!I5)</f>
        <v>49268.817349555065</v>
      </c>
      <c r="J5" s="100">
        <f>IF(SER_hh_tes_in!J5=0,0,1000000/0.086*SER_hh_tes_in!J5/SER_hh_num_in!J5)</f>
        <v>0</v>
      </c>
      <c r="K5" s="100">
        <f>IF(SER_hh_tes_in!K5=0,0,1000000/0.086*SER_hh_tes_in!K5/SER_hh_num_in!K5)</f>
        <v>0</v>
      </c>
      <c r="L5" s="100">
        <f>IF(SER_hh_tes_in!L5=0,0,1000000/0.086*SER_hh_tes_in!L5/SER_hh_num_in!L5)</f>
        <v>0</v>
      </c>
      <c r="M5" s="100">
        <f>IF(SER_hh_tes_in!M5=0,0,1000000/0.086*SER_hh_tes_in!M5/SER_hh_num_in!M5)</f>
        <v>0</v>
      </c>
      <c r="N5" s="100">
        <f>IF(SER_hh_tes_in!N5=0,0,1000000/0.086*SER_hh_tes_in!N5/SER_hh_num_in!N5)</f>
        <v>0</v>
      </c>
      <c r="O5" s="100">
        <f>IF(SER_hh_tes_in!O5=0,0,1000000/0.086*SER_hh_tes_in!O5/SER_hh_num_in!O5)</f>
        <v>0</v>
      </c>
      <c r="P5" s="100">
        <f>IF(SER_hh_tes_in!P5=0,0,1000000/0.086*SER_hh_tes_in!P5/SER_hh_num_in!P5)</f>
        <v>0</v>
      </c>
      <c r="Q5" s="100">
        <f>IF(SER_hh_tes_in!Q5=0,0,1000000/0.086*SER_hh_tes_in!Q5/SER_hh_num_in!Q5)</f>
        <v>0</v>
      </c>
    </row>
    <row r="6" spans="1:17" ht="12" customHeight="1" x14ac:dyDescent="0.25">
      <c r="A6" s="88" t="s">
        <v>66</v>
      </c>
      <c r="B6" s="100"/>
      <c r="C6" s="100">
        <f>IF(SER_hh_tes_in!C6=0,0,1000000/0.086*SER_hh_tes_in!C6/SER_hh_num_in!C6)</f>
        <v>0</v>
      </c>
      <c r="D6" s="100">
        <f>IF(SER_hh_tes_in!D6=0,0,1000000/0.086*SER_hh_tes_in!D6/SER_hh_num_in!D6)</f>
        <v>0</v>
      </c>
      <c r="E6" s="100">
        <f>IF(SER_hh_tes_in!E6=0,0,1000000/0.086*SER_hh_tes_in!E6/SER_hh_num_in!E6)</f>
        <v>0</v>
      </c>
      <c r="F6" s="100">
        <f>IF(SER_hh_tes_in!F6=0,0,1000000/0.086*SER_hh_tes_in!F6/SER_hh_num_in!F6)</f>
        <v>0</v>
      </c>
      <c r="G6" s="100">
        <f>IF(SER_hh_tes_in!G6=0,0,1000000/0.086*SER_hh_tes_in!G6/SER_hh_num_in!G6)</f>
        <v>0</v>
      </c>
      <c r="H6" s="100">
        <f>IF(SER_hh_tes_in!H6=0,0,1000000/0.086*SER_hh_tes_in!H6/SER_hh_num_in!H6)</f>
        <v>0</v>
      </c>
      <c r="I6" s="100">
        <f>IF(SER_hh_tes_in!I6=0,0,1000000/0.086*SER_hh_tes_in!I6/SER_hh_num_in!I6)</f>
        <v>0</v>
      </c>
      <c r="J6" s="100">
        <f>IF(SER_hh_tes_in!J6=0,0,1000000/0.086*SER_hh_tes_in!J6/SER_hh_num_in!J6)</f>
        <v>0</v>
      </c>
      <c r="K6" s="100">
        <f>IF(SER_hh_tes_in!K6=0,0,1000000/0.086*SER_hh_tes_in!K6/SER_hh_num_in!K6)</f>
        <v>0</v>
      </c>
      <c r="L6" s="100">
        <f>IF(SER_hh_tes_in!L6=0,0,1000000/0.086*SER_hh_tes_in!L6/SER_hh_num_in!L6)</f>
        <v>0</v>
      </c>
      <c r="M6" s="100">
        <f>IF(SER_hh_tes_in!M6=0,0,1000000/0.086*SER_hh_tes_in!M6/SER_hh_num_in!M6)</f>
        <v>0</v>
      </c>
      <c r="N6" s="100">
        <f>IF(SER_hh_tes_in!N6=0,0,1000000/0.086*SER_hh_tes_in!N6/SER_hh_num_in!N6)</f>
        <v>0</v>
      </c>
      <c r="O6" s="100">
        <f>IF(SER_hh_tes_in!O6=0,0,1000000/0.086*SER_hh_tes_in!O6/SER_hh_num_in!O6)</f>
        <v>0</v>
      </c>
      <c r="P6" s="100">
        <f>IF(SER_hh_tes_in!P6=0,0,1000000/0.086*SER_hh_tes_in!P6/SER_hh_num_in!P6)</f>
        <v>0</v>
      </c>
      <c r="Q6" s="100">
        <f>IF(SER_hh_tes_in!Q6=0,0,1000000/0.086*SER_hh_tes_in!Q6/SER_hh_num_in!Q6)</f>
        <v>0</v>
      </c>
    </row>
    <row r="7" spans="1:17" ht="12" customHeight="1" x14ac:dyDescent="0.25">
      <c r="A7" s="88" t="s">
        <v>99</v>
      </c>
      <c r="B7" s="100"/>
      <c r="C7" s="100">
        <f>IF(SER_hh_tes_in!C7=0,0,1000000/0.086*SER_hh_tes_in!C7/SER_hh_num_in!C7)</f>
        <v>0</v>
      </c>
      <c r="D7" s="100">
        <f>IF(SER_hh_tes_in!D7=0,0,1000000/0.086*SER_hh_tes_in!D7/SER_hh_num_in!D7)</f>
        <v>0</v>
      </c>
      <c r="E7" s="100">
        <f>IF(SER_hh_tes_in!E7=0,0,1000000/0.086*SER_hh_tes_in!E7/SER_hh_num_in!E7)</f>
        <v>0</v>
      </c>
      <c r="F7" s="100">
        <f>IF(SER_hh_tes_in!F7=0,0,1000000/0.086*SER_hh_tes_in!F7/SER_hh_num_in!F7)</f>
        <v>44702.12024136103</v>
      </c>
      <c r="G7" s="100">
        <f>IF(SER_hh_tes_in!G7=0,0,1000000/0.086*SER_hh_tes_in!G7/SER_hh_num_in!G7)</f>
        <v>52420.380389437494</v>
      </c>
      <c r="H7" s="100">
        <f>IF(SER_hh_tes_in!H7=0,0,1000000/0.086*SER_hh_tes_in!H7/SER_hh_num_in!H7)</f>
        <v>0</v>
      </c>
      <c r="I7" s="100">
        <f>IF(SER_hh_tes_in!I7=0,0,1000000/0.086*SER_hh_tes_in!I7/SER_hh_num_in!I7)</f>
        <v>42183.613297794458</v>
      </c>
      <c r="J7" s="100">
        <f>IF(SER_hh_tes_in!J7=0,0,1000000/0.086*SER_hh_tes_in!J7/SER_hh_num_in!J7)</f>
        <v>56430.172849056318</v>
      </c>
      <c r="K7" s="100">
        <f>IF(SER_hh_tes_in!K7=0,0,1000000/0.086*SER_hh_tes_in!K7/SER_hh_num_in!K7)</f>
        <v>55721.536759388</v>
      </c>
      <c r="L7" s="100">
        <f>IF(SER_hh_tes_in!L7=0,0,1000000/0.086*SER_hh_tes_in!L7/SER_hh_num_in!L7)</f>
        <v>50322.374494452779</v>
      </c>
      <c r="M7" s="100">
        <f>IF(SER_hh_tes_in!M7=0,0,1000000/0.086*SER_hh_tes_in!M7/SER_hh_num_in!M7)</f>
        <v>51232.343534797597</v>
      </c>
      <c r="N7" s="100">
        <f>IF(SER_hh_tes_in!N7=0,0,1000000/0.086*SER_hh_tes_in!N7/SER_hh_num_in!N7)</f>
        <v>52367.169433527095</v>
      </c>
      <c r="O7" s="100">
        <f>IF(SER_hh_tes_in!O7=0,0,1000000/0.086*SER_hh_tes_in!O7/SER_hh_num_in!O7)</f>
        <v>0</v>
      </c>
      <c r="P7" s="100">
        <f>IF(SER_hh_tes_in!P7=0,0,1000000/0.086*SER_hh_tes_in!P7/SER_hh_num_in!P7)</f>
        <v>0</v>
      </c>
      <c r="Q7" s="100">
        <f>IF(SER_hh_tes_in!Q7=0,0,1000000/0.086*SER_hh_tes_in!Q7/SER_hh_num_in!Q7)</f>
        <v>0</v>
      </c>
    </row>
    <row r="8" spans="1:17" ht="12" customHeight="1" x14ac:dyDescent="0.25">
      <c r="A8" s="88" t="s">
        <v>101</v>
      </c>
      <c r="B8" s="100"/>
      <c r="C8" s="100">
        <f>IF(SER_hh_tes_in!C8=0,0,1000000/0.086*SER_hh_tes_in!C8/SER_hh_num_in!C8)</f>
        <v>0</v>
      </c>
      <c r="D8" s="100">
        <f>IF(SER_hh_tes_in!D8=0,0,1000000/0.086*SER_hh_tes_in!D8/SER_hh_num_in!D8)</f>
        <v>0</v>
      </c>
      <c r="E8" s="100">
        <f>IF(SER_hh_tes_in!E8=0,0,1000000/0.086*SER_hh_tes_in!E8/SER_hh_num_in!E8)</f>
        <v>0</v>
      </c>
      <c r="F8" s="100">
        <f>IF(SER_hh_tes_in!F8=0,0,1000000/0.086*SER_hh_tes_in!F8/SER_hh_num_in!F8)</f>
        <v>0</v>
      </c>
      <c r="G8" s="100">
        <f>IF(SER_hh_tes_in!G8=0,0,1000000/0.086*SER_hh_tes_in!G8/SER_hh_num_in!G8)</f>
        <v>0</v>
      </c>
      <c r="H8" s="100">
        <f>IF(SER_hh_tes_in!H8=0,0,1000000/0.086*SER_hh_tes_in!H8/SER_hh_num_in!H8)</f>
        <v>0</v>
      </c>
      <c r="I8" s="100">
        <f>IF(SER_hh_tes_in!I8=0,0,1000000/0.086*SER_hh_tes_in!I8/SER_hh_num_in!I8)</f>
        <v>0</v>
      </c>
      <c r="J8" s="100">
        <f>IF(SER_hh_tes_in!J8=0,0,1000000/0.086*SER_hh_tes_in!J8/SER_hh_num_in!J8)</f>
        <v>0</v>
      </c>
      <c r="K8" s="100">
        <f>IF(SER_hh_tes_in!K8=0,0,1000000/0.086*SER_hh_tes_in!K8/SER_hh_num_in!K8)</f>
        <v>0</v>
      </c>
      <c r="L8" s="100">
        <f>IF(SER_hh_tes_in!L8=0,0,1000000/0.086*SER_hh_tes_in!L8/SER_hh_num_in!L8)</f>
        <v>0</v>
      </c>
      <c r="M8" s="100">
        <f>IF(SER_hh_tes_in!M8=0,0,1000000/0.086*SER_hh_tes_in!M8/SER_hh_num_in!M8)</f>
        <v>0</v>
      </c>
      <c r="N8" s="100">
        <f>IF(SER_hh_tes_in!N8=0,0,1000000/0.086*SER_hh_tes_in!N8/SER_hh_num_in!N8)</f>
        <v>0</v>
      </c>
      <c r="O8" s="100">
        <f>IF(SER_hh_tes_in!O8=0,0,1000000/0.086*SER_hh_tes_in!O8/SER_hh_num_in!O8)</f>
        <v>0</v>
      </c>
      <c r="P8" s="100">
        <f>IF(SER_hh_tes_in!P8=0,0,1000000/0.086*SER_hh_tes_in!P8/SER_hh_num_in!P8)</f>
        <v>0</v>
      </c>
      <c r="Q8" s="100">
        <f>IF(SER_hh_tes_in!Q8=0,0,1000000/0.086*SER_hh_tes_in!Q8/SER_hh_num_in!Q8)</f>
        <v>0</v>
      </c>
    </row>
    <row r="9" spans="1:17" ht="12" customHeight="1" x14ac:dyDescent="0.25">
      <c r="A9" s="88" t="s">
        <v>106</v>
      </c>
      <c r="B9" s="100"/>
      <c r="C9" s="100">
        <f>IF(SER_hh_tes_in!C9=0,0,1000000/0.086*SER_hh_tes_in!C9/SER_hh_num_in!C9)</f>
        <v>39282.835550572017</v>
      </c>
      <c r="D9" s="100">
        <f>IF(SER_hh_tes_in!D9=0,0,1000000/0.086*SER_hh_tes_in!D9/SER_hh_num_in!D9)</f>
        <v>38286.487119135381</v>
      </c>
      <c r="E9" s="100">
        <f>IF(SER_hh_tes_in!E9=0,0,1000000/0.086*SER_hh_tes_in!E9/SER_hh_num_in!E9)</f>
        <v>58292.484111403603</v>
      </c>
      <c r="F9" s="100">
        <f>IF(SER_hh_tes_in!F9=0,0,1000000/0.086*SER_hh_tes_in!F9/SER_hh_num_in!F9)</f>
        <v>0</v>
      </c>
      <c r="G9" s="100">
        <f>IF(SER_hh_tes_in!G9=0,0,1000000/0.086*SER_hh_tes_in!G9/SER_hh_num_in!G9)</f>
        <v>0</v>
      </c>
      <c r="H9" s="100">
        <f>IF(SER_hh_tes_in!H9=0,0,1000000/0.086*SER_hh_tes_in!H9/SER_hh_num_in!H9)</f>
        <v>53468.931438015527</v>
      </c>
      <c r="I9" s="100">
        <f>IF(SER_hh_tes_in!I9=0,0,1000000/0.086*SER_hh_tes_in!I9/SER_hh_num_in!I9)</f>
        <v>0</v>
      </c>
      <c r="J9" s="100">
        <f>IF(SER_hh_tes_in!J9=0,0,1000000/0.086*SER_hh_tes_in!J9/SER_hh_num_in!J9)</f>
        <v>0</v>
      </c>
      <c r="K9" s="100">
        <f>IF(SER_hh_tes_in!K9=0,0,1000000/0.086*SER_hh_tes_in!K9/SER_hh_num_in!K9)</f>
        <v>0</v>
      </c>
      <c r="L9" s="100">
        <f>IF(SER_hh_tes_in!L9=0,0,1000000/0.086*SER_hh_tes_in!L9/SER_hh_num_in!L9)</f>
        <v>56953.995612296298</v>
      </c>
      <c r="M9" s="100">
        <f>IF(SER_hh_tes_in!M9=0,0,1000000/0.086*SER_hh_tes_in!M9/SER_hh_num_in!M9)</f>
        <v>49418.911882097811</v>
      </c>
      <c r="N9" s="100">
        <f>IF(SER_hh_tes_in!N9=0,0,1000000/0.086*SER_hh_tes_in!N9/SER_hh_num_in!N9)</f>
        <v>53474.086161169587</v>
      </c>
      <c r="O9" s="100">
        <f>IF(SER_hh_tes_in!O9=0,0,1000000/0.086*SER_hh_tes_in!O9/SER_hh_num_in!O9)</f>
        <v>52334.954684603304</v>
      </c>
      <c r="P9" s="100">
        <f>IF(SER_hh_tes_in!P9=0,0,1000000/0.086*SER_hh_tes_in!P9/SER_hh_num_in!P9)</f>
        <v>61013.93045690874</v>
      </c>
      <c r="Q9" s="100">
        <f>IF(SER_hh_tes_in!Q9=0,0,1000000/0.086*SER_hh_tes_in!Q9/SER_hh_num_in!Q9)</f>
        <v>60834.044918104635</v>
      </c>
    </row>
    <row r="10" spans="1:17" ht="12" customHeight="1" x14ac:dyDescent="0.25">
      <c r="A10" s="88" t="s">
        <v>34</v>
      </c>
      <c r="B10" s="100"/>
      <c r="C10" s="100">
        <f>IF(SER_hh_tes_in!C10=0,0,1000000/0.086*SER_hh_tes_in!C10/SER_hh_num_in!C10)</f>
        <v>38941.476479120931</v>
      </c>
      <c r="D10" s="100">
        <f>IF(SER_hh_tes_in!D10=0,0,1000000/0.086*SER_hh_tes_in!D10/SER_hh_num_in!D10)</f>
        <v>37617.859754717778</v>
      </c>
      <c r="E10" s="100">
        <f>IF(SER_hh_tes_in!E10=0,0,1000000/0.086*SER_hh_tes_in!E10/SER_hh_num_in!E10)</f>
        <v>39673.339853125341</v>
      </c>
      <c r="F10" s="100">
        <f>IF(SER_hh_tes_in!F10=0,0,1000000/0.086*SER_hh_tes_in!F10/SER_hh_num_in!F10)</f>
        <v>64392.818072060792</v>
      </c>
      <c r="G10" s="100">
        <f>IF(SER_hh_tes_in!G10=0,0,1000000/0.086*SER_hh_tes_in!G10/SER_hh_num_in!G10)</f>
        <v>42371.690651717996</v>
      </c>
      <c r="H10" s="100">
        <f>IF(SER_hh_tes_in!H10=0,0,1000000/0.086*SER_hh_tes_in!H10/SER_hh_num_in!H10)</f>
        <v>48407.615191727295</v>
      </c>
      <c r="I10" s="100">
        <f>IF(SER_hh_tes_in!I10=0,0,1000000/0.086*SER_hh_tes_in!I10/SER_hh_num_in!I10)</f>
        <v>47875.951760887743</v>
      </c>
      <c r="J10" s="100">
        <f>IF(SER_hh_tes_in!J10=0,0,1000000/0.086*SER_hh_tes_in!J10/SER_hh_num_in!J10)</f>
        <v>0</v>
      </c>
      <c r="K10" s="100">
        <f>IF(SER_hh_tes_in!K10=0,0,1000000/0.086*SER_hh_tes_in!K10/SER_hh_num_in!K10)</f>
        <v>0</v>
      </c>
      <c r="L10" s="100">
        <f>IF(SER_hh_tes_in!L10=0,0,1000000/0.086*SER_hh_tes_in!L10/SER_hh_num_in!L10)</f>
        <v>0</v>
      </c>
      <c r="M10" s="100">
        <f>IF(SER_hh_tes_in!M10=0,0,1000000/0.086*SER_hh_tes_in!M10/SER_hh_num_in!M10)</f>
        <v>0</v>
      </c>
      <c r="N10" s="100">
        <f>IF(SER_hh_tes_in!N10=0,0,1000000/0.086*SER_hh_tes_in!N10/SER_hh_num_in!N10)</f>
        <v>0</v>
      </c>
      <c r="O10" s="100">
        <f>IF(SER_hh_tes_in!O10=0,0,1000000/0.086*SER_hh_tes_in!O10/SER_hh_num_in!O10)</f>
        <v>0</v>
      </c>
      <c r="P10" s="100">
        <f>IF(SER_hh_tes_in!P10=0,0,1000000/0.086*SER_hh_tes_in!P10/SER_hh_num_in!P10)</f>
        <v>0</v>
      </c>
      <c r="Q10" s="100">
        <f>IF(SER_hh_tes_in!Q10=0,0,1000000/0.086*SER_hh_tes_in!Q10/SER_hh_num_in!Q10)</f>
        <v>0</v>
      </c>
    </row>
    <row r="11" spans="1:17" ht="12" customHeight="1" x14ac:dyDescent="0.25">
      <c r="A11" s="88" t="s">
        <v>61</v>
      </c>
      <c r="B11" s="100"/>
      <c r="C11" s="100">
        <f>IF(SER_hh_tes_in!C11=0,0,1000000/0.086*SER_hh_tes_in!C11/SER_hh_num_in!C11)</f>
        <v>0</v>
      </c>
      <c r="D11" s="100">
        <f>IF(SER_hh_tes_in!D11=0,0,1000000/0.086*SER_hh_tes_in!D11/SER_hh_num_in!D11)</f>
        <v>0</v>
      </c>
      <c r="E11" s="100">
        <f>IF(SER_hh_tes_in!E11=0,0,1000000/0.086*SER_hh_tes_in!E11/SER_hh_num_in!E11)</f>
        <v>0</v>
      </c>
      <c r="F11" s="100">
        <f>IF(SER_hh_tes_in!F11=0,0,1000000/0.086*SER_hh_tes_in!F11/SER_hh_num_in!F11)</f>
        <v>0</v>
      </c>
      <c r="G11" s="100">
        <f>IF(SER_hh_tes_in!G11=0,0,1000000/0.086*SER_hh_tes_in!G11/SER_hh_num_in!G11)</f>
        <v>0</v>
      </c>
      <c r="H11" s="100">
        <f>IF(SER_hh_tes_in!H11=0,0,1000000/0.086*SER_hh_tes_in!H11/SER_hh_num_in!H11)</f>
        <v>0</v>
      </c>
      <c r="I11" s="100">
        <f>IF(SER_hh_tes_in!I11=0,0,1000000/0.086*SER_hh_tes_in!I11/SER_hh_num_in!I11)</f>
        <v>0</v>
      </c>
      <c r="J11" s="100">
        <f>IF(SER_hh_tes_in!J11=0,0,1000000/0.086*SER_hh_tes_in!J11/SER_hh_num_in!J11)</f>
        <v>0</v>
      </c>
      <c r="K11" s="100">
        <f>IF(SER_hh_tes_in!K11=0,0,1000000/0.086*SER_hh_tes_in!K11/SER_hh_num_in!K11)</f>
        <v>0</v>
      </c>
      <c r="L11" s="100">
        <f>IF(SER_hh_tes_in!L11=0,0,1000000/0.086*SER_hh_tes_in!L11/SER_hh_num_in!L11)</f>
        <v>0</v>
      </c>
      <c r="M11" s="100">
        <f>IF(SER_hh_tes_in!M11=0,0,1000000/0.086*SER_hh_tes_in!M11/SER_hh_num_in!M11)</f>
        <v>0</v>
      </c>
      <c r="N11" s="100">
        <f>IF(SER_hh_tes_in!N11=0,0,1000000/0.086*SER_hh_tes_in!N11/SER_hh_num_in!N11)</f>
        <v>0</v>
      </c>
      <c r="O11" s="100">
        <f>IF(SER_hh_tes_in!O11=0,0,1000000/0.086*SER_hh_tes_in!O11/SER_hh_num_in!O11)</f>
        <v>0</v>
      </c>
      <c r="P11" s="100">
        <f>IF(SER_hh_tes_in!P11=0,0,1000000/0.086*SER_hh_tes_in!P11/SER_hh_num_in!P11)</f>
        <v>0</v>
      </c>
      <c r="Q11" s="100">
        <f>IF(SER_hh_tes_in!Q11=0,0,1000000/0.086*SER_hh_tes_in!Q11/SER_hh_num_in!Q11)</f>
        <v>0</v>
      </c>
    </row>
    <row r="12" spans="1:17" ht="12" customHeight="1" x14ac:dyDescent="0.25">
      <c r="A12" s="88" t="s">
        <v>42</v>
      </c>
      <c r="B12" s="100"/>
      <c r="C12" s="100">
        <f>IF(SER_hh_tes_in!C12=0,0,1000000/0.086*SER_hh_tes_in!C12/SER_hh_num_in!C12)</f>
        <v>0</v>
      </c>
      <c r="D12" s="100">
        <f>IF(SER_hh_tes_in!D12=0,0,1000000/0.086*SER_hh_tes_in!D12/SER_hh_num_in!D12)</f>
        <v>35640.488089503269</v>
      </c>
      <c r="E12" s="100">
        <f>IF(SER_hh_tes_in!E12=0,0,1000000/0.086*SER_hh_tes_in!E12/SER_hh_num_in!E12)</f>
        <v>0</v>
      </c>
      <c r="F12" s="100">
        <f>IF(SER_hh_tes_in!F12=0,0,1000000/0.086*SER_hh_tes_in!F12/SER_hh_num_in!F12)</f>
        <v>49285.991531413216</v>
      </c>
      <c r="G12" s="100">
        <f>IF(SER_hh_tes_in!G12=0,0,1000000/0.086*SER_hh_tes_in!G12/SER_hh_num_in!G12)</f>
        <v>49741.899115358145</v>
      </c>
      <c r="H12" s="100">
        <f>IF(SER_hh_tes_in!H12=0,0,1000000/0.086*SER_hh_tes_in!H12/SER_hh_num_in!H12)</f>
        <v>44549.280565478854</v>
      </c>
      <c r="I12" s="100">
        <f>IF(SER_hh_tes_in!I12=0,0,1000000/0.086*SER_hh_tes_in!I12/SER_hh_num_in!I12)</f>
        <v>45357.677960458794</v>
      </c>
      <c r="J12" s="100">
        <f>IF(SER_hh_tes_in!J12=0,0,1000000/0.086*SER_hh_tes_in!J12/SER_hh_num_in!J12)</f>
        <v>53022.980841949364</v>
      </c>
      <c r="K12" s="100">
        <f>IF(SER_hh_tes_in!K12=0,0,1000000/0.086*SER_hh_tes_in!K12/SER_hh_num_in!K12)</f>
        <v>52431.063177559699</v>
      </c>
      <c r="L12" s="100">
        <f>IF(SER_hh_tes_in!L12=0,0,1000000/0.086*SER_hh_tes_in!L12/SER_hh_num_in!L12)</f>
        <v>54497.983096269731</v>
      </c>
      <c r="M12" s="100">
        <f>IF(SER_hh_tes_in!M12=0,0,1000000/0.086*SER_hh_tes_in!M12/SER_hh_num_in!M12)</f>
        <v>44713.752931292729</v>
      </c>
      <c r="N12" s="100">
        <f>IF(SER_hh_tes_in!N12=0,0,1000000/0.086*SER_hh_tes_in!N12/SER_hh_num_in!N12)</f>
        <v>51213.009209789139</v>
      </c>
      <c r="O12" s="100">
        <f>IF(SER_hh_tes_in!O12=0,0,1000000/0.086*SER_hh_tes_in!O12/SER_hh_num_in!O12)</f>
        <v>0</v>
      </c>
      <c r="P12" s="100">
        <f>IF(SER_hh_tes_in!P12=0,0,1000000/0.086*SER_hh_tes_in!P12/SER_hh_num_in!P12)</f>
        <v>0</v>
      </c>
      <c r="Q12" s="100">
        <f>IF(SER_hh_tes_in!Q12=0,0,1000000/0.086*SER_hh_tes_in!Q12/SER_hh_num_in!Q12)</f>
        <v>58828.268948157871</v>
      </c>
    </row>
    <row r="13" spans="1:17" ht="12" customHeight="1" x14ac:dyDescent="0.25">
      <c r="A13" s="88" t="s">
        <v>105</v>
      </c>
      <c r="B13" s="100"/>
      <c r="C13" s="100">
        <f>IF(SER_hh_tes_in!C13=0,0,1000000/0.086*SER_hh_tes_in!C13/SER_hh_num_in!C13)</f>
        <v>38612.791355524125</v>
      </c>
      <c r="D13" s="100">
        <f>IF(SER_hh_tes_in!D13=0,0,1000000/0.086*SER_hh_tes_in!D13/SER_hh_num_in!D13)</f>
        <v>37427.314955020411</v>
      </c>
      <c r="E13" s="100">
        <f>IF(SER_hh_tes_in!E13=0,0,1000000/0.086*SER_hh_tes_in!E13/SER_hh_num_in!E13)</f>
        <v>44048.261105350881</v>
      </c>
      <c r="F13" s="100">
        <f>IF(SER_hh_tes_in!F13=0,0,1000000/0.086*SER_hh_tes_in!F13/SER_hh_num_in!F13)</f>
        <v>51530.070673493654</v>
      </c>
      <c r="G13" s="100">
        <f>IF(SER_hh_tes_in!G13=0,0,1000000/0.086*SER_hh_tes_in!G13/SER_hh_num_in!G13)</f>
        <v>50038.786491340383</v>
      </c>
      <c r="H13" s="100">
        <f>IF(SER_hh_tes_in!H13=0,0,1000000/0.086*SER_hh_tes_in!H13/SER_hh_num_in!H13)</f>
        <v>46716.321372361766</v>
      </c>
      <c r="I13" s="100">
        <f>IF(SER_hh_tes_in!I13=0,0,1000000/0.086*SER_hh_tes_in!I13/SER_hh_num_in!I13)</f>
        <v>45791.051460842602</v>
      </c>
      <c r="J13" s="100">
        <f>IF(SER_hh_tes_in!J13=0,0,1000000/0.086*SER_hh_tes_in!J13/SER_hh_num_in!J13)</f>
        <v>54121.35496218226</v>
      </c>
      <c r="K13" s="100">
        <f>IF(SER_hh_tes_in!K13=0,0,1000000/0.086*SER_hh_tes_in!K13/SER_hh_num_in!K13)</f>
        <v>52266.899984981952</v>
      </c>
      <c r="L13" s="100">
        <f>IF(SER_hh_tes_in!L13=0,0,1000000/0.086*SER_hh_tes_in!L13/SER_hh_num_in!L13)</f>
        <v>54323.754765240315</v>
      </c>
      <c r="M13" s="100">
        <f>IF(SER_hh_tes_in!M13=0,0,1000000/0.086*SER_hh_tes_in!M13/SER_hh_num_in!M13)</f>
        <v>53027.275874615094</v>
      </c>
      <c r="N13" s="100">
        <f>IF(SER_hh_tes_in!N13=0,0,1000000/0.086*SER_hh_tes_in!N13/SER_hh_num_in!N13)</f>
        <v>57733.278249629788</v>
      </c>
      <c r="O13" s="100">
        <f>IF(SER_hh_tes_in!O13=0,0,1000000/0.086*SER_hh_tes_in!O13/SER_hh_num_in!O13)</f>
        <v>56560.135365724687</v>
      </c>
      <c r="P13" s="100">
        <f>IF(SER_hh_tes_in!P13=0,0,1000000/0.086*SER_hh_tes_in!P13/SER_hh_num_in!P13)</f>
        <v>66192.907799060296</v>
      </c>
      <c r="Q13" s="100">
        <f>IF(SER_hh_tes_in!Q13=0,0,1000000/0.086*SER_hh_tes_in!Q13/SER_hh_num_in!Q13)</f>
        <v>66609.653351826943</v>
      </c>
    </row>
    <row r="14" spans="1:17" ht="12" customHeight="1" x14ac:dyDescent="0.25">
      <c r="A14" s="51" t="s">
        <v>104</v>
      </c>
      <c r="B14" s="22"/>
      <c r="C14" s="22">
        <f>IF(SER_hh_tes_in!C14=0,0,1000000/0.086*SER_hh_tes_in!C14/SER_hh_num_in!C14)</f>
        <v>39068.936794683621</v>
      </c>
      <c r="D14" s="22">
        <f>IF(SER_hh_tes_in!D14=0,0,1000000/0.086*SER_hh_tes_in!D14/SER_hh_num_in!D14)</f>
        <v>40244.971127143239</v>
      </c>
      <c r="E14" s="22">
        <f>IF(SER_hh_tes_in!E14=0,0,1000000/0.086*SER_hh_tes_in!E14/SER_hh_num_in!E14)</f>
        <v>41214.447795768749</v>
      </c>
      <c r="F14" s="22">
        <f>IF(SER_hh_tes_in!F14=0,0,1000000/0.086*SER_hh_tes_in!F14/SER_hh_num_in!F14)</f>
        <v>53301.128287084735</v>
      </c>
      <c r="G14" s="22">
        <f>IF(SER_hh_tes_in!G14=0,0,1000000/0.086*SER_hh_tes_in!G14/SER_hh_num_in!G14)</f>
        <v>51904.865715096435</v>
      </c>
      <c r="H14" s="22">
        <f>IF(SER_hh_tes_in!H14=0,0,1000000/0.086*SER_hh_tes_in!H14/SER_hh_num_in!H14)</f>
        <v>49591.049236825209</v>
      </c>
      <c r="I14" s="22">
        <f>IF(SER_hh_tes_in!I14=0,0,1000000/0.086*SER_hh_tes_in!I14/SER_hh_num_in!I14)</f>
        <v>49148.128432510857</v>
      </c>
      <c r="J14" s="22">
        <f>IF(SER_hh_tes_in!J14=0,0,1000000/0.086*SER_hh_tes_in!J14/SER_hh_num_in!J14)</f>
        <v>58428.642667903223</v>
      </c>
      <c r="K14" s="22">
        <f>IF(SER_hh_tes_in!K14=0,0,1000000/0.086*SER_hh_tes_in!K14/SER_hh_num_in!K14)</f>
        <v>56607.17351468929</v>
      </c>
      <c r="L14" s="22">
        <f>IF(SER_hh_tes_in!L14=0,0,1000000/0.086*SER_hh_tes_in!L14/SER_hh_num_in!L14)</f>
        <v>0</v>
      </c>
      <c r="M14" s="22">
        <f>IF(SER_hh_tes_in!M14=0,0,1000000/0.086*SER_hh_tes_in!M14/SER_hh_num_in!M14)</f>
        <v>0</v>
      </c>
      <c r="N14" s="22">
        <f>IF(SER_hh_tes_in!N14=0,0,1000000/0.086*SER_hh_tes_in!N14/SER_hh_num_in!N14)</f>
        <v>54638.488213327655</v>
      </c>
      <c r="O14" s="22">
        <f>IF(SER_hh_tes_in!O14=0,0,1000000/0.086*SER_hh_tes_in!O14/SER_hh_num_in!O14)</f>
        <v>52860.367411424893</v>
      </c>
      <c r="P14" s="22">
        <f>IF(SER_hh_tes_in!P14=0,0,1000000/0.086*SER_hh_tes_in!P14/SER_hh_num_in!P14)</f>
        <v>61360.594807805646</v>
      </c>
      <c r="Q14" s="22">
        <f>IF(SER_hh_tes_in!Q14=0,0,1000000/0.086*SER_hh_tes_in!Q14/SER_hh_num_in!Q14)</f>
        <v>0</v>
      </c>
    </row>
    <row r="15" spans="1:17" ht="12" customHeight="1" x14ac:dyDescent="0.25">
      <c r="A15" s="105" t="s">
        <v>108</v>
      </c>
      <c r="B15" s="104"/>
      <c r="C15" s="104">
        <f>IF(SER_hh_tes_in!C15=0,0,1000000/0.086*SER_hh_tes_in!C15/SER_hh_num_in!C15)</f>
        <v>646.47048706866394</v>
      </c>
      <c r="D15" s="104">
        <f>IF(SER_hh_tes_in!D15=0,0,1000000/0.086*SER_hh_tes_in!D15/SER_hh_num_in!D15)</f>
        <v>438.26123643457311</v>
      </c>
      <c r="E15" s="104">
        <f>IF(SER_hh_tes_in!E15=0,0,1000000/0.086*SER_hh_tes_in!E15/SER_hh_num_in!E15)</f>
        <v>1149.3605803423811</v>
      </c>
      <c r="F15" s="104">
        <f>IF(SER_hh_tes_in!F15=0,0,1000000/0.086*SER_hh_tes_in!F15/SER_hh_num_in!F15)</f>
        <v>419.61817835786985</v>
      </c>
      <c r="G15" s="104">
        <f>IF(SER_hh_tes_in!G15=0,0,1000000/0.086*SER_hh_tes_in!G15/SER_hh_num_in!G15)</f>
        <v>340.19537127981778</v>
      </c>
      <c r="H15" s="104">
        <f>IF(SER_hh_tes_in!H15=0,0,1000000/0.086*SER_hh_tes_in!H15/SER_hh_num_in!H15)</f>
        <v>271.00981786368391</v>
      </c>
      <c r="I15" s="104">
        <f>IF(SER_hh_tes_in!I15=0,0,1000000/0.086*SER_hh_tes_in!I15/SER_hh_num_in!I15)</f>
        <v>483.91703397998373</v>
      </c>
      <c r="J15" s="104">
        <f>IF(SER_hh_tes_in!J15=0,0,1000000/0.086*SER_hh_tes_in!J15/SER_hh_num_in!J15)</f>
        <v>417.35464068593063</v>
      </c>
      <c r="K15" s="104">
        <f>IF(SER_hh_tes_in!K15=0,0,1000000/0.086*SER_hh_tes_in!K15/SER_hh_num_in!K15)</f>
        <v>483.21096015862685</v>
      </c>
      <c r="L15" s="104">
        <f>IF(SER_hh_tes_in!L15=0,0,1000000/0.086*SER_hh_tes_in!L15/SER_hh_num_in!L15)</f>
        <v>431.77415605618467</v>
      </c>
      <c r="M15" s="104">
        <f>IF(SER_hh_tes_in!M15=0,0,1000000/0.086*SER_hh_tes_in!M15/SER_hh_num_in!M15)</f>
        <v>974.17878310349136</v>
      </c>
      <c r="N15" s="104">
        <f>IF(SER_hh_tes_in!N15=0,0,1000000/0.086*SER_hh_tes_in!N15/SER_hh_num_in!N15)</f>
        <v>692.46999349390512</v>
      </c>
      <c r="O15" s="104">
        <f>IF(SER_hh_tes_in!O15=0,0,1000000/0.086*SER_hh_tes_in!O15/SER_hh_num_in!O15)</f>
        <v>1043.9508724001844</v>
      </c>
      <c r="P15" s="104">
        <f>IF(SER_hh_tes_in!P15=0,0,1000000/0.086*SER_hh_tes_in!P15/SER_hh_num_in!P15)</f>
        <v>1214.4860790078189</v>
      </c>
      <c r="Q15" s="104">
        <f>IF(SER_hh_tes_in!Q15=0,0,1000000/0.086*SER_hh_tes_in!Q15/SER_hh_num_in!Q15)</f>
        <v>470.53024603015416</v>
      </c>
    </row>
    <row r="16" spans="1:17" ht="12.95" customHeight="1" x14ac:dyDescent="0.25">
      <c r="A16" s="90" t="s">
        <v>102</v>
      </c>
      <c r="B16" s="101"/>
      <c r="C16" s="101">
        <f>IF(SER_hh_tes_in!C16=0,0,1000000/0.086*SER_hh_tes_in!C16/SER_hh_num_in!C16)</f>
        <v>7611.3531006589919</v>
      </c>
      <c r="D16" s="101">
        <f>IF(SER_hh_tes_in!D16=0,0,1000000/0.086*SER_hh_tes_in!D16/SER_hh_num_in!D16)</f>
        <v>7644.7280211461039</v>
      </c>
      <c r="E16" s="101">
        <f>IF(SER_hh_tes_in!E16=0,0,1000000/0.086*SER_hh_tes_in!E16/SER_hh_num_in!E16)</f>
        <v>7677.2201683887897</v>
      </c>
      <c r="F16" s="101">
        <f>IF(SER_hh_tes_in!F16=0,0,1000000/0.086*SER_hh_tes_in!F16/SER_hh_num_in!F16)</f>
        <v>7723.41849201683</v>
      </c>
      <c r="G16" s="101">
        <f>IF(SER_hh_tes_in!G16=0,0,1000000/0.086*SER_hh_tes_in!G16/SER_hh_num_in!G16)</f>
        <v>7805.0670353793457</v>
      </c>
      <c r="H16" s="101">
        <f>IF(SER_hh_tes_in!H16=0,0,1000000/0.086*SER_hh_tes_in!H16/SER_hh_num_in!H16)</f>
        <v>7874.2923027247452</v>
      </c>
      <c r="I16" s="101">
        <f>IF(SER_hh_tes_in!I16=0,0,1000000/0.086*SER_hh_tes_in!I16/SER_hh_num_in!I16)</f>
        <v>7888.3137774309553</v>
      </c>
      <c r="J16" s="101">
        <f>IF(SER_hh_tes_in!J16=0,0,1000000/0.086*SER_hh_tes_in!J16/SER_hh_num_in!J16)</f>
        <v>7961.1916027611869</v>
      </c>
      <c r="K16" s="101">
        <f>IF(SER_hh_tes_in!K16=0,0,1000000/0.086*SER_hh_tes_in!K16/SER_hh_num_in!K16)</f>
        <v>7915.6641415574859</v>
      </c>
      <c r="L16" s="101">
        <f>IF(SER_hh_tes_in!L16=0,0,1000000/0.086*SER_hh_tes_in!L16/SER_hh_num_in!L16)</f>
        <v>7990.8297939644162</v>
      </c>
      <c r="M16" s="101">
        <f>IF(SER_hh_tes_in!M16=0,0,1000000/0.086*SER_hh_tes_in!M16/SER_hh_num_in!M16)</f>
        <v>8113.294571419352</v>
      </c>
      <c r="N16" s="101">
        <f>IF(SER_hh_tes_in!N16=0,0,1000000/0.086*SER_hh_tes_in!N16/SER_hh_num_in!N16)</f>
        <v>8250.2749525363161</v>
      </c>
      <c r="O16" s="101">
        <f>IF(SER_hh_tes_in!O16=0,0,1000000/0.086*SER_hh_tes_in!O16/SER_hh_num_in!O16)</f>
        <v>8479.9239179878714</v>
      </c>
      <c r="P16" s="101">
        <f>IF(SER_hh_tes_in!P16=0,0,1000000/0.086*SER_hh_tes_in!P16/SER_hh_num_in!P16)</f>
        <v>8650.0892380896712</v>
      </c>
      <c r="Q16" s="101">
        <f>IF(SER_hh_tes_in!Q16=0,0,1000000/0.086*SER_hh_tes_in!Q16/SER_hh_num_in!Q16)</f>
        <v>9009.2655036366905</v>
      </c>
    </row>
    <row r="17" spans="1:17" ht="12.95" customHeight="1" x14ac:dyDescent="0.25">
      <c r="A17" s="88" t="s">
        <v>101</v>
      </c>
      <c r="B17" s="103"/>
      <c r="C17" s="103">
        <f>IF(SER_hh_tes_in!C17=0,0,1000000/0.086*SER_hh_tes_in!C17/SER_hh_num_in!C17)</f>
        <v>0</v>
      </c>
      <c r="D17" s="103">
        <f>IF(SER_hh_tes_in!D17=0,0,1000000/0.086*SER_hh_tes_in!D17/SER_hh_num_in!D17)</f>
        <v>0</v>
      </c>
      <c r="E17" s="103">
        <f>IF(SER_hh_tes_in!E17=0,0,1000000/0.086*SER_hh_tes_in!E17/SER_hh_num_in!E17)</f>
        <v>0</v>
      </c>
      <c r="F17" s="103">
        <f>IF(SER_hh_tes_in!F17=0,0,1000000/0.086*SER_hh_tes_in!F17/SER_hh_num_in!F17)</f>
        <v>0</v>
      </c>
      <c r="G17" s="103">
        <f>IF(SER_hh_tes_in!G17=0,0,1000000/0.086*SER_hh_tes_in!G17/SER_hh_num_in!G17)</f>
        <v>0</v>
      </c>
      <c r="H17" s="103">
        <f>IF(SER_hh_tes_in!H17=0,0,1000000/0.086*SER_hh_tes_in!H17/SER_hh_num_in!H17)</f>
        <v>0</v>
      </c>
      <c r="I17" s="103">
        <f>IF(SER_hh_tes_in!I17=0,0,1000000/0.086*SER_hh_tes_in!I17/SER_hh_num_in!I17)</f>
        <v>0</v>
      </c>
      <c r="J17" s="103">
        <f>IF(SER_hh_tes_in!J17=0,0,1000000/0.086*SER_hh_tes_in!J17/SER_hh_num_in!J17)</f>
        <v>0</v>
      </c>
      <c r="K17" s="103">
        <f>IF(SER_hh_tes_in!K17=0,0,1000000/0.086*SER_hh_tes_in!K17/SER_hh_num_in!K17)</f>
        <v>0</v>
      </c>
      <c r="L17" s="103">
        <f>IF(SER_hh_tes_in!L17=0,0,1000000/0.086*SER_hh_tes_in!L17/SER_hh_num_in!L17)</f>
        <v>0</v>
      </c>
      <c r="M17" s="103">
        <f>IF(SER_hh_tes_in!M17=0,0,1000000/0.086*SER_hh_tes_in!M17/SER_hh_num_in!M17)</f>
        <v>0</v>
      </c>
      <c r="N17" s="103">
        <f>IF(SER_hh_tes_in!N17=0,0,1000000/0.086*SER_hh_tes_in!N17/SER_hh_num_in!N17)</f>
        <v>0</v>
      </c>
      <c r="O17" s="103">
        <f>IF(SER_hh_tes_in!O17=0,0,1000000/0.086*SER_hh_tes_in!O17/SER_hh_num_in!O17)</f>
        <v>0</v>
      </c>
      <c r="P17" s="103">
        <f>IF(SER_hh_tes_in!P17=0,0,1000000/0.086*SER_hh_tes_in!P17/SER_hh_num_in!P17)</f>
        <v>0</v>
      </c>
      <c r="Q17" s="103">
        <f>IF(SER_hh_tes_in!Q17=0,0,1000000/0.086*SER_hh_tes_in!Q17/SER_hh_num_in!Q17)</f>
        <v>0</v>
      </c>
    </row>
    <row r="18" spans="1:17" ht="12" customHeight="1" x14ac:dyDescent="0.25">
      <c r="A18" s="88" t="s">
        <v>100</v>
      </c>
      <c r="B18" s="103"/>
      <c r="C18" s="103">
        <f>IF(SER_hh_tes_in!C18=0,0,1000000/0.086*SER_hh_tes_in!C18/SER_hh_num_in!C18)</f>
        <v>7611.3531006589919</v>
      </c>
      <c r="D18" s="103">
        <f>IF(SER_hh_tes_in!D18=0,0,1000000/0.086*SER_hh_tes_in!D18/SER_hh_num_in!D18)</f>
        <v>7644.7280211461039</v>
      </c>
      <c r="E18" s="103">
        <f>IF(SER_hh_tes_in!E18=0,0,1000000/0.086*SER_hh_tes_in!E18/SER_hh_num_in!E18)</f>
        <v>7677.2201683887897</v>
      </c>
      <c r="F18" s="103">
        <f>IF(SER_hh_tes_in!F18=0,0,1000000/0.086*SER_hh_tes_in!F18/SER_hh_num_in!F18)</f>
        <v>7723.41849201683</v>
      </c>
      <c r="G18" s="103">
        <f>IF(SER_hh_tes_in!G18=0,0,1000000/0.086*SER_hh_tes_in!G18/SER_hh_num_in!G18)</f>
        <v>7805.0670353793457</v>
      </c>
      <c r="H18" s="103">
        <f>IF(SER_hh_tes_in!H18=0,0,1000000/0.086*SER_hh_tes_in!H18/SER_hh_num_in!H18)</f>
        <v>7874.2923027247452</v>
      </c>
      <c r="I18" s="103">
        <f>IF(SER_hh_tes_in!I18=0,0,1000000/0.086*SER_hh_tes_in!I18/SER_hh_num_in!I18)</f>
        <v>7888.3137774309553</v>
      </c>
      <c r="J18" s="103">
        <f>IF(SER_hh_tes_in!J18=0,0,1000000/0.086*SER_hh_tes_in!J18/SER_hh_num_in!J18)</f>
        <v>7961.1916027611869</v>
      </c>
      <c r="K18" s="103">
        <f>IF(SER_hh_tes_in!K18=0,0,1000000/0.086*SER_hh_tes_in!K18/SER_hh_num_in!K18)</f>
        <v>7915.6641415574859</v>
      </c>
      <c r="L18" s="103">
        <f>IF(SER_hh_tes_in!L18=0,0,1000000/0.086*SER_hh_tes_in!L18/SER_hh_num_in!L18)</f>
        <v>7990.8297939644162</v>
      </c>
      <c r="M18" s="103">
        <f>IF(SER_hh_tes_in!M18=0,0,1000000/0.086*SER_hh_tes_in!M18/SER_hh_num_in!M18)</f>
        <v>8113.294571419352</v>
      </c>
      <c r="N18" s="103">
        <f>IF(SER_hh_tes_in!N18=0,0,1000000/0.086*SER_hh_tes_in!N18/SER_hh_num_in!N18)</f>
        <v>8250.2749525363161</v>
      </c>
      <c r="O18" s="103">
        <f>IF(SER_hh_tes_in!O18=0,0,1000000/0.086*SER_hh_tes_in!O18/SER_hh_num_in!O18)</f>
        <v>8479.9239179878714</v>
      </c>
      <c r="P18" s="103">
        <f>IF(SER_hh_tes_in!P18=0,0,1000000/0.086*SER_hh_tes_in!P18/SER_hh_num_in!P18)</f>
        <v>8650.0892380896712</v>
      </c>
      <c r="Q18" s="103">
        <f>IF(SER_hh_tes_in!Q18=0,0,1000000/0.086*SER_hh_tes_in!Q18/SER_hh_num_in!Q18)</f>
        <v>9009.2655036366905</v>
      </c>
    </row>
    <row r="19" spans="1:17" ht="12.95" customHeight="1" x14ac:dyDescent="0.25">
      <c r="A19" s="90" t="s">
        <v>47</v>
      </c>
      <c r="B19" s="101"/>
      <c r="C19" s="101">
        <f>IF(SER_hh_tes_in!C19=0,0,1000000/0.086*SER_hh_tes_in!C19/SER_hh_num_in!C19)</f>
        <v>6309.8220486491919</v>
      </c>
      <c r="D19" s="101">
        <f>IF(SER_hh_tes_in!D19=0,0,1000000/0.086*SER_hh_tes_in!D19/SER_hh_num_in!D19)</f>
        <v>6249.7781237124746</v>
      </c>
      <c r="E19" s="101">
        <f>IF(SER_hh_tes_in!E19=0,0,1000000/0.086*SER_hh_tes_in!E19/SER_hh_num_in!E19)</f>
        <v>6308.5945907064288</v>
      </c>
      <c r="F19" s="101">
        <f>IF(SER_hh_tes_in!F19=0,0,1000000/0.086*SER_hh_tes_in!F19/SER_hh_num_in!F19)</f>
        <v>6306.1917753967964</v>
      </c>
      <c r="G19" s="101">
        <f>IF(SER_hh_tes_in!G19=0,0,1000000/0.086*SER_hh_tes_in!G19/SER_hh_num_in!G19)</f>
        <v>6219.1764813872269</v>
      </c>
      <c r="H19" s="101">
        <f>IF(SER_hh_tes_in!H19=0,0,1000000/0.086*SER_hh_tes_in!H19/SER_hh_num_in!H19)</f>
        <v>6266.4016978714189</v>
      </c>
      <c r="I19" s="101">
        <f>IF(SER_hh_tes_in!I19=0,0,1000000/0.086*SER_hh_tes_in!I19/SER_hh_num_in!I19)</f>
        <v>6223.7722154771936</v>
      </c>
      <c r="J19" s="101">
        <f>IF(SER_hh_tes_in!J19=0,0,1000000/0.086*SER_hh_tes_in!J19/SER_hh_num_in!J19)</f>
        <v>6132.6188922117572</v>
      </c>
      <c r="K19" s="101">
        <f>IF(SER_hh_tes_in!K19=0,0,1000000/0.086*SER_hh_tes_in!K19/SER_hh_num_in!K19)</f>
        <v>6197.1422206239113</v>
      </c>
      <c r="L19" s="101">
        <f>IF(SER_hh_tes_in!L19=0,0,1000000/0.086*SER_hh_tes_in!L19/SER_hh_num_in!L19)</f>
        <v>6312.6570982474432</v>
      </c>
      <c r="M19" s="101">
        <f>IF(SER_hh_tes_in!M19=0,0,1000000/0.086*SER_hh_tes_in!M19/SER_hh_num_in!M19)</f>
        <v>6446.8323297830621</v>
      </c>
      <c r="N19" s="101">
        <f>IF(SER_hh_tes_in!N19=0,0,1000000/0.086*SER_hh_tes_in!N19/SER_hh_num_in!N19)</f>
        <v>6560.2839977507092</v>
      </c>
      <c r="O19" s="101">
        <f>IF(SER_hh_tes_in!O19=0,0,1000000/0.086*SER_hh_tes_in!O19/SER_hh_num_in!O19)</f>
        <v>6595.8268717000456</v>
      </c>
      <c r="P19" s="101">
        <f>IF(SER_hh_tes_in!P19=0,0,1000000/0.086*SER_hh_tes_in!P19/SER_hh_num_in!P19)</f>
        <v>6719.9837487267141</v>
      </c>
      <c r="Q19" s="101">
        <f>IF(SER_hh_tes_in!Q19=0,0,1000000/0.086*SER_hh_tes_in!Q19/SER_hh_num_in!Q19)</f>
        <v>6768.704033597106</v>
      </c>
    </row>
    <row r="20" spans="1:17" ht="12" customHeight="1" x14ac:dyDescent="0.25">
      <c r="A20" s="88" t="s">
        <v>38</v>
      </c>
      <c r="B20" s="100"/>
      <c r="C20" s="100">
        <f>IF(SER_hh_tes_in!C20=0,0,1000000/0.086*SER_hh_tes_in!C20/SER_hh_num_in!C20)</f>
        <v>0</v>
      </c>
      <c r="D20" s="100">
        <f>IF(SER_hh_tes_in!D20=0,0,1000000/0.086*SER_hh_tes_in!D20/SER_hh_num_in!D20)</f>
        <v>0</v>
      </c>
      <c r="E20" s="100">
        <f>IF(SER_hh_tes_in!E20=0,0,1000000/0.086*SER_hh_tes_in!E20/SER_hh_num_in!E20)</f>
        <v>0</v>
      </c>
      <c r="F20" s="100">
        <f>IF(SER_hh_tes_in!F20=0,0,1000000/0.086*SER_hh_tes_in!F20/SER_hh_num_in!F20)</f>
        <v>0</v>
      </c>
      <c r="G20" s="100">
        <f>IF(SER_hh_tes_in!G20=0,0,1000000/0.086*SER_hh_tes_in!G20/SER_hh_num_in!G20)</f>
        <v>0</v>
      </c>
      <c r="H20" s="100">
        <f>IF(SER_hh_tes_in!H20=0,0,1000000/0.086*SER_hh_tes_in!H20/SER_hh_num_in!H20)</f>
        <v>0</v>
      </c>
      <c r="I20" s="100">
        <f>IF(SER_hh_tes_in!I20=0,0,1000000/0.086*SER_hh_tes_in!I20/SER_hh_num_in!I20)</f>
        <v>0</v>
      </c>
      <c r="J20" s="100">
        <f>IF(SER_hh_tes_in!J20=0,0,1000000/0.086*SER_hh_tes_in!J20/SER_hh_num_in!J20)</f>
        <v>0</v>
      </c>
      <c r="K20" s="100">
        <f>IF(SER_hh_tes_in!K20=0,0,1000000/0.086*SER_hh_tes_in!K20/SER_hh_num_in!K20)</f>
        <v>0</v>
      </c>
      <c r="L20" s="100">
        <f>IF(SER_hh_tes_in!L20=0,0,1000000/0.086*SER_hh_tes_in!L20/SER_hh_num_in!L20)</f>
        <v>0</v>
      </c>
      <c r="M20" s="100">
        <f>IF(SER_hh_tes_in!M20=0,0,1000000/0.086*SER_hh_tes_in!M20/SER_hh_num_in!M20)</f>
        <v>0</v>
      </c>
      <c r="N20" s="100">
        <f>IF(SER_hh_tes_in!N20=0,0,1000000/0.086*SER_hh_tes_in!N20/SER_hh_num_in!N20)</f>
        <v>0</v>
      </c>
      <c r="O20" s="100">
        <f>IF(SER_hh_tes_in!O20=0,0,1000000/0.086*SER_hh_tes_in!O20/SER_hh_num_in!O20)</f>
        <v>0</v>
      </c>
      <c r="P20" s="100">
        <f>IF(SER_hh_tes_in!P20=0,0,1000000/0.086*SER_hh_tes_in!P20/SER_hh_num_in!P20)</f>
        <v>0</v>
      </c>
      <c r="Q20" s="100">
        <f>IF(SER_hh_tes_in!Q20=0,0,1000000/0.086*SER_hh_tes_in!Q20/SER_hh_num_in!Q20)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IF(SER_hh_tes_in!C21=0,0,1000000/0.086*SER_hh_tes_in!C21/SER_hh_num_in!C21)</f>
        <v>0</v>
      </c>
      <c r="D21" s="100">
        <f>IF(SER_hh_tes_in!D21=0,0,1000000/0.086*SER_hh_tes_in!D21/SER_hh_num_in!D21)</f>
        <v>0</v>
      </c>
      <c r="E21" s="100">
        <f>IF(SER_hh_tes_in!E21=0,0,1000000/0.086*SER_hh_tes_in!E21/SER_hh_num_in!E21)</f>
        <v>0</v>
      </c>
      <c r="F21" s="100">
        <f>IF(SER_hh_tes_in!F21=0,0,1000000/0.086*SER_hh_tes_in!F21/SER_hh_num_in!F21)</f>
        <v>0</v>
      </c>
      <c r="G21" s="100">
        <f>IF(SER_hh_tes_in!G21=0,0,1000000/0.086*SER_hh_tes_in!G21/SER_hh_num_in!G21)</f>
        <v>0</v>
      </c>
      <c r="H21" s="100">
        <f>IF(SER_hh_tes_in!H21=0,0,1000000/0.086*SER_hh_tes_in!H21/SER_hh_num_in!H21)</f>
        <v>0</v>
      </c>
      <c r="I21" s="100">
        <f>IF(SER_hh_tes_in!I21=0,0,1000000/0.086*SER_hh_tes_in!I21/SER_hh_num_in!I21)</f>
        <v>0</v>
      </c>
      <c r="J21" s="100">
        <f>IF(SER_hh_tes_in!J21=0,0,1000000/0.086*SER_hh_tes_in!J21/SER_hh_num_in!J21)</f>
        <v>0</v>
      </c>
      <c r="K21" s="100">
        <f>IF(SER_hh_tes_in!K21=0,0,1000000/0.086*SER_hh_tes_in!K21/SER_hh_num_in!K21)</f>
        <v>0</v>
      </c>
      <c r="L21" s="100">
        <f>IF(SER_hh_tes_in!L21=0,0,1000000/0.086*SER_hh_tes_in!L21/SER_hh_num_in!L21)</f>
        <v>0</v>
      </c>
      <c r="M21" s="100">
        <f>IF(SER_hh_tes_in!M21=0,0,1000000/0.086*SER_hh_tes_in!M21/SER_hh_num_in!M21)</f>
        <v>0</v>
      </c>
      <c r="N21" s="100">
        <f>IF(SER_hh_tes_in!N21=0,0,1000000/0.086*SER_hh_tes_in!N21/SER_hh_num_in!N21)</f>
        <v>0</v>
      </c>
      <c r="O21" s="100">
        <f>IF(SER_hh_tes_in!O21=0,0,1000000/0.086*SER_hh_tes_in!O21/SER_hh_num_in!O21)</f>
        <v>0</v>
      </c>
      <c r="P21" s="100">
        <f>IF(SER_hh_tes_in!P21=0,0,1000000/0.086*SER_hh_tes_in!P21/SER_hh_num_in!P21)</f>
        <v>0</v>
      </c>
      <c r="Q21" s="100">
        <f>IF(SER_hh_tes_in!Q21=0,0,1000000/0.086*SER_hh_tes_in!Q21/SER_hh_num_in!Q21)</f>
        <v>0</v>
      </c>
    </row>
    <row r="22" spans="1:17" ht="12" customHeight="1" x14ac:dyDescent="0.25">
      <c r="A22" s="88" t="s">
        <v>99</v>
      </c>
      <c r="B22" s="100"/>
      <c r="C22" s="100">
        <f>IF(SER_hh_tes_in!C22=0,0,1000000/0.086*SER_hh_tes_in!C22/SER_hh_num_in!C22)</f>
        <v>6171.4129078572605</v>
      </c>
      <c r="D22" s="100">
        <f>IF(SER_hh_tes_in!D22=0,0,1000000/0.086*SER_hh_tes_in!D22/SER_hh_num_in!D22)</f>
        <v>0</v>
      </c>
      <c r="E22" s="100">
        <f>IF(SER_hh_tes_in!E22=0,0,1000000/0.086*SER_hh_tes_in!E22/SER_hh_num_in!E22)</f>
        <v>0</v>
      </c>
      <c r="F22" s="100">
        <f>IF(SER_hh_tes_in!F22=0,0,1000000/0.086*SER_hh_tes_in!F22/SER_hh_num_in!F22)</f>
        <v>0</v>
      </c>
      <c r="G22" s="100">
        <f>IF(SER_hh_tes_in!G22=0,0,1000000/0.086*SER_hh_tes_in!G22/SER_hh_num_in!G22)</f>
        <v>6047.4110740081733</v>
      </c>
      <c r="H22" s="100">
        <f>IF(SER_hh_tes_in!H22=0,0,1000000/0.086*SER_hh_tes_in!H22/SER_hh_num_in!H22)</f>
        <v>6047.5997704216152</v>
      </c>
      <c r="I22" s="100">
        <f>IF(SER_hh_tes_in!I22=0,0,1000000/0.086*SER_hh_tes_in!I22/SER_hh_num_in!I22)</f>
        <v>6135.9198755262405</v>
      </c>
      <c r="J22" s="100">
        <f>IF(SER_hh_tes_in!J22=0,0,1000000/0.086*SER_hh_tes_in!J22/SER_hh_num_in!J22)</f>
        <v>6262.0562575530048</v>
      </c>
      <c r="K22" s="100">
        <f>IF(SER_hh_tes_in!K22=0,0,1000000/0.086*SER_hh_tes_in!K22/SER_hh_num_in!K22)</f>
        <v>6419.301621804274</v>
      </c>
      <c r="L22" s="100">
        <f>IF(SER_hh_tes_in!L22=0,0,1000000/0.086*SER_hh_tes_in!L22/SER_hh_num_in!L22)</f>
        <v>6522.4047343798056</v>
      </c>
      <c r="M22" s="100">
        <f>IF(SER_hh_tes_in!M22=0,0,1000000/0.086*SER_hh_tes_in!M22/SER_hh_num_in!M22)</f>
        <v>6697.887013330107</v>
      </c>
      <c r="N22" s="100">
        <f>IF(SER_hh_tes_in!N22=0,0,1000000/0.086*SER_hh_tes_in!N22/SER_hh_num_in!N22)</f>
        <v>6860.9714265096482</v>
      </c>
      <c r="O22" s="100">
        <f>IF(SER_hh_tes_in!O22=0,0,1000000/0.086*SER_hh_tes_in!O22/SER_hh_num_in!O22)</f>
        <v>6890.7788173168883</v>
      </c>
      <c r="P22" s="100">
        <f>IF(SER_hh_tes_in!P22=0,0,1000000/0.086*SER_hh_tes_in!P22/SER_hh_num_in!P22)</f>
        <v>6853.82899332531</v>
      </c>
      <c r="Q22" s="100">
        <f>IF(SER_hh_tes_in!Q22=0,0,1000000/0.086*SER_hh_tes_in!Q22/SER_hh_num_in!Q22)</f>
        <v>6805.4761337561758</v>
      </c>
    </row>
    <row r="23" spans="1:17" ht="12" customHeight="1" x14ac:dyDescent="0.25">
      <c r="A23" s="88" t="s">
        <v>98</v>
      </c>
      <c r="B23" s="100"/>
      <c r="C23" s="100">
        <f>IF(SER_hh_tes_in!C23=0,0,1000000/0.086*SER_hh_tes_in!C23/SER_hh_num_in!C23)</f>
        <v>6530.7149143904981</v>
      </c>
      <c r="D23" s="100">
        <f>IF(SER_hh_tes_in!D23=0,0,1000000/0.086*SER_hh_tes_in!D23/SER_hh_num_in!D23)</f>
        <v>6504.6509223706134</v>
      </c>
      <c r="E23" s="100">
        <f>IF(SER_hh_tes_in!E23=0,0,1000000/0.086*SER_hh_tes_in!E23/SER_hh_num_in!E23)</f>
        <v>6487.1096310312141</v>
      </c>
      <c r="F23" s="100">
        <f>IF(SER_hh_tes_in!F23=0,0,1000000/0.086*SER_hh_tes_in!F23/SER_hh_num_in!F23)</f>
        <v>6469.4223218417974</v>
      </c>
      <c r="G23" s="100">
        <f>IF(SER_hh_tes_in!G23=0,0,1000000/0.086*SER_hh_tes_in!G23/SER_hh_num_in!G23)</f>
        <v>6416.7614134121286</v>
      </c>
      <c r="H23" s="100">
        <f>IF(SER_hh_tes_in!H23=0,0,1000000/0.086*SER_hh_tes_in!H23/SER_hh_num_in!H23)</f>
        <v>6379.0352584710172</v>
      </c>
      <c r="I23" s="100">
        <f>IF(SER_hh_tes_in!I23=0,0,1000000/0.086*SER_hh_tes_in!I23/SER_hh_num_in!I23)</f>
        <v>6363.2724383032037</v>
      </c>
      <c r="J23" s="100">
        <f>IF(SER_hh_tes_in!J23=0,0,1000000/0.086*SER_hh_tes_in!J23/SER_hh_num_in!J23)</f>
        <v>6380.8294219031341</v>
      </c>
      <c r="K23" s="100">
        <f>IF(SER_hh_tes_in!K23=0,0,1000000/0.086*SER_hh_tes_in!K23/SER_hh_num_in!K23)</f>
        <v>6414.2531765595349</v>
      </c>
      <c r="L23" s="100">
        <f>IF(SER_hh_tes_in!L23=0,0,1000000/0.086*SER_hh_tes_in!L23/SER_hh_num_in!L23)</f>
        <v>6391.3160283419384</v>
      </c>
      <c r="M23" s="100">
        <f>IF(SER_hh_tes_in!M23=0,0,1000000/0.086*SER_hh_tes_in!M23/SER_hh_num_in!M23)</f>
        <v>6510.3503677584868</v>
      </c>
      <c r="N23" s="100">
        <f>IF(SER_hh_tes_in!N23=0,0,1000000/0.086*SER_hh_tes_in!N23/SER_hh_num_in!N23)</f>
        <v>6568.4619300074519</v>
      </c>
      <c r="O23" s="100">
        <f>IF(SER_hh_tes_in!O23=0,0,1000000/0.086*SER_hh_tes_in!O23/SER_hh_num_in!O23)</f>
        <v>6667.8004438957469</v>
      </c>
      <c r="P23" s="100">
        <f>IF(SER_hh_tes_in!P23=0,0,1000000/0.086*SER_hh_tes_in!P23/SER_hh_num_in!P23)</f>
        <v>6696.2948322756829</v>
      </c>
      <c r="Q23" s="100">
        <f>IF(SER_hh_tes_in!Q23=0,0,1000000/0.086*SER_hh_tes_in!Q23/SER_hh_num_in!Q23)</f>
        <v>6673.5518053897658</v>
      </c>
    </row>
    <row r="24" spans="1:17" ht="12" customHeight="1" x14ac:dyDescent="0.25">
      <c r="A24" s="88" t="s">
        <v>34</v>
      </c>
      <c r="B24" s="100"/>
      <c r="C24" s="100">
        <f>IF(SER_hh_tes_in!C24=0,0,1000000/0.086*SER_hh_tes_in!C24/SER_hh_num_in!C24)</f>
        <v>0</v>
      </c>
      <c r="D24" s="100">
        <f>IF(SER_hh_tes_in!D24=0,0,1000000/0.086*SER_hh_tes_in!D24/SER_hh_num_in!D24)</f>
        <v>0</v>
      </c>
      <c r="E24" s="100">
        <f>IF(SER_hh_tes_in!E24=0,0,1000000/0.086*SER_hh_tes_in!E24/SER_hh_num_in!E24)</f>
        <v>0</v>
      </c>
      <c r="F24" s="100">
        <f>IF(SER_hh_tes_in!F24=0,0,1000000/0.086*SER_hh_tes_in!F24/SER_hh_num_in!F24)</f>
        <v>0</v>
      </c>
      <c r="G24" s="100">
        <f>IF(SER_hh_tes_in!G24=0,0,1000000/0.086*SER_hh_tes_in!G24/SER_hh_num_in!G24)</f>
        <v>0</v>
      </c>
      <c r="H24" s="100">
        <f>IF(SER_hh_tes_in!H24=0,0,1000000/0.086*SER_hh_tes_in!H24/SER_hh_num_in!H24)</f>
        <v>0</v>
      </c>
      <c r="I24" s="100">
        <f>IF(SER_hh_tes_in!I24=0,0,1000000/0.086*SER_hh_tes_in!I24/SER_hh_num_in!I24)</f>
        <v>0</v>
      </c>
      <c r="J24" s="100">
        <f>IF(SER_hh_tes_in!J24=0,0,1000000/0.086*SER_hh_tes_in!J24/SER_hh_num_in!J24)</f>
        <v>0</v>
      </c>
      <c r="K24" s="100">
        <f>IF(SER_hh_tes_in!K24=0,0,1000000/0.086*SER_hh_tes_in!K24/SER_hh_num_in!K24)</f>
        <v>0</v>
      </c>
      <c r="L24" s="100">
        <f>IF(SER_hh_tes_in!L24=0,0,1000000/0.086*SER_hh_tes_in!L24/SER_hh_num_in!L24)</f>
        <v>0</v>
      </c>
      <c r="M24" s="100">
        <f>IF(SER_hh_tes_in!M24=0,0,1000000/0.086*SER_hh_tes_in!M24/SER_hh_num_in!M24)</f>
        <v>0</v>
      </c>
      <c r="N24" s="100">
        <f>IF(SER_hh_tes_in!N24=0,0,1000000/0.086*SER_hh_tes_in!N24/SER_hh_num_in!N24)</f>
        <v>0</v>
      </c>
      <c r="O24" s="100">
        <f>IF(SER_hh_tes_in!O24=0,0,1000000/0.086*SER_hh_tes_in!O24/SER_hh_num_in!O24)</f>
        <v>0</v>
      </c>
      <c r="P24" s="100">
        <f>IF(SER_hh_tes_in!P24=0,0,1000000/0.086*SER_hh_tes_in!P24/SER_hh_num_in!P24)</f>
        <v>0</v>
      </c>
      <c r="Q24" s="100">
        <f>IF(SER_hh_tes_in!Q24=0,0,1000000/0.086*SER_hh_tes_in!Q24/SER_hh_num_in!Q24)</f>
        <v>0</v>
      </c>
    </row>
    <row r="25" spans="1:17" ht="12" customHeight="1" x14ac:dyDescent="0.25">
      <c r="A25" s="88" t="s">
        <v>42</v>
      </c>
      <c r="B25" s="100"/>
      <c r="C25" s="100">
        <f>IF(SER_hh_tes_in!C25=0,0,1000000/0.086*SER_hh_tes_in!C25/SER_hh_num_in!C25)</f>
        <v>6167.5749260471412</v>
      </c>
      <c r="D25" s="100">
        <f>IF(SER_hh_tes_in!D25=0,0,1000000/0.086*SER_hh_tes_in!D25/SER_hh_num_in!D25)</f>
        <v>6125.7376967180871</v>
      </c>
      <c r="E25" s="100">
        <f>IF(SER_hh_tes_in!E25=0,0,1000000/0.086*SER_hh_tes_in!E25/SER_hh_num_in!E25)</f>
        <v>6099.7526434104948</v>
      </c>
      <c r="F25" s="100">
        <f>IF(SER_hh_tes_in!F25=0,0,1000000/0.086*SER_hh_tes_in!F25/SER_hh_num_in!F25)</f>
        <v>6094.1169979455317</v>
      </c>
      <c r="G25" s="100">
        <f>IF(SER_hh_tes_in!G25=0,0,1000000/0.086*SER_hh_tes_in!G25/SER_hh_num_in!G25)</f>
        <v>6060.751376881296</v>
      </c>
      <c r="H25" s="100">
        <f>IF(SER_hh_tes_in!H25=0,0,1000000/0.086*SER_hh_tes_in!H25/SER_hh_num_in!H25)</f>
        <v>6030.6781469275757</v>
      </c>
      <c r="I25" s="100">
        <f>IF(SER_hh_tes_in!I25=0,0,1000000/0.086*SER_hh_tes_in!I25/SER_hh_num_in!I25)</f>
        <v>6032.3185375301282</v>
      </c>
      <c r="J25" s="100">
        <f>IF(SER_hh_tes_in!J25=0,0,1000000/0.086*SER_hh_tes_in!J25/SER_hh_num_in!J25)</f>
        <v>6060.4055617693493</v>
      </c>
      <c r="K25" s="100">
        <f>IF(SER_hh_tes_in!K25=0,0,1000000/0.086*SER_hh_tes_in!K25/SER_hh_num_in!K25)</f>
        <v>6107.3471633049576</v>
      </c>
      <c r="L25" s="100">
        <f>IF(SER_hh_tes_in!L25=0,0,1000000/0.086*SER_hh_tes_in!L25/SER_hh_num_in!L25)</f>
        <v>6096.8388170133903</v>
      </c>
      <c r="M25" s="100">
        <f>IF(SER_hh_tes_in!M25=0,0,1000000/0.086*SER_hh_tes_in!M25/SER_hh_num_in!M25)</f>
        <v>6162.9557202457845</v>
      </c>
      <c r="N25" s="100">
        <f>IF(SER_hh_tes_in!N25=0,0,1000000/0.086*SER_hh_tes_in!N25/SER_hh_num_in!N25)</f>
        <v>6235.6571627050562</v>
      </c>
      <c r="O25" s="100">
        <f>IF(SER_hh_tes_in!O25=0,0,1000000/0.086*SER_hh_tes_in!O25/SER_hh_num_in!O25)</f>
        <v>6287.3063549273302</v>
      </c>
      <c r="P25" s="100">
        <f>IF(SER_hh_tes_in!P25=0,0,1000000/0.086*SER_hh_tes_in!P25/SER_hh_num_in!P25)</f>
        <v>0</v>
      </c>
      <c r="Q25" s="100">
        <f>IF(SER_hh_tes_in!Q25=0,0,1000000/0.086*SER_hh_tes_in!Q25/SER_hh_num_in!Q25)</f>
        <v>0</v>
      </c>
    </row>
    <row r="26" spans="1:17" ht="12" customHeight="1" x14ac:dyDescent="0.25">
      <c r="A26" s="88" t="s">
        <v>30</v>
      </c>
      <c r="B26" s="22"/>
      <c r="C26" s="22">
        <f>IF(SER_hh_tes_in!C26=0,0,1000000/0.086*SER_hh_tes_in!C26/SER_hh_num_in!C26)</f>
        <v>6157.0448282808347</v>
      </c>
      <c r="D26" s="22">
        <f>IF(SER_hh_tes_in!D26=0,0,1000000/0.086*SER_hh_tes_in!D26/SER_hh_num_in!D26)</f>
        <v>6263.4528931846162</v>
      </c>
      <c r="E26" s="22">
        <f>IF(SER_hh_tes_in!E26=0,0,1000000/0.086*SER_hh_tes_in!E26/SER_hh_num_in!E26)</f>
        <v>6351.329162272621</v>
      </c>
      <c r="F26" s="22">
        <f>IF(SER_hh_tes_in!F26=0,0,1000000/0.086*SER_hh_tes_in!F26/SER_hh_num_in!F26)</f>
        <v>6397.6520307751789</v>
      </c>
      <c r="G26" s="22">
        <f>IF(SER_hh_tes_in!G26=0,0,1000000/0.086*SER_hh_tes_in!G26/SER_hh_num_in!G26)</f>
        <v>6376.9653389777268</v>
      </c>
      <c r="H26" s="22">
        <f>IF(SER_hh_tes_in!H26=0,0,1000000/0.086*SER_hh_tes_in!H26/SER_hh_num_in!H26)</f>
        <v>6389.7114975533432</v>
      </c>
      <c r="I26" s="22">
        <f>IF(SER_hh_tes_in!I26=0,0,1000000/0.086*SER_hh_tes_in!I26/SER_hh_num_in!I26)</f>
        <v>6400.2091072431049</v>
      </c>
      <c r="J26" s="22">
        <f>IF(SER_hh_tes_in!J26=0,0,1000000/0.086*SER_hh_tes_in!J26/SER_hh_num_in!J26)</f>
        <v>0</v>
      </c>
      <c r="K26" s="22">
        <f>IF(SER_hh_tes_in!K26=0,0,1000000/0.086*SER_hh_tes_in!K26/SER_hh_num_in!K26)</f>
        <v>0</v>
      </c>
      <c r="L26" s="22">
        <f>IF(SER_hh_tes_in!L26=0,0,1000000/0.086*SER_hh_tes_in!L26/SER_hh_num_in!L26)</f>
        <v>6455.1552430195234</v>
      </c>
      <c r="M26" s="22">
        <f>IF(SER_hh_tes_in!M26=0,0,1000000/0.086*SER_hh_tes_in!M26/SER_hh_num_in!M26)</f>
        <v>6528.2156660644905</v>
      </c>
      <c r="N26" s="22">
        <f>IF(SER_hh_tes_in!N26=0,0,1000000/0.086*SER_hh_tes_in!N26/SER_hh_num_in!N26)</f>
        <v>6605.3033390641531</v>
      </c>
      <c r="O26" s="22">
        <f>IF(SER_hh_tes_in!O26=0,0,1000000/0.086*SER_hh_tes_in!O26/SER_hh_num_in!O26)</f>
        <v>0</v>
      </c>
      <c r="P26" s="22">
        <f>IF(SER_hh_tes_in!P26=0,0,1000000/0.086*SER_hh_tes_in!P26/SER_hh_num_in!P26)</f>
        <v>6699.1933555111264</v>
      </c>
      <c r="Q26" s="22">
        <f>IF(SER_hh_tes_in!Q26=0,0,1000000/0.086*SER_hh_tes_in!Q26/SER_hh_num_in!Q26)</f>
        <v>6775.5417153010048</v>
      </c>
    </row>
    <row r="27" spans="1:17" ht="12" customHeight="1" x14ac:dyDescent="0.25">
      <c r="A27" s="93" t="s">
        <v>114</v>
      </c>
      <c r="B27" s="121"/>
      <c r="C27" s="116">
        <f>IF(SER_hh_tes_in!C27=0,0,1000000/0.086*SER_hh_tes_in!C27/SER_hh_num_in!C19)</f>
        <v>0</v>
      </c>
      <c r="D27" s="116">
        <f>IF(SER_hh_tes_in!D27=0,0,1000000/0.086*SER_hh_tes_in!D27/SER_hh_num_in!D19)</f>
        <v>0</v>
      </c>
      <c r="E27" s="116">
        <f>IF(SER_hh_tes_in!E27=0,0,1000000/0.086*SER_hh_tes_in!E27/SER_hh_num_in!E19)</f>
        <v>0</v>
      </c>
      <c r="F27" s="116">
        <f>IF(SER_hh_tes_in!F27=0,0,1000000/0.086*SER_hh_tes_in!F27/SER_hh_num_in!F19)</f>
        <v>0</v>
      </c>
      <c r="G27" s="116">
        <f>IF(SER_hh_tes_in!G27=0,0,1000000/0.086*SER_hh_tes_in!G27/SER_hh_num_in!G19)</f>
        <v>0</v>
      </c>
      <c r="H27" s="116">
        <f>IF(SER_hh_tes_in!H27=0,0,1000000/0.086*SER_hh_tes_in!H27/SER_hh_num_in!H19)</f>
        <v>0</v>
      </c>
      <c r="I27" s="116">
        <f>IF(SER_hh_tes_in!I27=0,0,1000000/0.086*SER_hh_tes_in!I27/SER_hh_num_in!I19)</f>
        <v>0</v>
      </c>
      <c r="J27" s="116">
        <f>IF(SER_hh_tes_in!J27=0,0,1000000/0.086*SER_hh_tes_in!J27/SER_hh_num_in!J19)</f>
        <v>0</v>
      </c>
      <c r="K27" s="116">
        <f>IF(SER_hh_tes_in!K27=0,0,1000000/0.086*SER_hh_tes_in!K27/SER_hh_num_in!K19)</f>
        <v>0</v>
      </c>
      <c r="L27" s="116">
        <f>IF(SER_hh_tes_in!L27=0,0,1000000/0.086*SER_hh_tes_in!L27/SER_hh_num_in!L19)</f>
        <v>0</v>
      </c>
      <c r="M27" s="116">
        <f>IF(SER_hh_tes_in!M27=0,0,1000000/0.086*SER_hh_tes_in!M27/SER_hh_num_in!M19)</f>
        <v>0</v>
      </c>
      <c r="N27" s="116">
        <f>IF(SER_hh_tes_in!N27=0,0,1000000/0.086*SER_hh_tes_in!N27/SER_hh_num_in!N19)</f>
        <v>0</v>
      </c>
      <c r="O27" s="116">
        <f>IF(SER_hh_tes_in!O27=0,0,1000000/0.086*SER_hh_tes_in!O27/SER_hh_num_in!O19)</f>
        <v>0</v>
      </c>
      <c r="P27" s="116">
        <f>IF(SER_hh_tes_in!P27=0,0,1000000/0.086*SER_hh_tes_in!P27/SER_hh_num_in!P19)</f>
        <v>0</v>
      </c>
      <c r="Q27" s="116">
        <f>IF(SER_hh_tes_in!Q27=0,0,1000000/0.086*SER_hh_tes_in!Q27/SER_hh_num_in!Q19)</f>
        <v>0</v>
      </c>
    </row>
    <row r="28" spans="1:17" ht="12" customHeight="1" x14ac:dyDescent="0.25">
      <c r="A28" s="91" t="s">
        <v>113</v>
      </c>
      <c r="B28" s="18"/>
      <c r="C28" s="117">
        <f>IF(SER_hh_tes_in!C27=0,0,1000000/0.086*SER_hh_tes_in!C27/SER_hh_num_in!C27)</f>
        <v>0</v>
      </c>
      <c r="D28" s="117">
        <f>IF(SER_hh_tes_in!D27=0,0,1000000/0.086*SER_hh_tes_in!D27/SER_hh_num_in!D27)</f>
        <v>0</v>
      </c>
      <c r="E28" s="117">
        <f>IF(SER_hh_tes_in!E27=0,0,1000000/0.086*SER_hh_tes_in!E27/SER_hh_num_in!E27)</f>
        <v>0</v>
      </c>
      <c r="F28" s="117">
        <f>IF(SER_hh_tes_in!F27=0,0,1000000/0.086*SER_hh_tes_in!F27/SER_hh_num_in!F27)</f>
        <v>0</v>
      </c>
      <c r="G28" s="117">
        <f>IF(SER_hh_tes_in!G27=0,0,1000000/0.086*SER_hh_tes_in!G27/SER_hh_num_in!G27)</f>
        <v>0</v>
      </c>
      <c r="H28" s="117">
        <f>IF(SER_hh_tes_in!H27=0,0,1000000/0.086*SER_hh_tes_in!H27/SER_hh_num_in!H27)</f>
        <v>0</v>
      </c>
      <c r="I28" s="117">
        <f>IF(SER_hh_tes_in!I27=0,0,1000000/0.086*SER_hh_tes_in!I27/SER_hh_num_in!I27)</f>
        <v>0</v>
      </c>
      <c r="J28" s="117">
        <f>IF(SER_hh_tes_in!J27=0,0,1000000/0.086*SER_hh_tes_in!J27/SER_hh_num_in!J27)</f>
        <v>0</v>
      </c>
      <c r="K28" s="117">
        <f>IF(SER_hh_tes_in!K27=0,0,1000000/0.086*SER_hh_tes_in!K27/SER_hh_num_in!K27)</f>
        <v>0</v>
      </c>
      <c r="L28" s="117">
        <f>IF(SER_hh_tes_in!L27=0,0,1000000/0.086*SER_hh_tes_in!L27/SER_hh_num_in!L27)</f>
        <v>0</v>
      </c>
      <c r="M28" s="117">
        <f>IF(SER_hh_tes_in!M27=0,0,1000000/0.086*SER_hh_tes_in!M27/SER_hh_num_in!M27)</f>
        <v>0</v>
      </c>
      <c r="N28" s="117">
        <f>IF(SER_hh_tes_in!N27=0,0,1000000/0.086*SER_hh_tes_in!N27/SER_hh_num_in!N27)</f>
        <v>0</v>
      </c>
      <c r="O28" s="117">
        <f>IF(SER_hh_tes_in!O27=0,0,1000000/0.086*SER_hh_tes_in!O27/SER_hh_num_in!O27)</f>
        <v>0</v>
      </c>
      <c r="P28" s="117">
        <f>IF(SER_hh_tes_in!P27=0,0,1000000/0.086*SER_hh_tes_in!P27/SER_hh_num_in!P27)</f>
        <v>0</v>
      </c>
      <c r="Q28" s="117">
        <f>IF(SER_hh_tes_in!Q27=0,0,1000000/0.086*SER_hh_tes_in!Q27/SER_hh_num_in!Q27)</f>
        <v>0</v>
      </c>
    </row>
    <row r="29" spans="1:17" ht="12.95" customHeight="1" x14ac:dyDescent="0.25">
      <c r="A29" s="90" t="s">
        <v>46</v>
      </c>
      <c r="B29" s="101"/>
      <c r="C29" s="101">
        <f>IF(SER_hh_tes_in!C29=0,0,1000000/0.086*SER_hh_tes_in!C29/SER_hh_num_in!C29)</f>
        <v>7016.3637872836043</v>
      </c>
      <c r="D29" s="101">
        <f>IF(SER_hh_tes_in!D29=0,0,1000000/0.086*SER_hh_tes_in!D29/SER_hh_num_in!D29)</f>
        <v>6943.329241381216</v>
      </c>
      <c r="E29" s="101">
        <f>IF(SER_hh_tes_in!E29=0,0,1000000/0.086*SER_hh_tes_in!E29/SER_hh_num_in!E29)</f>
        <v>6938.586582810558</v>
      </c>
      <c r="F29" s="101">
        <f>IF(SER_hh_tes_in!F29=0,0,1000000/0.086*SER_hh_tes_in!F29/SER_hh_num_in!F29)</f>
        <v>6990.3622468542408</v>
      </c>
      <c r="G29" s="101">
        <f>IF(SER_hh_tes_in!G29=0,0,1000000/0.086*SER_hh_tes_in!G29/SER_hh_num_in!G29)</f>
        <v>6893.212353977442</v>
      </c>
      <c r="H29" s="101">
        <f>IF(SER_hh_tes_in!H29=0,0,1000000/0.086*SER_hh_tes_in!H29/SER_hh_num_in!H29)</f>
        <v>6837.0301575985222</v>
      </c>
      <c r="I29" s="101">
        <f>IF(SER_hh_tes_in!I29=0,0,1000000/0.086*SER_hh_tes_in!I29/SER_hh_num_in!I29)</f>
        <v>6828.908351451254</v>
      </c>
      <c r="J29" s="101">
        <f>IF(SER_hh_tes_in!J29=0,0,1000000/0.086*SER_hh_tes_in!J29/SER_hh_num_in!J29)</f>
        <v>6910.0235131550808</v>
      </c>
      <c r="K29" s="101">
        <f>IF(SER_hh_tes_in!K29=0,0,1000000/0.086*SER_hh_tes_in!K29/SER_hh_num_in!K29)</f>
        <v>6985.5136407064037</v>
      </c>
      <c r="L29" s="101">
        <f>IF(SER_hh_tes_in!L29=0,0,1000000/0.086*SER_hh_tes_in!L29/SER_hh_num_in!L29)</f>
        <v>6662.1385773774718</v>
      </c>
      <c r="M29" s="101">
        <f>IF(SER_hh_tes_in!M29=0,0,1000000/0.086*SER_hh_tes_in!M29/SER_hh_num_in!M29)</f>
        <v>6701.0956197646783</v>
      </c>
      <c r="N29" s="101">
        <f>IF(SER_hh_tes_in!N29=0,0,1000000/0.086*SER_hh_tes_in!N29/SER_hh_num_in!N29)</f>
        <v>6704.8732387647506</v>
      </c>
      <c r="O29" s="101">
        <f>IF(SER_hh_tes_in!O29=0,0,1000000/0.086*SER_hh_tes_in!O29/SER_hh_num_in!O29)</f>
        <v>6963.646791502485</v>
      </c>
      <c r="P29" s="101">
        <f>IF(SER_hh_tes_in!P29=0,0,1000000/0.086*SER_hh_tes_in!P29/SER_hh_num_in!P29)</f>
        <v>6823.9638140548504</v>
      </c>
      <c r="Q29" s="101">
        <f>IF(SER_hh_tes_in!Q29=0,0,1000000/0.086*SER_hh_tes_in!Q29/SER_hh_num_in!Q29)</f>
        <v>6760.3488171696054</v>
      </c>
    </row>
    <row r="30" spans="1:17" s="28" customFormat="1" ht="12" customHeight="1" x14ac:dyDescent="0.25">
      <c r="A30" s="88" t="s">
        <v>66</v>
      </c>
      <c r="B30" s="100"/>
      <c r="C30" s="100">
        <f>IF(SER_hh_tes_in!C30=0,0,1000000/0.086*SER_hh_tes_in!C30/SER_hh_num_in!C30)</f>
        <v>0</v>
      </c>
      <c r="D30" s="100">
        <f>IF(SER_hh_tes_in!D30=0,0,1000000/0.086*SER_hh_tes_in!D30/SER_hh_num_in!D30)</f>
        <v>0</v>
      </c>
      <c r="E30" s="100">
        <f>IF(SER_hh_tes_in!E30=0,0,1000000/0.086*SER_hh_tes_in!E30/SER_hh_num_in!E30)</f>
        <v>0</v>
      </c>
      <c r="F30" s="100">
        <f>IF(SER_hh_tes_in!F30=0,0,1000000/0.086*SER_hh_tes_in!F30/SER_hh_num_in!F30)</f>
        <v>7175.0904848269511</v>
      </c>
      <c r="G30" s="100">
        <f>IF(SER_hh_tes_in!G30=0,0,1000000/0.086*SER_hh_tes_in!G30/SER_hh_num_in!G30)</f>
        <v>7068.4212963366535</v>
      </c>
      <c r="H30" s="100">
        <f>IF(SER_hh_tes_in!H30=0,0,1000000/0.086*SER_hh_tes_in!H30/SER_hh_num_in!H30)</f>
        <v>6941.1509127705167</v>
      </c>
      <c r="I30" s="100">
        <f>IF(SER_hh_tes_in!I30=0,0,1000000/0.086*SER_hh_tes_in!I30/SER_hh_num_in!I30)</f>
        <v>6872.5022430923755</v>
      </c>
      <c r="J30" s="100">
        <f>IF(SER_hh_tes_in!J30=0,0,1000000/0.086*SER_hh_tes_in!J30/SER_hh_num_in!J30)</f>
        <v>0</v>
      </c>
      <c r="K30" s="100">
        <f>IF(SER_hh_tes_in!K30=0,0,1000000/0.086*SER_hh_tes_in!K30/SER_hh_num_in!K30)</f>
        <v>0</v>
      </c>
      <c r="L30" s="100">
        <f>IF(SER_hh_tes_in!L30=0,0,1000000/0.086*SER_hh_tes_in!L30/SER_hh_num_in!L30)</f>
        <v>0</v>
      </c>
      <c r="M30" s="100">
        <f>IF(SER_hh_tes_in!M30=0,0,1000000/0.086*SER_hh_tes_in!M30/SER_hh_num_in!M30)</f>
        <v>6854.7215500248685</v>
      </c>
      <c r="N30" s="100">
        <f>IF(SER_hh_tes_in!N30=0,0,1000000/0.086*SER_hh_tes_in!N30/SER_hh_num_in!N30)</f>
        <v>6813.0476606193506</v>
      </c>
      <c r="O30" s="100">
        <f>IF(SER_hh_tes_in!O30=0,0,1000000/0.086*SER_hh_tes_in!O30/SER_hh_num_in!O30)</f>
        <v>6786.1116246043766</v>
      </c>
      <c r="P30" s="100">
        <f>IF(SER_hh_tes_in!P30=0,0,1000000/0.086*SER_hh_tes_in!P30/SER_hh_num_in!P30)</f>
        <v>6737.5054068097952</v>
      </c>
      <c r="Q30" s="100">
        <f>IF(SER_hh_tes_in!Q30=0,0,1000000/0.086*SER_hh_tes_in!Q30/SER_hh_num_in!Q30)</f>
        <v>6679.3761853218175</v>
      </c>
    </row>
    <row r="31" spans="1:17" ht="12" customHeight="1" x14ac:dyDescent="0.25">
      <c r="A31" s="88" t="s">
        <v>98</v>
      </c>
      <c r="B31" s="100"/>
      <c r="C31" s="100">
        <f>IF(SER_hh_tes_in!C31=0,0,1000000/0.086*SER_hh_tes_in!C31/SER_hh_num_in!C31)</f>
        <v>6965.3237712435985</v>
      </c>
      <c r="D31" s="100">
        <f>IF(SER_hh_tes_in!D31=0,0,1000000/0.086*SER_hh_tes_in!D31/SER_hh_num_in!D31)</f>
        <v>6904.6818087565898</v>
      </c>
      <c r="E31" s="100">
        <f>IF(SER_hh_tes_in!E31=0,0,1000000/0.086*SER_hh_tes_in!E31/SER_hh_num_in!E31)</f>
        <v>6848.0893205626408</v>
      </c>
      <c r="F31" s="100">
        <f>IF(SER_hh_tes_in!F31=0,0,1000000/0.086*SER_hh_tes_in!F31/SER_hh_num_in!F31)</f>
        <v>6798.609231577313</v>
      </c>
      <c r="G31" s="100">
        <f>IF(SER_hh_tes_in!G31=0,0,1000000/0.086*SER_hh_tes_in!G31/SER_hh_num_in!G31)</f>
        <v>6713.4684145577021</v>
      </c>
      <c r="H31" s="100">
        <f>IF(SER_hh_tes_in!H31=0,0,1000000/0.086*SER_hh_tes_in!H31/SER_hh_num_in!H31)</f>
        <v>6603.4095697325765</v>
      </c>
      <c r="I31" s="100">
        <f>IF(SER_hh_tes_in!I31=0,0,1000000/0.086*SER_hh_tes_in!I31/SER_hh_num_in!I31)</f>
        <v>6554.5891306198728</v>
      </c>
      <c r="J31" s="100">
        <f>IF(SER_hh_tes_in!J31=0,0,1000000/0.086*SER_hh_tes_in!J31/SER_hh_num_in!J31)</f>
        <v>0</v>
      </c>
      <c r="K31" s="100">
        <f>IF(SER_hh_tes_in!K31=0,0,1000000/0.086*SER_hh_tes_in!K31/SER_hh_num_in!K31)</f>
        <v>0</v>
      </c>
      <c r="L31" s="100">
        <f>IF(SER_hh_tes_in!L31=0,0,1000000/0.086*SER_hh_tes_in!L31/SER_hh_num_in!L31)</f>
        <v>6673.5535508321309</v>
      </c>
      <c r="M31" s="100">
        <f>IF(SER_hh_tes_in!M31=0,0,1000000/0.086*SER_hh_tes_in!M31/SER_hh_num_in!M31)</f>
        <v>6661.17278552274</v>
      </c>
      <c r="N31" s="100">
        <f>IF(SER_hh_tes_in!N31=0,0,1000000/0.086*SER_hh_tes_in!N31/SER_hh_num_in!N31)</f>
        <v>6646.2798809365959</v>
      </c>
      <c r="O31" s="100">
        <f>IF(SER_hh_tes_in!O31=0,0,1000000/0.086*SER_hh_tes_in!O31/SER_hh_num_in!O31)</f>
        <v>7025.2923454586007</v>
      </c>
      <c r="P31" s="100">
        <f>IF(SER_hh_tes_in!P31=0,0,1000000/0.086*SER_hh_tes_in!P31/SER_hh_num_in!P31)</f>
        <v>6964.0971437720955</v>
      </c>
      <c r="Q31" s="100">
        <f>IF(SER_hh_tes_in!Q31=0,0,1000000/0.086*SER_hh_tes_in!Q31/SER_hh_num_in!Q31)</f>
        <v>6895.8646651606123</v>
      </c>
    </row>
    <row r="32" spans="1:17" ht="12" customHeight="1" x14ac:dyDescent="0.25">
      <c r="A32" s="88" t="s">
        <v>34</v>
      </c>
      <c r="B32" s="100"/>
      <c r="C32" s="100">
        <f>IF(SER_hh_tes_in!C32=0,0,1000000/0.086*SER_hh_tes_in!C32/SER_hh_num_in!C32)</f>
        <v>0</v>
      </c>
      <c r="D32" s="100">
        <f>IF(SER_hh_tes_in!D32=0,0,1000000/0.086*SER_hh_tes_in!D32/SER_hh_num_in!D32)</f>
        <v>0</v>
      </c>
      <c r="E32" s="100">
        <f>IF(SER_hh_tes_in!E32=0,0,1000000/0.086*SER_hh_tes_in!E32/SER_hh_num_in!E32)</f>
        <v>0</v>
      </c>
      <c r="F32" s="100">
        <f>IF(SER_hh_tes_in!F32=0,0,1000000/0.086*SER_hh_tes_in!F32/SER_hh_num_in!F32)</f>
        <v>0</v>
      </c>
      <c r="G32" s="100">
        <f>IF(SER_hh_tes_in!G32=0,0,1000000/0.086*SER_hh_tes_in!G32/SER_hh_num_in!G32)</f>
        <v>0</v>
      </c>
      <c r="H32" s="100">
        <f>IF(SER_hh_tes_in!H32=0,0,1000000/0.086*SER_hh_tes_in!H32/SER_hh_num_in!H32)</f>
        <v>0</v>
      </c>
      <c r="I32" s="100">
        <f>IF(SER_hh_tes_in!I32=0,0,1000000/0.086*SER_hh_tes_in!I32/SER_hh_num_in!I32)</f>
        <v>0</v>
      </c>
      <c r="J32" s="100">
        <f>IF(SER_hh_tes_in!J32=0,0,1000000/0.086*SER_hh_tes_in!J32/SER_hh_num_in!J32)</f>
        <v>0</v>
      </c>
      <c r="K32" s="100">
        <f>IF(SER_hh_tes_in!K32=0,0,1000000/0.086*SER_hh_tes_in!K32/SER_hh_num_in!K32)</f>
        <v>0</v>
      </c>
      <c r="L32" s="100">
        <f>IF(SER_hh_tes_in!L32=0,0,1000000/0.086*SER_hh_tes_in!L32/SER_hh_num_in!L32)</f>
        <v>0</v>
      </c>
      <c r="M32" s="100">
        <f>IF(SER_hh_tes_in!M32=0,0,1000000/0.086*SER_hh_tes_in!M32/SER_hh_num_in!M32)</f>
        <v>0</v>
      </c>
      <c r="N32" s="100">
        <f>IF(SER_hh_tes_in!N32=0,0,1000000/0.086*SER_hh_tes_in!N32/SER_hh_num_in!N32)</f>
        <v>0</v>
      </c>
      <c r="O32" s="100">
        <f>IF(SER_hh_tes_in!O32=0,0,1000000/0.086*SER_hh_tes_in!O32/SER_hh_num_in!O32)</f>
        <v>0</v>
      </c>
      <c r="P32" s="100">
        <f>IF(SER_hh_tes_in!P32=0,0,1000000/0.086*SER_hh_tes_in!P32/SER_hh_num_in!P32)</f>
        <v>0</v>
      </c>
      <c r="Q32" s="100">
        <f>IF(SER_hh_tes_in!Q32=0,0,1000000/0.086*SER_hh_tes_in!Q32/SER_hh_num_in!Q32)</f>
        <v>0</v>
      </c>
    </row>
    <row r="33" spans="1:17" ht="12" customHeight="1" x14ac:dyDescent="0.25">
      <c r="A33" s="49" t="s">
        <v>30</v>
      </c>
      <c r="B33" s="18"/>
      <c r="C33" s="18">
        <f>IF(SER_hh_tes_in!C33=0,0,1000000/0.086*SER_hh_tes_in!C33/SER_hh_num_in!C33)</f>
        <v>7076.1452066849533</v>
      </c>
      <c r="D33" s="18">
        <f>IF(SER_hh_tes_in!D33=0,0,1000000/0.086*SER_hh_tes_in!D33/SER_hh_num_in!D33)</f>
        <v>6964.0251305615357</v>
      </c>
      <c r="E33" s="18">
        <f>IF(SER_hh_tes_in!E33=0,0,1000000/0.086*SER_hh_tes_in!E33/SER_hh_num_in!E33)</f>
        <v>6942.1022568167991</v>
      </c>
      <c r="F33" s="18">
        <f>IF(SER_hh_tes_in!F33=0,0,1000000/0.086*SER_hh_tes_in!F33/SER_hh_num_in!F33)</f>
        <v>6933.9215662824336</v>
      </c>
      <c r="G33" s="18">
        <f>IF(SER_hh_tes_in!G33=0,0,1000000/0.086*SER_hh_tes_in!G33/SER_hh_num_in!G33)</f>
        <v>6895.0425201631833</v>
      </c>
      <c r="H33" s="18">
        <f>IF(SER_hh_tes_in!H33=0,0,1000000/0.086*SER_hh_tes_in!H33/SER_hh_num_in!H33)</f>
        <v>6837.6074944641186</v>
      </c>
      <c r="I33" s="18">
        <f>IF(SER_hh_tes_in!I33=0,0,1000000/0.086*SER_hh_tes_in!I33/SER_hh_num_in!I33)</f>
        <v>6831.9934689999209</v>
      </c>
      <c r="J33" s="18">
        <f>IF(SER_hh_tes_in!J33=0,0,1000000/0.086*SER_hh_tes_in!J33/SER_hh_num_in!J33)</f>
        <v>6910.0235131550808</v>
      </c>
      <c r="K33" s="18">
        <f>IF(SER_hh_tes_in!K33=0,0,1000000/0.086*SER_hh_tes_in!K33/SER_hh_num_in!K33)</f>
        <v>6985.5136407064037</v>
      </c>
      <c r="L33" s="18">
        <f>IF(SER_hh_tes_in!L33=0,0,1000000/0.086*SER_hh_tes_in!L33/SER_hh_num_in!L33)</f>
        <v>6660.9055363812558</v>
      </c>
      <c r="M33" s="18">
        <f>IF(SER_hh_tes_in!M33=0,0,1000000/0.086*SER_hh_tes_in!M33/SER_hh_num_in!M33)</f>
        <v>6702.8095177444065</v>
      </c>
      <c r="N33" s="18">
        <f>IF(SER_hh_tes_in!N33=0,0,1000000/0.086*SER_hh_tes_in!N33/SER_hh_num_in!N33)</f>
        <v>6710.6427404143551</v>
      </c>
      <c r="O33" s="18">
        <f>IF(SER_hh_tes_in!O33=0,0,1000000/0.086*SER_hh_tes_in!O33/SER_hh_num_in!O33)</f>
        <v>6740.0545466326612</v>
      </c>
      <c r="P33" s="18">
        <f>IF(SER_hh_tes_in!P33=0,0,1000000/0.086*SER_hh_tes_in!P33/SER_hh_num_in!P33)</f>
        <v>6691.4223811291868</v>
      </c>
      <c r="Q33" s="18">
        <f>IF(SER_hh_tes_in!Q33=0,0,1000000/0.086*SER_hh_tes_in!Q33/SER_hh_num_in!Q33)</f>
        <v>6751.9976791317467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216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117</v>
      </c>
      <c r="B3" s="106"/>
      <c r="C3" s="106">
        <f>IF(SER_hh_emi_in!C3=0,0,1000000*SER_hh_emi_in!C3/SER_hh_num_in!C3)</f>
        <v>9771.5305933226246</v>
      </c>
      <c r="D3" s="106">
        <f>IF(SER_hh_emi_in!D3=0,0,1000000*SER_hh_emi_in!D3/SER_hh_num_in!D3)</f>
        <v>5108.5184024729233</v>
      </c>
      <c r="E3" s="106">
        <f>IF(SER_hh_emi_in!E3=0,0,1000000*SER_hh_emi_in!E3/SER_hh_num_in!E3)</f>
        <v>16275.900770473103</v>
      </c>
      <c r="F3" s="106">
        <f>IF(SER_hh_emi_in!F3=0,0,1000000*SER_hh_emi_in!F3/SER_hh_num_in!F3)</f>
        <v>1896.1947942215663</v>
      </c>
      <c r="G3" s="106">
        <f>IF(SER_hh_emi_in!G3=0,0,1000000*SER_hh_emi_in!G3/SER_hh_num_in!G3)</f>
        <v>2864.0728518692235</v>
      </c>
      <c r="H3" s="106">
        <f>IF(SER_hh_emi_in!H3=0,0,1000000*SER_hh_emi_in!H3/SER_hh_num_in!H3)</f>
        <v>349.85346157710165</v>
      </c>
      <c r="I3" s="106">
        <f>IF(SER_hh_emi_in!I3=0,0,1000000*SER_hh_emi_in!I3/SER_hh_num_in!I3)</f>
        <v>2387.0253415740444</v>
      </c>
      <c r="J3" s="106">
        <f>IF(SER_hh_emi_in!J3=0,0,1000000*SER_hh_emi_in!J3/SER_hh_num_in!J3)</f>
        <v>3433.6605689340877</v>
      </c>
      <c r="K3" s="106">
        <f>IF(SER_hh_emi_in!K3=0,0,1000000*SER_hh_emi_in!K3/SER_hh_num_in!K3)</f>
        <v>4926.4935765709215</v>
      </c>
      <c r="L3" s="106">
        <f>IF(SER_hh_emi_in!L3=0,0,1000000*SER_hh_emi_in!L3/SER_hh_num_in!L3)</f>
        <v>4231.3435692849762</v>
      </c>
      <c r="M3" s="106">
        <f>IF(SER_hh_emi_in!M3=0,0,1000000*SER_hh_emi_in!M3/SER_hh_num_in!M3)</f>
        <v>17446.197499058959</v>
      </c>
      <c r="N3" s="106">
        <f>IF(SER_hh_emi_in!N3=0,0,1000000*SER_hh_emi_in!N3/SER_hh_num_in!N3)</f>
        <v>6325.6281274393386</v>
      </c>
      <c r="O3" s="106">
        <f>IF(SER_hh_emi_in!O3=0,0,1000000*SER_hh_emi_in!O3/SER_hh_num_in!O3)</f>
        <v>14356.110666033317</v>
      </c>
      <c r="P3" s="106">
        <f>IF(SER_hh_emi_in!P3=0,0,1000000*SER_hh_emi_in!P3/SER_hh_num_in!P3)</f>
        <v>11738.156569317071</v>
      </c>
      <c r="Q3" s="106">
        <f>IF(SER_hh_emi_in!Q3=0,0,1000000*SER_hh_emi_in!Q3/SER_hh_num_in!Q3)</f>
        <v>3528.1215631737682</v>
      </c>
    </row>
    <row r="4" spans="1:17" ht="12.95" customHeight="1" x14ac:dyDescent="0.25">
      <c r="A4" s="90" t="s">
        <v>44</v>
      </c>
      <c r="B4" s="101"/>
      <c r="C4" s="101">
        <f>IF(SER_hh_emi_in!C4=0,0,1000000*SER_hh_emi_in!C4/SER_hh_num_in!C4)</f>
        <v>7014.4144068326423</v>
      </c>
      <c r="D4" s="101">
        <f>IF(SER_hh_emi_in!D4=0,0,1000000*SER_hh_emi_in!D4/SER_hh_num_in!D4)</f>
        <v>3996.5301288876453</v>
      </c>
      <c r="E4" s="101">
        <f>IF(SER_hh_emi_in!E4=0,0,1000000*SER_hh_emi_in!E4/SER_hh_num_in!E4)</f>
        <v>16083.737713935361</v>
      </c>
      <c r="F4" s="101">
        <f>IF(SER_hh_emi_in!F4=0,0,1000000*SER_hh_emi_in!F4/SER_hh_num_in!F4)</f>
        <v>965.72580361595908</v>
      </c>
      <c r="G4" s="101">
        <f>IF(SER_hh_emi_in!G4=0,0,1000000*SER_hh_emi_in!G4/SER_hh_num_in!G4)</f>
        <v>2509.8603032140431</v>
      </c>
      <c r="H4" s="101">
        <f>IF(SER_hh_emi_in!H4=0,0,1000000*SER_hh_emi_in!H4/SER_hh_num_in!H4)</f>
        <v>108.74096222048507</v>
      </c>
      <c r="I4" s="101">
        <f>IF(SER_hh_emi_in!I4=0,0,1000000*SER_hh_emi_in!I4/SER_hh_num_in!I4)</f>
        <v>1955.8797786096811</v>
      </c>
      <c r="J4" s="101">
        <f>IF(SER_hh_emi_in!J4=0,0,1000000*SER_hh_emi_in!J4/SER_hh_num_in!J4)</f>
        <v>2560.0578490645235</v>
      </c>
      <c r="K4" s="101">
        <f>IF(SER_hh_emi_in!K4=0,0,1000000*SER_hh_emi_in!K4/SER_hh_num_in!K4)</f>
        <v>4148.6633604068538</v>
      </c>
      <c r="L4" s="101">
        <f>IF(SER_hh_emi_in!L4=0,0,1000000*SER_hh_emi_in!L4/SER_hh_num_in!L4)</f>
        <v>3423.0102626176954</v>
      </c>
      <c r="M4" s="101">
        <f>IF(SER_hh_emi_in!M4=0,0,1000000*SER_hh_emi_in!M4/SER_hh_num_in!M4)</f>
        <v>16542.418624635888</v>
      </c>
      <c r="N4" s="101">
        <f>IF(SER_hh_emi_in!N4=0,0,1000000*SER_hh_emi_in!N4/SER_hh_num_in!N4)</f>
        <v>5482.1491657552342</v>
      </c>
      <c r="O4" s="101">
        <f>IF(SER_hh_emi_in!O4=0,0,1000000*SER_hh_emi_in!O4/SER_hh_num_in!O4)</f>
        <v>10653.673617743179</v>
      </c>
      <c r="P4" s="101">
        <f>IF(SER_hh_emi_in!P4=0,0,1000000*SER_hh_emi_in!P4/SER_hh_num_in!P4)</f>
        <v>8608.0586995655976</v>
      </c>
      <c r="Q4" s="101">
        <f>IF(SER_hh_emi_in!Q4=0,0,1000000*SER_hh_emi_in!Q4/SER_hh_num_in!Q4)</f>
        <v>2742.5899428637622</v>
      </c>
    </row>
    <row r="5" spans="1:17" ht="12" customHeight="1" x14ac:dyDescent="0.25">
      <c r="A5" s="88" t="s">
        <v>38</v>
      </c>
      <c r="B5" s="100"/>
      <c r="C5" s="100">
        <f>IF(SER_hh_emi_in!C5=0,0,1000000*SER_hh_emi_in!C5/SER_hh_num_in!C5)</f>
        <v>26111.605450936659</v>
      </c>
      <c r="D5" s="100">
        <f>IF(SER_hh_emi_in!D5=0,0,1000000*SER_hh_emi_in!D5/SER_hh_num_in!D5)</f>
        <v>22818.456043347993</v>
      </c>
      <c r="E5" s="100">
        <f>IF(SER_hh_emi_in!E5=0,0,1000000*SER_hh_emi_in!E5/SER_hh_num_in!E5)</f>
        <v>0</v>
      </c>
      <c r="F5" s="100">
        <f>IF(SER_hh_emi_in!F5=0,0,1000000*SER_hh_emi_in!F5/SER_hh_num_in!F5)</f>
        <v>0</v>
      </c>
      <c r="G5" s="100">
        <f>IF(SER_hh_emi_in!G5=0,0,1000000*SER_hh_emi_in!G5/SER_hh_num_in!G5)</f>
        <v>33124.292032440535</v>
      </c>
      <c r="H5" s="100">
        <f>IF(SER_hh_emi_in!H5=0,0,1000000*SER_hh_emi_in!H5/SER_hh_num_in!H5)</f>
        <v>0</v>
      </c>
      <c r="I5" s="100">
        <f>IF(SER_hh_emi_in!I5=0,0,1000000*SER_hh_emi_in!I5/SER_hh_num_in!I5)</f>
        <v>30669.644278651307</v>
      </c>
      <c r="J5" s="100">
        <f>IF(SER_hh_emi_in!J5=0,0,1000000*SER_hh_emi_in!J5/SER_hh_num_in!J5)</f>
        <v>0</v>
      </c>
      <c r="K5" s="100">
        <f>IF(SER_hh_emi_in!K5=0,0,1000000*SER_hh_emi_in!K5/SER_hh_num_in!K5)</f>
        <v>0</v>
      </c>
      <c r="L5" s="100">
        <f>IF(SER_hh_emi_in!L5=0,0,1000000*SER_hh_emi_in!L5/SER_hh_num_in!L5)</f>
        <v>0</v>
      </c>
      <c r="M5" s="100">
        <f>IF(SER_hh_emi_in!M5=0,0,1000000*SER_hh_emi_in!M5/SER_hh_num_in!M5)</f>
        <v>0</v>
      </c>
      <c r="N5" s="100">
        <f>IF(SER_hh_emi_in!N5=0,0,1000000*SER_hh_emi_in!N5/SER_hh_num_in!N5)</f>
        <v>0</v>
      </c>
      <c r="O5" s="100">
        <f>IF(SER_hh_emi_in!O5=0,0,1000000*SER_hh_emi_in!O5/SER_hh_num_in!O5)</f>
        <v>0</v>
      </c>
      <c r="P5" s="100">
        <f>IF(SER_hh_emi_in!P5=0,0,1000000*SER_hh_emi_in!P5/SER_hh_num_in!P5)</f>
        <v>0</v>
      </c>
      <c r="Q5" s="100">
        <f>IF(SER_hh_emi_in!Q5=0,0,1000000*SER_hh_emi_in!Q5/SER_hh_num_in!Q5)</f>
        <v>0</v>
      </c>
    </row>
    <row r="6" spans="1:17" ht="12" customHeight="1" x14ac:dyDescent="0.25">
      <c r="A6" s="88" t="s">
        <v>66</v>
      </c>
      <c r="B6" s="100"/>
      <c r="C6" s="100">
        <f>IF(SER_hh_emi_in!C6=0,0,1000000*SER_hh_emi_in!C6/SER_hh_num_in!C6)</f>
        <v>0</v>
      </c>
      <c r="D6" s="100">
        <f>IF(SER_hh_emi_in!D6=0,0,1000000*SER_hh_emi_in!D6/SER_hh_num_in!D6)</f>
        <v>0</v>
      </c>
      <c r="E6" s="100">
        <f>IF(SER_hh_emi_in!E6=0,0,1000000*SER_hh_emi_in!E6/SER_hh_num_in!E6)</f>
        <v>0</v>
      </c>
      <c r="F6" s="100">
        <f>IF(SER_hh_emi_in!F6=0,0,1000000*SER_hh_emi_in!F6/SER_hh_num_in!F6)</f>
        <v>0</v>
      </c>
      <c r="G6" s="100">
        <f>IF(SER_hh_emi_in!G6=0,0,1000000*SER_hh_emi_in!G6/SER_hh_num_in!G6)</f>
        <v>0</v>
      </c>
      <c r="H6" s="100">
        <f>IF(SER_hh_emi_in!H6=0,0,1000000*SER_hh_emi_in!H6/SER_hh_num_in!H6)</f>
        <v>0</v>
      </c>
      <c r="I6" s="100">
        <f>IF(SER_hh_emi_in!I6=0,0,1000000*SER_hh_emi_in!I6/SER_hh_num_in!I6)</f>
        <v>0</v>
      </c>
      <c r="J6" s="100">
        <f>IF(SER_hh_emi_in!J6=0,0,1000000*SER_hh_emi_in!J6/SER_hh_num_in!J6)</f>
        <v>0</v>
      </c>
      <c r="K6" s="100">
        <f>IF(SER_hh_emi_in!K6=0,0,1000000*SER_hh_emi_in!K6/SER_hh_num_in!K6)</f>
        <v>0</v>
      </c>
      <c r="L6" s="100">
        <f>IF(SER_hh_emi_in!L6=0,0,1000000*SER_hh_emi_in!L6/SER_hh_num_in!L6)</f>
        <v>0</v>
      </c>
      <c r="M6" s="100">
        <f>IF(SER_hh_emi_in!M6=0,0,1000000*SER_hh_emi_in!M6/SER_hh_num_in!M6)</f>
        <v>0</v>
      </c>
      <c r="N6" s="100">
        <f>IF(SER_hh_emi_in!N6=0,0,1000000*SER_hh_emi_in!N6/SER_hh_num_in!N6)</f>
        <v>0</v>
      </c>
      <c r="O6" s="100">
        <f>IF(SER_hh_emi_in!O6=0,0,1000000*SER_hh_emi_in!O6/SER_hh_num_in!O6)</f>
        <v>0</v>
      </c>
      <c r="P6" s="100">
        <f>IF(SER_hh_emi_in!P6=0,0,1000000*SER_hh_emi_in!P6/SER_hh_num_in!P6)</f>
        <v>0</v>
      </c>
      <c r="Q6" s="100">
        <f>IF(SER_hh_emi_in!Q6=0,0,1000000*SER_hh_emi_in!Q6/SER_hh_num_in!Q6)</f>
        <v>0</v>
      </c>
    </row>
    <row r="7" spans="1:17" ht="12" customHeight="1" x14ac:dyDescent="0.25">
      <c r="A7" s="88" t="s">
        <v>99</v>
      </c>
      <c r="B7" s="100"/>
      <c r="C7" s="100">
        <f>IF(SER_hh_emi_in!C7=0,0,1000000*SER_hh_emi_in!C7/SER_hh_num_in!C7)</f>
        <v>0</v>
      </c>
      <c r="D7" s="100">
        <f>IF(SER_hh_emi_in!D7=0,0,1000000*SER_hh_emi_in!D7/SER_hh_num_in!D7)</f>
        <v>0</v>
      </c>
      <c r="E7" s="100">
        <f>IF(SER_hh_emi_in!E7=0,0,1000000*SER_hh_emi_in!E7/SER_hh_num_in!E7)</f>
        <v>0</v>
      </c>
      <c r="F7" s="100">
        <f>IF(SER_hh_emi_in!F7=0,0,1000000*SER_hh_emi_in!F7/SER_hh_num_in!F7)</f>
        <v>19004.365769928132</v>
      </c>
      <c r="G7" s="100">
        <f>IF(SER_hh_emi_in!G7=0,0,1000000*SER_hh_emi_in!G7/SER_hh_num_in!G7)</f>
        <v>21682.329591704591</v>
      </c>
      <c r="H7" s="100">
        <f>IF(SER_hh_emi_in!H7=0,0,1000000*SER_hh_emi_in!H7/SER_hh_num_in!H7)</f>
        <v>0</v>
      </c>
      <c r="I7" s="100">
        <f>IF(SER_hh_emi_in!I7=0,0,1000000*SER_hh_emi_in!I7/SER_hh_num_in!I7)</f>
        <v>17038.130219809227</v>
      </c>
      <c r="J7" s="100">
        <f>IF(SER_hh_emi_in!J7=0,0,1000000*SER_hh_emi_in!J7/SER_hh_num_in!J7)</f>
        <v>22648.070054517444</v>
      </c>
      <c r="K7" s="100">
        <f>IF(SER_hh_emi_in!K7=0,0,1000000*SER_hh_emi_in!K7/SER_hh_num_in!K7)</f>
        <v>22150.533514123152</v>
      </c>
      <c r="L7" s="100">
        <f>IF(SER_hh_emi_in!L7=0,0,1000000*SER_hh_emi_in!L7/SER_hh_num_in!L7)</f>
        <v>19942.014772597831</v>
      </c>
      <c r="M7" s="100">
        <f>IF(SER_hh_emi_in!M7=0,0,1000000*SER_hh_emi_in!M7/SER_hh_num_in!M7)</f>
        <v>20173.306152341174</v>
      </c>
      <c r="N7" s="100">
        <f>IF(SER_hh_emi_in!N7=0,0,1000000*SER_hh_emi_in!N7/SER_hh_num_in!N7)</f>
        <v>20551.506147519216</v>
      </c>
      <c r="O7" s="100">
        <f>IF(SER_hh_emi_in!O7=0,0,1000000*SER_hh_emi_in!O7/SER_hh_num_in!O7)</f>
        <v>0</v>
      </c>
      <c r="P7" s="100">
        <f>IF(SER_hh_emi_in!P7=0,0,1000000*SER_hh_emi_in!P7/SER_hh_num_in!P7)</f>
        <v>0</v>
      </c>
      <c r="Q7" s="100">
        <f>IF(SER_hh_emi_in!Q7=0,0,1000000*SER_hh_emi_in!Q7/SER_hh_num_in!Q7)</f>
        <v>0</v>
      </c>
    </row>
    <row r="8" spans="1:17" ht="12" customHeight="1" x14ac:dyDescent="0.25">
      <c r="A8" s="88" t="s">
        <v>101</v>
      </c>
      <c r="B8" s="100"/>
      <c r="C8" s="100">
        <f>IF(SER_hh_emi_in!C8=0,0,1000000*SER_hh_emi_in!C8/SER_hh_num_in!C8)</f>
        <v>0</v>
      </c>
      <c r="D8" s="100">
        <f>IF(SER_hh_emi_in!D8=0,0,1000000*SER_hh_emi_in!D8/SER_hh_num_in!D8)</f>
        <v>0</v>
      </c>
      <c r="E8" s="100">
        <f>IF(SER_hh_emi_in!E8=0,0,1000000*SER_hh_emi_in!E8/SER_hh_num_in!E8)</f>
        <v>0</v>
      </c>
      <c r="F8" s="100">
        <f>IF(SER_hh_emi_in!F8=0,0,1000000*SER_hh_emi_in!F8/SER_hh_num_in!F8)</f>
        <v>0</v>
      </c>
      <c r="G8" s="100">
        <f>IF(SER_hh_emi_in!G8=0,0,1000000*SER_hh_emi_in!G8/SER_hh_num_in!G8)</f>
        <v>0</v>
      </c>
      <c r="H8" s="100">
        <f>IF(SER_hh_emi_in!H8=0,0,1000000*SER_hh_emi_in!H8/SER_hh_num_in!H8)</f>
        <v>0</v>
      </c>
      <c r="I8" s="100">
        <f>IF(SER_hh_emi_in!I8=0,0,1000000*SER_hh_emi_in!I8/SER_hh_num_in!I8)</f>
        <v>0</v>
      </c>
      <c r="J8" s="100">
        <f>IF(SER_hh_emi_in!J8=0,0,1000000*SER_hh_emi_in!J8/SER_hh_num_in!J8)</f>
        <v>0</v>
      </c>
      <c r="K8" s="100">
        <f>IF(SER_hh_emi_in!K8=0,0,1000000*SER_hh_emi_in!K8/SER_hh_num_in!K8)</f>
        <v>0</v>
      </c>
      <c r="L8" s="100">
        <f>IF(SER_hh_emi_in!L8=0,0,1000000*SER_hh_emi_in!L8/SER_hh_num_in!L8)</f>
        <v>0</v>
      </c>
      <c r="M8" s="100">
        <f>IF(SER_hh_emi_in!M8=0,0,1000000*SER_hh_emi_in!M8/SER_hh_num_in!M8)</f>
        <v>0</v>
      </c>
      <c r="N8" s="100">
        <f>IF(SER_hh_emi_in!N8=0,0,1000000*SER_hh_emi_in!N8/SER_hh_num_in!N8)</f>
        <v>0</v>
      </c>
      <c r="O8" s="100">
        <f>IF(SER_hh_emi_in!O8=0,0,1000000*SER_hh_emi_in!O8/SER_hh_num_in!O8)</f>
        <v>0</v>
      </c>
      <c r="P8" s="100">
        <f>IF(SER_hh_emi_in!P8=0,0,1000000*SER_hh_emi_in!P8/SER_hh_num_in!P8)</f>
        <v>0</v>
      </c>
      <c r="Q8" s="100">
        <f>IF(SER_hh_emi_in!Q8=0,0,1000000*SER_hh_emi_in!Q8/SER_hh_num_in!Q8)</f>
        <v>0</v>
      </c>
    </row>
    <row r="9" spans="1:17" ht="12" customHeight="1" x14ac:dyDescent="0.25">
      <c r="A9" s="88" t="s">
        <v>106</v>
      </c>
      <c r="B9" s="100"/>
      <c r="C9" s="100">
        <f>IF(SER_hh_emi_in!C9=0,0,1000000*SER_hh_emi_in!C9/SER_hh_num_in!C9)</f>
        <v>11797.461289800109</v>
      </c>
      <c r="D9" s="100">
        <f>IF(SER_hh_emi_in!D9=0,0,1000000*SER_hh_emi_in!D9/SER_hh_num_in!D9)</f>
        <v>11394.100311759061</v>
      </c>
      <c r="E9" s="100">
        <f>IF(SER_hh_emi_in!E9=0,0,1000000*SER_hh_emi_in!E9/SER_hh_num_in!E9)</f>
        <v>17190.489736837873</v>
      </c>
      <c r="F9" s="100">
        <f>IF(SER_hh_emi_in!F9=0,0,1000000*SER_hh_emi_in!F9/SER_hh_num_in!F9)</f>
        <v>0</v>
      </c>
      <c r="G9" s="100">
        <f>IF(SER_hh_emi_in!G9=0,0,1000000*SER_hh_emi_in!G9/SER_hh_num_in!G9)</f>
        <v>0</v>
      </c>
      <c r="H9" s="100">
        <f>IF(SER_hh_emi_in!H9=0,0,1000000*SER_hh_emi_in!H9/SER_hh_num_in!H9)</f>
        <v>15128.636502276544</v>
      </c>
      <c r="I9" s="100">
        <f>IF(SER_hh_emi_in!I9=0,0,1000000*SER_hh_emi_in!I9/SER_hh_num_in!I9)</f>
        <v>0</v>
      </c>
      <c r="J9" s="100">
        <f>IF(SER_hh_emi_in!J9=0,0,1000000*SER_hh_emi_in!J9/SER_hh_num_in!J9)</f>
        <v>0</v>
      </c>
      <c r="K9" s="100">
        <f>IF(SER_hh_emi_in!K9=0,0,1000000*SER_hh_emi_in!K9/SER_hh_num_in!K9)</f>
        <v>0</v>
      </c>
      <c r="L9" s="100">
        <f>IF(SER_hh_emi_in!L9=0,0,1000000*SER_hh_emi_in!L9/SER_hh_num_in!L9)</f>
        <v>15493.152816686777</v>
      </c>
      <c r="M9" s="100">
        <f>IF(SER_hh_emi_in!M9=0,0,1000000*SER_hh_emi_in!M9/SER_hh_num_in!M9)</f>
        <v>13351.483834514787</v>
      </c>
      <c r="N9" s="100">
        <f>IF(SER_hh_emi_in!N9=0,0,1000000*SER_hh_emi_in!N9/SER_hh_num_in!N9)</f>
        <v>14563.582514445785</v>
      </c>
      <c r="O9" s="100">
        <f>IF(SER_hh_emi_in!O9=0,0,1000000*SER_hh_emi_in!O9/SER_hh_num_in!O9)</f>
        <v>13784.525179844335</v>
      </c>
      <c r="P9" s="100">
        <f>IF(SER_hh_emi_in!P9=0,0,1000000*SER_hh_emi_in!P9/SER_hh_num_in!P9)</f>
        <v>16359.266715246073</v>
      </c>
      <c r="Q9" s="100">
        <f>IF(SER_hh_emi_in!Q9=0,0,1000000*SER_hh_emi_in!Q9/SER_hh_num_in!Q9)</f>
        <v>16179.98113232043</v>
      </c>
    </row>
    <row r="10" spans="1:17" ht="12" customHeight="1" x14ac:dyDescent="0.25">
      <c r="A10" s="88" t="s">
        <v>34</v>
      </c>
      <c r="B10" s="100"/>
      <c r="C10" s="100">
        <f>IF(SER_hh_emi_in!C10=0,0,1000000*SER_hh_emi_in!C10/SER_hh_num_in!C10)</f>
        <v>0</v>
      </c>
      <c r="D10" s="100">
        <f>IF(SER_hh_emi_in!D10=0,0,1000000*SER_hh_emi_in!D10/SER_hh_num_in!D10)</f>
        <v>0</v>
      </c>
      <c r="E10" s="100">
        <f>IF(SER_hh_emi_in!E10=0,0,1000000*SER_hh_emi_in!E10/SER_hh_num_in!E10)</f>
        <v>0</v>
      </c>
      <c r="F10" s="100">
        <f>IF(SER_hh_emi_in!F10=0,0,1000000*SER_hh_emi_in!F10/SER_hh_num_in!F10)</f>
        <v>0</v>
      </c>
      <c r="G10" s="100">
        <f>IF(SER_hh_emi_in!G10=0,0,1000000*SER_hh_emi_in!G10/SER_hh_num_in!G10)</f>
        <v>0</v>
      </c>
      <c r="H10" s="100">
        <f>IF(SER_hh_emi_in!H10=0,0,1000000*SER_hh_emi_in!H10/SER_hh_num_in!H10)</f>
        <v>0</v>
      </c>
      <c r="I10" s="100">
        <f>IF(SER_hh_emi_in!I10=0,0,1000000*SER_hh_emi_in!I10/SER_hh_num_in!I10)</f>
        <v>0</v>
      </c>
      <c r="J10" s="100">
        <f>IF(SER_hh_emi_in!J10=0,0,1000000*SER_hh_emi_in!J10/SER_hh_num_in!J10)</f>
        <v>0</v>
      </c>
      <c r="K10" s="100">
        <f>IF(SER_hh_emi_in!K10=0,0,1000000*SER_hh_emi_in!K10/SER_hh_num_in!K10)</f>
        <v>0</v>
      </c>
      <c r="L10" s="100">
        <f>IF(SER_hh_emi_in!L10=0,0,1000000*SER_hh_emi_in!L10/SER_hh_num_in!L10)</f>
        <v>0</v>
      </c>
      <c r="M10" s="100">
        <f>IF(SER_hh_emi_in!M10=0,0,1000000*SER_hh_emi_in!M10/SER_hh_num_in!M10)</f>
        <v>0</v>
      </c>
      <c r="N10" s="100">
        <f>IF(SER_hh_emi_in!N10=0,0,1000000*SER_hh_emi_in!N10/SER_hh_num_in!N10)</f>
        <v>0</v>
      </c>
      <c r="O10" s="100">
        <f>IF(SER_hh_emi_in!O10=0,0,1000000*SER_hh_emi_in!O10/SER_hh_num_in!O10)</f>
        <v>0</v>
      </c>
      <c r="P10" s="100">
        <f>IF(SER_hh_emi_in!P10=0,0,1000000*SER_hh_emi_in!P10/SER_hh_num_in!P10)</f>
        <v>0</v>
      </c>
      <c r="Q10" s="100">
        <f>IF(SER_hh_emi_in!Q10=0,0,1000000*SER_hh_emi_in!Q10/SER_hh_num_in!Q10)</f>
        <v>0</v>
      </c>
    </row>
    <row r="11" spans="1:17" ht="12" customHeight="1" x14ac:dyDescent="0.25">
      <c r="A11" s="88" t="s">
        <v>61</v>
      </c>
      <c r="B11" s="100"/>
      <c r="C11" s="100">
        <f>IF(SER_hh_emi_in!C11=0,0,1000000*SER_hh_emi_in!C11/SER_hh_num_in!C11)</f>
        <v>0</v>
      </c>
      <c r="D11" s="100">
        <f>IF(SER_hh_emi_in!D11=0,0,1000000*SER_hh_emi_in!D11/SER_hh_num_in!D11)</f>
        <v>0</v>
      </c>
      <c r="E11" s="100">
        <f>IF(SER_hh_emi_in!E11=0,0,1000000*SER_hh_emi_in!E11/SER_hh_num_in!E11)</f>
        <v>0</v>
      </c>
      <c r="F11" s="100">
        <f>IF(SER_hh_emi_in!F11=0,0,1000000*SER_hh_emi_in!F11/SER_hh_num_in!F11)</f>
        <v>0</v>
      </c>
      <c r="G11" s="100">
        <f>IF(SER_hh_emi_in!G11=0,0,1000000*SER_hh_emi_in!G11/SER_hh_num_in!G11)</f>
        <v>0</v>
      </c>
      <c r="H11" s="100">
        <f>IF(SER_hh_emi_in!H11=0,0,1000000*SER_hh_emi_in!H11/SER_hh_num_in!H11)</f>
        <v>0</v>
      </c>
      <c r="I11" s="100">
        <f>IF(SER_hh_emi_in!I11=0,0,1000000*SER_hh_emi_in!I11/SER_hh_num_in!I11)</f>
        <v>0</v>
      </c>
      <c r="J11" s="100">
        <f>IF(SER_hh_emi_in!J11=0,0,1000000*SER_hh_emi_in!J11/SER_hh_num_in!J11)</f>
        <v>0</v>
      </c>
      <c r="K11" s="100">
        <f>IF(SER_hh_emi_in!K11=0,0,1000000*SER_hh_emi_in!K11/SER_hh_num_in!K11)</f>
        <v>0</v>
      </c>
      <c r="L11" s="100">
        <f>IF(SER_hh_emi_in!L11=0,0,1000000*SER_hh_emi_in!L11/SER_hh_num_in!L11)</f>
        <v>0</v>
      </c>
      <c r="M11" s="100">
        <f>IF(SER_hh_emi_in!M11=0,0,1000000*SER_hh_emi_in!M11/SER_hh_num_in!M11)</f>
        <v>0</v>
      </c>
      <c r="N11" s="100">
        <f>IF(SER_hh_emi_in!N11=0,0,1000000*SER_hh_emi_in!N11/SER_hh_num_in!N11)</f>
        <v>0</v>
      </c>
      <c r="O11" s="100">
        <f>IF(SER_hh_emi_in!O11=0,0,1000000*SER_hh_emi_in!O11/SER_hh_num_in!O11)</f>
        <v>0</v>
      </c>
      <c r="P11" s="100">
        <f>IF(SER_hh_emi_in!P11=0,0,1000000*SER_hh_emi_in!P11/SER_hh_num_in!P11)</f>
        <v>0</v>
      </c>
      <c r="Q11" s="100">
        <f>IF(SER_hh_emi_in!Q11=0,0,1000000*SER_hh_emi_in!Q11/SER_hh_num_in!Q11)</f>
        <v>0</v>
      </c>
    </row>
    <row r="12" spans="1:17" ht="12" customHeight="1" x14ac:dyDescent="0.25">
      <c r="A12" s="88" t="s">
        <v>42</v>
      </c>
      <c r="B12" s="100"/>
      <c r="C12" s="100">
        <f>IF(SER_hh_emi_in!C12=0,0,1000000*SER_hh_emi_in!C12/SER_hh_num_in!C12)</f>
        <v>0</v>
      </c>
      <c r="D12" s="100">
        <f>IF(SER_hh_emi_in!D12=0,0,1000000*SER_hh_emi_in!D12/SER_hh_num_in!D12)</f>
        <v>0</v>
      </c>
      <c r="E12" s="100">
        <f>IF(SER_hh_emi_in!E12=0,0,1000000*SER_hh_emi_in!E12/SER_hh_num_in!E12)</f>
        <v>0</v>
      </c>
      <c r="F12" s="100">
        <f>IF(SER_hh_emi_in!F12=0,0,1000000*SER_hh_emi_in!F12/SER_hh_num_in!F12)</f>
        <v>0</v>
      </c>
      <c r="G12" s="100">
        <f>IF(SER_hh_emi_in!G12=0,0,1000000*SER_hh_emi_in!G12/SER_hh_num_in!G12)</f>
        <v>0</v>
      </c>
      <c r="H12" s="100">
        <f>IF(SER_hh_emi_in!H12=0,0,1000000*SER_hh_emi_in!H12/SER_hh_num_in!H12)</f>
        <v>0</v>
      </c>
      <c r="I12" s="100">
        <f>IF(SER_hh_emi_in!I12=0,0,1000000*SER_hh_emi_in!I12/SER_hh_num_in!I12)</f>
        <v>0</v>
      </c>
      <c r="J12" s="100">
        <f>IF(SER_hh_emi_in!J12=0,0,1000000*SER_hh_emi_in!J12/SER_hh_num_in!J12)</f>
        <v>0</v>
      </c>
      <c r="K12" s="100">
        <f>IF(SER_hh_emi_in!K12=0,0,1000000*SER_hh_emi_in!K12/SER_hh_num_in!K12)</f>
        <v>0</v>
      </c>
      <c r="L12" s="100">
        <f>IF(SER_hh_emi_in!L12=0,0,1000000*SER_hh_emi_in!L12/SER_hh_num_in!L12)</f>
        <v>0</v>
      </c>
      <c r="M12" s="100">
        <f>IF(SER_hh_emi_in!M12=0,0,1000000*SER_hh_emi_in!M12/SER_hh_num_in!M12)</f>
        <v>0</v>
      </c>
      <c r="N12" s="100">
        <f>IF(SER_hh_emi_in!N12=0,0,1000000*SER_hh_emi_in!N12/SER_hh_num_in!N12)</f>
        <v>0</v>
      </c>
      <c r="O12" s="100">
        <f>IF(SER_hh_emi_in!O12=0,0,1000000*SER_hh_emi_in!O12/SER_hh_num_in!O12)</f>
        <v>0</v>
      </c>
      <c r="P12" s="100">
        <f>IF(SER_hh_emi_in!P12=0,0,1000000*SER_hh_emi_in!P12/SER_hh_num_in!P12)</f>
        <v>0</v>
      </c>
      <c r="Q12" s="100">
        <f>IF(SER_hh_emi_in!Q12=0,0,1000000*SER_hh_emi_in!Q12/SER_hh_num_in!Q12)</f>
        <v>0</v>
      </c>
    </row>
    <row r="13" spans="1:17" ht="12" customHeight="1" x14ac:dyDescent="0.25">
      <c r="A13" s="88" t="s">
        <v>105</v>
      </c>
      <c r="B13" s="100"/>
      <c r="C13" s="100">
        <f>IF(SER_hh_emi_in!C13=0,0,1000000*SER_hh_emi_in!C13/SER_hh_num_in!C13)</f>
        <v>0</v>
      </c>
      <c r="D13" s="100">
        <f>IF(SER_hh_emi_in!D13=0,0,1000000*SER_hh_emi_in!D13/SER_hh_num_in!D13)</f>
        <v>0</v>
      </c>
      <c r="E13" s="100">
        <f>IF(SER_hh_emi_in!E13=0,0,1000000*SER_hh_emi_in!E13/SER_hh_num_in!E13)</f>
        <v>0</v>
      </c>
      <c r="F13" s="100">
        <f>IF(SER_hh_emi_in!F13=0,0,1000000*SER_hh_emi_in!F13/SER_hh_num_in!F13)</f>
        <v>0</v>
      </c>
      <c r="G13" s="100">
        <f>IF(SER_hh_emi_in!G13=0,0,1000000*SER_hh_emi_in!G13/SER_hh_num_in!G13)</f>
        <v>0</v>
      </c>
      <c r="H13" s="100">
        <f>IF(SER_hh_emi_in!H13=0,0,1000000*SER_hh_emi_in!H13/SER_hh_num_in!H13)</f>
        <v>0</v>
      </c>
      <c r="I13" s="100">
        <f>IF(SER_hh_emi_in!I13=0,0,1000000*SER_hh_emi_in!I13/SER_hh_num_in!I13)</f>
        <v>0</v>
      </c>
      <c r="J13" s="100">
        <f>IF(SER_hh_emi_in!J13=0,0,1000000*SER_hh_emi_in!J13/SER_hh_num_in!J13)</f>
        <v>0</v>
      </c>
      <c r="K13" s="100">
        <f>IF(SER_hh_emi_in!K13=0,0,1000000*SER_hh_emi_in!K13/SER_hh_num_in!K13)</f>
        <v>0</v>
      </c>
      <c r="L13" s="100">
        <f>IF(SER_hh_emi_in!L13=0,0,1000000*SER_hh_emi_in!L13/SER_hh_num_in!L13)</f>
        <v>0</v>
      </c>
      <c r="M13" s="100">
        <f>IF(SER_hh_emi_in!M13=0,0,1000000*SER_hh_emi_in!M13/SER_hh_num_in!M13)</f>
        <v>0</v>
      </c>
      <c r="N13" s="100">
        <f>IF(SER_hh_emi_in!N13=0,0,1000000*SER_hh_emi_in!N13/SER_hh_num_in!N13)</f>
        <v>0</v>
      </c>
      <c r="O13" s="100">
        <f>IF(SER_hh_emi_in!O13=0,0,1000000*SER_hh_emi_in!O13/SER_hh_num_in!O13)</f>
        <v>0</v>
      </c>
      <c r="P13" s="100">
        <f>IF(SER_hh_emi_in!P13=0,0,1000000*SER_hh_emi_in!P13/SER_hh_num_in!P13)</f>
        <v>0</v>
      </c>
      <c r="Q13" s="100">
        <f>IF(SER_hh_emi_in!Q13=0,0,1000000*SER_hh_emi_in!Q13/SER_hh_num_in!Q13)</f>
        <v>0</v>
      </c>
    </row>
    <row r="14" spans="1:17" ht="12" customHeight="1" x14ac:dyDescent="0.25">
      <c r="A14" s="51" t="s">
        <v>104</v>
      </c>
      <c r="B14" s="22"/>
      <c r="C14" s="22">
        <f>IF(SER_hh_emi_in!C14=0,0,1000000*SER_hh_emi_in!C14/SER_hh_num_in!C14)</f>
        <v>0</v>
      </c>
      <c r="D14" s="22">
        <f>IF(SER_hh_emi_in!D14=0,0,1000000*SER_hh_emi_in!D14/SER_hh_num_in!D14)</f>
        <v>0</v>
      </c>
      <c r="E14" s="22">
        <f>IF(SER_hh_emi_in!E14=0,0,1000000*SER_hh_emi_in!E14/SER_hh_num_in!E14)</f>
        <v>0</v>
      </c>
      <c r="F14" s="22">
        <f>IF(SER_hh_emi_in!F14=0,0,1000000*SER_hh_emi_in!F14/SER_hh_num_in!F14)</f>
        <v>0</v>
      </c>
      <c r="G14" s="22">
        <f>IF(SER_hh_emi_in!G14=0,0,1000000*SER_hh_emi_in!G14/SER_hh_num_in!G14)</f>
        <v>0</v>
      </c>
      <c r="H14" s="22">
        <f>IF(SER_hh_emi_in!H14=0,0,1000000*SER_hh_emi_in!H14/SER_hh_num_in!H14)</f>
        <v>0</v>
      </c>
      <c r="I14" s="22">
        <f>IF(SER_hh_emi_in!I14=0,0,1000000*SER_hh_emi_in!I14/SER_hh_num_in!I14)</f>
        <v>0</v>
      </c>
      <c r="J14" s="22">
        <f>IF(SER_hh_emi_in!J14=0,0,1000000*SER_hh_emi_in!J14/SER_hh_num_in!J14)</f>
        <v>0</v>
      </c>
      <c r="K14" s="22">
        <f>IF(SER_hh_emi_in!K14=0,0,1000000*SER_hh_emi_in!K14/SER_hh_num_in!K14)</f>
        <v>0</v>
      </c>
      <c r="L14" s="22">
        <f>IF(SER_hh_emi_in!L14=0,0,1000000*SER_hh_emi_in!L14/SER_hh_num_in!L14)</f>
        <v>0</v>
      </c>
      <c r="M14" s="22">
        <f>IF(SER_hh_emi_in!M14=0,0,1000000*SER_hh_emi_in!M14/SER_hh_num_in!M14)</f>
        <v>0</v>
      </c>
      <c r="N14" s="22">
        <f>IF(SER_hh_emi_in!N14=0,0,1000000*SER_hh_emi_in!N14/SER_hh_num_in!N14)</f>
        <v>0</v>
      </c>
      <c r="O14" s="22">
        <f>IF(SER_hh_emi_in!O14=0,0,1000000*SER_hh_emi_in!O14/SER_hh_num_in!O14)</f>
        <v>0</v>
      </c>
      <c r="P14" s="22">
        <f>IF(SER_hh_emi_in!P14=0,0,1000000*SER_hh_emi_in!P14/SER_hh_num_in!P14)</f>
        <v>0</v>
      </c>
      <c r="Q14" s="22">
        <f>IF(SER_hh_emi_in!Q14=0,0,1000000*SER_hh_emi_in!Q14/SER_hh_num_in!Q14)</f>
        <v>0</v>
      </c>
    </row>
    <row r="15" spans="1:17" ht="12" customHeight="1" x14ac:dyDescent="0.25">
      <c r="A15" s="105" t="s">
        <v>108</v>
      </c>
      <c r="B15" s="104"/>
      <c r="C15" s="104">
        <f>IF(SER_hh_emi_in!C15=0,0,1000000*SER_hh_emi_in!C15/SER_hh_num_in!C15)</f>
        <v>0</v>
      </c>
      <c r="D15" s="104">
        <f>IF(SER_hh_emi_in!D15=0,0,1000000*SER_hh_emi_in!D15/SER_hh_num_in!D15)</f>
        <v>0</v>
      </c>
      <c r="E15" s="104">
        <f>IF(SER_hh_emi_in!E15=0,0,1000000*SER_hh_emi_in!E15/SER_hh_num_in!E15)</f>
        <v>0</v>
      </c>
      <c r="F15" s="104">
        <f>IF(SER_hh_emi_in!F15=0,0,1000000*SER_hh_emi_in!F15/SER_hh_num_in!F15)</f>
        <v>0</v>
      </c>
      <c r="G15" s="104">
        <f>IF(SER_hh_emi_in!G15=0,0,1000000*SER_hh_emi_in!G15/SER_hh_num_in!G15)</f>
        <v>0</v>
      </c>
      <c r="H15" s="104">
        <f>IF(SER_hh_emi_in!H15=0,0,1000000*SER_hh_emi_in!H15/SER_hh_num_in!H15)</f>
        <v>0</v>
      </c>
      <c r="I15" s="104">
        <f>IF(SER_hh_emi_in!I15=0,0,1000000*SER_hh_emi_in!I15/SER_hh_num_in!I15)</f>
        <v>0</v>
      </c>
      <c r="J15" s="104">
        <f>IF(SER_hh_emi_in!J15=0,0,1000000*SER_hh_emi_in!J15/SER_hh_num_in!J15)</f>
        <v>0</v>
      </c>
      <c r="K15" s="104">
        <f>IF(SER_hh_emi_in!K15=0,0,1000000*SER_hh_emi_in!K15/SER_hh_num_in!K15)</f>
        <v>0</v>
      </c>
      <c r="L15" s="104">
        <f>IF(SER_hh_emi_in!L15=0,0,1000000*SER_hh_emi_in!L15/SER_hh_num_in!L15)</f>
        <v>0</v>
      </c>
      <c r="M15" s="104">
        <f>IF(SER_hh_emi_in!M15=0,0,1000000*SER_hh_emi_in!M15/SER_hh_num_in!M15)</f>
        <v>0</v>
      </c>
      <c r="N15" s="104">
        <f>IF(SER_hh_emi_in!N15=0,0,1000000*SER_hh_emi_in!N15/SER_hh_num_in!N15)</f>
        <v>0</v>
      </c>
      <c r="O15" s="104">
        <f>IF(SER_hh_emi_in!O15=0,0,1000000*SER_hh_emi_in!O15/SER_hh_num_in!O15)</f>
        <v>0</v>
      </c>
      <c r="P15" s="104">
        <f>IF(SER_hh_emi_in!P15=0,0,1000000*SER_hh_emi_in!P15/SER_hh_num_in!P15)</f>
        <v>0</v>
      </c>
      <c r="Q15" s="104">
        <f>IF(SER_hh_emi_in!Q15=0,0,1000000*SER_hh_emi_in!Q15/SER_hh_num_in!Q15)</f>
        <v>0</v>
      </c>
    </row>
    <row r="16" spans="1:17" ht="12.95" customHeight="1" x14ac:dyDescent="0.25">
      <c r="A16" s="90" t="s">
        <v>102</v>
      </c>
      <c r="B16" s="101"/>
      <c r="C16" s="101">
        <f>IF(SER_hh_emi_in!C16=0,0,1000000*SER_hh_emi_in!C16/SER_hh_num_in!C16)</f>
        <v>0</v>
      </c>
      <c r="D16" s="101">
        <f>IF(SER_hh_emi_in!D16=0,0,1000000*SER_hh_emi_in!D16/SER_hh_num_in!D16)</f>
        <v>0</v>
      </c>
      <c r="E16" s="101">
        <f>IF(SER_hh_emi_in!E16=0,0,1000000*SER_hh_emi_in!E16/SER_hh_num_in!E16)</f>
        <v>0</v>
      </c>
      <c r="F16" s="101">
        <f>IF(SER_hh_emi_in!F16=0,0,1000000*SER_hh_emi_in!F16/SER_hh_num_in!F16)</f>
        <v>0</v>
      </c>
      <c r="G16" s="101">
        <f>IF(SER_hh_emi_in!G16=0,0,1000000*SER_hh_emi_in!G16/SER_hh_num_in!G16)</f>
        <v>0</v>
      </c>
      <c r="H16" s="101">
        <f>IF(SER_hh_emi_in!H16=0,0,1000000*SER_hh_emi_in!H16/SER_hh_num_in!H16)</f>
        <v>0</v>
      </c>
      <c r="I16" s="101">
        <f>IF(SER_hh_emi_in!I16=0,0,1000000*SER_hh_emi_in!I16/SER_hh_num_in!I16)</f>
        <v>0</v>
      </c>
      <c r="J16" s="101">
        <f>IF(SER_hh_emi_in!J16=0,0,1000000*SER_hh_emi_in!J16/SER_hh_num_in!J16)</f>
        <v>0</v>
      </c>
      <c r="K16" s="101">
        <f>IF(SER_hh_emi_in!K16=0,0,1000000*SER_hh_emi_in!K16/SER_hh_num_in!K16)</f>
        <v>0</v>
      </c>
      <c r="L16" s="101">
        <f>IF(SER_hh_emi_in!L16=0,0,1000000*SER_hh_emi_in!L16/SER_hh_num_in!L16)</f>
        <v>0</v>
      </c>
      <c r="M16" s="101">
        <f>IF(SER_hh_emi_in!M16=0,0,1000000*SER_hh_emi_in!M16/SER_hh_num_in!M16)</f>
        <v>0</v>
      </c>
      <c r="N16" s="101">
        <f>IF(SER_hh_emi_in!N16=0,0,1000000*SER_hh_emi_in!N16/SER_hh_num_in!N16)</f>
        <v>0</v>
      </c>
      <c r="O16" s="101">
        <f>IF(SER_hh_emi_in!O16=0,0,1000000*SER_hh_emi_in!O16/SER_hh_num_in!O16)</f>
        <v>0</v>
      </c>
      <c r="P16" s="101">
        <f>IF(SER_hh_emi_in!P16=0,0,1000000*SER_hh_emi_in!P16/SER_hh_num_in!P16)</f>
        <v>0</v>
      </c>
      <c r="Q16" s="101">
        <f>IF(SER_hh_emi_in!Q16=0,0,1000000*SER_hh_emi_in!Q16/SER_hh_num_in!Q16)</f>
        <v>0</v>
      </c>
    </row>
    <row r="17" spans="1:17" ht="12.95" customHeight="1" x14ac:dyDescent="0.25">
      <c r="A17" s="88" t="s">
        <v>101</v>
      </c>
      <c r="B17" s="103"/>
      <c r="C17" s="103">
        <f>IF(SER_hh_emi_in!C17=0,0,1000000*SER_hh_emi_in!C17/SER_hh_num_in!C17)</f>
        <v>0</v>
      </c>
      <c r="D17" s="103">
        <f>IF(SER_hh_emi_in!D17=0,0,1000000*SER_hh_emi_in!D17/SER_hh_num_in!D17)</f>
        <v>0</v>
      </c>
      <c r="E17" s="103">
        <f>IF(SER_hh_emi_in!E17=0,0,1000000*SER_hh_emi_in!E17/SER_hh_num_in!E17)</f>
        <v>0</v>
      </c>
      <c r="F17" s="103">
        <f>IF(SER_hh_emi_in!F17=0,0,1000000*SER_hh_emi_in!F17/SER_hh_num_in!F17)</f>
        <v>0</v>
      </c>
      <c r="G17" s="103">
        <f>IF(SER_hh_emi_in!G17=0,0,1000000*SER_hh_emi_in!G17/SER_hh_num_in!G17)</f>
        <v>0</v>
      </c>
      <c r="H17" s="103">
        <f>IF(SER_hh_emi_in!H17=0,0,1000000*SER_hh_emi_in!H17/SER_hh_num_in!H17)</f>
        <v>0</v>
      </c>
      <c r="I17" s="103">
        <f>IF(SER_hh_emi_in!I17=0,0,1000000*SER_hh_emi_in!I17/SER_hh_num_in!I17)</f>
        <v>0</v>
      </c>
      <c r="J17" s="103">
        <f>IF(SER_hh_emi_in!J17=0,0,1000000*SER_hh_emi_in!J17/SER_hh_num_in!J17)</f>
        <v>0</v>
      </c>
      <c r="K17" s="103">
        <f>IF(SER_hh_emi_in!K17=0,0,1000000*SER_hh_emi_in!K17/SER_hh_num_in!K17)</f>
        <v>0</v>
      </c>
      <c r="L17" s="103">
        <f>IF(SER_hh_emi_in!L17=0,0,1000000*SER_hh_emi_in!L17/SER_hh_num_in!L17)</f>
        <v>0</v>
      </c>
      <c r="M17" s="103">
        <f>IF(SER_hh_emi_in!M17=0,0,1000000*SER_hh_emi_in!M17/SER_hh_num_in!M17)</f>
        <v>0</v>
      </c>
      <c r="N17" s="103">
        <f>IF(SER_hh_emi_in!N17=0,0,1000000*SER_hh_emi_in!N17/SER_hh_num_in!N17)</f>
        <v>0</v>
      </c>
      <c r="O17" s="103">
        <f>IF(SER_hh_emi_in!O17=0,0,1000000*SER_hh_emi_in!O17/SER_hh_num_in!O17)</f>
        <v>0</v>
      </c>
      <c r="P17" s="103">
        <f>IF(SER_hh_emi_in!P17=0,0,1000000*SER_hh_emi_in!P17/SER_hh_num_in!P17)</f>
        <v>0</v>
      </c>
      <c r="Q17" s="103">
        <f>IF(SER_hh_emi_in!Q17=0,0,1000000*SER_hh_emi_in!Q17/SER_hh_num_in!Q17)</f>
        <v>0</v>
      </c>
    </row>
    <row r="18" spans="1:17" ht="12" customHeight="1" x14ac:dyDescent="0.25">
      <c r="A18" s="88" t="s">
        <v>100</v>
      </c>
      <c r="B18" s="103"/>
      <c r="C18" s="103">
        <f>IF(SER_hh_emi_in!C18=0,0,1000000*SER_hh_emi_in!C18/SER_hh_num_in!C18)</f>
        <v>0</v>
      </c>
      <c r="D18" s="103">
        <f>IF(SER_hh_emi_in!D18=0,0,1000000*SER_hh_emi_in!D18/SER_hh_num_in!D18)</f>
        <v>0</v>
      </c>
      <c r="E18" s="103">
        <f>IF(SER_hh_emi_in!E18=0,0,1000000*SER_hh_emi_in!E18/SER_hh_num_in!E18)</f>
        <v>0</v>
      </c>
      <c r="F18" s="103">
        <f>IF(SER_hh_emi_in!F18=0,0,1000000*SER_hh_emi_in!F18/SER_hh_num_in!F18)</f>
        <v>0</v>
      </c>
      <c r="G18" s="103">
        <f>IF(SER_hh_emi_in!G18=0,0,1000000*SER_hh_emi_in!G18/SER_hh_num_in!G18)</f>
        <v>0</v>
      </c>
      <c r="H18" s="103">
        <f>IF(SER_hh_emi_in!H18=0,0,1000000*SER_hh_emi_in!H18/SER_hh_num_in!H18)</f>
        <v>0</v>
      </c>
      <c r="I18" s="103">
        <f>IF(SER_hh_emi_in!I18=0,0,1000000*SER_hh_emi_in!I18/SER_hh_num_in!I18)</f>
        <v>0</v>
      </c>
      <c r="J18" s="103">
        <f>IF(SER_hh_emi_in!J18=0,0,1000000*SER_hh_emi_in!J18/SER_hh_num_in!J18)</f>
        <v>0</v>
      </c>
      <c r="K18" s="103">
        <f>IF(SER_hh_emi_in!K18=0,0,1000000*SER_hh_emi_in!K18/SER_hh_num_in!K18)</f>
        <v>0</v>
      </c>
      <c r="L18" s="103">
        <f>IF(SER_hh_emi_in!L18=0,0,1000000*SER_hh_emi_in!L18/SER_hh_num_in!L18)</f>
        <v>0</v>
      </c>
      <c r="M18" s="103">
        <f>IF(SER_hh_emi_in!M18=0,0,1000000*SER_hh_emi_in!M18/SER_hh_num_in!M18)</f>
        <v>0</v>
      </c>
      <c r="N18" s="103">
        <f>IF(SER_hh_emi_in!N18=0,0,1000000*SER_hh_emi_in!N18/SER_hh_num_in!N18)</f>
        <v>0</v>
      </c>
      <c r="O18" s="103">
        <f>IF(SER_hh_emi_in!O18=0,0,1000000*SER_hh_emi_in!O18/SER_hh_num_in!O18)</f>
        <v>0</v>
      </c>
      <c r="P18" s="103">
        <f>IF(SER_hh_emi_in!P18=0,0,1000000*SER_hh_emi_in!P18/SER_hh_num_in!P18)</f>
        <v>0</v>
      </c>
      <c r="Q18" s="103">
        <f>IF(SER_hh_emi_in!Q18=0,0,1000000*SER_hh_emi_in!Q18/SER_hh_num_in!Q18)</f>
        <v>0</v>
      </c>
    </row>
    <row r="19" spans="1:17" ht="12.95" customHeight="1" x14ac:dyDescent="0.25">
      <c r="A19" s="90" t="s">
        <v>47</v>
      </c>
      <c r="B19" s="101"/>
      <c r="C19" s="101">
        <f>IF(SER_hh_emi_in!C19=0,0,1000000*SER_hh_emi_in!C19/SER_hh_num_in!C19)</f>
        <v>1170.753495122241</v>
      </c>
      <c r="D19" s="101">
        <f>IF(SER_hh_emi_in!D19=0,0,1000000*SER_hh_emi_in!D19/SER_hh_num_in!D19)</f>
        <v>103.13298032637198</v>
      </c>
      <c r="E19" s="101">
        <f>IF(SER_hh_emi_in!E19=0,0,1000000*SER_hh_emi_in!E19/SER_hh_num_in!E19)</f>
        <v>85.771403654276469</v>
      </c>
      <c r="F19" s="101">
        <f>IF(SER_hh_emi_in!F19=0,0,1000000*SER_hh_emi_in!F19/SER_hh_num_in!F19)</f>
        <v>50.91862753706026</v>
      </c>
      <c r="G19" s="101">
        <f>IF(SER_hh_emi_in!G19=0,0,1000000*SER_hh_emi_in!G19/SER_hh_num_in!G19)</f>
        <v>314.72559284836615</v>
      </c>
      <c r="H19" s="101">
        <f>IF(SER_hh_emi_in!H19=0,0,1000000*SER_hh_emi_in!H19/SER_hh_num_in!H19)</f>
        <v>219.6855425612469</v>
      </c>
      <c r="I19" s="101">
        <f>IF(SER_hh_emi_in!I19=0,0,1000000*SER_hh_emi_in!I19/SER_hh_num_in!I19)</f>
        <v>397.69379267818118</v>
      </c>
      <c r="J19" s="101">
        <f>IF(SER_hh_emi_in!J19=0,0,1000000*SER_hh_emi_in!J19/SER_hh_num_in!J19)</f>
        <v>873.60271986956388</v>
      </c>
      <c r="K19" s="101">
        <f>IF(SER_hh_emi_in!K19=0,0,1000000*SER_hh_emi_in!K19/SER_hh_num_in!K19)</f>
        <v>777.83021616406688</v>
      </c>
      <c r="L19" s="101">
        <f>IF(SER_hh_emi_in!L19=0,0,1000000*SER_hh_emi_in!L19/SER_hh_num_in!L19)</f>
        <v>558.7755176325378</v>
      </c>
      <c r="M19" s="101">
        <f>IF(SER_hh_emi_in!M19=0,0,1000000*SER_hh_emi_in!M19/SER_hh_num_in!M19)</f>
        <v>787.40526958833198</v>
      </c>
      <c r="N19" s="101">
        <f>IF(SER_hh_emi_in!N19=0,0,1000000*SER_hh_emi_in!N19/SER_hh_num_in!N19)</f>
        <v>560.7224158334094</v>
      </c>
      <c r="O19" s="101">
        <f>IF(SER_hh_emi_in!O19=0,0,1000000*SER_hh_emi_in!O19/SER_hh_num_in!O19)</f>
        <v>1629.7777133874663</v>
      </c>
      <c r="P19" s="101">
        <f>IF(SER_hh_emi_in!P19=0,0,1000000*SER_hh_emi_in!P19/SER_hh_num_in!P19)</f>
        <v>1825.0099222919177</v>
      </c>
      <c r="Q19" s="101">
        <f>IF(SER_hh_emi_in!Q19=0,0,1000000*SER_hh_emi_in!Q19/SER_hh_num_in!Q19)</f>
        <v>627.06155885672501</v>
      </c>
    </row>
    <row r="20" spans="1:17" ht="12" customHeight="1" x14ac:dyDescent="0.25">
      <c r="A20" s="88" t="s">
        <v>38</v>
      </c>
      <c r="B20" s="100"/>
      <c r="C20" s="100">
        <f>IF(SER_hh_emi_in!C20=0,0,1000000*SER_hh_emi_in!C20/SER_hh_num_in!C20)</f>
        <v>0</v>
      </c>
      <c r="D20" s="100">
        <f>IF(SER_hh_emi_in!D20=0,0,1000000*SER_hh_emi_in!D20/SER_hh_num_in!D20)</f>
        <v>0</v>
      </c>
      <c r="E20" s="100">
        <f>IF(SER_hh_emi_in!E20=0,0,1000000*SER_hh_emi_in!E20/SER_hh_num_in!E20)</f>
        <v>0</v>
      </c>
      <c r="F20" s="100">
        <f>IF(SER_hh_emi_in!F20=0,0,1000000*SER_hh_emi_in!F20/SER_hh_num_in!F20)</f>
        <v>0</v>
      </c>
      <c r="G20" s="100">
        <f>IF(SER_hh_emi_in!G20=0,0,1000000*SER_hh_emi_in!G20/SER_hh_num_in!G20)</f>
        <v>0</v>
      </c>
      <c r="H20" s="100">
        <f>IF(SER_hh_emi_in!H20=0,0,1000000*SER_hh_emi_in!H20/SER_hh_num_in!H20)</f>
        <v>0</v>
      </c>
      <c r="I20" s="100">
        <f>IF(SER_hh_emi_in!I20=0,0,1000000*SER_hh_emi_in!I20/SER_hh_num_in!I20)</f>
        <v>0</v>
      </c>
      <c r="J20" s="100">
        <f>IF(SER_hh_emi_in!J20=0,0,1000000*SER_hh_emi_in!J20/SER_hh_num_in!J20)</f>
        <v>0</v>
      </c>
      <c r="K20" s="100">
        <f>IF(SER_hh_emi_in!K20=0,0,1000000*SER_hh_emi_in!K20/SER_hh_num_in!K20)</f>
        <v>0</v>
      </c>
      <c r="L20" s="100">
        <f>IF(SER_hh_emi_in!L20=0,0,1000000*SER_hh_emi_in!L20/SER_hh_num_in!L20)</f>
        <v>0</v>
      </c>
      <c r="M20" s="100">
        <f>IF(SER_hh_emi_in!M20=0,0,1000000*SER_hh_emi_in!M20/SER_hh_num_in!M20)</f>
        <v>0</v>
      </c>
      <c r="N20" s="100">
        <f>IF(SER_hh_emi_in!N20=0,0,1000000*SER_hh_emi_in!N20/SER_hh_num_in!N20)</f>
        <v>0</v>
      </c>
      <c r="O20" s="100">
        <f>IF(SER_hh_emi_in!O20=0,0,1000000*SER_hh_emi_in!O20/SER_hh_num_in!O20)</f>
        <v>0</v>
      </c>
      <c r="P20" s="100">
        <f>IF(SER_hh_emi_in!P20=0,0,1000000*SER_hh_emi_in!P20/SER_hh_num_in!P20)</f>
        <v>0</v>
      </c>
      <c r="Q20" s="100">
        <f>IF(SER_hh_emi_in!Q20=0,0,1000000*SER_hh_emi_in!Q20/SER_hh_num_in!Q20)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IF(SER_hh_emi_in!C21=0,0,1000000*SER_hh_emi_in!C21/SER_hh_num_in!C21)</f>
        <v>0</v>
      </c>
      <c r="D21" s="100">
        <f>IF(SER_hh_emi_in!D21=0,0,1000000*SER_hh_emi_in!D21/SER_hh_num_in!D21)</f>
        <v>0</v>
      </c>
      <c r="E21" s="100">
        <f>IF(SER_hh_emi_in!E21=0,0,1000000*SER_hh_emi_in!E21/SER_hh_num_in!E21)</f>
        <v>0</v>
      </c>
      <c r="F21" s="100">
        <f>IF(SER_hh_emi_in!F21=0,0,1000000*SER_hh_emi_in!F21/SER_hh_num_in!F21)</f>
        <v>0</v>
      </c>
      <c r="G21" s="100">
        <f>IF(SER_hh_emi_in!G21=0,0,1000000*SER_hh_emi_in!G21/SER_hh_num_in!G21)</f>
        <v>0</v>
      </c>
      <c r="H21" s="100">
        <f>IF(SER_hh_emi_in!H21=0,0,1000000*SER_hh_emi_in!H21/SER_hh_num_in!H21)</f>
        <v>0</v>
      </c>
      <c r="I21" s="100">
        <f>IF(SER_hh_emi_in!I21=0,0,1000000*SER_hh_emi_in!I21/SER_hh_num_in!I21)</f>
        <v>0</v>
      </c>
      <c r="J21" s="100">
        <f>IF(SER_hh_emi_in!J21=0,0,1000000*SER_hh_emi_in!J21/SER_hh_num_in!J21)</f>
        <v>0</v>
      </c>
      <c r="K21" s="100">
        <f>IF(SER_hh_emi_in!K21=0,0,1000000*SER_hh_emi_in!K21/SER_hh_num_in!K21)</f>
        <v>0</v>
      </c>
      <c r="L21" s="100">
        <f>IF(SER_hh_emi_in!L21=0,0,1000000*SER_hh_emi_in!L21/SER_hh_num_in!L21)</f>
        <v>0</v>
      </c>
      <c r="M21" s="100">
        <f>IF(SER_hh_emi_in!M21=0,0,1000000*SER_hh_emi_in!M21/SER_hh_num_in!M21)</f>
        <v>0</v>
      </c>
      <c r="N21" s="100">
        <f>IF(SER_hh_emi_in!N21=0,0,1000000*SER_hh_emi_in!N21/SER_hh_num_in!N21)</f>
        <v>0</v>
      </c>
      <c r="O21" s="100">
        <f>IF(SER_hh_emi_in!O21=0,0,1000000*SER_hh_emi_in!O21/SER_hh_num_in!O21)</f>
        <v>0</v>
      </c>
      <c r="P21" s="100">
        <f>IF(SER_hh_emi_in!P21=0,0,1000000*SER_hh_emi_in!P21/SER_hh_num_in!P21)</f>
        <v>0</v>
      </c>
      <c r="Q21" s="100">
        <f>IF(SER_hh_emi_in!Q21=0,0,1000000*SER_hh_emi_in!Q21/SER_hh_num_in!Q21)</f>
        <v>0</v>
      </c>
    </row>
    <row r="22" spans="1:17" ht="12" customHeight="1" x14ac:dyDescent="0.25">
      <c r="A22" s="88" t="s">
        <v>99</v>
      </c>
      <c r="B22" s="100"/>
      <c r="C22" s="100">
        <f>IF(SER_hh_emi_in!C22=0,0,1000000*SER_hh_emi_in!C22/SER_hh_num_in!C22)</f>
        <v>3037.0874085305322</v>
      </c>
      <c r="D22" s="100">
        <f>IF(SER_hh_emi_in!D22=0,0,1000000*SER_hh_emi_in!D22/SER_hh_num_in!D22)</f>
        <v>0</v>
      </c>
      <c r="E22" s="100">
        <f>IF(SER_hh_emi_in!E22=0,0,1000000*SER_hh_emi_in!E22/SER_hh_num_in!E22)</f>
        <v>0</v>
      </c>
      <c r="F22" s="100">
        <f>IF(SER_hh_emi_in!F22=0,0,1000000*SER_hh_emi_in!F22/SER_hh_num_in!F22)</f>
        <v>0</v>
      </c>
      <c r="G22" s="100">
        <f>IF(SER_hh_emi_in!G22=0,0,1000000*SER_hh_emi_in!G22/SER_hh_num_in!G22)</f>
        <v>2816.2087181511938</v>
      </c>
      <c r="H22" s="100">
        <f>IF(SER_hh_emi_in!H22=0,0,1000000*SER_hh_emi_in!H22/SER_hh_num_in!H22)</f>
        <v>2784.3906356726729</v>
      </c>
      <c r="I22" s="100">
        <f>IF(SER_hh_emi_in!I22=0,0,1000000*SER_hh_emi_in!I22/SER_hh_num_in!I22)</f>
        <v>2790.5602159361274</v>
      </c>
      <c r="J22" s="100">
        <f>IF(SER_hh_emi_in!J22=0,0,1000000*SER_hh_emi_in!J22/SER_hh_num_in!J22)</f>
        <v>2834.4177808321219</v>
      </c>
      <c r="K22" s="100">
        <f>IF(SER_hh_emi_in!K22=0,0,1000000*SER_hh_emi_in!K22/SER_hh_num_in!K22)</f>
        <v>2883.0538843574532</v>
      </c>
      <c r="L22" s="100">
        <f>IF(SER_hh_emi_in!L22=0,0,1000000*SER_hh_emi_in!L22/SER_hh_num_in!L22)</f>
        <v>2925.7473971496465</v>
      </c>
      <c r="M22" s="100">
        <f>IF(SER_hh_emi_in!M22=0,0,1000000*SER_hh_emi_in!M22/SER_hh_num_in!M22)</f>
        <v>2998.0878452032648</v>
      </c>
      <c r="N22" s="100">
        <f>IF(SER_hh_emi_in!N22=0,0,1000000*SER_hh_emi_in!N22/SER_hh_num_in!N22)</f>
        <v>3074.9445520640916</v>
      </c>
      <c r="O22" s="100">
        <f>IF(SER_hh_emi_in!O22=0,0,1000000*SER_hh_emi_in!O22/SER_hh_num_in!O22)</f>
        <v>3089.5969835412207</v>
      </c>
      <c r="P22" s="100">
        <f>IF(SER_hh_emi_in!P22=0,0,1000000*SER_hh_emi_in!P22/SER_hh_num_in!P22)</f>
        <v>3070.6594958619366</v>
      </c>
      <c r="Q22" s="100">
        <f>IF(SER_hh_emi_in!Q22=0,0,1000000*SER_hh_emi_in!Q22/SER_hh_num_in!Q22)</f>
        <v>3052.463739123993</v>
      </c>
    </row>
    <row r="23" spans="1:17" ht="12" customHeight="1" x14ac:dyDescent="0.25">
      <c r="A23" s="88" t="s">
        <v>98</v>
      </c>
      <c r="B23" s="100"/>
      <c r="C23" s="100">
        <f>IF(SER_hh_emi_in!C23=0,0,1000000*SER_hh_emi_in!C23/SER_hh_num_in!C23)</f>
        <v>2241.3239204357074</v>
      </c>
      <c r="D23" s="100">
        <f>IF(SER_hh_emi_in!D23=0,0,1000000*SER_hh_emi_in!D23/SER_hh_num_in!D23)</f>
        <v>2213.959414609888</v>
      </c>
      <c r="E23" s="100">
        <f>IF(SER_hh_emi_in!E23=0,0,1000000*SER_hh_emi_in!E23/SER_hh_num_in!E23)</f>
        <v>2189.1848178016653</v>
      </c>
      <c r="F23" s="100">
        <f>IF(SER_hh_emi_in!F23=0,0,1000000*SER_hh_emi_in!F23/SER_hh_num_in!F23)</f>
        <v>2167.4749195866098</v>
      </c>
      <c r="G23" s="100">
        <f>IF(SER_hh_emi_in!G23=0,0,1000000*SER_hh_emi_in!G23/SER_hh_num_in!G23)</f>
        <v>2104.7405465663096</v>
      </c>
      <c r="H23" s="100">
        <f>IF(SER_hh_emi_in!H23=0,0,1000000*SER_hh_emi_in!H23/SER_hh_num_in!H23)</f>
        <v>2063.8665249765031</v>
      </c>
      <c r="I23" s="100">
        <f>IF(SER_hh_emi_in!I23=0,0,1000000*SER_hh_emi_in!I23/SER_hh_num_in!I23)</f>
        <v>2016.2184743366488</v>
      </c>
      <c r="J23" s="100">
        <f>IF(SER_hh_emi_in!J23=0,0,1000000*SER_hh_emi_in!J23/SER_hh_num_in!J23)</f>
        <v>2014.4418655033558</v>
      </c>
      <c r="K23" s="100">
        <f>IF(SER_hh_emi_in!K23=0,0,1000000*SER_hh_emi_in!K23/SER_hh_num_in!K23)</f>
        <v>2003.5409949851755</v>
      </c>
      <c r="L23" s="100">
        <f>IF(SER_hh_emi_in!L23=0,0,1000000*SER_hh_emi_in!L23/SER_hh_num_in!L23)</f>
        <v>1988.9153441459746</v>
      </c>
      <c r="M23" s="100">
        <f>IF(SER_hh_emi_in!M23=0,0,1000000*SER_hh_emi_in!M23/SER_hh_num_in!M23)</f>
        <v>2017.5226493262912</v>
      </c>
      <c r="N23" s="100">
        <f>IF(SER_hh_emi_in!N23=0,0,1000000*SER_hh_emi_in!N23/SER_hh_num_in!N23)</f>
        <v>2060.1554235564172</v>
      </c>
      <c r="O23" s="100">
        <f>IF(SER_hh_emi_in!O23=0,0,1000000*SER_hh_emi_in!O23/SER_hh_num_in!O23)</f>
        <v>2032.857801999058</v>
      </c>
      <c r="P23" s="100">
        <f>IF(SER_hh_emi_in!P23=0,0,1000000*SER_hh_emi_in!P23/SER_hh_num_in!P23)</f>
        <v>2089.4351683792584</v>
      </c>
      <c r="Q23" s="100">
        <f>IF(SER_hh_emi_in!Q23=0,0,1000000*SER_hh_emi_in!Q23/SER_hh_num_in!Q23)</f>
        <v>2076.5917243984823</v>
      </c>
    </row>
    <row r="24" spans="1:17" ht="12" customHeight="1" x14ac:dyDescent="0.25">
      <c r="A24" s="88" t="s">
        <v>34</v>
      </c>
      <c r="B24" s="100"/>
      <c r="C24" s="100">
        <f>IF(SER_hh_emi_in!C24=0,0,1000000*SER_hh_emi_in!C24/SER_hh_num_in!C24)</f>
        <v>0</v>
      </c>
      <c r="D24" s="100">
        <f>IF(SER_hh_emi_in!D24=0,0,1000000*SER_hh_emi_in!D24/SER_hh_num_in!D24)</f>
        <v>0</v>
      </c>
      <c r="E24" s="100">
        <f>IF(SER_hh_emi_in!E24=0,0,1000000*SER_hh_emi_in!E24/SER_hh_num_in!E24)</f>
        <v>0</v>
      </c>
      <c r="F24" s="100">
        <f>IF(SER_hh_emi_in!F24=0,0,1000000*SER_hh_emi_in!F24/SER_hh_num_in!F24)</f>
        <v>0</v>
      </c>
      <c r="G24" s="100">
        <f>IF(SER_hh_emi_in!G24=0,0,1000000*SER_hh_emi_in!G24/SER_hh_num_in!G24)</f>
        <v>0</v>
      </c>
      <c r="H24" s="100">
        <f>IF(SER_hh_emi_in!H24=0,0,1000000*SER_hh_emi_in!H24/SER_hh_num_in!H24)</f>
        <v>0</v>
      </c>
      <c r="I24" s="100">
        <f>IF(SER_hh_emi_in!I24=0,0,1000000*SER_hh_emi_in!I24/SER_hh_num_in!I24)</f>
        <v>0</v>
      </c>
      <c r="J24" s="100">
        <f>IF(SER_hh_emi_in!J24=0,0,1000000*SER_hh_emi_in!J24/SER_hh_num_in!J24)</f>
        <v>0</v>
      </c>
      <c r="K24" s="100">
        <f>IF(SER_hh_emi_in!K24=0,0,1000000*SER_hh_emi_in!K24/SER_hh_num_in!K24)</f>
        <v>0</v>
      </c>
      <c r="L24" s="100">
        <f>IF(SER_hh_emi_in!L24=0,0,1000000*SER_hh_emi_in!L24/SER_hh_num_in!L24)</f>
        <v>0</v>
      </c>
      <c r="M24" s="100">
        <f>IF(SER_hh_emi_in!M24=0,0,1000000*SER_hh_emi_in!M24/SER_hh_num_in!M24)</f>
        <v>0</v>
      </c>
      <c r="N24" s="100">
        <f>IF(SER_hh_emi_in!N24=0,0,1000000*SER_hh_emi_in!N24/SER_hh_num_in!N24)</f>
        <v>0</v>
      </c>
      <c r="O24" s="100">
        <f>IF(SER_hh_emi_in!O24=0,0,1000000*SER_hh_emi_in!O24/SER_hh_num_in!O24)</f>
        <v>0</v>
      </c>
      <c r="P24" s="100">
        <f>IF(SER_hh_emi_in!P24=0,0,1000000*SER_hh_emi_in!P24/SER_hh_num_in!P24)</f>
        <v>0</v>
      </c>
      <c r="Q24" s="100">
        <f>IF(SER_hh_emi_in!Q24=0,0,1000000*SER_hh_emi_in!Q24/SER_hh_num_in!Q24)</f>
        <v>0</v>
      </c>
    </row>
    <row r="25" spans="1:17" ht="12" customHeight="1" x14ac:dyDescent="0.25">
      <c r="A25" s="88" t="s">
        <v>42</v>
      </c>
      <c r="B25" s="100"/>
      <c r="C25" s="100">
        <f>IF(SER_hh_emi_in!C25=0,0,1000000*SER_hh_emi_in!C25/SER_hh_num_in!C25)</f>
        <v>0</v>
      </c>
      <c r="D25" s="100">
        <f>IF(SER_hh_emi_in!D25=0,0,1000000*SER_hh_emi_in!D25/SER_hh_num_in!D25)</f>
        <v>0</v>
      </c>
      <c r="E25" s="100">
        <f>IF(SER_hh_emi_in!E25=0,0,1000000*SER_hh_emi_in!E25/SER_hh_num_in!E25)</f>
        <v>0</v>
      </c>
      <c r="F25" s="100">
        <f>IF(SER_hh_emi_in!F25=0,0,1000000*SER_hh_emi_in!F25/SER_hh_num_in!F25)</f>
        <v>0</v>
      </c>
      <c r="G25" s="100">
        <f>IF(SER_hh_emi_in!G25=0,0,1000000*SER_hh_emi_in!G25/SER_hh_num_in!G25)</f>
        <v>0</v>
      </c>
      <c r="H25" s="100">
        <f>IF(SER_hh_emi_in!H25=0,0,1000000*SER_hh_emi_in!H25/SER_hh_num_in!H25)</f>
        <v>0</v>
      </c>
      <c r="I25" s="100">
        <f>IF(SER_hh_emi_in!I25=0,0,1000000*SER_hh_emi_in!I25/SER_hh_num_in!I25)</f>
        <v>0</v>
      </c>
      <c r="J25" s="100">
        <f>IF(SER_hh_emi_in!J25=0,0,1000000*SER_hh_emi_in!J25/SER_hh_num_in!J25)</f>
        <v>0</v>
      </c>
      <c r="K25" s="100">
        <f>IF(SER_hh_emi_in!K25=0,0,1000000*SER_hh_emi_in!K25/SER_hh_num_in!K25)</f>
        <v>0</v>
      </c>
      <c r="L25" s="100">
        <f>IF(SER_hh_emi_in!L25=0,0,1000000*SER_hh_emi_in!L25/SER_hh_num_in!L25)</f>
        <v>0</v>
      </c>
      <c r="M25" s="100">
        <f>IF(SER_hh_emi_in!M25=0,0,1000000*SER_hh_emi_in!M25/SER_hh_num_in!M25)</f>
        <v>0</v>
      </c>
      <c r="N25" s="100">
        <f>IF(SER_hh_emi_in!N25=0,0,1000000*SER_hh_emi_in!N25/SER_hh_num_in!N25)</f>
        <v>0</v>
      </c>
      <c r="O25" s="100">
        <f>IF(SER_hh_emi_in!O25=0,0,1000000*SER_hh_emi_in!O25/SER_hh_num_in!O25)</f>
        <v>0</v>
      </c>
      <c r="P25" s="100">
        <f>IF(SER_hh_emi_in!P25=0,0,1000000*SER_hh_emi_in!P25/SER_hh_num_in!P25)</f>
        <v>0</v>
      </c>
      <c r="Q25" s="100">
        <f>IF(SER_hh_emi_in!Q25=0,0,1000000*SER_hh_emi_in!Q25/SER_hh_num_in!Q25)</f>
        <v>0</v>
      </c>
    </row>
    <row r="26" spans="1:17" ht="12" customHeight="1" x14ac:dyDescent="0.25">
      <c r="A26" s="88" t="s">
        <v>30</v>
      </c>
      <c r="B26" s="22"/>
      <c r="C26" s="22">
        <f>IF(SER_hh_emi_in!C26=0,0,1000000*SER_hh_emi_in!C26/SER_hh_num_in!C26)</f>
        <v>0</v>
      </c>
      <c r="D26" s="22">
        <f>IF(SER_hh_emi_in!D26=0,0,1000000*SER_hh_emi_in!D26/SER_hh_num_in!D26)</f>
        <v>0</v>
      </c>
      <c r="E26" s="22">
        <f>IF(SER_hh_emi_in!E26=0,0,1000000*SER_hh_emi_in!E26/SER_hh_num_in!E26)</f>
        <v>0</v>
      </c>
      <c r="F26" s="22">
        <f>IF(SER_hh_emi_in!F26=0,0,1000000*SER_hh_emi_in!F26/SER_hh_num_in!F26)</f>
        <v>0</v>
      </c>
      <c r="G26" s="22">
        <f>IF(SER_hh_emi_in!G26=0,0,1000000*SER_hh_emi_in!G26/SER_hh_num_in!G26)</f>
        <v>0</v>
      </c>
      <c r="H26" s="22">
        <f>IF(SER_hh_emi_in!H26=0,0,1000000*SER_hh_emi_in!H26/SER_hh_num_in!H26)</f>
        <v>0</v>
      </c>
      <c r="I26" s="22">
        <f>IF(SER_hh_emi_in!I26=0,0,1000000*SER_hh_emi_in!I26/SER_hh_num_in!I26)</f>
        <v>0</v>
      </c>
      <c r="J26" s="22">
        <f>IF(SER_hh_emi_in!J26=0,0,1000000*SER_hh_emi_in!J26/SER_hh_num_in!J26)</f>
        <v>0</v>
      </c>
      <c r="K26" s="22">
        <f>IF(SER_hh_emi_in!K26=0,0,1000000*SER_hh_emi_in!K26/SER_hh_num_in!K26)</f>
        <v>0</v>
      </c>
      <c r="L26" s="22">
        <f>IF(SER_hh_emi_in!L26=0,0,1000000*SER_hh_emi_in!L26/SER_hh_num_in!L26)</f>
        <v>0</v>
      </c>
      <c r="M26" s="22">
        <f>IF(SER_hh_emi_in!M26=0,0,1000000*SER_hh_emi_in!M26/SER_hh_num_in!M26)</f>
        <v>0</v>
      </c>
      <c r="N26" s="22">
        <f>IF(SER_hh_emi_in!N26=0,0,1000000*SER_hh_emi_in!N26/SER_hh_num_in!N26)</f>
        <v>0</v>
      </c>
      <c r="O26" s="22">
        <f>IF(SER_hh_emi_in!O26=0,0,1000000*SER_hh_emi_in!O26/SER_hh_num_in!O26)</f>
        <v>0</v>
      </c>
      <c r="P26" s="22">
        <f>IF(SER_hh_emi_in!P26=0,0,1000000*SER_hh_emi_in!P26/SER_hh_num_in!P26)</f>
        <v>0</v>
      </c>
      <c r="Q26" s="22">
        <f>IF(SER_hh_emi_in!Q26=0,0,1000000*SER_hh_emi_in!Q26/SER_hh_num_in!Q26)</f>
        <v>0</v>
      </c>
    </row>
    <row r="27" spans="1:17" ht="12" customHeight="1" x14ac:dyDescent="0.25">
      <c r="A27" s="93" t="s">
        <v>114</v>
      </c>
      <c r="B27" s="121"/>
      <c r="C27" s="116">
        <f>IF(SER_hh_emi_in!C27=0,0,1000000*SER_hh_emi_in!C27/SER_hh_num_in!C19)</f>
        <v>0</v>
      </c>
      <c r="D27" s="116">
        <f>IF(SER_hh_emi_in!D27=0,0,1000000*SER_hh_emi_in!D27/SER_hh_num_in!D19)</f>
        <v>0</v>
      </c>
      <c r="E27" s="116">
        <f>IF(SER_hh_emi_in!E27=0,0,1000000*SER_hh_emi_in!E27/SER_hh_num_in!E19)</f>
        <v>0</v>
      </c>
      <c r="F27" s="116">
        <f>IF(SER_hh_emi_in!F27=0,0,1000000*SER_hh_emi_in!F27/SER_hh_num_in!F19)</f>
        <v>0</v>
      </c>
      <c r="G27" s="116">
        <f>IF(SER_hh_emi_in!G27=0,0,1000000*SER_hh_emi_in!G27/SER_hh_num_in!G19)</f>
        <v>0</v>
      </c>
      <c r="H27" s="116">
        <f>IF(SER_hh_emi_in!H27=0,0,1000000*SER_hh_emi_in!H27/SER_hh_num_in!H19)</f>
        <v>0</v>
      </c>
      <c r="I27" s="116">
        <f>IF(SER_hh_emi_in!I27=0,0,1000000*SER_hh_emi_in!I27/SER_hh_num_in!I19)</f>
        <v>0</v>
      </c>
      <c r="J27" s="116">
        <f>IF(SER_hh_emi_in!J27=0,0,1000000*SER_hh_emi_in!J27/SER_hh_num_in!J19)</f>
        <v>0</v>
      </c>
      <c r="K27" s="116">
        <f>IF(SER_hh_emi_in!K27=0,0,1000000*SER_hh_emi_in!K27/SER_hh_num_in!K19)</f>
        <v>0</v>
      </c>
      <c r="L27" s="116">
        <f>IF(SER_hh_emi_in!L27=0,0,1000000*SER_hh_emi_in!L27/SER_hh_num_in!L19)</f>
        <v>0</v>
      </c>
      <c r="M27" s="116">
        <f>IF(SER_hh_emi_in!M27=0,0,1000000*SER_hh_emi_in!M27/SER_hh_num_in!M19)</f>
        <v>0</v>
      </c>
      <c r="N27" s="116">
        <f>IF(SER_hh_emi_in!N27=0,0,1000000*SER_hh_emi_in!N27/SER_hh_num_in!N19)</f>
        <v>0</v>
      </c>
      <c r="O27" s="116">
        <f>IF(SER_hh_emi_in!O27=0,0,1000000*SER_hh_emi_in!O27/SER_hh_num_in!O19)</f>
        <v>0</v>
      </c>
      <c r="P27" s="116">
        <f>IF(SER_hh_emi_in!P27=0,0,1000000*SER_hh_emi_in!P27/SER_hh_num_in!P19)</f>
        <v>0</v>
      </c>
      <c r="Q27" s="116">
        <f>IF(SER_hh_emi_in!Q27=0,0,1000000*SER_hh_emi_in!Q27/SER_hh_num_in!Q19)</f>
        <v>0</v>
      </c>
    </row>
    <row r="28" spans="1:17" ht="12" customHeight="1" x14ac:dyDescent="0.25">
      <c r="A28" s="91" t="s">
        <v>113</v>
      </c>
      <c r="B28" s="18"/>
      <c r="C28" s="117">
        <f>IF(SER_hh_emi_in!C27=0,0,1000000*SER_hh_emi_in!C27/SER_hh_num_in!C27)</f>
        <v>0</v>
      </c>
      <c r="D28" s="117">
        <f>IF(SER_hh_emi_in!D27=0,0,1000000*SER_hh_emi_in!D27/SER_hh_num_in!D27)</f>
        <v>0</v>
      </c>
      <c r="E28" s="117">
        <f>IF(SER_hh_emi_in!E27=0,0,1000000*SER_hh_emi_in!E27/SER_hh_num_in!E27)</f>
        <v>0</v>
      </c>
      <c r="F28" s="117">
        <f>IF(SER_hh_emi_in!F27=0,0,1000000*SER_hh_emi_in!F27/SER_hh_num_in!F27)</f>
        <v>0</v>
      </c>
      <c r="G28" s="117">
        <f>IF(SER_hh_emi_in!G27=0,0,1000000*SER_hh_emi_in!G27/SER_hh_num_in!G27)</f>
        <v>0</v>
      </c>
      <c r="H28" s="117">
        <f>IF(SER_hh_emi_in!H27=0,0,1000000*SER_hh_emi_in!H27/SER_hh_num_in!H27)</f>
        <v>0</v>
      </c>
      <c r="I28" s="117">
        <f>IF(SER_hh_emi_in!I27=0,0,1000000*SER_hh_emi_in!I27/SER_hh_num_in!I27)</f>
        <v>0</v>
      </c>
      <c r="J28" s="117">
        <f>IF(SER_hh_emi_in!J27=0,0,1000000*SER_hh_emi_in!J27/SER_hh_num_in!J27)</f>
        <v>0</v>
      </c>
      <c r="K28" s="117">
        <f>IF(SER_hh_emi_in!K27=0,0,1000000*SER_hh_emi_in!K27/SER_hh_num_in!K27)</f>
        <v>0</v>
      </c>
      <c r="L28" s="117">
        <f>IF(SER_hh_emi_in!L27=0,0,1000000*SER_hh_emi_in!L27/SER_hh_num_in!L27)</f>
        <v>0</v>
      </c>
      <c r="M28" s="117">
        <f>IF(SER_hh_emi_in!M27=0,0,1000000*SER_hh_emi_in!M27/SER_hh_num_in!M27)</f>
        <v>0</v>
      </c>
      <c r="N28" s="117">
        <f>IF(SER_hh_emi_in!N27=0,0,1000000*SER_hh_emi_in!N27/SER_hh_num_in!N27)</f>
        <v>0</v>
      </c>
      <c r="O28" s="117">
        <f>IF(SER_hh_emi_in!O27=0,0,1000000*SER_hh_emi_in!O27/SER_hh_num_in!O27)</f>
        <v>0</v>
      </c>
      <c r="P28" s="117">
        <f>IF(SER_hh_emi_in!P27=0,0,1000000*SER_hh_emi_in!P27/SER_hh_num_in!P27)</f>
        <v>0</v>
      </c>
      <c r="Q28" s="117">
        <f>IF(SER_hh_emi_in!Q27=0,0,1000000*SER_hh_emi_in!Q27/SER_hh_num_in!Q27)</f>
        <v>0</v>
      </c>
    </row>
    <row r="29" spans="1:17" ht="12.95" customHeight="1" x14ac:dyDescent="0.25">
      <c r="A29" s="90" t="s">
        <v>46</v>
      </c>
      <c r="B29" s="101"/>
      <c r="C29" s="101">
        <f>IF(SER_hh_emi_in!C29=0,0,1000000*SER_hh_emi_in!C29/SER_hh_num_in!C29)</f>
        <v>1586.3626913677406</v>
      </c>
      <c r="D29" s="101">
        <f>IF(SER_hh_emi_in!D29=0,0,1000000*SER_hh_emi_in!D29/SER_hh_num_in!D29)</f>
        <v>1008.8552932589057</v>
      </c>
      <c r="E29" s="101">
        <f>IF(SER_hh_emi_in!E29=0,0,1000000*SER_hh_emi_in!E29/SER_hh_num_in!E29)</f>
        <v>106.39165288346665</v>
      </c>
      <c r="F29" s="101">
        <f>IF(SER_hh_emi_in!F29=0,0,1000000*SER_hh_emi_in!F29/SER_hh_num_in!F29)</f>
        <v>879.55036306854663</v>
      </c>
      <c r="G29" s="101">
        <f>IF(SER_hh_emi_in!G29=0,0,1000000*SER_hh_emi_in!G29/SER_hh_num_in!G29)</f>
        <v>39.486955806814613</v>
      </c>
      <c r="H29" s="101">
        <f>IF(SER_hh_emi_in!H29=0,0,1000000*SER_hh_emi_in!H29/SER_hh_num_in!H29)</f>
        <v>21.426956795369698</v>
      </c>
      <c r="I29" s="101">
        <f>IF(SER_hh_emi_in!I29=0,0,1000000*SER_hh_emi_in!I29/SER_hh_num_in!I29)</f>
        <v>33.451770286182452</v>
      </c>
      <c r="J29" s="101">
        <f>IF(SER_hh_emi_in!J29=0,0,1000000*SER_hh_emi_in!J29/SER_hh_num_in!J29)</f>
        <v>0</v>
      </c>
      <c r="K29" s="101">
        <f>IF(SER_hh_emi_in!K29=0,0,1000000*SER_hh_emi_in!K29/SER_hh_num_in!K29)</f>
        <v>0</v>
      </c>
      <c r="L29" s="101">
        <f>IF(SER_hh_emi_in!L29=0,0,1000000*SER_hh_emi_in!L29/SER_hh_num_in!L29)</f>
        <v>249.55778903474302</v>
      </c>
      <c r="M29" s="101">
        <f>IF(SER_hh_emi_in!M29=0,0,1000000*SER_hh_emi_in!M29/SER_hh_num_in!M29)</f>
        <v>116.37360483473772</v>
      </c>
      <c r="N29" s="101">
        <f>IF(SER_hh_emi_in!N29=0,0,1000000*SER_hh_emi_in!N29/SER_hh_num_in!N29)</f>
        <v>282.75654585069617</v>
      </c>
      <c r="O29" s="101">
        <f>IF(SER_hh_emi_in!O29=0,0,1000000*SER_hh_emi_in!O29/SER_hh_num_in!O29)</f>
        <v>2072.6593349026739</v>
      </c>
      <c r="P29" s="101">
        <f>IF(SER_hh_emi_in!P29=0,0,1000000*SER_hh_emi_in!P29/SER_hh_num_in!P29)</f>
        <v>1305.0879474595565</v>
      </c>
      <c r="Q29" s="101">
        <f>IF(SER_hh_emi_in!Q29=0,0,1000000*SER_hh_emi_in!Q29/SER_hh_num_in!Q29)</f>
        <v>158.47006145328118</v>
      </c>
    </row>
    <row r="30" spans="1:17" s="28" customFormat="1" ht="12" customHeight="1" x14ac:dyDescent="0.25">
      <c r="A30" s="88" t="s">
        <v>66</v>
      </c>
      <c r="B30" s="100"/>
      <c r="C30" s="100">
        <f>IF(SER_hh_emi_in!C30=0,0,1000000*SER_hh_emi_in!C30/SER_hh_num_in!C30)</f>
        <v>0</v>
      </c>
      <c r="D30" s="100">
        <f>IF(SER_hh_emi_in!D30=0,0,1000000*SER_hh_emi_in!D30/SER_hh_num_in!D30)</f>
        <v>0</v>
      </c>
      <c r="E30" s="100">
        <f>IF(SER_hh_emi_in!E30=0,0,1000000*SER_hh_emi_in!E30/SER_hh_num_in!E30)</f>
        <v>0</v>
      </c>
      <c r="F30" s="100">
        <f>IF(SER_hh_emi_in!F30=0,0,1000000*SER_hh_emi_in!F30/SER_hh_num_in!F30)</f>
        <v>3551.3363545072793</v>
      </c>
      <c r="G30" s="100">
        <f>IF(SER_hh_emi_in!G30=0,0,1000000*SER_hh_emi_in!G30/SER_hh_num_in!G30)</f>
        <v>3464.0900091415579</v>
      </c>
      <c r="H30" s="100">
        <f>IF(SER_hh_emi_in!H30=0,0,1000000*SER_hh_emi_in!H30/SER_hh_num_in!H30)</f>
        <v>3364.9453852027063</v>
      </c>
      <c r="I30" s="100">
        <f>IF(SER_hh_emi_in!I30=0,0,1000000*SER_hh_emi_in!I30/SER_hh_num_in!I30)</f>
        <v>3304.8729921270196</v>
      </c>
      <c r="J30" s="100">
        <f>IF(SER_hh_emi_in!J30=0,0,1000000*SER_hh_emi_in!J30/SER_hh_num_in!J30)</f>
        <v>0</v>
      </c>
      <c r="K30" s="100">
        <f>IF(SER_hh_emi_in!K30=0,0,1000000*SER_hh_emi_in!K30/SER_hh_num_in!K30)</f>
        <v>0</v>
      </c>
      <c r="L30" s="100">
        <f>IF(SER_hh_emi_in!L30=0,0,1000000*SER_hh_emi_in!L30/SER_hh_num_in!L30)</f>
        <v>0</v>
      </c>
      <c r="M30" s="100">
        <f>IF(SER_hh_emi_in!M30=0,0,1000000*SER_hh_emi_in!M30/SER_hh_num_in!M30)</f>
        <v>3244.0290990749832</v>
      </c>
      <c r="N30" s="100">
        <f>IF(SER_hh_emi_in!N30=0,0,1000000*SER_hh_emi_in!N30/SER_hh_num_in!N30)</f>
        <v>3220.3275682060062</v>
      </c>
      <c r="O30" s="100">
        <f>IF(SER_hh_emi_in!O30=0,0,1000000*SER_hh_emi_in!O30/SER_hh_num_in!O30)</f>
        <v>3205.6687861919168</v>
      </c>
      <c r="P30" s="100">
        <f>IF(SER_hh_emi_in!P30=0,0,1000000*SER_hh_emi_in!P30/SER_hh_num_in!P30)</f>
        <v>3181.7181468120684</v>
      </c>
      <c r="Q30" s="100">
        <f>IF(SER_hh_emi_in!Q30=0,0,1000000*SER_hh_emi_in!Q30/SER_hh_num_in!Q30)</f>
        <v>3153.7551329555627</v>
      </c>
    </row>
    <row r="31" spans="1:17" ht="12" customHeight="1" x14ac:dyDescent="0.25">
      <c r="A31" s="88" t="s">
        <v>98</v>
      </c>
      <c r="B31" s="100"/>
      <c r="C31" s="100">
        <f>IF(SER_hh_emi_in!C31=0,0,1000000*SER_hh_emi_in!C31/SER_hh_num_in!C31)</f>
        <v>2940.7630723471425</v>
      </c>
      <c r="D31" s="100">
        <f>IF(SER_hh_emi_in!D31=0,0,1000000*SER_hh_emi_in!D31/SER_hh_num_in!D31)</f>
        <v>2892.7882151310137</v>
      </c>
      <c r="E31" s="100">
        <f>IF(SER_hh_emi_in!E31=0,0,1000000*SER_hh_emi_in!E31/SER_hh_num_in!E31)</f>
        <v>2845.0281973679012</v>
      </c>
      <c r="F31" s="100">
        <f>IF(SER_hh_emi_in!F31=0,0,1000000*SER_hh_emi_in!F31/SER_hh_num_in!F31)</f>
        <v>2804.4018261554365</v>
      </c>
      <c r="G31" s="100">
        <f>IF(SER_hh_emi_in!G31=0,0,1000000*SER_hh_emi_in!G31/SER_hh_num_in!G31)</f>
        <v>2711.6261656045217</v>
      </c>
      <c r="H31" s="100">
        <f>IF(SER_hh_emi_in!H31=0,0,1000000*SER_hh_emi_in!H31/SER_hh_num_in!H31)</f>
        <v>2631.3641694785151</v>
      </c>
      <c r="I31" s="100">
        <f>IF(SER_hh_emi_in!I31=0,0,1000000*SER_hh_emi_in!I31/SER_hh_num_in!I31)</f>
        <v>2558.2812069514989</v>
      </c>
      <c r="J31" s="100">
        <f>IF(SER_hh_emi_in!J31=0,0,1000000*SER_hh_emi_in!J31/SER_hh_num_in!J31)</f>
        <v>0</v>
      </c>
      <c r="K31" s="100">
        <f>IF(SER_hh_emi_in!K31=0,0,1000000*SER_hh_emi_in!K31/SER_hh_num_in!K31)</f>
        <v>0</v>
      </c>
      <c r="L31" s="100">
        <f>IF(SER_hh_emi_in!L31=0,0,1000000*SER_hh_emi_in!L31/SER_hh_num_in!L31)</f>
        <v>2559.8585381425842</v>
      </c>
      <c r="M31" s="100">
        <f>IF(SER_hh_emi_in!M31=0,0,1000000*SER_hh_emi_in!M31/SER_hh_num_in!M31)</f>
        <v>2544.3345836692552</v>
      </c>
      <c r="N31" s="100">
        <f>IF(SER_hh_emi_in!N31=0,0,1000000*SER_hh_emi_in!N31/SER_hh_num_in!N31)</f>
        <v>2568.2056623570675</v>
      </c>
      <c r="O31" s="100">
        <f>IF(SER_hh_emi_in!O31=0,0,1000000*SER_hh_emi_in!O31/SER_hh_num_in!O31)</f>
        <v>2640.018247737924</v>
      </c>
      <c r="P31" s="100">
        <f>IF(SER_hh_emi_in!P31=0,0,1000000*SER_hh_emi_in!P31/SER_hh_num_in!P31)</f>
        <v>2677.1796776434762</v>
      </c>
      <c r="Q31" s="100">
        <f>IF(SER_hh_emi_in!Q31=0,0,1000000*SER_hh_emi_in!Q31/SER_hh_num_in!Q31)</f>
        <v>2643.0007226188873</v>
      </c>
    </row>
    <row r="32" spans="1:17" ht="12" customHeight="1" x14ac:dyDescent="0.25">
      <c r="A32" s="88" t="s">
        <v>34</v>
      </c>
      <c r="B32" s="100"/>
      <c r="C32" s="100">
        <f>IF(SER_hh_emi_in!C32=0,0,1000000*SER_hh_emi_in!C32/SER_hh_num_in!C32)</f>
        <v>0</v>
      </c>
      <c r="D32" s="100">
        <f>IF(SER_hh_emi_in!D32=0,0,1000000*SER_hh_emi_in!D32/SER_hh_num_in!D32)</f>
        <v>0</v>
      </c>
      <c r="E32" s="100">
        <f>IF(SER_hh_emi_in!E32=0,0,1000000*SER_hh_emi_in!E32/SER_hh_num_in!E32)</f>
        <v>0</v>
      </c>
      <c r="F32" s="100">
        <f>IF(SER_hh_emi_in!F32=0,0,1000000*SER_hh_emi_in!F32/SER_hh_num_in!F32)</f>
        <v>0</v>
      </c>
      <c r="G32" s="100">
        <f>IF(SER_hh_emi_in!G32=0,0,1000000*SER_hh_emi_in!G32/SER_hh_num_in!G32)</f>
        <v>0</v>
      </c>
      <c r="H32" s="100">
        <f>IF(SER_hh_emi_in!H32=0,0,1000000*SER_hh_emi_in!H32/SER_hh_num_in!H32)</f>
        <v>0</v>
      </c>
      <c r="I32" s="100">
        <f>IF(SER_hh_emi_in!I32=0,0,1000000*SER_hh_emi_in!I32/SER_hh_num_in!I32)</f>
        <v>0</v>
      </c>
      <c r="J32" s="100">
        <f>IF(SER_hh_emi_in!J32=0,0,1000000*SER_hh_emi_in!J32/SER_hh_num_in!J32)</f>
        <v>0</v>
      </c>
      <c r="K32" s="100">
        <f>IF(SER_hh_emi_in!K32=0,0,1000000*SER_hh_emi_in!K32/SER_hh_num_in!K32)</f>
        <v>0</v>
      </c>
      <c r="L32" s="100">
        <f>IF(SER_hh_emi_in!L32=0,0,1000000*SER_hh_emi_in!L32/SER_hh_num_in!L32)</f>
        <v>0</v>
      </c>
      <c r="M32" s="100">
        <f>IF(SER_hh_emi_in!M32=0,0,1000000*SER_hh_emi_in!M32/SER_hh_num_in!M32)</f>
        <v>0</v>
      </c>
      <c r="N32" s="100">
        <f>IF(SER_hh_emi_in!N32=0,0,1000000*SER_hh_emi_in!N32/SER_hh_num_in!N32)</f>
        <v>0</v>
      </c>
      <c r="O32" s="100">
        <f>IF(SER_hh_emi_in!O32=0,0,1000000*SER_hh_emi_in!O32/SER_hh_num_in!O32)</f>
        <v>0</v>
      </c>
      <c r="P32" s="100">
        <f>IF(SER_hh_emi_in!P32=0,0,1000000*SER_hh_emi_in!P32/SER_hh_num_in!P32)</f>
        <v>0</v>
      </c>
      <c r="Q32" s="100">
        <f>IF(SER_hh_emi_in!Q32=0,0,1000000*SER_hh_emi_in!Q32/SER_hh_num_in!Q32)</f>
        <v>0</v>
      </c>
    </row>
    <row r="33" spans="1:17" ht="12" customHeight="1" x14ac:dyDescent="0.25">
      <c r="A33" s="49" t="s">
        <v>30</v>
      </c>
      <c r="B33" s="18"/>
      <c r="C33" s="18">
        <f>IF(SER_hh_emi_in!C33=0,0,1000000*SER_hh_emi_in!C33/SER_hh_num_in!C33)</f>
        <v>0</v>
      </c>
      <c r="D33" s="18">
        <f>IF(SER_hh_emi_in!D33=0,0,1000000*SER_hh_emi_in!D33/SER_hh_num_in!D33)</f>
        <v>0</v>
      </c>
      <c r="E33" s="18">
        <f>IF(SER_hh_emi_in!E33=0,0,1000000*SER_hh_emi_in!E33/SER_hh_num_in!E33)</f>
        <v>0</v>
      </c>
      <c r="F33" s="18">
        <f>IF(SER_hh_emi_in!F33=0,0,1000000*SER_hh_emi_in!F33/SER_hh_num_in!F33)</f>
        <v>0</v>
      </c>
      <c r="G33" s="18">
        <f>IF(SER_hh_emi_in!G33=0,0,1000000*SER_hh_emi_in!G33/SER_hh_num_in!G33)</f>
        <v>0</v>
      </c>
      <c r="H33" s="18">
        <f>IF(SER_hh_emi_in!H33=0,0,1000000*SER_hh_emi_in!H33/SER_hh_num_in!H33)</f>
        <v>0</v>
      </c>
      <c r="I33" s="18">
        <f>IF(SER_hh_emi_in!I33=0,0,1000000*SER_hh_emi_in!I33/SER_hh_num_in!I33)</f>
        <v>0</v>
      </c>
      <c r="J33" s="18">
        <f>IF(SER_hh_emi_in!J33=0,0,1000000*SER_hh_emi_in!J33/SER_hh_num_in!J33)</f>
        <v>0</v>
      </c>
      <c r="K33" s="18">
        <f>IF(SER_hh_emi_in!K33=0,0,1000000*SER_hh_emi_in!K33/SER_hh_num_in!K33)</f>
        <v>0</v>
      </c>
      <c r="L33" s="18">
        <f>IF(SER_hh_emi_in!L33=0,0,1000000*SER_hh_emi_in!L33/SER_hh_num_in!L33)</f>
        <v>0</v>
      </c>
      <c r="M33" s="18">
        <f>IF(SER_hh_emi_in!M33=0,0,1000000*SER_hh_emi_in!M33/SER_hh_num_in!M33)</f>
        <v>0</v>
      </c>
      <c r="N33" s="18">
        <f>IF(SER_hh_emi_in!N33=0,0,1000000*SER_hh_emi_in!N33/SER_hh_num_in!N33)</f>
        <v>0</v>
      </c>
      <c r="O33" s="18">
        <f>IF(SER_hh_emi_in!O33=0,0,1000000*SER_hh_emi_in!O33/SER_hh_num_in!O33)</f>
        <v>0</v>
      </c>
      <c r="P33" s="18">
        <f>IF(SER_hh_emi_in!P33=0,0,1000000*SER_hh_emi_in!P33/SER_hh_num_in!P33)</f>
        <v>0</v>
      </c>
      <c r="Q33" s="18">
        <f>IF(SER_hh_emi_in!Q33=0,0,1000000*SER_hh_emi_in!Q33/SER_hh_num_in!Q33)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118</v>
      </c>
      <c r="B3" s="106"/>
      <c r="C3" s="106">
        <f>IF(SER_hh_fech_in!C3=0,0,SER_hh_fech_in!C3/SER_summary!C$27)</f>
        <v>186.83040388672717</v>
      </c>
      <c r="D3" s="106">
        <f>IF(SER_hh_fech_in!D3=0,0,SER_hh_fech_in!D3/SER_summary!D$27)</f>
        <v>164.82492902747137</v>
      </c>
      <c r="E3" s="106">
        <f>IF(SER_hh_fech_in!E3=0,0,SER_hh_fech_in!E3/SER_summary!E$27)</f>
        <v>231.93200551687326</v>
      </c>
      <c r="F3" s="106">
        <f>IF(SER_hh_fech_in!F3=0,0,SER_hh_fech_in!F3/SER_summary!F$27)</f>
        <v>213.97132031168394</v>
      </c>
      <c r="G3" s="106">
        <f>IF(SER_hh_fech_in!G3=0,0,SER_hh_fech_in!G3/SER_summary!G$27)</f>
        <v>192.62281945019089</v>
      </c>
      <c r="H3" s="106">
        <f>IF(SER_hh_fech_in!H3=0,0,SER_hh_fech_in!H3/SER_summary!H$27)</f>
        <v>179.95402820219491</v>
      </c>
      <c r="I3" s="106">
        <f>IF(SER_hh_fech_in!I3=0,0,SER_hh_fech_in!I3/SER_summary!I$27)</f>
        <v>181.67546168452344</v>
      </c>
      <c r="J3" s="106">
        <f>IF(SER_hh_fech_in!J3=0,0,SER_hh_fech_in!J3/SER_summary!J$27)</f>
        <v>201.1004935085208</v>
      </c>
      <c r="K3" s="106">
        <f>IF(SER_hh_fech_in!K3=0,0,SER_hh_fech_in!K3/SER_summary!K$27)</f>
        <v>199.37392448047976</v>
      </c>
      <c r="L3" s="106">
        <f>IF(SER_hh_fech_in!L3=0,0,SER_hh_fech_in!L3/SER_summary!L$27)</f>
        <v>198.4993659541795</v>
      </c>
      <c r="M3" s="106">
        <f>IF(SER_hh_fech_in!M3=0,0,SER_hh_fech_in!M3/SER_summary!M$27)</f>
        <v>200.1630113526264</v>
      </c>
      <c r="N3" s="106">
        <f>IF(SER_hh_fech_in!N3=0,0,SER_hh_fech_in!N3/SER_summary!N$27)</f>
        <v>194.93483507970606</v>
      </c>
      <c r="O3" s="106">
        <f>IF(SER_hh_fech_in!O3=0,0,SER_hh_fech_in!O3/SER_summary!O$27)</f>
        <v>197.38176475960094</v>
      </c>
      <c r="P3" s="106">
        <f>IF(SER_hh_fech_in!P3=0,0,SER_hh_fech_in!P3/SER_summary!P$27)</f>
        <v>222.06487783266863</v>
      </c>
      <c r="Q3" s="106">
        <f>IF(SER_hh_fech_in!Q3=0,0,SER_hh_fech_in!Q3/SER_summary!Q$27)</f>
        <v>195.73232596938388</v>
      </c>
    </row>
    <row r="4" spans="1:17" ht="12.95" customHeight="1" x14ac:dyDescent="0.25">
      <c r="A4" s="90" t="s">
        <v>44</v>
      </c>
      <c r="B4" s="101"/>
      <c r="C4" s="101">
        <f>IF(SER_hh_fech_in!C4=0,0,SER_hh_fech_in!C4/SER_summary!C$27)</f>
        <v>135.33512332524822</v>
      </c>
      <c r="D4" s="101">
        <f>IF(SER_hh_fech_in!D4=0,0,SER_hh_fech_in!D4/SER_summary!D$27)</f>
        <v>118.00849649141227</v>
      </c>
      <c r="E4" s="101">
        <f>IF(SER_hh_fech_in!E4=0,0,SER_hh_fech_in!E4/SER_summary!E$27)</f>
        <v>187.93223102596181</v>
      </c>
      <c r="F4" s="101">
        <f>IF(SER_hh_fech_in!F4=0,0,SER_hh_fech_in!F4/SER_summary!F$27)</f>
        <v>167.91190837856422</v>
      </c>
      <c r="G4" s="101">
        <f>IF(SER_hh_fech_in!G4=0,0,SER_hh_fech_in!G4/SER_summary!G$27)</f>
        <v>149.20359300254549</v>
      </c>
      <c r="H4" s="101">
        <f>IF(SER_hh_fech_in!H4=0,0,SER_hh_fech_in!H4/SER_summary!H$27)</f>
        <v>137.29805446899653</v>
      </c>
      <c r="I4" s="101">
        <f>IF(SER_hh_fech_in!I4=0,0,SER_hh_fech_in!I4/SER_summary!I$27)</f>
        <v>139.12077376209021</v>
      </c>
      <c r="J4" s="101">
        <f>IF(SER_hh_fech_in!J4=0,0,SER_hh_fech_in!J4/SER_summary!J$27)</f>
        <v>157.36379908122731</v>
      </c>
      <c r="K4" s="101">
        <f>IF(SER_hh_fech_in!K4=0,0,SER_hh_fech_in!K4/SER_summary!K$27)</f>
        <v>155.88530577284669</v>
      </c>
      <c r="L4" s="101">
        <f>IF(SER_hh_fech_in!L4=0,0,SER_hh_fech_in!L4/SER_summary!L$27)</f>
        <v>155.77433168038465</v>
      </c>
      <c r="M4" s="101">
        <f>IF(SER_hh_fech_in!M4=0,0,SER_hh_fech_in!M4/SER_summary!M$27)</f>
        <v>157.22400738621602</v>
      </c>
      <c r="N4" s="101">
        <f>IF(SER_hh_fech_in!N4=0,0,SER_hh_fech_in!N4/SER_summary!N$27)</f>
        <v>151.92131629648949</v>
      </c>
      <c r="O4" s="101">
        <f>IF(SER_hh_fech_in!O4=0,0,SER_hh_fech_in!O4/SER_summary!O$27)</f>
        <v>145.92720591242772</v>
      </c>
      <c r="P4" s="101">
        <f>IF(SER_hh_fech_in!P4=0,0,SER_hh_fech_in!P4/SER_summary!P$27)</f>
        <v>172.72344715484115</v>
      </c>
      <c r="Q4" s="101">
        <f>IF(SER_hh_fech_in!Q4=0,0,SER_hh_fech_in!Q4/SER_summary!Q$27)</f>
        <v>152.06097518441095</v>
      </c>
    </row>
    <row r="5" spans="1:17" ht="12" customHeight="1" x14ac:dyDescent="0.25">
      <c r="A5" s="88" t="s">
        <v>38</v>
      </c>
      <c r="B5" s="100"/>
      <c r="C5" s="100">
        <f>IF(SER_hh_fech_in!C5=0,0,SER_hh_fech_in!C5/SER_summary!C$27)</f>
        <v>168.87792423914698</v>
      </c>
      <c r="D5" s="100">
        <f>IF(SER_hh_fech_in!D5=0,0,SER_hh_fech_in!D5/SER_summary!D$27)</f>
        <v>146.26783174321943</v>
      </c>
      <c r="E5" s="100">
        <f>IF(SER_hh_fech_in!E5=0,0,SER_hh_fech_in!E5/SER_summary!E$27)</f>
        <v>0</v>
      </c>
      <c r="F5" s="100">
        <f>IF(SER_hh_fech_in!F5=0,0,SER_hh_fech_in!F5/SER_summary!F$27)</f>
        <v>0</v>
      </c>
      <c r="G5" s="100">
        <f>IF(SER_hh_fech_in!G5=0,0,SER_hh_fech_in!G5/SER_summary!G$27)</f>
        <v>212.88891015127092</v>
      </c>
      <c r="H5" s="100">
        <f>IF(SER_hh_fech_in!H5=0,0,SER_hh_fech_in!H5/SER_summary!H$27)</f>
        <v>0</v>
      </c>
      <c r="I5" s="100">
        <f>IF(SER_hh_fech_in!I5=0,0,SER_hh_fech_in!I5/SER_summary!I$27)</f>
        <v>197.75616347442136</v>
      </c>
      <c r="J5" s="100">
        <f>IF(SER_hh_fech_in!J5=0,0,SER_hh_fech_in!J5/SER_summary!J$27)</f>
        <v>0</v>
      </c>
      <c r="K5" s="100">
        <f>IF(SER_hh_fech_in!K5=0,0,SER_hh_fech_in!K5/SER_summary!K$27)</f>
        <v>0</v>
      </c>
      <c r="L5" s="100">
        <f>IF(SER_hh_fech_in!L5=0,0,SER_hh_fech_in!L5/SER_summary!L$27)</f>
        <v>0</v>
      </c>
      <c r="M5" s="100">
        <f>IF(SER_hh_fech_in!M5=0,0,SER_hh_fech_in!M5/SER_summary!M$27)</f>
        <v>0</v>
      </c>
      <c r="N5" s="100">
        <f>IF(SER_hh_fech_in!N5=0,0,SER_hh_fech_in!N5/SER_summary!N$27)</f>
        <v>0</v>
      </c>
      <c r="O5" s="100">
        <f>IF(SER_hh_fech_in!O5=0,0,SER_hh_fech_in!O5/SER_summary!O$27)</f>
        <v>0</v>
      </c>
      <c r="P5" s="100">
        <f>IF(SER_hh_fech_in!P5=0,0,SER_hh_fech_in!P5/SER_summary!P$27)</f>
        <v>0</v>
      </c>
      <c r="Q5" s="100">
        <f>IF(SER_hh_fech_in!Q5=0,0,SER_hh_fech_in!Q5/SER_summary!Q$27)</f>
        <v>0</v>
      </c>
    </row>
    <row r="6" spans="1:17" ht="12" customHeight="1" x14ac:dyDescent="0.25">
      <c r="A6" s="88" t="s">
        <v>66</v>
      </c>
      <c r="B6" s="100"/>
      <c r="C6" s="100">
        <f>IF(SER_hh_fech_in!C6=0,0,SER_hh_fech_in!C6/SER_summary!C$27)</f>
        <v>0</v>
      </c>
      <c r="D6" s="100">
        <f>IF(SER_hh_fech_in!D6=0,0,SER_hh_fech_in!D6/SER_summary!D$27)</f>
        <v>0</v>
      </c>
      <c r="E6" s="100">
        <f>IF(SER_hh_fech_in!E6=0,0,SER_hh_fech_in!E6/SER_summary!E$27)</f>
        <v>0</v>
      </c>
      <c r="F6" s="100">
        <f>IF(SER_hh_fech_in!F6=0,0,SER_hh_fech_in!F6/SER_summary!F$27)</f>
        <v>0</v>
      </c>
      <c r="G6" s="100">
        <f>IF(SER_hh_fech_in!G6=0,0,SER_hh_fech_in!G6/SER_summary!G$27)</f>
        <v>0</v>
      </c>
      <c r="H6" s="100">
        <f>IF(SER_hh_fech_in!H6=0,0,SER_hh_fech_in!H6/SER_summary!H$27)</f>
        <v>0</v>
      </c>
      <c r="I6" s="100">
        <f>IF(SER_hh_fech_in!I6=0,0,SER_hh_fech_in!I6/SER_summary!I$27)</f>
        <v>0</v>
      </c>
      <c r="J6" s="100">
        <f>IF(SER_hh_fech_in!J6=0,0,SER_hh_fech_in!J6/SER_summary!J$27)</f>
        <v>0</v>
      </c>
      <c r="K6" s="100">
        <f>IF(SER_hh_fech_in!K6=0,0,SER_hh_fech_in!K6/SER_summary!K$27)</f>
        <v>0</v>
      </c>
      <c r="L6" s="100">
        <f>IF(SER_hh_fech_in!L6=0,0,SER_hh_fech_in!L6/SER_summary!L$27)</f>
        <v>0</v>
      </c>
      <c r="M6" s="100">
        <f>IF(SER_hh_fech_in!M6=0,0,SER_hh_fech_in!M6/SER_summary!M$27)</f>
        <v>0</v>
      </c>
      <c r="N6" s="100">
        <f>IF(SER_hh_fech_in!N6=0,0,SER_hh_fech_in!N6/SER_summary!N$27)</f>
        <v>0</v>
      </c>
      <c r="O6" s="100">
        <f>IF(SER_hh_fech_in!O6=0,0,SER_hh_fech_in!O6/SER_summary!O$27)</f>
        <v>0</v>
      </c>
      <c r="P6" s="100">
        <f>IF(SER_hh_fech_in!P6=0,0,SER_hh_fech_in!P6/SER_summary!P$27)</f>
        <v>0</v>
      </c>
      <c r="Q6" s="100">
        <f>IF(SER_hh_fech_in!Q6=0,0,SER_hh_fech_in!Q6/SER_summary!Q$27)</f>
        <v>0</v>
      </c>
    </row>
    <row r="7" spans="1:17" ht="12" customHeight="1" x14ac:dyDescent="0.25">
      <c r="A7" s="88" t="s">
        <v>99</v>
      </c>
      <c r="B7" s="100"/>
      <c r="C7" s="100">
        <f>IF(SER_hh_fech_in!C7=0,0,SER_hh_fech_in!C7/SER_summary!C$27)</f>
        <v>0</v>
      </c>
      <c r="D7" s="100">
        <f>IF(SER_hh_fech_in!D7=0,0,SER_hh_fech_in!D7/SER_summary!D$27)</f>
        <v>0</v>
      </c>
      <c r="E7" s="100">
        <f>IF(SER_hh_fech_in!E7=0,0,SER_hh_fech_in!E7/SER_summary!E$27)</f>
        <v>0</v>
      </c>
      <c r="F7" s="100">
        <f>IF(SER_hh_fech_in!F7=0,0,SER_hh_fech_in!F7/SER_summary!F$27)</f>
        <v>155.15590986602979</v>
      </c>
      <c r="G7" s="100">
        <f>IF(SER_hh_fech_in!G7=0,0,SER_hh_fech_in!G7/SER_summary!G$27)</f>
        <v>179.71584556122608</v>
      </c>
      <c r="H7" s="100">
        <f>IF(SER_hh_fech_in!H7=0,0,SER_hh_fech_in!H7/SER_summary!H$27)</f>
        <v>0</v>
      </c>
      <c r="I7" s="100">
        <f>IF(SER_hh_fech_in!I7=0,0,SER_hh_fech_in!I7/SER_summary!I$27)</f>
        <v>141.47438698087834</v>
      </c>
      <c r="J7" s="100">
        <f>IF(SER_hh_fech_in!J7=0,0,SER_hh_fech_in!J7/SER_summary!J$27)</f>
        <v>187.93325016372518</v>
      </c>
      <c r="K7" s="100">
        <f>IF(SER_hh_fech_in!K7=0,0,SER_hh_fech_in!K7/SER_summary!K$27)</f>
        <v>184.39811070734336</v>
      </c>
      <c r="L7" s="100">
        <f>IF(SER_hh_fech_in!L7=0,0,SER_hh_fech_in!L7/SER_summary!L$27)</f>
        <v>165.59544274739528</v>
      </c>
      <c r="M7" s="100">
        <f>IF(SER_hh_fech_in!M7=0,0,SER_hh_fech_in!M7/SER_summary!M$27)</f>
        <v>167.84918559502839</v>
      </c>
      <c r="N7" s="100">
        <f>IF(SER_hh_fech_in!N7=0,0,SER_hh_fech_in!N7/SER_summary!N$27)</f>
        <v>171.10309673327791</v>
      </c>
      <c r="O7" s="100">
        <f>IF(SER_hh_fech_in!O7=0,0,SER_hh_fech_in!O7/SER_summary!O$27)</f>
        <v>0</v>
      </c>
      <c r="P7" s="100">
        <f>IF(SER_hh_fech_in!P7=0,0,SER_hh_fech_in!P7/SER_summary!P$27)</f>
        <v>0</v>
      </c>
      <c r="Q7" s="100">
        <f>IF(SER_hh_fech_in!Q7=0,0,SER_hh_fech_in!Q7/SER_summary!Q$27)</f>
        <v>0</v>
      </c>
    </row>
    <row r="8" spans="1:17" ht="12" customHeight="1" x14ac:dyDescent="0.25">
      <c r="A8" s="88" t="s">
        <v>101</v>
      </c>
      <c r="B8" s="100"/>
      <c r="C8" s="100">
        <f>IF(SER_hh_fech_in!C8=0,0,SER_hh_fech_in!C8/SER_summary!C$27)</f>
        <v>0</v>
      </c>
      <c r="D8" s="100">
        <f>IF(SER_hh_fech_in!D8=0,0,SER_hh_fech_in!D8/SER_summary!D$27)</f>
        <v>0</v>
      </c>
      <c r="E8" s="100">
        <f>IF(SER_hh_fech_in!E8=0,0,SER_hh_fech_in!E8/SER_summary!E$27)</f>
        <v>0</v>
      </c>
      <c r="F8" s="100">
        <f>IF(SER_hh_fech_in!F8=0,0,SER_hh_fech_in!F8/SER_summary!F$27)</f>
        <v>0</v>
      </c>
      <c r="G8" s="100">
        <f>IF(SER_hh_fech_in!G8=0,0,SER_hh_fech_in!G8/SER_summary!G$27)</f>
        <v>0</v>
      </c>
      <c r="H8" s="100">
        <f>IF(SER_hh_fech_in!H8=0,0,SER_hh_fech_in!H8/SER_summary!H$27)</f>
        <v>0</v>
      </c>
      <c r="I8" s="100">
        <f>IF(SER_hh_fech_in!I8=0,0,SER_hh_fech_in!I8/SER_summary!I$27)</f>
        <v>0</v>
      </c>
      <c r="J8" s="100">
        <f>IF(SER_hh_fech_in!J8=0,0,SER_hh_fech_in!J8/SER_summary!J$27)</f>
        <v>0</v>
      </c>
      <c r="K8" s="100">
        <f>IF(SER_hh_fech_in!K8=0,0,SER_hh_fech_in!K8/SER_summary!K$27)</f>
        <v>0</v>
      </c>
      <c r="L8" s="100">
        <f>IF(SER_hh_fech_in!L8=0,0,SER_hh_fech_in!L8/SER_summary!L$27)</f>
        <v>0</v>
      </c>
      <c r="M8" s="100">
        <f>IF(SER_hh_fech_in!M8=0,0,SER_hh_fech_in!M8/SER_summary!M$27)</f>
        <v>0</v>
      </c>
      <c r="N8" s="100">
        <f>IF(SER_hh_fech_in!N8=0,0,SER_hh_fech_in!N8/SER_summary!N$27)</f>
        <v>0</v>
      </c>
      <c r="O8" s="100">
        <f>IF(SER_hh_fech_in!O8=0,0,SER_hh_fech_in!O8/SER_summary!O$27)</f>
        <v>0</v>
      </c>
      <c r="P8" s="100">
        <f>IF(SER_hh_fech_in!P8=0,0,SER_hh_fech_in!P8/SER_summary!P$27)</f>
        <v>0</v>
      </c>
      <c r="Q8" s="100">
        <f>IF(SER_hh_fech_in!Q8=0,0,SER_hh_fech_in!Q8/SER_summary!Q$27)</f>
        <v>0</v>
      </c>
    </row>
    <row r="9" spans="1:17" ht="12" customHeight="1" x14ac:dyDescent="0.25">
      <c r="A9" s="88" t="s">
        <v>106</v>
      </c>
      <c r="B9" s="100"/>
      <c r="C9" s="100">
        <f>IF(SER_hh_fech_in!C9=0,0,SER_hh_fech_in!C9/SER_summary!C$27)</f>
        <v>129.78739606233245</v>
      </c>
      <c r="D9" s="100">
        <f>IF(SER_hh_fech_in!D9=0,0,SER_hh_fech_in!D9/SER_summary!D$27)</f>
        <v>125.34990144148846</v>
      </c>
      <c r="E9" s="100">
        <f>IF(SER_hh_fech_in!E9=0,0,SER_hh_fech_in!E9/SER_summary!E$27)</f>
        <v>189.11771313964121</v>
      </c>
      <c r="F9" s="100">
        <f>IF(SER_hh_fech_in!F9=0,0,SER_hh_fech_in!F9/SER_summary!F$27)</f>
        <v>0</v>
      </c>
      <c r="G9" s="100">
        <f>IF(SER_hh_fech_in!G9=0,0,SER_hh_fech_in!G9/SER_summary!G$27)</f>
        <v>0</v>
      </c>
      <c r="H9" s="100">
        <f>IF(SER_hh_fech_in!H9=0,0,SER_hh_fech_in!H9/SER_summary!H$27)</f>
        <v>168.80260850808821</v>
      </c>
      <c r="I9" s="100">
        <f>IF(SER_hh_fech_in!I9=0,0,SER_hh_fech_in!I9/SER_summary!I$27)</f>
        <v>0</v>
      </c>
      <c r="J9" s="100">
        <f>IF(SER_hh_fech_in!J9=0,0,SER_hh_fech_in!J9/SER_summary!J$27)</f>
        <v>0</v>
      </c>
      <c r="K9" s="100">
        <f>IF(SER_hh_fech_in!K9=0,0,SER_hh_fech_in!K9/SER_summary!K$27)</f>
        <v>0</v>
      </c>
      <c r="L9" s="100">
        <f>IF(SER_hh_fech_in!L9=0,0,SER_hh_fech_in!L9/SER_summary!L$27)</f>
        <v>175.92205670855927</v>
      </c>
      <c r="M9" s="100">
        <f>IF(SER_hh_fech_in!M9=0,0,SER_hh_fech_in!M9/SER_summary!M$27)</f>
        <v>151.86414201011854</v>
      </c>
      <c r="N9" s="100">
        <f>IF(SER_hh_fech_in!N9=0,0,SER_hh_fech_in!N9/SER_summary!N$27)</f>
        <v>163.51117281051884</v>
      </c>
      <c r="O9" s="100">
        <f>IF(SER_hh_fech_in!O9=0,0,SER_hh_fech_in!O9/SER_summary!O$27)</f>
        <v>159.17282099776563</v>
      </c>
      <c r="P9" s="100">
        <f>IF(SER_hh_fech_in!P9=0,0,SER_hh_fech_in!P9/SER_summary!P$27)</f>
        <v>184.60478451374064</v>
      </c>
      <c r="Q9" s="100">
        <f>IF(SER_hh_fech_in!Q9=0,0,SER_hh_fech_in!Q9/SER_summary!Q$27)</f>
        <v>183.10380161671608</v>
      </c>
    </row>
    <row r="10" spans="1:17" ht="12" customHeight="1" x14ac:dyDescent="0.25">
      <c r="A10" s="88" t="s">
        <v>34</v>
      </c>
      <c r="B10" s="100"/>
      <c r="C10" s="100">
        <f>IF(SER_hh_fech_in!C10=0,0,SER_hh_fech_in!C10/SER_summary!C$27)</f>
        <v>166.2358555694276</v>
      </c>
      <c r="D10" s="100">
        <f>IF(SER_hh_fech_in!D10=0,0,SER_hh_fech_in!D10/SER_summary!D$27)</f>
        <v>159.18126595634976</v>
      </c>
      <c r="E10" s="100">
        <f>IF(SER_hh_fech_in!E10=0,0,SER_hh_fech_in!E10/SER_summary!E$27)</f>
        <v>166.38007471014174</v>
      </c>
      <c r="F10" s="100">
        <f>IF(SER_hh_fech_in!F10=0,0,SER_hh_fech_in!F10/SER_summary!F$27)</f>
        <v>267.82072721816212</v>
      </c>
      <c r="G10" s="100">
        <f>IF(SER_hh_fech_in!G10=0,0,SER_hh_fech_in!G10/SER_summary!G$27)</f>
        <v>174.46776212906514</v>
      </c>
      <c r="H10" s="100">
        <f>IF(SER_hh_fech_in!H10=0,0,SER_hh_fech_in!H10/SER_summary!H$27)</f>
        <v>197.09641219895846</v>
      </c>
      <c r="I10" s="100">
        <f>IF(SER_hh_fech_in!I10=0,0,SER_hh_fech_in!I10/SER_summary!I$27)</f>
        <v>193.31888170555069</v>
      </c>
      <c r="J10" s="100">
        <f>IF(SER_hh_fech_in!J10=0,0,SER_hh_fech_in!J10/SER_summary!J$27)</f>
        <v>0</v>
      </c>
      <c r="K10" s="100">
        <f>IF(SER_hh_fech_in!K10=0,0,SER_hh_fech_in!K10/SER_summary!K$27)</f>
        <v>0</v>
      </c>
      <c r="L10" s="100">
        <f>IF(SER_hh_fech_in!L10=0,0,SER_hh_fech_in!L10/SER_summary!L$27)</f>
        <v>0</v>
      </c>
      <c r="M10" s="100">
        <f>IF(SER_hh_fech_in!M10=0,0,SER_hh_fech_in!M10/SER_summary!M$27)</f>
        <v>0</v>
      </c>
      <c r="N10" s="100">
        <f>IF(SER_hh_fech_in!N10=0,0,SER_hh_fech_in!N10/SER_summary!N$27)</f>
        <v>0</v>
      </c>
      <c r="O10" s="100">
        <f>IF(SER_hh_fech_in!O10=0,0,SER_hh_fech_in!O10/SER_summary!O$27)</f>
        <v>0</v>
      </c>
      <c r="P10" s="100">
        <f>IF(SER_hh_fech_in!P10=0,0,SER_hh_fech_in!P10/SER_summary!P$27)</f>
        <v>0</v>
      </c>
      <c r="Q10" s="100">
        <f>IF(SER_hh_fech_in!Q10=0,0,SER_hh_fech_in!Q10/SER_summary!Q$27)</f>
        <v>0</v>
      </c>
    </row>
    <row r="11" spans="1:17" ht="12" customHeight="1" x14ac:dyDescent="0.25">
      <c r="A11" s="88" t="s">
        <v>61</v>
      </c>
      <c r="B11" s="100"/>
      <c r="C11" s="100">
        <f>IF(SER_hh_fech_in!C11=0,0,SER_hh_fech_in!C11/SER_summary!C$27)</f>
        <v>0</v>
      </c>
      <c r="D11" s="100">
        <f>IF(SER_hh_fech_in!D11=0,0,SER_hh_fech_in!D11/SER_summary!D$27)</f>
        <v>0</v>
      </c>
      <c r="E11" s="100">
        <f>IF(SER_hh_fech_in!E11=0,0,SER_hh_fech_in!E11/SER_summary!E$27)</f>
        <v>0</v>
      </c>
      <c r="F11" s="100">
        <f>IF(SER_hh_fech_in!F11=0,0,SER_hh_fech_in!F11/SER_summary!F$27)</f>
        <v>0</v>
      </c>
      <c r="G11" s="100">
        <f>IF(SER_hh_fech_in!G11=0,0,SER_hh_fech_in!G11/SER_summary!G$27)</f>
        <v>0</v>
      </c>
      <c r="H11" s="100">
        <f>IF(SER_hh_fech_in!H11=0,0,SER_hh_fech_in!H11/SER_summary!H$27)</f>
        <v>0</v>
      </c>
      <c r="I11" s="100">
        <f>IF(SER_hh_fech_in!I11=0,0,SER_hh_fech_in!I11/SER_summary!I$27)</f>
        <v>0</v>
      </c>
      <c r="J11" s="100">
        <f>IF(SER_hh_fech_in!J11=0,0,SER_hh_fech_in!J11/SER_summary!J$27)</f>
        <v>0</v>
      </c>
      <c r="K11" s="100">
        <f>IF(SER_hh_fech_in!K11=0,0,SER_hh_fech_in!K11/SER_summary!K$27)</f>
        <v>0</v>
      </c>
      <c r="L11" s="100">
        <f>IF(SER_hh_fech_in!L11=0,0,SER_hh_fech_in!L11/SER_summary!L$27)</f>
        <v>0</v>
      </c>
      <c r="M11" s="100">
        <f>IF(SER_hh_fech_in!M11=0,0,SER_hh_fech_in!M11/SER_summary!M$27)</f>
        <v>0</v>
      </c>
      <c r="N11" s="100">
        <f>IF(SER_hh_fech_in!N11=0,0,SER_hh_fech_in!N11/SER_summary!N$27)</f>
        <v>0</v>
      </c>
      <c r="O11" s="100">
        <f>IF(SER_hh_fech_in!O11=0,0,SER_hh_fech_in!O11/SER_summary!O$27)</f>
        <v>0</v>
      </c>
      <c r="P11" s="100">
        <f>IF(SER_hh_fech_in!P11=0,0,SER_hh_fech_in!P11/SER_summary!P$27)</f>
        <v>0</v>
      </c>
      <c r="Q11" s="100">
        <f>IF(SER_hh_fech_in!Q11=0,0,SER_hh_fech_in!Q11/SER_summary!Q$27)</f>
        <v>0</v>
      </c>
    </row>
    <row r="12" spans="1:17" ht="12" customHeight="1" x14ac:dyDescent="0.25">
      <c r="A12" s="88" t="s">
        <v>42</v>
      </c>
      <c r="B12" s="100"/>
      <c r="C12" s="100">
        <f>IF(SER_hh_fech_in!C12=0,0,SER_hh_fech_in!C12/SER_summary!C$27)</f>
        <v>0</v>
      </c>
      <c r="D12" s="100">
        <f>IF(SER_hh_fech_in!D12=0,0,SER_hh_fech_in!D12/SER_summary!D$27)</f>
        <v>106.01588889419091</v>
      </c>
      <c r="E12" s="100">
        <f>IF(SER_hh_fech_in!E12=0,0,SER_hh_fech_in!E12/SER_summary!E$27)</f>
        <v>0</v>
      </c>
      <c r="F12" s="100">
        <f>IF(SER_hh_fech_in!F12=0,0,SER_hh_fech_in!F12/SER_summary!F$27)</f>
        <v>144.24416724201518</v>
      </c>
      <c r="G12" s="100">
        <f>IF(SER_hh_fech_in!G12=0,0,SER_hh_fech_in!G12/SER_summary!G$27)</f>
        <v>144.00896101038333</v>
      </c>
      <c r="H12" s="100">
        <f>IF(SER_hh_fech_in!H12=0,0,SER_hh_fech_in!H12/SER_summary!H$27)</f>
        <v>127.53744270623122</v>
      </c>
      <c r="I12" s="100">
        <f>IF(SER_hh_fech_in!I12=0,0,SER_hh_fech_in!I12/SER_summary!I$27)</f>
        <v>128.78995961042517</v>
      </c>
      <c r="J12" s="100">
        <f>IF(SER_hh_fech_in!J12=0,0,SER_hh_fech_in!J12/SER_summary!J$27)</f>
        <v>149.82835891624967</v>
      </c>
      <c r="K12" s="100">
        <f>IF(SER_hh_fech_in!K12=0,0,SER_hh_fech_in!K12/SER_summary!K$27)</f>
        <v>147.47527217622059</v>
      </c>
      <c r="L12" s="100">
        <f>IF(SER_hh_fech_in!L12=0,0,SER_hh_fech_in!L12/SER_summary!L$27)</f>
        <v>152.54609023548946</v>
      </c>
      <c r="M12" s="100">
        <f>IF(SER_hh_fech_in!M12=0,0,SER_hh_fech_in!M12/SER_summary!M$27)</f>
        <v>124.694886532277</v>
      </c>
      <c r="N12" s="100">
        <f>IF(SER_hh_fech_in!N12=0,0,SER_hh_fech_in!N12/SER_summary!N$27)</f>
        <v>142.3997819645241</v>
      </c>
      <c r="O12" s="100">
        <f>IF(SER_hh_fech_in!O12=0,0,SER_hh_fech_in!O12/SER_summary!O$27)</f>
        <v>0</v>
      </c>
      <c r="P12" s="100">
        <f>IF(SER_hh_fech_in!P12=0,0,SER_hh_fech_in!P12/SER_summary!P$27)</f>
        <v>0</v>
      </c>
      <c r="Q12" s="100">
        <f>IF(SER_hh_fech_in!Q12=0,0,SER_hh_fech_in!Q12/SER_summary!Q$27)</f>
        <v>162.75373778174156</v>
      </c>
    </row>
    <row r="13" spans="1:17" ht="12" customHeight="1" x14ac:dyDescent="0.25">
      <c r="A13" s="88" t="s">
        <v>105</v>
      </c>
      <c r="B13" s="100"/>
      <c r="C13" s="100">
        <f>IF(SER_hh_fech_in!C13=0,0,SER_hh_fech_in!C13/SER_summary!C$27)</f>
        <v>72.784245236221821</v>
      </c>
      <c r="D13" s="100">
        <f>IF(SER_hh_fech_in!D13=0,0,SER_hh_fech_in!D13/SER_summary!D$27)</f>
        <v>70.560585944911537</v>
      </c>
      <c r="E13" s="100">
        <f>IF(SER_hh_fech_in!E13=0,0,SER_hh_fech_in!E13/SER_summary!E$27)</f>
        <v>83.048651581395333</v>
      </c>
      <c r="F13" s="100">
        <f>IF(SER_hh_fech_in!F13=0,0,SER_hh_fech_in!F13/SER_summary!F$27)</f>
        <v>97.169209131273078</v>
      </c>
      <c r="G13" s="100">
        <f>IF(SER_hh_fech_in!G13=0,0,SER_hh_fech_in!G13/SER_summary!G$27)</f>
        <v>94.361933097793184</v>
      </c>
      <c r="H13" s="100">
        <f>IF(SER_hh_fech_in!H13=0,0,SER_hh_fech_in!H13/SER_summary!H$27)</f>
        <v>88.10322286855498</v>
      </c>
      <c r="I13" s="100">
        <f>IF(SER_hh_fech_in!I13=0,0,SER_hh_fech_in!I13/SER_summary!I$27)</f>
        <v>86.360945921128348</v>
      </c>
      <c r="J13" s="100">
        <f>IF(SER_hh_fech_in!J13=0,0,SER_hh_fech_in!J13/SER_summary!J$27)</f>
        <v>102.07328653715565</v>
      </c>
      <c r="K13" s="100">
        <f>IF(SER_hh_fech_in!K13=0,0,SER_hh_fech_in!K13/SER_summary!K$27)</f>
        <v>98.576620500868856</v>
      </c>
      <c r="L13" s="100">
        <f>IF(SER_hh_fech_in!L13=0,0,SER_hh_fech_in!L13/SER_summary!L$27)</f>
        <v>71.298798892264458</v>
      </c>
      <c r="M13" s="100">
        <f>IF(SER_hh_fech_in!M13=0,0,SER_hh_fech_in!M13/SER_summary!M$27)</f>
        <v>53.413573813409791</v>
      </c>
      <c r="N13" s="100">
        <f>IF(SER_hh_fech_in!N13=0,0,SER_hh_fech_in!N13/SER_summary!N$27)</f>
        <v>50.354350284248582</v>
      </c>
      <c r="O13" s="100">
        <f>IF(SER_hh_fech_in!O13=0,0,SER_hh_fech_in!O13/SER_summary!O$27)</f>
        <v>44.014657227427769</v>
      </c>
      <c r="P13" s="100">
        <f>IF(SER_hh_fech_in!P13=0,0,SER_hh_fech_in!P13/SER_summary!P$27)</f>
        <v>48.338399639336508</v>
      </c>
      <c r="Q13" s="100">
        <f>IF(SER_hh_fech_in!Q13=0,0,SER_hh_fech_in!Q13/SER_summary!Q$27)</f>
        <v>46.588555898194173</v>
      </c>
    </row>
    <row r="14" spans="1:17" ht="12" customHeight="1" x14ac:dyDescent="0.25">
      <c r="A14" s="51" t="s">
        <v>104</v>
      </c>
      <c r="B14" s="22"/>
      <c r="C14" s="22">
        <f>IF(SER_hh_fech_in!C14=0,0,SER_hh_fech_in!C14/SER_summary!C$27)</f>
        <v>115.74551331789459</v>
      </c>
      <c r="D14" s="22">
        <f>IF(SER_hh_fech_in!D14=0,0,SER_hh_fech_in!D14/SER_summary!D$27)</f>
        <v>118.20234245465861</v>
      </c>
      <c r="E14" s="22">
        <f>IF(SER_hh_fech_in!E14=0,0,SER_hh_fech_in!E14/SER_summary!E$27)</f>
        <v>120.01186594135901</v>
      </c>
      <c r="F14" s="22">
        <f>IF(SER_hh_fech_in!F14=0,0,SER_hh_fech_in!F14/SER_summary!F$27)</f>
        <v>154.06956318324731</v>
      </c>
      <c r="G14" s="22">
        <f>IF(SER_hh_fech_in!G14=0,0,SER_hh_fech_in!G14/SER_summary!G$27)</f>
        <v>148.56751240164598</v>
      </c>
      <c r="H14" s="22">
        <f>IF(SER_hh_fech_in!H14=0,0,SER_hh_fech_in!H14/SER_summary!H$27)</f>
        <v>140.430686441939</v>
      </c>
      <c r="I14" s="22">
        <f>IF(SER_hh_fech_in!I14=0,0,SER_hh_fech_in!I14/SER_summary!I$27)</f>
        <v>138.10137592036952</v>
      </c>
      <c r="J14" s="22">
        <f>IF(SER_hh_fech_in!J14=0,0,SER_hh_fech_in!J14/SER_summary!J$27)</f>
        <v>163.48633916810155</v>
      </c>
      <c r="K14" s="22">
        <f>IF(SER_hh_fech_in!K14=0,0,SER_hh_fech_in!K14/SER_summary!K$27)</f>
        <v>157.71820962475465</v>
      </c>
      <c r="L14" s="22">
        <f>IF(SER_hh_fech_in!L14=0,0,SER_hh_fech_in!L14/SER_summary!L$27)</f>
        <v>0</v>
      </c>
      <c r="M14" s="22">
        <f>IF(SER_hh_fech_in!M14=0,0,SER_hh_fech_in!M14/SER_summary!M$27)</f>
        <v>0</v>
      </c>
      <c r="N14" s="22">
        <f>IF(SER_hh_fech_in!N14=0,0,SER_hh_fech_in!N14/SER_summary!N$27)</f>
        <v>150.42369460735048</v>
      </c>
      <c r="O14" s="22">
        <f>IF(SER_hh_fech_in!O14=0,0,SER_hh_fech_in!O14/SER_summary!O$27)</f>
        <v>144.93964734282778</v>
      </c>
      <c r="P14" s="22">
        <f>IF(SER_hh_fech_in!P14=0,0,SER_hh_fech_in!P14/SER_summary!P$27)</f>
        <v>167.58216876887036</v>
      </c>
      <c r="Q14" s="22">
        <f>IF(SER_hh_fech_in!Q14=0,0,SER_hh_fech_in!Q14/SER_summary!Q$27)</f>
        <v>0</v>
      </c>
    </row>
    <row r="15" spans="1:17" ht="12" customHeight="1" x14ac:dyDescent="0.25">
      <c r="A15" s="105" t="s">
        <v>108</v>
      </c>
      <c r="B15" s="104"/>
      <c r="C15" s="104">
        <f>IF(SER_hh_fech_in!C15=0,0,SER_hh_fech_in!C15/SER_summary!C$27)</f>
        <v>1.3617719177581205</v>
      </c>
      <c r="D15" s="104">
        <f>IF(SER_hh_fech_in!D15=0,0,SER_hh_fech_in!D15/SER_summary!D$27)</f>
        <v>0.93060980896554824</v>
      </c>
      <c r="E15" s="104">
        <f>IF(SER_hh_fech_in!E15=0,0,SER_hh_fech_in!E15/SER_summary!E$27)</f>
        <v>2.4857213043903816</v>
      </c>
      <c r="F15" s="104">
        <f>IF(SER_hh_fech_in!F15=0,0,SER_hh_fech_in!F15/SER_summary!F$27)</f>
        <v>0.86738535346975532</v>
      </c>
      <c r="G15" s="104">
        <f>IF(SER_hh_fech_in!G15=0,0,SER_hh_fech_in!G15/SER_summary!G$27)</f>
        <v>0.70118866299633231</v>
      </c>
      <c r="H15" s="104">
        <f>IF(SER_hh_fech_in!H15=0,0,SER_hh_fech_in!H15/SER_summary!H$27)</f>
        <v>0.56935010406533149</v>
      </c>
      <c r="I15" s="104">
        <f>IF(SER_hh_fech_in!I15=0,0,SER_hh_fech_in!I15/SER_summary!I$27)</f>
        <v>0.97488948222173377</v>
      </c>
      <c r="J15" s="104">
        <f>IF(SER_hh_fech_in!J15=0,0,SER_hh_fech_in!J15/SER_summary!J$27)</f>
        <v>0.85460961927660395</v>
      </c>
      <c r="K15" s="104">
        <f>IF(SER_hh_fech_in!K15=0,0,SER_hh_fech_in!K15/SER_summary!K$27)</f>
        <v>0.99222369404758637</v>
      </c>
      <c r="L15" s="104">
        <f>IF(SER_hh_fech_in!L15=0,0,SER_hh_fech_in!L15/SER_summary!L$27)</f>
        <v>0.90777530820253671</v>
      </c>
      <c r="M15" s="104">
        <f>IF(SER_hh_fech_in!M15=0,0,SER_hh_fech_in!M15/SER_summary!M$27)</f>
        <v>2.0748197018288708</v>
      </c>
      <c r="N15" s="104">
        <f>IF(SER_hh_fech_in!N15=0,0,SER_hh_fech_in!N15/SER_summary!N$27)</f>
        <v>1.4861920191257199</v>
      </c>
      <c r="O15" s="104">
        <f>IF(SER_hh_fech_in!O15=0,0,SER_hh_fech_in!O15/SER_summary!O$27)</f>
        <v>2.2349488228890855</v>
      </c>
      <c r="P15" s="104">
        <f>IF(SER_hh_fech_in!P15=0,0,SER_hh_fech_in!P15/SER_summary!P$27)</f>
        <v>2.6166193450659971</v>
      </c>
      <c r="Q15" s="104">
        <f>IF(SER_hh_fech_in!Q15=0,0,SER_hh_fech_in!Q15/SER_summary!Q$27)</f>
        <v>1.0143136163104189</v>
      </c>
    </row>
    <row r="16" spans="1:17" ht="12.95" customHeight="1" x14ac:dyDescent="0.25">
      <c r="A16" s="90" t="s">
        <v>102</v>
      </c>
      <c r="B16" s="101"/>
      <c r="C16" s="101">
        <f>IF(SER_hh_fech_in!C16=0,0,SER_hh_fech_in!C16/SER_summary!C$27)</f>
        <v>9.7442900062555662</v>
      </c>
      <c r="D16" s="101">
        <f>IF(SER_hh_fech_in!D16=0,0,SER_hh_fech_in!D16/SER_summary!D$27)</f>
        <v>9.5991309631314099</v>
      </c>
      <c r="E16" s="101">
        <f>IF(SER_hh_fech_in!E16=0,0,SER_hh_fech_in!E16/SER_summary!E$27)</f>
        <v>9.4951740011813897</v>
      </c>
      <c r="F16" s="101">
        <f>IF(SER_hh_fech_in!F16=0,0,SER_hh_fech_in!F16/SER_summary!F$27)</f>
        <v>9.4320544984061243</v>
      </c>
      <c r="G16" s="101">
        <f>IF(SER_hh_fech_in!G16=0,0,SER_hh_fech_in!G16/SER_summary!G$27)</f>
        <v>9.3801728723868898</v>
      </c>
      <c r="H16" s="101">
        <f>IF(SER_hh_fech_in!H16=0,0,SER_hh_fech_in!H16/SER_summary!H$27)</f>
        <v>9.3077661263864329</v>
      </c>
      <c r="I16" s="101">
        <f>IF(SER_hh_fech_in!I16=0,0,SER_hh_fech_in!I16/SER_summary!I$27)</f>
        <v>9.2174197775756657</v>
      </c>
      <c r="J16" s="101">
        <f>IF(SER_hh_fech_in!J16=0,0,SER_hh_fech_in!J16/SER_summary!J$27)</f>
        <v>9.2227274198325446</v>
      </c>
      <c r="K16" s="101">
        <f>IF(SER_hh_fech_in!K16=0,0,SER_hh_fech_in!K16/SER_summary!K$27)</f>
        <v>9.106628997241657</v>
      </c>
      <c r="L16" s="101">
        <f>IF(SER_hh_fech_in!L16=0,0,SER_hh_fech_in!L16/SER_summary!L$27)</f>
        <v>9.1147577216261286</v>
      </c>
      <c r="M16" s="101">
        <f>IF(SER_hh_fech_in!M16=0,0,SER_hh_fech_in!M16/SER_summary!M$27)</f>
        <v>9.0105842741261579</v>
      </c>
      <c r="N16" s="101">
        <f>IF(SER_hh_fech_in!N16=0,0,SER_hh_fech_in!N16/SER_summary!N$27)</f>
        <v>8.8812939628519949</v>
      </c>
      <c r="O16" s="101">
        <f>IF(SER_hh_fech_in!O16=0,0,SER_hh_fech_in!O16/SER_summary!O$27)</f>
        <v>8.9047656262197972</v>
      </c>
      <c r="P16" s="101">
        <f>IF(SER_hh_fech_in!P16=0,0,SER_hh_fech_in!P16/SER_summary!P$27)</f>
        <v>8.8946529448245997</v>
      </c>
      <c r="Q16" s="101">
        <f>IF(SER_hh_fech_in!Q16=0,0,SER_hh_fech_in!Q16/SER_summary!Q$27)</f>
        <v>8.6111781008840786</v>
      </c>
    </row>
    <row r="17" spans="1:17" ht="12.95" customHeight="1" x14ac:dyDescent="0.25">
      <c r="A17" s="88" t="s">
        <v>101</v>
      </c>
      <c r="B17" s="103"/>
      <c r="C17" s="103">
        <f>IF(SER_hh_fech_in!C17=0,0,SER_hh_fech_in!C17/SER_summary!C$27)</f>
        <v>0</v>
      </c>
      <c r="D17" s="103">
        <f>IF(SER_hh_fech_in!D17=0,0,SER_hh_fech_in!D17/SER_summary!D$27)</f>
        <v>0</v>
      </c>
      <c r="E17" s="103">
        <f>IF(SER_hh_fech_in!E17=0,0,SER_hh_fech_in!E17/SER_summary!E$27)</f>
        <v>0</v>
      </c>
      <c r="F17" s="103">
        <f>IF(SER_hh_fech_in!F17=0,0,SER_hh_fech_in!F17/SER_summary!F$27)</f>
        <v>0</v>
      </c>
      <c r="G17" s="103">
        <f>IF(SER_hh_fech_in!G17=0,0,SER_hh_fech_in!G17/SER_summary!G$27)</f>
        <v>0</v>
      </c>
      <c r="H17" s="103">
        <f>IF(SER_hh_fech_in!H17=0,0,SER_hh_fech_in!H17/SER_summary!H$27)</f>
        <v>0</v>
      </c>
      <c r="I17" s="103">
        <f>IF(SER_hh_fech_in!I17=0,0,SER_hh_fech_in!I17/SER_summary!I$27)</f>
        <v>0</v>
      </c>
      <c r="J17" s="103">
        <f>IF(SER_hh_fech_in!J17=0,0,SER_hh_fech_in!J17/SER_summary!J$27)</f>
        <v>0</v>
      </c>
      <c r="K17" s="103">
        <f>IF(SER_hh_fech_in!K17=0,0,SER_hh_fech_in!K17/SER_summary!K$27)</f>
        <v>0</v>
      </c>
      <c r="L17" s="103">
        <f>IF(SER_hh_fech_in!L17=0,0,SER_hh_fech_in!L17/SER_summary!L$27)</f>
        <v>0</v>
      </c>
      <c r="M17" s="103">
        <f>IF(SER_hh_fech_in!M17=0,0,SER_hh_fech_in!M17/SER_summary!M$27)</f>
        <v>0</v>
      </c>
      <c r="N17" s="103">
        <f>IF(SER_hh_fech_in!N17=0,0,SER_hh_fech_in!N17/SER_summary!N$27)</f>
        <v>0</v>
      </c>
      <c r="O17" s="103">
        <f>IF(SER_hh_fech_in!O17=0,0,SER_hh_fech_in!O17/SER_summary!O$27)</f>
        <v>0</v>
      </c>
      <c r="P17" s="103">
        <f>IF(SER_hh_fech_in!P17=0,0,SER_hh_fech_in!P17/SER_summary!P$27)</f>
        <v>0</v>
      </c>
      <c r="Q17" s="103">
        <f>IF(SER_hh_fech_in!Q17=0,0,SER_hh_fech_in!Q17/SER_summary!Q$27)</f>
        <v>0</v>
      </c>
    </row>
    <row r="18" spans="1:17" ht="12" customHeight="1" x14ac:dyDescent="0.25">
      <c r="A18" s="88" t="s">
        <v>100</v>
      </c>
      <c r="B18" s="103"/>
      <c r="C18" s="103">
        <f>IF(SER_hh_fech_in!C18=0,0,SER_hh_fech_in!C18/SER_summary!C$27)</f>
        <v>9.7442900062555662</v>
      </c>
      <c r="D18" s="103">
        <f>IF(SER_hh_fech_in!D18=0,0,SER_hh_fech_in!D18/SER_summary!D$27)</f>
        <v>9.5991309631314099</v>
      </c>
      <c r="E18" s="103">
        <f>IF(SER_hh_fech_in!E18=0,0,SER_hh_fech_in!E18/SER_summary!E$27)</f>
        <v>9.4951740011813897</v>
      </c>
      <c r="F18" s="103">
        <f>IF(SER_hh_fech_in!F18=0,0,SER_hh_fech_in!F18/SER_summary!F$27)</f>
        <v>9.4320544984061243</v>
      </c>
      <c r="G18" s="103">
        <f>IF(SER_hh_fech_in!G18=0,0,SER_hh_fech_in!G18/SER_summary!G$27)</f>
        <v>9.3801728723868898</v>
      </c>
      <c r="H18" s="103">
        <f>IF(SER_hh_fech_in!H18=0,0,SER_hh_fech_in!H18/SER_summary!H$27)</f>
        <v>9.3077661263864329</v>
      </c>
      <c r="I18" s="103">
        <f>IF(SER_hh_fech_in!I18=0,0,SER_hh_fech_in!I18/SER_summary!I$27)</f>
        <v>9.2174197775756657</v>
      </c>
      <c r="J18" s="103">
        <f>IF(SER_hh_fech_in!J18=0,0,SER_hh_fech_in!J18/SER_summary!J$27)</f>
        <v>9.2227274198325446</v>
      </c>
      <c r="K18" s="103">
        <f>IF(SER_hh_fech_in!K18=0,0,SER_hh_fech_in!K18/SER_summary!K$27)</f>
        <v>9.106628997241657</v>
      </c>
      <c r="L18" s="103">
        <f>IF(SER_hh_fech_in!L18=0,0,SER_hh_fech_in!L18/SER_summary!L$27)</f>
        <v>9.1147577216261286</v>
      </c>
      <c r="M18" s="103">
        <f>IF(SER_hh_fech_in!M18=0,0,SER_hh_fech_in!M18/SER_summary!M$27)</f>
        <v>9.0105842741261579</v>
      </c>
      <c r="N18" s="103">
        <f>IF(SER_hh_fech_in!N18=0,0,SER_hh_fech_in!N18/SER_summary!N$27)</f>
        <v>8.8812939628519949</v>
      </c>
      <c r="O18" s="103">
        <f>IF(SER_hh_fech_in!O18=0,0,SER_hh_fech_in!O18/SER_summary!O$27)</f>
        <v>8.9047656262197972</v>
      </c>
      <c r="P18" s="103">
        <f>IF(SER_hh_fech_in!P18=0,0,SER_hh_fech_in!P18/SER_summary!P$27)</f>
        <v>8.8946529448245997</v>
      </c>
      <c r="Q18" s="103">
        <f>IF(SER_hh_fech_in!Q18=0,0,SER_hh_fech_in!Q18/SER_summary!Q$27)</f>
        <v>8.6111781008840786</v>
      </c>
    </row>
    <row r="19" spans="1:17" ht="12.95" customHeight="1" x14ac:dyDescent="0.25">
      <c r="A19" s="90" t="s">
        <v>47</v>
      </c>
      <c r="B19" s="101"/>
      <c r="C19" s="101">
        <f>IF(SER_hh_fech_in!C19=0,0,SER_hh_fech_in!C19/SER_summary!C$27)</f>
        <v>21.984069736780317</v>
      </c>
      <c r="D19" s="101">
        <f>IF(SER_hh_fech_in!D19=0,0,SER_hh_fech_in!D19/SER_summary!D$27)</f>
        <v>19.200693622662467</v>
      </c>
      <c r="E19" s="101">
        <f>IF(SER_hh_fech_in!E19=0,0,SER_hh_fech_in!E19/SER_summary!E$27)</f>
        <v>19.165487589916609</v>
      </c>
      <c r="F19" s="101">
        <f>IF(SER_hh_fech_in!F19=0,0,SER_hh_fech_in!F19/SER_summary!F$27)</f>
        <v>19.033073776128415</v>
      </c>
      <c r="G19" s="101">
        <f>IF(SER_hh_fech_in!G19=0,0,SER_hh_fech_in!G19/SER_summary!G$27)</f>
        <v>19.21224388164589</v>
      </c>
      <c r="H19" s="101">
        <f>IF(SER_hh_fech_in!H19=0,0,SER_hh_fech_in!H19/SER_summary!H$27)</f>
        <v>18.851412299176999</v>
      </c>
      <c r="I19" s="101">
        <f>IF(SER_hh_fech_in!I19=0,0,SER_hh_fech_in!I19/SER_summary!I$27)</f>
        <v>19.007176409068876</v>
      </c>
      <c r="J19" s="101">
        <f>IF(SER_hh_fech_in!J19=0,0,SER_hh_fech_in!J19/SER_summary!J$27)</f>
        <v>19.835717939654653</v>
      </c>
      <c r="K19" s="101">
        <f>IF(SER_hh_fech_in!K19=0,0,SER_hh_fech_in!K19/SER_summary!K$27)</f>
        <v>19.789334373292171</v>
      </c>
      <c r="L19" s="101">
        <f>IF(SER_hh_fech_in!L19=0,0,SER_hh_fech_in!L19/SER_summary!L$27)</f>
        <v>19.364105886502113</v>
      </c>
      <c r="M19" s="101">
        <f>IF(SER_hh_fech_in!M19=0,0,SER_hh_fech_in!M19/SER_summary!M$27)</f>
        <v>20.139652376901232</v>
      </c>
      <c r="N19" s="101">
        <f>IF(SER_hh_fech_in!N19=0,0,SER_hh_fech_in!N19/SER_summary!N$27)</f>
        <v>19.886437557802576</v>
      </c>
      <c r="O19" s="101">
        <f>IF(SER_hh_fech_in!O19=0,0,SER_hh_fech_in!O19/SER_summary!O$27)</f>
        <v>22.455898530641331</v>
      </c>
      <c r="P19" s="101">
        <f>IF(SER_hh_fech_in!P19=0,0,SER_hh_fech_in!P19/SER_summary!P$27)</f>
        <v>22.969917809951848</v>
      </c>
      <c r="Q19" s="101">
        <f>IF(SER_hh_fech_in!Q19=0,0,SER_hh_fech_in!Q19/SER_summary!Q$27)</f>
        <v>20.485707742302662</v>
      </c>
    </row>
    <row r="20" spans="1:17" ht="12" customHeight="1" x14ac:dyDescent="0.25">
      <c r="A20" s="88" t="s">
        <v>38</v>
      </c>
      <c r="B20" s="100"/>
      <c r="C20" s="100">
        <f>IF(SER_hh_fech_in!C20=0,0,SER_hh_fech_in!C20/SER_summary!C$27)</f>
        <v>0</v>
      </c>
      <c r="D20" s="100">
        <f>IF(SER_hh_fech_in!D20=0,0,SER_hh_fech_in!D20/SER_summary!D$27)</f>
        <v>0</v>
      </c>
      <c r="E20" s="100">
        <f>IF(SER_hh_fech_in!E20=0,0,SER_hh_fech_in!E20/SER_summary!E$27)</f>
        <v>0</v>
      </c>
      <c r="F20" s="100">
        <f>IF(SER_hh_fech_in!F20=0,0,SER_hh_fech_in!F20/SER_summary!F$27)</f>
        <v>0</v>
      </c>
      <c r="G20" s="100">
        <f>IF(SER_hh_fech_in!G20=0,0,SER_hh_fech_in!G20/SER_summary!G$27)</f>
        <v>0</v>
      </c>
      <c r="H20" s="100">
        <f>IF(SER_hh_fech_in!H20=0,0,SER_hh_fech_in!H20/SER_summary!H$27)</f>
        <v>0</v>
      </c>
      <c r="I20" s="100">
        <f>IF(SER_hh_fech_in!I20=0,0,SER_hh_fech_in!I20/SER_summary!I$27)</f>
        <v>0</v>
      </c>
      <c r="J20" s="100">
        <f>IF(SER_hh_fech_in!J20=0,0,SER_hh_fech_in!J20/SER_summary!J$27)</f>
        <v>0</v>
      </c>
      <c r="K20" s="100">
        <f>IF(SER_hh_fech_in!K20=0,0,SER_hh_fech_in!K20/SER_summary!K$27)</f>
        <v>0</v>
      </c>
      <c r="L20" s="100">
        <f>IF(SER_hh_fech_in!L20=0,0,SER_hh_fech_in!L20/SER_summary!L$27)</f>
        <v>0</v>
      </c>
      <c r="M20" s="100">
        <f>IF(SER_hh_fech_in!M20=0,0,SER_hh_fech_in!M20/SER_summary!M$27)</f>
        <v>0</v>
      </c>
      <c r="N20" s="100">
        <f>IF(SER_hh_fech_in!N20=0,0,SER_hh_fech_in!N20/SER_summary!N$27)</f>
        <v>0</v>
      </c>
      <c r="O20" s="100">
        <f>IF(SER_hh_fech_in!O20=0,0,SER_hh_fech_in!O20/SER_summary!O$27)</f>
        <v>0</v>
      </c>
      <c r="P20" s="100">
        <f>IF(SER_hh_fech_in!P20=0,0,SER_hh_fech_in!P20/SER_summary!P$27)</f>
        <v>0</v>
      </c>
      <c r="Q20" s="100">
        <f>IF(SER_hh_fech_in!Q20=0,0,SER_hh_fech_in!Q20/SER_summary!Q$27)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IF(SER_hh_fech_in!C21=0,0,SER_hh_fech_in!C21/SER_summary!C$27)</f>
        <v>0</v>
      </c>
      <c r="D21" s="100">
        <f>IF(SER_hh_fech_in!D21=0,0,SER_hh_fech_in!D21/SER_summary!D$27)</f>
        <v>0</v>
      </c>
      <c r="E21" s="100">
        <f>IF(SER_hh_fech_in!E21=0,0,SER_hh_fech_in!E21/SER_summary!E$27)</f>
        <v>0</v>
      </c>
      <c r="F21" s="100">
        <f>IF(SER_hh_fech_in!F21=0,0,SER_hh_fech_in!F21/SER_summary!F$27)</f>
        <v>0</v>
      </c>
      <c r="G21" s="100">
        <f>IF(SER_hh_fech_in!G21=0,0,SER_hh_fech_in!G21/SER_summary!G$27)</f>
        <v>0</v>
      </c>
      <c r="H21" s="100">
        <f>IF(SER_hh_fech_in!H21=0,0,SER_hh_fech_in!H21/SER_summary!H$27)</f>
        <v>0</v>
      </c>
      <c r="I21" s="100">
        <f>IF(SER_hh_fech_in!I21=0,0,SER_hh_fech_in!I21/SER_summary!I$27)</f>
        <v>0</v>
      </c>
      <c r="J21" s="100">
        <f>IF(SER_hh_fech_in!J21=0,0,SER_hh_fech_in!J21/SER_summary!J$27)</f>
        <v>0</v>
      </c>
      <c r="K21" s="100">
        <f>IF(SER_hh_fech_in!K21=0,0,SER_hh_fech_in!K21/SER_summary!K$27)</f>
        <v>0</v>
      </c>
      <c r="L21" s="100">
        <f>IF(SER_hh_fech_in!L21=0,0,SER_hh_fech_in!L21/SER_summary!L$27)</f>
        <v>0</v>
      </c>
      <c r="M21" s="100">
        <f>IF(SER_hh_fech_in!M21=0,0,SER_hh_fech_in!M21/SER_summary!M$27)</f>
        <v>0</v>
      </c>
      <c r="N21" s="100">
        <f>IF(SER_hh_fech_in!N21=0,0,SER_hh_fech_in!N21/SER_summary!N$27)</f>
        <v>0</v>
      </c>
      <c r="O21" s="100">
        <f>IF(SER_hh_fech_in!O21=0,0,SER_hh_fech_in!O21/SER_summary!O$27)</f>
        <v>0</v>
      </c>
      <c r="P21" s="100">
        <f>IF(SER_hh_fech_in!P21=0,0,SER_hh_fech_in!P21/SER_summary!P$27)</f>
        <v>0</v>
      </c>
      <c r="Q21" s="100">
        <f>IF(SER_hh_fech_in!Q21=0,0,SER_hh_fech_in!Q21/SER_summary!Q$27)</f>
        <v>0</v>
      </c>
    </row>
    <row r="22" spans="1:17" ht="12" customHeight="1" x14ac:dyDescent="0.25">
      <c r="A22" s="88" t="s">
        <v>99</v>
      </c>
      <c r="B22" s="100"/>
      <c r="C22" s="100">
        <f>IF(SER_hh_fech_in!C22=0,0,SER_hh_fech_in!C22/SER_summary!C$27)</f>
        <v>24.697765929513139</v>
      </c>
      <c r="D22" s="100">
        <f>IF(SER_hh_fech_in!D22=0,0,SER_hh_fech_in!D22/SER_summary!D$27)</f>
        <v>0</v>
      </c>
      <c r="E22" s="100">
        <f>IF(SER_hh_fech_in!E22=0,0,SER_hh_fech_in!E22/SER_summary!E$27)</f>
        <v>0</v>
      </c>
      <c r="F22" s="100">
        <f>IF(SER_hh_fech_in!F22=0,0,SER_hh_fech_in!F22/SER_summary!F$27)</f>
        <v>0</v>
      </c>
      <c r="G22" s="100">
        <f>IF(SER_hh_fech_in!G22=0,0,SER_hh_fech_in!G22/SER_summary!G$27)</f>
        <v>23.342387123064174</v>
      </c>
      <c r="H22" s="100">
        <f>IF(SER_hh_fech_in!H22=0,0,SER_hh_fech_in!H22/SER_summary!H$27)</f>
        <v>23.062606392271185</v>
      </c>
      <c r="I22" s="100">
        <f>IF(SER_hh_fech_in!I22=0,0,SER_hh_fech_in!I22/SER_summary!I$27)</f>
        <v>23.171133850344027</v>
      </c>
      <c r="J22" s="100">
        <f>IF(SER_hh_fech_in!J22=0,0,SER_hh_fech_in!J22/SER_summary!J$27)</f>
        <v>23.519944286263101</v>
      </c>
      <c r="K22" s="100">
        <f>IF(SER_hh_fech_in!K22=0,0,SER_hh_fech_in!K22/SER_summary!K$27)</f>
        <v>24.000762284304145</v>
      </c>
      <c r="L22" s="100">
        <f>IF(SER_hh_fech_in!L22=0,0,SER_hh_fech_in!L22/SER_summary!L$27)</f>
        <v>24.294959216646937</v>
      </c>
      <c r="M22" s="100">
        <f>IF(SER_hh_fech_in!M22=0,0,SER_hh_fech_in!M22/SER_summary!M$27)</f>
        <v>24.945172564157041</v>
      </c>
      <c r="N22" s="100">
        <f>IF(SER_hh_fech_in!N22=0,0,SER_hh_fech_in!N22/SER_summary!N$27)</f>
        <v>25.600680133353524</v>
      </c>
      <c r="O22" s="100">
        <f>IF(SER_hh_fech_in!O22=0,0,SER_hh_fech_in!O22/SER_summary!O$27)</f>
        <v>25.70446949601973</v>
      </c>
      <c r="P22" s="100">
        <f>IF(SER_hh_fech_in!P22=0,0,SER_hh_fech_in!P22/SER_summary!P$27)</f>
        <v>25.560383825950741</v>
      </c>
      <c r="Q22" s="100">
        <f>IF(SER_hh_fech_in!Q22=0,0,SER_hh_fech_in!Q22/SER_summary!Q$27)</f>
        <v>25.376758687630641</v>
      </c>
    </row>
    <row r="23" spans="1:17" ht="12" customHeight="1" x14ac:dyDescent="0.25">
      <c r="A23" s="88" t="s">
        <v>98</v>
      </c>
      <c r="B23" s="100"/>
      <c r="C23" s="100">
        <f>IF(SER_hh_fech_in!C23=0,0,SER_hh_fech_in!C23/SER_summary!C$27)</f>
        <v>24.657474029355139</v>
      </c>
      <c r="D23" s="100">
        <f>IF(SER_hh_fech_in!D23=0,0,SER_hh_fech_in!D23/SER_summary!D$27)</f>
        <v>24.356428925800849</v>
      </c>
      <c r="E23" s="100">
        <f>IF(SER_hh_fech_in!E23=0,0,SER_hh_fech_in!E23/SER_summary!E$27)</f>
        <v>24.083876185067272</v>
      </c>
      <c r="F23" s="100">
        <f>IF(SER_hh_fech_in!F23=0,0,SER_hh_fech_in!F23/SER_summary!F$27)</f>
        <v>23.845039109115472</v>
      </c>
      <c r="G23" s="100">
        <f>IF(SER_hh_fech_in!G23=0,0,SER_hh_fech_in!G23/SER_summary!G$27)</f>
        <v>23.41802138911067</v>
      </c>
      <c r="H23" s="100">
        <f>IF(SER_hh_fech_in!H23=0,0,SER_hh_fech_in!H23/SER_summary!H$27)</f>
        <v>23.028251949614383</v>
      </c>
      <c r="I23" s="100">
        <f>IF(SER_hh_fech_in!I23=0,0,SER_hh_fech_in!I23/SER_summary!I$27)</f>
        <v>22.787236472579366</v>
      </c>
      <c r="J23" s="100">
        <f>IF(SER_hh_fech_in!J23=0,0,SER_hh_fech_in!J23/SER_summary!J$27)</f>
        <v>22.749833165313603</v>
      </c>
      <c r="K23" s="100">
        <f>IF(SER_hh_fech_in!K23=0,0,SER_hh_fech_in!K23/SER_summary!K$27)</f>
        <v>22.769028503392828</v>
      </c>
      <c r="L23" s="100">
        <f>IF(SER_hh_fech_in!L23=0,0,SER_hh_fech_in!L23/SER_summary!L$27)</f>
        <v>22.583787954671244</v>
      </c>
      <c r="M23" s="100">
        <f>IF(SER_hh_fech_in!M23=0,0,SER_hh_fech_in!M23/SER_summary!M$27)</f>
        <v>22.947962183339833</v>
      </c>
      <c r="N23" s="100">
        <f>IF(SER_hh_fech_in!N23=0,0,SER_hh_fech_in!N23/SER_summary!N$27)</f>
        <v>23.130189920201794</v>
      </c>
      <c r="O23" s="100">
        <f>IF(SER_hh_fech_in!O23=0,0,SER_hh_fech_in!O23/SER_summary!O$27)</f>
        <v>23.473838003839127</v>
      </c>
      <c r="P23" s="100">
        <f>IF(SER_hh_fech_in!P23=0,0,SER_hh_fech_in!P23/SER_summary!P$27)</f>
        <v>23.578057362107291</v>
      </c>
      <c r="Q23" s="100">
        <f>IF(SER_hh_fech_in!Q23=0,0,SER_hh_fech_in!Q23/SER_summary!Q$27)</f>
        <v>23.500141071465119</v>
      </c>
    </row>
    <row r="24" spans="1:17" ht="12" customHeight="1" x14ac:dyDescent="0.25">
      <c r="A24" s="88" t="s">
        <v>34</v>
      </c>
      <c r="B24" s="100"/>
      <c r="C24" s="100">
        <f>IF(SER_hh_fech_in!C24=0,0,SER_hh_fech_in!C24/SER_summary!C$27)</f>
        <v>0</v>
      </c>
      <c r="D24" s="100">
        <f>IF(SER_hh_fech_in!D24=0,0,SER_hh_fech_in!D24/SER_summary!D$27)</f>
        <v>0</v>
      </c>
      <c r="E24" s="100">
        <f>IF(SER_hh_fech_in!E24=0,0,SER_hh_fech_in!E24/SER_summary!E$27)</f>
        <v>0</v>
      </c>
      <c r="F24" s="100">
        <f>IF(SER_hh_fech_in!F24=0,0,SER_hh_fech_in!F24/SER_summary!F$27)</f>
        <v>0</v>
      </c>
      <c r="G24" s="100">
        <f>IF(SER_hh_fech_in!G24=0,0,SER_hh_fech_in!G24/SER_summary!G$27)</f>
        <v>0</v>
      </c>
      <c r="H24" s="100">
        <f>IF(SER_hh_fech_in!H24=0,0,SER_hh_fech_in!H24/SER_summary!H$27)</f>
        <v>0</v>
      </c>
      <c r="I24" s="100">
        <f>IF(SER_hh_fech_in!I24=0,0,SER_hh_fech_in!I24/SER_summary!I$27)</f>
        <v>0</v>
      </c>
      <c r="J24" s="100">
        <f>IF(SER_hh_fech_in!J24=0,0,SER_hh_fech_in!J24/SER_summary!J$27)</f>
        <v>0</v>
      </c>
      <c r="K24" s="100">
        <f>IF(SER_hh_fech_in!K24=0,0,SER_hh_fech_in!K24/SER_summary!K$27)</f>
        <v>0</v>
      </c>
      <c r="L24" s="100">
        <f>IF(SER_hh_fech_in!L24=0,0,SER_hh_fech_in!L24/SER_summary!L$27)</f>
        <v>0</v>
      </c>
      <c r="M24" s="100">
        <f>IF(SER_hh_fech_in!M24=0,0,SER_hh_fech_in!M24/SER_summary!M$27)</f>
        <v>0</v>
      </c>
      <c r="N24" s="100">
        <f>IF(SER_hh_fech_in!N24=0,0,SER_hh_fech_in!N24/SER_summary!N$27)</f>
        <v>0</v>
      </c>
      <c r="O24" s="100">
        <f>IF(SER_hh_fech_in!O24=0,0,SER_hh_fech_in!O24/SER_summary!O$27)</f>
        <v>0</v>
      </c>
      <c r="P24" s="100">
        <f>IF(SER_hh_fech_in!P24=0,0,SER_hh_fech_in!P24/SER_summary!P$27)</f>
        <v>0</v>
      </c>
      <c r="Q24" s="100">
        <f>IF(SER_hh_fech_in!Q24=0,0,SER_hh_fech_in!Q24/SER_summary!Q$27)</f>
        <v>0</v>
      </c>
    </row>
    <row r="25" spans="1:17" ht="12" customHeight="1" x14ac:dyDescent="0.25">
      <c r="A25" s="88" t="s">
        <v>42</v>
      </c>
      <c r="B25" s="100"/>
      <c r="C25" s="100">
        <f>IF(SER_hh_fech_in!C25=0,0,SER_hh_fech_in!C25/SER_summary!C$27)</f>
        <v>19.569848691831098</v>
      </c>
      <c r="D25" s="100">
        <f>IF(SER_hh_fech_in!D25=0,0,SER_hh_fech_in!D25/SER_summary!D$27)</f>
        <v>19.273586502383143</v>
      </c>
      <c r="E25" s="100">
        <f>IF(SER_hh_fech_in!E25=0,0,SER_hh_fech_in!E25/SER_summary!E$27)</f>
        <v>19.024700380395984</v>
      </c>
      <c r="F25" s="100">
        <f>IF(SER_hh_fech_in!F25=0,0,SER_hh_fech_in!F25/SER_summary!F$27)</f>
        <v>18.865171832876189</v>
      </c>
      <c r="G25" s="100">
        <f>IF(SER_hh_fech_in!G25=0,0,SER_hh_fech_in!G25/SER_summary!G$27)</f>
        <v>18.57103945563146</v>
      </c>
      <c r="H25" s="100">
        <f>IF(SER_hh_fech_in!H25=0,0,SER_hh_fech_in!H25/SER_summary!H$27)</f>
        <v>18.274595275722039</v>
      </c>
      <c r="I25" s="100">
        <f>IF(SER_hh_fech_in!I25=0,0,SER_hh_fech_in!I25/SER_summary!I$27)</f>
        <v>18.12841444310391</v>
      </c>
      <c r="J25" s="100">
        <f>IF(SER_hh_fech_in!J25=0,0,SER_hh_fech_in!J25/SER_summary!J$27)</f>
        <v>18.129460757736776</v>
      </c>
      <c r="K25" s="100">
        <f>IF(SER_hh_fech_in!K25=0,0,SER_hh_fech_in!K25/SER_summary!K$27)</f>
        <v>18.186939136697347</v>
      </c>
      <c r="L25" s="100">
        <f>IF(SER_hh_fech_in!L25=0,0,SER_hh_fech_in!L25/SER_summary!L$27)</f>
        <v>18.070168903981184</v>
      </c>
      <c r="M25" s="100">
        <f>IF(SER_hh_fech_in!M25=0,0,SER_hh_fech_in!M25/SER_summary!M$27)</f>
        <v>18.22398707031628</v>
      </c>
      <c r="N25" s="100">
        <f>IF(SER_hh_fech_in!N25=0,0,SER_hh_fech_in!N25/SER_summary!N$27)</f>
        <v>18.419263849453237</v>
      </c>
      <c r="O25" s="100">
        <f>IF(SER_hh_fech_in!O25=0,0,SER_hh_fech_in!O25/SER_summary!O$27)</f>
        <v>18.563747274233812</v>
      </c>
      <c r="P25" s="100">
        <f>IF(SER_hh_fech_in!P25=0,0,SER_hh_fech_in!P25/SER_summary!P$27)</f>
        <v>0</v>
      </c>
      <c r="Q25" s="100">
        <f>IF(SER_hh_fech_in!Q25=0,0,SER_hh_fech_in!Q25/SER_summary!Q$27)</f>
        <v>0</v>
      </c>
    </row>
    <row r="26" spans="1:17" ht="12" customHeight="1" x14ac:dyDescent="0.25">
      <c r="A26" s="88" t="s">
        <v>30</v>
      </c>
      <c r="B26" s="22"/>
      <c r="C26" s="22">
        <f>IF(SER_hh_fech_in!C26=0,0,SER_hh_fech_in!C26/SER_summary!C$27)</f>
        <v>18.752725319923456</v>
      </c>
      <c r="D26" s="22">
        <f>IF(SER_hh_fech_in!D26=0,0,SER_hh_fech_in!D26/SER_summary!D$27)</f>
        <v>18.872739812718041</v>
      </c>
      <c r="E26" s="22">
        <f>IF(SER_hh_fech_in!E26=0,0,SER_hh_fech_in!E26/SER_summary!E$27)</f>
        <v>18.950098186570564</v>
      </c>
      <c r="F26" s="22">
        <f>IF(SER_hh_fech_in!F26=0,0,SER_hh_fech_in!F26/SER_summary!F$27)</f>
        <v>18.941204453348735</v>
      </c>
      <c r="G26" s="22">
        <f>IF(SER_hh_fech_in!G26=0,0,SER_hh_fech_in!G26/SER_summary!G$27)</f>
        <v>18.689505806051738</v>
      </c>
      <c r="H26" s="22">
        <f>IF(SER_hh_fech_in!H26=0,0,SER_hh_fech_in!H26/SER_summary!H$27)</f>
        <v>18.520383155312068</v>
      </c>
      <c r="I26" s="22">
        <f>IF(SER_hh_fech_in!I26=0,0,SER_hh_fech_in!I26/SER_summary!I$27)</f>
        <v>18.402078907728725</v>
      </c>
      <c r="J26" s="22">
        <f>IF(SER_hh_fech_in!J26=0,0,SER_hh_fech_in!J26/SER_summary!J$27)</f>
        <v>0</v>
      </c>
      <c r="K26" s="22">
        <f>IF(SER_hh_fech_in!K26=0,0,SER_hh_fech_in!K26/SER_summary!K$27)</f>
        <v>0</v>
      </c>
      <c r="L26" s="22">
        <f>IF(SER_hh_fech_in!L26=0,0,SER_hh_fech_in!L26/SER_summary!L$27)</f>
        <v>18.324758673256738</v>
      </c>
      <c r="M26" s="22">
        <f>IF(SER_hh_fech_in!M26=0,0,SER_hh_fech_in!M26/SER_summary!M$27)</f>
        <v>18.495333018372172</v>
      </c>
      <c r="N26" s="22">
        <f>IF(SER_hh_fech_in!N26=0,0,SER_hh_fech_in!N26/SER_summary!N$27)</f>
        <v>18.701033635502871</v>
      </c>
      <c r="O26" s="22">
        <f>IF(SER_hh_fech_in!O26=0,0,SER_hh_fech_in!O26/SER_summary!O$27)</f>
        <v>0</v>
      </c>
      <c r="P26" s="22">
        <f>IF(SER_hh_fech_in!P26=0,0,SER_hh_fech_in!P26/SER_summary!P$27)</f>
        <v>18.978652805330029</v>
      </c>
      <c r="Q26" s="22">
        <f>IF(SER_hh_fech_in!Q26=0,0,SER_hh_fech_in!Q26/SER_summary!Q$27)</f>
        <v>19.208436112612706</v>
      </c>
    </row>
    <row r="27" spans="1:17" ht="12" customHeight="1" x14ac:dyDescent="0.25">
      <c r="A27" s="93" t="s">
        <v>114</v>
      </c>
      <c r="B27" s="121"/>
      <c r="C27" s="116">
        <f>IF(SER_hh_fech_in!C27=0,0,SER_hh_fech_in!C27/SER_summary!C$27)</f>
        <v>0</v>
      </c>
      <c r="D27" s="116">
        <f>IF(SER_hh_fech_in!D27=0,0,SER_hh_fech_in!D27/SER_summary!D$27)</f>
        <v>0</v>
      </c>
      <c r="E27" s="116">
        <f>IF(SER_hh_fech_in!E27=0,0,SER_hh_fech_in!E27/SER_summary!E$27)</f>
        <v>0</v>
      </c>
      <c r="F27" s="116">
        <f>IF(SER_hh_fech_in!F27=0,0,SER_hh_fech_in!F27/SER_summary!F$27)</f>
        <v>0</v>
      </c>
      <c r="G27" s="116">
        <f>IF(SER_hh_fech_in!G27=0,0,SER_hh_fech_in!G27/SER_summary!G$27)</f>
        <v>0</v>
      </c>
      <c r="H27" s="116">
        <f>IF(SER_hh_fech_in!H27=0,0,SER_hh_fech_in!H27/SER_summary!H$27)</f>
        <v>0</v>
      </c>
      <c r="I27" s="116">
        <f>IF(SER_hh_fech_in!I27=0,0,SER_hh_fech_in!I27/SER_summary!I$27)</f>
        <v>0</v>
      </c>
      <c r="J27" s="116">
        <f>IF(SER_hh_fech_in!J27=0,0,SER_hh_fech_in!J27/SER_summary!J$27)</f>
        <v>0</v>
      </c>
      <c r="K27" s="116">
        <f>IF(SER_hh_fech_in!K27=0,0,SER_hh_fech_in!K27/SER_summary!K$27)</f>
        <v>0</v>
      </c>
      <c r="L27" s="116">
        <f>IF(SER_hh_fech_in!L27=0,0,SER_hh_fech_in!L27/SER_summary!L$27)</f>
        <v>0</v>
      </c>
      <c r="M27" s="116">
        <f>IF(SER_hh_fech_in!M27=0,0,SER_hh_fech_in!M27/SER_summary!M$27)</f>
        <v>0</v>
      </c>
      <c r="N27" s="116">
        <f>IF(SER_hh_fech_in!N27=0,0,SER_hh_fech_in!N27/SER_summary!N$27)</f>
        <v>0</v>
      </c>
      <c r="O27" s="116">
        <f>IF(SER_hh_fech_in!O27=0,0,SER_hh_fech_in!O27/SER_summary!O$27)</f>
        <v>0</v>
      </c>
      <c r="P27" s="116">
        <f>IF(SER_hh_fech_in!P27=0,0,SER_hh_fech_in!P27/SER_summary!P$27)</f>
        <v>0</v>
      </c>
      <c r="Q27" s="116">
        <f>IF(SER_hh_fech_in!Q27=0,0,SER_hh_fech_in!Q27/SER_summary!Q$27)</f>
        <v>0</v>
      </c>
    </row>
    <row r="28" spans="1:17" ht="12" customHeight="1" x14ac:dyDescent="0.25">
      <c r="A28" s="91" t="s">
        <v>113</v>
      </c>
      <c r="B28" s="18"/>
      <c r="C28" s="117">
        <f>IF(SER_hh_fech_in!C28=0,0,SER_hh_fech_in!C28/SER_summary!C$27)</f>
        <v>0</v>
      </c>
      <c r="D28" s="117">
        <f>IF(SER_hh_fech_in!D28=0,0,SER_hh_fech_in!D28/SER_summary!D$27)</f>
        <v>0</v>
      </c>
      <c r="E28" s="117">
        <f>IF(SER_hh_fech_in!E28=0,0,SER_hh_fech_in!E28/SER_summary!E$27)</f>
        <v>0</v>
      </c>
      <c r="F28" s="117">
        <f>IF(SER_hh_fech_in!F28=0,0,SER_hh_fech_in!F28/SER_summary!F$27)</f>
        <v>0</v>
      </c>
      <c r="G28" s="117">
        <f>IF(SER_hh_fech_in!G28=0,0,SER_hh_fech_in!G28/SER_summary!G$27)</f>
        <v>0</v>
      </c>
      <c r="H28" s="117">
        <f>IF(SER_hh_fech_in!H28=0,0,SER_hh_fech_in!H28/SER_summary!H$27)</f>
        <v>0</v>
      </c>
      <c r="I28" s="117">
        <f>IF(SER_hh_fech_in!I28=0,0,SER_hh_fech_in!I28/SER_summary!I$27)</f>
        <v>0</v>
      </c>
      <c r="J28" s="117">
        <f>IF(SER_hh_fech_in!J28=0,0,SER_hh_fech_in!J28/SER_summary!J$27)</f>
        <v>0</v>
      </c>
      <c r="K28" s="117">
        <f>IF(SER_hh_fech_in!K28=0,0,SER_hh_fech_in!K28/SER_summary!K$27)</f>
        <v>0</v>
      </c>
      <c r="L28" s="117">
        <f>IF(SER_hh_fech_in!L28=0,0,SER_hh_fech_in!L28/SER_summary!L$27)</f>
        <v>0</v>
      </c>
      <c r="M28" s="117">
        <f>IF(SER_hh_fech_in!M28=0,0,SER_hh_fech_in!M28/SER_summary!M$27)</f>
        <v>0</v>
      </c>
      <c r="N28" s="117">
        <f>IF(SER_hh_fech_in!N28=0,0,SER_hh_fech_in!N28/SER_summary!N$27)</f>
        <v>0</v>
      </c>
      <c r="O28" s="117">
        <f>IF(SER_hh_fech_in!O28=0,0,SER_hh_fech_in!O28/SER_summary!O$27)</f>
        <v>0</v>
      </c>
      <c r="P28" s="117">
        <f>IF(SER_hh_fech_in!P28=0,0,SER_hh_fech_in!P28/SER_summary!P$27)</f>
        <v>0</v>
      </c>
      <c r="Q28" s="117">
        <f>IF(SER_hh_fech_in!Q28=0,0,SER_hh_fech_in!Q28/SER_summary!Q$27)</f>
        <v>0</v>
      </c>
    </row>
    <row r="29" spans="1:17" ht="12.95" customHeight="1" x14ac:dyDescent="0.25">
      <c r="A29" s="90" t="s">
        <v>46</v>
      </c>
      <c r="B29" s="101"/>
      <c r="C29" s="101">
        <f>IF(SER_hh_fech_in!C29=0,0,SER_hh_fech_in!C29/SER_summary!C$27)</f>
        <v>28.949327016528713</v>
      </c>
      <c r="D29" s="101">
        <f>IF(SER_hh_fech_in!D29=0,0,SER_hh_fech_in!D29/SER_summary!D$27)</f>
        <v>26.955893154672111</v>
      </c>
      <c r="E29" s="101">
        <f>IF(SER_hh_fech_in!E29=0,0,SER_hh_fech_in!E29/SER_summary!E$27)</f>
        <v>24.315184490425629</v>
      </c>
      <c r="F29" s="101">
        <f>IF(SER_hh_fech_in!F29=0,0,SER_hh_fech_in!F29/SER_summary!F$27)</f>
        <v>26.513724365036541</v>
      </c>
      <c r="G29" s="101">
        <f>IF(SER_hh_fech_in!G29=0,0,SER_hh_fech_in!G29/SER_summary!G$27)</f>
        <v>23.547922885066225</v>
      </c>
      <c r="H29" s="101">
        <f>IF(SER_hh_fech_in!H29=0,0,SER_hh_fech_in!H29/SER_summary!H$27)</f>
        <v>23.047047843694219</v>
      </c>
      <c r="I29" s="101">
        <f>IF(SER_hh_fech_in!I29=0,0,SER_hh_fech_in!I29/SER_summary!I$27)</f>
        <v>22.865760262142434</v>
      </c>
      <c r="J29" s="101">
        <f>IF(SER_hh_fech_in!J29=0,0,SER_hh_fech_in!J29/SER_summary!J$27)</f>
        <v>22.945103050291735</v>
      </c>
      <c r="K29" s="101">
        <f>IF(SER_hh_fech_in!K29=0,0,SER_hh_fech_in!K29/SER_summary!K$27)</f>
        <v>23.101515866829626</v>
      </c>
      <c r="L29" s="101">
        <f>IF(SER_hh_fech_in!L29=0,0,SER_hh_fech_in!L29/SER_summary!L$27)</f>
        <v>22.632460263813638</v>
      </c>
      <c r="M29" s="101">
        <f>IF(SER_hh_fech_in!M29=0,0,SER_hh_fech_in!M29/SER_summary!M$27)</f>
        <v>22.358419604257161</v>
      </c>
      <c r="N29" s="101">
        <f>IF(SER_hh_fech_in!N29=0,0,SER_hh_fech_in!N29/SER_summary!N$27)</f>
        <v>22.818101835427552</v>
      </c>
      <c r="O29" s="101">
        <f>IF(SER_hh_fech_in!O29=0,0,SER_hh_fech_in!O29/SER_summary!O$27)</f>
        <v>28.692722596467107</v>
      </c>
      <c r="P29" s="101">
        <f>IF(SER_hh_fech_in!P29=0,0,SER_hh_fech_in!P29/SER_summary!P$27)</f>
        <v>25.994741602174919</v>
      </c>
      <c r="Q29" s="101">
        <f>IF(SER_hh_fech_in!Q29=0,0,SER_hh_fech_in!Q29/SER_summary!Q$27)</f>
        <v>22.648922017115339</v>
      </c>
    </row>
    <row r="30" spans="1:17" s="28" customFormat="1" ht="12" customHeight="1" x14ac:dyDescent="0.25">
      <c r="A30" s="88" t="s">
        <v>66</v>
      </c>
      <c r="B30" s="100"/>
      <c r="C30" s="100">
        <f>IF(SER_hh_fech_in!C30=0,0,SER_hh_fech_in!C30/SER_summary!C$27)</f>
        <v>0</v>
      </c>
      <c r="D30" s="100">
        <f>IF(SER_hh_fech_in!D30=0,0,SER_hh_fech_in!D30/SER_summary!D$27)</f>
        <v>0</v>
      </c>
      <c r="E30" s="100">
        <f>IF(SER_hh_fech_in!E30=0,0,SER_hh_fech_in!E30/SER_summary!E$27)</f>
        <v>0</v>
      </c>
      <c r="F30" s="100">
        <f>IF(SER_hh_fech_in!F30=0,0,SER_hh_fech_in!F30/SER_summary!F$27)</f>
        <v>34.735157099313817</v>
      </c>
      <c r="G30" s="100">
        <f>IF(SER_hh_fech_in!G30=0,0,SER_hh_fech_in!G30/SER_summary!G$27)</f>
        <v>33.881811989163083</v>
      </c>
      <c r="H30" s="100">
        <f>IF(SER_hh_fech_in!H30=0,0,SER_hh_fech_in!H30/SER_summary!H$27)</f>
        <v>32.912091370135379</v>
      </c>
      <c r="I30" s="100">
        <f>IF(SER_hh_fech_in!I30=0,0,SER_hh_fech_in!I30/SER_summary!I$27)</f>
        <v>32.324531138571444</v>
      </c>
      <c r="J30" s="100">
        <f>IF(SER_hh_fech_in!J30=0,0,SER_hh_fech_in!J30/SER_summary!J$27)</f>
        <v>0</v>
      </c>
      <c r="K30" s="100">
        <f>IF(SER_hh_fech_in!K30=0,0,SER_hh_fech_in!K30/SER_summary!K$27)</f>
        <v>0</v>
      </c>
      <c r="L30" s="100">
        <f>IF(SER_hh_fech_in!L30=0,0,SER_hh_fech_in!L30/SER_summary!L$27)</f>
        <v>0</v>
      </c>
      <c r="M30" s="100">
        <f>IF(SER_hh_fech_in!M30=0,0,SER_hh_fech_in!M30/SER_summary!M$27)</f>
        <v>31.729424966492306</v>
      </c>
      <c r="N30" s="100">
        <f>IF(SER_hh_fech_in!N30=0,0,SER_hh_fech_in!N30/SER_summary!N$27)</f>
        <v>31.497603388346576</v>
      </c>
      <c r="O30" s="100">
        <f>IF(SER_hh_fech_in!O30=0,0,SER_hh_fech_in!O30/SER_summary!O$27)</f>
        <v>31.354227755819473</v>
      </c>
      <c r="P30" s="100">
        <f>IF(SER_hh_fech_in!P30=0,0,SER_hh_fech_in!P30/SER_summary!P$27)</f>
        <v>31.119969679861054</v>
      </c>
      <c r="Q30" s="100">
        <f>IF(SER_hh_fech_in!Q30=0,0,SER_hh_fech_in!Q30/SER_summary!Q$27)</f>
        <v>30.846467093139506</v>
      </c>
    </row>
    <row r="31" spans="1:17" ht="12" customHeight="1" x14ac:dyDescent="0.25">
      <c r="A31" s="88" t="s">
        <v>98</v>
      </c>
      <c r="B31" s="100"/>
      <c r="C31" s="100">
        <f>IF(SER_hh_fech_in!C31=0,0,SER_hh_fech_in!C31/SER_summary!C$27)</f>
        <v>32.352213092336164</v>
      </c>
      <c r="D31" s="100">
        <f>IF(SER_hh_fech_in!D31=0,0,SER_hh_fech_in!D31/SER_summary!D$27)</f>
        <v>31.82442735593143</v>
      </c>
      <c r="E31" s="100">
        <f>IF(SER_hh_fech_in!E31=0,0,SER_hh_fech_in!E31/SER_summary!E$27)</f>
        <v>31.299005132531182</v>
      </c>
      <c r="F31" s="100">
        <f>IF(SER_hh_fech_in!F31=0,0,SER_hh_fech_in!F31/SER_summary!F$27)</f>
        <v>30.852062285964159</v>
      </c>
      <c r="G31" s="100">
        <f>IF(SER_hh_fech_in!G31=0,0,SER_hh_fech_in!G31/SER_summary!G$27)</f>
        <v>30.170426302184726</v>
      </c>
      <c r="H31" s="100">
        <f>IF(SER_hh_fech_in!H31=0,0,SER_hh_fech_in!H31/SER_summary!H$27)</f>
        <v>29.360288726340432</v>
      </c>
      <c r="I31" s="100">
        <f>IF(SER_hh_fech_in!I31=0,0,SER_hh_fech_in!I31/SER_summary!I$27)</f>
        <v>28.913612075367702</v>
      </c>
      <c r="J31" s="100">
        <f>IF(SER_hh_fech_in!J31=0,0,SER_hh_fech_in!J31/SER_summary!J$27)</f>
        <v>0</v>
      </c>
      <c r="K31" s="100">
        <f>IF(SER_hh_fech_in!K31=0,0,SER_hh_fech_in!K31/SER_summary!K$27)</f>
        <v>0</v>
      </c>
      <c r="L31" s="100">
        <f>IF(SER_hh_fech_in!L31=0,0,SER_hh_fech_in!L31/SER_summary!L$27)</f>
        <v>29.06674866254329</v>
      </c>
      <c r="M31" s="100">
        <f>IF(SER_hh_fech_in!M31=0,0,SER_hh_fech_in!M31/SER_summary!M$27)</f>
        <v>28.940093350279341</v>
      </c>
      <c r="N31" s="100">
        <f>IF(SER_hh_fech_in!N31=0,0,SER_hh_fech_in!N31/SER_summary!N$27)</f>
        <v>28.834273397640015</v>
      </c>
      <c r="O31" s="100">
        <f>IF(SER_hh_fech_in!O31=0,0,SER_hh_fech_in!O31/SER_summary!O$27)</f>
        <v>30.484847790946453</v>
      </c>
      <c r="P31" s="100">
        <f>IF(SER_hh_fech_in!P31=0,0,SER_hh_fech_in!P31/SER_summary!P$27)</f>
        <v>30.210411389365607</v>
      </c>
      <c r="Q31" s="100">
        <f>IF(SER_hh_fech_in!Q31=0,0,SER_hh_fech_in!Q31/SER_summary!Q$27)</f>
        <v>29.910015100112897</v>
      </c>
    </row>
    <row r="32" spans="1:17" ht="12" customHeight="1" x14ac:dyDescent="0.25">
      <c r="A32" s="88" t="s">
        <v>34</v>
      </c>
      <c r="B32" s="100"/>
      <c r="C32" s="100">
        <f>IF(SER_hh_fech_in!C32=0,0,SER_hh_fech_in!C32/SER_summary!C$27)</f>
        <v>0</v>
      </c>
      <c r="D32" s="100">
        <f>IF(SER_hh_fech_in!D32=0,0,SER_hh_fech_in!D32/SER_summary!D$27)</f>
        <v>0</v>
      </c>
      <c r="E32" s="100">
        <f>IF(SER_hh_fech_in!E32=0,0,SER_hh_fech_in!E32/SER_summary!E$27)</f>
        <v>0</v>
      </c>
      <c r="F32" s="100">
        <f>IF(SER_hh_fech_in!F32=0,0,SER_hh_fech_in!F32/SER_summary!F$27)</f>
        <v>0</v>
      </c>
      <c r="G32" s="100">
        <f>IF(SER_hh_fech_in!G32=0,0,SER_hh_fech_in!G32/SER_summary!G$27)</f>
        <v>0</v>
      </c>
      <c r="H32" s="100">
        <f>IF(SER_hh_fech_in!H32=0,0,SER_hh_fech_in!H32/SER_summary!H$27)</f>
        <v>0</v>
      </c>
      <c r="I32" s="100">
        <f>IF(SER_hh_fech_in!I32=0,0,SER_hh_fech_in!I32/SER_summary!I$27)</f>
        <v>0</v>
      </c>
      <c r="J32" s="100">
        <f>IF(SER_hh_fech_in!J32=0,0,SER_hh_fech_in!J32/SER_summary!J$27)</f>
        <v>0</v>
      </c>
      <c r="K32" s="100">
        <f>IF(SER_hh_fech_in!K32=0,0,SER_hh_fech_in!K32/SER_summary!K$27)</f>
        <v>0</v>
      </c>
      <c r="L32" s="100">
        <f>IF(SER_hh_fech_in!L32=0,0,SER_hh_fech_in!L32/SER_summary!L$27)</f>
        <v>0</v>
      </c>
      <c r="M32" s="100">
        <f>IF(SER_hh_fech_in!M32=0,0,SER_hh_fech_in!M32/SER_summary!M$27)</f>
        <v>0</v>
      </c>
      <c r="N32" s="100">
        <f>IF(SER_hh_fech_in!N32=0,0,SER_hh_fech_in!N32/SER_summary!N$27)</f>
        <v>0</v>
      </c>
      <c r="O32" s="100">
        <f>IF(SER_hh_fech_in!O32=0,0,SER_hh_fech_in!O32/SER_summary!O$27)</f>
        <v>0</v>
      </c>
      <c r="P32" s="100">
        <f>IF(SER_hh_fech_in!P32=0,0,SER_hh_fech_in!P32/SER_summary!P$27)</f>
        <v>0</v>
      </c>
      <c r="Q32" s="100">
        <f>IF(SER_hh_fech_in!Q32=0,0,SER_hh_fech_in!Q32/SER_summary!Q$27)</f>
        <v>0</v>
      </c>
    </row>
    <row r="33" spans="1:17" ht="12" customHeight="1" x14ac:dyDescent="0.25">
      <c r="A33" s="49" t="s">
        <v>30</v>
      </c>
      <c r="B33" s="18"/>
      <c r="C33" s="18">
        <f>IF(SER_hh_fech_in!C33=0,0,SER_hh_fech_in!C33/SER_summary!C$27)</f>
        <v>24.963643322514883</v>
      </c>
      <c r="D33" s="18">
        <f>IF(SER_hh_fech_in!D33=0,0,SER_hh_fech_in!D33/SER_summary!D$27)</f>
        <v>24.348769279756407</v>
      </c>
      <c r="E33" s="18">
        <f>IF(SER_hh_fech_in!E33=0,0,SER_hh_fech_in!E33/SER_summary!E$27)</f>
        <v>24.04387421997308</v>
      </c>
      <c r="F33" s="18">
        <f>IF(SER_hh_fech_in!F33=0,0,SER_hh_fech_in!F33/SER_summary!F$27)</f>
        <v>23.828560588113177</v>
      </c>
      <c r="G33" s="18">
        <f>IF(SER_hh_fech_in!G33=0,0,SER_hh_fech_in!G33/SER_summary!G$27)</f>
        <v>23.446299756602315</v>
      </c>
      <c r="H33" s="18">
        <f>IF(SER_hh_fech_in!H33=0,0,SER_hh_fech_in!H33/SER_summary!H$27)</f>
        <v>22.989311096183368</v>
      </c>
      <c r="I33" s="18">
        <f>IF(SER_hh_fech_in!I33=0,0,SER_hh_fech_in!I33/SER_summary!I$27)</f>
        <v>22.783397639428408</v>
      </c>
      <c r="J33" s="18">
        <f>IF(SER_hh_fech_in!J33=0,0,SER_hh_fech_in!J33/SER_summary!J$27)</f>
        <v>22.945103050291735</v>
      </c>
      <c r="K33" s="18">
        <f>IF(SER_hh_fech_in!K33=0,0,SER_hh_fech_in!K33/SER_summary!K$27)</f>
        <v>23.101515866829626</v>
      </c>
      <c r="L33" s="18">
        <f>IF(SER_hh_fech_in!L33=0,0,SER_hh_fech_in!L33/SER_summary!L$27)</f>
        <v>21.937430931628668</v>
      </c>
      <c r="M33" s="18">
        <f>IF(SER_hh_fech_in!M33=0,0,SER_hh_fech_in!M33/SER_summary!M$27)</f>
        <v>22.042087102180723</v>
      </c>
      <c r="N33" s="18">
        <f>IF(SER_hh_fech_in!N33=0,0,SER_hh_fech_in!N33/SER_summary!N$27)</f>
        <v>22.066144596790785</v>
      </c>
      <c r="O33" s="18">
        <f>IF(SER_hh_fech_in!O33=0,0,SER_hh_fech_in!O33/SER_summary!O$27)</f>
        <v>22.150693324849332</v>
      </c>
      <c r="P33" s="18">
        <f>IF(SER_hh_fech_in!P33=0,0,SER_hh_fech_in!P33/SER_summary!P$27)</f>
        <v>21.986661490041584</v>
      </c>
      <c r="Q33" s="18">
        <f>IF(SER_hh_fech_in!Q33=0,0,SER_hh_fech_in!Q33/SER_summary!Q$27)</f>
        <v>22.18645562284879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119</v>
      </c>
      <c r="B3" s="106"/>
      <c r="C3" s="106">
        <f>IF(SER_hh_tesh_in!C3=0,0,SER_hh_tesh_in!C3/SER_summary!C$27)</f>
        <v>118.67486655087909</v>
      </c>
      <c r="D3" s="106">
        <f>IF(SER_hh_tesh_in!D3=0,0,SER_hh_tesh_in!D3/SER_summary!D$27)</f>
        <v>114.95182353574774</v>
      </c>
      <c r="E3" s="106">
        <f>IF(SER_hh_tesh_in!E3=0,0,SER_hh_tesh_in!E3/SER_summary!E$27)</f>
        <v>159.86579359055972</v>
      </c>
      <c r="F3" s="106">
        <f>IF(SER_hh_tesh_in!F3=0,0,SER_hh_tesh_in!F3/SER_summary!F$27)</f>
        <v>149.17501035652899</v>
      </c>
      <c r="G3" s="106">
        <f>IF(SER_hh_tesh_in!G3=0,0,SER_hh_tesh_in!G3/SER_summary!G$27)</f>
        <v>142.14927443423053</v>
      </c>
      <c r="H3" s="106">
        <f>IF(SER_hh_tesh_in!H3=0,0,SER_hh_tesh_in!H3/SER_summary!H$27)</f>
        <v>136.7941239780879</v>
      </c>
      <c r="I3" s="106">
        <f>IF(SER_hh_tesh_in!I3=0,0,SER_hh_tesh_in!I3/SER_summary!I$27)</f>
        <v>136.47550617228325</v>
      </c>
      <c r="J3" s="106">
        <f>IF(SER_hh_tesh_in!J3=0,0,SER_hh_tesh_in!J3/SER_summary!J$27)</f>
        <v>154.0435346054746</v>
      </c>
      <c r="K3" s="106">
        <f>IF(SER_hh_tesh_in!K3=0,0,SER_hh_tesh_in!K3/SER_summary!K$27)</f>
        <v>151.32455424487534</v>
      </c>
      <c r="L3" s="106">
        <f>IF(SER_hh_tesh_in!L3=0,0,SER_hh_tesh_in!L3/SER_summary!L$27)</f>
        <v>151.97132186989637</v>
      </c>
      <c r="M3" s="106">
        <f>IF(SER_hh_tesh_in!M3=0,0,SER_hh_tesh_in!M3/SER_summary!M$27)</f>
        <v>144.70629872496121</v>
      </c>
      <c r="N3" s="106">
        <f>IF(SER_hh_tesh_in!N3=0,0,SER_hh_tesh_in!N3/SER_summary!N$27)</f>
        <v>149.44419477924441</v>
      </c>
      <c r="O3" s="106">
        <f>IF(SER_hh_tesh_in!O3=0,0,SER_hh_tesh_in!O3/SER_summary!O$27)</f>
        <v>150.09405598152546</v>
      </c>
      <c r="P3" s="106">
        <f>IF(SER_hh_tesh_in!P3=0,0,SER_hh_tesh_in!P3/SER_summary!P$27)</f>
        <v>168.75116176747397</v>
      </c>
      <c r="Q3" s="106">
        <f>IF(SER_hh_tesh_in!Q3=0,0,SER_hh_tesh_in!Q3/SER_summary!Q$27)</f>
        <v>165.94442870852217</v>
      </c>
    </row>
    <row r="4" spans="1:17" ht="12.95" customHeight="1" x14ac:dyDescent="0.25">
      <c r="A4" s="90" t="s">
        <v>44</v>
      </c>
      <c r="B4" s="101"/>
      <c r="C4" s="101">
        <f>IF(SER_hh_tesh_in!C4=0,0,SER_hh_tesh_in!C4/SER_summary!C$27)</f>
        <v>88.085803521944001</v>
      </c>
      <c r="D4" s="101">
        <f>IF(SER_hh_tesh_in!D4=0,0,SER_hh_tesh_in!D4/SER_summary!D$27)</f>
        <v>84.466029844786632</v>
      </c>
      <c r="E4" s="101">
        <f>IF(SER_hh_tesh_in!E4=0,0,SER_hh_tesh_in!E4/SER_summary!E$27)</f>
        <v>129.49491401474032</v>
      </c>
      <c r="F4" s="101">
        <f>IF(SER_hh_tesh_in!F4=0,0,SER_hh_tesh_in!F4/SER_summary!F$27)</f>
        <v>118.69432863424503</v>
      </c>
      <c r="G4" s="101">
        <f>IF(SER_hh_tesh_in!G4=0,0,SER_hh_tesh_in!G4/SER_summary!G$27)</f>
        <v>111.79198529326601</v>
      </c>
      <c r="H4" s="101">
        <f>IF(SER_hh_tesh_in!H4=0,0,SER_hh_tesh_in!H4/SER_summary!H$27)</f>
        <v>106.25127504952461</v>
      </c>
      <c r="I4" s="101">
        <f>IF(SER_hh_tesh_in!I4=0,0,SER_hh_tesh_in!I4/SER_summary!I$27)</f>
        <v>106.17300242785517</v>
      </c>
      <c r="J4" s="101">
        <f>IF(SER_hh_tesh_in!J4=0,0,SER_hh_tesh_in!J4/SER_summary!J$27)</f>
        <v>123.22627644657639</v>
      </c>
      <c r="K4" s="101">
        <f>IF(SER_hh_tesh_in!K4=0,0,SER_hh_tesh_in!K4/SER_summary!K$27)</f>
        <v>120.87511385773749</v>
      </c>
      <c r="L4" s="101">
        <f>IF(SER_hh_tesh_in!L4=0,0,SER_hh_tesh_in!L4/SER_summary!L$27)</f>
        <v>121.71923871088988</v>
      </c>
      <c r="M4" s="101">
        <f>IF(SER_hh_tesh_in!M4=0,0,SER_hh_tesh_in!M4/SER_summary!M$27)</f>
        <v>114.60640726180995</v>
      </c>
      <c r="N4" s="101">
        <f>IF(SER_hh_tesh_in!N4=0,0,SER_hh_tesh_in!N4/SER_summary!N$27)</f>
        <v>119.32823137059931</v>
      </c>
      <c r="O4" s="101">
        <f>IF(SER_hh_tesh_in!O4=0,0,SER_hh_tesh_in!O4/SER_summary!O$27)</f>
        <v>119.31446652655231</v>
      </c>
      <c r="P4" s="101">
        <f>IF(SER_hh_tesh_in!P4=0,0,SER_hh_tesh_in!P4/SER_summary!P$27)</f>
        <v>137.83925225359366</v>
      </c>
      <c r="Q4" s="101">
        <f>IF(SER_hh_tesh_in!Q4=0,0,SER_hh_tesh_in!Q4/SER_summary!Q$27)</f>
        <v>134.63201530731578</v>
      </c>
    </row>
    <row r="5" spans="1:17" ht="12" customHeight="1" x14ac:dyDescent="0.25">
      <c r="A5" s="88" t="s">
        <v>38</v>
      </c>
      <c r="B5" s="100"/>
      <c r="C5" s="100">
        <f>IF(SER_hh_tesh_in!C5=0,0,SER_hh_tesh_in!C5/SER_summary!C$27)</f>
        <v>88.432365931859437</v>
      </c>
      <c r="D5" s="100">
        <f>IF(SER_hh_tesh_in!D5=0,0,SER_hh_tesh_in!D5/SER_summary!D$27)</f>
        <v>77.274963213131528</v>
      </c>
      <c r="E5" s="100">
        <f>IF(SER_hh_tesh_in!E5=0,0,SER_hh_tesh_in!E5/SER_summary!E$27)</f>
        <v>0</v>
      </c>
      <c r="F5" s="100">
        <f>IF(SER_hh_tesh_in!F5=0,0,SER_hh_tesh_in!F5/SER_summary!F$27)</f>
        <v>0</v>
      </c>
      <c r="G5" s="100">
        <f>IF(SER_hh_tesh_in!G5=0,0,SER_hh_tesh_in!G5/SER_summary!G$27)</f>
        <v>115.52332740019894</v>
      </c>
      <c r="H5" s="100">
        <f>IF(SER_hh_tesh_in!H5=0,0,SER_hh_tesh_in!H5/SER_summary!H$27)</f>
        <v>0</v>
      </c>
      <c r="I5" s="100">
        <f>IF(SER_hh_tesh_in!I5=0,0,SER_hh_tesh_in!I5/SER_summary!I$27)</f>
        <v>109.48626077678904</v>
      </c>
      <c r="J5" s="100">
        <f>IF(SER_hh_tesh_in!J5=0,0,SER_hh_tesh_in!J5/SER_summary!J$27)</f>
        <v>0</v>
      </c>
      <c r="K5" s="100">
        <f>IF(SER_hh_tesh_in!K5=0,0,SER_hh_tesh_in!K5/SER_summary!K$27)</f>
        <v>0</v>
      </c>
      <c r="L5" s="100">
        <f>IF(SER_hh_tesh_in!L5=0,0,SER_hh_tesh_in!L5/SER_summary!L$27)</f>
        <v>0</v>
      </c>
      <c r="M5" s="100">
        <f>IF(SER_hh_tesh_in!M5=0,0,SER_hh_tesh_in!M5/SER_summary!M$27)</f>
        <v>0</v>
      </c>
      <c r="N5" s="100">
        <f>IF(SER_hh_tesh_in!N5=0,0,SER_hh_tesh_in!N5/SER_summary!N$27)</f>
        <v>0</v>
      </c>
      <c r="O5" s="100">
        <f>IF(SER_hh_tesh_in!O5=0,0,SER_hh_tesh_in!O5/SER_summary!O$27)</f>
        <v>0</v>
      </c>
      <c r="P5" s="100">
        <f>IF(SER_hh_tesh_in!P5=0,0,SER_hh_tesh_in!P5/SER_summary!P$27)</f>
        <v>0</v>
      </c>
      <c r="Q5" s="100">
        <f>IF(SER_hh_tesh_in!Q5=0,0,SER_hh_tesh_in!Q5/SER_summary!Q$27)</f>
        <v>0</v>
      </c>
    </row>
    <row r="6" spans="1:17" ht="12" customHeight="1" x14ac:dyDescent="0.25">
      <c r="A6" s="88" t="s">
        <v>66</v>
      </c>
      <c r="B6" s="100"/>
      <c r="C6" s="100">
        <f>IF(SER_hh_tesh_in!C6=0,0,SER_hh_tesh_in!C6/SER_summary!C$27)</f>
        <v>0</v>
      </c>
      <c r="D6" s="100">
        <f>IF(SER_hh_tesh_in!D6=0,0,SER_hh_tesh_in!D6/SER_summary!D$27)</f>
        <v>0</v>
      </c>
      <c r="E6" s="100">
        <f>IF(SER_hh_tesh_in!E6=0,0,SER_hh_tesh_in!E6/SER_summary!E$27)</f>
        <v>0</v>
      </c>
      <c r="F6" s="100">
        <f>IF(SER_hh_tesh_in!F6=0,0,SER_hh_tesh_in!F6/SER_summary!F$27)</f>
        <v>0</v>
      </c>
      <c r="G6" s="100">
        <f>IF(SER_hh_tesh_in!G6=0,0,SER_hh_tesh_in!G6/SER_summary!G$27)</f>
        <v>0</v>
      </c>
      <c r="H6" s="100">
        <f>IF(SER_hh_tesh_in!H6=0,0,SER_hh_tesh_in!H6/SER_summary!H$27)</f>
        <v>0</v>
      </c>
      <c r="I6" s="100">
        <f>IF(SER_hh_tesh_in!I6=0,0,SER_hh_tesh_in!I6/SER_summary!I$27)</f>
        <v>0</v>
      </c>
      <c r="J6" s="100">
        <f>IF(SER_hh_tesh_in!J6=0,0,SER_hh_tesh_in!J6/SER_summary!J$27)</f>
        <v>0</v>
      </c>
      <c r="K6" s="100">
        <f>IF(SER_hh_tesh_in!K6=0,0,SER_hh_tesh_in!K6/SER_summary!K$27)</f>
        <v>0</v>
      </c>
      <c r="L6" s="100">
        <f>IF(SER_hh_tesh_in!L6=0,0,SER_hh_tesh_in!L6/SER_summary!L$27)</f>
        <v>0</v>
      </c>
      <c r="M6" s="100">
        <f>IF(SER_hh_tesh_in!M6=0,0,SER_hh_tesh_in!M6/SER_summary!M$27)</f>
        <v>0</v>
      </c>
      <c r="N6" s="100">
        <f>IF(SER_hh_tesh_in!N6=0,0,SER_hh_tesh_in!N6/SER_summary!N$27)</f>
        <v>0</v>
      </c>
      <c r="O6" s="100">
        <f>IF(SER_hh_tesh_in!O6=0,0,SER_hh_tesh_in!O6/SER_summary!O$27)</f>
        <v>0</v>
      </c>
      <c r="P6" s="100">
        <f>IF(SER_hh_tesh_in!P6=0,0,SER_hh_tesh_in!P6/SER_summary!P$27)</f>
        <v>0</v>
      </c>
      <c r="Q6" s="100">
        <f>IF(SER_hh_tesh_in!Q6=0,0,SER_hh_tesh_in!Q6/SER_summary!Q$27)</f>
        <v>0</v>
      </c>
    </row>
    <row r="7" spans="1:17" ht="12" customHeight="1" x14ac:dyDescent="0.25">
      <c r="A7" s="88" t="s">
        <v>99</v>
      </c>
      <c r="B7" s="100"/>
      <c r="C7" s="100">
        <f>IF(SER_hh_tesh_in!C7=0,0,SER_hh_tesh_in!C7/SER_summary!C$27)</f>
        <v>0</v>
      </c>
      <c r="D7" s="100">
        <f>IF(SER_hh_tesh_in!D7=0,0,SER_hh_tesh_in!D7/SER_summary!D$27)</f>
        <v>0</v>
      </c>
      <c r="E7" s="100">
        <f>IF(SER_hh_tesh_in!E7=0,0,SER_hh_tesh_in!E7/SER_summary!E$27)</f>
        <v>0</v>
      </c>
      <c r="F7" s="100">
        <f>IF(SER_hh_tesh_in!F7=0,0,SER_hh_tesh_in!F7/SER_summary!F$27)</f>
        <v>99.338044980802295</v>
      </c>
      <c r="G7" s="100">
        <f>IF(SER_hh_tesh_in!G7=0,0,SER_hh_tesh_in!G7/SER_summary!G$27)</f>
        <v>116.48973419874997</v>
      </c>
      <c r="H7" s="100">
        <f>IF(SER_hh_tesh_in!H7=0,0,SER_hh_tesh_in!H7/SER_summary!H$27)</f>
        <v>0</v>
      </c>
      <c r="I7" s="100">
        <f>IF(SER_hh_tesh_in!I7=0,0,SER_hh_tesh_in!I7/SER_summary!I$27)</f>
        <v>93.741362883987691</v>
      </c>
      <c r="J7" s="100">
        <f>IF(SER_hh_tesh_in!J7=0,0,SER_hh_tesh_in!J7/SER_summary!J$27)</f>
        <v>125.40038410901404</v>
      </c>
      <c r="K7" s="100">
        <f>IF(SER_hh_tesh_in!K7=0,0,SER_hh_tesh_in!K7/SER_summary!K$27)</f>
        <v>123.82563724308444</v>
      </c>
      <c r="L7" s="100">
        <f>IF(SER_hh_tesh_in!L7=0,0,SER_hh_tesh_in!L7/SER_summary!L$27)</f>
        <v>111.82749887656175</v>
      </c>
      <c r="M7" s="100">
        <f>IF(SER_hh_tesh_in!M7=0,0,SER_hh_tesh_in!M7/SER_summary!M$27)</f>
        <v>113.84965229955023</v>
      </c>
      <c r="N7" s="100">
        <f>IF(SER_hh_tesh_in!N7=0,0,SER_hh_tesh_in!N7/SER_summary!N$27)</f>
        <v>116.37148763006022</v>
      </c>
      <c r="O7" s="100">
        <f>IF(SER_hh_tesh_in!O7=0,0,SER_hh_tesh_in!O7/SER_summary!O$27)</f>
        <v>0</v>
      </c>
      <c r="P7" s="100">
        <f>IF(SER_hh_tesh_in!P7=0,0,SER_hh_tesh_in!P7/SER_summary!P$27)</f>
        <v>0</v>
      </c>
      <c r="Q7" s="100">
        <f>IF(SER_hh_tesh_in!Q7=0,0,SER_hh_tesh_in!Q7/SER_summary!Q$27)</f>
        <v>0</v>
      </c>
    </row>
    <row r="8" spans="1:17" ht="12" customHeight="1" x14ac:dyDescent="0.25">
      <c r="A8" s="88" t="s">
        <v>101</v>
      </c>
      <c r="B8" s="100"/>
      <c r="C8" s="100">
        <f>IF(SER_hh_tesh_in!C8=0,0,SER_hh_tesh_in!C8/SER_summary!C$27)</f>
        <v>0</v>
      </c>
      <c r="D8" s="100">
        <f>IF(SER_hh_tesh_in!D8=0,0,SER_hh_tesh_in!D8/SER_summary!D$27)</f>
        <v>0</v>
      </c>
      <c r="E8" s="100">
        <f>IF(SER_hh_tesh_in!E8=0,0,SER_hh_tesh_in!E8/SER_summary!E$27)</f>
        <v>0</v>
      </c>
      <c r="F8" s="100">
        <f>IF(SER_hh_tesh_in!F8=0,0,SER_hh_tesh_in!F8/SER_summary!F$27)</f>
        <v>0</v>
      </c>
      <c r="G8" s="100">
        <f>IF(SER_hh_tesh_in!G8=0,0,SER_hh_tesh_in!G8/SER_summary!G$27)</f>
        <v>0</v>
      </c>
      <c r="H8" s="100">
        <f>IF(SER_hh_tesh_in!H8=0,0,SER_hh_tesh_in!H8/SER_summary!H$27)</f>
        <v>0</v>
      </c>
      <c r="I8" s="100">
        <f>IF(SER_hh_tesh_in!I8=0,0,SER_hh_tesh_in!I8/SER_summary!I$27)</f>
        <v>0</v>
      </c>
      <c r="J8" s="100">
        <f>IF(SER_hh_tesh_in!J8=0,0,SER_hh_tesh_in!J8/SER_summary!J$27)</f>
        <v>0</v>
      </c>
      <c r="K8" s="100">
        <f>IF(SER_hh_tesh_in!K8=0,0,SER_hh_tesh_in!K8/SER_summary!K$27)</f>
        <v>0</v>
      </c>
      <c r="L8" s="100">
        <f>IF(SER_hh_tesh_in!L8=0,0,SER_hh_tesh_in!L8/SER_summary!L$27)</f>
        <v>0</v>
      </c>
      <c r="M8" s="100">
        <f>IF(SER_hh_tesh_in!M8=0,0,SER_hh_tesh_in!M8/SER_summary!M$27)</f>
        <v>0</v>
      </c>
      <c r="N8" s="100">
        <f>IF(SER_hh_tesh_in!N8=0,0,SER_hh_tesh_in!N8/SER_summary!N$27)</f>
        <v>0</v>
      </c>
      <c r="O8" s="100">
        <f>IF(SER_hh_tesh_in!O8=0,0,SER_hh_tesh_in!O8/SER_summary!O$27)</f>
        <v>0</v>
      </c>
      <c r="P8" s="100">
        <f>IF(SER_hh_tesh_in!P8=0,0,SER_hh_tesh_in!P8/SER_summary!P$27)</f>
        <v>0</v>
      </c>
      <c r="Q8" s="100">
        <f>IF(SER_hh_tesh_in!Q8=0,0,SER_hh_tesh_in!Q8/SER_summary!Q$27)</f>
        <v>0</v>
      </c>
    </row>
    <row r="9" spans="1:17" ht="12" customHeight="1" x14ac:dyDescent="0.25">
      <c r="A9" s="88" t="s">
        <v>106</v>
      </c>
      <c r="B9" s="100"/>
      <c r="C9" s="100">
        <f>IF(SER_hh_tesh_in!C9=0,0,SER_hh_tesh_in!C9/SER_summary!C$27)</f>
        <v>87.295190112382258</v>
      </c>
      <c r="D9" s="100">
        <f>IF(SER_hh_tesh_in!D9=0,0,SER_hh_tesh_in!D9/SER_summary!D$27)</f>
        <v>85.081082486967503</v>
      </c>
      <c r="E9" s="100">
        <f>IF(SER_hh_tesh_in!E9=0,0,SER_hh_tesh_in!E9/SER_summary!E$27)</f>
        <v>129.5388535808969</v>
      </c>
      <c r="F9" s="100">
        <f>IF(SER_hh_tesh_in!F9=0,0,SER_hh_tesh_in!F9/SER_summary!F$27)</f>
        <v>0</v>
      </c>
      <c r="G9" s="100">
        <f>IF(SER_hh_tesh_in!G9=0,0,SER_hh_tesh_in!G9/SER_summary!G$27)</f>
        <v>0</v>
      </c>
      <c r="H9" s="100">
        <f>IF(SER_hh_tesh_in!H9=0,0,SER_hh_tesh_in!H9/SER_summary!H$27)</f>
        <v>118.81984764003448</v>
      </c>
      <c r="I9" s="100">
        <f>IF(SER_hh_tesh_in!I9=0,0,SER_hh_tesh_in!I9/SER_summary!I$27)</f>
        <v>0</v>
      </c>
      <c r="J9" s="100">
        <f>IF(SER_hh_tesh_in!J9=0,0,SER_hh_tesh_in!J9/SER_summary!J$27)</f>
        <v>0</v>
      </c>
      <c r="K9" s="100">
        <f>IF(SER_hh_tesh_in!K9=0,0,SER_hh_tesh_in!K9/SER_summary!K$27)</f>
        <v>0</v>
      </c>
      <c r="L9" s="100">
        <f>IF(SER_hh_tesh_in!L9=0,0,SER_hh_tesh_in!L9/SER_summary!L$27)</f>
        <v>126.56443469399179</v>
      </c>
      <c r="M9" s="100">
        <f>IF(SER_hh_tesh_in!M9=0,0,SER_hh_tesh_in!M9/SER_summary!M$27)</f>
        <v>109.8198041824396</v>
      </c>
      <c r="N9" s="100">
        <f>IF(SER_hh_tesh_in!N9=0,0,SER_hh_tesh_in!N9/SER_summary!N$27)</f>
        <v>118.83130258037686</v>
      </c>
      <c r="O9" s="100">
        <f>IF(SER_hh_tesh_in!O9=0,0,SER_hh_tesh_in!O9/SER_summary!O$27)</f>
        <v>116.29989929911845</v>
      </c>
      <c r="P9" s="100">
        <f>IF(SER_hh_tesh_in!P9=0,0,SER_hh_tesh_in!P9/SER_summary!P$27)</f>
        <v>135.58651212646387</v>
      </c>
      <c r="Q9" s="100">
        <f>IF(SER_hh_tesh_in!Q9=0,0,SER_hh_tesh_in!Q9/SER_summary!Q$27)</f>
        <v>135.18676648467698</v>
      </c>
    </row>
    <row r="10" spans="1:17" ht="12" customHeight="1" x14ac:dyDescent="0.25">
      <c r="A10" s="88" t="s">
        <v>34</v>
      </c>
      <c r="B10" s="100"/>
      <c r="C10" s="100">
        <f>IF(SER_hh_tesh_in!C10=0,0,SER_hh_tesh_in!C10/SER_summary!C$27)</f>
        <v>86.53661439804651</v>
      </c>
      <c r="D10" s="100">
        <f>IF(SER_hh_tesh_in!D10=0,0,SER_hh_tesh_in!D10/SER_summary!D$27)</f>
        <v>83.595243899372832</v>
      </c>
      <c r="E10" s="100">
        <f>IF(SER_hh_tesh_in!E10=0,0,SER_hh_tesh_in!E10/SER_summary!E$27)</f>
        <v>88.162977451389651</v>
      </c>
      <c r="F10" s="100">
        <f>IF(SER_hh_tesh_in!F10=0,0,SER_hh_tesh_in!F10/SER_summary!F$27)</f>
        <v>143.09515127124621</v>
      </c>
      <c r="G10" s="100">
        <f>IF(SER_hh_tesh_in!G10=0,0,SER_hh_tesh_in!G10/SER_summary!G$27)</f>
        <v>94.159312559373319</v>
      </c>
      <c r="H10" s="100">
        <f>IF(SER_hh_tesh_in!H10=0,0,SER_hh_tesh_in!H10/SER_summary!H$27)</f>
        <v>107.57247820383841</v>
      </c>
      <c r="I10" s="100">
        <f>IF(SER_hh_tesh_in!I10=0,0,SER_hh_tesh_in!I10/SER_summary!I$27)</f>
        <v>106.39100391308388</v>
      </c>
      <c r="J10" s="100">
        <f>IF(SER_hh_tesh_in!J10=0,0,SER_hh_tesh_in!J10/SER_summary!J$27)</f>
        <v>0</v>
      </c>
      <c r="K10" s="100">
        <f>IF(SER_hh_tesh_in!K10=0,0,SER_hh_tesh_in!K10/SER_summary!K$27)</f>
        <v>0</v>
      </c>
      <c r="L10" s="100">
        <f>IF(SER_hh_tesh_in!L10=0,0,SER_hh_tesh_in!L10/SER_summary!L$27)</f>
        <v>0</v>
      </c>
      <c r="M10" s="100">
        <f>IF(SER_hh_tesh_in!M10=0,0,SER_hh_tesh_in!M10/SER_summary!M$27)</f>
        <v>0</v>
      </c>
      <c r="N10" s="100">
        <f>IF(SER_hh_tesh_in!N10=0,0,SER_hh_tesh_in!N10/SER_summary!N$27)</f>
        <v>0</v>
      </c>
      <c r="O10" s="100">
        <f>IF(SER_hh_tesh_in!O10=0,0,SER_hh_tesh_in!O10/SER_summary!O$27)</f>
        <v>0</v>
      </c>
      <c r="P10" s="100">
        <f>IF(SER_hh_tesh_in!P10=0,0,SER_hh_tesh_in!P10/SER_summary!P$27)</f>
        <v>0</v>
      </c>
      <c r="Q10" s="100">
        <f>IF(SER_hh_tesh_in!Q10=0,0,SER_hh_tesh_in!Q10/SER_summary!Q$27)</f>
        <v>0</v>
      </c>
    </row>
    <row r="11" spans="1:17" ht="12" customHeight="1" x14ac:dyDescent="0.25">
      <c r="A11" s="88" t="s">
        <v>61</v>
      </c>
      <c r="B11" s="100"/>
      <c r="C11" s="100">
        <f>IF(SER_hh_tesh_in!C11=0,0,SER_hh_tesh_in!C11/SER_summary!C$27)</f>
        <v>0</v>
      </c>
      <c r="D11" s="100">
        <f>IF(SER_hh_tesh_in!D11=0,0,SER_hh_tesh_in!D11/SER_summary!D$27)</f>
        <v>0</v>
      </c>
      <c r="E11" s="100">
        <f>IF(SER_hh_tesh_in!E11=0,0,SER_hh_tesh_in!E11/SER_summary!E$27)</f>
        <v>0</v>
      </c>
      <c r="F11" s="100">
        <f>IF(SER_hh_tesh_in!F11=0,0,SER_hh_tesh_in!F11/SER_summary!F$27)</f>
        <v>0</v>
      </c>
      <c r="G11" s="100">
        <f>IF(SER_hh_tesh_in!G11=0,0,SER_hh_tesh_in!G11/SER_summary!G$27)</f>
        <v>0</v>
      </c>
      <c r="H11" s="100">
        <f>IF(SER_hh_tesh_in!H11=0,0,SER_hh_tesh_in!H11/SER_summary!H$27)</f>
        <v>0</v>
      </c>
      <c r="I11" s="100">
        <f>IF(SER_hh_tesh_in!I11=0,0,SER_hh_tesh_in!I11/SER_summary!I$27)</f>
        <v>0</v>
      </c>
      <c r="J11" s="100">
        <f>IF(SER_hh_tesh_in!J11=0,0,SER_hh_tesh_in!J11/SER_summary!J$27)</f>
        <v>0</v>
      </c>
      <c r="K11" s="100">
        <f>IF(SER_hh_tesh_in!K11=0,0,SER_hh_tesh_in!K11/SER_summary!K$27)</f>
        <v>0</v>
      </c>
      <c r="L11" s="100">
        <f>IF(SER_hh_tesh_in!L11=0,0,SER_hh_tesh_in!L11/SER_summary!L$27)</f>
        <v>0</v>
      </c>
      <c r="M11" s="100">
        <f>IF(SER_hh_tesh_in!M11=0,0,SER_hh_tesh_in!M11/SER_summary!M$27)</f>
        <v>0</v>
      </c>
      <c r="N11" s="100">
        <f>IF(SER_hh_tesh_in!N11=0,0,SER_hh_tesh_in!N11/SER_summary!N$27)</f>
        <v>0</v>
      </c>
      <c r="O11" s="100">
        <f>IF(SER_hh_tesh_in!O11=0,0,SER_hh_tesh_in!O11/SER_summary!O$27)</f>
        <v>0</v>
      </c>
      <c r="P11" s="100">
        <f>IF(SER_hh_tesh_in!P11=0,0,SER_hh_tesh_in!P11/SER_summary!P$27)</f>
        <v>0</v>
      </c>
      <c r="Q11" s="100">
        <f>IF(SER_hh_tesh_in!Q11=0,0,SER_hh_tesh_in!Q11/SER_summary!Q$27)</f>
        <v>0</v>
      </c>
    </row>
    <row r="12" spans="1:17" ht="12" customHeight="1" x14ac:dyDescent="0.25">
      <c r="A12" s="88" t="s">
        <v>42</v>
      </c>
      <c r="B12" s="100"/>
      <c r="C12" s="100">
        <f>IF(SER_hh_tesh_in!C12=0,0,SER_hh_tesh_in!C12/SER_summary!C$27)</f>
        <v>0</v>
      </c>
      <c r="D12" s="100">
        <f>IF(SER_hh_tesh_in!D12=0,0,SER_hh_tesh_in!D12/SER_summary!D$27)</f>
        <v>79.201084643340593</v>
      </c>
      <c r="E12" s="100">
        <f>IF(SER_hh_tesh_in!E12=0,0,SER_hh_tesh_in!E12/SER_summary!E$27)</f>
        <v>0</v>
      </c>
      <c r="F12" s="100">
        <f>IF(SER_hh_tesh_in!F12=0,0,SER_hh_tesh_in!F12/SER_summary!F$27)</f>
        <v>109.5244256253627</v>
      </c>
      <c r="G12" s="100">
        <f>IF(SER_hh_tesh_in!G12=0,0,SER_hh_tesh_in!G12/SER_summary!G$27)</f>
        <v>110.53755358968475</v>
      </c>
      <c r="H12" s="100">
        <f>IF(SER_hh_tesh_in!H12=0,0,SER_hh_tesh_in!H12/SER_summary!H$27)</f>
        <v>98.998401256619658</v>
      </c>
      <c r="I12" s="100">
        <f>IF(SER_hh_tesh_in!I12=0,0,SER_hh_tesh_in!I12/SER_summary!I$27)</f>
        <v>100.79483991213066</v>
      </c>
      <c r="J12" s="100">
        <f>IF(SER_hh_tesh_in!J12=0,0,SER_hh_tesh_in!J12/SER_summary!J$27)</f>
        <v>117.82884631544303</v>
      </c>
      <c r="K12" s="100">
        <f>IF(SER_hh_tesh_in!K12=0,0,SER_hh_tesh_in!K12/SER_summary!K$27)</f>
        <v>116.51347372791044</v>
      </c>
      <c r="L12" s="100">
        <f>IF(SER_hh_tesh_in!L12=0,0,SER_hh_tesh_in!L12/SER_summary!L$27)</f>
        <v>121.10662910282164</v>
      </c>
      <c r="M12" s="100">
        <f>IF(SER_hh_tesh_in!M12=0,0,SER_hh_tesh_in!M12/SER_summary!M$27)</f>
        <v>99.363895402872743</v>
      </c>
      <c r="N12" s="100">
        <f>IF(SER_hh_tesh_in!N12=0,0,SER_hh_tesh_in!N12/SER_summary!N$27)</f>
        <v>113.80668713286475</v>
      </c>
      <c r="O12" s="100">
        <f>IF(SER_hh_tesh_in!O12=0,0,SER_hh_tesh_in!O12/SER_summary!O$27)</f>
        <v>0</v>
      </c>
      <c r="P12" s="100">
        <f>IF(SER_hh_tesh_in!P12=0,0,SER_hh_tesh_in!P12/SER_summary!P$27)</f>
        <v>0</v>
      </c>
      <c r="Q12" s="100">
        <f>IF(SER_hh_tesh_in!Q12=0,0,SER_hh_tesh_in!Q12/SER_summary!Q$27)</f>
        <v>130.72948655146195</v>
      </c>
    </row>
    <row r="13" spans="1:17" ht="12" customHeight="1" x14ac:dyDescent="0.25">
      <c r="A13" s="88" t="s">
        <v>105</v>
      </c>
      <c r="B13" s="100"/>
      <c r="C13" s="100">
        <f>IF(SER_hh_tesh_in!C13=0,0,SER_hh_tesh_in!C13/SER_summary!C$27)</f>
        <v>85.80620301227583</v>
      </c>
      <c r="D13" s="100">
        <f>IF(SER_hh_tesh_in!D13=0,0,SER_hh_tesh_in!D13/SER_summary!D$27)</f>
        <v>83.171811011156464</v>
      </c>
      <c r="E13" s="100">
        <f>IF(SER_hh_tesh_in!E13=0,0,SER_hh_tesh_in!E13/SER_summary!E$27)</f>
        <v>97.885024678557514</v>
      </c>
      <c r="F13" s="100">
        <f>IF(SER_hh_tesh_in!F13=0,0,SER_hh_tesh_in!F13/SER_summary!F$27)</f>
        <v>114.51126816331923</v>
      </c>
      <c r="G13" s="100">
        <f>IF(SER_hh_tesh_in!G13=0,0,SER_hh_tesh_in!G13/SER_summary!G$27)</f>
        <v>111.19730331408972</v>
      </c>
      <c r="H13" s="100">
        <f>IF(SER_hh_tesh_in!H13=0,0,SER_hh_tesh_in!H13/SER_summary!H$27)</f>
        <v>103.81404749413724</v>
      </c>
      <c r="I13" s="100">
        <f>IF(SER_hh_tesh_in!I13=0,0,SER_hh_tesh_in!I13/SER_summary!I$27)</f>
        <v>101.75789213520578</v>
      </c>
      <c r="J13" s="100">
        <f>IF(SER_hh_tesh_in!J13=0,0,SER_hh_tesh_in!J13/SER_summary!J$27)</f>
        <v>120.26967769373836</v>
      </c>
      <c r="K13" s="100">
        <f>IF(SER_hh_tesh_in!K13=0,0,SER_hh_tesh_in!K13/SER_summary!K$27)</f>
        <v>116.14866663329323</v>
      </c>
      <c r="L13" s="100">
        <f>IF(SER_hh_tesh_in!L13=0,0,SER_hh_tesh_in!L13/SER_summary!L$27)</f>
        <v>120.71945503386738</v>
      </c>
      <c r="M13" s="100">
        <f>IF(SER_hh_tesh_in!M13=0,0,SER_hh_tesh_in!M13/SER_summary!M$27)</f>
        <v>117.838390832478</v>
      </c>
      <c r="N13" s="100">
        <f>IF(SER_hh_tesh_in!N13=0,0,SER_hh_tesh_in!N13/SER_summary!N$27)</f>
        <v>128.29617388806619</v>
      </c>
      <c r="O13" s="100">
        <f>IF(SER_hh_tesh_in!O13=0,0,SER_hh_tesh_in!O13/SER_summary!O$27)</f>
        <v>125.68918970161042</v>
      </c>
      <c r="P13" s="100">
        <f>IF(SER_hh_tesh_in!P13=0,0,SER_hh_tesh_in!P13/SER_summary!P$27)</f>
        <v>147.09535066457843</v>
      </c>
      <c r="Q13" s="100">
        <f>IF(SER_hh_tesh_in!Q13=0,0,SER_hh_tesh_in!Q13/SER_summary!Q$27)</f>
        <v>148.02145189294876</v>
      </c>
    </row>
    <row r="14" spans="1:17" ht="12" customHeight="1" x14ac:dyDescent="0.25">
      <c r="A14" s="51" t="s">
        <v>104</v>
      </c>
      <c r="B14" s="22"/>
      <c r="C14" s="22">
        <f>IF(SER_hh_tesh_in!C14=0,0,SER_hh_tesh_in!C14/SER_summary!C$27)</f>
        <v>86.819859543741373</v>
      </c>
      <c r="D14" s="22">
        <f>IF(SER_hh_tesh_in!D14=0,0,SER_hh_tesh_in!D14/SER_summary!D$27)</f>
        <v>89.433269171429401</v>
      </c>
      <c r="E14" s="22">
        <f>IF(SER_hh_tesh_in!E14=0,0,SER_hh_tesh_in!E14/SER_summary!E$27)</f>
        <v>91.587661768375</v>
      </c>
      <c r="F14" s="22">
        <f>IF(SER_hh_tesh_in!F14=0,0,SER_hh_tesh_in!F14/SER_summary!F$27)</f>
        <v>118.44695174907719</v>
      </c>
      <c r="G14" s="22">
        <f>IF(SER_hh_tesh_in!G14=0,0,SER_hh_tesh_in!G14/SER_summary!G$27)</f>
        <v>115.34414603354762</v>
      </c>
      <c r="H14" s="22">
        <f>IF(SER_hh_tesh_in!H14=0,0,SER_hh_tesh_in!H14/SER_summary!H$27)</f>
        <v>110.20233163738934</v>
      </c>
      <c r="I14" s="22">
        <f>IF(SER_hh_tesh_in!I14=0,0,SER_hh_tesh_in!I14/SER_summary!I$27)</f>
        <v>109.21806318335746</v>
      </c>
      <c r="J14" s="22">
        <f>IF(SER_hh_tesh_in!J14=0,0,SER_hh_tesh_in!J14/SER_summary!J$27)</f>
        <v>129.84142815089606</v>
      </c>
      <c r="K14" s="22">
        <f>IF(SER_hh_tesh_in!K14=0,0,SER_hh_tesh_in!K14/SER_summary!K$27)</f>
        <v>125.79371892153175</v>
      </c>
      <c r="L14" s="22">
        <f>IF(SER_hh_tesh_in!L14=0,0,SER_hh_tesh_in!L14/SER_summary!L$27)</f>
        <v>0</v>
      </c>
      <c r="M14" s="22">
        <f>IF(SER_hh_tesh_in!M14=0,0,SER_hh_tesh_in!M14/SER_summary!M$27)</f>
        <v>0</v>
      </c>
      <c r="N14" s="22">
        <f>IF(SER_hh_tesh_in!N14=0,0,SER_hh_tesh_in!N14/SER_summary!N$27)</f>
        <v>121.41886269628368</v>
      </c>
      <c r="O14" s="22">
        <f>IF(SER_hh_tesh_in!O14=0,0,SER_hh_tesh_in!O14/SER_summary!O$27)</f>
        <v>117.46748313649977</v>
      </c>
      <c r="P14" s="22">
        <f>IF(SER_hh_tesh_in!P14=0,0,SER_hh_tesh_in!P14/SER_summary!P$27)</f>
        <v>136.35687735067921</v>
      </c>
      <c r="Q14" s="22">
        <f>IF(SER_hh_tesh_in!Q14=0,0,SER_hh_tesh_in!Q14/SER_summary!Q$27)</f>
        <v>0</v>
      </c>
    </row>
    <row r="15" spans="1:17" ht="12" customHeight="1" x14ac:dyDescent="0.25">
      <c r="A15" s="105" t="s">
        <v>108</v>
      </c>
      <c r="B15" s="104"/>
      <c r="C15" s="104">
        <f>IF(SER_hh_tesh_in!C15=0,0,SER_hh_tesh_in!C15/SER_summary!C$27)</f>
        <v>1.4366010823748088</v>
      </c>
      <c r="D15" s="104">
        <f>IF(SER_hh_tesh_in!D15=0,0,SER_hh_tesh_in!D15/SER_summary!D$27)</f>
        <v>0.97391385874349568</v>
      </c>
      <c r="E15" s="104">
        <f>IF(SER_hh_tesh_in!E15=0,0,SER_hh_tesh_in!E15/SER_summary!E$27)</f>
        <v>2.554134622983069</v>
      </c>
      <c r="F15" s="104">
        <f>IF(SER_hh_tesh_in!F15=0,0,SER_hh_tesh_in!F15/SER_summary!F$27)</f>
        <v>0.93248484079526639</v>
      </c>
      <c r="G15" s="104">
        <f>IF(SER_hh_tesh_in!G15=0,0,SER_hh_tesh_in!G15/SER_summary!G$27)</f>
        <v>0.75598971395515047</v>
      </c>
      <c r="H15" s="104">
        <f>IF(SER_hh_tesh_in!H15=0,0,SER_hh_tesh_in!H15/SER_summary!H$27)</f>
        <v>0.6022440396970753</v>
      </c>
      <c r="I15" s="104">
        <f>IF(SER_hh_tesh_in!I15=0,0,SER_hh_tesh_in!I15/SER_summary!I$27)</f>
        <v>1.075371186622186</v>
      </c>
      <c r="J15" s="104">
        <f>IF(SER_hh_tesh_in!J15=0,0,SER_hh_tesh_in!J15/SER_summary!J$27)</f>
        <v>0.92745475707984582</v>
      </c>
      <c r="K15" s="104">
        <f>IF(SER_hh_tesh_in!K15=0,0,SER_hh_tesh_in!K15/SER_summary!K$27)</f>
        <v>1.0738021336858374</v>
      </c>
      <c r="L15" s="104">
        <f>IF(SER_hh_tesh_in!L15=0,0,SER_hh_tesh_in!L15/SER_summary!L$27)</f>
        <v>0.95949812456929939</v>
      </c>
      <c r="M15" s="104">
        <f>IF(SER_hh_tesh_in!M15=0,0,SER_hh_tesh_in!M15/SER_summary!M$27)</f>
        <v>2.1648417402299809</v>
      </c>
      <c r="N15" s="104">
        <f>IF(SER_hh_tesh_in!N15=0,0,SER_hh_tesh_in!N15/SER_summary!N$27)</f>
        <v>1.5388222077642335</v>
      </c>
      <c r="O15" s="104">
        <f>IF(SER_hh_tesh_in!O15=0,0,SER_hh_tesh_in!O15/SER_summary!O$27)</f>
        <v>2.3198908275559651</v>
      </c>
      <c r="P15" s="104">
        <f>IF(SER_hh_tesh_in!P15=0,0,SER_hh_tesh_in!P15/SER_summary!P$27)</f>
        <v>2.6988579533507089</v>
      </c>
      <c r="Q15" s="104">
        <f>IF(SER_hh_tesh_in!Q15=0,0,SER_hh_tesh_in!Q15/SER_summary!Q$27)</f>
        <v>1.0456227689558981</v>
      </c>
    </row>
    <row r="16" spans="1:17" ht="12.95" customHeight="1" x14ac:dyDescent="0.25">
      <c r="A16" s="90" t="s">
        <v>102</v>
      </c>
      <c r="B16" s="101"/>
      <c r="C16" s="101">
        <f>IF(SER_hh_tesh_in!C16=0,0,SER_hh_tesh_in!C16/SER_summary!C$27)</f>
        <v>16.914118001464427</v>
      </c>
      <c r="D16" s="101">
        <f>IF(SER_hh_tesh_in!D16=0,0,SER_hh_tesh_in!D16/SER_summary!D$27)</f>
        <v>16.988284491435785</v>
      </c>
      <c r="E16" s="101">
        <f>IF(SER_hh_tesh_in!E16=0,0,SER_hh_tesh_in!E16/SER_summary!E$27)</f>
        <v>17.0604892630862</v>
      </c>
      <c r="F16" s="101">
        <f>IF(SER_hh_tesh_in!F16=0,0,SER_hh_tesh_in!F16/SER_summary!F$27)</f>
        <v>17.163152204481843</v>
      </c>
      <c r="G16" s="101">
        <f>IF(SER_hh_tesh_in!G16=0,0,SER_hh_tesh_in!G16/SER_summary!G$27)</f>
        <v>17.344593411954101</v>
      </c>
      <c r="H16" s="101">
        <f>IF(SER_hh_tesh_in!H16=0,0,SER_hh_tesh_in!H16/SER_summary!H$27)</f>
        <v>17.498427339388321</v>
      </c>
      <c r="I16" s="101">
        <f>IF(SER_hh_tesh_in!I16=0,0,SER_hh_tesh_in!I16/SER_summary!I$27)</f>
        <v>17.52958617206879</v>
      </c>
      <c r="J16" s="101">
        <f>IF(SER_hh_tesh_in!J16=0,0,SER_hh_tesh_in!J16/SER_summary!J$27)</f>
        <v>17.691536895024861</v>
      </c>
      <c r="K16" s="101">
        <f>IF(SER_hh_tesh_in!K16=0,0,SER_hh_tesh_in!K16/SER_summary!K$27)</f>
        <v>17.590364759016634</v>
      </c>
      <c r="L16" s="101">
        <f>IF(SER_hh_tesh_in!L16=0,0,SER_hh_tesh_in!L16/SER_summary!L$27)</f>
        <v>17.757399542143151</v>
      </c>
      <c r="M16" s="101">
        <f>IF(SER_hh_tesh_in!M16=0,0,SER_hh_tesh_in!M16/SER_summary!M$27)</f>
        <v>18.029543492043008</v>
      </c>
      <c r="N16" s="101">
        <f>IF(SER_hh_tesh_in!N16=0,0,SER_hh_tesh_in!N16/SER_summary!N$27)</f>
        <v>18.333944338969591</v>
      </c>
      <c r="O16" s="101">
        <f>IF(SER_hh_tesh_in!O16=0,0,SER_hh_tesh_in!O16/SER_summary!O$27)</f>
        <v>18.844275373306381</v>
      </c>
      <c r="P16" s="101">
        <f>IF(SER_hh_tesh_in!P16=0,0,SER_hh_tesh_in!P16/SER_summary!P$27)</f>
        <v>19.222420529088158</v>
      </c>
      <c r="Q16" s="101">
        <f>IF(SER_hh_tesh_in!Q16=0,0,SER_hh_tesh_in!Q16/SER_summary!Q$27)</f>
        <v>20.020590008081534</v>
      </c>
    </row>
    <row r="17" spans="1:17" ht="12.95" customHeight="1" x14ac:dyDescent="0.25">
      <c r="A17" s="88" t="s">
        <v>101</v>
      </c>
      <c r="B17" s="103"/>
      <c r="C17" s="103">
        <f>IF(SER_hh_tesh_in!C17=0,0,SER_hh_tesh_in!C17/SER_summary!C$27)</f>
        <v>0</v>
      </c>
      <c r="D17" s="103">
        <f>IF(SER_hh_tesh_in!D17=0,0,SER_hh_tesh_in!D17/SER_summary!D$27)</f>
        <v>0</v>
      </c>
      <c r="E17" s="103">
        <f>IF(SER_hh_tesh_in!E17=0,0,SER_hh_tesh_in!E17/SER_summary!E$27)</f>
        <v>0</v>
      </c>
      <c r="F17" s="103">
        <f>IF(SER_hh_tesh_in!F17=0,0,SER_hh_tesh_in!F17/SER_summary!F$27)</f>
        <v>0</v>
      </c>
      <c r="G17" s="103">
        <f>IF(SER_hh_tesh_in!G17=0,0,SER_hh_tesh_in!G17/SER_summary!G$27)</f>
        <v>0</v>
      </c>
      <c r="H17" s="103">
        <f>IF(SER_hh_tesh_in!H17=0,0,SER_hh_tesh_in!H17/SER_summary!H$27)</f>
        <v>0</v>
      </c>
      <c r="I17" s="103">
        <f>IF(SER_hh_tesh_in!I17=0,0,SER_hh_tesh_in!I17/SER_summary!I$27)</f>
        <v>0</v>
      </c>
      <c r="J17" s="103">
        <f>IF(SER_hh_tesh_in!J17=0,0,SER_hh_tesh_in!J17/SER_summary!J$27)</f>
        <v>0</v>
      </c>
      <c r="K17" s="103">
        <f>IF(SER_hh_tesh_in!K17=0,0,SER_hh_tesh_in!K17/SER_summary!K$27)</f>
        <v>0</v>
      </c>
      <c r="L17" s="103">
        <f>IF(SER_hh_tesh_in!L17=0,0,SER_hh_tesh_in!L17/SER_summary!L$27)</f>
        <v>0</v>
      </c>
      <c r="M17" s="103">
        <f>IF(SER_hh_tesh_in!M17=0,0,SER_hh_tesh_in!M17/SER_summary!M$27)</f>
        <v>0</v>
      </c>
      <c r="N17" s="103">
        <f>IF(SER_hh_tesh_in!N17=0,0,SER_hh_tesh_in!N17/SER_summary!N$27)</f>
        <v>0</v>
      </c>
      <c r="O17" s="103">
        <f>IF(SER_hh_tesh_in!O17=0,0,SER_hh_tesh_in!O17/SER_summary!O$27)</f>
        <v>0</v>
      </c>
      <c r="P17" s="103">
        <f>IF(SER_hh_tesh_in!P17=0,0,SER_hh_tesh_in!P17/SER_summary!P$27)</f>
        <v>0</v>
      </c>
      <c r="Q17" s="103">
        <f>IF(SER_hh_tesh_in!Q17=0,0,SER_hh_tesh_in!Q17/SER_summary!Q$27)</f>
        <v>0</v>
      </c>
    </row>
    <row r="18" spans="1:17" ht="12" customHeight="1" x14ac:dyDescent="0.25">
      <c r="A18" s="88" t="s">
        <v>100</v>
      </c>
      <c r="B18" s="103"/>
      <c r="C18" s="103">
        <f>IF(SER_hh_tesh_in!C18=0,0,SER_hh_tesh_in!C18/SER_summary!C$27)</f>
        <v>16.914118001464427</v>
      </c>
      <c r="D18" s="103">
        <f>IF(SER_hh_tesh_in!D18=0,0,SER_hh_tesh_in!D18/SER_summary!D$27)</f>
        <v>16.988284491435785</v>
      </c>
      <c r="E18" s="103">
        <f>IF(SER_hh_tesh_in!E18=0,0,SER_hh_tesh_in!E18/SER_summary!E$27)</f>
        <v>17.0604892630862</v>
      </c>
      <c r="F18" s="103">
        <f>IF(SER_hh_tesh_in!F18=0,0,SER_hh_tesh_in!F18/SER_summary!F$27)</f>
        <v>17.163152204481843</v>
      </c>
      <c r="G18" s="103">
        <f>IF(SER_hh_tesh_in!G18=0,0,SER_hh_tesh_in!G18/SER_summary!G$27)</f>
        <v>17.344593411954101</v>
      </c>
      <c r="H18" s="103">
        <f>IF(SER_hh_tesh_in!H18=0,0,SER_hh_tesh_in!H18/SER_summary!H$27)</f>
        <v>17.498427339388321</v>
      </c>
      <c r="I18" s="103">
        <f>IF(SER_hh_tesh_in!I18=0,0,SER_hh_tesh_in!I18/SER_summary!I$27)</f>
        <v>17.52958617206879</v>
      </c>
      <c r="J18" s="103">
        <f>IF(SER_hh_tesh_in!J18=0,0,SER_hh_tesh_in!J18/SER_summary!J$27)</f>
        <v>17.691536895024861</v>
      </c>
      <c r="K18" s="103">
        <f>IF(SER_hh_tesh_in!K18=0,0,SER_hh_tesh_in!K18/SER_summary!K$27)</f>
        <v>17.590364759016634</v>
      </c>
      <c r="L18" s="103">
        <f>IF(SER_hh_tesh_in!L18=0,0,SER_hh_tesh_in!L18/SER_summary!L$27)</f>
        <v>17.757399542143151</v>
      </c>
      <c r="M18" s="103">
        <f>IF(SER_hh_tesh_in!M18=0,0,SER_hh_tesh_in!M18/SER_summary!M$27)</f>
        <v>18.029543492043008</v>
      </c>
      <c r="N18" s="103">
        <f>IF(SER_hh_tesh_in!N18=0,0,SER_hh_tesh_in!N18/SER_summary!N$27)</f>
        <v>18.333944338969591</v>
      </c>
      <c r="O18" s="103">
        <f>IF(SER_hh_tesh_in!O18=0,0,SER_hh_tesh_in!O18/SER_summary!O$27)</f>
        <v>18.844275373306381</v>
      </c>
      <c r="P18" s="103">
        <f>IF(SER_hh_tesh_in!P18=0,0,SER_hh_tesh_in!P18/SER_summary!P$27)</f>
        <v>19.222420529088158</v>
      </c>
      <c r="Q18" s="103">
        <f>IF(SER_hh_tesh_in!Q18=0,0,SER_hh_tesh_in!Q18/SER_summary!Q$27)</f>
        <v>20.020590008081534</v>
      </c>
    </row>
    <row r="19" spans="1:17" ht="12.95" customHeight="1" x14ac:dyDescent="0.25">
      <c r="A19" s="90" t="s">
        <v>47</v>
      </c>
      <c r="B19" s="101"/>
      <c r="C19" s="101">
        <f>IF(SER_hh_tesh_in!C19=0,0,SER_hh_tesh_in!C19/SER_summary!C$27)</f>
        <v>14.021826774775981</v>
      </c>
      <c r="D19" s="101">
        <f>IF(SER_hh_tesh_in!D19=0,0,SER_hh_tesh_in!D19/SER_summary!D$27)</f>
        <v>13.888395830472163</v>
      </c>
      <c r="E19" s="101">
        <f>IF(SER_hh_tesh_in!E19=0,0,SER_hh_tesh_in!E19/SER_summary!E$27)</f>
        <v>14.019099090458731</v>
      </c>
      <c r="F19" s="101">
        <f>IF(SER_hh_tesh_in!F19=0,0,SER_hh_tesh_in!F19/SER_summary!F$27)</f>
        <v>14.01375950088177</v>
      </c>
      <c r="G19" s="101">
        <f>IF(SER_hh_tesh_in!G19=0,0,SER_hh_tesh_in!G19/SER_summary!G$27)</f>
        <v>13.820392180860502</v>
      </c>
      <c r="H19" s="101">
        <f>IF(SER_hh_tesh_in!H19=0,0,SER_hh_tesh_in!H19/SER_summary!H$27)</f>
        <v>13.92533710638093</v>
      </c>
      <c r="I19" s="101">
        <f>IF(SER_hh_tesh_in!I19=0,0,SER_hh_tesh_in!I19/SER_summary!I$27)</f>
        <v>13.830604923282653</v>
      </c>
      <c r="J19" s="101">
        <f>IF(SER_hh_tesh_in!J19=0,0,SER_hh_tesh_in!J19/SER_summary!J$27)</f>
        <v>13.628041982692794</v>
      </c>
      <c r="K19" s="101">
        <f>IF(SER_hh_tesh_in!K19=0,0,SER_hh_tesh_in!K19/SER_summary!K$27)</f>
        <v>13.771427156942025</v>
      </c>
      <c r="L19" s="101">
        <f>IF(SER_hh_tesh_in!L19=0,0,SER_hh_tesh_in!L19/SER_summary!L$27)</f>
        <v>14.02812688499432</v>
      </c>
      <c r="M19" s="101">
        <f>IF(SER_hh_tesh_in!M19=0,0,SER_hh_tesh_in!M19/SER_summary!M$27)</f>
        <v>14.326294066184584</v>
      </c>
      <c r="N19" s="101">
        <f>IF(SER_hh_tesh_in!N19=0,0,SER_hh_tesh_in!N19/SER_summary!N$27)</f>
        <v>14.578408883890464</v>
      </c>
      <c r="O19" s="101">
        <f>IF(SER_hh_tesh_in!O19=0,0,SER_hh_tesh_in!O19/SER_summary!O$27)</f>
        <v>14.657393048222323</v>
      </c>
      <c r="P19" s="101">
        <f>IF(SER_hh_tesh_in!P19=0,0,SER_hh_tesh_in!P19/SER_summary!P$27)</f>
        <v>14.933297219392697</v>
      </c>
      <c r="Q19" s="101">
        <f>IF(SER_hh_tesh_in!Q19=0,0,SER_hh_tesh_in!Q19/SER_summary!Q$27)</f>
        <v>15.04156451910468</v>
      </c>
    </row>
    <row r="20" spans="1:17" ht="12" customHeight="1" x14ac:dyDescent="0.25">
      <c r="A20" s="88" t="s">
        <v>38</v>
      </c>
      <c r="B20" s="100"/>
      <c r="C20" s="100">
        <f>IF(SER_hh_tesh_in!C20=0,0,SER_hh_tesh_in!C20/SER_summary!C$27)</f>
        <v>0</v>
      </c>
      <c r="D20" s="100">
        <f>IF(SER_hh_tesh_in!D20=0,0,SER_hh_tesh_in!D20/SER_summary!D$27)</f>
        <v>0</v>
      </c>
      <c r="E20" s="100">
        <f>IF(SER_hh_tesh_in!E20=0,0,SER_hh_tesh_in!E20/SER_summary!E$27)</f>
        <v>0</v>
      </c>
      <c r="F20" s="100">
        <f>IF(SER_hh_tesh_in!F20=0,0,SER_hh_tesh_in!F20/SER_summary!F$27)</f>
        <v>0</v>
      </c>
      <c r="G20" s="100">
        <f>IF(SER_hh_tesh_in!G20=0,0,SER_hh_tesh_in!G20/SER_summary!G$27)</f>
        <v>0</v>
      </c>
      <c r="H20" s="100">
        <f>IF(SER_hh_tesh_in!H20=0,0,SER_hh_tesh_in!H20/SER_summary!H$27)</f>
        <v>0</v>
      </c>
      <c r="I20" s="100">
        <f>IF(SER_hh_tesh_in!I20=0,0,SER_hh_tesh_in!I20/SER_summary!I$27)</f>
        <v>0</v>
      </c>
      <c r="J20" s="100">
        <f>IF(SER_hh_tesh_in!J20=0,0,SER_hh_tesh_in!J20/SER_summary!J$27)</f>
        <v>0</v>
      </c>
      <c r="K20" s="100">
        <f>IF(SER_hh_tesh_in!K20=0,0,SER_hh_tesh_in!K20/SER_summary!K$27)</f>
        <v>0</v>
      </c>
      <c r="L20" s="100">
        <f>IF(SER_hh_tesh_in!L20=0,0,SER_hh_tesh_in!L20/SER_summary!L$27)</f>
        <v>0</v>
      </c>
      <c r="M20" s="100">
        <f>IF(SER_hh_tesh_in!M20=0,0,SER_hh_tesh_in!M20/SER_summary!M$27)</f>
        <v>0</v>
      </c>
      <c r="N20" s="100">
        <f>IF(SER_hh_tesh_in!N20=0,0,SER_hh_tesh_in!N20/SER_summary!N$27)</f>
        <v>0</v>
      </c>
      <c r="O20" s="100">
        <f>IF(SER_hh_tesh_in!O20=0,0,SER_hh_tesh_in!O20/SER_summary!O$27)</f>
        <v>0</v>
      </c>
      <c r="P20" s="100">
        <f>IF(SER_hh_tesh_in!P20=0,0,SER_hh_tesh_in!P20/SER_summary!P$27)</f>
        <v>0</v>
      </c>
      <c r="Q20" s="100">
        <f>IF(SER_hh_tesh_in!Q20=0,0,SER_hh_tesh_in!Q20/SER_summary!Q$27)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IF(SER_hh_tesh_in!C21=0,0,SER_hh_tesh_in!C21/SER_summary!C$27)</f>
        <v>0</v>
      </c>
      <c r="D21" s="100">
        <f>IF(SER_hh_tesh_in!D21=0,0,SER_hh_tesh_in!D21/SER_summary!D$27)</f>
        <v>0</v>
      </c>
      <c r="E21" s="100">
        <f>IF(SER_hh_tesh_in!E21=0,0,SER_hh_tesh_in!E21/SER_summary!E$27)</f>
        <v>0</v>
      </c>
      <c r="F21" s="100">
        <f>IF(SER_hh_tesh_in!F21=0,0,SER_hh_tesh_in!F21/SER_summary!F$27)</f>
        <v>0</v>
      </c>
      <c r="G21" s="100">
        <f>IF(SER_hh_tesh_in!G21=0,0,SER_hh_tesh_in!G21/SER_summary!G$27)</f>
        <v>0</v>
      </c>
      <c r="H21" s="100">
        <f>IF(SER_hh_tesh_in!H21=0,0,SER_hh_tesh_in!H21/SER_summary!H$27)</f>
        <v>0</v>
      </c>
      <c r="I21" s="100">
        <f>IF(SER_hh_tesh_in!I21=0,0,SER_hh_tesh_in!I21/SER_summary!I$27)</f>
        <v>0</v>
      </c>
      <c r="J21" s="100">
        <f>IF(SER_hh_tesh_in!J21=0,0,SER_hh_tesh_in!J21/SER_summary!J$27)</f>
        <v>0</v>
      </c>
      <c r="K21" s="100">
        <f>IF(SER_hh_tesh_in!K21=0,0,SER_hh_tesh_in!K21/SER_summary!K$27)</f>
        <v>0</v>
      </c>
      <c r="L21" s="100">
        <f>IF(SER_hh_tesh_in!L21=0,0,SER_hh_tesh_in!L21/SER_summary!L$27)</f>
        <v>0</v>
      </c>
      <c r="M21" s="100">
        <f>IF(SER_hh_tesh_in!M21=0,0,SER_hh_tesh_in!M21/SER_summary!M$27)</f>
        <v>0</v>
      </c>
      <c r="N21" s="100">
        <f>IF(SER_hh_tesh_in!N21=0,0,SER_hh_tesh_in!N21/SER_summary!N$27)</f>
        <v>0</v>
      </c>
      <c r="O21" s="100">
        <f>IF(SER_hh_tesh_in!O21=0,0,SER_hh_tesh_in!O21/SER_summary!O$27)</f>
        <v>0</v>
      </c>
      <c r="P21" s="100">
        <f>IF(SER_hh_tesh_in!P21=0,0,SER_hh_tesh_in!P21/SER_summary!P$27)</f>
        <v>0</v>
      </c>
      <c r="Q21" s="100">
        <f>IF(SER_hh_tesh_in!Q21=0,0,SER_hh_tesh_in!Q21/SER_summary!Q$27)</f>
        <v>0</v>
      </c>
    </row>
    <row r="22" spans="1:17" ht="12" customHeight="1" x14ac:dyDescent="0.25">
      <c r="A22" s="88" t="s">
        <v>99</v>
      </c>
      <c r="B22" s="100"/>
      <c r="C22" s="100">
        <f>IF(SER_hh_tesh_in!C22=0,0,SER_hh_tesh_in!C22/SER_summary!C$27)</f>
        <v>13.714250906349468</v>
      </c>
      <c r="D22" s="100">
        <f>IF(SER_hh_tesh_in!D22=0,0,SER_hh_tesh_in!D22/SER_summary!D$27)</f>
        <v>0</v>
      </c>
      <c r="E22" s="100">
        <f>IF(SER_hh_tesh_in!E22=0,0,SER_hh_tesh_in!E22/SER_summary!E$27)</f>
        <v>0</v>
      </c>
      <c r="F22" s="100">
        <f>IF(SER_hh_tesh_in!F22=0,0,SER_hh_tesh_in!F22/SER_summary!F$27)</f>
        <v>0</v>
      </c>
      <c r="G22" s="100">
        <f>IF(SER_hh_tesh_in!G22=0,0,SER_hh_tesh_in!G22/SER_summary!G$27)</f>
        <v>13.438691275573717</v>
      </c>
      <c r="H22" s="100">
        <f>IF(SER_hh_tesh_in!H22=0,0,SER_hh_tesh_in!H22/SER_summary!H$27)</f>
        <v>13.439110600936921</v>
      </c>
      <c r="I22" s="100">
        <f>IF(SER_hh_tesh_in!I22=0,0,SER_hh_tesh_in!I22/SER_summary!I$27)</f>
        <v>13.635377501169422</v>
      </c>
      <c r="J22" s="100">
        <f>IF(SER_hh_tesh_in!J22=0,0,SER_hh_tesh_in!J22/SER_summary!J$27)</f>
        <v>13.91568057234001</v>
      </c>
      <c r="K22" s="100">
        <f>IF(SER_hh_tesh_in!K22=0,0,SER_hh_tesh_in!K22/SER_summary!K$27)</f>
        <v>14.265114715120609</v>
      </c>
      <c r="L22" s="100">
        <f>IF(SER_hh_tesh_in!L22=0,0,SER_hh_tesh_in!L22/SER_summary!L$27)</f>
        <v>14.494232743066236</v>
      </c>
      <c r="M22" s="100">
        <f>IF(SER_hh_tesh_in!M22=0,0,SER_hh_tesh_in!M22/SER_summary!M$27)</f>
        <v>14.884193362955795</v>
      </c>
      <c r="N22" s="100">
        <f>IF(SER_hh_tesh_in!N22=0,0,SER_hh_tesh_in!N22/SER_summary!N$27)</f>
        <v>15.246603170021441</v>
      </c>
      <c r="O22" s="100">
        <f>IF(SER_hh_tesh_in!O22=0,0,SER_hh_tesh_in!O22/SER_summary!O$27)</f>
        <v>15.312841816259752</v>
      </c>
      <c r="P22" s="100">
        <f>IF(SER_hh_tesh_in!P22=0,0,SER_hh_tesh_in!P22/SER_summary!P$27)</f>
        <v>15.230731096278467</v>
      </c>
      <c r="Q22" s="100">
        <f>IF(SER_hh_tesh_in!Q22=0,0,SER_hh_tesh_in!Q22/SER_summary!Q$27)</f>
        <v>15.123280297235945</v>
      </c>
    </row>
    <row r="23" spans="1:17" ht="12" customHeight="1" x14ac:dyDescent="0.25">
      <c r="A23" s="88" t="s">
        <v>98</v>
      </c>
      <c r="B23" s="100"/>
      <c r="C23" s="100">
        <f>IF(SER_hh_tesh_in!C23=0,0,SER_hh_tesh_in!C23/SER_summary!C$27)</f>
        <v>14.512699809756663</v>
      </c>
      <c r="D23" s="100">
        <f>IF(SER_hh_tesh_in!D23=0,0,SER_hh_tesh_in!D23/SER_summary!D$27)</f>
        <v>14.454779827490251</v>
      </c>
      <c r="E23" s="100">
        <f>IF(SER_hh_tesh_in!E23=0,0,SER_hh_tesh_in!E23/SER_summary!E$27)</f>
        <v>14.415799180069365</v>
      </c>
      <c r="F23" s="100">
        <f>IF(SER_hh_tesh_in!F23=0,0,SER_hh_tesh_in!F23/SER_summary!F$27)</f>
        <v>14.376494048537328</v>
      </c>
      <c r="G23" s="100">
        <f>IF(SER_hh_tesh_in!G23=0,0,SER_hh_tesh_in!G23/SER_summary!G$27)</f>
        <v>14.259469807582507</v>
      </c>
      <c r="H23" s="100">
        <f>IF(SER_hh_tesh_in!H23=0,0,SER_hh_tesh_in!H23/SER_summary!H$27)</f>
        <v>14.175633907713371</v>
      </c>
      <c r="I23" s="100">
        <f>IF(SER_hh_tesh_in!I23=0,0,SER_hh_tesh_in!I23/SER_summary!I$27)</f>
        <v>14.140605418451564</v>
      </c>
      <c r="J23" s="100">
        <f>IF(SER_hh_tesh_in!J23=0,0,SER_hh_tesh_in!J23/SER_summary!J$27)</f>
        <v>14.17962093756252</v>
      </c>
      <c r="K23" s="100">
        <f>IF(SER_hh_tesh_in!K23=0,0,SER_hh_tesh_in!K23/SER_summary!K$27)</f>
        <v>14.253895947910078</v>
      </c>
      <c r="L23" s="100">
        <f>IF(SER_hh_tesh_in!L23=0,0,SER_hh_tesh_in!L23/SER_summary!L$27)</f>
        <v>14.202924507426532</v>
      </c>
      <c r="M23" s="100">
        <f>IF(SER_hh_tesh_in!M23=0,0,SER_hh_tesh_in!M23/SER_summary!M$27)</f>
        <v>14.467445261685528</v>
      </c>
      <c r="N23" s="100">
        <f>IF(SER_hh_tesh_in!N23=0,0,SER_hh_tesh_in!N23/SER_summary!N$27)</f>
        <v>14.596582066683226</v>
      </c>
      <c r="O23" s="100">
        <f>IF(SER_hh_tesh_in!O23=0,0,SER_hh_tesh_in!O23/SER_summary!O$27)</f>
        <v>14.817334319768326</v>
      </c>
      <c r="P23" s="100">
        <f>IF(SER_hh_tesh_in!P23=0,0,SER_hh_tesh_in!P23/SER_summary!P$27)</f>
        <v>14.88065518283485</v>
      </c>
      <c r="Q23" s="100">
        <f>IF(SER_hh_tesh_in!Q23=0,0,SER_hh_tesh_in!Q23/SER_summary!Q$27)</f>
        <v>14.830115123088369</v>
      </c>
    </row>
    <row r="24" spans="1:17" ht="12" customHeight="1" x14ac:dyDescent="0.25">
      <c r="A24" s="88" t="s">
        <v>34</v>
      </c>
      <c r="B24" s="100"/>
      <c r="C24" s="100">
        <f>IF(SER_hh_tesh_in!C24=0,0,SER_hh_tesh_in!C24/SER_summary!C$27)</f>
        <v>0</v>
      </c>
      <c r="D24" s="100">
        <f>IF(SER_hh_tesh_in!D24=0,0,SER_hh_tesh_in!D24/SER_summary!D$27)</f>
        <v>0</v>
      </c>
      <c r="E24" s="100">
        <f>IF(SER_hh_tesh_in!E24=0,0,SER_hh_tesh_in!E24/SER_summary!E$27)</f>
        <v>0</v>
      </c>
      <c r="F24" s="100">
        <f>IF(SER_hh_tesh_in!F24=0,0,SER_hh_tesh_in!F24/SER_summary!F$27)</f>
        <v>0</v>
      </c>
      <c r="G24" s="100">
        <f>IF(SER_hh_tesh_in!G24=0,0,SER_hh_tesh_in!G24/SER_summary!G$27)</f>
        <v>0</v>
      </c>
      <c r="H24" s="100">
        <f>IF(SER_hh_tesh_in!H24=0,0,SER_hh_tesh_in!H24/SER_summary!H$27)</f>
        <v>0</v>
      </c>
      <c r="I24" s="100">
        <f>IF(SER_hh_tesh_in!I24=0,0,SER_hh_tesh_in!I24/SER_summary!I$27)</f>
        <v>0</v>
      </c>
      <c r="J24" s="100">
        <f>IF(SER_hh_tesh_in!J24=0,0,SER_hh_tesh_in!J24/SER_summary!J$27)</f>
        <v>0</v>
      </c>
      <c r="K24" s="100">
        <f>IF(SER_hh_tesh_in!K24=0,0,SER_hh_tesh_in!K24/SER_summary!K$27)</f>
        <v>0</v>
      </c>
      <c r="L24" s="100">
        <f>IF(SER_hh_tesh_in!L24=0,0,SER_hh_tesh_in!L24/SER_summary!L$27)</f>
        <v>0</v>
      </c>
      <c r="M24" s="100">
        <f>IF(SER_hh_tesh_in!M24=0,0,SER_hh_tesh_in!M24/SER_summary!M$27)</f>
        <v>0</v>
      </c>
      <c r="N24" s="100">
        <f>IF(SER_hh_tesh_in!N24=0,0,SER_hh_tesh_in!N24/SER_summary!N$27)</f>
        <v>0</v>
      </c>
      <c r="O24" s="100">
        <f>IF(SER_hh_tesh_in!O24=0,0,SER_hh_tesh_in!O24/SER_summary!O$27)</f>
        <v>0</v>
      </c>
      <c r="P24" s="100">
        <f>IF(SER_hh_tesh_in!P24=0,0,SER_hh_tesh_in!P24/SER_summary!P$27)</f>
        <v>0</v>
      </c>
      <c r="Q24" s="100">
        <f>IF(SER_hh_tesh_in!Q24=0,0,SER_hh_tesh_in!Q24/SER_summary!Q$27)</f>
        <v>0</v>
      </c>
    </row>
    <row r="25" spans="1:17" ht="12" customHeight="1" x14ac:dyDescent="0.25">
      <c r="A25" s="88" t="s">
        <v>42</v>
      </c>
      <c r="B25" s="100"/>
      <c r="C25" s="100">
        <f>IF(SER_hh_tesh_in!C25=0,0,SER_hh_tesh_in!C25/SER_summary!C$27)</f>
        <v>13.705722057882536</v>
      </c>
      <c r="D25" s="100">
        <f>IF(SER_hh_tesh_in!D25=0,0,SER_hh_tesh_in!D25/SER_summary!D$27)</f>
        <v>13.612750437151304</v>
      </c>
      <c r="E25" s="100">
        <f>IF(SER_hh_tesh_in!E25=0,0,SER_hh_tesh_in!E25/SER_summary!E$27)</f>
        <v>13.555005874245545</v>
      </c>
      <c r="F25" s="100">
        <f>IF(SER_hh_tesh_in!F25=0,0,SER_hh_tesh_in!F25/SER_summary!F$27)</f>
        <v>13.542482217656737</v>
      </c>
      <c r="G25" s="100">
        <f>IF(SER_hh_tesh_in!G25=0,0,SER_hh_tesh_in!G25/SER_summary!G$27)</f>
        <v>13.468336393069546</v>
      </c>
      <c r="H25" s="100">
        <f>IF(SER_hh_tesh_in!H25=0,0,SER_hh_tesh_in!H25/SER_summary!H$27)</f>
        <v>13.401506993172388</v>
      </c>
      <c r="I25" s="100">
        <f>IF(SER_hh_tesh_in!I25=0,0,SER_hh_tesh_in!I25/SER_summary!I$27)</f>
        <v>13.405152305622508</v>
      </c>
      <c r="J25" s="100">
        <f>IF(SER_hh_tesh_in!J25=0,0,SER_hh_tesh_in!J25/SER_summary!J$27)</f>
        <v>13.467567915042999</v>
      </c>
      <c r="K25" s="100">
        <f>IF(SER_hh_tesh_in!K25=0,0,SER_hh_tesh_in!K25/SER_summary!K$27)</f>
        <v>13.571882585122127</v>
      </c>
      <c r="L25" s="100">
        <f>IF(SER_hh_tesh_in!L25=0,0,SER_hh_tesh_in!L25/SER_summary!L$27)</f>
        <v>13.548530704474203</v>
      </c>
      <c r="M25" s="100">
        <f>IF(SER_hh_tesh_in!M25=0,0,SER_hh_tesh_in!M25/SER_summary!M$27)</f>
        <v>13.695457156101744</v>
      </c>
      <c r="N25" s="100">
        <f>IF(SER_hh_tesh_in!N25=0,0,SER_hh_tesh_in!N25/SER_summary!N$27)</f>
        <v>13.857015917122347</v>
      </c>
      <c r="O25" s="100">
        <f>IF(SER_hh_tesh_in!O25=0,0,SER_hh_tesh_in!O25/SER_summary!O$27)</f>
        <v>13.971791899838511</v>
      </c>
      <c r="P25" s="100">
        <f>IF(SER_hh_tesh_in!P25=0,0,SER_hh_tesh_in!P25/SER_summary!P$27)</f>
        <v>0</v>
      </c>
      <c r="Q25" s="100">
        <f>IF(SER_hh_tesh_in!Q25=0,0,SER_hh_tesh_in!Q25/SER_summary!Q$27)</f>
        <v>0</v>
      </c>
    </row>
    <row r="26" spans="1:17" ht="12" customHeight="1" x14ac:dyDescent="0.25">
      <c r="A26" s="88" t="s">
        <v>30</v>
      </c>
      <c r="B26" s="22"/>
      <c r="C26" s="22">
        <f>IF(SER_hh_tesh_in!C26=0,0,SER_hh_tesh_in!C26/SER_summary!C$27)</f>
        <v>13.682321840624077</v>
      </c>
      <c r="D26" s="22">
        <f>IF(SER_hh_tesh_in!D26=0,0,SER_hh_tesh_in!D26/SER_summary!D$27)</f>
        <v>13.918784207076923</v>
      </c>
      <c r="E26" s="22">
        <f>IF(SER_hh_tesh_in!E26=0,0,SER_hh_tesh_in!E26/SER_summary!E$27)</f>
        <v>14.114064805050269</v>
      </c>
      <c r="F26" s="22">
        <f>IF(SER_hh_tesh_in!F26=0,0,SER_hh_tesh_in!F26/SER_summary!F$27)</f>
        <v>14.21700451283373</v>
      </c>
      <c r="G26" s="22">
        <f>IF(SER_hh_tesh_in!G26=0,0,SER_hh_tesh_in!G26/SER_summary!G$27)</f>
        <v>14.171034086617169</v>
      </c>
      <c r="H26" s="22">
        <f>IF(SER_hh_tesh_in!H26=0,0,SER_hh_tesh_in!H26/SER_summary!H$27)</f>
        <v>14.199358883451872</v>
      </c>
      <c r="I26" s="22">
        <f>IF(SER_hh_tesh_in!I26=0,0,SER_hh_tesh_in!I26/SER_summary!I$27)</f>
        <v>14.222686904984677</v>
      </c>
      <c r="J26" s="22">
        <f>IF(SER_hh_tesh_in!J26=0,0,SER_hh_tesh_in!J26/SER_summary!J$27)</f>
        <v>0</v>
      </c>
      <c r="K26" s="22">
        <f>IF(SER_hh_tesh_in!K26=0,0,SER_hh_tesh_in!K26/SER_summary!K$27)</f>
        <v>0</v>
      </c>
      <c r="L26" s="22">
        <f>IF(SER_hh_tesh_in!L26=0,0,SER_hh_tesh_in!L26/SER_summary!L$27)</f>
        <v>14.344789428932277</v>
      </c>
      <c r="M26" s="22">
        <f>IF(SER_hh_tesh_in!M26=0,0,SER_hh_tesh_in!M26/SER_summary!M$27)</f>
        <v>14.507145924587759</v>
      </c>
      <c r="N26" s="22">
        <f>IF(SER_hh_tesh_in!N26=0,0,SER_hh_tesh_in!N26/SER_summary!N$27)</f>
        <v>14.678451864587007</v>
      </c>
      <c r="O26" s="22">
        <f>IF(SER_hh_tesh_in!O26=0,0,SER_hh_tesh_in!O26/SER_summary!O$27)</f>
        <v>0</v>
      </c>
      <c r="P26" s="22">
        <f>IF(SER_hh_tesh_in!P26=0,0,SER_hh_tesh_in!P26/SER_summary!P$27)</f>
        <v>14.88709634558028</v>
      </c>
      <c r="Q26" s="22">
        <f>IF(SER_hh_tesh_in!Q26=0,0,SER_hh_tesh_in!Q26/SER_summary!Q$27)</f>
        <v>15.056759367335566</v>
      </c>
    </row>
    <row r="27" spans="1:17" ht="12" customHeight="1" x14ac:dyDescent="0.25">
      <c r="A27" s="93" t="s">
        <v>114</v>
      </c>
      <c r="B27" s="121"/>
      <c r="C27" s="116">
        <f>IF(SER_hh_tesh_in!C27=0,0,SER_hh_tesh_in!C27/SER_summary!C$27)</f>
        <v>0</v>
      </c>
      <c r="D27" s="116">
        <f>IF(SER_hh_tesh_in!D27=0,0,SER_hh_tesh_in!D27/SER_summary!D$27)</f>
        <v>0</v>
      </c>
      <c r="E27" s="116">
        <f>IF(SER_hh_tesh_in!E27=0,0,SER_hh_tesh_in!E27/SER_summary!E$27)</f>
        <v>0</v>
      </c>
      <c r="F27" s="116">
        <f>IF(SER_hh_tesh_in!F27=0,0,SER_hh_tesh_in!F27/SER_summary!F$27)</f>
        <v>0</v>
      </c>
      <c r="G27" s="116">
        <f>IF(SER_hh_tesh_in!G27=0,0,SER_hh_tesh_in!G27/SER_summary!G$27)</f>
        <v>0</v>
      </c>
      <c r="H27" s="116">
        <f>IF(SER_hh_tesh_in!H27=0,0,SER_hh_tesh_in!H27/SER_summary!H$27)</f>
        <v>0</v>
      </c>
      <c r="I27" s="116">
        <f>IF(SER_hh_tesh_in!I27=0,0,SER_hh_tesh_in!I27/SER_summary!I$27)</f>
        <v>0</v>
      </c>
      <c r="J27" s="116">
        <f>IF(SER_hh_tesh_in!J27=0,0,SER_hh_tesh_in!J27/SER_summary!J$27)</f>
        <v>0</v>
      </c>
      <c r="K27" s="116">
        <f>IF(SER_hh_tesh_in!K27=0,0,SER_hh_tesh_in!K27/SER_summary!K$27)</f>
        <v>0</v>
      </c>
      <c r="L27" s="116">
        <f>IF(SER_hh_tesh_in!L27=0,0,SER_hh_tesh_in!L27/SER_summary!L$27)</f>
        <v>0</v>
      </c>
      <c r="M27" s="116">
        <f>IF(SER_hh_tesh_in!M27=0,0,SER_hh_tesh_in!M27/SER_summary!M$27)</f>
        <v>0</v>
      </c>
      <c r="N27" s="116">
        <f>IF(SER_hh_tesh_in!N27=0,0,SER_hh_tesh_in!N27/SER_summary!N$27)</f>
        <v>0</v>
      </c>
      <c r="O27" s="116">
        <f>IF(SER_hh_tesh_in!O27=0,0,SER_hh_tesh_in!O27/SER_summary!O$27)</f>
        <v>0</v>
      </c>
      <c r="P27" s="116">
        <f>IF(SER_hh_tesh_in!P27=0,0,SER_hh_tesh_in!P27/SER_summary!P$27)</f>
        <v>0</v>
      </c>
      <c r="Q27" s="116">
        <f>IF(SER_hh_tesh_in!Q27=0,0,SER_hh_tesh_in!Q27/SER_summary!Q$27)</f>
        <v>0</v>
      </c>
    </row>
    <row r="28" spans="1:17" ht="12" customHeight="1" x14ac:dyDescent="0.25">
      <c r="A28" s="91" t="s">
        <v>113</v>
      </c>
      <c r="B28" s="18"/>
      <c r="C28" s="117">
        <f>IF(SER_hh_tesh_in!C28=0,0,SER_hh_tesh_in!C28/SER_summary!C$27)</f>
        <v>0</v>
      </c>
      <c r="D28" s="117">
        <f>IF(SER_hh_tesh_in!D28=0,0,SER_hh_tesh_in!D28/SER_summary!D$27)</f>
        <v>0</v>
      </c>
      <c r="E28" s="117">
        <f>IF(SER_hh_tesh_in!E28=0,0,SER_hh_tesh_in!E28/SER_summary!E$27)</f>
        <v>0</v>
      </c>
      <c r="F28" s="117">
        <f>IF(SER_hh_tesh_in!F28=0,0,SER_hh_tesh_in!F28/SER_summary!F$27)</f>
        <v>0</v>
      </c>
      <c r="G28" s="117">
        <f>IF(SER_hh_tesh_in!G28=0,0,SER_hh_tesh_in!G28/SER_summary!G$27)</f>
        <v>0</v>
      </c>
      <c r="H28" s="117">
        <f>IF(SER_hh_tesh_in!H28=0,0,SER_hh_tesh_in!H28/SER_summary!H$27)</f>
        <v>0</v>
      </c>
      <c r="I28" s="117">
        <f>IF(SER_hh_tesh_in!I28=0,0,SER_hh_tesh_in!I28/SER_summary!I$27)</f>
        <v>0</v>
      </c>
      <c r="J28" s="117">
        <f>IF(SER_hh_tesh_in!J28=0,0,SER_hh_tesh_in!J28/SER_summary!J$27)</f>
        <v>0</v>
      </c>
      <c r="K28" s="117">
        <f>IF(SER_hh_tesh_in!K28=0,0,SER_hh_tesh_in!K28/SER_summary!K$27)</f>
        <v>0</v>
      </c>
      <c r="L28" s="117">
        <f>IF(SER_hh_tesh_in!L28=0,0,SER_hh_tesh_in!L28/SER_summary!L$27)</f>
        <v>0</v>
      </c>
      <c r="M28" s="117">
        <f>IF(SER_hh_tesh_in!M28=0,0,SER_hh_tesh_in!M28/SER_summary!M$27)</f>
        <v>0</v>
      </c>
      <c r="N28" s="117">
        <f>IF(SER_hh_tesh_in!N28=0,0,SER_hh_tesh_in!N28/SER_summary!N$27)</f>
        <v>0</v>
      </c>
      <c r="O28" s="117">
        <f>IF(SER_hh_tesh_in!O28=0,0,SER_hh_tesh_in!O28/SER_summary!O$27)</f>
        <v>0</v>
      </c>
      <c r="P28" s="117">
        <f>IF(SER_hh_tesh_in!P28=0,0,SER_hh_tesh_in!P28/SER_summary!P$27)</f>
        <v>0</v>
      </c>
      <c r="Q28" s="117">
        <f>IF(SER_hh_tesh_in!Q28=0,0,SER_hh_tesh_in!Q28/SER_summary!Q$27)</f>
        <v>0</v>
      </c>
    </row>
    <row r="29" spans="1:17" ht="12.95" customHeight="1" x14ac:dyDescent="0.25">
      <c r="A29" s="90" t="s">
        <v>46</v>
      </c>
      <c r="B29" s="101"/>
      <c r="C29" s="101">
        <f>IF(SER_hh_tesh_in!C29=0,0,SER_hh_tesh_in!C29/SER_summary!C$27)</f>
        <v>15.591919527296898</v>
      </c>
      <c r="D29" s="101">
        <f>IF(SER_hh_tesh_in!D29=0,0,SER_hh_tesh_in!D29/SER_summary!D$27)</f>
        <v>15.4296205364027</v>
      </c>
      <c r="E29" s="101">
        <f>IF(SER_hh_tesh_in!E29=0,0,SER_hh_tesh_in!E29/SER_summary!E$27)</f>
        <v>15.419081295134573</v>
      </c>
      <c r="F29" s="101">
        <f>IF(SER_hh_tesh_in!F29=0,0,SER_hh_tesh_in!F29/SER_summary!F$27)</f>
        <v>15.534138326342758</v>
      </c>
      <c r="G29" s="101">
        <f>IF(SER_hh_tesh_in!G29=0,0,SER_hh_tesh_in!G29/SER_summary!G$27)</f>
        <v>15.318249675505426</v>
      </c>
      <c r="H29" s="101">
        <f>IF(SER_hh_tesh_in!H29=0,0,SER_hh_tesh_in!H29/SER_summary!H$27)</f>
        <v>15.193400350218937</v>
      </c>
      <c r="I29" s="101">
        <f>IF(SER_hh_tesh_in!I29=0,0,SER_hh_tesh_in!I29/SER_summary!I$27)</f>
        <v>15.175351892113898</v>
      </c>
      <c r="J29" s="101">
        <f>IF(SER_hh_tesh_in!J29=0,0,SER_hh_tesh_in!J29/SER_summary!J$27)</f>
        <v>15.355607807011291</v>
      </c>
      <c r="K29" s="101">
        <f>IF(SER_hh_tesh_in!K29=0,0,SER_hh_tesh_in!K29/SER_summary!K$27)</f>
        <v>15.52336364601423</v>
      </c>
      <c r="L29" s="101">
        <f>IF(SER_hh_tesh_in!L29=0,0,SER_hh_tesh_in!L29/SER_summary!L$27)</f>
        <v>14.804752394172162</v>
      </c>
      <c r="M29" s="101">
        <f>IF(SER_hh_tesh_in!M29=0,0,SER_hh_tesh_in!M29/SER_summary!M$27)</f>
        <v>14.891323599477065</v>
      </c>
      <c r="N29" s="101">
        <f>IF(SER_hh_tesh_in!N29=0,0,SER_hh_tesh_in!N29/SER_summary!N$27)</f>
        <v>14.899718308366113</v>
      </c>
      <c r="O29" s="101">
        <f>IF(SER_hh_tesh_in!O29=0,0,SER_hh_tesh_in!O29/SER_summary!O$27)</f>
        <v>15.4747706477833</v>
      </c>
      <c r="P29" s="101">
        <f>IF(SER_hh_tesh_in!P29=0,0,SER_hh_tesh_in!P29/SER_summary!P$27)</f>
        <v>15.164364031233001</v>
      </c>
      <c r="Q29" s="101">
        <f>IF(SER_hh_tesh_in!Q29=0,0,SER_hh_tesh_in!Q29/SER_summary!Q$27)</f>
        <v>15.022997371488012</v>
      </c>
    </row>
    <row r="30" spans="1:17" s="28" customFormat="1" ht="12" customHeight="1" x14ac:dyDescent="0.25">
      <c r="A30" s="88" t="s">
        <v>66</v>
      </c>
      <c r="B30" s="100"/>
      <c r="C30" s="100">
        <f>IF(SER_hh_tesh_in!C30=0,0,SER_hh_tesh_in!C30/SER_summary!C$27)</f>
        <v>0</v>
      </c>
      <c r="D30" s="100">
        <f>IF(SER_hh_tesh_in!D30=0,0,SER_hh_tesh_in!D30/SER_summary!D$27)</f>
        <v>0</v>
      </c>
      <c r="E30" s="100">
        <f>IF(SER_hh_tesh_in!E30=0,0,SER_hh_tesh_in!E30/SER_summary!E$27)</f>
        <v>0</v>
      </c>
      <c r="F30" s="100">
        <f>IF(SER_hh_tesh_in!F30=0,0,SER_hh_tesh_in!F30/SER_summary!F$27)</f>
        <v>15.944645521837669</v>
      </c>
      <c r="G30" s="100">
        <f>IF(SER_hh_tesh_in!G30=0,0,SER_hh_tesh_in!G30/SER_summary!G$27)</f>
        <v>15.707602880748118</v>
      </c>
      <c r="H30" s="100">
        <f>IF(SER_hh_tesh_in!H30=0,0,SER_hh_tesh_in!H30/SER_summary!H$27)</f>
        <v>15.424779806156701</v>
      </c>
      <c r="I30" s="100">
        <f>IF(SER_hh_tesh_in!I30=0,0,SER_hh_tesh_in!I30/SER_summary!I$27)</f>
        <v>15.272227206871946</v>
      </c>
      <c r="J30" s="100">
        <f>IF(SER_hh_tesh_in!J30=0,0,SER_hh_tesh_in!J30/SER_summary!J$27)</f>
        <v>0</v>
      </c>
      <c r="K30" s="100">
        <f>IF(SER_hh_tesh_in!K30=0,0,SER_hh_tesh_in!K30/SER_summary!K$27)</f>
        <v>0</v>
      </c>
      <c r="L30" s="100">
        <f>IF(SER_hh_tesh_in!L30=0,0,SER_hh_tesh_in!L30/SER_summary!L$27)</f>
        <v>0</v>
      </c>
      <c r="M30" s="100">
        <f>IF(SER_hh_tesh_in!M30=0,0,SER_hh_tesh_in!M30/SER_summary!M$27)</f>
        <v>15.232714555610821</v>
      </c>
      <c r="N30" s="100">
        <f>IF(SER_hh_tesh_in!N30=0,0,SER_hh_tesh_in!N30/SER_summary!N$27)</f>
        <v>15.140105912487446</v>
      </c>
      <c r="O30" s="100">
        <f>IF(SER_hh_tesh_in!O30=0,0,SER_hh_tesh_in!O30/SER_summary!O$27)</f>
        <v>15.080248054676392</v>
      </c>
      <c r="P30" s="100">
        <f>IF(SER_hh_tesh_in!P30=0,0,SER_hh_tesh_in!P30/SER_summary!P$27)</f>
        <v>14.972234237355101</v>
      </c>
      <c r="Q30" s="100">
        <f>IF(SER_hh_tesh_in!Q30=0,0,SER_hh_tesh_in!Q30/SER_summary!Q$27)</f>
        <v>14.843058189604038</v>
      </c>
    </row>
    <row r="31" spans="1:17" ht="12" customHeight="1" x14ac:dyDescent="0.25">
      <c r="A31" s="88" t="s">
        <v>98</v>
      </c>
      <c r="B31" s="100"/>
      <c r="C31" s="100">
        <f>IF(SER_hh_tesh_in!C31=0,0,SER_hh_tesh_in!C31/SER_summary!C$27)</f>
        <v>15.478497269430219</v>
      </c>
      <c r="D31" s="100">
        <f>IF(SER_hh_tesh_in!D31=0,0,SER_hh_tesh_in!D31/SER_summary!D$27)</f>
        <v>15.34373735279242</v>
      </c>
      <c r="E31" s="100">
        <f>IF(SER_hh_tesh_in!E31=0,0,SER_hh_tesh_in!E31/SER_summary!E$27)</f>
        <v>15.217976267916979</v>
      </c>
      <c r="F31" s="100">
        <f>IF(SER_hh_tesh_in!F31=0,0,SER_hh_tesh_in!F31/SER_summary!F$27)</f>
        <v>15.108020514616252</v>
      </c>
      <c r="G31" s="100">
        <f>IF(SER_hh_tesh_in!G31=0,0,SER_hh_tesh_in!G31/SER_summary!G$27)</f>
        <v>14.918818699017114</v>
      </c>
      <c r="H31" s="100">
        <f>IF(SER_hh_tesh_in!H31=0,0,SER_hh_tesh_in!H31/SER_summary!H$27)</f>
        <v>14.674243488294612</v>
      </c>
      <c r="I31" s="100">
        <f>IF(SER_hh_tesh_in!I31=0,0,SER_hh_tesh_in!I31/SER_summary!I$27)</f>
        <v>14.565753623599717</v>
      </c>
      <c r="J31" s="100">
        <f>IF(SER_hh_tesh_in!J31=0,0,SER_hh_tesh_in!J31/SER_summary!J$27)</f>
        <v>0</v>
      </c>
      <c r="K31" s="100">
        <f>IF(SER_hh_tesh_in!K31=0,0,SER_hh_tesh_in!K31/SER_summary!K$27)</f>
        <v>0</v>
      </c>
      <c r="L31" s="100">
        <f>IF(SER_hh_tesh_in!L31=0,0,SER_hh_tesh_in!L31/SER_summary!L$27)</f>
        <v>14.830119001849182</v>
      </c>
      <c r="M31" s="100">
        <f>IF(SER_hh_tesh_in!M31=0,0,SER_hh_tesh_in!M31/SER_summary!M$27)</f>
        <v>14.802606190050534</v>
      </c>
      <c r="N31" s="100">
        <f>IF(SER_hh_tesh_in!N31=0,0,SER_hh_tesh_in!N31/SER_summary!N$27)</f>
        <v>14.769510846525769</v>
      </c>
      <c r="O31" s="100">
        <f>IF(SER_hh_tesh_in!O31=0,0,SER_hh_tesh_in!O31/SER_summary!O$27)</f>
        <v>15.61176076768578</v>
      </c>
      <c r="P31" s="100">
        <f>IF(SER_hh_tesh_in!P31=0,0,SER_hh_tesh_in!P31/SER_summary!P$27)</f>
        <v>15.475771430604656</v>
      </c>
      <c r="Q31" s="100">
        <f>IF(SER_hh_tesh_in!Q31=0,0,SER_hh_tesh_in!Q31/SER_summary!Q$27)</f>
        <v>15.324143700356917</v>
      </c>
    </row>
    <row r="32" spans="1:17" ht="12" customHeight="1" x14ac:dyDescent="0.25">
      <c r="A32" s="88" t="s">
        <v>34</v>
      </c>
      <c r="B32" s="100"/>
      <c r="C32" s="100">
        <f>IF(SER_hh_tesh_in!C32=0,0,SER_hh_tesh_in!C32/SER_summary!C$27)</f>
        <v>0</v>
      </c>
      <c r="D32" s="100">
        <f>IF(SER_hh_tesh_in!D32=0,0,SER_hh_tesh_in!D32/SER_summary!D$27)</f>
        <v>0</v>
      </c>
      <c r="E32" s="100">
        <f>IF(SER_hh_tesh_in!E32=0,0,SER_hh_tesh_in!E32/SER_summary!E$27)</f>
        <v>0</v>
      </c>
      <c r="F32" s="100">
        <f>IF(SER_hh_tesh_in!F32=0,0,SER_hh_tesh_in!F32/SER_summary!F$27)</f>
        <v>0</v>
      </c>
      <c r="G32" s="100">
        <f>IF(SER_hh_tesh_in!G32=0,0,SER_hh_tesh_in!G32/SER_summary!G$27)</f>
        <v>0</v>
      </c>
      <c r="H32" s="100">
        <f>IF(SER_hh_tesh_in!H32=0,0,SER_hh_tesh_in!H32/SER_summary!H$27)</f>
        <v>0</v>
      </c>
      <c r="I32" s="100">
        <f>IF(SER_hh_tesh_in!I32=0,0,SER_hh_tesh_in!I32/SER_summary!I$27)</f>
        <v>0</v>
      </c>
      <c r="J32" s="100">
        <f>IF(SER_hh_tesh_in!J32=0,0,SER_hh_tesh_in!J32/SER_summary!J$27)</f>
        <v>0</v>
      </c>
      <c r="K32" s="100">
        <f>IF(SER_hh_tesh_in!K32=0,0,SER_hh_tesh_in!K32/SER_summary!K$27)</f>
        <v>0</v>
      </c>
      <c r="L32" s="100">
        <f>IF(SER_hh_tesh_in!L32=0,0,SER_hh_tesh_in!L32/SER_summary!L$27)</f>
        <v>0</v>
      </c>
      <c r="M32" s="100">
        <f>IF(SER_hh_tesh_in!M32=0,0,SER_hh_tesh_in!M32/SER_summary!M$27)</f>
        <v>0</v>
      </c>
      <c r="N32" s="100">
        <f>IF(SER_hh_tesh_in!N32=0,0,SER_hh_tesh_in!N32/SER_summary!N$27)</f>
        <v>0</v>
      </c>
      <c r="O32" s="100">
        <f>IF(SER_hh_tesh_in!O32=0,0,SER_hh_tesh_in!O32/SER_summary!O$27)</f>
        <v>0</v>
      </c>
      <c r="P32" s="100">
        <f>IF(SER_hh_tesh_in!P32=0,0,SER_hh_tesh_in!P32/SER_summary!P$27)</f>
        <v>0</v>
      </c>
      <c r="Q32" s="100">
        <f>IF(SER_hh_tesh_in!Q32=0,0,SER_hh_tesh_in!Q32/SER_summary!Q$27)</f>
        <v>0</v>
      </c>
    </row>
    <row r="33" spans="1:17" ht="12" customHeight="1" x14ac:dyDescent="0.25">
      <c r="A33" s="49" t="s">
        <v>30</v>
      </c>
      <c r="B33" s="18"/>
      <c r="C33" s="18">
        <f>IF(SER_hh_tesh_in!C33=0,0,SER_hh_tesh_in!C33/SER_summary!C$27)</f>
        <v>15.724767125966563</v>
      </c>
      <c r="D33" s="18">
        <f>IF(SER_hh_tesh_in!D33=0,0,SER_hh_tesh_in!D33/SER_summary!D$27)</f>
        <v>15.475611401247855</v>
      </c>
      <c r="E33" s="18">
        <f>IF(SER_hh_tesh_in!E33=0,0,SER_hh_tesh_in!E33/SER_summary!E$27)</f>
        <v>15.426893904037332</v>
      </c>
      <c r="F33" s="18">
        <f>IF(SER_hh_tesh_in!F33=0,0,SER_hh_tesh_in!F33/SER_summary!F$27)</f>
        <v>15.408714591738741</v>
      </c>
      <c r="G33" s="18">
        <f>IF(SER_hh_tesh_in!G33=0,0,SER_hh_tesh_in!G33/SER_summary!G$27)</f>
        <v>15.322316711473739</v>
      </c>
      <c r="H33" s="18">
        <f>IF(SER_hh_tesh_in!H33=0,0,SER_hh_tesh_in!H33/SER_summary!H$27)</f>
        <v>15.194683321031373</v>
      </c>
      <c r="I33" s="18">
        <f>IF(SER_hh_tesh_in!I33=0,0,SER_hh_tesh_in!I33/SER_summary!I$27)</f>
        <v>15.182207708888713</v>
      </c>
      <c r="J33" s="18">
        <f>IF(SER_hh_tesh_in!J33=0,0,SER_hh_tesh_in!J33/SER_summary!J$27)</f>
        <v>15.355607807011291</v>
      </c>
      <c r="K33" s="18">
        <f>IF(SER_hh_tesh_in!K33=0,0,SER_hh_tesh_in!K33/SER_summary!K$27)</f>
        <v>15.52336364601423</v>
      </c>
      <c r="L33" s="18">
        <f>IF(SER_hh_tesh_in!L33=0,0,SER_hh_tesh_in!L33/SER_summary!L$27)</f>
        <v>14.802012303069459</v>
      </c>
      <c r="M33" s="18">
        <f>IF(SER_hh_tesh_in!M33=0,0,SER_hh_tesh_in!M33/SER_summary!M$27)</f>
        <v>14.895132261654238</v>
      </c>
      <c r="N33" s="18">
        <f>IF(SER_hh_tesh_in!N33=0,0,SER_hh_tesh_in!N33/SER_summary!N$27)</f>
        <v>14.912539423143011</v>
      </c>
      <c r="O33" s="18">
        <f>IF(SER_hh_tesh_in!O33=0,0,SER_hh_tesh_in!O33/SER_summary!O$27)</f>
        <v>14.977898992517025</v>
      </c>
      <c r="P33" s="18">
        <f>IF(SER_hh_tesh_in!P33=0,0,SER_hh_tesh_in!P33/SER_summary!P$27)</f>
        <v>14.869827513620415</v>
      </c>
      <c r="Q33" s="18">
        <f>IF(SER_hh_tesh_in!Q33=0,0,SER_hh_tesh_in!Q33/SER_summary!Q$27)</f>
        <v>15.004439286959437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120</v>
      </c>
      <c r="B3" s="106"/>
      <c r="C3" s="106">
        <f>IF(SER_hh_emih_in!C3=0,0,SER_hh_emih_in!C3/SER_summary!C$27)</f>
        <v>21.714512429605833</v>
      </c>
      <c r="D3" s="106">
        <f>IF(SER_hh_emih_in!D3=0,0,SER_hh_emih_in!D3/SER_summary!D$27)</f>
        <v>11.352263116606494</v>
      </c>
      <c r="E3" s="106">
        <f>IF(SER_hh_emih_in!E3=0,0,SER_hh_emih_in!E3/SER_summary!E$27)</f>
        <v>36.168668378829118</v>
      </c>
      <c r="F3" s="106">
        <f>IF(SER_hh_emih_in!F3=0,0,SER_hh_emih_in!F3/SER_summary!F$27)</f>
        <v>4.2137662093812587</v>
      </c>
      <c r="G3" s="106">
        <f>IF(SER_hh_emih_in!G3=0,0,SER_hh_emih_in!G3/SER_summary!G$27)</f>
        <v>6.3646063374871629</v>
      </c>
      <c r="H3" s="106">
        <f>IF(SER_hh_emih_in!H3=0,0,SER_hh_emih_in!H3/SER_summary!H$27)</f>
        <v>0.77745213683800363</v>
      </c>
      <c r="I3" s="106">
        <f>IF(SER_hh_emih_in!I3=0,0,SER_hh_emih_in!I3/SER_summary!I$27)</f>
        <v>5.3045007590534317</v>
      </c>
      <c r="J3" s="106">
        <f>IF(SER_hh_emih_in!J3=0,0,SER_hh_emih_in!J3/SER_summary!J$27)</f>
        <v>7.6303568198535281</v>
      </c>
      <c r="K3" s="106">
        <f>IF(SER_hh_emih_in!K3=0,0,SER_hh_emih_in!K3/SER_summary!K$27)</f>
        <v>10.947763503490936</v>
      </c>
      <c r="L3" s="106">
        <f>IF(SER_hh_emih_in!L3=0,0,SER_hh_emih_in!L3/SER_summary!L$27)</f>
        <v>9.4029857095221701</v>
      </c>
      <c r="M3" s="106">
        <f>IF(SER_hh_emih_in!M3=0,0,SER_hh_emih_in!M3/SER_summary!M$27)</f>
        <v>38.769327775686577</v>
      </c>
      <c r="N3" s="106">
        <f>IF(SER_hh_emih_in!N3=0,0,SER_hh_emih_in!N3/SER_summary!N$27)</f>
        <v>14.056951394309641</v>
      </c>
      <c r="O3" s="106">
        <f>IF(SER_hh_emih_in!O3=0,0,SER_hh_emih_in!O3/SER_summary!O$27)</f>
        <v>31.902468146740706</v>
      </c>
      <c r="P3" s="106">
        <f>IF(SER_hh_emih_in!P3=0,0,SER_hh_emih_in!P3/SER_summary!P$27)</f>
        <v>26.084792376260157</v>
      </c>
      <c r="Q3" s="106">
        <f>IF(SER_hh_emih_in!Q3=0,0,SER_hh_emih_in!Q3/SER_summary!Q$27)</f>
        <v>7.8402701403861519</v>
      </c>
    </row>
    <row r="4" spans="1:17" ht="12.95" customHeight="1" x14ac:dyDescent="0.25">
      <c r="A4" s="90" t="s">
        <v>44</v>
      </c>
      <c r="B4" s="101"/>
      <c r="C4" s="101">
        <f>IF(SER_hh_emih_in!C4=0,0,SER_hh_emih_in!C4/SER_summary!C$27)</f>
        <v>15.587587570739204</v>
      </c>
      <c r="D4" s="101">
        <f>IF(SER_hh_emih_in!D4=0,0,SER_hh_emih_in!D4/SER_summary!D$27)</f>
        <v>8.8811780641947671</v>
      </c>
      <c r="E4" s="101">
        <f>IF(SER_hh_emih_in!E4=0,0,SER_hh_emih_in!E4/SER_summary!E$27)</f>
        <v>35.741639364300802</v>
      </c>
      <c r="F4" s="101">
        <f>IF(SER_hh_emih_in!F4=0,0,SER_hh_emih_in!F4/SER_summary!F$27)</f>
        <v>2.146057341368798</v>
      </c>
      <c r="G4" s="101">
        <f>IF(SER_hh_emih_in!G4=0,0,SER_hh_emih_in!G4/SER_summary!G$27)</f>
        <v>5.5774673404756507</v>
      </c>
      <c r="H4" s="101">
        <f>IF(SER_hh_emih_in!H4=0,0,SER_hh_emih_in!H4/SER_summary!H$27)</f>
        <v>0.24164658271218903</v>
      </c>
      <c r="I4" s="101">
        <f>IF(SER_hh_emih_in!I4=0,0,SER_hh_emih_in!I4/SER_summary!I$27)</f>
        <v>4.3463995080215136</v>
      </c>
      <c r="J4" s="101">
        <f>IF(SER_hh_emih_in!J4=0,0,SER_hh_emih_in!J4/SER_summary!J$27)</f>
        <v>5.6890174423656079</v>
      </c>
      <c r="K4" s="101">
        <f>IF(SER_hh_emih_in!K4=0,0,SER_hh_emih_in!K4/SER_summary!K$27)</f>
        <v>9.2192519120152312</v>
      </c>
      <c r="L4" s="101">
        <f>IF(SER_hh_emih_in!L4=0,0,SER_hh_emih_in!L4/SER_summary!L$27)</f>
        <v>7.6066894724837688</v>
      </c>
      <c r="M4" s="101">
        <f>IF(SER_hh_emih_in!M4=0,0,SER_hh_emih_in!M4/SER_summary!M$27)</f>
        <v>36.760930276968644</v>
      </c>
      <c r="N4" s="101">
        <f>IF(SER_hh_emih_in!N4=0,0,SER_hh_emih_in!N4/SER_summary!N$27)</f>
        <v>12.182553701678298</v>
      </c>
      <c r="O4" s="101">
        <f>IF(SER_hh_emih_in!O4=0,0,SER_hh_emih_in!O4/SER_summary!O$27)</f>
        <v>23.674830261651511</v>
      </c>
      <c r="P4" s="101">
        <f>IF(SER_hh_emih_in!P4=0,0,SER_hh_emih_in!P4/SER_summary!P$27)</f>
        <v>19.129019332367996</v>
      </c>
      <c r="Q4" s="101">
        <f>IF(SER_hh_emih_in!Q4=0,0,SER_hh_emih_in!Q4/SER_summary!Q$27)</f>
        <v>6.0946443174750273</v>
      </c>
    </row>
    <row r="5" spans="1:17" ht="12" customHeight="1" x14ac:dyDescent="0.25">
      <c r="A5" s="88" t="s">
        <v>38</v>
      </c>
      <c r="B5" s="100"/>
      <c r="C5" s="100">
        <f>IF(SER_hh_emih_in!C5=0,0,SER_hh_emih_in!C5/SER_summary!C$27)</f>
        <v>58.025789890970351</v>
      </c>
      <c r="D5" s="100">
        <f>IF(SER_hh_emih_in!D5=0,0,SER_hh_emih_in!D5/SER_summary!D$27)</f>
        <v>50.707680096328865</v>
      </c>
      <c r="E5" s="100">
        <f>IF(SER_hh_emih_in!E5=0,0,SER_hh_emih_in!E5/SER_summary!E$27)</f>
        <v>0</v>
      </c>
      <c r="F5" s="100">
        <f>IF(SER_hh_emih_in!F5=0,0,SER_hh_emih_in!F5/SER_summary!F$27)</f>
        <v>0</v>
      </c>
      <c r="G5" s="100">
        <f>IF(SER_hh_emih_in!G5=0,0,SER_hh_emih_in!G5/SER_summary!G$27)</f>
        <v>73.609537849867849</v>
      </c>
      <c r="H5" s="100">
        <f>IF(SER_hh_emih_in!H5=0,0,SER_hh_emih_in!H5/SER_summary!H$27)</f>
        <v>0</v>
      </c>
      <c r="I5" s="100">
        <f>IF(SER_hh_emih_in!I5=0,0,SER_hh_emih_in!I5/SER_summary!I$27)</f>
        <v>68.154765063669572</v>
      </c>
      <c r="J5" s="100">
        <f>IF(SER_hh_emih_in!J5=0,0,SER_hh_emih_in!J5/SER_summary!J$27)</f>
        <v>0</v>
      </c>
      <c r="K5" s="100">
        <f>IF(SER_hh_emih_in!K5=0,0,SER_hh_emih_in!K5/SER_summary!K$27)</f>
        <v>0</v>
      </c>
      <c r="L5" s="100">
        <f>IF(SER_hh_emih_in!L5=0,0,SER_hh_emih_in!L5/SER_summary!L$27)</f>
        <v>0</v>
      </c>
      <c r="M5" s="100">
        <f>IF(SER_hh_emih_in!M5=0,0,SER_hh_emih_in!M5/SER_summary!M$27)</f>
        <v>0</v>
      </c>
      <c r="N5" s="100">
        <f>IF(SER_hh_emih_in!N5=0,0,SER_hh_emih_in!N5/SER_summary!N$27)</f>
        <v>0</v>
      </c>
      <c r="O5" s="100">
        <f>IF(SER_hh_emih_in!O5=0,0,SER_hh_emih_in!O5/SER_summary!O$27)</f>
        <v>0</v>
      </c>
      <c r="P5" s="100">
        <f>IF(SER_hh_emih_in!P5=0,0,SER_hh_emih_in!P5/SER_summary!P$27)</f>
        <v>0</v>
      </c>
      <c r="Q5" s="100">
        <f>IF(SER_hh_emih_in!Q5=0,0,SER_hh_emih_in!Q5/SER_summary!Q$27)</f>
        <v>0</v>
      </c>
    </row>
    <row r="6" spans="1:17" ht="12" customHeight="1" x14ac:dyDescent="0.25">
      <c r="A6" s="88" t="s">
        <v>66</v>
      </c>
      <c r="B6" s="100"/>
      <c r="C6" s="100">
        <f>IF(SER_hh_emih_in!C6=0,0,SER_hh_emih_in!C6/SER_summary!C$27)</f>
        <v>0</v>
      </c>
      <c r="D6" s="100">
        <f>IF(SER_hh_emih_in!D6=0,0,SER_hh_emih_in!D6/SER_summary!D$27)</f>
        <v>0</v>
      </c>
      <c r="E6" s="100">
        <f>IF(SER_hh_emih_in!E6=0,0,SER_hh_emih_in!E6/SER_summary!E$27)</f>
        <v>0</v>
      </c>
      <c r="F6" s="100">
        <f>IF(SER_hh_emih_in!F6=0,0,SER_hh_emih_in!F6/SER_summary!F$27)</f>
        <v>0</v>
      </c>
      <c r="G6" s="100">
        <f>IF(SER_hh_emih_in!G6=0,0,SER_hh_emih_in!G6/SER_summary!G$27)</f>
        <v>0</v>
      </c>
      <c r="H6" s="100">
        <f>IF(SER_hh_emih_in!H6=0,0,SER_hh_emih_in!H6/SER_summary!H$27)</f>
        <v>0</v>
      </c>
      <c r="I6" s="100">
        <f>IF(SER_hh_emih_in!I6=0,0,SER_hh_emih_in!I6/SER_summary!I$27)</f>
        <v>0</v>
      </c>
      <c r="J6" s="100">
        <f>IF(SER_hh_emih_in!J6=0,0,SER_hh_emih_in!J6/SER_summary!J$27)</f>
        <v>0</v>
      </c>
      <c r="K6" s="100">
        <f>IF(SER_hh_emih_in!K6=0,0,SER_hh_emih_in!K6/SER_summary!K$27)</f>
        <v>0</v>
      </c>
      <c r="L6" s="100">
        <f>IF(SER_hh_emih_in!L6=0,0,SER_hh_emih_in!L6/SER_summary!L$27)</f>
        <v>0</v>
      </c>
      <c r="M6" s="100">
        <f>IF(SER_hh_emih_in!M6=0,0,SER_hh_emih_in!M6/SER_summary!M$27)</f>
        <v>0</v>
      </c>
      <c r="N6" s="100">
        <f>IF(SER_hh_emih_in!N6=0,0,SER_hh_emih_in!N6/SER_summary!N$27)</f>
        <v>0</v>
      </c>
      <c r="O6" s="100">
        <f>IF(SER_hh_emih_in!O6=0,0,SER_hh_emih_in!O6/SER_summary!O$27)</f>
        <v>0</v>
      </c>
      <c r="P6" s="100">
        <f>IF(SER_hh_emih_in!P6=0,0,SER_hh_emih_in!P6/SER_summary!P$27)</f>
        <v>0</v>
      </c>
      <c r="Q6" s="100">
        <f>IF(SER_hh_emih_in!Q6=0,0,SER_hh_emih_in!Q6/SER_summary!Q$27)</f>
        <v>0</v>
      </c>
    </row>
    <row r="7" spans="1:17" ht="12" customHeight="1" x14ac:dyDescent="0.25">
      <c r="A7" s="88" t="s">
        <v>99</v>
      </c>
      <c r="B7" s="100"/>
      <c r="C7" s="100">
        <f>IF(SER_hh_emih_in!C7=0,0,SER_hh_emih_in!C7/SER_summary!C$27)</f>
        <v>0</v>
      </c>
      <c r="D7" s="100">
        <f>IF(SER_hh_emih_in!D7=0,0,SER_hh_emih_in!D7/SER_summary!D$27)</f>
        <v>0</v>
      </c>
      <c r="E7" s="100">
        <f>IF(SER_hh_emih_in!E7=0,0,SER_hh_emih_in!E7/SER_summary!E$27)</f>
        <v>0</v>
      </c>
      <c r="F7" s="100">
        <f>IF(SER_hh_emih_in!F7=0,0,SER_hh_emih_in!F7/SER_summary!F$27)</f>
        <v>42.231923933173626</v>
      </c>
      <c r="G7" s="100">
        <f>IF(SER_hh_emih_in!G7=0,0,SER_hh_emih_in!G7/SER_summary!G$27)</f>
        <v>48.182954648232418</v>
      </c>
      <c r="H7" s="100">
        <f>IF(SER_hh_emih_in!H7=0,0,SER_hh_emih_in!H7/SER_summary!H$27)</f>
        <v>0</v>
      </c>
      <c r="I7" s="100">
        <f>IF(SER_hh_emih_in!I7=0,0,SER_hh_emih_in!I7/SER_summary!I$27)</f>
        <v>37.862511599576059</v>
      </c>
      <c r="J7" s="100">
        <f>IF(SER_hh_emih_in!J7=0,0,SER_hh_emih_in!J7/SER_summary!J$27)</f>
        <v>50.329044565594323</v>
      </c>
      <c r="K7" s="100">
        <f>IF(SER_hh_emih_in!K7=0,0,SER_hh_emih_in!K7/SER_summary!K$27)</f>
        <v>49.223407809162559</v>
      </c>
      <c r="L7" s="100">
        <f>IF(SER_hh_emih_in!L7=0,0,SER_hh_emih_in!L7/SER_summary!L$27)</f>
        <v>44.31558838355074</v>
      </c>
      <c r="M7" s="100">
        <f>IF(SER_hh_emih_in!M7=0,0,SER_hh_emih_in!M7/SER_summary!M$27)</f>
        <v>44.829569227424841</v>
      </c>
      <c r="N7" s="100">
        <f>IF(SER_hh_emih_in!N7=0,0,SER_hh_emih_in!N7/SER_summary!N$27)</f>
        <v>45.67001366115381</v>
      </c>
      <c r="O7" s="100">
        <f>IF(SER_hh_emih_in!O7=0,0,SER_hh_emih_in!O7/SER_summary!O$27)</f>
        <v>0</v>
      </c>
      <c r="P7" s="100">
        <f>IF(SER_hh_emih_in!P7=0,0,SER_hh_emih_in!P7/SER_summary!P$27)</f>
        <v>0</v>
      </c>
      <c r="Q7" s="100">
        <f>IF(SER_hh_emih_in!Q7=0,0,SER_hh_emih_in!Q7/SER_summary!Q$27)</f>
        <v>0</v>
      </c>
    </row>
    <row r="8" spans="1:17" ht="12" customHeight="1" x14ac:dyDescent="0.25">
      <c r="A8" s="88" t="s">
        <v>101</v>
      </c>
      <c r="B8" s="100"/>
      <c r="C8" s="100">
        <f>IF(SER_hh_emih_in!C8=0,0,SER_hh_emih_in!C8/SER_summary!C$27)</f>
        <v>0</v>
      </c>
      <c r="D8" s="100">
        <f>IF(SER_hh_emih_in!D8=0,0,SER_hh_emih_in!D8/SER_summary!D$27)</f>
        <v>0</v>
      </c>
      <c r="E8" s="100">
        <f>IF(SER_hh_emih_in!E8=0,0,SER_hh_emih_in!E8/SER_summary!E$27)</f>
        <v>0</v>
      </c>
      <c r="F8" s="100">
        <f>IF(SER_hh_emih_in!F8=0,0,SER_hh_emih_in!F8/SER_summary!F$27)</f>
        <v>0</v>
      </c>
      <c r="G8" s="100">
        <f>IF(SER_hh_emih_in!G8=0,0,SER_hh_emih_in!G8/SER_summary!G$27)</f>
        <v>0</v>
      </c>
      <c r="H8" s="100">
        <f>IF(SER_hh_emih_in!H8=0,0,SER_hh_emih_in!H8/SER_summary!H$27)</f>
        <v>0</v>
      </c>
      <c r="I8" s="100">
        <f>IF(SER_hh_emih_in!I8=0,0,SER_hh_emih_in!I8/SER_summary!I$27)</f>
        <v>0</v>
      </c>
      <c r="J8" s="100">
        <f>IF(SER_hh_emih_in!J8=0,0,SER_hh_emih_in!J8/SER_summary!J$27)</f>
        <v>0</v>
      </c>
      <c r="K8" s="100">
        <f>IF(SER_hh_emih_in!K8=0,0,SER_hh_emih_in!K8/SER_summary!K$27)</f>
        <v>0</v>
      </c>
      <c r="L8" s="100">
        <f>IF(SER_hh_emih_in!L8=0,0,SER_hh_emih_in!L8/SER_summary!L$27)</f>
        <v>0</v>
      </c>
      <c r="M8" s="100">
        <f>IF(SER_hh_emih_in!M8=0,0,SER_hh_emih_in!M8/SER_summary!M$27)</f>
        <v>0</v>
      </c>
      <c r="N8" s="100">
        <f>IF(SER_hh_emih_in!N8=0,0,SER_hh_emih_in!N8/SER_summary!N$27)</f>
        <v>0</v>
      </c>
      <c r="O8" s="100">
        <f>IF(SER_hh_emih_in!O8=0,0,SER_hh_emih_in!O8/SER_summary!O$27)</f>
        <v>0</v>
      </c>
      <c r="P8" s="100">
        <f>IF(SER_hh_emih_in!P8=0,0,SER_hh_emih_in!P8/SER_summary!P$27)</f>
        <v>0</v>
      </c>
      <c r="Q8" s="100">
        <f>IF(SER_hh_emih_in!Q8=0,0,SER_hh_emih_in!Q8/SER_summary!Q$27)</f>
        <v>0</v>
      </c>
    </row>
    <row r="9" spans="1:17" ht="12" customHeight="1" x14ac:dyDescent="0.25">
      <c r="A9" s="88" t="s">
        <v>106</v>
      </c>
      <c r="B9" s="100"/>
      <c r="C9" s="100">
        <f>IF(SER_hh_emih_in!C9=0,0,SER_hh_emih_in!C9/SER_summary!C$27)</f>
        <v>26.216580644000242</v>
      </c>
      <c r="D9" s="100">
        <f>IF(SER_hh_emih_in!D9=0,0,SER_hh_emih_in!D9/SER_summary!D$27)</f>
        <v>25.320222915020132</v>
      </c>
      <c r="E9" s="100">
        <f>IF(SER_hh_emih_in!E9=0,0,SER_hh_emih_in!E9/SER_summary!E$27)</f>
        <v>38.201088304084166</v>
      </c>
      <c r="F9" s="100">
        <f>IF(SER_hh_emih_in!F9=0,0,SER_hh_emih_in!F9/SER_summary!F$27)</f>
        <v>0</v>
      </c>
      <c r="G9" s="100">
        <f>IF(SER_hh_emih_in!G9=0,0,SER_hh_emih_in!G9/SER_summary!G$27)</f>
        <v>0</v>
      </c>
      <c r="H9" s="100">
        <f>IF(SER_hh_emih_in!H9=0,0,SER_hh_emih_in!H9/SER_summary!H$27)</f>
        <v>33.619192227281204</v>
      </c>
      <c r="I9" s="100">
        <f>IF(SER_hh_emih_in!I9=0,0,SER_hh_emih_in!I9/SER_summary!I$27)</f>
        <v>0</v>
      </c>
      <c r="J9" s="100">
        <f>IF(SER_hh_emih_in!J9=0,0,SER_hh_emih_in!J9/SER_summary!J$27)</f>
        <v>0</v>
      </c>
      <c r="K9" s="100">
        <f>IF(SER_hh_emih_in!K9=0,0,SER_hh_emih_in!K9/SER_summary!K$27)</f>
        <v>0</v>
      </c>
      <c r="L9" s="100">
        <f>IF(SER_hh_emih_in!L9=0,0,SER_hh_emih_in!L9/SER_summary!L$27)</f>
        <v>34.429228481526174</v>
      </c>
      <c r="M9" s="100">
        <f>IF(SER_hh_emih_in!M9=0,0,SER_hh_emih_in!M9/SER_summary!M$27)</f>
        <v>29.669964076699532</v>
      </c>
      <c r="N9" s="100">
        <f>IF(SER_hh_emih_in!N9=0,0,SER_hh_emih_in!N9/SER_summary!N$27)</f>
        <v>32.363516698768414</v>
      </c>
      <c r="O9" s="100">
        <f>IF(SER_hh_emih_in!O9=0,0,SER_hh_emih_in!O9/SER_summary!O$27)</f>
        <v>30.632278177431857</v>
      </c>
      <c r="P9" s="100">
        <f>IF(SER_hh_emih_in!P9=0,0,SER_hh_emih_in!P9/SER_summary!P$27)</f>
        <v>36.353926033880164</v>
      </c>
      <c r="Q9" s="100">
        <f>IF(SER_hh_emih_in!Q9=0,0,SER_hh_emih_in!Q9/SER_summary!Q$27)</f>
        <v>35.955513627378735</v>
      </c>
    </row>
    <row r="10" spans="1:17" ht="12" customHeight="1" x14ac:dyDescent="0.25">
      <c r="A10" s="88" t="s">
        <v>34</v>
      </c>
      <c r="B10" s="100"/>
      <c r="C10" s="100">
        <f>IF(SER_hh_emih_in!C10=0,0,SER_hh_emih_in!C10/SER_summary!C$27)</f>
        <v>0</v>
      </c>
      <c r="D10" s="100">
        <f>IF(SER_hh_emih_in!D10=0,0,SER_hh_emih_in!D10/SER_summary!D$27)</f>
        <v>0</v>
      </c>
      <c r="E10" s="100">
        <f>IF(SER_hh_emih_in!E10=0,0,SER_hh_emih_in!E10/SER_summary!E$27)</f>
        <v>0</v>
      </c>
      <c r="F10" s="100">
        <f>IF(SER_hh_emih_in!F10=0,0,SER_hh_emih_in!F10/SER_summary!F$27)</f>
        <v>0</v>
      </c>
      <c r="G10" s="100">
        <f>IF(SER_hh_emih_in!G10=0,0,SER_hh_emih_in!G10/SER_summary!G$27)</f>
        <v>0</v>
      </c>
      <c r="H10" s="100">
        <f>IF(SER_hh_emih_in!H10=0,0,SER_hh_emih_in!H10/SER_summary!H$27)</f>
        <v>0</v>
      </c>
      <c r="I10" s="100">
        <f>IF(SER_hh_emih_in!I10=0,0,SER_hh_emih_in!I10/SER_summary!I$27)</f>
        <v>0</v>
      </c>
      <c r="J10" s="100">
        <f>IF(SER_hh_emih_in!J10=0,0,SER_hh_emih_in!J10/SER_summary!J$27)</f>
        <v>0</v>
      </c>
      <c r="K10" s="100">
        <f>IF(SER_hh_emih_in!K10=0,0,SER_hh_emih_in!K10/SER_summary!K$27)</f>
        <v>0</v>
      </c>
      <c r="L10" s="100">
        <f>IF(SER_hh_emih_in!L10=0,0,SER_hh_emih_in!L10/SER_summary!L$27)</f>
        <v>0</v>
      </c>
      <c r="M10" s="100">
        <f>IF(SER_hh_emih_in!M10=0,0,SER_hh_emih_in!M10/SER_summary!M$27)</f>
        <v>0</v>
      </c>
      <c r="N10" s="100">
        <f>IF(SER_hh_emih_in!N10=0,0,SER_hh_emih_in!N10/SER_summary!N$27)</f>
        <v>0</v>
      </c>
      <c r="O10" s="100">
        <f>IF(SER_hh_emih_in!O10=0,0,SER_hh_emih_in!O10/SER_summary!O$27)</f>
        <v>0</v>
      </c>
      <c r="P10" s="100">
        <f>IF(SER_hh_emih_in!P10=0,0,SER_hh_emih_in!P10/SER_summary!P$27)</f>
        <v>0</v>
      </c>
      <c r="Q10" s="100">
        <f>IF(SER_hh_emih_in!Q10=0,0,SER_hh_emih_in!Q10/SER_summary!Q$27)</f>
        <v>0</v>
      </c>
    </row>
    <row r="11" spans="1:17" ht="12" customHeight="1" x14ac:dyDescent="0.25">
      <c r="A11" s="88" t="s">
        <v>61</v>
      </c>
      <c r="B11" s="100"/>
      <c r="C11" s="100">
        <f>IF(SER_hh_emih_in!C11=0,0,SER_hh_emih_in!C11/SER_summary!C$27)</f>
        <v>0</v>
      </c>
      <c r="D11" s="100">
        <f>IF(SER_hh_emih_in!D11=0,0,SER_hh_emih_in!D11/SER_summary!D$27)</f>
        <v>0</v>
      </c>
      <c r="E11" s="100">
        <f>IF(SER_hh_emih_in!E11=0,0,SER_hh_emih_in!E11/SER_summary!E$27)</f>
        <v>0</v>
      </c>
      <c r="F11" s="100">
        <f>IF(SER_hh_emih_in!F11=0,0,SER_hh_emih_in!F11/SER_summary!F$27)</f>
        <v>0</v>
      </c>
      <c r="G11" s="100">
        <f>IF(SER_hh_emih_in!G11=0,0,SER_hh_emih_in!G11/SER_summary!G$27)</f>
        <v>0</v>
      </c>
      <c r="H11" s="100">
        <f>IF(SER_hh_emih_in!H11=0,0,SER_hh_emih_in!H11/SER_summary!H$27)</f>
        <v>0</v>
      </c>
      <c r="I11" s="100">
        <f>IF(SER_hh_emih_in!I11=0,0,SER_hh_emih_in!I11/SER_summary!I$27)</f>
        <v>0</v>
      </c>
      <c r="J11" s="100">
        <f>IF(SER_hh_emih_in!J11=0,0,SER_hh_emih_in!J11/SER_summary!J$27)</f>
        <v>0</v>
      </c>
      <c r="K11" s="100">
        <f>IF(SER_hh_emih_in!K11=0,0,SER_hh_emih_in!K11/SER_summary!K$27)</f>
        <v>0</v>
      </c>
      <c r="L11" s="100">
        <f>IF(SER_hh_emih_in!L11=0,0,SER_hh_emih_in!L11/SER_summary!L$27)</f>
        <v>0</v>
      </c>
      <c r="M11" s="100">
        <f>IF(SER_hh_emih_in!M11=0,0,SER_hh_emih_in!M11/SER_summary!M$27)</f>
        <v>0</v>
      </c>
      <c r="N11" s="100">
        <f>IF(SER_hh_emih_in!N11=0,0,SER_hh_emih_in!N11/SER_summary!N$27)</f>
        <v>0</v>
      </c>
      <c r="O11" s="100">
        <f>IF(SER_hh_emih_in!O11=0,0,SER_hh_emih_in!O11/SER_summary!O$27)</f>
        <v>0</v>
      </c>
      <c r="P11" s="100">
        <f>IF(SER_hh_emih_in!P11=0,0,SER_hh_emih_in!P11/SER_summary!P$27)</f>
        <v>0</v>
      </c>
      <c r="Q11" s="100">
        <f>IF(SER_hh_emih_in!Q11=0,0,SER_hh_emih_in!Q11/SER_summary!Q$27)</f>
        <v>0</v>
      </c>
    </row>
    <row r="12" spans="1:17" ht="12" customHeight="1" x14ac:dyDescent="0.25">
      <c r="A12" s="88" t="s">
        <v>42</v>
      </c>
      <c r="B12" s="100"/>
      <c r="C12" s="100">
        <f>IF(SER_hh_emih_in!C12=0,0,SER_hh_emih_in!C12/SER_summary!C$27)</f>
        <v>0</v>
      </c>
      <c r="D12" s="100">
        <f>IF(SER_hh_emih_in!D12=0,0,SER_hh_emih_in!D12/SER_summary!D$27)</f>
        <v>0</v>
      </c>
      <c r="E12" s="100">
        <f>IF(SER_hh_emih_in!E12=0,0,SER_hh_emih_in!E12/SER_summary!E$27)</f>
        <v>0</v>
      </c>
      <c r="F12" s="100">
        <f>IF(SER_hh_emih_in!F12=0,0,SER_hh_emih_in!F12/SER_summary!F$27)</f>
        <v>0</v>
      </c>
      <c r="G12" s="100">
        <f>IF(SER_hh_emih_in!G12=0,0,SER_hh_emih_in!G12/SER_summary!G$27)</f>
        <v>0</v>
      </c>
      <c r="H12" s="100">
        <f>IF(SER_hh_emih_in!H12=0,0,SER_hh_emih_in!H12/SER_summary!H$27)</f>
        <v>0</v>
      </c>
      <c r="I12" s="100">
        <f>IF(SER_hh_emih_in!I12=0,0,SER_hh_emih_in!I12/SER_summary!I$27)</f>
        <v>0</v>
      </c>
      <c r="J12" s="100">
        <f>IF(SER_hh_emih_in!J12=0,0,SER_hh_emih_in!J12/SER_summary!J$27)</f>
        <v>0</v>
      </c>
      <c r="K12" s="100">
        <f>IF(SER_hh_emih_in!K12=0,0,SER_hh_emih_in!K12/SER_summary!K$27)</f>
        <v>0</v>
      </c>
      <c r="L12" s="100">
        <f>IF(SER_hh_emih_in!L12=0,0,SER_hh_emih_in!L12/SER_summary!L$27)</f>
        <v>0</v>
      </c>
      <c r="M12" s="100">
        <f>IF(SER_hh_emih_in!M12=0,0,SER_hh_emih_in!M12/SER_summary!M$27)</f>
        <v>0</v>
      </c>
      <c r="N12" s="100">
        <f>IF(SER_hh_emih_in!N12=0,0,SER_hh_emih_in!N12/SER_summary!N$27)</f>
        <v>0</v>
      </c>
      <c r="O12" s="100">
        <f>IF(SER_hh_emih_in!O12=0,0,SER_hh_emih_in!O12/SER_summary!O$27)</f>
        <v>0</v>
      </c>
      <c r="P12" s="100">
        <f>IF(SER_hh_emih_in!P12=0,0,SER_hh_emih_in!P12/SER_summary!P$27)</f>
        <v>0</v>
      </c>
      <c r="Q12" s="100">
        <f>IF(SER_hh_emih_in!Q12=0,0,SER_hh_emih_in!Q12/SER_summary!Q$27)</f>
        <v>0</v>
      </c>
    </row>
    <row r="13" spans="1:17" ht="12" customHeight="1" x14ac:dyDescent="0.25">
      <c r="A13" s="88" t="s">
        <v>105</v>
      </c>
      <c r="B13" s="100"/>
      <c r="C13" s="100">
        <f>IF(SER_hh_emih_in!C13=0,0,SER_hh_emih_in!C13/SER_summary!C$27)</f>
        <v>0</v>
      </c>
      <c r="D13" s="100">
        <f>IF(SER_hh_emih_in!D13=0,0,SER_hh_emih_in!D13/SER_summary!D$27)</f>
        <v>0</v>
      </c>
      <c r="E13" s="100">
        <f>IF(SER_hh_emih_in!E13=0,0,SER_hh_emih_in!E13/SER_summary!E$27)</f>
        <v>0</v>
      </c>
      <c r="F13" s="100">
        <f>IF(SER_hh_emih_in!F13=0,0,SER_hh_emih_in!F13/SER_summary!F$27)</f>
        <v>0</v>
      </c>
      <c r="G13" s="100">
        <f>IF(SER_hh_emih_in!G13=0,0,SER_hh_emih_in!G13/SER_summary!G$27)</f>
        <v>0</v>
      </c>
      <c r="H13" s="100">
        <f>IF(SER_hh_emih_in!H13=0,0,SER_hh_emih_in!H13/SER_summary!H$27)</f>
        <v>0</v>
      </c>
      <c r="I13" s="100">
        <f>IF(SER_hh_emih_in!I13=0,0,SER_hh_emih_in!I13/SER_summary!I$27)</f>
        <v>0</v>
      </c>
      <c r="J13" s="100">
        <f>IF(SER_hh_emih_in!J13=0,0,SER_hh_emih_in!J13/SER_summary!J$27)</f>
        <v>0</v>
      </c>
      <c r="K13" s="100">
        <f>IF(SER_hh_emih_in!K13=0,0,SER_hh_emih_in!K13/SER_summary!K$27)</f>
        <v>0</v>
      </c>
      <c r="L13" s="100">
        <f>IF(SER_hh_emih_in!L13=0,0,SER_hh_emih_in!L13/SER_summary!L$27)</f>
        <v>0</v>
      </c>
      <c r="M13" s="100">
        <f>IF(SER_hh_emih_in!M13=0,0,SER_hh_emih_in!M13/SER_summary!M$27)</f>
        <v>0</v>
      </c>
      <c r="N13" s="100">
        <f>IF(SER_hh_emih_in!N13=0,0,SER_hh_emih_in!N13/SER_summary!N$27)</f>
        <v>0</v>
      </c>
      <c r="O13" s="100">
        <f>IF(SER_hh_emih_in!O13=0,0,SER_hh_emih_in!O13/SER_summary!O$27)</f>
        <v>0</v>
      </c>
      <c r="P13" s="100">
        <f>IF(SER_hh_emih_in!P13=0,0,SER_hh_emih_in!P13/SER_summary!P$27)</f>
        <v>0</v>
      </c>
      <c r="Q13" s="100">
        <f>IF(SER_hh_emih_in!Q13=0,0,SER_hh_emih_in!Q13/SER_summary!Q$27)</f>
        <v>0</v>
      </c>
    </row>
    <row r="14" spans="1:17" ht="12" customHeight="1" x14ac:dyDescent="0.25">
      <c r="A14" s="51" t="s">
        <v>104</v>
      </c>
      <c r="B14" s="22"/>
      <c r="C14" s="22">
        <f>IF(SER_hh_emih_in!C14=0,0,SER_hh_emih_in!C14/SER_summary!C$27)</f>
        <v>0</v>
      </c>
      <c r="D14" s="22">
        <f>IF(SER_hh_emih_in!D14=0,0,SER_hh_emih_in!D14/SER_summary!D$27)</f>
        <v>0</v>
      </c>
      <c r="E14" s="22">
        <f>IF(SER_hh_emih_in!E14=0,0,SER_hh_emih_in!E14/SER_summary!E$27)</f>
        <v>0</v>
      </c>
      <c r="F14" s="22">
        <f>IF(SER_hh_emih_in!F14=0,0,SER_hh_emih_in!F14/SER_summary!F$27)</f>
        <v>0</v>
      </c>
      <c r="G14" s="22">
        <f>IF(SER_hh_emih_in!G14=0,0,SER_hh_emih_in!G14/SER_summary!G$27)</f>
        <v>0</v>
      </c>
      <c r="H14" s="22">
        <f>IF(SER_hh_emih_in!H14=0,0,SER_hh_emih_in!H14/SER_summary!H$27)</f>
        <v>0</v>
      </c>
      <c r="I14" s="22">
        <f>IF(SER_hh_emih_in!I14=0,0,SER_hh_emih_in!I14/SER_summary!I$27)</f>
        <v>0</v>
      </c>
      <c r="J14" s="22">
        <f>IF(SER_hh_emih_in!J14=0,0,SER_hh_emih_in!J14/SER_summary!J$27)</f>
        <v>0</v>
      </c>
      <c r="K14" s="22">
        <f>IF(SER_hh_emih_in!K14=0,0,SER_hh_emih_in!K14/SER_summary!K$27)</f>
        <v>0</v>
      </c>
      <c r="L14" s="22">
        <f>IF(SER_hh_emih_in!L14=0,0,SER_hh_emih_in!L14/SER_summary!L$27)</f>
        <v>0</v>
      </c>
      <c r="M14" s="22">
        <f>IF(SER_hh_emih_in!M14=0,0,SER_hh_emih_in!M14/SER_summary!M$27)</f>
        <v>0</v>
      </c>
      <c r="N14" s="22">
        <f>IF(SER_hh_emih_in!N14=0,0,SER_hh_emih_in!N14/SER_summary!N$27)</f>
        <v>0</v>
      </c>
      <c r="O14" s="22">
        <f>IF(SER_hh_emih_in!O14=0,0,SER_hh_emih_in!O14/SER_summary!O$27)</f>
        <v>0</v>
      </c>
      <c r="P14" s="22">
        <f>IF(SER_hh_emih_in!P14=0,0,SER_hh_emih_in!P14/SER_summary!P$27)</f>
        <v>0</v>
      </c>
      <c r="Q14" s="22">
        <f>IF(SER_hh_emih_in!Q14=0,0,SER_hh_emih_in!Q14/SER_summary!Q$27)</f>
        <v>0</v>
      </c>
    </row>
    <row r="15" spans="1:17" ht="12" customHeight="1" x14ac:dyDescent="0.25">
      <c r="A15" s="105" t="s">
        <v>108</v>
      </c>
      <c r="B15" s="104"/>
      <c r="C15" s="104">
        <f>IF(SER_hh_emih_in!C15=0,0,SER_hh_emih_in!C15/SER_summary!C$27)</f>
        <v>0</v>
      </c>
      <c r="D15" s="104">
        <f>IF(SER_hh_emih_in!D15=0,0,SER_hh_emih_in!D15/SER_summary!D$27)</f>
        <v>0</v>
      </c>
      <c r="E15" s="104">
        <f>IF(SER_hh_emih_in!E15=0,0,SER_hh_emih_in!E15/SER_summary!E$27)</f>
        <v>0</v>
      </c>
      <c r="F15" s="104">
        <f>IF(SER_hh_emih_in!F15=0,0,SER_hh_emih_in!F15/SER_summary!F$27)</f>
        <v>0</v>
      </c>
      <c r="G15" s="104">
        <f>IF(SER_hh_emih_in!G15=0,0,SER_hh_emih_in!G15/SER_summary!G$27)</f>
        <v>0</v>
      </c>
      <c r="H15" s="104">
        <f>IF(SER_hh_emih_in!H15=0,0,SER_hh_emih_in!H15/SER_summary!H$27)</f>
        <v>0</v>
      </c>
      <c r="I15" s="104">
        <f>IF(SER_hh_emih_in!I15=0,0,SER_hh_emih_in!I15/SER_summary!I$27)</f>
        <v>0</v>
      </c>
      <c r="J15" s="104">
        <f>IF(SER_hh_emih_in!J15=0,0,SER_hh_emih_in!J15/SER_summary!J$27)</f>
        <v>0</v>
      </c>
      <c r="K15" s="104">
        <f>IF(SER_hh_emih_in!K15=0,0,SER_hh_emih_in!K15/SER_summary!K$27)</f>
        <v>0</v>
      </c>
      <c r="L15" s="104">
        <f>IF(SER_hh_emih_in!L15=0,0,SER_hh_emih_in!L15/SER_summary!L$27)</f>
        <v>0</v>
      </c>
      <c r="M15" s="104">
        <f>IF(SER_hh_emih_in!M15=0,0,SER_hh_emih_in!M15/SER_summary!M$27)</f>
        <v>0</v>
      </c>
      <c r="N15" s="104">
        <f>IF(SER_hh_emih_in!N15=0,0,SER_hh_emih_in!N15/SER_summary!N$27)</f>
        <v>0</v>
      </c>
      <c r="O15" s="104">
        <f>IF(SER_hh_emih_in!O15=0,0,SER_hh_emih_in!O15/SER_summary!O$27)</f>
        <v>0</v>
      </c>
      <c r="P15" s="104">
        <f>IF(SER_hh_emih_in!P15=0,0,SER_hh_emih_in!P15/SER_summary!P$27)</f>
        <v>0</v>
      </c>
      <c r="Q15" s="104">
        <f>IF(SER_hh_emih_in!Q15=0,0,SER_hh_emih_in!Q15/SER_summary!Q$27)</f>
        <v>0</v>
      </c>
    </row>
    <row r="16" spans="1:17" ht="12.95" customHeight="1" x14ac:dyDescent="0.25">
      <c r="A16" s="90" t="s">
        <v>102</v>
      </c>
      <c r="B16" s="101"/>
      <c r="C16" s="101">
        <f>IF(SER_hh_emih_in!C16=0,0,SER_hh_emih_in!C16/SER_summary!C$27)</f>
        <v>0</v>
      </c>
      <c r="D16" s="101">
        <f>IF(SER_hh_emih_in!D16=0,0,SER_hh_emih_in!D16/SER_summary!D$27)</f>
        <v>0</v>
      </c>
      <c r="E16" s="101">
        <f>IF(SER_hh_emih_in!E16=0,0,SER_hh_emih_in!E16/SER_summary!E$27)</f>
        <v>0</v>
      </c>
      <c r="F16" s="101">
        <f>IF(SER_hh_emih_in!F16=0,0,SER_hh_emih_in!F16/SER_summary!F$27)</f>
        <v>0</v>
      </c>
      <c r="G16" s="101">
        <f>IF(SER_hh_emih_in!G16=0,0,SER_hh_emih_in!G16/SER_summary!G$27)</f>
        <v>0</v>
      </c>
      <c r="H16" s="101">
        <f>IF(SER_hh_emih_in!H16=0,0,SER_hh_emih_in!H16/SER_summary!H$27)</f>
        <v>0</v>
      </c>
      <c r="I16" s="101">
        <f>IF(SER_hh_emih_in!I16=0,0,SER_hh_emih_in!I16/SER_summary!I$27)</f>
        <v>0</v>
      </c>
      <c r="J16" s="101">
        <f>IF(SER_hh_emih_in!J16=0,0,SER_hh_emih_in!J16/SER_summary!J$27)</f>
        <v>0</v>
      </c>
      <c r="K16" s="101">
        <f>IF(SER_hh_emih_in!K16=0,0,SER_hh_emih_in!K16/SER_summary!K$27)</f>
        <v>0</v>
      </c>
      <c r="L16" s="101">
        <f>IF(SER_hh_emih_in!L16=0,0,SER_hh_emih_in!L16/SER_summary!L$27)</f>
        <v>0</v>
      </c>
      <c r="M16" s="101">
        <f>IF(SER_hh_emih_in!M16=0,0,SER_hh_emih_in!M16/SER_summary!M$27)</f>
        <v>0</v>
      </c>
      <c r="N16" s="101">
        <f>IF(SER_hh_emih_in!N16=0,0,SER_hh_emih_in!N16/SER_summary!N$27)</f>
        <v>0</v>
      </c>
      <c r="O16" s="101">
        <f>IF(SER_hh_emih_in!O16=0,0,SER_hh_emih_in!O16/SER_summary!O$27)</f>
        <v>0</v>
      </c>
      <c r="P16" s="101">
        <f>IF(SER_hh_emih_in!P16=0,0,SER_hh_emih_in!P16/SER_summary!P$27)</f>
        <v>0</v>
      </c>
      <c r="Q16" s="101">
        <f>IF(SER_hh_emih_in!Q16=0,0,SER_hh_emih_in!Q16/SER_summary!Q$27)</f>
        <v>0</v>
      </c>
    </row>
    <row r="17" spans="1:17" ht="12.95" customHeight="1" x14ac:dyDescent="0.25">
      <c r="A17" s="88" t="s">
        <v>101</v>
      </c>
      <c r="B17" s="103"/>
      <c r="C17" s="103">
        <f>IF(SER_hh_emih_in!C17=0,0,SER_hh_emih_in!C17/SER_summary!C$27)</f>
        <v>0</v>
      </c>
      <c r="D17" s="103">
        <f>IF(SER_hh_emih_in!D17=0,0,SER_hh_emih_in!D17/SER_summary!D$27)</f>
        <v>0</v>
      </c>
      <c r="E17" s="103">
        <f>IF(SER_hh_emih_in!E17=0,0,SER_hh_emih_in!E17/SER_summary!E$27)</f>
        <v>0</v>
      </c>
      <c r="F17" s="103">
        <f>IF(SER_hh_emih_in!F17=0,0,SER_hh_emih_in!F17/SER_summary!F$27)</f>
        <v>0</v>
      </c>
      <c r="G17" s="103">
        <f>IF(SER_hh_emih_in!G17=0,0,SER_hh_emih_in!G17/SER_summary!G$27)</f>
        <v>0</v>
      </c>
      <c r="H17" s="103">
        <f>IF(SER_hh_emih_in!H17=0,0,SER_hh_emih_in!H17/SER_summary!H$27)</f>
        <v>0</v>
      </c>
      <c r="I17" s="103">
        <f>IF(SER_hh_emih_in!I17=0,0,SER_hh_emih_in!I17/SER_summary!I$27)</f>
        <v>0</v>
      </c>
      <c r="J17" s="103">
        <f>IF(SER_hh_emih_in!J17=0,0,SER_hh_emih_in!J17/SER_summary!J$27)</f>
        <v>0</v>
      </c>
      <c r="K17" s="103">
        <f>IF(SER_hh_emih_in!K17=0,0,SER_hh_emih_in!K17/SER_summary!K$27)</f>
        <v>0</v>
      </c>
      <c r="L17" s="103">
        <f>IF(SER_hh_emih_in!L17=0,0,SER_hh_emih_in!L17/SER_summary!L$27)</f>
        <v>0</v>
      </c>
      <c r="M17" s="103">
        <f>IF(SER_hh_emih_in!M17=0,0,SER_hh_emih_in!M17/SER_summary!M$27)</f>
        <v>0</v>
      </c>
      <c r="N17" s="103">
        <f>IF(SER_hh_emih_in!N17=0,0,SER_hh_emih_in!N17/SER_summary!N$27)</f>
        <v>0</v>
      </c>
      <c r="O17" s="103">
        <f>IF(SER_hh_emih_in!O17=0,0,SER_hh_emih_in!O17/SER_summary!O$27)</f>
        <v>0</v>
      </c>
      <c r="P17" s="103">
        <f>IF(SER_hh_emih_in!P17=0,0,SER_hh_emih_in!P17/SER_summary!P$27)</f>
        <v>0</v>
      </c>
      <c r="Q17" s="103">
        <f>IF(SER_hh_emih_in!Q17=0,0,SER_hh_emih_in!Q17/SER_summary!Q$27)</f>
        <v>0</v>
      </c>
    </row>
    <row r="18" spans="1:17" ht="12" customHeight="1" x14ac:dyDescent="0.25">
      <c r="A18" s="88" t="s">
        <v>100</v>
      </c>
      <c r="B18" s="103"/>
      <c r="C18" s="103">
        <f>IF(SER_hh_emih_in!C18=0,0,SER_hh_emih_in!C18/SER_summary!C$27)</f>
        <v>0</v>
      </c>
      <c r="D18" s="103">
        <f>IF(SER_hh_emih_in!D18=0,0,SER_hh_emih_in!D18/SER_summary!D$27)</f>
        <v>0</v>
      </c>
      <c r="E18" s="103">
        <f>IF(SER_hh_emih_in!E18=0,0,SER_hh_emih_in!E18/SER_summary!E$27)</f>
        <v>0</v>
      </c>
      <c r="F18" s="103">
        <f>IF(SER_hh_emih_in!F18=0,0,SER_hh_emih_in!F18/SER_summary!F$27)</f>
        <v>0</v>
      </c>
      <c r="G18" s="103">
        <f>IF(SER_hh_emih_in!G18=0,0,SER_hh_emih_in!G18/SER_summary!G$27)</f>
        <v>0</v>
      </c>
      <c r="H18" s="103">
        <f>IF(SER_hh_emih_in!H18=0,0,SER_hh_emih_in!H18/SER_summary!H$27)</f>
        <v>0</v>
      </c>
      <c r="I18" s="103">
        <f>IF(SER_hh_emih_in!I18=0,0,SER_hh_emih_in!I18/SER_summary!I$27)</f>
        <v>0</v>
      </c>
      <c r="J18" s="103">
        <f>IF(SER_hh_emih_in!J18=0,0,SER_hh_emih_in!J18/SER_summary!J$27)</f>
        <v>0</v>
      </c>
      <c r="K18" s="103">
        <f>IF(SER_hh_emih_in!K18=0,0,SER_hh_emih_in!K18/SER_summary!K$27)</f>
        <v>0</v>
      </c>
      <c r="L18" s="103">
        <f>IF(SER_hh_emih_in!L18=0,0,SER_hh_emih_in!L18/SER_summary!L$27)</f>
        <v>0</v>
      </c>
      <c r="M18" s="103">
        <f>IF(SER_hh_emih_in!M18=0,0,SER_hh_emih_in!M18/SER_summary!M$27)</f>
        <v>0</v>
      </c>
      <c r="N18" s="103">
        <f>IF(SER_hh_emih_in!N18=0,0,SER_hh_emih_in!N18/SER_summary!N$27)</f>
        <v>0</v>
      </c>
      <c r="O18" s="103">
        <f>IF(SER_hh_emih_in!O18=0,0,SER_hh_emih_in!O18/SER_summary!O$27)</f>
        <v>0</v>
      </c>
      <c r="P18" s="103">
        <f>IF(SER_hh_emih_in!P18=0,0,SER_hh_emih_in!P18/SER_summary!P$27)</f>
        <v>0</v>
      </c>
      <c r="Q18" s="103">
        <f>IF(SER_hh_emih_in!Q18=0,0,SER_hh_emih_in!Q18/SER_summary!Q$27)</f>
        <v>0</v>
      </c>
    </row>
    <row r="19" spans="1:17" ht="12.95" customHeight="1" x14ac:dyDescent="0.25">
      <c r="A19" s="90" t="s">
        <v>47</v>
      </c>
      <c r="B19" s="101"/>
      <c r="C19" s="101">
        <f>IF(SER_hh_emih_in!C19=0,0,SER_hh_emih_in!C19/SER_summary!C$27)</f>
        <v>2.60167443360498</v>
      </c>
      <c r="D19" s="101">
        <f>IF(SER_hh_emih_in!D19=0,0,SER_hh_emih_in!D19/SER_summary!D$27)</f>
        <v>0.22918440072527102</v>
      </c>
      <c r="E19" s="101">
        <f>IF(SER_hh_emih_in!E19=0,0,SER_hh_emih_in!E19/SER_summary!E$27)</f>
        <v>0.19060311923172549</v>
      </c>
      <c r="F19" s="101">
        <f>IF(SER_hh_emih_in!F19=0,0,SER_hh_emih_in!F19/SER_summary!F$27)</f>
        <v>0.11315250563791168</v>
      </c>
      <c r="G19" s="101">
        <f>IF(SER_hh_emih_in!G19=0,0,SER_hh_emih_in!G19/SER_summary!G$27)</f>
        <v>0.6993902063297025</v>
      </c>
      <c r="H19" s="101">
        <f>IF(SER_hh_emih_in!H19=0,0,SER_hh_emih_in!H19/SER_summary!H$27)</f>
        <v>0.48819009458054863</v>
      </c>
      <c r="I19" s="101">
        <f>IF(SER_hh_emih_in!I19=0,0,SER_hh_emih_in!I19/SER_summary!I$27)</f>
        <v>0.88376398372929155</v>
      </c>
      <c r="J19" s="101">
        <f>IF(SER_hh_emih_in!J19=0,0,SER_hh_emih_in!J19/SER_summary!J$27)</f>
        <v>1.9413393774879197</v>
      </c>
      <c r="K19" s="101">
        <f>IF(SER_hh_emih_in!K19=0,0,SER_hh_emih_in!K19/SER_summary!K$27)</f>
        <v>1.7285115914757041</v>
      </c>
      <c r="L19" s="101">
        <f>IF(SER_hh_emih_in!L19=0,0,SER_hh_emih_in!L19/SER_summary!L$27)</f>
        <v>1.2417233725167509</v>
      </c>
      <c r="M19" s="101">
        <f>IF(SER_hh_emih_in!M19=0,0,SER_hh_emih_in!M19/SER_summary!M$27)</f>
        <v>1.7497894879740712</v>
      </c>
      <c r="N19" s="101">
        <f>IF(SER_hh_emih_in!N19=0,0,SER_hh_emih_in!N19/SER_summary!N$27)</f>
        <v>1.2460498129631321</v>
      </c>
      <c r="O19" s="101">
        <f>IF(SER_hh_emih_in!O19=0,0,SER_hh_emih_in!O19/SER_summary!O$27)</f>
        <v>3.6217282519721472</v>
      </c>
      <c r="P19" s="101">
        <f>IF(SER_hh_emih_in!P19=0,0,SER_hh_emih_in!P19/SER_summary!P$27)</f>
        <v>4.0555776050931502</v>
      </c>
      <c r="Q19" s="101">
        <f>IF(SER_hh_emih_in!Q19=0,0,SER_hh_emih_in!Q19/SER_summary!Q$27)</f>
        <v>1.3934701307927222</v>
      </c>
    </row>
    <row r="20" spans="1:17" ht="12" customHeight="1" x14ac:dyDescent="0.25">
      <c r="A20" s="88" t="s">
        <v>38</v>
      </c>
      <c r="B20" s="100"/>
      <c r="C20" s="100">
        <f>IF(SER_hh_emih_in!C20=0,0,SER_hh_emih_in!C20/SER_summary!C$27)</f>
        <v>0</v>
      </c>
      <c r="D20" s="100">
        <f>IF(SER_hh_emih_in!D20=0,0,SER_hh_emih_in!D20/SER_summary!D$27)</f>
        <v>0</v>
      </c>
      <c r="E20" s="100">
        <f>IF(SER_hh_emih_in!E20=0,0,SER_hh_emih_in!E20/SER_summary!E$27)</f>
        <v>0</v>
      </c>
      <c r="F20" s="100">
        <f>IF(SER_hh_emih_in!F20=0,0,SER_hh_emih_in!F20/SER_summary!F$27)</f>
        <v>0</v>
      </c>
      <c r="G20" s="100">
        <f>IF(SER_hh_emih_in!G20=0,0,SER_hh_emih_in!G20/SER_summary!G$27)</f>
        <v>0</v>
      </c>
      <c r="H20" s="100">
        <f>IF(SER_hh_emih_in!H20=0,0,SER_hh_emih_in!H20/SER_summary!H$27)</f>
        <v>0</v>
      </c>
      <c r="I20" s="100">
        <f>IF(SER_hh_emih_in!I20=0,0,SER_hh_emih_in!I20/SER_summary!I$27)</f>
        <v>0</v>
      </c>
      <c r="J20" s="100">
        <f>IF(SER_hh_emih_in!J20=0,0,SER_hh_emih_in!J20/SER_summary!J$27)</f>
        <v>0</v>
      </c>
      <c r="K20" s="100">
        <f>IF(SER_hh_emih_in!K20=0,0,SER_hh_emih_in!K20/SER_summary!K$27)</f>
        <v>0</v>
      </c>
      <c r="L20" s="100">
        <f>IF(SER_hh_emih_in!L20=0,0,SER_hh_emih_in!L20/SER_summary!L$27)</f>
        <v>0</v>
      </c>
      <c r="M20" s="100">
        <f>IF(SER_hh_emih_in!M20=0,0,SER_hh_emih_in!M20/SER_summary!M$27)</f>
        <v>0</v>
      </c>
      <c r="N20" s="100">
        <f>IF(SER_hh_emih_in!N20=0,0,SER_hh_emih_in!N20/SER_summary!N$27)</f>
        <v>0</v>
      </c>
      <c r="O20" s="100">
        <f>IF(SER_hh_emih_in!O20=0,0,SER_hh_emih_in!O20/SER_summary!O$27)</f>
        <v>0</v>
      </c>
      <c r="P20" s="100">
        <f>IF(SER_hh_emih_in!P20=0,0,SER_hh_emih_in!P20/SER_summary!P$27)</f>
        <v>0</v>
      </c>
      <c r="Q20" s="100">
        <f>IF(SER_hh_emih_in!Q20=0,0,SER_hh_emih_in!Q20/SER_summary!Q$27)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IF(SER_hh_emih_in!C21=0,0,SER_hh_emih_in!C21/SER_summary!C$27)</f>
        <v>0</v>
      </c>
      <c r="D21" s="100">
        <f>IF(SER_hh_emih_in!D21=0,0,SER_hh_emih_in!D21/SER_summary!D$27)</f>
        <v>0</v>
      </c>
      <c r="E21" s="100">
        <f>IF(SER_hh_emih_in!E21=0,0,SER_hh_emih_in!E21/SER_summary!E$27)</f>
        <v>0</v>
      </c>
      <c r="F21" s="100">
        <f>IF(SER_hh_emih_in!F21=0,0,SER_hh_emih_in!F21/SER_summary!F$27)</f>
        <v>0</v>
      </c>
      <c r="G21" s="100">
        <f>IF(SER_hh_emih_in!G21=0,0,SER_hh_emih_in!G21/SER_summary!G$27)</f>
        <v>0</v>
      </c>
      <c r="H21" s="100">
        <f>IF(SER_hh_emih_in!H21=0,0,SER_hh_emih_in!H21/SER_summary!H$27)</f>
        <v>0</v>
      </c>
      <c r="I21" s="100">
        <f>IF(SER_hh_emih_in!I21=0,0,SER_hh_emih_in!I21/SER_summary!I$27)</f>
        <v>0</v>
      </c>
      <c r="J21" s="100">
        <f>IF(SER_hh_emih_in!J21=0,0,SER_hh_emih_in!J21/SER_summary!J$27)</f>
        <v>0</v>
      </c>
      <c r="K21" s="100">
        <f>IF(SER_hh_emih_in!K21=0,0,SER_hh_emih_in!K21/SER_summary!K$27)</f>
        <v>0</v>
      </c>
      <c r="L21" s="100">
        <f>IF(SER_hh_emih_in!L21=0,0,SER_hh_emih_in!L21/SER_summary!L$27)</f>
        <v>0</v>
      </c>
      <c r="M21" s="100">
        <f>IF(SER_hh_emih_in!M21=0,0,SER_hh_emih_in!M21/SER_summary!M$27)</f>
        <v>0</v>
      </c>
      <c r="N21" s="100">
        <f>IF(SER_hh_emih_in!N21=0,0,SER_hh_emih_in!N21/SER_summary!N$27)</f>
        <v>0</v>
      </c>
      <c r="O21" s="100">
        <f>IF(SER_hh_emih_in!O21=0,0,SER_hh_emih_in!O21/SER_summary!O$27)</f>
        <v>0</v>
      </c>
      <c r="P21" s="100">
        <f>IF(SER_hh_emih_in!P21=0,0,SER_hh_emih_in!P21/SER_summary!P$27)</f>
        <v>0</v>
      </c>
      <c r="Q21" s="100">
        <f>IF(SER_hh_emih_in!Q21=0,0,SER_hh_emih_in!Q21/SER_summary!Q$27)</f>
        <v>0</v>
      </c>
    </row>
    <row r="22" spans="1:17" ht="12" customHeight="1" x14ac:dyDescent="0.25">
      <c r="A22" s="88" t="s">
        <v>99</v>
      </c>
      <c r="B22" s="100"/>
      <c r="C22" s="100">
        <f>IF(SER_hh_emih_in!C22=0,0,SER_hh_emih_in!C22/SER_summary!C$27)</f>
        <v>6.7490831300678495</v>
      </c>
      <c r="D22" s="100">
        <f>IF(SER_hh_emih_in!D22=0,0,SER_hh_emih_in!D22/SER_summary!D$27)</f>
        <v>0</v>
      </c>
      <c r="E22" s="100">
        <f>IF(SER_hh_emih_in!E22=0,0,SER_hh_emih_in!E22/SER_summary!E$27)</f>
        <v>0</v>
      </c>
      <c r="F22" s="100">
        <f>IF(SER_hh_emih_in!F22=0,0,SER_hh_emih_in!F22/SER_summary!F$27)</f>
        <v>0</v>
      </c>
      <c r="G22" s="100">
        <f>IF(SER_hh_emih_in!G22=0,0,SER_hh_emih_in!G22/SER_summary!G$27)</f>
        <v>6.2582415958915414</v>
      </c>
      <c r="H22" s="100">
        <f>IF(SER_hh_emih_in!H22=0,0,SER_hh_emih_in!H22/SER_summary!H$27)</f>
        <v>6.1875347459392724</v>
      </c>
      <c r="I22" s="100">
        <f>IF(SER_hh_emih_in!I22=0,0,SER_hh_emih_in!I22/SER_summary!I$27)</f>
        <v>6.2012449243025056</v>
      </c>
      <c r="J22" s="100">
        <f>IF(SER_hh_emih_in!J22=0,0,SER_hh_emih_in!J22/SER_summary!J$27)</f>
        <v>6.2987061796269375</v>
      </c>
      <c r="K22" s="100">
        <f>IF(SER_hh_emih_in!K22=0,0,SER_hh_emih_in!K22/SER_summary!K$27)</f>
        <v>6.406786409683229</v>
      </c>
      <c r="L22" s="100">
        <f>IF(SER_hh_emih_in!L22=0,0,SER_hh_emih_in!L22/SER_summary!L$27)</f>
        <v>6.5016608825547708</v>
      </c>
      <c r="M22" s="100">
        <f>IF(SER_hh_emih_in!M22=0,0,SER_hh_emih_in!M22/SER_summary!M$27)</f>
        <v>6.6624174337850341</v>
      </c>
      <c r="N22" s="100">
        <f>IF(SER_hh_emih_in!N22=0,0,SER_hh_emih_in!N22/SER_summary!N$27)</f>
        <v>6.8332101156979812</v>
      </c>
      <c r="O22" s="100">
        <f>IF(SER_hh_emih_in!O22=0,0,SER_hh_emih_in!O22/SER_summary!O$27)</f>
        <v>6.8657710745360463</v>
      </c>
      <c r="P22" s="100">
        <f>IF(SER_hh_emih_in!P22=0,0,SER_hh_emih_in!P22/SER_summary!P$27)</f>
        <v>6.8236877685820811</v>
      </c>
      <c r="Q22" s="100">
        <f>IF(SER_hh_emih_in!Q22=0,0,SER_hh_emih_in!Q22/SER_summary!Q$27)</f>
        <v>6.7832527536088731</v>
      </c>
    </row>
    <row r="23" spans="1:17" ht="12" customHeight="1" x14ac:dyDescent="0.25">
      <c r="A23" s="88" t="s">
        <v>98</v>
      </c>
      <c r="B23" s="100"/>
      <c r="C23" s="100">
        <f>IF(SER_hh_emih_in!C23=0,0,SER_hh_emih_in!C23/SER_summary!C$27)</f>
        <v>4.9807198231904604</v>
      </c>
      <c r="D23" s="100">
        <f>IF(SER_hh_emih_in!D23=0,0,SER_hh_emih_in!D23/SER_summary!D$27)</f>
        <v>4.9199098102441949</v>
      </c>
      <c r="E23" s="100">
        <f>IF(SER_hh_emih_in!E23=0,0,SER_hh_emih_in!E23/SER_summary!E$27)</f>
        <v>4.8648551506703672</v>
      </c>
      <c r="F23" s="100">
        <f>IF(SER_hh_emih_in!F23=0,0,SER_hh_emih_in!F23/SER_summary!F$27)</f>
        <v>4.8166109324146884</v>
      </c>
      <c r="G23" s="100">
        <f>IF(SER_hh_emih_in!G23=0,0,SER_hh_emih_in!G23/SER_summary!G$27)</f>
        <v>4.6772012145917987</v>
      </c>
      <c r="H23" s="100">
        <f>IF(SER_hh_emih_in!H23=0,0,SER_hh_emih_in!H23/SER_summary!H$27)</f>
        <v>4.5863700555033393</v>
      </c>
      <c r="I23" s="100">
        <f>IF(SER_hh_emih_in!I23=0,0,SER_hh_emih_in!I23/SER_summary!I$27)</f>
        <v>4.4804854985258862</v>
      </c>
      <c r="J23" s="100">
        <f>IF(SER_hh_emih_in!J23=0,0,SER_hh_emih_in!J23/SER_summary!J$27)</f>
        <v>4.4765374788963461</v>
      </c>
      <c r="K23" s="100">
        <f>IF(SER_hh_emih_in!K23=0,0,SER_hh_emih_in!K23/SER_summary!K$27)</f>
        <v>4.452313322189279</v>
      </c>
      <c r="L23" s="100">
        <f>IF(SER_hh_emih_in!L23=0,0,SER_hh_emih_in!L23/SER_summary!L$27)</f>
        <v>4.4198118758799438</v>
      </c>
      <c r="M23" s="100">
        <f>IF(SER_hh_emih_in!M23=0,0,SER_hh_emih_in!M23/SER_summary!M$27)</f>
        <v>4.4833836651695362</v>
      </c>
      <c r="N23" s="100">
        <f>IF(SER_hh_emih_in!N23=0,0,SER_hh_emih_in!N23/SER_summary!N$27)</f>
        <v>4.578123163458705</v>
      </c>
      <c r="O23" s="100">
        <f>IF(SER_hh_emih_in!O23=0,0,SER_hh_emih_in!O23/SER_summary!O$27)</f>
        <v>4.5174617822201286</v>
      </c>
      <c r="P23" s="100">
        <f>IF(SER_hh_emih_in!P23=0,0,SER_hh_emih_in!P23/SER_summary!P$27)</f>
        <v>4.6431892630650182</v>
      </c>
      <c r="Q23" s="100">
        <f>IF(SER_hh_emih_in!Q23=0,0,SER_hh_emih_in!Q23/SER_summary!Q$27)</f>
        <v>4.6146482764410717</v>
      </c>
    </row>
    <row r="24" spans="1:17" ht="12" customHeight="1" x14ac:dyDescent="0.25">
      <c r="A24" s="88" t="s">
        <v>34</v>
      </c>
      <c r="B24" s="100"/>
      <c r="C24" s="100">
        <f>IF(SER_hh_emih_in!C24=0,0,SER_hh_emih_in!C24/SER_summary!C$27)</f>
        <v>0</v>
      </c>
      <c r="D24" s="100">
        <f>IF(SER_hh_emih_in!D24=0,0,SER_hh_emih_in!D24/SER_summary!D$27)</f>
        <v>0</v>
      </c>
      <c r="E24" s="100">
        <f>IF(SER_hh_emih_in!E24=0,0,SER_hh_emih_in!E24/SER_summary!E$27)</f>
        <v>0</v>
      </c>
      <c r="F24" s="100">
        <f>IF(SER_hh_emih_in!F24=0,0,SER_hh_emih_in!F24/SER_summary!F$27)</f>
        <v>0</v>
      </c>
      <c r="G24" s="100">
        <f>IF(SER_hh_emih_in!G24=0,0,SER_hh_emih_in!G24/SER_summary!G$27)</f>
        <v>0</v>
      </c>
      <c r="H24" s="100">
        <f>IF(SER_hh_emih_in!H24=0,0,SER_hh_emih_in!H24/SER_summary!H$27)</f>
        <v>0</v>
      </c>
      <c r="I24" s="100">
        <f>IF(SER_hh_emih_in!I24=0,0,SER_hh_emih_in!I24/SER_summary!I$27)</f>
        <v>0</v>
      </c>
      <c r="J24" s="100">
        <f>IF(SER_hh_emih_in!J24=0,0,SER_hh_emih_in!J24/SER_summary!J$27)</f>
        <v>0</v>
      </c>
      <c r="K24" s="100">
        <f>IF(SER_hh_emih_in!K24=0,0,SER_hh_emih_in!K24/SER_summary!K$27)</f>
        <v>0</v>
      </c>
      <c r="L24" s="100">
        <f>IF(SER_hh_emih_in!L24=0,0,SER_hh_emih_in!L24/SER_summary!L$27)</f>
        <v>0</v>
      </c>
      <c r="M24" s="100">
        <f>IF(SER_hh_emih_in!M24=0,0,SER_hh_emih_in!M24/SER_summary!M$27)</f>
        <v>0</v>
      </c>
      <c r="N24" s="100">
        <f>IF(SER_hh_emih_in!N24=0,0,SER_hh_emih_in!N24/SER_summary!N$27)</f>
        <v>0</v>
      </c>
      <c r="O24" s="100">
        <f>IF(SER_hh_emih_in!O24=0,0,SER_hh_emih_in!O24/SER_summary!O$27)</f>
        <v>0</v>
      </c>
      <c r="P24" s="100">
        <f>IF(SER_hh_emih_in!P24=0,0,SER_hh_emih_in!P24/SER_summary!P$27)</f>
        <v>0</v>
      </c>
      <c r="Q24" s="100">
        <f>IF(SER_hh_emih_in!Q24=0,0,SER_hh_emih_in!Q24/SER_summary!Q$27)</f>
        <v>0</v>
      </c>
    </row>
    <row r="25" spans="1:17" ht="12" customHeight="1" x14ac:dyDescent="0.25">
      <c r="A25" s="88" t="s">
        <v>42</v>
      </c>
      <c r="B25" s="100"/>
      <c r="C25" s="100">
        <f>IF(SER_hh_emih_in!C25=0,0,SER_hh_emih_in!C25/SER_summary!C$27)</f>
        <v>0</v>
      </c>
      <c r="D25" s="100">
        <f>IF(SER_hh_emih_in!D25=0,0,SER_hh_emih_in!D25/SER_summary!D$27)</f>
        <v>0</v>
      </c>
      <c r="E25" s="100">
        <f>IF(SER_hh_emih_in!E25=0,0,SER_hh_emih_in!E25/SER_summary!E$27)</f>
        <v>0</v>
      </c>
      <c r="F25" s="100">
        <f>IF(SER_hh_emih_in!F25=0,0,SER_hh_emih_in!F25/SER_summary!F$27)</f>
        <v>0</v>
      </c>
      <c r="G25" s="100">
        <f>IF(SER_hh_emih_in!G25=0,0,SER_hh_emih_in!G25/SER_summary!G$27)</f>
        <v>0</v>
      </c>
      <c r="H25" s="100">
        <f>IF(SER_hh_emih_in!H25=0,0,SER_hh_emih_in!H25/SER_summary!H$27)</f>
        <v>0</v>
      </c>
      <c r="I25" s="100">
        <f>IF(SER_hh_emih_in!I25=0,0,SER_hh_emih_in!I25/SER_summary!I$27)</f>
        <v>0</v>
      </c>
      <c r="J25" s="100">
        <f>IF(SER_hh_emih_in!J25=0,0,SER_hh_emih_in!J25/SER_summary!J$27)</f>
        <v>0</v>
      </c>
      <c r="K25" s="100">
        <f>IF(SER_hh_emih_in!K25=0,0,SER_hh_emih_in!K25/SER_summary!K$27)</f>
        <v>0</v>
      </c>
      <c r="L25" s="100">
        <f>IF(SER_hh_emih_in!L25=0,0,SER_hh_emih_in!L25/SER_summary!L$27)</f>
        <v>0</v>
      </c>
      <c r="M25" s="100">
        <f>IF(SER_hh_emih_in!M25=0,0,SER_hh_emih_in!M25/SER_summary!M$27)</f>
        <v>0</v>
      </c>
      <c r="N25" s="100">
        <f>IF(SER_hh_emih_in!N25=0,0,SER_hh_emih_in!N25/SER_summary!N$27)</f>
        <v>0</v>
      </c>
      <c r="O25" s="100">
        <f>IF(SER_hh_emih_in!O25=0,0,SER_hh_emih_in!O25/SER_summary!O$27)</f>
        <v>0</v>
      </c>
      <c r="P25" s="100">
        <f>IF(SER_hh_emih_in!P25=0,0,SER_hh_emih_in!P25/SER_summary!P$27)</f>
        <v>0</v>
      </c>
      <c r="Q25" s="100">
        <f>IF(SER_hh_emih_in!Q25=0,0,SER_hh_emih_in!Q25/SER_summary!Q$27)</f>
        <v>0</v>
      </c>
    </row>
    <row r="26" spans="1:17" ht="12" customHeight="1" x14ac:dyDescent="0.25">
      <c r="A26" s="88" t="s">
        <v>30</v>
      </c>
      <c r="B26" s="22"/>
      <c r="C26" s="22">
        <f>IF(SER_hh_emih_in!C26=0,0,SER_hh_emih_in!C26/SER_summary!C$27)</f>
        <v>0</v>
      </c>
      <c r="D26" s="22">
        <f>IF(SER_hh_emih_in!D26=0,0,SER_hh_emih_in!D26/SER_summary!D$27)</f>
        <v>0</v>
      </c>
      <c r="E26" s="22">
        <f>IF(SER_hh_emih_in!E26=0,0,SER_hh_emih_in!E26/SER_summary!E$27)</f>
        <v>0</v>
      </c>
      <c r="F26" s="22">
        <f>IF(SER_hh_emih_in!F26=0,0,SER_hh_emih_in!F26/SER_summary!F$27)</f>
        <v>0</v>
      </c>
      <c r="G26" s="22">
        <f>IF(SER_hh_emih_in!G26=0,0,SER_hh_emih_in!G26/SER_summary!G$27)</f>
        <v>0</v>
      </c>
      <c r="H26" s="22">
        <f>IF(SER_hh_emih_in!H26=0,0,SER_hh_emih_in!H26/SER_summary!H$27)</f>
        <v>0</v>
      </c>
      <c r="I26" s="22">
        <f>IF(SER_hh_emih_in!I26=0,0,SER_hh_emih_in!I26/SER_summary!I$27)</f>
        <v>0</v>
      </c>
      <c r="J26" s="22">
        <f>IF(SER_hh_emih_in!J26=0,0,SER_hh_emih_in!J26/SER_summary!J$27)</f>
        <v>0</v>
      </c>
      <c r="K26" s="22">
        <f>IF(SER_hh_emih_in!K26=0,0,SER_hh_emih_in!K26/SER_summary!K$27)</f>
        <v>0</v>
      </c>
      <c r="L26" s="22">
        <f>IF(SER_hh_emih_in!L26=0,0,SER_hh_emih_in!L26/SER_summary!L$27)</f>
        <v>0</v>
      </c>
      <c r="M26" s="22">
        <f>IF(SER_hh_emih_in!M26=0,0,SER_hh_emih_in!M26/SER_summary!M$27)</f>
        <v>0</v>
      </c>
      <c r="N26" s="22">
        <f>IF(SER_hh_emih_in!N26=0,0,SER_hh_emih_in!N26/SER_summary!N$27)</f>
        <v>0</v>
      </c>
      <c r="O26" s="22">
        <f>IF(SER_hh_emih_in!O26=0,0,SER_hh_emih_in!O26/SER_summary!O$27)</f>
        <v>0</v>
      </c>
      <c r="P26" s="22">
        <f>IF(SER_hh_emih_in!P26=0,0,SER_hh_emih_in!P26/SER_summary!P$27)</f>
        <v>0</v>
      </c>
      <c r="Q26" s="22">
        <f>IF(SER_hh_emih_in!Q26=0,0,SER_hh_emih_in!Q26/SER_summary!Q$27)</f>
        <v>0</v>
      </c>
    </row>
    <row r="27" spans="1:17" ht="12" customHeight="1" x14ac:dyDescent="0.25">
      <c r="A27" s="93" t="s">
        <v>114</v>
      </c>
      <c r="B27" s="121"/>
      <c r="C27" s="116">
        <f>IF(SER_hh_emih_in!C27=0,0,SER_hh_emih_in!C27/SER_summary!C$27)</f>
        <v>0</v>
      </c>
      <c r="D27" s="116">
        <f>IF(SER_hh_emih_in!D27=0,0,SER_hh_emih_in!D27/SER_summary!D$27)</f>
        <v>0</v>
      </c>
      <c r="E27" s="116">
        <f>IF(SER_hh_emih_in!E27=0,0,SER_hh_emih_in!E27/SER_summary!E$27)</f>
        <v>0</v>
      </c>
      <c r="F27" s="116">
        <f>IF(SER_hh_emih_in!F27=0,0,SER_hh_emih_in!F27/SER_summary!F$27)</f>
        <v>0</v>
      </c>
      <c r="G27" s="116">
        <f>IF(SER_hh_emih_in!G27=0,0,SER_hh_emih_in!G27/SER_summary!G$27)</f>
        <v>0</v>
      </c>
      <c r="H27" s="116">
        <f>IF(SER_hh_emih_in!H27=0,0,SER_hh_emih_in!H27/SER_summary!H$27)</f>
        <v>0</v>
      </c>
      <c r="I27" s="116">
        <f>IF(SER_hh_emih_in!I27=0,0,SER_hh_emih_in!I27/SER_summary!I$27)</f>
        <v>0</v>
      </c>
      <c r="J27" s="116">
        <f>IF(SER_hh_emih_in!J27=0,0,SER_hh_emih_in!J27/SER_summary!J$27)</f>
        <v>0</v>
      </c>
      <c r="K27" s="116">
        <f>IF(SER_hh_emih_in!K27=0,0,SER_hh_emih_in!K27/SER_summary!K$27)</f>
        <v>0</v>
      </c>
      <c r="L27" s="116">
        <f>IF(SER_hh_emih_in!L27=0,0,SER_hh_emih_in!L27/SER_summary!L$27)</f>
        <v>0</v>
      </c>
      <c r="M27" s="116">
        <f>IF(SER_hh_emih_in!M27=0,0,SER_hh_emih_in!M27/SER_summary!M$27)</f>
        <v>0</v>
      </c>
      <c r="N27" s="116">
        <f>IF(SER_hh_emih_in!N27=0,0,SER_hh_emih_in!N27/SER_summary!N$27)</f>
        <v>0</v>
      </c>
      <c r="O27" s="116">
        <f>IF(SER_hh_emih_in!O27=0,0,SER_hh_emih_in!O27/SER_summary!O$27)</f>
        <v>0</v>
      </c>
      <c r="P27" s="116">
        <f>IF(SER_hh_emih_in!P27=0,0,SER_hh_emih_in!P27/SER_summary!P$27)</f>
        <v>0</v>
      </c>
      <c r="Q27" s="116">
        <f>IF(SER_hh_emih_in!Q27=0,0,SER_hh_emih_in!Q27/SER_summary!Q$27)</f>
        <v>0</v>
      </c>
    </row>
    <row r="28" spans="1:17" ht="12" customHeight="1" x14ac:dyDescent="0.25">
      <c r="A28" s="91" t="s">
        <v>113</v>
      </c>
      <c r="B28" s="18"/>
      <c r="C28" s="117">
        <f>IF(SER_hh_emih_in!C28=0,0,SER_hh_emih_in!C28/SER_summary!C$27)</f>
        <v>0</v>
      </c>
      <c r="D28" s="117">
        <f>IF(SER_hh_emih_in!D28=0,0,SER_hh_emih_in!D28/SER_summary!D$27)</f>
        <v>0</v>
      </c>
      <c r="E28" s="117">
        <f>IF(SER_hh_emih_in!E28=0,0,SER_hh_emih_in!E28/SER_summary!E$27)</f>
        <v>0</v>
      </c>
      <c r="F28" s="117">
        <f>IF(SER_hh_emih_in!F28=0,0,SER_hh_emih_in!F28/SER_summary!F$27)</f>
        <v>0</v>
      </c>
      <c r="G28" s="117">
        <f>IF(SER_hh_emih_in!G28=0,0,SER_hh_emih_in!G28/SER_summary!G$27)</f>
        <v>0</v>
      </c>
      <c r="H28" s="117">
        <f>IF(SER_hh_emih_in!H28=0,0,SER_hh_emih_in!H28/SER_summary!H$27)</f>
        <v>0</v>
      </c>
      <c r="I28" s="117">
        <f>IF(SER_hh_emih_in!I28=0,0,SER_hh_emih_in!I28/SER_summary!I$27)</f>
        <v>0</v>
      </c>
      <c r="J28" s="117">
        <f>IF(SER_hh_emih_in!J28=0,0,SER_hh_emih_in!J28/SER_summary!J$27)</f>
        <v>0</v>
      </c>
      <c r="K28" s="117">
        <f>IF(SER_hh_emih_in!K28=0,0,SER_hh_emih_in!K28/SER_summary!K$27)</f>
        <v>0</v>
      </c>
      <c r="L28" s="117">
        <f>IF(SER_hh_emih_in!L28=0,0,SER_hh_emih_in!L28/SER_summary!L$27)</f>
        <v>0</v>
      </c>
      <c r="M28" s="117">
        <f>IF(SER_hh_emih_in!M28=0,0,SER_hh_emih_in!M28/SER_summary!M$27)</f>
        <v>0</v>
      </c>
      <c r="N28" s="117">
        <f>IF(SER_hh_emih_in!N28=0,0,SER_hh_emih_in!N28/SER_summary!N$27)</f>
        <v>0</v>
      </c>
      <c r="O28" s="117">
        <f>IF(SER_hh_emih_in!O28=0,0,SER_hh_emih_in!O28/SER_summary!O$27)</f>
        <v>0</v>
      </c>
      <c r="P28" s="117">
        <f>IF(SER_hh_emih_in!P28=0,0,SER_hh_emih_in!P28/SER_summary!P$27)</f>
        <v>0</v>
      </c>
      <c r="Q28" s="117">
        <f>IF(SER_hh_emih_in!Q28=0,0,SER_hh_emih_in!Q28/SER_summary!Q$27)</f>
        <v>0</v>
      </c>
    </row>
    <row r="29" spans="1:17" ht="12.95" customHeight="1" x14ac:dyDescent="0.25">
      <c r="A29" s="90" t="s">
        <v>46</v>
      </c>
      <c r="B29" s="101"/>
      <c r="C29" s="101">
        <f>IF(SER_hh_emih_in!C29=0,0,SER_hh_emih_in!C29/SER_summary!C$27)</f>
        <v>3.5252504252616457</v>
      </c>
      <c r="D29" s="101">
        <f>IF(SER_hh_emih_in!D29=0,0,SER_hh_emih_in!D29/SER_summary!D$27)</f>
        <v>2.241900651686457</v>
      </c>
      <c r="E29" s="101">
        <f>IF(SER_hh_emih_in!E29=0,0,SER_hh_emih_in!E29/SER_summary!E$27)</f>
        <v>0.23642589529659255</v>
      </c>
      <c r="F29" s="101">
        <f>IF(SER_hh_emih_in!F29=0,0,SER_hh_emih_in!F29/SER_summary!F$27)</f>
        <v>1.9545563623745481</v>
      </c>
      <c r="G29" s="101">
        <f>IF(SER_hh_emih_in!G29=0,0,SER_hh_emih_in!G29/SER_summary!G$27)</f>
        <v>8.774879068181024E-2</v>
      </c>
      <c r="H29" s="101">
        <f>IF(SER_hh_emih_in!H29=0,0,SER_hh_emih_in!H29/SER_summary!H$27)</f>
        <v>4.7615459545265991E-2</v>
      </c>
      <c r="I29" s="101">
        <f>IF(SER_hh_emih_in!I29=0,0,SER_hh_emih_in!I29/SER_summary!I$27)</f>
        <v>7.4337267302627671E-2</v>
      </c>
      <c r="J29" s="101">
        <f>IF(SER_hh_emih_in!J29=0,0,SER_hh_emih_in!J29/SER_summary!J$27)</f>
        <v>0</v>
      </c>
      <c r="K29" s="101">
        <f>IF(SER_hh_emih_in!K29=0,0,SER_hh_emih_in!K29/SER_summary!K$27)</f>
        <v>0</v>
      </c>
      <c r="L29" s="101">
        <f>IF(SER_hh_emih_in!L29=0,0,SER_hh_emih_in!L29/SER_summary!L$27)</f>
        <v>0.55457286452165122</v>
      </c>
      <c r="M29" s="101">
        <f>IF(SER_hh_emih_in!M29=0,0,SER_hh_emih_in!M29/SER_summary!M$27)</f>
        <v>0.25860801074386164</v>
      </c>
      <c r="N29" s="101">
        <f>IF(SER_hh_emih_in!N29=0,0,SER_hh_emih_in!N29/SER_summary!N$27)</f>
        <v>0.6283478796682137</v>
      </c>
      <c r="O29" s="101">
        <f>IF(SER_hh_emih_in!O29=0,0,SER_hh_emih_in!O29/SER_summary!O$27)</f>
        <v>4.6059096331170535</v>
      </c>
      <c r="P29" s="101">
        <f>IF(SER_hh_emih_in!P29=0,0,SER_hh_emih_in!P29/SER_summary!P$27)</f>
        <v>2.9001954387990145</v>
      </c>
      <c r="Q29" s="101">
        <f>IF(SER_hh_emih_in!Q29=0,0,SER_hh_emih_in!Q29/SER_summary!Q$27)</f>
        <v>0.35215569211840259</v>
      </c>
    </row>
    <row r="30" spans="1:17" s="28" customFormat="1" ht="12" customHeight="1" x14ac:dyDescent="0.25">
      <c r="A30" s="88" t="s">
        <v>66</v>
      </c>
      <c r="B30" s="100"/>
      <c r="C30" s="100">
        <f>IF(SER_hh_emih_in!C30=0,0,SER_hh_emih_in!C30/SER_summary!C$27)</f>
        <v>0</v>
      </c>
      <c r="D30" s="100">
        <f>IF(SER_hh_emih_in!D30=0,0,SER_hh_emih_in!D30/SER_summary!D$27)</f>
        <v>0</v>
      </c>
      <c r="E30" s="100">
        <f>IF(SER_hh_emih_in!E30=0,0,SER_hh_emih_in!E30/SER_summary!E$27)</f>
        <v>0</v>
      </c>
      <c r="F30" s="100">
        <f>IF(SER_hh_emih_in!F30=0,0,SER_hh_emih_in!F30/SER_summary!F$27)</f>
        <v>7.8918585655717317</v>
      </c>
      <c r="G30" s="100">
        <f>IF(SER_hh_emih_in!G30=0,0,SER_hh_emih_in!G30/SER_summary!G$27)</f>
        <v>7.6979777980923494</v>
      </c>
      <c r="H30" s="100">
        <f>IF(SER_hh_emih_in!H30=0,0,SER_hh_emih_in!H30/SER_summary!H$27)</f>
        <v>7.4776564115615685</v>
      </c>
      <c r="I30" s="100">
        <f>IF(SER_hh_emih_in!I30=0,0,SER_hh_emih_in!I30/SER_summary!I$27)</f>
        <v>7.3441622047267101</v>
      </c>
      <c r="J30" s="100">
        <f>IF(SER_hh_emih_in!J30=0,0,SER_hh_emih_in!J30/SER_summary!J$27)</f>
        <v>0</v>
      </c>
      <c r="K30" s="100">
        <f>IF(SER_hh_emih_in!K30=0,0,SER_hh_emih_in!K30/SER_summary!K$27)</f>
        <v>0</v>
      </c>
      <c r="L30" s="100">
        <f>IF(SER_hh_emih_in!L30=0,0,SER_hh_emih_in!L30/SER_summary!L$27)</f>
        <v>0</v>
      </c>
      <c r="M30" s="100">
        <f>IF(SER_hh_emih_in!M30=0,0,SER_hh_emih_in!M30/SER_summary!M$27)</f>
        <v>7.2089535534999634</v>
      </c>
      <c r="N30" s="100">
        <f>IF(SER_hh_emih_in!N30=0,0,SER_hh_emih_in!N30/SER_summary!N$27)</f>
        <v>7.1562834849022359</v>
      </c>
      <c r="O30" s="100">
        <f>IF(SER_hh_emih_in!O30=0,0,SER_hh_emih_in!O30/SER_summary!O$27)</f>
        <v>7.1237084137598146</v>
      </c>
      <c r="P30" s="100">
        <f>IF(SER_hh_emih_in!P30=0,0,SER_hh_emih_in!P30/SER_summary!P$27)</f>
        <v>7.0704847706934855</v>
      </c>
      <c r="Q30" s="100">
        <f>IF(SER_hh_emih_in!Q30=0,0,SER_hh_emih_in!Q30/SER_summary!Q$27)</f>
        <v>7.0083447399012506</v>
      </c>
    </row>
    <row r="31" spans="1:17" ht="12" customHeight="1" x14ac:dyDescent="0.25">
      <c r="A31" s="88" t="s">
        <v>98</v>
      </c>
      <c r="B31" s="100"/>
      <c r="C31" s="100">
        <f>IF(SER_hh_emih_in!C31=0,0,SER_hh_emih_in!C31/SER_summary!C$27)</f>
        <v>6.5350290496603165</v>
      </c>
      <c r="D31" s="100">
        <f>IF(SER_hh_emih_in!D31=0,0,SER_hh_emih_in!D31/SER_summary!D$27)</f>
        <v>6.4284182558466965</v>
      </c>
      <c r="E31" s="100">
        <f>IF(SER_hh_emih_in!E31=0,0,SER_hh_emih_in!E31/SER_summary!E$27)</f>
        <v>6.3222848830397806</v>
      </c>
      <c r="F31" s="100">
        <f>IF(SER_hh_emih_in!F31=0,0,SER_hh_emih_in!F31/SER_summary!F$27)</f>
        <v>6.2320040581231924</v>
      </c>
      <c r="G31" s="100">
        <f>IF(SER_hh_emih_in!G31=0,0,SER_hh_emih_in!G31/SER_summary!G$27)</f>
        <v>6.0258359235656034</v>
      </c>
      <c r="H31" s="100">
        <f>IF(SER_hh_emih_in!H31=0,0,SER_hh_emih_in!H31/SER_summary!H$27)</f>
        <v>5.8474759321744774</v>
      </c>
      <c r="I31" s="100">
        <f>IF(SER_hh_emih_in!I31=0,0,SER_hh_emih_in!I31/SER_summary!I$27)</f>
        <v>5.6850693487811084</v>
      </c>
      <c r="J31" s="100">
        <f>IF(SER_hh_emih_in!J31=0,0,SER_hh_emih_in!J31/SER_summary!J$27)</f>
        <v>0</v>
      </c>
      <c r="K31" s="100">
        <f>IF(SER_hh_emih_in!K31=0,0,SER_hh_emih_in!K31/SER_summary!K$27)</f>
        <v>0</v>
      </c>
      <c r="L31" s="100">
        <f>IF(SER_hh_emih_in!L31=0,0,SER_hh_emih_in!L31/SER_summary!L$27)</f>
        <v>5.6885745292057432</v>
      </c>
      <c r="M31" s="100">
        <f>IF(SER_hh_emih_in!M31=0,0,SER_hh_emih_in!M31/SER_summary!M$27)</f>
        <v>5.6540768525983456</v>
      </c>
      <c r="N31" s="100">
        <f>IF(SER_hh_emih_in!N31=0,0,SER_hh_emih_in!N31/SER_summary!N$27)</f>
        <v>5.7071236941268166</v>
      </c>
      <c r="O31" s="100">
        <f>IF(SER_hh_emih_in!O31=0,0,SER_hh_emih_in!O31/SER_summary!O$27)</f>
        <v>5.8667072171953869</v>
      </c>
      <c r="P31" s="100">
        <f>IF(SER_hh_emih_in!P31=0,0,SER_hh_emih_in!P31/SER_summary!P$27)</f>
        <v>5.949288172541058</v>
      </c>
      <c r="Q31" s="100">
        <f>IF(SER_hh_emih_in!Q31=0,0,SER_hh_emih_in!Q31/SER_summary!Q$27)</f>
        <v>5.8733349391530831</v>
      </c>
    </row>
    <row r="32" spans="1:17" ht="12" customHeight="1" x14ac:dyDescent="0.25">
      <c r="A32" s="88" t="s">
        <v>34</v>
      </c>
      <c r="B32" s="100"/>
      <c r="C32" s="100">
        <f>IF(SER_hh_emih_in!C32=0,0,SER_hh_emih_in!C32/SER_summary!C$27)</f>
        <v>0</v>
      </c>
      <c r="D32" s="100">
        <f>IF(SER_hh_emih_in!D32=0,0,SER_hh_emih_in!D32/SER_summary!D$27)</f>
        <v>0</v>
      </c>
      <c r="E32" s="100">
        <f>IF(SER_hh_emih_in!E32=0,0,SER_hh_emih_in!E32/SER_summary!E$27)</f>
        <v>0</v>
      </c>
      <c r="F32" s="100">
        <f>IF(SER_hh_emih_in!F32=0,0,SER_hh_emih_in!F32/SER_summary!F$27)</f>
        <v>0</v>
      </c>
      <c r="G32" s="100">
        <f>IF(SER_hh_emih_in!G32=0,0,SER_hh_emih_in!G32/SER_summary!G$27)</f>
        <v>0</v>
      </c>
      <c r="H32" s="100">
        <f>IF(SER_hh_emih_in!H32=0,0,SER_hh_emih_in!H32/SER_summary!H$27)</f>
        <v>0</v>
      </c>
      <c r="I32" s="100">
        <f>IF(SER_hh_emih_in!I32=0,0,SER_hh_emih_in!I32/SER_summary!I$27)</f>
        <v>0</v>
      </c>
      <c r="J32" s="100">
        <f>IF(SER_hh_emih_in!J32=0,0,SER_hh_emih_in!J32/SER_summary!J$27)</f>
        <v>0</v>
      </c>
      <c r="K32" s="100">
        <f>IF(SER_hh_emih_in!K32=0,0,SER_hh_emih_in!K32/SER_summary!K$27)</f>
        <v>0</v>
      </c>
      <c r="L32" s="100">
        <f>IF(SER_hh_emih_in!L32=0,0,SER_hh_emih_in!L32/SER_summary!L$27)</f>
        <v>0</v>
      </c>
      <c r="M32" s="100">
        <f>IF(SER_hh_emih_in!M32=0,0,SER_hh_emih_in!M32/SER_summary!M$27)</f>
        <v>0</v>
      </c>
      <c r="N32" s="100">
        <f>IF(SER_hh_emih_in!N32=0,0,SER_hh_emih_in!N32/SER_summary!N$27)</f>
        <v>0</v>
      </c>
      <c r="O32" s="100">
        <f>IF(SER_hh_emih_in!O32=0,0,SER_hh_emih_in!O32/SER_summary!O$27)</f>
        <v>0</v>
      </c>
      <c r="P32" s="100">
        <f>IF(SER_hh_emih_in!P32=0,0,SER_hh_emih_in!P32/SER_summary!P$27)</f>
        <v>0</v>
      </c>
      <c r="Q32" s="100">
        <f>IF(SER_hh_emih_in!Q32=0,0,SER_hh_emih_in!Q32/SER_summary!Q$27)</f>
        <v>0</v>
      </c>
    </row>
    <row r="33" spans="1:17" ht="12" customHeight="1" x14ac:dyDescent="0.25">
      <c r="A33" s="49" t="s">
        <v>30</v>
      </c>
      <c r="B33" s="18"/>
      <c r="C33" s="18">
        <f>IF(SER_hh_emih_in!C33=0,0,SER_hh_emih_in!C33/SER_summary!C$27)</f>
        <v>0</v>
      </c>
      <c r="D33" s="18">
        <f>IF(SER_hh_emih_in!D33=0,0,SER_hh_emih_in!D33/SER_summary!D$27)</f>
        <v>0</v>
      </c>
      <c r="E33" s="18">
        <f>IF(SER_hh_emih_in!E33=0,0,SER_hh_emih_in!E33/SER_summary!E$27)</f>
        <v>0</v>
      </c>
      <c r="F33" s="18">
        <f>IF(SER_hh_emih_in!F33=0,0,SER_hh_emih_in!F33/SER_summary!F$27)</f>
        <v>0</v>
      </c>
      <c r="G33" s="18">
        <f>IF(SER_hh_emih_in!G33=0,0,SER_hh_emih_in!G33/SER_summary!G$27)</f>
        <v>0</v>
      </c>
      <c r="H33" s="18">
        <f>IF(SER_hh_emih_in!H33=0,0,SER_hh_emih_in!H33/SER_summary!H$27)</f>
        <v>0</v>
      </c>
      <c r="I33" s="18">
        <f>IF(SER_hh_emih_in!I33=0,0,SER_hh_emih_in!I33/SER_summary!I$27)</f>
        <v>0</v>
      </c>
      <c r="J33" s="18">
        <f>IF(SER_hh_emih_in!J33=0,0,SER_hh_emih_in!J33/SER_summary!J$27)</f>
        <v>0</v>
      </c>
      <c r="K33" s="18">
        <f>IF(SER_hh_emih_in!K33=0,0,SER_hh_emih_in!K33/SER_summary!K$27)</f>
        <v>0</v>
      </c>
      <c r="L33" s="18">
        <f>IF(SER_hh_emih_in!L33=0,0,SER_hh_emih_in!L33/SER_summary!L$27)</f>
        <v>0</v>
      </c>
      <c r="M33" s="18">
        <f>IF(SER_hh_emih_in!M33=0,0,SER_hh_emih_in!M33/SER_summary!M$27)</f>
        <v>0</v>
      </c>
      <c r="N33" s="18">
        <f>IF(SER_hh_emih_in!N33=0,0,SER_hh_emih_in!N33/SER_summary!N$27)</f>
        <v>0</v>
      </c>
      <c r="O33" s="18">
        <f>IF(SER_hh_emih_in!O33=0,0,SER_hh_emih_in!O33/SER_summary!O$27)</f>
        <v>0</v>
      </c>
      <c r="P33" s="18">
        <f>IF(SER_hh_emih_in!P33=0,0,SER_hh_emih_in!P33/SER_summary!P$27)</f>
        <v>0</v>
      </c>
      <c r="Q33" s="18">
        <f>IF(SER_hh_emih_in!Q33=0,0,SER_hh_emih_in!Q33/SER_summary!Q$27)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8" tint="0.59999389629810485"/>
    <pageSetUpPr fitToPage="1"/>
  </sheetPr>
  <dimension ref="A1:Q73"/>
  <sheetViews>
    <sheetView showGridLines="0" zoomScaleNormal="100" workbookViewId="0">
      <pane xSplit="1" ySplit="1" topLeftCell="B2" activePane="bottomRight" state="frozen"/>
      <selection activeCell="B5" sqref="B5"/>
      <selection pane="topRight" activeCell="B5" sqref="B5"/>
      <selection pane="bottomLeft" activeCell="B5" sqref="B5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27" t="s">
        <v>109</v>
      </c>
      <c r="B3" s="129">
        <f t="shared" ref="B3" si="0">SUM(B4:B9)</f>
        <v>70.644001922405877</v>
      </c>
      <c r="C3" s="129">
        <f t="shared" ref="C3" si="1">SUM(C4:C9)</f>
        <v>74.606863019159761</v>
      </c>
      <c r="D3" s="129">
        <f t="shared" ref="D3:Q3" si="2">SUM(D4:D9)</f>
        <v>78.160455551697709</v>
      </c>
      <c r="E3" s="129">
        <f t="shared" si="2"/>
        <v>82.561756812887836</v>
      </c>
      <c r="F3" s="129">
        <f t="shared" si="2"/>
        <v>86.03877998047534</v>
      </c>
      <c r="G3" s="129">
        <f t="shared" si="2"/>
        <v>91.372090915042747</v>
      </c>
      <c r="H3" s="129">
        <f t="shared" si="2"/>
        <v>97.166575100940832</v>
      </c>
      <c r="I3" s="129">
        <f t="shared" si="2"/>
        <v>101.49292080797913</v>
      </c>
      <c r="J3" s="129">
        <f t="shared" si="2"/>
        <v>101.97729332098581</v>
      </c>
      <c r="K3" s="129">
        <f t="shared" si="2"/>
        <v>102.70790887166609</v>
      </c>
      <c r="L3" s="129">
        <f t="shared" si="2"/>
        <v>103.58244416071425</v>
      </c>
      <c r="M3" s="129">
        <f t="shared" si="2"/>
        <v>105.18209364323334</v>
      </c>
      <c r="N3" s="129">
        <f t="shared" si="2"/>
        <v>106.26154321847237</v>
      </c>
      <c r="O3" s="129">
        <f t="shared" si="2"/>
        <v>106.57777045825408</v>
      </c>
      <c r="P3" s="129">
        <f t="shared" si="2"/>
        <v>107.22752205907361</v>
      </c>
      <c r="Q3" s="129">
        <f t="shared" si="2"/>
        <v>108.51959585725913</v>
      </c>
    </row>
    <row r="4" spans="1:17" ht="12" customHeight="1" x14ac:dyDescent="0.25">
      <c r="A4" s="88" t="s">
        <v>9</v>
      </c>
      <c r="B4" s="128">
        <v>10.400008080614114</v>
      </c>
      <c r="C4" s="128">
        <v>10.89564199242178</v>
      </c>
      <c r="D4" s="128">
        <v>11.355562651917287</v>
      </c>
      <c r="E4" s="128">
        <v>11.938050602814497</v>
      </c>
      <c r="F4" s="128">
        <v>12.321725168383622</v>
      </c>
      <c r="G4" s="128">
        <v>13.048610332393682</v>
      </c>
      <c r="H4" s="128">
        <v>13.876488704522679</v>
      </c>
      <c r="I4" s="128">
        <v>14.447750212435226</v>
      </c>
      <c r="J4" s="128">
        <v>14.323420679519339</v>
      </c>
      <c r="K4" s="128">
        <v>14.288305230029316</v>
      </c>
      <c r="L4" s="128">
        <v>14.415712981235169</v>
      </c>
      <c r="M4" s="128">
        <v>14.87262690167729</v>
      </c>
      <c r="N4" s="128">
        <v>15.267003790186152</v>
      </c>
      <c r="O4" s="128">
        <v>15.510831823554618</v>
      </c>
      <c r="P4" s="128">
        <v>15.826683348160671</v>
      </c>
      <c r="Q4" s="128">
        <v>16.320747787208553</v>
      </c>
    </row>
    <row r="5" spans="1:17" ht="12" customHeight="1" x14ac:dyDescent="0.25">
      <c r="A5" s="88" t="s">
        <v>8</v>
      </c>
      <c r="B5" s="128">
        <v>11.39530089965565</v>
      </c>
      <c r="C5" s="128">
        <v>11.55537141629911</v>
      </c>
      <c r="D5" s="128">
        <v>11.700286203967218</v>
      </c>
      <c r="E5" s="128">
        <v>11.826518437855649</v>
      </c>
      <c r="F5" s="128">
        <v>11.918268407266186</v>
      </c>
      <c r="G5" s="128">
        <v>12.134430789448029</v>
      </c>
      <c r="H5" s="128">
        <v>12.337489578539332</v>
      </c>
      <c r="I5" s="128">
        <v>12.42409629480283</v>
      </c>
      <c r="J5" s="128">
        <v>12.537015534636362</v>
      </c>
      <c r="K5" s="128">
        <v>12.592274359548975</v>
      </c>
      <c r="L5" s="128">
        <v>12.604326524717738</v>
      </c>
      <c r="M5" s="128">
        <v>12.603253986731007</v>
      </c>
      <c r="N5" s="128">
        <v>12.594117862687645</v>
      </c>
      <c r="O5" s="128">
        <v>12.57889441011071</v>
      </c>
      <c r="P5" s="128">
        <v>12.569851758721033</v>
      </c>
      <c r="Q5" s="128">
        <v>12.426820440253229</v>
      </c>
    </row>
    <row r="6" spans="1:17" ht="12" customHeight="1" x14ac:dyDescent="0.25">
      <c r="A6" s="88" t="s">
        <v>7</v>
      </c>
      <c r="B6" s="128">
        <v>30.027082516098133</v>
      </c>
      <c r="C6" s="128">
        <v>31.07179645610633</v>
      </c>
      <c r="D6" s="128">
        <v>31.932290659965517</v>
      </c>
      <c r="E6" s="128">
        <v>32.839490900644719</v>
      </c>
      <c r="F6" s="128">
        <v>33.217769264616066</v>
      </c>
      <c r="G6" s="128">
        <v>34.512645297322948</v>
      </c>
      <c r="H6" s="128">
        <v>36.05675983196393</v>
      </c>
      <c r="I6" s="128">
        <v>36.996231649843295</v>
      </c>
      <c r="J6" s="128">
        <v>35.911876513447496</v>
      </c>
      <c r="K6" s="128">
        <v>35.15238949086843</v>
      </c>
      <c r="L6" s="128">
        <v>34.838814570962498</v>
      </c>
      <c r="M6" s="128">
        <v>35.267211184752377</v>
      </c>
      <c r="N6" s="128">
        <v>35.411590977260033</v>
      </c>
      <c r="O6" s="128">
        <v>35.228299391621817</v>
      </c>
      <c r="P6" s="128">
        <v>35.244749189725724</v>
      </c>
      <c r="Q6" s="128">
        <v>35.743453602720393</v>
      </c>
    </row>
    <row r="7" spans="1:17" ht="12" customHeight="1" x14ac:dyDescent="0.25">
      <c r="A7" s="88" t="s">
        <v>39</v>
      </c>
      <c r="B7" s="128">
        <v>11.140282718297938</v>
      </c>
      <c r="C7" s="128">
        <v>11.872811086084397</v>
      </c>
      <c r="D7" s="128">
        <v>12.461795658397474</v>
      </c>
      <c r="E7" s="128">
        <v>13.03778592258123</v>
      </c>
      <c r="F7" s="128">
        <v>13.6454774134146</v>
      </c>
      <c r="G7" s="128">
        <v>14.119959554739122</v>
      </c>
      <c r="H7" s="128">
        <v>14.474148195085645</v>
      </c>
      <c r="I7" s="128">
        <v>14.861732049156878</v>
      </c>
      <c r="J7" s="128">
        <v>15.096816393811089</v>
      </c>
      <c r="K7" s="128">
        <v>15.315102096024777</v>
      </c>
      <c r="L7" s="128">
        <v>15.360872086894471</v>
      </c>
      <c r="M7" s="128">
        <v>15.321944043325407</v>
      </c>
      <c r="N7" s="128">
        <v>15.27361619042466</v>
      </c>
      <c r="O7" s="128">
        <v>15.218338812812586</v>
      </c>
      <c r="P7" s="128">
        <v>15.170958466964828</v>
      </c>
      <c r="Q7" s="128">
        <v>15.144383866768685</v>
      </c>
    </row>
    <row r="8" spans="1:17" ht="12" customHeight="1" x14ac:dyDescent="0.25">
      <c r="A8" s="51" t="s">
        <v>6</v>
      </c>
      <c r="B8" s="50">
        <v>4.7618774698135367</v>
      </c>
      <c r="C8" s="50">
        <v>5.3048562571830908</v>
      </c>
      <c r="D8" s="50">
        <v>5.990375699000178</v>
      </c>
      <c r="E8" s="50">
        <v>6.9034209554910522</v>
      </c>
      <c r="F8" s="50">
        <v>7.830677995858716</v>
      </c>
      <c r="G8" s="50">
        <v>9.035156150232531</v>
      </c>
      <c r="H8" s="50">
        <v>10.60844898400998</v>
      </c>
      <c r="I8" s="50">
        <v>11.840747437127746</v>
      </c>
      <c r="J8" s="50">
        <v>12.449435623364637</v>
      </c>
      <c r="K8" s="50">
        <v>12.99609233021793</v>
      </c>
      <c r="L8" s="50">
        <v>13.557131313081095</v>
      </c>
      <c r="M8" s="50">
        <v>14.247688265472842</v>
      </c>
      <c r="N8" s="50">
        <v>14.809623439638589</v>
      </c>
      <c r="O8" s="50">
        <v>15.123854389405292</v>
      </c>
      <c r="P8" s="50">
        <v>15.496053174014143</v>
      </c>
      <c r="Q8" s="50">
        <v>15.961862416254736</v>
      </c>
    </row>
    <row r="9" spans="1:17" ht="12" customHeight="1" x14ac:dyDescent="0.25">
      <c r="A9" s="49" t="s">
        <v>5</v>
      </c>
      <c r="B9" s="48">
        <v>2.919450237926497</v>
      </c>
      <c r="C9" s="48">
        <v>3.9063858110650496</v>
      </c>
      <c r="D9" s="48">
        <v>4.7201446784500272</v>
      </c>
      <c r="E9" s="48">
        <v>6.0164899935006861</v>
      </c>
      <c r="F9" s="48">
        <v>7.1048617309361548</v>
      </c>
      <c r="G9" s="48">
        <v>8.5212887909064268</v>
      </c>
      <c r="H9" s="48">
        <v>9.8132398068192739</v>
      </c>
      <c r="I9" s="48">
        <v>10.922363164613161</v>
      </c>
      <c r="J9" s="48">
        <v>11.65872857620688</v>
      </c>
      <c r="K9" s="48">
        <v>12.363745364976669</v>
      </c>
      <c r="L9" s="48">
        <v>12.805586683823265</v>
      </c>
      <c r="M9" s="48">
        <v>12.869369261274418</v>
      </c>
      <c r="N9" s="48">
        <v>12.905590958275294</v>
      </c>
      <c r="O9" s="48">
        <v>12.917551630749044</v>
      </c>
      <c r="P9" s="48">
        <v>12.919226121487219</v>
      </c>
      <c r="Q9" s="48">
        <v>12.922327744053526</v>
      </c>
    </row>
    <row r="10" spans="1:17" s="28" customFormat="1" ht="12" customHeight="1" x14ac:dyDescent="0.25"/>
    <row r="11" spans="1:17" ht="12.95" customHeight="1" x14ac:dyDescent="0.25">
      <c r="A11" s="127" t="s">
        <v>140</v>
      </c>
      <c r="B11" s="129">
        <f t="shared" ref="B11" si="3">SUM(B12:B17)</f>
        <v>297.83405482863918</v>
      </c>
      <c r="C11" s="129">
        <f t="shared" ref="C11" si="4">SUM(C12:C17)</f>
        <v>317.02285461791655</v>
      </c>
      <c r="D11" s="129">
        <f t="shared" ref="D11" si="5">SUM(D12:D17)</f>
        <v>335.19105682917041</v>
      </c>
      <c r="E11" s="129">
        <f t="shared" ref="E11" si="6">SUM(E12:E17)</f>
        <v>359.32898969346417</v>
      </c>
      <c r="F11" s="129">
        <f t="shared" ref="F11" si="7">SUM(F12:F17)</f>
        <v>379.57371373053957</v>
      </c>
      <c r="G11" s="129">
        <f t="shared" ref="G11" si="8">SUM(G12:G17)</f>
        <v>410.16811308685919</v>
      </c>
      <c r="H11" s="129">
        <f t="shared" ref="H11" si="9">SUM(H12:H17)</f>
        <v>445.91579651626284</v>
      </c>
      <c r="I11" s="129">
        <f t="shared" ref="I11" si="10">SUM(I12:I17)</f>
        <v>472.56805881308668</v>
      </c>
      <c r="J11" s="129">
        <f t="shared" ref="J11" si="11">SUM(J12:J17)</f>
        <v>478.36649091002647</v>
      </c>
      <c r="K11" s="129">
        <f t="shared" ref="K11" si="12">SUM(K12:K17)</f>
        <v>484.46919837262556</v>
      </c>
      <c r="L11" s="129">
        <f t="shared" ref="L11" si="13">SUM(L12:L17)</f>
        <v>491.0429143922421</v>
      </c>
      <c r="M11" s="129">
        <f t="shared" ref="M11" si="14">SUM(M12:M17)</f>
        <v>500.47415317407638</v>
      </c>
      <c r="N11" s="129">
        <f t="shared" ref="N11" si="15">SUM(N12:N17)</f>
        <v>506.79684499084937</v>
      </c>
      <c r="O11" s="129">
        <f t="shared" ref="O11" si="16">SUM(O12:O17)</f>
        <v>508.4245268034631</v>
      </c>
      <c r="P11" s="129">
        <f t="shared" ref="P11" si="17">SUM(P12:P17)</f>
        <v>511.77248364613354</v>
      </c>
      <c r="Q11" s="129">
        <f t="shared" ref="Q11" si="18">SUM(Q12:Q17)</f>
        <v>518.34218433264266</v>
      </c>
    </row>
    <row r="12" spans="1:17" ht="12" customHeight="1" x14ac:dyDescent="0.25">
      <c r="A12" s="88" t="s">
        <v>9</v>
      </c>
      <c r="B12" s="128">
        <v>13.804831794380002</v>
      </c>
      <c r="C12" s="128">
        <v>14.462729627829702</v>
      </c>
      <c r="D12" s="128">
        <v>15.07322216724712</v>
      </c>
      <c r="E12" s="128">
        <v>15.846408891916887</v>
      </c>
      <c r="F12" s="128">
        <v>16.355693384814199</v>
      </c>
      <c r="G12" s="128">
        <v>17.320551041193706</v>
      </c>
      <c r="H12" s="128">
        <v>18.419465732880276</v>
      </c>
      <c r="I12" s="128">
        <v>19.17775062710421</v>
      </c>
      <c r="J12" s="128">
        <v>19.012717266007407</v>
      </c>
      <c r="K12" s="128">
        <v>18.966105487455291</v>
      </c>
      <c r="L12" s="128">
        <v>19.135224834388836</v>
      </c>
      <c r="M12" s="128">
        <v>19.741726268553268</v>
      </c>
      <c r="N12" s="128">
        <v>20.265216881950405</v>
      </c>
      <c r="O12" s="128">
        <v>20.588870956189101</v>
      </c>
      <c r="P12" s="128">
        <v>21.008128050547771</v>
      </c>
      <c r="Q12" s="128">
        <v>21.663942586822451</v>
      </c>
    </row>
    <row r="13" spans="1:17" ht="12" customHeight="1" x14ac:dyDescent="0.25">
      <c r="A13" s="88" t="s">
        <v>8</v>
      </c>
      <c r="B13" s="128">
        <v>34.229627072186425</v>
      </c>
      <c r="C13" s="128">
        <v>34.686319041141189</v>
      </c>
      <c r="D13" s="128">
        <v>35.088622711887666</v>
      </c>
      <c r="E13" s="128">
        <v>35.424539563544762</v>
      </c>
      <c r="F13" s="128">
        <v>35.681407989076625</v>
      </c>
      <c r="G13" s="128">
        <v>36.292843111757009</v>
      </c>
      <c r="H13" s="128">
        <v>36.868526533865378</v>
      </c>
      <c r="I13" s="128">
        <v>37.079982578348407</v>
      </c>
      <c r="J13" s="128">
        <v>37.438311020430042</v>
      </c>
      <c r="K13" s="128">
        <v>37.626370776110001</v>
      </c>
      <c r="L13" s="128">
        <v>37.667933189221543</v>
      </c>
      <c r="M13" s="128">
        <v>37.665573075944337</v>
      </c>
      <c r="N13" s="128">
        <v>37.681166587853923</v>
      </c>
      <c r="O13" s="128">
        <v>37.798343619892016</v>
      </c>
      <c r="P13" s="128">
        <v>37.921185969793797</v>
      </c>
      <c r="Q13" s="128">
        <v>37.634405400396929</v>
      </c>
    </row>
    <row r="14" spans="1:17" ht="12" customHeight="1" x14ac:dyDescent="0.25">
      <c r="A14" s="88" t="s">
        <v>7</v>
      </c>
      <c r="B14" s="128">
        <v>153.44492004470973</v>
      </c>
      <c r="C14" s="128">
        <v>157.25913919792416</v>
      </c>
      <c r="D14" s="128">
        <v>160.17080213840606</v>
      </c>
      <c r="E14" s="128">
        <v>163.01529676702458</v>
      </c>
      <c r="F14" s="128">
        <v>163.84530521425665</v>
      </c>
      <c r="G14" s="128">
        <v>168.95365939894279</v>
      </c>
      <c r="H14" s="128">
        <v>175.85963741930985</v>
      </c>
      <c r="I14" s="128">
        <v>179.83929531456081</v>
      </c>
      <c r="J14" s="128">
        <v>174.02457999962192</v>
      </c>
      <c r="K14" s="128">
        <v>169.63317610140237</v>
      </c>
      <c r="L14" s="128">
        <v>167.5313208500848</v>
      </c>
      <c r="M14" s="128">
        <v>168.65030387203956</v>
      </c>
      <c r="N14" s="128">
        <v>168.32521048467842</v>
      </c>
      <c r="O14" s="128">
        <v>166.59725443998497</v>
      </c>
      <c r="P14" s="128">
        <v>165.96871140994176</v>
      </c>
      <c r="Q14" s="128">
        <v>167.54985846521194</v>
      </c>
    </row>
    <row r="15" spans="1:17" ht="12" customHeight="1" x14ac:dyDescent="0.25">
      <c r="A15" s="88" t="s">
        <v>39</v>
      </c>
      <c r="B15" s="128">
        <v>14.787462459246493</v>
      </c>
      <c r="C15" s="128">
        <v>15.759810828932249</v>
      </c>
      <c r="D15" s="128">
        <v>16.541621082082237</v>
      </c>
      <c r="E15" s="128">
        <v>17.306182864209983</v>
      </c>
      <c r="F15" s="128">
        <v>18.112824431101469</v>
      </c>
      <c r="G15" s="128">
        <v>18.74264568697453</v>
      </c>
      <c r="H15" s="128">
        <v>19.212790956628503</v>
      </c>
      <c r="I15" s="128">
        <v>19.727264586860045</v>
      </c>
      <c r="J15" s="128">
        <v>20.039312405504791</v>
      </c>
      <c r="K15" s="128">
        <v>20.329061930584029</v>
      </c>
      <c r="L15" s="128">
        <v>20.389816405031418</v>
      </c>
      <c r="M15" s="128">
        <v>20.338143840030543</v>
      </c>
      <c r="N15" s="128">
        <v>20.273994093693137</v>
      </c>
      <c r="O15" s="128">
        <v>20.200619641091361</v>
      </c>
      <c r="P15" s="128">
        <v>20.137727602958535</v>
      </c>
      <c r="Q15" s="128">
        <v>20.102452833663442</v>
      </c>
    </row>
    <row r="16" spans="1:17" ht="12" customHeight="1" x14ac:dyDescent="0.25">
      <c r="A16" s="51" t="s">
        <v>6</v>
      </c>
      <c r="B16" s="50">
        <v>60.971265096118834</v>
      </c>
      <c r="C16" s="50">
        <v>67.600666283497475</v>
      </c>
      <c r="D16" s="50">
        <v>76.004969449078558</v>
      </c>
      <c r="E16" s="50">
        <v>87.239703132763907</v>
      </c>
      <c r="F16" s="50">
        <v>98.591608965069227</v>
      </c>
      <c r="G16" s="50">
        <v>113.36476441716307</v>
      </c>
      <c r="H16" s="50">
        <v>132.67615689003435</v>
      </c>
      <c r="I16" s="50">
        <v>147.6398726110834</v>
      </c>
      <c r="J16" s="50">
        <v>154.78648164414508</v>
      </c>
      <c r="K16" s="50">
        <v>161.14695300503848</v>
      </c>
      <c r="L16" s="50">
        <v>167.67306107044143</v>
      </c>
      <c r="M16" s="50">
        <v>175.92744065339289</v>
      </c>
      <c r="N16" s="50">
        <v>182.58275259515796</v>
      </c>
      <c r="O16" s="50">
        <v>186.18072467929341</v>
      </c>
      <c r="P16" s="50">
        <v>190.49220699973384</v>
      </c>
      <c r="Q16" s="50">
        <v>195.95155745427036</v>
      </c>
    </row>
    <row r="17" spans="1:17" ht="12" customHeight="1" x14ac:dyDescent="0.25">
      <c r="A17" s="49" t="s">
        <v>5</v>
      </c>
      <c r="B17" s="48">
        <v>20.59594836199765</v>
      </c>
      <c r="C17" s="48">
        <v>27.254189638591782</v>
      </c>
      <c r="D17" s="48">
        <v>32.311819280468761</v>
      </c>
      <c r="E17" s="48">
        <v>40.496858474004071</v>
      </c>
      <c r="F17" s="48">
        <v>46.98687374622137</v>
      </c>
      <c r="G17" s="48">
        <v>55.493649430828121</v>
      </c>
      <c r="H17" s="48">
        <v>62.879218983544519</v>
      </c>
      <c r="I17" s="48">
        <v>69.103893095129749</v>
      </c>
      <c r="J17" s="48">
        <v>73.065088574317244</v>
      </c>
      <c r="K17" s="48">
        <v>76.767531072035339</v>
      </c>
      <c r="L17" s="48">
        <v>78.645558043074089</v>
      </c>
      <c r="M17" s="48">
        <v>78.150965464115785</v>
      </c>
      <c r="N17" s="48">
        <v>77.668504347515537</v>
      </c>
      <c r="O17" s="48">
        <v>77.058713467012225</v>
      </c>
      <c r="P17" s="48">
        <v>76.244523613157895</v>
      </c>
      <c r="Q17" s="48">
        <v>75.439967592277526</v>
      </c>
    </row>
    <row r="18" spans="1:17" s="28" customFormat="1" ht="12" customHeight="1" x14ac:dyDescent="0.25"/>
    <row r="19" spans="1:17" ht="12.95" customHeight="1" x14ac:dyDescent="0.25">
      <c r="A19" s="127" t="s">
        <v>139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</row>
    <row r="20" spans="1:17" ht="12" customHeight="1" x14ac:dyDescent="0.25">
      <c r="A20" s="88" t="s">
        <v>136</v>
      </c>
      <c r="B20" s="140">
        <v>5.798023417788416</v>
      </c>
      <c r="C20" s="140">
        <v>6.151962823194256</v>
      </c>
      <c r="D20" s="140">
        <v>6.4898910471079407</v>
      </c>
      <c r="E20" s="140">
        <v>6.9125811395441055</v>
      </c>
      <c r="F20" s="140">
        <v>7.2153793704712603</v>
      </c>
      <c r="G20" s="140">
        <v>7.7476920205273734</v>
      </c>
      <c r="H20" s="140">
        <v>8.3542956270052606</v>
      </c>
      <c r="I20" s="140">
        <v>8.8002137973285262</v>
      </c>
      <c r="J20" s="140">
        <v>8.7878204272210851</v>
      </c>
      <c r="K20" s="140">
        <v>8.8382303873860106</v>
      </c>
      <c r="L20" s="140">
        <v>9.0026625954052975</v>
      </c>
      <c r="M20" s="140">
        <v>9.3990410794913721</v>
      </c>
      <c r="N20" s="140">
        <v>9.7636558427475038</v>
      </c>
      <c r="O20" s="140">
        <v>10.035861897373449</v>
      </c>
      <c r="P20" s="140">
        <v>10.376744823859504</v>
      </c>
      <c r="Q20" s="140">
        <v>10.870339432534747</v>
      </c>
    </row>
    <row r="21" spans="1:17" ht="12" customHeight="1" x14ac:dyDescent="0.25">
      <c r="A21" s="88" t="s">
        <v>135</v>
      </c>
      <c r="B21" s="140">
        <v>166.97856141597526</v>
      </c>
      <c r="C21" s="140">
        <v>172.28380052859902</v>
      </c>
      <c r="D21" s="140">
        <v>178.37875013156267</v>
      </c>
      <c r="E21" s="140">
        <v>185.27968425221087</v>
      </c>
      <c r="F21" s="140">
        <v>193.21578019626421</v>
      </c>
      <c r="G21" s="140">
        <v>201.06914309431025</v>
      </c>
      <c r="H21" s="140">
        <v>209.3750407792617</v>
      </c>
      <c r="I21" s="140">
        <v>216.01927400743455</v>
      </c>
      <c r="J21" s="140">
        <v>223.73699263079592</v>
      </c>
      <c r="K21" s="140">
        <v>230.58304562385288</v>
      </c>
      <c r="L21" s="140">
        <v>236.43057932780923</v>
      </c>
      <c r="M21" s="140">
        <v>242.44541070065821</v>
      </c>
      <c r="N21" s="140">
        <v>250.27078378997106</v>
      </c>
      <c r="O21" s="140">
        <v>261.28950391772742</v>
      </c>
      <c r="P21" s="140">
        <v>275.94198456476443</v>
      </c>
      <c r="Q21" s="140">
        <v>291.01969108107124</v>
      </c>
    </row>
    <row r="22" spans="1:17" ht="12" customHeight="1" x14ac:dyDescent="0.25">
      <c r="A22" s="88" t="s">
        <v>183</v>
      </c>
      <c r="B22" s="140">
        <v>3.2611990510545819</v>
      </c>
      <c r="C22" s="140">
        <v>3.3943930789296131</v>
      </c>
      <c r="D22" s="140">
        <v>3.5439590689662612</v>
      </c>
      <c r="E22" s="140">
        <v>3.7204068056356157</v>
      </c>
      <c r="F22" s="140">
        <v>3.8801531109726719</v>
      </c>
      <c r="G22" s="140">
        <v>4.12791646364923</v>
      </c>
      <c r="H22" s="140">
        <v>4.433340597001135</v>
      </c>
      <c r="I22" s="140">
        <v>4.6753661459931939</v>
      </c>
      <c r="J22" s="140">
        <v>4.6554655803980083</v>
      </c>
      <c r="K22" s="140">
        <v>4.7037591272778938</v>
      </c>
      <c r="L22" s="140">
        <v>4.8405041438006213</v>
      </c>
      <c r="M22" s="140">
        <v>5.1171029086174897</v>
      </c>
      <c r="N22" s="140">
        <v>5.3214053765474958</v>
      </c>
      <c r="O22" s="140">
        <v>5.542241281492041</v>
      </c>
      <c r="P22" s="140">
        <v>5.881353153342654</v>
      </c>
      <c r="Q22" s="140">
        <v>6.3689084454069897</v>
      </c>
    </row>
    <row r="23" spans="1:17" ht="12" customHeight="1" x14ac:dyDescent="0.25">
      <c r="A23" s="88" t="s">
        <v>188</v>
      </c>
      <c r="B23" s="140">
        <v>21.163107021838549</v>
      </c>
      <c r="C23" s="140">
        <v>22.864016479518014</v>
      </c>
      <c r="D23" s="140">
        <v>24.340550218257206</v>
      </c>
      <c r="E23" s="140">
        <v>25.843323341888741</v>
      </c>
      <c r="F23" s="140">
        <v>27.470264736892496</v>
      </c>
      <c r="G23" s="140">
        <v>28.868288905410711</v>
      </c>
      <c r="H23" s="140">
        <v>30.073214188601824</v>
      </c>
      <c r="I23" s="140">
        <v>31.434145542552145</v>
      </c>
      <c r="J23" s="140">
        <v>32.532560777199691</v>
      </c>
      <c r="K23" s="140">
        <v>33.715038201687143</v>
      </c>
      <c r="L23" s="140">
        <v>34.588506362269818</v>
      </c>
      <c r="M23" s="140">
        <v>35.181373051150281</v>
      </c>
      <c r="N23" s="140">
        <v>35.79634792000541</v>
      </c>
      <c r="O23" s="140">
        <v>36.545720222761432</v>
      </c>
      <c r="P23" s="140">
        <v>37.522197769395959</v>
      </c>
      <c r="Q23" s="140">
        <v>38.719192534789876</v>
      </c>
    </row>
    <row r="24" spans="1:17" ht="12" customHeight="1" x14ac:dyDescent="0.25">
      <c r="A24" s="51" t="s">
        <v>134</v>
      </c>
      <c r="B24" s="139">
        <v>1.0581341797027204</v>
      </c>
      <c r="C24" s="139">
        <v>1.1853739201684961</v>
      </c>
      <c r="D24" s="139">
        <v>1.3476228107114494</v>
      </c>
      <c r="E24" s="139">
        <v>1.5658414189276415</v>
      </c>
      <c r="F24" s="139">
        <v>1.7898521566848715</v>
      </c>
      <c r="G24" s="139">
        <v>2.0835478309979112</v>
      </c>
      <c r="H24" s="139">
        <v>2.4710019105758083</v>
      </c>
      <c r="I24" s="139">
        <v>2.7788185666478413</v>
      </c>
      <c r="J24" s="139">
        <v>2.9353682351656394</v>
      </c>
      <c r="K24" s="139">
        <v>3.0796076721637187</v>
      </c>
      <c r="L24" s="139">
        <v>3.2320981210310804</v>
      </c>
      <c r="M24" s="139">
        <v>3.4270841604182398</v>
      </c>
      <c r="N24" s="139">
        <v>3.5929063936634056</v>
      </c>
      <c r="O24" s="139">
        <v>3.6950061237859972</v>
      </c>
      <c r="P24" s="139">
        <v>3.8178794222890717</v>
      </c>
      <c r="Q24" s="139">
        <v>3.9736777281935836</v>
      </c>
    </row>
    <row r="25" spans="1:17" ht="12" customHeight="1" x14ac:dyDescent="0.25">
      <c r="A25" s="49" t="s">
        <v>133</v>
      </c>
      <c r="B25" s="138">
        <v>49.953572168596864</v>
      </c>
      <c r="C25" s="138">
        <v>68.243159927093004</v>
      </c>
      <c r="D25" s="138">
        <v>83.105945427364944</v>
      </c>
      <c r="E25" s="138">
        <v>108.0909242351652</v>
      </c>
      <c r="F25" s="138">
        <v>129.83515545202613</v>
      </c>
      <c r="G25" s="138">
        <v>160.09169225470669</v>
      </c>
      <c r="H25" s="138">
        <v>188.93151222059328</v>
      </c>
      <c r="I25" s="138">
        <v>215.04701586441863</v>
      </c>
      <c r="J25" s="138">
        <v>236.91391013476724</v>
      </c>
      <c r="K25" s="138">
        <v>260.5327766671827</v>
      </c>
      <c r="L25" s="138">
        <v>283.01999359870712</v>
      </c>
      <c r="M25" s="138">
        <v>301.97940135652135</v>
      </c>
      <c r="N25" s="138">
        <v>323.09247780764554</v>
      </c>
      <c r="O25" s="138">
        <v>354.85297057620005</v>
      </c>
      <c r="P25" s="138">
        <v>392.33599760884738</v>
      </c>
      <c r="Q25" s="138">
        <v>451.31635774568178</v>
      </c>
    </row>
    <row r="26" spans="1:17" s="28" customFormat="1" ht="12" customHeight="1" x14ac:dyDescent="0.25"/>
    <row r="27" spans="1:17" ht="12.95" customHeight="1" x14ac:dyDescent="0.25">
      <c r="A27" s="127" t="s">
        <v>138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</row>
    <row r="28" spans="1:17" ht="12" customHeight="1" x14ac:dyDescent="0.25">
      <c r="A28" s="88" t="s">
        <v>136</v>
      </c>
      <c r="B28" s="137"/>
      <c r="C28" s="137">
        <v>0.71631586901761535</v>
      </c>
      <c r="D28" s="137">
        <v>0.70030468752546249</v>
      </c>
      <c r="E28" s="137">
        <v>0.78506655604793851</v>
      </c>
      <c r="F28" s="137">
        <v>0.66517469453893341</v>
      </c>
      <c r="G28" s="137">
        <v>0.89468911366788884</v>
      </c>
      <c r="H28" s="137">
        <v>0.96898007008966147</v>
      </c>
      <c r="I28" s="137">
        <v>0.80829463393504219</v>
      </c>
      <c r="J28" s="137">
        <v>0.34998309350433576</v>
      </c>
      <c r="K28" s="137">
        <v>0.41278642377670094</v>
      </c>
      <c r="L28" s="137">
        <v>0.52680867163106093</v>
      </c>
      <c r="M28" s="137">
        <v>0.75875494769785301</v>
      </c>
      <c r="N28" s="137">
        <v>0.72699122686790552</v>
      </c>
      <c r="O28" s="137">
        <v>0.63458251823772138</v>
      </c>
      <c r="P28" s="137">
        <v>0.70325939009783023</v>
      </c>
      <c r="Q28" s="137">
        <v>0.85597107228702063</v>
      </c>
    </row>
    <row r="29" spans="1:17" ht="12" customHeight="1" x14ac:dyDescent="0.25">
      <c r="A29" s="88" t="s">
        <v>135</v>
      </c>
      <c r="B29" s="137"/>
      <c r="C29" s="137">
        <v>45.217631258476004</v>
      </c>
      <c r="D29" s="137">
        <v>47.204713513191528</v>
      </c>
      <c r="E29" s="137">
        <v>49.243990948182898</v>
      </c>
      <c r="F29" s="137">
        <v>51.549444476414067</v>
      </c>
      <c r="G29" s="137">
        <v>53.070994156522019</v>
      </c>
      <c r="H29" s="137">
        <v>55.510611198143025</v>
      </c>
      <c r="I29" s="137">
        <v>55.88822417635572</v>
      </c>
      <c r="J29" s="137">
        <v>59.267163099775409</v>
      </c>
      <c r="K29" s="137">
        <v>59.917047149578913</v>
      </c>
      <c r="L29" s="137">
        <v>61.358144902099383</v>
      </c>
      <c r="M29" s="137">
        <v>61.903055549204751</v>
      </c>
      <c r="N29" s="137">
        <v>67.09253618908825</v>
      </c>
      <c r="O29" s="137">
        <v>70.935767277335245</v>
      </c>
      <c r="P29" s="137">
        <v>76.010625549136421</v>
      </c>
      <c r="Q29" s="137">
        <v>76.980762065511556</v>
      </c>
    </row>
    <row r="30" spans="1:17" ht="12" customHeight="1" x14ac:dyDescent="0.25">
      <c r="A30" s="88" t="s">
        <v>183</v>
      </c>
      <c r="B30" s="137"/>
      <c r="C30" s="137">
        <v>0.91270880083509398</v>
      </c>
      <c r="D30" s="137">
        <v>0.95246620618551225</v>
      </c>
      <c r="E30" s="137">
        <v>1.0034349593026837</v>
      </c>
      <c r="F30" s="137">
        <v>1.0115431446493872</v>
      </c>
      <c r="G30" s="137">
        <v>1.1604721535116509</v>
      </c>
      <c r="H30" s="137">
        <v>1.2578903395374188</v>
      </c>
      <c r="I30" s="137">
        <v>1.2454605082947416</v>
      </c>
      <c r="J30" s="137">
        <v>0.99164257905420095</v>
      </c>
      <c r="K30" s="137">
        <v>1.2087657003915355</v>
      </c>
      <c r="L30" s="137">
        <v>1.3946353560601468</v>
      </c>
      <c r="M30" s="137">
        <v>1.5220592731116098</v>
      </c>
      <c r="N30" s="137">
        <v>1.1959450469842059</v>
      </c>
      <c r="O30" s="137">
        <v>1.429601605336082</v>
      </c>
      <c r="P30" s="137">
        <v>1.73374722791076</v>
      </c>
      <c r="Q30" s="137">
        <v>2.0096145651759469</v>
      </c>
    </row>
    <row r="31" spans="1:17" ht="12" customHeight="1" x14ac:dyDescent="0.25">
      <c r="A31" s="88" t="s">
        <v>188</v>
      </c>
      <c r="B31" s="137"/>
      <c r="C31" s="137">
        <v>3.3834732863992096</v>
      </c>
      <c r="D31" s="137">
        <v>3.2432257588949258</v>
      </c>
      <c r="E31" s="137">
        <v>3.3577997447950532</v>
      </c>
      <c r="F31" s="137">
        <v>3.574719347225459</v>
      </c>
      <c r="G31" s="137">
        <v>3.4431910183509866</v>
      </c>
      <c r="H31" s="137">
        <v>3.3523504755155447</v>
      </c>
      <c r="I31" s="137">
        <v>3.6157278058909594</v>
      </c>
      <c r="J31" s="137">
        <v>3.4659515091852224</v>
      </c>
      <c r="K31" s="137">
        <v>3.6683905127520084</v>
      </c>
      <c r="L31" s="137">
        <v>3.4836769032604549</v>
      </c>
      <c r="M31" s="137">
        <v>3.9763399752796724</v>
      </c>
      <c r="N31" s="137">
        <v>3.8582006277500542</v>
      </c>
      <c r="O31" s="137">
        <v>4.1071720475510851</v>
      </c>
      <c r="P31" s="137">
        <v>4.5511968938599763</v>
      </c>
      <c r="Q31" s="137">
        <v>4.6401857837449114</v>
      </c>
    </row>
    <row r="32" spans="1:17" ht="12" customHeight="1" x14ac:dyDescent="0.25">
      <c r="A32" s="51" t="s">
        <v>134</v>
      </c>
      <c r="B32" s="136"/>
      <c r="C32" s="136">
        <v>0.19778201911262411</v>
      </c>
      <c r="D32" s="136">
        <v>0.23279116918980119</v>
      </c>
      <c r="E32" s="136">
        <v>0.28876088686304002</v>
      </c>
      <c r="F32" s="136">
        <v>0.29455301640407811</v>
      </c>
      <c r="G32" s="136">
        <v>0.36423795295988792</v>
      </c>
      <c r="H32" s="136">
        <v>0.45799635822474505</v>
      </c>
      <c r="I32" s="136">
        <v>0.37835893471888038</v>
      </c>
      <c r="J32" s="136">
        <v>0.2270919471646462</v>
      </c>
      <c r="K32" s="136">
        <v>0.21478171564492776</v>
      </c>
      <c r="L32" s="136">
        <v>0.22303272751420947</v>
      </c>
      <c r="M32" s="136">
        <v>0.265528318034007</v>
      </c>
      <c r="N32" s="136">
        <v>0.23636451189201446</v>
      </c>
      <c r="O32" s="136">
        <v>0.17264200876943914</v>
      </c>
      <c r="P32" s="136">
        <v>0.19341557714992272</v>
      </c>
      <c r="Q32" s="136">
        <v>0.2263405845513603</v>
      </c>
    </row>
    <row r="33" spans="1:17" ht="12" customHeight="1" x14ac:dyDescent="0.25">
      <c r="A33" s="49" t="s">
        <v>133</v>
      </c>
      <c r="B33" s="135"/>
      <c r="C33" s="135">
        <v>24.376267661000089</v>
      </c>
      <c r="D33" s="135">
        <v>22.471135378401879</v>
      </c>
      <c r="E33" s="135">
        <v>34.495416155462678</v>
      </c>
      <c r="F33" s="135">
        <v>33.632277901438933</v>
      </c>
      <c r="G33" s="135">
        <v>45.116595158403115</v>
      </c>
      <c r="H33" s="135">
        <v>53.216087626886655</v>
      </c>
      <c r="I33" s="135">
        <v>48.586639022227175</v>
      </c>
      <c r="J33" s="135">
        <v>56.362310425811316</v>
      </c>
      <c r="K33" s="135">
        <v>57.251144433854421</v>
      </c>
      <c r="L33" s="135">
        <v>67.603812089927558</v>
      </c>
      <c r="M33" s="135">
        <v>72.175495384700909</v>
      </c>
      <c r="N33" s="135">
        <v>69.699715473351304</v>
      </c>
      <c r="O33" s="135">
        <v>88.122803194365929</v>
      </c>
      <c r="P33" s="135">
        <v>94.734171466501792</v>
      </c>
      <c r="Q33" s="135">
        <v>126.58417222676181</v>
      </c>
    </row>
    <row r="34" spans="1:17" s="28" customFormat="1" ht="12" customHeight="1" x14ac:dyDescent="0.25"/>
    <row r="35" spans="1:17" ht="12.95" customHeight="1" x14ac:dyDescent="0.25">
      <c r="A35" s="127" t="s">
        <v>137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</row>
    <row r="36" spans="1:17" ht="12" customHeight="1" x14ac:dyDescent="0.25">
      <c r="A36" s="88" t="s">
        <v>136</v>
      </c>
      <c r="B36" s="137"/>
      <c r="C36" s="137">
        <f t="shared" ref="C36:C41" si="19">B20+C28-C20</f>
        <v>0.362376463611775</v>
      </c>
      <c r="D36" s="137">
        <f t="shared" ref="D36:D41" si="20">C20+D28-D20</f>
        <v>0.36237646361177767</v>
      </c>
      <c r="E36" s="137">
        <f t="shared" ref="E36:E41" si="21">D20+E28-E20</f>
        <v>0.36237646361177411</v>
      </c>
      <c r="F36" s="137">
        <f t="shared" ref="F36:F41" si="22">E20+F28-F20</f>
        <v>0.36237646361177855</v>
      </c>
      <c r="G36" s="137">
        <f t="shared" ref="G36:G41" si="23">F20+G28-G20</f>
        <v>0.362376463611775</v>
      </c>
      <c r="H36" s="137">
        <f t="shared" ref="H36:H41" si="24">G20+H28-H20</f>
        <v>0.36237646361177411</v>
      </c>
      <c r="I36" s="137">
        <f t="shared" ref="I36:I41" si="25">H20+I28-I20</f>
        <v>0.36237646361177589</v>
      </c>
      <c r="J36" s="137">
        <f t="shared" ref="J36:J41" si="26">I20+J28-J20</f>
        <v>0.36237646361177767</v>
      </c>
      <c r="K36" s="137">
        <f t="shared" ref="K36:K41" si="27">J20+K28-K20</f>
        <v>0.36237646361177589</v>
      </c>
      <c r="L36" s="137">
        <f t="shared" ref="L36:L41" si="28">K20+L28-L20</f>
        <v>0.36237646361177411</v>
      </c>
      <c r="M36" s="137">
        <f t="shared" ref="M36:M41" si="29">L20+M28-M20</f>
        <v>0.36237646361177767</v>
      </c>
      <c r="N36" s="137">
        <f t="shared" ref="N36:N41" si="30">M20+N28-N20</f>
        <v>0.36237646361177411</v>
      </c>
      <c r="O36" s="137">
        <f t="shared" ref="O36:O41" si="31">N20+O28-O20</f>
        <v>0.36237646361177589</v>
      </c>
      <c r="P36" s="137">
        <f t="shared" ref="P36:P41" si="32">O20+P28-P20</f>
        <v>0.36237646361177589</v>
      </c>
      <c r="Q36" s="137">
        <f t="shared" ref="Q36:Q41" si="33">P20+Q28-Q20</f>
        <v>0.36237646361177767</v>
      </c>
    </row>
    <row r="37" spans="1:17" ht="12" customHeight="1" x14ac:dyDescent="0.25">
      <c r="A37" s="88" t="s">
        <v>135</v>
      </c>
      <c r="B37" s="137"/>
      <c r="C37" s="137">
        <f t="shared" si="19"/>
        <v>39.912392145852237</v>
      </c>
      <c r="D37" s="137">
        <f t="shared" si="20"/>
        <v>41.109763910227883</v>
      </c>
      <c r="E37" s="137">
        <f t="shared" si="21"/>
        <v>42.343056827534696</v>
      </c>
      <c r="F37" s="137">
        <f t="shared" si="22"/>
        <v>43.613348532360732</v>
      </c>
      <c r="G37" s="137">
        <f t="shared" si="23"/>
        <v>45.217631258475961</v>
      </c>
      <c r="H37" s="137">
        <f t="shared" si="24"/>
        <v>47.204713513191592</v>
      </c>
      <c r="I37" s="137">
        <f t="shared" si="25"/>
        <v>49.243990948182841</v>
      </c>
      <c r="J37" s="137">
        <f t="shared" si="26"/>
        <v>51.549444476414038</v>
      </c>
      <c r="K37" s="137">
        <f t="shared" si="27"/>
        <v>53.070994156521948</v>
      </c>
      <c r="L37" s="137">
        <f t="shared" si="28"/>
        <v>55.510611198143039</v>
      </c>
      <c r="M37" s="137">
        <f t="shared" si="29"/>
        <v>55.888224176355777</v>
      </c>
      <c r="N37" s="137">
        <f t="shared" si="30"/>
        <v>59.267163099775416</v>
      </c>
      <c r="O37" s="137">
        <f t="shared" si="31"/>
        <v>59.917047149578877</v>
      </c>
      <c r="P37" s="137">
        <f t="shared" si="32"/>
        <v>61.358144902099411</v>
      </c>
      <c r="Q37" s="137">
        <f t="shared" si="33"/>
        <v>61.903055549204737</v>
      </c>
    </row>
    <row r="38" spans="1:17" ht="12" customHeight="1" x14ac:dyDescent="0.25">
      <c r="A38" s="88" t="s">
        <v>183</v>
      </c>
      <c r="B38" s="137"/>
      <c r="C38" s="137">
        <f t="shared" si="19"/>
        <v>0.77951477296006288</v>
      </c>
      <c r="D38" s="137">
        <f t="shared" si="20"/>
        <v>0.80290021614886431</v>
      </c>
      <c r="E38" s="137">
        <f t="shared" si="21"/>
        <v>0.82698722263332947</v>
      </c>
      <c r="F38" s="137">
        <f t="shared" si="22"/>
        <v>0.85179683931233097</v>
      </c>
      <c r="G38" s="137">
        <f t="shared" si="23"/>
        <v>0.91270880083509276</v>
      </c>
      <c r="H38" s="137">
        <f t="shared" si="24"/>
        <v>0.95246620618551336</v>
      </c>
      <c r="I38" s="137">
        <f t="shared" si="25"/>
        <v>1.003434959302683</v>
      </c>
      <c r="J38" s="137">
        <f t="shared" si="26"/>
        <v>1.0115431446493863</v>
      </c>
      <c r="K38" s="137">
        <f t="shared" si="27"/>
        <v>1.16047215351165</v>
      </c>
      <c r="L38" s="137">
        <f t="shared" si="28"/>
        <v>1.2578903395374192</v>
      </c>
      <c r="M38" s="137">
        <f t="shared" si="29"/>
        <v>1.245460508294741</v>
      </c>
      <c r="N38" s="137">
        <f t="shared" si="30"/>
        <v>0.99164257905419984</v>
      </c>
      <c r="O38" s="137">
        <f t="shared" si="31"/>
        <v>1.2087657003915364</v>
      </c>
      <c r="P38" s="137">
        <f t="shared" si="32"/>
        <v>1.3946353560601468</v>
      </c>
      <c r="Q38" s="137">
        <f t="shared" si="33"/>
        <v>1.5220592731116112</v>
      </c>
    </row>
    <row r="39" spans="1:17" ht="12" customHeight="1" x14ac:dyDescent="0.25">
      <c r="A39" s="88" t="s">
        <v>188</v>
      </c>
      <c r="B39" s="137"/>
      <c r="C39" s="137">
        <f t="shared" si="19"/>
        <v>1.6825638287197435</v>
      </c>
      <c r="D39" s="137">
        <f t="shared" si="20"/>
        <v>1.7666920201557339</v>
      </c>
      <c r="E39" s="137">
        <f t="shared" si="21"/>
        <v>1.8550266211635176</v>
      </c>
      <c r="F39" s="137">
        <f t="shared" si="22"/>
        <v>1.9477779522217062</v>
      </c>
      <c r="G39" s="137">
        <f t="shared" si="23"/>
        <v>2.0451668498327713</v>
      </c>
      <c r="H39" s="137">
        <f t="shared" si="24"/>
        <v>2.1474251923244339</v>
      </c>
      <c r="I39" s="137">
        <f t="shared" si="25"/>
        <v>2.254796451940642</v>
      </c>
      <c r="J39" s="137">
        <f t="shared" si="26"/>
        <v>2.3675362745376773</v>
      </c>
      <c r="K39" s="137">
        <f t="shared" si="27"/>
        <v>2.4859130882645601</v>
      </c>
      <c r="L39" s="137">
        <f t="shared" si="28"/>
        <v>2.6102087426777771</v>
      </c>
      <c r="M39" s="137">
        <f t="shared" si="29"/>
        <v>3.3834732863992087</v>
      </c>
      <c r="N39" s="137">
        <f t="shared" si="30"/>
        <v>3.2432257588949227</v>
      </c>
      <c r="O39" s="137">
        <f t="shared" si="31"/>
        <v>3.3577997447950594</v>
      </c>
      <c r="P39" s="137">
        <f t="shared" si="32"/>
        <v>3.5747193472254466</v>
      </c>
      <c r="Q39" s="137">
        <f t="shared" si="33"/>
        <v>3.4431910183509942</v>
      </c>
    </row>
    <row r="40" spans="1:17" ht="12" customHeight="1" x14ac:dyDescent="0.25">
      <c r="A40" s="51" t="s">
        <v>134</v>
      </c>
      <c r="B40" s="136"/>
      <c r="C40" s="136">
        <f t="shared" si="19"/>
        <v>7.0542278646848366E-2</v>
      </c>
      <c r="D40" s="136">
        <f t="shared" si="20"/>
        <v>7.0542278646847922E-2</v>
      </c>
      <c r="E40" s="136">
        <f t="shared" si="21"/>
        <v>7.0542278646847922E-2</v>
      </c>
      <c r="F40" s="136">
        <f t="shared" si="22"/>
        <v>7.0542278646848144E-2</v>
      </c>
      <c r="G40" s="136">
        <f t="shared" si="23"/>
        <v>7.0542278646848366E-2</v>
      </c>
      <c r="H40" s="136">
        <f t="shared" si="24"/>
        <v>7.0542278646847922E-2</v>
      </c>
      <c r="I40" s="136">
        <f t="shared" si="25"/>
        <v>7.0542278646847478E-2</v>
      </c>
      <c r="J40" s="136">
        <f t="shared" si="26"/>
        <v>7.0542278646848366E-2</v>
      </c>
      <c r="K40" s="136">
        <f t="shared" si="27"/>
        <v>7.0542278646848366E-2</v>
      </c>
      <c r="L40" s="136">
        <f t="shared" si="28"/>
        <v>7.0542278646847922E-2</v>
      </c>
      <c r="M40" s="136">
        <f t="shared" si="29"/>
        <v>7.0542278646847478E-2</v>
      </c>
      <c r="N40" s="136">
        <f t="shared" si="30"/>
        <v>7.0542278646848811E-2</v>
      </c>
      <c r="O40" s="136">
        <f t="shared" si="31"/>
        <v>7.0542278646847478E-2</v>
      </c>
      <c r="P40" s="136">
        <f t="shared" si="32"/>
        <v>7.0542278646848366E-2</v>
      </c>
      <c r="Q40" s="136">
        <f t="shared" si="33"/>
        <v>7.0542278646848811E-2</v>
      </c>
    </row>
    <row r="41" spans="1:17" ht="12" customHeight="1" x14ac:dyDescent="0.25">
      <c r="A41" s="49" t="s">
        <v>133</v>
      </c>
      <c r="B41" s="135"/>
      <c r="C41" s="135">
        <f t="shared" si="19"/>
        <v>6.0866799025039455</v>
      </c>
      <c r="D41" s="135">
        <f t="shared" si="20"/>
        <v>7.6083498781299426</v>
      </c>
      <c r="E41" s="135">
        <f t="shared" si="21"/>
        <v>9.5104373476624176</v>
      </c>
      <c r="F41" s="135">
        <f t="shared" si="22"/>
        <v>11.888046684578001</v>
      </c>
      <c r="G41" s="135">
        <f t="shared" si="23"/>
        <v>14.860058355722572</v>
      </c>
      <c r="H41" s="135">
        <f t="shared" si="24"/>
        <v>24.376267661000071</v>
      </c>
      <c r="I41" s="135">
        <f t="shared" si="25"/>
        <v>22.47113537840184</v>
      </c>
      <c r="J41" s="135">
        <f t="shared" si="26"/>
        <v>34.495416155462721</v>
      </c>
      <c r="K41" s="135">
        <f t="shared" si="27"/>
        <v>33.632277901438954</v>
      </c>
      <c r="L41" s="135">
        <f t="shared" si="28"/>
        <v>45.116595158403129</v>
      </c>
      <c r="M41" s="135">
        <f t="shared" si="29"/>
        <v>53.21608762688669</v>
      </c>
      <c r="N41" s="135">
        <f t="shared" si="30"/>
        <v>48.586639022227132</v>
      </c>
      <c r="O41" s="135">
        <f t="shared" si="31"/>
        <v>56.362310425811415</v>
      </c>
      <c r="P41" s="135">
        <f t="shared" si="32"/>
        <v>57.251144433854449</v>
      </c>
      <c r="Q41" s="135">
        <f t="shared" si="33"/>
        <v>67.603812089927374</v>
      </c>
    </row>
    <row r="42" spans="1:17" s="28" customFormat="1" ht="12" customHeight="1" x14ac:dyDescent="0.25"/>
    <row r="43" spans="1:17" ht="12.95" customHeight="1" x14ac:dyDescent="0.25">
      <c r="A43" s="127" t="s">
        <v>132</v>
      </c>
      <c r="B43" s="134"/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</row>
    <row r="44" spans="1:17" ht="12" customHeight="1" x14ac:dyDescent="0.25">
      <c r="A44" s="88" t="s">
        <v>9</v>
      </c>
      <c r="B44" s="133">
        <v>8759.9999999999982</v>
      </c>
      <c r="C44" s="133">
        <v>8759.9999999999982</v>
      </c>
      <c r="D44" s="133">
        <v>8759.9999999999982</v>
      </c>
      <c r="E44" s="133">
        <v>8759.9999999999945</v>
      </c>
      <c r="F44" s="133">
        <v>8760</v>
      </c>
      <c r="G44" s="133">
        <v>8759.9999999999964</v>
      </c>
      <c r="H44" s="133">
        <v>8759.9999999999982</v>
      </c>
      <c r="I44" s="133">
        <v>8760</v>
      </c>
      <c r="J44" s="133">
        <v>8759.9999999999982</v>
      </c>
      <c r="K44" s="133">
        <v>8760</v>
      </c>
      <c r="L44" s="133">
        <v>8759.9999999999982</v>
      </c>
      <c r="M44" s="133">
        <v>8760</v>
      </c>
      <c r="N44" s="133">
        <v>8759.9999999999982</v>
      </c>
      <c r="O44" s="133">
        <v>8760</v>
      </c>
      <c r="P44" s="133">
        <v>8760.0000000000018</v>
      </c>
      <c r="Q44" s="133">
        <v>8759.9999999999964</v>
      </c>
    </row>
    <row r="45" spans="1:17" ht="12" customHeight="1" x14ac:dyDescent="0.25">
      <c r="A45" s="88" t="s">
        <v>8</v>
      </c>
      <c r="B45" s="133">
        <v>3871.0178920082976</v>
      </c>
      <c r="C45" s="133">
        <v>3873.7112390359348</v>
      </c>
      <c r="D45" s="133">
        <v>3877.3205975657152</v>
      </c>
      <c r="E45" s="133">
        <v>3881.9885296590919</v>
      </c>
      <c r="F45" s="133">
        <v>3883.9419230873982</v>
      </c>
      <c r="G45" s="133">
        <v>3887.7646482794767</v>
      </c>
      <c r="H45" s="133">
        <v>3891.1015609488109</v>
      </c>
      <c r="I45" s="133">
        <v>3896.0707621916627</v>
      </c>
      <c r="J45" s="133">
        <v>3893.8522179378456</v>
      </c>
      <c r="K45" s="133">
        <v>3891.4673899786158</v>
      </c>
      <c r="L45" s="133">
        <v>3890.8940290853297</v>
      </c>
      <c r="M45" s="133">
        <v>3890.8067233307124</v>
      </c>
      <c r="N45" s="133">
        <v>3886.3773131877638</v>
      </c>
      <c r="O45" s="133">
        <v>3869.6461289927984</v>
      </c>
      <c r="P45" s="133">
        <v>3854.3379702917896</v>
      </c>
      <c r="Q45" s="133">
        <v>3839.5162766260628</v>
      </c>
    </row>
    <row r="46" spans="1:17" ht="12" customHeight="1" x14ac:dyDescent="0.25">
      <c r="A46" s="88" t="s">
        <v>7</v>
      </c>
      <c r="B46" s="133">
        <v>2275.4231432260995</v>
      </c>
      <c r="C46" s="133">
        <v>2297.4814731575443</v>
      </c>
      <c r="D46" s="133">
        <v>2318.1859639285899</v>
      </c>
      <c r="E46" s="133">
        <v>2342.4460951174806</v>
      </c>
      <c r="F46" s="133">
        <v>2357.4256856417924</v>
      </c>
      <c r="G46" s="133">
        <v>2375.2656821184551</v>
      </c>
      <c r="H46" s="133">
        <v>2384.0868510902924</v>
      </c>
      <c r="I46" s="133">
        <v>2392.0730970503664</v>
      </c>
      <c r="J46" s="133">
        <v>2399.5458541523221</v>
      </c>
      <c r="K46" s="133">
        <v>2409.6036188449275</v>
      </c>
      <c r="L46" s="133">
        <v>2418.0702029663894</v>
      </c>
      <c r="M46" s="133">
        <v>2431.5630720513655</v>
      </c>
      <c r="N46" s="133">
        <v>2446.2330069064346</v>
      </c>
      <c r="O46" s="133">
        <v>2458.8123594932235</v>
      </c>
      <c r="P46" s="133">
        <v>2469.2766577222569</v>
      </c>
      <c r="Q46" s="133">
        <v>2480.5843307011764</v>
      </c>
    </row>
    <row r="47" spans="1:17" ht="12" customHeight="1" x14ac:dyDescent="0.25">
      <c r="A47" s="88" t="s">
        <v>39</v>
      </c>
      <c r="B47" s="133">
        <v>8760</v>
      </c>
      <c r="C47" s="133">
        <v>8760</v>
      </c>
      <c r="D47" s="133">
        <v>8759.9999999999982</v>
      </c>
      <c r="E47" s="133">
        <v>8760</v>
      </c>
      <c r="F47" s="133">
        <v>8760</v>
      </c>
      <c r="G47" s="133">
        <v>8759.9999999999945</v>
      </c>
      <c r="H47" s="133">
        <v>8759.9999999999982</v>
      </c>
      <c r="I47" s="133">
        <v>8759.9999999999982</v>
      </c>
      <c r="J47" s="133">
        <v>8760.0000000000018</v>
      </c>
      <c r="K47" s="133">
        <v>8759.9999999999964</v>
      </c>
      <c r="L47" s="133">
        <v>8760.0000000000018</v>
      </c>
      <c r="M47" s="133">
        <v>8760</v>
      </c>
      <c r="N47" s="133">
        <v>8759.9999999999982</v>
      </c>
      <c r="O47" s="133">
        <v>8760</v>
      </c>
      <c r="P47" s="133">
        <v>8759.9999999999945</v>
      </c>
      <c r="Q47" s="133">
        <v>8759.9999999999982</v>
      </c>
    </row>
    <row r="48" spans="1:17" ht="12" customHeight="1" x14ac:dyDescent="0.25">
      <c r="A48" s="51" t="s">
        <v>6</v>
      </c>
      <c r="B48" s="132">
        <v>908.14366679707348</v>
      </c>
      <c r="C48" s="132">
        <v>912.48176201160572</v>
      </c>
      <c r="D48" s="132">
        <v>916.46022475399423</v>
      </c>
      <c r="E48" s="132">
        <v>920.13537196012294</v>
      </c>
      <c r="F48" s="132">
        <v>923.55116481508196</v>
      </c>
      <c r="G48" s="132">
        <v>926.74258862885495</v>
      </c>
      <c r="H48" s="132">
        <v>929.7379487396795</v>
      </c>
      <c r="I48" s="132">
        <v>932.56047501972455</v>
      </c>
      <c r="J48" s="132">
        <v>935.2294709705676</v>
      </c>
      <c r="K48" s="132">
        <v>937.76115439320643</v>
      </c>
      <c r="L48" s="132">
        <v>940.1692840437014</v>
      </c>
      <c r="M48" s="132">
        <v>941.69956187203172</v>
      </c>
      <c r="N48" s="132">
        <v>943.16095725952289</v>
      </c>
      <c r="O48" s="132">
        <v>944.55949869545009</v>
      </c>
      <c r="P48" s="132">
        <v>945.90045258056</v>
      </c>
      <c r="Q48" s="132">
        <v>947.18844679310018</v>
      </c>
    </row>
    <row r="49" spans="1:17" ht="12" customHeight="1" x14ac:dyDescent="0.25">
      <c r="A49" s="49" t="s">
        <v>5</v>
      </c>
      <c r="B49" s="131">
        <v>1648.241449880504</v>
      </c>
      <c r="C49" s="131">
        <v>1666.6461717878028</v>
      </c>
      <c r="D49" s="131">
        <v>1698.6169290370819</v>
      </c>
      <c r="E49" s="131">
        <v>1727.5213092355484</v>
      </c>
      <c r="F49" s="131">
        <v>1758.2500111874133</v>
      </c>
      <c r="G49" s="131">
        <v>1785.5151787438367</v>
      </c>
      <c r="H49" s="131">
        <v>1814.7082845294167</v>
      </c>
      <c r="I49" s="131">
        <v>1837.8736299198463</v>
      </c>
      <c r="J49" s="131">
        <v>1855.422528001905</v>
      </c>
      <c r="K49" s="131">
        <v>1872.7250828634626</v>
      </c>
      <c r="L49" s="131">
        <v>1893.3322421156629</v>
      </c>
      <c r="M49" s="131">
        <v>1914.8046058136192</v>
      </c>
      <c r="N49" s="131">
        <v>1932.1218092638126</v>
      </c>
      <c r="O49" s="131">
        <v>1949.2161492410637</v>
      </c>
      <c r="P49" s="131">
        <v>1970.2865521773965</v>
      </c>
      <c r="Q49" s="131">
        <v>1991.7774321291786</v>
      </c>
    </row>
    <row r="50" spans="1:17" s="28" customFormat="1" ht="12" customHeight="1" x14ac:dyDescent="0.25"/>
    <row r="51" spans="1:17" ht="12.95" customHeight="1" x14ac:dyDescent="0.25">
      <c r="A51" s="127" t="s">
        <v>131</v>
      </c>
      <c r="B51" s="129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</row>
    <row r="52" spans="1:17" ht="12" customHeight="1" x14ac:dyDescent="0.25">
      <c r="A52" s="88" t="s">
        <v>129</v>
      </c>
      <c r="B52" s="130">
        <f t="shared" ref="B52" si="34">IF(B12=0,0,B12/B20)</f>
        <v>2.3809548185035934</v>
      </c>
      <c r="C52" s="130">
        <f t="shared" ref="C52:Q52" si="35">IF(C12=0,0,C12/C20)</f>
        <v>2.3509130408431638</v>
      </c>
      <c r="D52" s="130">
        <f t="shared" si="35"/>
        <v>2.3225693710165025</v>
      </c>
      <c r="E52" s="130">
        <f t="shared" si="35"/>
        <v>2.2924011410536558</v>
      </c>
      <c r="F52" s="130">
        <f t="shared" si="35"/>
        <v>2.2667821808163575</v>
      </c>
      <c r="G52" s="130">
        <f t="shared" si="35"/>
        <v>2.2355755746747823</v>
      </c>
      <c r="H52" s="130">
        <f t="shared" si="35"/>
        <v>2.2047897938085113</v>
      </c>
      <c r="I52" s="130">
        <f t="shared" si="35"/>
        <v>2.1792368990996542</v>
      </c>
      <c r="J52" s="130">
        <f t="shared" si="35"/>
        <v>2.1635304707767764</v>
      </c>
      <c r="K52" s="130">
        <f t="shared" si="35"/>
        <v>2.1459166208796572</v>
      </c>
      <c r="L52" s="130">
        <f t="shared" si="35"/>
        <v>2.1255072742762691</v>
      </c>
      <c r="M52" s="130">
        <f t="shared" si="35"/>
        <v>2.1003979131051516</v>
      </c>
      <c r="N52" s="130">
        <f t="shared" si="35"/>
        <v>2.0755767315378613</v>
      </c>
      <c r="O52" s="130">
        <f t="shared" si="35"/>
        <v>2.0515299200736861</v>
      </c>
      <c r="P52" s="130">
        <f t="shared" si="35"/>
        <v>2.0245393335917123</v>
      </c>
      <c r="Q52" s="130">
        <f t="shared" si="35"/>
        <v>1.9929407652149873</v>
      </c>
    </row>
    <row r="53" spans="1:17" ht="12" customHeight="1" x14ac:dyDescent="0.25">
      <c r="A53" s="88" t="s">
        <v>128</v>
      </c>
      <c r="B53" s="130">
        <f t="shared" ref="B53" si="36">IF(B13=0,0,B13/B21*1000)</f>
        <v>204.99414285235056</v>
      </c>
      <c r="C53" s="130">
        <f t="shared" ref="C53:Q53" si="37">IF(C13=0,0,C13/C21*1000)</f>
        <v>201.3324464326713</v>
      </c>
      <c r="D53" s="130">
        <f t="shared" si="37"/>
        <v>196.7085355515058</v>
      </c>
      <c r="E53" s="130">
        <f t="shared" si="37"/>
        <v>191.19494782451875</v>
      </c>
      <c r="F53" s="130">
        <f t="shared" si="37"/>
        <v>184.67129316680169</v>
      </c>
      <c r="G53" s="130">
        <f t="shared" si="37"/>
        <v>180.49931756427725</v>
      </c>
      <c r="H53" s="130">
        <f t="shared" si="37"/>
        <v>176.0884506417116</v>
      </c>
      <c r="I53" s="130">
        <f t="shared" si="37"/>
        <v>171.65126930790564</v>
      </c>
      <c r="J53" s="130">
        <f t="shared" si="37"/>
        <v>167.33178800793848</v>
      </c>
      <c r="K53" s="130">
        <f t="shared" si="37"/>
        <v>163.17926009828756</v>
      </c>
      <c r="L53" s="130">
        <f t="shared" si="37"/>
        <v>159.3192102997609</v>
      </c>
      <c r="M53" s="130">
        <f t="shared" si="37"/>
        <v>155.35692330530091</v>
      </c>
      <c r="N53" s="130">
        <f t="shared" si="37"/>
        <v>150.5615878019394</v>
      </c>
      <c r="O53" s="130">
        <f t="shared" si="37"/>
        <v>144.66078067871274</v>
      </c>
      <c r="P53" s="130">
        <f t="shared" si="37"/>
        <v>137.4244880843552</v>
      </c>
      <c r="Q53" s="130">
        <f t="shared" si="37"/>
        <v>129.31910298094871</v>
      </c>
    </row>
    <row r="54" spans="1:17" ht="12" customHeight="1" x14ac:dyDescent="0.25">
      <c r="A54" s="88" t="s">
        <v>184</v>
      </c>
      <c r="B54" s="130">
        <f t="shared" ref="B54" si="38">IF(B14=0,0,B14/B22)</f>
        <v>47.051687935175217</v>
      </c>
      <c r="C54" s="130">
        <f t="shared" ref="C54:Q54" si="39">IF(C14=0,0,C14/C22)</f>
        <v>46.329089042190191</v>
      </c>
      <c r="D54" s="130">
        <f t="shared" si="39"/>
        <v>45.195443576363409</v>
      </c>
      <c r="E54" s="130">
        <f t="shared" si="39"/>
        <v>43.816524719848239</v>
      </c>
      <c r="F54" s="130">
        <f t="shared" si="39"/>
        <v>42.226505121903323</v>
      </c>
      <c r="G54" s="130">
        <f t="shared" si="39"/>
        <v>40.929524830931662</v>
      </c>
      <c r="H54" s="130">
        <f t="shared" si="39"/>
        <v>39.667522395700296</v>
      </c>
      <c r="I54" s="130">
        <f t="shared" si="39"/>
        <v>38.46528586187496</v>
      </c>
      <c r="J54" s="130">
        <f t="shared" si="39"/>
        <v>37.380703818831392</v>
      </c>
      <c r="K54" s="130">
        <f t="shared" si="39"/>
        <v>36.063321167461773</v>
      </c>
      <c r="L54" s="130">
        <f t="shared" si="39"/>
        <v>34.610304190039209</v>
      </c>
      <c r="M54" s="130">
        <f t="shared" si="39"/>
        <v>32.958161460466812</v>
      </c>
      <c r="N54" s="130">
        <f t="shared" si="39"/>
        <v>31.631721053712894</v>
      </c>
      <c r="O54" s="130">
        <f t="shared" si="39"/>
        <v>30.059545584261336</v>
      </c>
      <c r="P54" s="130">
        <f t="shared" si="39"/>
        <v>28.219477232992514</v>
      </c>
      <c r="Q54" s="130">
        <f t="shared" si="39"/>
        <v>26.307468524852545</v>
      </c>
    </row>
    <row r="55" spans="1:17" ht="12" customHeight="1" x14ac:dyDescent="0.25">
      <c r="A55" s="88" t="s">
        <v>189</v>
      </c>
      <c r="B55" s="130">
        <f t="shared" ref="B55" si="40">IF(B15=0,0,B15/B23*1000)</f>
        <v>698.73778193282658</v>
      </c>
      <c r="C55" s="130">
        <f t="shared" ref="C55:Q55" si="41">IF(C15=0,0,C15/C23*1000)</f>
        <v>689.28444147379628</v>
      </c>
      <c r="D55" s="130">
        <f t="shared" si="41"/>
        <v>679.59109115268905</v>
      </c>
      <c r="E55" s="130">
        <f t="shared" si="41"/>
        <v>669.65779266317736</v>
      </c>
      <c r="F55" s="130">
        <f t="shared" si="41"/>
        <v>659.36111663226859</v>
      </c>
      <c r="G55" s="130">
        <f t="shared" si="41"/>
        <v>649.24685174054923</v>
      </c>
      <c r="H55" s="130">
        <f t="shared" si="41"/>
        <v>638.86722703256714</v>
      </c>
      <c r="I55" s="130">
        <f t="shared" si="41"/>
        <v>627.57438595413419</v>
      </c>
      <c r="J55" s="130">
        <f t="shared" si="41"/>
        <v>615.97709884397602</v>
      </c>
      <c r="K55" s="130">
        <f t="shared" si="41"/>
        <v>602.96719253210688</v>
      </c>
      <c r="L55" s="130">
        <f t="shared" si="41"/>
        <v>589.4968748136879</v>
      </c>
      <c r="M55" s="130">
        <f t="shared" si="41"/>
        <v>578.09409003056442</v>
      </c>
      <c r="N55" s="130">
        <f t="shared" si="41"/>
        <v>566.37046156216024</v>
      </c>
      <c r="O55" s="130">
        <f t="shared" si="41"/>
        <v>552.74925539735284</v>
      </c>
      <c r="P55" s="130">
        <f t="shared" si="41"/>
        <v>536.68838181390777</v>
      </c>
      <c r="Q55" s="130">
        <f t="shared" si="41"/>
        <v>519.18574530192063</v>
      </c>
    </row>
    <row r="56" spans="1:17" ht="12" customHeight="1" x14ac:dyDescent="0.25">
      <c r="A56" s="51" t="s">
        <v>127</v>
      </c>
      <c r="B56" s="68">
        <f t="shared" ref="B56" si="42">IF(B16=0,0,B16/B24)</f>
        <v>57.621487204249021</v>
      </c>
      <c r="C56" s="68">
        <f t="shared" ref="C56:Q56" si="43">IF(C16=0,0,C16/C24)</f>
        <v>57.028980588579437</v>
      </c>
      <c r="D56" s="68">
        <f t="shared" si="43"/>
        <v>56.399289804951664</v>
      </c>
      <c r="E56" s="68">
        <f t="shared" si="43"/>
        <v>55.714264598077605</v>
      </c>
      <c r="F56" s="68">
        <f t="shared" si="43"/>
        <v>55.083660735241196</v>
      </c>
      <c r="G56" s="68">
        <f t="shared" si="43"/>
        <v>54.409484980657844</v>
      </c>
      <c r="H56" s="68">
        <f t="shared" si="43"/>
        <v>53.693263579515936</v>
      </c>
      <c r="I56" s="68">
        <f t="shared" si="43"/>
        <v>53.130447011941875</v>
      </c>
      <c r="J56" s="68">
        <f t="shared" si="43"/>
        <v>52.731538002560235</v>
      </c>
      <c r="K56" s="68">
        <f t="shared" si="43"/>
        <v>52.327104670387236</v>
      </c>
      <c r="L56" s="68">
        <f t="shared" si="43"/>
        <v>51.877466212861009</v>
      </c>
      <c r="M56" s="68">
        <f t="shared" si="43"/>
        <v>51.334438379220543</v>
      </c>
      <c r="N56" s="68">
        <f t="shared" si="43"/>
        <v>50.817564553634973</v>
      </c>
      <c r="O56" s="68">
        <f t="shared" si="43"/>
        <v>50.387122089131452</v>
      </c>
      <c r="P56" s="68">
        <f t="shared" si="43"/>
        <v>49.894767730909933</v>
      </c>
      <c r="Q56" s="68">
        <f t="shared" si="43"/>
        <v>49.312392916007582</v>
      </c>
    </row>
    <row r="57" spans="1:17" ht="12" customHeight="1" x14ac:dyDescent="0.25">
      <c r="A57" s="49" t="s">
        <v>126</v>
      </c>
      <c r="B57" s="57">
        <f t="shared" ref="B57" si="44">IF(B17=0,0,B17/B25*1000)</f>
        <v>412.30181282101017</v>
      </c>
      <c r="C57" s="57">
        <f t="shared" ref="C57:Q57" si="45">IF(C17=0,0,C17/C25*1000)</f>
        <v>399.36881099451671</v>
      </c>
      <c r="D57" s="57">
        <f t="shared" si="45"/>
        <v>388.80273985583221</v>
      </c>
      <c r="E57" s="57">
        <f t="shared" si="45"/>
        <v>374.65549268408637</v>
      </c>
      <c r="F57" s="57">
        <f t="shared" si="45"/>
        <v>361.89638763580439</v>
      </c>
      <c r="G57" s="57">
        <f t="shared" si="45"/>
        <v>346.63665958716609</v>
      </c>
      <c r="H57" s="57">
        <f t="shared" si="45"/>
        <v>332.81488219989365</v>
      </c>
      <c r="I57" s="57">
        <f t="shared" si="45"/>
        <v>321.34318543019401</v>
      </c>
      <c r="J57" s="57">
        <f t="shared" si="45"/>
        <v>308.40354005703824</v>
      </c>
      <c r="K57" s="57">
        <f t="shared" si="45"/>
        <v>294.65594330997334</v>
      </c>
      <c r="L57" s="57">
        <f t="shared" si="45"/>
        <v>277.87986651778851</v>
      </c>
      <c r="M57" s="57">
        <f t="shared" si="45"/>
        <v>258.79568312624605</v>
      </c>
      <c r="N57" s="57">
        <f t="shared" si="45"/>
        <v>240.39093969174922</v>
      </c>
      <c r="O57" s="57">
        <f t="shared" si="45"/>
        <v>217.15673773812998</v>
      </c>
      <c r="P57" s="57">
        <f t="shared" si="45"/>
        <v>194.33476427817479</v>
      </c>
      <c r="Q57" s="57">
        <f t="shared" si="45"/>
        <v>167.15540285111533</v>
      </c>
    </row>
    <row r="58" spans="1:17" s="28" customFormat="1" ht="12" customHeight="1" x14ac:dyDescent="0.25"/>
    <row r="59" spans="1:17" ht="12.95" customHeight="1" x14ac:dyDescent="0.25">
      <c r="A59" s="127" t="s">
        <v>130</v>
      </c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</row>
    <row r="60" spans="1:17" ht="12" customHeight="1" x14ac:dyDescent="0.25">
      <c r="A60" s="88" t="s">
        <v>129</v>
      </c>
      <c r="B60" s="128"/>
      <c r="C60" s="128">
        <v>2.122945876773604</v>
      </c>
      <c r="D60" s="128">
        <v>2.1037907539532221</v>
      </c>
      <c r="E60" s="128">
        <v>2.0838853715207963</v>
      </c>
      <c r="F60" s="128">
        <v>2.0627460595101779</v>
      </c>
      <c r="G60" s="128">
        <v>2.0427873946465445</v>
      </c>
      <c r="H60" s="128">
        <v>2.0245170560152013</v>
      </c>
      <c r="I60" s="128">
        <v>2.0055643243364218</v>
      </c>
      <c r="J60" s="128">
        <v>1.9937209511044551</v>
      </c>
      <c r="K60" s="128">
        <v>1.9772699914136753</v>
      </c>
      <c r="L60" s="128">
        <v>1.958816150249266</v>
      </c>
      <c r="M60" s="128">
        <v>1.9364663463101386</v>
      </c>
      <c r="N60" s="128">
        <v>1.9068904125823158</v>
      </c>
      <c r="O60" s="128">
        <v>1.8696639558907573</v>
      </c>
      <c r="P60" s="128">
        <v>1.8230244765435157</v>
      </c>
      <c r="Q60" s="128">
        <v>1.7741446791722979</v>
      </c>
    </row>
    <row r="61" spans="1:17" ht="12" customHeight="1" x14ac:dyDescent="0.25">
      <c r="A61" s="88" t="s">
        <v>128</v>
      </c>
      <c r="B61" s="128"/>
      <c r="C61" s="128">
        <v>191.04270492854221</v>
      </c>
      <c r="D61" s="128">
        <v>187.04836507309068</v>
      </c>
      <c r="E61" s="128">
        <v>183.08823712629334</v>
      </c>
      <c r="F61" s="128">
        <v>178.41801242013614</v>
      </c>
      <c r="G61" s="128">
        <v>174.29358269566717</v>
      </c>
      <c r="H61" s="128">
        <v>169.43153219702106</v>
      </c>
      <c r="I61" s="128">
        <v>165.10547028890497</v>
      </c>
      <c r="J61" s="128">
        <v>161.23055950626113</v>
      </c>
      <c r="K61" s="128">
        <v>157.51766673146753</v>
      </c>
      <c r="L61" s="128">
        <v>153.96179817168507</v>
      </c>
      <c r="M61" s="128">
        <v>149.02481535243462</v>
      </c>
      <c r="N61" s="128">
        <v>142.6577667575466</v>
      </c>
      <c r="O61" s="128">
        <v>134.70172894756388</v>
      </c>
      <c r="P61" s="128">
        <v>125.89888061533713</v>
      </c>
      <c r="Q61" s="128">
        <v>116.11096868550452</v>
      </c>
    </row>
    <row r="62" spans="1:17" ht="12" customHeight="1" x14ac:dyDescent="0.25">
      <c r="A62" s="88" t="s">
        <v>184</v>
      </c>
      <c r="B62" s="128"/>
      <c r="C62" s="128">
        <v>44.364319654134853</v>
      </c>
      <c r="D62" s="128">
        <v>42.720122865837268</v>
      </c>
      <c r="E62" s="128">
        <v>41.612701418491945</v>
      </c>
      <c r="F62" s="128">
        <v>40.441663542590504</v>
      </c>
      <c r="G62" s="128">
        <v>39.294401884688178</v>
      </c>
      <c r="H62" s="128">
        <v>37.837520392813431</v>
      </c>
      <c r="I62" s="128">
        <v>36.721595702950005</v>
      </c>
      <c r="J62" s="128">
        <v>35.389537461427864</v>
      </c>
      <c r="K62" s="128">
        <v>34.091516051877328</v>
      </c>
      <c r="L62" s="128">
        <v>32.620423629135736</v>
      </c>
      <c r="M62" s="128">
        <v>30.78347939483244</v>
      </c>
      <c r="N62" s="128">
        <v>29.072137469944799</v>
      </c>
      <c r="O62" s="128">
        <v>27.616574495858867</v>
      </c>
      <c r="P62" s="128">
        <v>25.877505307895238</v>
      </c>
      <c r="Q62" s="128">
        <v>24.101849263107045</v>
      </c>
    </row>
    <row r="63" spans="1:17" ht="12" customHeight="1" x14ac:dyDescent="0.25">
      <c r="A63" s="88" t="s">
        <v>189</v>
      </c>
      <c r="B63" s="128"/>
      <c r="C63" s="128">
        <v>634.85628686957261</v>
      </c>
      <c r="D63" s="128">
        <v>621.68497248216443</v>
      </c>
      <c r="E63" s="128">
        <v>613.71705445515181</v>
      </c>
      <c r="F63" s="128">
        <v>606.37700540238552</v>
      </c>
      <c r="G63" s="128">
        <v>597.9501553166167</v>
      </c>
      <c r="H63" s="128">
        <v>587.83602722873809</v>
      </c>
      <c r="I63" s="128">
        <v>578.02611644754404</v>
      </c>
      <c r="J63" s="128">
        <v>567.32901731304389</v>
      </c>
      <c r="K63" s="128">
        <v>552.49050377969024</v>
      </c>
      <c r="L63" s="128">
        <v>540.98184017120093</v>
      </c>
      <c r="M63" s="128">
        <v>527.20510201783316</v>
      </c>
      <c r="N63" s="128">
        <v>505.96512692835995</v>
      </c>
      <c r="O63" s="128">
        <v>483.87661710180492</v>
      </c>
      <c r="P63" s="128">
        <v>462.45759607350766</v>
      </c>
      <c r="Q63" s="128">
        <v>436.09931352350117</v>
      </c>
    </row>
    <row r="64" spans="1:17" ht="12" customHeight="1" x14ac:dyDescent="0.25">
      <c r="A64" s="51" t="s">
        <v>127</v>
      </c>
      <c r="B64" s="50"/>
      <c r="C64" s="50">
        <v>54.07039649897046</v>
      </c>
      <c r="D64" s="50">
        <v>53.563261078098179</v>
      </c>
      <c r="E64" s="50">
        <v>52.983230714864177</v>
      </c>
      <c r="F64" s="50">
        <v>52.339157910928137</v>
      </c>
      <c r="G64" s="50">
        <v>51.718680893685764</v>
      </c>
      <c r="H64" s="50">
        <v>51.040020426992612</v>
      </c>
      <c r="I64" s="50">
        <v>50.29210355926984</v>
      </c>
      <c r="J64" s="50">
        <v>49.369254081656564</v>
      </c>
      <c r="K64" s="50">
        <v>48.538686526445964</v>
      </c>
      <c r="L64" s="50">
        <v>47.485672573036105</v>
      </c>
      <c r="M64" s="50">
        <v>46.394790132258372</v>
      </c>
      <c r="N64" s="50">
        <v>45.353944474839466</v>
      </c>
      <c r="O64" s="50">
        <v>44.385043623865684</v>
      </c>
      <c r="P64" s="50">
        <v>43.306922070478322</v>
      </c>
      <c r="Q64" s="50">
        <v>42.078628893809629</v>
      </c>
    </row>
    <row r="65" spans="1:17" ht="12" customHeight="1" x14ac:dyDescent="0.25">
      <c r="A65" s="49" t="s">
        <v>126</v>
      </c>
      <c r="B65" s="48"/>
      <c r="C65" s="48">
        <v>376.09491994237447</v>
      </c>
      <c r="D65" s="48">
        <v>364.67076323533928</v>
      </c>
      <c r="E65" s="48">
        <v>350.95125967280273</v>
      </c>
      <c r="F65" s="48">
        <v>338.70671812813072</v>
      </c>
      <c r="G65" s="48">
        <v>324.35082106526301</v>
      </c>
      <c r="H65" s="48">
        <v>311.05931918998846</v>
      </c>
      <c r="I65" s="48">
        <v>296.77377342761292</v>
      </c>
      <c r="J65" s="48">
        <v>285.07357328855352</v>
      </c>
      <c r="K65" s="48">
        <v>263.64400429281528</v>
      </c>
      <c r="L65" s="48">
        <v>244.24113291676321</v>
      </c>
      <c r="M65" s="48">
        <v>222.49611620427896</v>
      </c>
      <c r="N65" s="48">
        <v>199.95460511628517</v>
      </c>
      <c r="O65" s="48">
        <v>175.40992559312599</v>
      </c>
      <c r="P65" s="48">
        <v>150.73474432700064</v>
      </c>
      <c r="Q65" s="48">
        <v>124.08404113365735</v>
      </c>
    </row>
    <row r="66" spans="1:17" s="28" customFormat="1" ht="12" customHeight="1" x14ac:dyDescent="0.25"/>
    <row r="67" spans="1:17" ht="12.95" customHeight="1" x14ac:dyDescent="0.25">
      <c r="A67" s="127" t="s">
        <v>125</v>
      </c>
      <c r="B67" s="126"/>
      <c r="C67" s="126"/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126"/>
      <c r="O67" s="126"/>
      <c r="P67" s="126"/>
      <c r="Q67" s="126"/>
    </row>
    <row r="68" spans="1:17" ht="12" customHeight="1" x14ac:dyDescent="0.25">
      <c r="A68" s="88" t="s">
        <v>124</v>
      </c>
      <c r="B68" s="125">
        <f>1000000*B20/SER_summary!B$8</f>
        <v>191.1740485650007</v>
      </c>
      <c r="C68" s="125">
        <f>1000000*C20/SER_summary!C$8</f>
        <v>196.08549135422319</v>
      </c>
      <c r="D68" s="125">
        <f>1000000*D20/SER_summary!D$8</f>
        <v>199.71807630724115</v>
      </c>
      <c r="E68" s="125">
        <f>1000000*E20/SER_summary!E$8</f>
        <v>204.92936679399534</v>
      </c>
      <c r="F68" s="125">
        <f>1000000*F20/SER_summary!F$8</f>
        <v>208.4295395550221</v>
      </c>
      <c r="G68" s="125">
        <f>1000000*G20/SER_summary!G$8</f>
        <v>213.18407663240805</v>
      </c>
      <c r="H68" s="125">
        <f>1000000*H20/SER_summary!H$8</f>
        <v>217.16888930328321</v>
      </c>
      <c r="I68" s="125">
        <f>1000000*I20/SER_summary!I$8</f>
        <v>221.37930889090978</v>
      </c>
      <c r="J68" s="125">
        <f>1000000*J20/SER_summary!J$8</f>
        <v>225.32872890310477</v>
      </c>
      <c r="K68" s="125">
        <f>1000000*K20/SER_summary!K$8</f>
        <v>229.23925471305702</v>
      </c>
      <c r="L68" s="125">
        <f>1000000*L20/SER_summary!L$8</f>
        <v>232.82669275325702</v>
      </c>
      <c r="M68" s="125">
        <f>1000000*M20/SER_summary!M$8</f>
        <v>236.85694807480508</v>
      </c>
      <c r="N68" s="125">
        <f>1000000*N20/SER_summary!N$8</f>
        <v>242.19475835931138</v>
      </c>
      <c r="O68" s="125">
        <f>1000000*O20/SER_summary!O$8</f>
        <v>247.78658162801537</v>
      </c>
      <c r="P68" s="125">
        <f>1000000*P20/SER_summary!P$8</f>
        <v>253.37273555186997</v>
      </c>
      <c r="Q68" s="125">
        <f>1000000*Q20/SER_summary!Q$8</f>
        <v>259.63564236431353</v>
      </c>
    </row>
    <row r="69" spans="1:17" ht="12" customHeight="1" x14ac:dyDescent="0.25">
      <c r="A69" s="88" t="s">
        <v>123</v>
      </c>
      <c r="B69" s="125">
        <f>1000*B21/SER_summary!B$3</f>
        <v>0.11916400457875131</v>
      </c>
      <c r="C69" s="125">
        <f>1000*C21/SER_summary!C$3</f>
        <v>0.12370311371172885</v>
      </c>
      <c r="D69" s="125">
        <f>1000*D21/SER_summary!D$3</f>
        <v>0.12893202805296866</v>
      </c>
      <c r="E69" s="125">
        <f>1000*E21/SER_summary!E$3</f>
        <v>0.1347302440042546</v>
      </c>
      <c r="F69" s="125">
        <f>1000*F21/SER_summary!F$3</f>
        <v>0.14142051615463072</v>
      </c>
      <c r="G69" s="125">
        <f>1000*G21/SER_summary!G$3</f>
        <v>0.14797007991633385</v>
      </c>
      <c r="H69" s="125">
        <f>1000*H21/SER_summary!H$3</f>
        <v>0.15501224607926387</v>
      </c>
      <c r="I69" s="125">
        <f>1000*I21/SER_summary!I$3</f>
        <v>0.16085788729591827</v>
      </c>
      <c r="J69" s="125">
        <f>1000*J21/SER_summary!J$3</f>
        <v>0.16716251205193802</v>
      </c>
      <c r="K69" s="125">
        <f>1000*K21/SER_summary!K$3</f>
        <v>0.1726256948387058</v>
      </c>
      <c r="L69" s="125">
        <f>1000*L21/SER_summary!L$3</f>
        <v>0.17732869767853146</v>
      </c>
      <c r="M69" s="125">
        <f>1000*M21/SER_summary!M$3</f>
        <v>0.18233639479314878</v>
      </c>
      <c r="N69" s="125">
        <f>1000*N21/SER_summary!N$3</f>
        <v>0.18885268132688537</v>
      </c>
      <c r="O69" s="125">
        <f>1000*O21/SER_summary!O$3</f>
        <v>0.19792050435603747</v>
      </c>
      <c r="P69" s="125">
        <f>1000*P21/SER_summary!P$3</f>
        <v>0.20971120234984023</v>
      </c>
      <c r="Q69" s="125">
        <f>1000*Q21/SER_summary!Q$3</f>
        <v>0.22132963036731484</v>
      </c>
    </row>
    <row r="70" spans="1:17" ht="12" customHeight="1" x14ac:dyDescent="0.25">
      <c r="A70" s="88" t="s">
        <v>185</v>
      </c>
      <c r="B70" s="125">
        <f>1000000*B22/SER_summary!B$8</f>
        <v>107.52916655246153</v>
      </c>
      <c r="C70" s="125">
        <f>1000000*C22/SER_summary!C$8</f>
        <v>108.19168676082728</v>
      </c>
      <c r="D70" s="125">
        <f>1000000*D22/SER_summary!D$8</f>
        <v>109.06079664942192</v>
      </c>
      <c r="E70" s="125">
        <f>1000000*E22/SER_summary!E$8</f>
        <v>110.29463459509719</v>
      </c>
      <c r="F70" s="125">
        <f>1000000*F22/SER_summary!F$8</f>
        <v>112.08537830079462</v>
      </c>
      <c r="G70" s="125">
        <f>1000000*G22/SER_summary!G$8</f>
        <v>113.58299444366345</v>
      </c>
      <c r="H70" s="125">
        <f>1000000*H22/SER_summary!H$8</f>
        <v>115.24414461007257</v>
      </c>
      <c r="I70" s="125">
        <f>1000000*I22/SER_summary!I$8</f>
        <v>117.61411143512589</v>
      </c>
      <c r="J70" s="125">
        <f>1000000*J22/SER_summary!J$8</f>
        <v>119.37091231789765</v>
      </c>
      <c r="K70" s="125">
        <f>1000000*K22/SER_summary!K$8</f>
        <v>122.0025038299366</v>
      </c>
      <c r="L70" s="125">
        <f>1000000*L22/SER_summary!L$8</f>
        <v>125.18502821984271</v>
      </c>
      <c r="M70" s="125">
        <f>1000000*M22/SER_summary!M$8</f>
        <v>128.95159917584223</v>
      </c>
      <c r="N70" s="125">
        <f>1000000*N22/SER_summary!N$8</f>
        <v>132.00142549700797</v>
      </c>
      <c r="O70" s="125">
        <f>1000000*O22/SER_summary!O$8</f>
        <v>136.83857308339384</v>
      </c>
      <c r="P70" s="125">
        <f>1000000*P22/SER_summary!P$8</f>
        <v>143.60712945187299</v>
      </c>
      <c r="Q70" s="125">
        <f>1000000*Q22/SER_summary!Q$8</f>
        <v>152.11996328592656</v>
      </c>
    </row>
    <row r="71" spans="1:17" ht="12" customHeight="1" x14ac:dyDescent="0.25">
      <c r="A71" s="88" t="s">
        <v>190</v>
      </c>
      <c r="B71" s="125">
        <f>1000*B23/SER_summary!B$3</f>
        <v>1.5103020176155968E-2</v>
      </c>
      <c r="C71" s="125">
        <f>1000*C23/SER_summary!C$3</f>
        <v>1.6416807742775298E-2</v>
      </c>
      <c r="D71" s="125">
        <f>1000*D23/SER_summary!D$3</f>
        <v>1.7593331611811411E-2</v>
      </c>
      <c r="E71" s="125">
        <f>1000*E23/SER_summary!E$3</f>
        <v>1.8792547460270027E-2</v>
      </c>
      <c r="F71" s="125">
        <f>1000*F23/SER_summary!F$3</f>
        <v>2.0106323686655075E-2</v>
      </c>
      <c r="G71" s="125">
        <f>1000*G23/SER_summary!G$3</f>
        <v>2.124464724245554E-2</v>
      </c>
      <c r="H71" s="125">
        <f>1000*H23/SER_summary!H$3</f>
        <v>2.2264910186275137E-2</v>
      </c>
      <c r="I71" s="125">
        <f>1000*I23/SER_summary!I$3</f>
        <v>2.3407310593745081E-2</v>
      </c>
      <c r="J71" s="125">
        <f>1000*J23/SER_summary!J$3</f>
        <v>2.4306327349152515E-2</v>
      </c>
      <c r="K71" s="125">
        <f>1000*K23/SER_summary!K$3</f>
        <v>2.5240719153193845E-2</v>
      </c>
      <c r="L71" s="125">
        <f>1000*L23/SER_summary!L$3</f>
        <v>2.5942222893946421E-2</v>
      </c>
      <c r="M71" s="125">
        <f>1000*M23/SER_summary!M$3</f>
        <v>2.6458924124325225E-2</v>
      </c>
      <c r="N71" s="125">
        <f>1000*N23/SER_summary!N$3</f>
        <v>2.7011687836788544E-2</v>
      </c>
      <c r="O71" s="125">
        <f>1000*O23/SER_summary!O$3</f>
        <v>2.768250262674574E-2</v>
      </c>
      <c r="P71" s="125">
        <f>1000*P23/SER_summary!P$3</f>
        <v>2.8516230400530737E-2</v>
      </c>
      <c r="Q71" s="125">
        <f>1000*Q23/SER_summary!Q$3</f>
        <v>2.9447164004646757E-2</v>
      </c>
    </row>
    <row r="72" spans="1:17" ht="12" customHeight="1" x14ac:dyDescent="0.25">
      <c r="A72" s="51" t="s">
        <v>122</v>
      </c>
      <c r="B72" s="124">
        <f>1000000*B24/SER_summary!B$8</f>
        <v>34.889095900881202</v>
      </c>
      <c r="C72" s="124">
        <f>1000000*C24/SER_summary!C$8</f>
        <v>37.782189888793127</v>
      </c>
      <c r="D72" s="124">
        <f>1000000*D24/SER_summary!D$8</f>
        <v>41.471364216967203</v>
      </c>
      <c r="E72" s="124">
        <f>1000000*E24/SER_summary!E$8</f>
        <v>46.420705088724027</v>
      </c>
      <c r="F72" s="124">
        <f>1000000*F24/SER_summary!F$8</f>
        <v>51.703180350588468</v>
      </c>
      <c r="G72" s="124">
        <f>1000000*G24/SER_summary!G$8</f>
        <v>57.330521049868956</v>
      </c>
      <c r="H72" s="124">
        <f>1000000*H24/SER_summary!H$8</f>
        <v>64.233391340785161</v>
      </c>
      <c r="I72" s="124">
        <f>1000000*I24/SER_summary!I$8</f>
        <v>69.904316870628207</v>
      </c>
      <c r="J72" s="124">
        <f>1000000*J24/SER_summary!J$8</f>
        <v>75.265852183734339</v>
      </c>
      <c r="K72" s="124">
        <f>1000000*K24/SER_summary!K$8</f>
        <v>79.87650656662953</v>
      </c>
      <c r="L72" s="124">
        <f>1000000*L24/SER_summary!L$8</f>
        <v>83.588461546670288</v>
      </c>
      <c r="M72" s="124">
        <f>1000000*M24/SER_summary!M$8</f>
        <v>86.36292661847763</v>
      </c>
      <c r="N72" s="124">
        <f>1000000*N24/SER_summary!N$8</f>
        <v>89.124720272408013</v>
      </c>
      <c r="O72" s="124">
        <f>1000000*O24/SER_summary!O$8</f>
        <v>91.230125112337006</v>
      </c>
      <c r="P72" s="124">
        <f>1000000*P24/SER_summary!P$8</f>
        <v>93.222544222956259</v>
      </c>
      <c r="Q72" s="124">
        <f>1000000*Q24/SER_summary!Q$8</f>
        <v>94.910409735727384</v>
      </c>
    </row>
    <row r="73" spans="1:17" ht="12" customHeight="1" x14ac:dyDescent="0.25">
      <c r="A73" s="49" t="s">
        <v>121</v>
      </c>
      <c r="B73" s="123">
        <f>1000*B25/SER_summary!B$3</f>
        <v>3.5649293251451823E-2</v>
      </c>
      <c r="C73" s="123">
        <f>1000*C25/SER_summary!C$3</f>
        <v>4.8999913785321529E-2</v>
      </c>
      <c r="D73" s="123">
        <f>1000*D25/SER_summary!D$3</f>
        <v>6.0068915604054141E-2</v>
      </c>
      <c r="E73" s="123">
        <f>1000*E25/SER_summary!E$3</f>
        <v>7.8600720071528449E-2</v>
      </c>
      <c r="F73" s="123">
        <f>1000*F25/SER_summary!F$3</f>
        <v>9.5030305911821503E-2</v>
      </c>
      <c r="G73" s="123">
        <f>1000*G25/SER_summary!G$3</f>
        <v>0.11781410181749766</v>
      </c>
      <c r="H73" s="123">
        <f>1000*H25/SER_summary!H$3</f>
        <v>0.13987673963174152</v>
      </c>
      <c r="I73" s="123">
        <f>1000*I25/SER_summary!I$3</f>
        <v>0.16013389916332962</v>
      </c>
      <c r="J73" s="123">
        <f>1000*J25/SER_summary!J$3</f>
        <v>0.17700749389944057</v>
      </c>
      <c r="K73" s="123">
        <f>1000*K25/SER_summary!K$3</f>
        <v>0.19504752172367579</v>
      </c>
      <c r="L73" s="123">
        <f>1000*L25/SER_summary!L$3</f>
        <v>0.21227189403558652</v>
      </c>
      <c r="M73" s="123">
        <f>1000*M25/SER_summary!M$3</f>
        <v>0.22711023972784122</v>
      </c>
      <c r="N73" s="123">
        <f>1000*N25/SER_summary!N$3</f>
        <v>0.24380345091230002</v>
      </c>
      <c r="O73" s="123">
        <f>1000*O25/SER_summary!O$3</f>
        <v>0.26879257626358349</v>
      </c>
      <c r="P73" s="123">
        <f>1000*P25/SER_summary!P$3</f>
        <v>0.29816866727783031</v>
      </c>
      <c r="Q73" s="123">
        <f>1000*Q25/SER_summary!Q$3</f>
        <v>0.34324028820011238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221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10.400008080614114</v>
      </c>
      <c r="C3" s="154">
        <v>10.89564199242178</v>
      </c>
      <c r="D3" s="154">
        <v>11.355562651917287</v>
      </c>
      <c r="E3" s="154">
        <v>11.938050602814497</v>
      </c>
      <c r="F3" s="154">
        <v>12.321725168383622</v>
      </c>
      <c r="G3" s="154">
        <v>13.048610332393682</v>
      </c>
      <c r="H3" s="154">
        <v>13.876488704522679</v>
      </c>
      <c r="I3" s="154">
        <v>14.447750212435226</v>
      </c>
      <c r="J3" s="154">
        <v>14.323420679519339</v>
      </c>
      <c r="K3" s="154">
        <v>14.288305230029316</v>
      </c>
      <c r="L3" s="154">
        <v>14.415712981235169</v>
      </c>
      <c r="M3" s="154">
        <v>14.87262690167729</v>
      </c>
      <c r="N3" s="154">
        <v>15.267003790186152</v>
      </c>
      <c r="O3" s="154">
        <v>15.510831823554618</v>
      </c>
      <c r="P3" s="154">
        <v>15.826683348160671</v>
      </c>
      <c r="Q3" s="154">
        <v>16.320747787208553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13.804831794380002</v>
      </c>
      <c r="C5" s="143">
        <v>14.462729627829702</v>
      </c>
      <c r="D5" s="143">
        <v>15.07322216724712</v>
      </c>
      <c r="E5" s="143">
        <v>15.846408891916887</v>
      </c>
      <c r="F5" s="143">
        <v>16.355693384814199</v>
      </c>
      <c r="G5" s="143">
        <v>17.320551041193706</v>
      </c>
      <c r="H5" s="143">
        <v>18.419465732880276</v>
      </c>
      <c r="I5" s="143">
        <v>19.17775062710421</v>
      </c>
      <c r="J5" s="143">
        <v>19.012717266007407</v>
      </c>
      <c r="K5" s="143">
        <v>18.966105487455291</v>
      </c>
      <c r="L5" s="143">
        <v>19.135224834388836</v>
      </c>
      <c r="M5" s="143">
        <v>19.741726268553268</v>
      </c>
      <c r="N5" s="143">
        <v>20.265216881950405</v>
      </c>
      <c r="O5" s="143">
        <v>20.588870956189101</v>
      </c>
      <c r="P5" s="143">
        <v>21.008128050547771</v>
      </c>
      <c r="Q5" s="143">
        <v>21.663942586822451</v>
      </c>
    </row>
    <row r="6" spans="1:17" ht="12" customHeight="1" x14ac:dyDescent="0.25">
      <c r="A6" s="153" t="str">
        <f>"Penetration factor "&amp;MID('SER_se-appl'!A68,FIND("(",'SER_se-appl'!A68),100)</f>
        <v>Penetration factor (sqm per building cell)</v>
      </c>
      <c r="B6" s="152">
        <f>1000000*B8/SER_summary!B$8</f>
        <v>191.1740485650007</v>
      </c>
      <c r="C6" s="152">
        <f>1000000*C8/SER_summary!C$8</f>
        <v>196.08549135422319</v>
      </c>
      <c r="D6" s="152">
        <f>1000000*D8/SER_summary!D$8</f>
        <v>199.71807630724115</v>
      </c>
      <c r="E6" s="152">
        <f>1000000*E8/SER_summary!E$8</f>
        <v>204.92936679399534</v>
      </c>
      <c r="F6" s="152">
        <f>1000000*F8/SER_summary!F$8</f>
        <v>208.4295395550221</v>
      </c>
      <c r="G6" s="152">
        <f>1000000*G8/SER_summary!G$8</f>
        <v>213.18407663240805</v>
      </c>
      <c r="H6" s="152">
        <f>1000000*H8/SER_summary!H$8</f>
        <v>217.16888930328321</v>
      </c>
      <c r="I6" s="152">
        <f>1000000*I8/SER_summary!I$8</f>
        <v>221.37930889090978</v>
      </c>
      <c r="J6" s="152">
        <f>1000000*J8/SER_summary!J$8</f>
        <v>225.32872890310477</v>
      </c>
      <c r="K6" s="152">
        <f>1000000*K8/SER_summary!K$8</f>
        <v>229.23925471305702</v>
      </c>
      <c r="L6" s="152">
        <f>1000000*L8/SER_summary!L$8</f>
        <v>232.82669275325702</v>
      </c>
      <c r="M6" s="152">
        <f>1000000*M8/SER_summary!M$8</f>
        <v>236.85694807480508</v>
      </c>
      <c r="N6" s="152">
        <f>1000000*N8/SER_summary!N$8</f>
        <v>242.19475835931138</v>
      </c>
      <c r="O6" s="152">
        <f>1000000*O8/SER_summary!O$8</f>
        <v>247.78658162801537</v>
      </c>
      <c r="P6" s="152">
        <f>1000000*P8/SER_summary!P$8</f>
        <v>253.37273555186997</v>
      </c>
      <c r="Q6" s="152">
        <f>1000000*Q8/SER_summary!Q$8</f>
        <v>259.63564236431353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"&amp;MID('SER_se-appl'!A20,FIND("(",'SER_se-appl'!A20),100)</f>
        <v>Stock of appliances (serviced mio m2)</v>
      </c>
      <c r="B8" s="62">
        <v>5.798023417788416</v>
      </c>
      <c r="C8" s="62">
        <v>6.151962823194256</v>
      </c>
      <c r="D8" s="62">
        <v>6.4898910471079407</v>
      </c>
      <c r="E8" s="62">
        <v>6.9125811395441055</v>
      </c>
      <c r="F8" s="62">
        <v>7.2153793704712603</v>
      </c>
      <c r="G8" s="62">
        <v>7.7476920205273734</v>
      </c>
      <c r="H8" s="62">
        <v>8.3542956270052606</v>
      </c>
      <c r="I8" s="62">
        <v>8.8002137973285262</v>
      </c>
      <c r="J8" s="62">
        <v>8.7878204272210851</v>
      </c>
      <c r="K8" s="62">
        <v>8.8382303873860106</v>
      </c>
      <c r="L8" s="62">
        <v>9.0026625954052975</v>
      </c>
      <c r="M8" s="62">
        <v>9.3990410794913721</v>
      </c>
      <c r="N8" s="62">
        <v>9.7636558427475038</v>
      </c>
      <c r="O8" s="62">
        <v>10.035861897373449</v>
      </c>
      <c r="P8" s="62">
        <v>10.376744823859504</v>
      </c>
      <c r="Q8" s="62">
        <v>10.870339432534747</v>
      </c>
    </row>
    <row r="9" spans="1:17" ht="12.95" customHeight="1" x14ac:dyDescent="0.25">
      <c r="A9" s="151" t="str">
        <f>"Number of new appliances "&amp;MID('SER_se-appl'!A28,FIND("(",'SER_se-appl'!A28),100)</f>
        <v>Number of new appliances (serviced mio m2)</v>
      </c>
      <c r="B9" s="150"/>
      <c r="C9" s="150">
        <v>0.71631586901761535</v>
      </c>
      <c r="D9" s="150">
        <v>0.70030468752546249</v>
      </c>
      <c r="E9" s="150">
        <v>0.78506655604793851</v>
      </c>
      <c r="F9" s="150">
        <v>0.66517469453893341</v>
      </c>
      <c r="G9" s="150">
        <v>0.89468911366788884</v>
      </c>
      <c r="H9" s="150">
        <v>0.96898007008966147</v>
      </c>
      <c r="I9" s="150">
        <v>0.80829463393504219</v>
      </c>
      <c r="J9" s="150">
        <v>0.34998309350433576</v>
      </c>
      <c r="K9" s="150">
        <v>0.41278642377670094</v>
      </c>
      <c r="L9" s="150">
        <v>0.52680867163106093</v>
      </c>
      <c r="M9" s="150">
        <v>0.75875494769785301</v>
      </c>
      <c r="N9" s="150">
        <v>0.72699122686790552</v>
      </c>
      <c r="O9" s="150">
        <v>0.63458251823772138</v>
      </c>
      <c r="P9" s="150">
        <v>0.70325939009783023</v>
      </c>
      <c r="Q9" s="150">
        <v>0.85597107228702063</v>
      </c>
    </row>
    <row r="10" spans="1:17" ht="12" customHeight="1" x14ac:dyDescent="0.25">
      <c r="A10" s="142" t="str">
        <f>"Number of replaced appliances "&amp;MID('SER_se-appl'!A36,FIND("(",'SER_se-appl'!A36),100)</f>
        <v>Number of replaced appliances (serviced mio m2)</v>
      </c>
      <c r="B10" s="149"/>
      <c r="C10" s="149">
        <f>B8+C9-C8</f>
        <v>0.362376463611775</v>
      </c>
      <c r="D10" s="149">
        <f t="shared" ref="D10:Q10" si="0">C8+D9-D8</f>
        <v>0.36237646361177767</v>
      </c>
      <c r="E10" s="149">
        <f t="shared" si="0"/>
        <v>0.36237646361177411</v>
      </c>
      <c r="F10" s="149">
        <f t="shared" si="0"/>
        <v>0.36237646361177855</v>
      </c>
      <c r="G10" s="149">
        <f t="shared" si="0"/>
        <v>0.362376463611775</v>
      </c>
      <c r="H10" s="149">
        <f t="shared" si="0"/>
        <v>0.36237646361177411</v>
      </c>
      <c r="I10" s="149">
        <f t="shared" si="0"/>
        <v>0.36237646361177589</v>
      </c>
      <c r="J10" s="149">
        <f t="shared" si="0"/>
        <v>0.36237646361177767</v>
      </c>
      <c r="K10" s="149">
        <f t="shared" si="0"/>
        <v>0.36237646361177589</v>
      </c>
      <c r="L10" s="149">
        <f t="shared" si="0"/>
        <v>0.36237646361177411</v>
      </c>
      <c r="M10" s="149">
        <f t="shared" si="0"/>
        <v>0.36237646361177767</v>
      </c>
      <c r="N10" s="149">
        <f t="shared" si="0"/>
        <v>0.36237646361177411</v>
      </c>
      <c r="O10" s="149">
        <f t="shared" si="0"/>
        <v>0.36237646361177589</v>
      </c>
      <c r="P10" s="149">
        <f t="shared" si="0"/>
        <v>0.36237646361177589</v>
      </c>
      <c r="Q10" s="149">
        <f t="shared" si="0"/>
        <v>0.36237646361177767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8759.9999999999982</v>
      </c>
      <c r="C12" s="146">
        <v>8759.9999999999982</v>
      </c>
      <c r="D12" s="146">
        <v>8759.9999999999982</v>
      </c>
      <c r="E12" s="146">
        <v>8759.9999999999945</v>
      </c>
      <c r="F12" s="146">
        <v>8760</v>
      </c>
      <c r="G12" s="146">
        <v>8759.9999999999964</v>
      </c>
      <c r="H12" s="146">
        <v>8759.9999999999982</v>
      </c>
      <c r="I12" s="146">
        <v>8760</v>
      </c>
      <c r="J12" s="146">
        <v>8759.9999999999982</v>
      </c>
      <c r="K12" s="146">
        <v>8760</v>
      </c>
      <c r="L12" s="146">
        <v>8759.9999999999982</v>
      </c>
      <c r="M12" s="146">
        <v>8760</v>
      </c>
      <c r="N12" s="146">
        <v>8759.9999999999982</v>
      </c>
      <c r="O12" s="146">
        <v>8760</v>
      </c>
      <c r="P12" s="146">
        <v>8760.0000000000018</v>
      </c>
      <c r="Q12" s="146">
        <v>8759.9999999999964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"&amp;MID('SER_se-appl'!A52,FIND("(",'SER_se-appl'!A52),100)</f>
        <v>W per appliance in average operating mode (W per serviced m2)</v>
      </c>
      <c r="B14" s="143">
        <f>IF(B5=0,0,B5/B8)</f>
        <v>2.3809548185035934</v>
      </c>
      <c r="C14" s="143">
        <f>IF(C5=0,0,C5/C8)</f>
        <v>2.3509130408431638</v>
      </c>
      <c r="D14" s="143">
        <f t="shared" ref="D14:Q14" si="1">IF(D5=0,0,D5/D8)</f>
        <v>2.3225693710165025</v>
      </c>
      <c r="E14" s="143">
        <f t="shared" si="1"/>
        <v>2.2924011410536558</v>
      </c>
      <c r="F14" s="143">
        <f t="shared" si="1"/>
        <v>2.2667821808163575</v>
      </c>
      <c r="G14" s="143">
        <f t="shared" si="1"/>
        <v>2.2355755746747823</v>
      </c>
      <c r="H14" s="143">
        <f t="shared" si="1"/>
        <v>2.2047897938085113</v>
      </c>
      <c r="I14" s="143">
        <f t="shared" si="1"/>
        <v>2.1792368990996542</v>
      </c>
      <c r="J14" s="143">
        <f t="shared" si="1"/>
        <v>2.1635304707767764</v>
      </c>
      <c r="K14" s="143">
        <f t="shared" si="1"/>
        <v>2.1459166208796572</v>
      </c>
      <c r="L14" s="143">
        <f t="shared" si="1"/>
        <v>2.1255072742762691</v>
      </c>
      <c r="M14" s="143">
        <f t="shared" si="1"/>
        <v>2.1003979131051516</v>
      </c>
      <c r="N14" s="143">
        <f t="shared" si="1"/>
        <v>2.0755767315378613</v>
      </c>
      <c r="O14" s="143">
        <f t="shared" si="1"/>
        <v>2.0515299200736861</v>
      </c>
      <c r="P14" s="143">
        <f t="shared" si="1"/>
        <v>2.0245393335917123</v>
      </c>
      <c r="Q14" s="143">
        <f t="shared" si="1"/>
        <v>1.9929407652149873</v>
      </c>
    </row>
    <row r="15" spans="1:17" ht="12" customHeight="1" x14ac:dyDescent="0.25">
      <c r="A15" s="142" t="str">
        <f>"W per new appliance in average operating mode "&amp;MID('SER_se-appl'!A52,FIND("(",'SER_se-appl'!A52),100)</f>
        <v>W per new appliance in average operating mode (W per serviced m2)</v>
      </c>
      <c r="B15" s="141"/>
      <c r="C15" s="141">
        <v>2.122945876773604</v>
      </c>
      <c r="D15" s="141">
        <v>2.1037907539532221</v>
      </c>
      <c r="E15" s="141">
        <v>2.0838853715207963</v>
      </c>
      <c r="F15" s="141">
        <v>2.0627460595101779</v>
      </c>
      <c r="G15" s="141">
        <v>2.0427873946465445</v>
      </c>
      <c r="H15" s="141">
        <v>2.0245170560152013</v>
      </c>
      <c r="I15" s="141">
        <v>2.0055643243364218</v>
      </c>
      <c r="J15" s="141">
        <v>1.9937209511044551</v>
      </c>
      <c r="K15" s="141">
        <v>1.9772699914136753</v>
      </c>
      <c r="L15" s="141">
        <v>1.958816150249266</v>
      </c>
      <c r="M15" s="141">
        <v>1.9364663463101386</v>
      </c>
      <c r="N15" s="141">
        <v>1.9068904125823158</v>
      </c>
      <c r="O15" s="141">
        <v>1.8696639558907573</v>
      </c>
      <c r="P15" s="141">
        <v>1.8230244765435157</v>
      </c>
      <c r="Q15" s="141">
        <v>1.7741446791722979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222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11.39530089965565</v>
      </c>
      <c r="C3" s="154">
        <v>11.55537141629911</v>
      </c>
      <c r="D3" s="154">
        <v>11.700286203967218</v>
      </c>
      <c r="E3" s="154">
        <v>11.826518437855649</v>
      </c>
      <c r="F3" s="154">
        <v>11.918268407266186</v>
      </c>
      <c r="G3" s="154">
        <v>12.134430789448029</v>
      </c>
      <c r="H3" s="154">
        <v>12.337489578539332</v>
      </c>
      <c r="I3" s="154">
        <v>12.42409629480283</v>
      </c>
      <c r="J3" s="154">
        <v>12.537015534636362</v>
      </c>
      <c r="K3" s="154">
        <v>12.592274359548975</v>
      </c>
      <c r="L3" s="154">
        <v>12.604326524717738</v>
      </c>
      <c r="M3" s="154">
        <v>12.603253986731007</v>
      </c>
      <c r="N3" s="154">
        <v>12.594117862687645</v>
      </c>
      <c r="O3" s="154">
        <v>12.57889441011071</v>
      </c>
      <c r="P3" s="154">
        <v>12.569851758721033</v>
      </c>
      <c r="Q3" s="154">
        <v>12.426820440253229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34.229627072186425</v>
      </c>
      <c r="C5" s="143">
        <v>34.686319041141189</v>
      </c>
      <c r="D5" s="143">
        <v>35.088622711887666</v>
      </c>
      <c r="E5" s="143">
        <v>35.424539563544762</v>
      </c>
      <c r="F5" s="143">
        <v>35.681407989076625</v>
      </c>
      <c r="G5" s="143">
        <v>36.292843111757009</v>
      </c>
      <c r="H5" s="143">
        <v>36.868526533865378</v>
      </c>
      <c r="I5" s="143">
        <v>37.079982578348407</v>
      </c>
      <c r="J5" s="143">
        <v>37.438311020430042</v>
      </c>
      <c r="K5" s="143">
        <v>37.626370776110001</v>
      </c>
      <c r="L5" s="143">
        <v>37.667933189221543</v>
      </c>
      <c r="M5" s="143">
        <v>37.665573075944337</v>
      </c>
      <c r="N5" s="143">
        <v>37.681166587853923</v>
      </c>
      <c r="O5" s="143">
        <v>37.798343619892016</v>
      </c>
      <c r="P5" s="143">
        <v>37.921185969793797</v>
      </c>
      <c r="Q5" s="143">
        <v>37.634405400396929</v>
      </c>
    </row>
    <row r="6" spans="1:17" ht="12" customHeight="1" x14ac:dyDescent="0.25">
      <c r="A6" s="153" t="str">
        <f>"Penetration factor "&amp;MID('SER_se-appl'!A69,FIND("(",'SER_se-appl'!A69),100)</f>
        <v>Penetration factor (unit per capita)</v>
      </c>
      <c r="B6" s="152">
        <f>1000*B8/SER_summary!B$3</f>
        <v>0.11916400457875131</v>
      </c>
      <c r="C6" s="152">
        <f>1000*C8/SER_summary!C$3</f>
        <v>0.12370311371172885</v>
      </c>
      <c r="D6" s="152">
        <f>1000*D8/SER_summary!D$3</f>
        <v>0.12893202805296866</v>
      </c>
      <c r="E6" s="152">
        <f>1000*E8/SER_summary!E$3</f>
        <v>0.1347302440042546</v>
      </c>
      <c r="F6" s="152">
        <f>1000*F8/SER_summary!F$3</f>
        <v>0.14142051615463072</v>
      </c>
      <c r="G6" s="152">
        <f>1000*G8/SER_summary!G$3</f>
        <v>0.14797007991633385</v>
      </c>
      <c r="H6" s="152">
        <f>1000*H8/SER_summary!H$3</f>
        <v>0.15501224607926387</v>
      </c>
      <c r="I6" s="152">
        <f>1000*I8/SER_summary!I$3</f>
        <v>0.16085788729591827</v>
      </c>
      <c r="J6" s="152">
        <f>1000*J8/SER_summary!J$3</f>
        <v>0.16716251205193802</v>
      </c>
      <c r="K6" s="152">
        <f>1000*K8/SER_summary!K$3</f>
        <v>0.1726256948387058</v>
      </c>
      <c r="L6" s="152">
        <f>1000*L8/SER_summary!L$3</f>
        <v>0.17732869767853146</v>
      </c>
      <c r="M6" s="152">
        <f>1000*M8/SER_summary!M$3</f>
        <v>0.18233639479314878</v>
      </c>
      <c r="N6" s="152">
        <f>1000*N8/SER_summary!N$3</f>
        <v>0.18885268132688537</v>
      </c>
      <c r="O6" s="152">
        <f>1000*O8/SER_summary!O$3</f>
        <v>0.19792050435603747</v>
      </c>
      <c r="P6" s="152">
        <f>1000*P8/SER_summary!P$3</f>
        <v>0.20971120234984023</v>
      </c>
      <c r="Q6" s="152">
        <f>1000*Q8/SER_summary!Q$3</f>
        <v>0.22132963036731484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"&amp;MID('SER_se-appl'!A21,FIND("(",'SER_se-appl'!A21),100)</f>
        <v>Stock of appliances (000 units)</v>
      </c>
      <c r="B8" s="62">
        <v>166.97856141597526</v>
      </c>
      <c r="C8" s="62">
        <v>172.28380052859902</v>
      </c>
      <c r="D8" s="62">
        <v>178.37875013156267</v>
      </c>
      <c r="E8" s="62">
        <v>185.27968425221087</v>
      </c>
      <c r="F8" s="62">
        <v>193.21578019626421</v>
      </c>
      <c r="G8" s="62">
        <v>201.06914309431025</v>
      </c>
      <c r="H8" s="62">
        <v>209.3750407792617</v>
      </c>
      <c r="I8" s="62">
        <v>216.01927400743455</v>
      </c>
      <c r="J8" s="62">
        <v>223.73699263079592</v>
      </c>
      <c r="K8" s="62">
        <v>230.58304562385288</v>
      </c>
      <c r="L8" s="62">
        <v>236.43057932780923</v>
      </c>
      <c r="M8" s="62">
        <v>242.44541070065821</v>
      </c>
      <c r="N8" s="62">
        <v>250.27078378997106</v>
      </c>
      <c r="O8" s="62">
        <v>261.28950391772742</v>
      </c>
      <c r="P8" s="62">
        <v>275.94198456476443</v>
      </c>
      <c r="Q8" s="62">
        <v>291.01969108107124</v>
      </c>
    </row>
    <row r="9" spans="1:17" ht="12.95" customHeight="1" x14ac:dyDescent="0.25">
      <c r="A9" s="151" t="str">
        <f>"Number of new appliances "&amp;MID('SER_se-appl'!A29,FIND("(",'SER_se-appl'!A29),100)</f>
        <v>Number of new appliances (000 units)</v>
      </c>
      <c r="B9" s="150"/>
      <c r="C9" s="150">
        <v>45.217631258476004</v>
      </c>
      <c r="D9" s="150">
        <v>47.204713513191528</v>
      </c>
      <c r="E9" s="150">
        <v>49.243990948182898</v>
      </c>
      <c r="F9" s="150">
        <v>51.549444476414067</v>
      </c>
      <c r="G9" s="150">
        <v>53.070994156522019</v>
      </c>
      <c r="H9" s="150">
        <v>55.510611198143025</v>
      </c>
      <c r="I9" s="150">
        <v>55.88822417635572</v>
      </c>
      <c r="J9" s="150">
        <v>59.267163099775409</v>
      </c>
      <c r="K9" s="150">
        <v>59.917047149578913</v>
      </c>
      <c r="L9" s="150">
        <v>61.358144902099383</v>
      </c>
      <c r="M9" s="150">
        <v>61.903055549204751</v>
      </c>
      <c r="N9" s="150">
        <v>67.09253618908825</v>
      </c>
      <c r="O9" s="150">
        <v>70.935767277335245</v>
      </c>
      <c r="P9" s="150">
        <v>76.010625549136421</v>
      </c>
      <c r="Q9" s="150">
        <v>76.980762065511556</v>
      </c>
    </row>
    <row r="10" spans="1:17" ht="12" customHeight="1" x14ac:dyDescent="0.25">
      <c r="A10" s="142" t="str">
        <f>"Number of replaced appliances "&amp;MID('SER_se-appl'!A37,FIND("(",'SER_se-appl'!A37),100)</f>
        <v>Number of replaced appliances (000 units)</v>
      </c>
      <c r="B10" s="149"/>
      <c r="C10" s="149">
        <f>B8+C9-C8</f>
        <v>39.912392145852237</v>
      </c>
      <c r="D10" s="149">
        <f t="shared" ref="D10:Q10" si="0">C8+D9-D8</f>
        <v>41.109763910227883</v>
      </c>
      <c r="E10" s="149">
        <f t="shared" si="0"/>
        <v>42.343056827534696</v>
      </c>
      <c r="F10" s="149">
        <f t="shared" si="0"/>
        <v>43.613348532360732</v>
      </c>
      <c r="G10" s="149">
        <f t="shared" si="0"/>
        <v>45.217631258475961</v>
      </c>
      <c r="H10" s="149">
        <f t="shared" si="0"/>
        <v>47.204713513191592</v>
      </c>
      <c r="I10" s="149">
        <f t="shared" si="0"/>
        <v>49.243990948182841</v>
      </c>
      <c r="J10" s="149">
        <f t="shared" si="0"/>
        <v>51.549444476414038</v>
      </c>
      <c r="K10" s="149">
        <f t="shared" si="0"/>
        <v>53.070994156521948</v>
      </c>
      <c r="L10" s="149">
        <f t="shared" si="0"/>
        <v>55.510611198143039</v>
      </c>
      <c r="M10" s="149">
        <f t="shared" si="0"/>
        <v>55.888224176355777</v>
      </c>
      <c r="N10" s="149">
        <f t="shared" si="0"/>
        <v>59.267163099775416</v>
      </c>
      <c r="O10" s="149">
        <f t="shared" si="0"/>
        <v>59.917047149578877</v>
      </c>
      <c r="P10" s="149">
        <f t="shared" si="0"/>
        <v>61.358144902099411</v>
      </c>
      <c r="Q10" s="149">
        <f t="shared" si="0"/>
        <v>61.903055549204737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3871.0178920082976</v>
      </c>
      <c r="C12" s="146">
        <v>3873.7112390359348</v>
      </c>
      <c r="D12" s="146">
        <v>3877.3205975657152</v>
      </c>
      <c r="E12" s="146">
        <v>3881.9885296590919</v>
      </c>
      <c r="F12" s="146">
        <v>3883.9419230873982</v>
      </c>
      <c r="G12" s="146">
        <v>3887.7646482794767</v>
      </c>
      <c r="H12" s="146">
        <v>3891.1015609488109</v>
      </c>
      <c r="I12" s="146">
        <v>3896.0707621916627</v>
      </c>
      <c r="J12" s="146">
        <v>3893.8522179378456</v>
      </c>
      <c r="K12" s="146">
        <v>3891.4673899786158</v>
      </c>
      <c r="L12" s="146">
        <v>3890.8940290853297</v>
      </c>
      <c r="M12" s="146">
        <v>3890.8067233307124</v>
      </c>
      <c r="N12" s="146">
        <v>3886.3773131877638</v>
      </c>
      <c r="O12" s="146">
        <v>3869.6461289927984</v>
      </c>
      <c r="P12" s="146">
        <v>3854.3379702917896</v>
      </c>
      <c r="Q12" s="146">
        <v>3839.5162766260628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"&amp;MID('SER_se-appl'!A53,FIND("(",'SER_se-appl'!A53),100)</f>
        <v>W per appliance in average operating mode (W per appliance)</v>
      </c>
      <c r="B14" s="143">
        <f>IF(B5=0,0,B5/B8*1000)</f>
        <v>204.99414285235056</v>
      </c>
      <c r="C14" s="143">
        <f>IF(C5=0,0,C5/C8*1000)</f>
        <v>201.3324464326713</v>
      </c>
      <c r="D14" s="143">
        <f t="shared" ref="D14:Q14" si="1">IF(D5=0,0,D5/D8*1000)</f>
        <v>196.7085355515058</v>
      </c>
      <c r="E14" s="143">
        <f t="shared" si="1"/>
        <v>191.19494782451875</v>
      </c>
      <c r="F14" s="143">
        <f t="shared" si="1"/>
        <v>184.67129316680169</v>
      </c>
      <c r="G14" s="143">
        <f t="shared" si="1"/>
        <v>180.49931756427725</v>
      </c>
      <c r="H14" s="143">
        <f t="shared" si="1"/>
        <v>176.0884506417116</v>
      </c>
      <c r="I14" s="143">
        <f t="shared" si="1"/>
        <v>171.65126930790564</v>
      </c>
      <c r="J14" s="143">
        <f t="shared" si="1"/>
        <v>167.33178800793848</v>
      </c>
      <c r="K14" s="143">
        <f t="shared" si="1"/>
        <v>163.17926009828756</v>
      </c>
      <c r="L14" s="143">
        <f t="shared" si="1"/>
        <v>159.3192102997609</v>
      </c>
      <c r="M14" s="143">
        <f t="shared" si="1"/>
        <v>155.35692330530091</v>
      </c>
      <c r="N14" s="143">
        <f t="shared" si="1"/>
        <v>150.5615878019394</v>
      </c>
      <c r="O14" s="143">
        <f t="shared" si="1"/>
        <v>144.66078067871274</v>
      </c>
      <c r="P14" s="143">
        <f t="shared" si="1"/>
        <v>137.4244880843552</v>
      </c>
      <c r="Q14" s="143">
        <f t="shared" si="1"/>
        <v>129.31910298094871</v>
      </c>
    </row>
    <row r="15" spans="1:17" ht="12" customHeight="1" x14ac:dyDescent="0.25">
      <c r="A15" s="142" t="str">
        <f>"W per new appliance in average operating mode "&amp;MID('SER_se-appl'!A53,FIND("(",'SER_se-appl'!A53),100)</f>
        <v>W per new appliance in average operating mode (W per appliance)</v>
      </c>
      <c r="B15" s="141"/>
      <c r="C15" s="141">
        <v>191.04270492854221</v>
      </c>
      <c r="D15" s="141">
        <v>187.04836507309068</v>
      </c>
      <c r="E15" s="141">
        <v>183.08823712629334</v>
      </c>
      <c r="F15" s="141">
        <v>178.41801242013614</v>
      </c>
      <c r="G15" s="141">
        <v>174.29358269566717</v>
      </c>
      <c r="H15" s="141">
        <v>169.43153219702106</v>
      </c>
      <c r="I15" s="141">
        <v>165.10547028890497</v>
      </c>
      <c r="J15" s="141">
        <v>161.23055950626113</v>
      </c>
      <c r="K15" s="141">
        <v>157.51766673146753</v>
      </c>
      <c r="L15" s="141">
        <v>153.96179817168507</v>
      </c>
      <c r="M15" s="141">
        <v>149.02481535243462</v>
      </c>
      <c r="N15" s="141">
        <v>142.6577667575466</v>
      </c>
      <c r="O15" s="141">
        <v>134.70172894756388</v>
      </c>
      <c r="P15" s="141">
        <v>125.89888061533713</v>
      </c>
      <c r="Q15" s="141">
        <v>116.11096868550452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8" tint="0.59999389629810485"/>
    <pageSetUpPr fitToPage="1"/>
  </sheetPr>
  <dimension ref="A1:Q1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223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30.027082516098133</v>
      </c>
      <c r="C3" s="154">
        <v>31.07179645610633</v>
      </c>
      <c r="D3" s="154">
        <v>31.932290659965517</v>
      </c>
      <c r="E3" s="154">
        <v>32.839490900644719</v>
      </c>
      <c r="F3" s="154">
        <v>33.217769264616066</v>
      </c>
      <c r="G3" s="154">
        <v>34.512645297322948</v>
      </c>
      <c r="H3" s="154">
        <v>36.05675983196393</v>
      </c>
      <c r="I3" s="154">
        <v>36.996231649843295</v>
      </c>
      <c r="J3" s="154">
        <v>35.911876513447496</v>
      </c>
      <c r="K3" s="154">
        <v>35.15238949086843</v>
      </c>
      <c r="L3" s="154">
        <v>34.838814570962498</v>
      </c>
      <c r="M3" s="154">
        <v>35.267211184752377</v>
      </c>
      <c r="N3" s="154">
        <v>35.411590977260033</v>
      </c>
      <c r="O3" s="154">
        <v>35.228299391621817</v>
      </c>
      <c r="P3" s="154">
        <v>35.244749189725724</v>
      </c>
      <c r="Q3" s="154">
        <v>35.743453602720393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153.44492004470973</v>
      </c>
      <c r="C5" s="143">
        <v>157.25913919792416</v>
      </c>
      <c r="D5" s="143">
        <v>160.17080213840606</v>
      </c>
      <c r="E5" s="143">
        <v>163.01529676702458</v>
      </c>
      <c r="F5" s="143">
        <v>163.84530521425665</v>
      </c>
      <c r="G5" s="143">
        <v>168.95365939894279</v>
      </c>
      <c r="H5" s="143">
        <v>175.85963741930985</v>
      </c>
      <c r="I5" s="143">
        <v>179.83929531456081</v>
      </c>
      <c r="J5" s="143">
        <v>174.02457999962192</v>
      </c>
      <c r="K5" s="143">
        <v>169.63317610140237</v>
      </c>
      <c r="L5" s="143">
        <v>167.5313208500848</v>
      </c>
      <c r="M5" s="143">
        <v>168.65030387203956</v>
      </c>
      <c r="N5" s="143">
        <v>168.32521048467842</v>
      </c>
      <c r="O5" s="143">
        <v>166.59725443998497</v>
      </c>
      <c r="P5" s="143">
        <v>165.96871140994176</v>
      </c>
      <c r="Q5" s="143">
        <v>167.54985846521194</v>
      </c>
    </row>
    <row r="6" spans="1:17" ht="12" customHeight="1" x14ac:dyDescent="0.25">
      <c r="A6" s="153" t="str">
        <f>"Penetration factor "&amp;MID('SER_se-appl'!A70,FIND("(",'SER_se-appl'!A70),100)</f>
        <v>Penetration factor (unit per building cell)</v>
      </c>
      <c r="B6" s="152">
        <f>1000000*B8/SER_summary!B$8</f>
        <v>107.52916655246153</v>
      </c>
      <c r="C6" s="152">
        <f>1000000*C8/SER_summary!C$8</f>
        <v>108.19168676082728</v>
      </c>
      <c r="D6" s="152">
        <f>1000000*D8/SER_summary!D$8</f>
        <v>109.06079664942192</v>
      </c>
      <c r="E6" s="152">
        <f>1000000*E8/SER_summary!E$8</f>
        <v>110.29463459509719</v>
      </c>
      <c r="F6" s="152">
        <f>1000000*F8/SER_summary!F$8</f>
        <v>112.08537830079462</v>
      </c>
      <c r="G6" s="152">
        <f>1000000*G8/SER_summary!G$8</f>
        <v>113.58299444366345</v>
      </c>
      <c r="H6" s="152">
        <f>1000000*H8/SER_summary!H$8</f>
        <v>115.24414461007257</v>
      </c>
      <c r="I6" s="152">
        <f>1000000*I8/SER_summary!I$8</f>
        <v>117.61411143512589</v>
      </c>
      <c r="J6" s="152">
        <f>1000000*J8/SER_summary!J$8</f>
        <v>119.37091231789765</v>
      </c>
      <c r="K6" s="152">
        <f>1000000*K8/SER_summary!K$8</f>
        <v>122.0025038299366</v>
      </c>
      <c r="L6" s="152">
        <f>1000000*L8/SER_summary!L$8</f>
        <v>125.18502821984271</v>
      </c>
      <c r="M6" s="152">
        <f>1000000*M8/SER_summary!M$8</f>
        <v>128.95159917584223</v>
      </c>
      <c r="N6" s="152">
        <f>1000000*N8/SER_summary!N$8</f>
        <v>132.00142549700797</v>
      </c>
      <c r="O6" s="152">
        <f>1000000*O8/SER_summary!O$8</f>
        <v>136.83857308339384</v>
      </c>
      <c r="P6" s="152">
        <f>1000000*P8/SER_summary!P$8</f>
        <v>143.60712945187299</v>
      </c>
      <c r="Q6" s="152">
        <f>1000000*Q8/SER_summary!Q$8</f>
        <v>152.11996328592656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"&amp;MID('SER_se-appl'!A22,FIND("(",'SER_se-appl'!A22),1000)</f>
        <v>Stock of appliances (mio units)</v>
      </c>
      <c r="B8" s="62">
        <v>3.2611990510545819</v>
      </c>
      <c r="C8" s="62">
        <v>3.3943930789296131</v>
      </c>
      <c r="D8" s="62">
        <v>3.5439590689662612</v>
      </c>
      <c r="E8" s="62">
        <v>3.7204068056356157</v>
      </c>
      <c r="F8" s="62">
        <v>3.8801531109726719</v>
      </c>
      <c r="G8" s="62">
        <v>4.12791646364923</v>
      </c>
      <c r="H8" s="62">
        <v>4.433340597001135</v>
      </c>
      <c r="I8" s="62">
        <v>4.6753661459931939</v>
      </c>
      <c r="J8" s="62">
        <v>4.6554655803980083</v>
      </c>
      <c r="K8" s="62">
        <v>4.7037591272778938</v>
      </c>
      <c r="L8" s="62">
        <v>4.8405041438006213</v>
      </c>
      <c r="M8" s="62">
        <v>5.1171029086174897</v>
      </c>
      <c r="N8" s="62">
        <v>5.3214053765474958</v>
      </c>
      <c r="O8" s="62">
        <v>5.542241281492041</v>
      </c>
      <c r="P8" s="62">
        <v>5.881353153342654</v>
      </c>
      <c r="Q8" s="62">
        <v>6.3689084454069897</v>
      </c>
    </row>
    <row r="9" spans="1:17" ht="12.95" customHeight="1" x14ac:dyDescent="0.25">
      <c r="A9" s="151" t="str">
        <f>"Number of new appliances "&amp;MID('SER_se-appl'!A30,FIND("(",'SER_se-appl'!A30),100)</f>
        <v>Number of new appliances (mio units)</v>
      </c>
      <c r="B9" s="150"/>
      <c r="C9" s="150">
        <v>0.91270880083509398</v>
      </c>
      <c r="D9" s="150">
        <v>0.95246620618551225</v>
      </c>
      <c r="E9" s="150">
        <v>1.0034349593026837</v>
      </c>
      <c r="F9" s="150">
        <v>1.0115431446493872</v>
      </c>
      <c r="G9" s="150">
        <v>1.1604721535116509</v>
      </c>
      <c r="H9" s="150">
        <v>1.2578903395374188</v>
      </c>
      <c r="I9" s="150">
        <v>1.2454605082947416</v>
      </c>
      <c r="J9" s="150">
        <v>0.99164257905420095</v>
      </c>
      <c r="K9" s="150">
        <v>1.2087657003915355</v>
      </c>
      <c r="L9" s="150">
        <v>1.3946353560601468</v>
      </c>
      <c r="M9" s="150">
        <v>1.5220592731116098</v>
      </c>
      <c r="N9" s="150">
        <v>1.1959450469842059</v>
      </c>
      <c r="O9" s="150">
        <v>1.429601605336082</v>
      </c>
      <c r="P9" s="150">
        <v>1.73374722791076</v>
      </c>
      <c r="Q9" s="150">
        <v>2.0096145651759469</v>
      </c>
    </row>
    <row r="10" spans="1:17" ht="12" customHeight="1" x14ac:dyDescent="0.25">
      <c r="A10" s="142" t="str">
        <f>"Number of replaced appliances "&amp;MID('SER_se-appl'!A38,FIND("(",'SER_se-appl'!A38),100)</f>
        <v>Number of replaced appliances (mio units)</v>
      </c>
      <c r="B10" s="149"/>
      <c r="C10" s="149">
        <f>B8+C9-C8</f>
        <v>0.77951477296006288</v>
      </c>
      <c r="D10" s="149">
        <f t="shared" ref="D10:Q10" si="0">C8+D9-D8</f>
        <v>0.80290021614886431</v>
      </c>
      <c r="E10" s="149">
        <f t="shared" si="0"/>
        <v>0.82698722263332947</v>
      </c>
      <c r="F10" s="149">
        <f t="shared" si="0"/>
        <v>0.85179683931233097</v>
      </c>
      <c r="G10" s="149">
        <f t="shared" si="0"/>
        <v>0.91270880083509276</v>
      </c>
      <c r="H10" s="149">
        <f t="shared" si="0"/>
        <v>0.95246620618551336</v>
      </c>
      <c r="I10" s="149">
        <f t="shared" si="0"/>
        <v>1.003434959302683</v>
      </c>
      <c r="J10" s="149">
        <f t="shared" si="0"/>
        <v>1.0115431446493863</v>
      </c>
      <c r="K10" s="149">
        <f t="shared" si="0"/>
        <v>1.16047215351165</v>
      </c>
      <c r="L10" s="149">
        <f t="shared" si="0"/>
        <v>1.2578903395374192</v>
      </c>
      <c r="M10" s="149">
        <f t="shared" si="0"/>
        <v>1.245460508294741</v>
      </c>
      <c r="N10" s="149">
        <f t="shared" si="0"/>
        <v>0.99164257905419984</v>
      </c>
      <c r="O10" s="149">
        <f t="shared" si="0"/>
        <v>1.2087657003915364</v>
      </c>
      <c r="P10" s="149">
        <f t="shared" si="0"/>
        <v>1.3946353560601468</v>
      </c>
      <c r="Q10" s="149">
        <f t="shared" si="0"/>
        <v>1.5220592731116112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2275.4231432260995</v>
      </c>
      <c r="C12" s="146">
        <v>2297.4814731575443</v>
      </c>
      <c r="D12" s="146">
        <v>2318.1859639285899</v>
      </c>
      <c r="E12" s="146">
        <v>2342.4460951174806</v>
      </c>
      <c r="F12" s="146">
        <v>2357.4256856417924</v>
      </c>
      <c r="G12" s="146">
        <v>2375.2656821184551</v>
      </c>
      <c r="H12" s="146">
        <v>2384.0868510902924</v>
      </c>
      <c r="I12" s="146">
        <v>2392.0730970503664</v>
      </c>
      <c r="J12" s="146">
        <v>2399.5458541523221</v>
      </c>
      <c r="K12" s="146">
        <v>2409.6036188449275</v>
      </c>
      <c r="L12" s="146">
        <v>2418.0702029663894</v>
      </c>
      <c r="M12" s="146">
        <v>2431.5630720513655</v>
      </c>
      <c r="N12" s="146">
        <v>2446.2330069064346</v>
      </c>
      <c r="O12" s="146">
        <v>2458.8123594932235</v>
      </c>
      <c r="P12" s="146">
        <v>2469.2766577222569</v>
      </c>
      <c r="Q12" s="146">
        <v>2480.5843307011764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"&amp;MID('SER_se-appl'!A54,FIND("(",'SER_se-appl'!A54),100)</f>
        <v>W per appliance in average operating mode (W per appliance)</v>
      </c>
      <c r="B14" s="143">
        <f>IF(B5=0,0,B5/B8)</f>
        <v>47.051687935175217</v>
      </c>
      <c r="C14" s="143">
        <f>IF(C5=0,0,C5/C8)</f>
        <v>46.329089042190191</v>
      </c>
      <c r="D14" s="143">
        <f t="shared" ref="D14:Q14" si="1">IF(D5=0,0,D5/D8)</f>
        <v>45.195443576363409</v>
      </c>
      <c r="E14" s="143">
        <f t="shared" si="1"/>
        <v>43.816524719848239</v>
      </c>
      <c r="F14" s="143">
        <f t="shared" si="1"/>
        <v>42.226505121903323</v>
      </c>
      <c r="G14" s="143">
        <f t="shared" si="1"/>
        <v>40.929524830931662</v>
      </c>
      <c r="H14" s="143">
        <f t="shared" si="1"/>
        <v>39.667522395700296</v>
      </c>
      <c r="I14" s="143">
        <f t="shared" si="1"/>
        <v>38.46528586187496</v>
      </c>
      <c r="J14" s="143">
        <f t="shared" si="1"/>
        <v>37.380703818831392</v>
      </c>
      <c r="K14" s="143">
        <f t="shared" si="1"/>
        <v>36.063321167461773</v>
      </c>
      <c r="L14" s="143">
        <f t="shared" si="1"/>
        <v>34.610304190039209</v>
      </c>
      <c r="M14" s="143">
        <f t="shared" si="1"/>
        <v>32.958161460466812</v>
      </c>
      <c r="N14" s="143">
        <f t="shared" si="1"/>
        <v>31.631721053712894</v>
      </c>
      <c r="O14" s="143">
        <f t="shared" si="1"/>
        <v>30.059545584261336</v>
      </c>
      <c r="P14" s="143">
        <f t="shared" si="1"/>
        <v>28.219477232992514</v>
      </c>
      <c r="Q14" s="143">
        <f t="shared" si="1"/>
        <v>26.307468524852545</v>
      </c>
    </row>
    <row r="15" spans="1:17" ht="12" customHeight="1" x14ac:dyDescent="0.25">
      <c r="A15" s="142" t="str">
        <f>"W per new appliance in average operating mode "&amp;MID('SER_se-appl'!A54,FIND("(",'SER_se-appl'!A54),100)</f>
        <v>W per new appliance in average operating mode (W per appliance)</v>
      </c>
      <c r="B15" s="141"/>
      <c r="C15" s="141">
        <v>44.364319654134853</v>
      </c>
      <c r="D15" s="141">
        <v>42.720122865837268</v>
      </c>
      <c r="E15" s="141">
        <v>41.612701418491945</v>
      </c>
      <c r="F15" s="141">
        <v>40.441663542590504</v>
      </c>
      <c r="G15" s="141">
        <v>39.294401884688178</v>
      </c>
      <c r="H15" s="141">
        <v>37.837520392813431</v>
      </c>
      <c r="I15" s="141">
        <v>36.721595702950005</v>
      </c>
      <c r="J15" s="141">
        <v>35.389537461427864</v>
      </c>
      <c r="K15" s="141">
        <v>34.091516051877328</v>
      </c>
      <c r="L15" s="141">
        <v>32.620423629135736</v>
      </c>
      <c r="M15" s="141">
        <v>30.78347939483244</v>
      </c>
      <c r="N15" s="141">
        <v>29.072137469944799</v>
      </c>
      <c r="O15" s="141">
        <v>27.616574495858867</v>
      </c>
      <c r="P15" s="141">
        <v>25.877505307895238</v>
      </c>
      <c r="Q15" s="141">
        <v>24.101849263107045</v>
      </c>
    </row>
    <row r="16" spans="1:17" ht="12.95" customHeight="1" x14ac:dyDescent="0.25">
      <c r="A16" s="142" t="s">
        <v>141</v>
      </c>
      <c r="B16" s="141">
        <v>573.48888827979488</v>
      </c>
      <c r="C16" s="141">
        <v>577.02232939107898</v>
      </c>
      <c r="D16" s="141">
        <v>581.65758213025038</v>
      </c>
      <c r="E16" s="141">
        <v>588.23805117385177</v>
      </c>
      <c r="F16" s="141">
        <v>597.7886842709047</v>
      </c>
      <c r="G16" s="141">
        <v>605.77597036620512</v>
      </c>
      <c r="H16" s="141">
        <v>614.63543792038695</v>
      </c>
      <c r="I16" s="141">
        <v>627.27526098733824</v>
      </c>
      <c r="J16" s="141">
        <v>636.64486569545409</v>
      </c>
      <c r="K16" s="141">
        <v>650.68002042632861</v>
      </c>
      <c r="L16" s="141">
        <v>667.65348383916125</v>
      </c>
      <c r="M16" s="141">
        <v>687.74186227115865</v>
      </c>
      <c r="N16" s="141">
        <v>704.00760265070915</v>
      </c>
      <c r="O16" s="141">
        <v>729.80572311143396</v>
      </c>
      <c r="P16" s="141">
        <v>765.90469040998937</v>
      </c>
      <c r="Q16" s="141">
        <v>811.30647085827491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9" tint="0.79998168889431442"/>
    <pageSetUpPr fitToPage="1"/>
  </sheetPr>
  <dimension ref="A1:Q17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197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" customHeight="1" x14ac:dyDescent="0.25">
      <c r="A3" s="78" t="s">
        <v>97</v>
      </c>
      <c r="B3" s="75">
        <v>1401250</v>
      </c>
      <c r="C3" s="75">
        <v>1392720</v>
      </c>
      <c r="D3" s="75">
        <v>1383510</v>
      </c>
      <c r="E3" s="75">
        <v>1375190</v>
      </c>
      <c r="F3" s="75">
        <v>1366250</v>
      </c>
      <c r="G3" s="75">
        <v>1358850</v>
      </c>
      <c r="H3" s="75">
        <v>1350700</v>
      </c>
      <c r="I3" s="75">
        <v>1342920</v>
      </c>
      <c r="J3" s="75">
        <v>1338440</v>
      </c>
      <c r="K3" s="75">
        <v>1335740</v>
      </c>
      <c r="L3" s="75">
        <v>1333290</v>
      </c>
      <c r="M3" s="75">
        <v>1329660</v>
      </c>
      <c r="N3" s="75">
        <v>1325217</v>
      </c>
      <c r="O3" s="75">
        <v>1320174</v>
      </c>
      <c r="P3" s="75">
        <v>1315819</v>
      </c>
      <c r="Q3" s="75">
        <v>1314870</v>
      </c>
    </row>
    <row r="4" spans="1:17" ht="12" customHeight="1" x14ac:dyDescent="0.25">
      <c r="A4" s="77" t="s">
        <v>96</v>
      </c>
      <c r="B4" s="74">
        <v>10662.105190407077</v>
      </c>
      <c r="C4" s="74">
        <v>11336.735025512691</v>
      </c>
      <c r="D4" s="74">
        <v>12025.555349297691</v>
      </c>
      <c r="E4" s="74">
        <v>12917.5751642712</v>
      </c>
      <c r="F4" s="74">
        <v>13730.64030211737</v>
      </c>
      <c r="G4" s="74">
        <v>15017.601408112649</v>
      </c>
      <c r="H4" s="74">
        <v>16560.157742615</v>
      </c>
      <c r="I4" s="74">
        <v>17843.382756727075</v>
      </c>
      <c r="J4" s="74">
        <v>16876.430439758053</v>
      </c>
      <c r="K4" s="74">
        <v>14391.417583982746</v>
      </c>
      <c r="L4" s="74">
        <v>14716.5</v>
      </c>
      <c r="M4" s="74">
        <v>15834.544608164466</v>
      </c>
      <c r="N4" s="74">
        <v>16516.61801136416</v>
      </c>
      <c r="O4" s="74">
        <v>16836.49331246443</v>
      </c>
      <c r="P4" s="74">
        <v>17323.207978756036</v>
      </c>
      <c r="Q4" s="74">
        <v>17613.243886604629</v>
      </c>
    </row>
    <row r="5" spans="1:17" ht="12" customHeight="1" x14ac:dyDescent="0.25">
      <c r="A5" s="77" t="s">
        <v>95</v>
      </c>
      <c r="B5" s="74">
        <v>6408.7637772819553</v>
      </c>
      <c r="C5" s="74">
        <v>6747.9060394231365</v>
      </c>
      <c r="D5" s="74">
        <v>7170.8033133116651</v>
      </c>
      <c r="E5" s="74">
        <v>7657.7828060778793</v>
      </c>
      <c r="F5" s="74">
        <v>8140.1491822349944</v>
      </c>
      <c r="G5" s="74">
        <v>8793.7863676829202</v>
      </c>
      <c r="H5" s="74">
        <v>9582.0750005944901</v>
      </c>
      <c r="I5" s="74">
        <v>10184.003403531166</v>
      </c>
      <c r="J5" s="74">
        <v>10183.084834954554</v>
      </c>
      <c r="K5" s="74">
        <v>8982.4128230555962</v>
      </c>
      <c r="L5" s="74">
        <v>9083.6999999999989</v>
      </c>
      <c r="M5" s="74">
        <v>9510.2916603372305</v>
      </c>
      <c r="N5" s="74">
        <v>9990.3330939623283</v>
      </c>
      <c r="O5" s="74">
        <v>10197.385898730143</v>
      </c>
      <c r="P5" s="74">
        <v>10419.582857591105</v>
      </c>
      <c r="Q5" s="74">
        <v>10739.663053864897</v>
      </c>
    </row>
    <row r="6" spans="1:17" ht="12" customHeight="1" x14ac:dyDescent="0.25">
      <c r="A6" s="80" t="s">
        <v>94</v>
      </c>
      <c r="B6" s="84">
        <v>366700</v>
      </c>
      <c r="C6" s="84">
        <v>375299.99999999994</v>
      </c>
      <c r="D6" s="84">
        <v>377700.00000000006</v>
      </c>
      <c r="E6" s="84">
        <v>381900</v>
      </c>
      <c r="F6" s="84">
        <v>373500</v>
      </c>
      <c r="G6" s="84">
        <v>387000</v>
      </c>
      <c r="H6" s="84">
        <v>408900</v>
      </c>
      <c r="I6" s="84">
        <v>399600</v>
      </c>
      <c r="J6" s="84">
        <v>405200</v>
      </c>
      <c r="K6" s="84">
        <v>385999.99999999994</v>
      </c>
      <c r="L6" s="84">
        <v>374700</v>
      </c>
      <c r="M6" s="84">
        <v>387500</v>
      </c>
      <c r="N6" s="84">
        <v>397900.00000000006</v>
      </c>
      <c r="O6" s="84">
        <v>407599.99999999994</v>
      </c>
      <c r="P6" s="84">
        <v>416100</v>
      </c>
      <c r="Q6" s="84">
        <v>422900</v>
      </c>
    </row>
    <row r="7" spans="1:17" s="28" customFormat="1" ht="12" customHeight="1" x14ac:dyDescent="0.25"/>
    <row r="8" spans="1:17" ht="12" customHeight="1" x14ac:dyDescent="0.25">
      <c r="A8" s="78" t="s">
        <v>93</v>
      </c>
      <c r="B8" s="75">
        <f>1000*B9/B26</f>
        <v>30328.506726251821</v>
      </c>
      <c r="C8" s="75">
        <f t="shared" ref="C8:Q8" si="0">1000*C9/C26</f>
        <v>31373.880753272562</v>
      </c>
      <c r="D8" s="75">
        <f t="shared" si="0"/>
        <v>32495.261155650525</v>
      </c>
      <c r="E8" s="75">
        <f t="shared" si="0"/>
        <v>33731.530271564043</v>
      </c>
      <c r="F8" s="75">
        <f t="shared" si="0"/>
        <v>34617.834813028094</v>
      </c>
      <c r="G8" s="75">
        <f t="shared" si="0"/>
        <v>36342.733204631739</v>
      </c>
      <c r="H8" s="75">
        <f t="shared" si="0"/>
        <v>38469.11799294706</v>
      </c>
      <c r="I8" s="75">
        <f t="shared" si="0"/>
        <v>39751.744828443079</v>
      </c>
      <c r="J8" s="75">
        <f t="shared" si="0"/>
        <v>39000</v>
      </c>
      <c r="K8" s="75">
        <f t="shared" si="0"/>
        <v>38554.611418751061</v>
      </c>
      <c r="L8" s="75">
        <f t="shared" si="0"/>
        <v>38666.797560647647</v>
      </c>
      <c r="M8" s="75">
        <f t="shared" si="0"/>
        <v>39682.353234252303</v>
      </c>
      <c r="N8" s="75">
        <f t="shared" si="0"/>
        <v>40313.241743500068</v>
      </c>
      <c r="O8" s="75">
        <f t="shared" si="0"/>
        <v>40502.039422132977</v>
      </c>
      <c r="P8" s="75">
        <f t="shared" si="0"/>
        <v>40954.464975317744</v>
      </c>
      <c r="Q8" s="75">
        <f t="shared" si="0"/>
        <v>41867.670145541066</v>
      </c>
    </row>
    <row r="9" spans="1:17" ht="12" customHeight="1" x14ac:dyDescent="0.25">
      <c r="A9" s="83" t="s">
        <v>92</v>
      </c>
      <c r="B9" s="82">
        <v>13647.828026813319</v>
      </c>
      <c r="C9" s="82">
        <v>14118.246338972653</v>
      </c>
      <c r="D9" s="82">
        <v>14622.867520042737</v>
      </c>
      <c r="E9" s="82">
        <v>15179.188622203819</v>
      </c>
      <c r="F9" s="82">
        <v>15578.025665862642</v>
      </c>
      <c r="G9" s="82">
        <v>16354.229942084283</v>
      </c>
      <c r="H9" s="82">
        <v>17311.103096826177</v>
      </c>
      <c r="I9" s="82">
        <v>17888.285172799388</v>
      </c>
      <c r="J9" s="82">
        <v>17550</v>
      </c>
      <c r="K9" s="82">
        <v>17349.575138437976</v>
      </c>
      <c r="L9" s="82">
        <v>17400.058902291439</v>
      </c>
      <c r="M9" s="82">
        <v>17857.058955413537</v>
      </c>
      <c r="N9" s="82">
        <v>18140.958784575028</v>
      </c>
      <c r="O9" s="82">
        <v>18225.917739959837</v>
      </c>
      <c r="P9" s="82">
        <v>18429.509238892984</v>
      </c>
      <c r="Q9" s="82">
        <v>18840.45156549348</v>
      </c>
    </row>
    <row r="10" spans="1:17" ht="12" customHeight="1" x14ac:dyDescent="0.25">
      <c r="A10" s="77" t="s">
        <v>21</v>
      </c>
      <c r="B10" s="81"/>
      <c r="C10" s="81">
        <f>1000*C11/C27</f>
        <v>1803.5866951770372</v>
      </c>
      <c r="D10" s="81">
        <f t="shared" ref="D10:Q10" si="1">1000*D11/D27</f>
        <v>1905.7274212097768</v>
      </c>
      <c r="E10" s="81">
        <f t="shared" si="1"/>
        <v>2048.6506448047785</v>
      </c>
      <c r="F10" s="81">
        <f t="shared" si="1"/>
        <v>1729.5927982531578</v>
      </c>
      <c r="G10" s="81">
        <f t="shared" si="1"/>
        <v>2590.3442619293473</v>
      </c>
      <c r="H10" s="81">
        <f t="shared" si="1"/>
        <v>3034.9531184311145</v>
      </c>
      <c r="I10" s="81">
        <f t="shared" si="1"/>
        <v>2244.3547853196942</v>
      </c>
      <c r="J10" s="81">
        <f t="shared" si="1"/>
        <v>993.7936207110771</v>
      </c>
      <c r="K10" s="81">
        <f t="shared" si="1"/>
        <v>975</v>
      </c>
      <c r="L10" s="81">
        <f t="shared" si="1"/>
        <v>1076.0514273653628</v>
      </c>
      <c r="M10" s="81">
        <f t="shared" si="1"/>
        <v>1982.2256126208501</v>
      </c>
      <c r="N10" s="81">
        <f t="shared" si="1"/>
        <v>1839.6140067707345</v>
      </c>
      <c r="O10" s="81">
        <f t="shared" si="1"/>
        <v>1629.9620555537424</v>
      </c>
      <c r="P10" s="81">
        <f t="shared" si="1"/>
        <v>2006.6432054047598</v>
      </c>
      <c r="Q10" s="81">
        <f t="shared" si="1"/>
        <v>2695.4001279396057</v>
      </c>
    </row>
    <row r="11" spans="1:17" ht="12" customHeight="1" x14ac:dyDescent="0.25">
      <c r="A11" s="80" t="s">
        <v>91</v>
      </c>
      <c r="B11" s="79"/>
      <c r="C11" s="79">
        <v>811.61401282966676</v>
      </c>
      <c r="D11" s="79">
        <v>857.57733954439959</v>
      </c>
      <c r="E11" s="79">
        <v>921.89279016215028</v>
      </c>
      <c r="F11" s="79">
        <v>778.31675921392105</v>
      </c>
      <c r="G11" s="79">
        <v>1165.6549178682064</v>
      </c>
      <c r="H11" s="79">
        <v>1365.7289032940016</v>
      </c>
      <c r="I11" s="79">
        <v>1009.9596533938624</v>
      </c>
      <c r="J11" s="79">
        <v>447.20712931998469</v>
      </c>
      <c r="K11" s="79">
        <v>438.75</v>
      </c>
      <c r="L11" s="79">
        <v>484.22314231441322</v>
      </c>
      <c r="M11" s="79">
        <v>892.00152567938244</v>
      </c>
      <c r="N11" s="79">
        <v>827.8263030468305</v>
      </c>
      <c r="O11" s="79">
        <v>733.48292499918409</v>
      </c>
      <c r="P11" s="79">
        <v>902.98944243214191</v>
      </c>
      <c r="Q11" s="79">
        <v>1212.9300575728225</v>
      </c>
    </row>
    <row r="12" spans="1:17" s="28" customFormat="1" ht="12" customHeight="1" x14ac:dyDescent="0.25"/>
    <row r="13" spans="1:17" ht="12" customHeight="1" x14ac:dyDescent="0.25">
      <c r="A13" s="78" t="s">
        <v>90</v>
      </c>
      <c r="B13" s="234">
        <v>3904.19</v>
      </c>
      <c r="C13" s="234">
        <v>4355.0200000000004</v>
      </c>
      <c r="D13" s="234">
        <v>4275.16</v>
      </c>
      <c r="E13" s="234">
        <v>4435.95</v>
      </c>
      <c r="F13" s="234">
        <v>4315.99</v>
      </c>
      <c r="G13" s="234">
        <v>4330.18</v>
      </c>
      <c r="H13" s="234">
        <v>4170.29</v>
      </c>
      <c r="I13" s="234">
        <v>4054.06</v>
      </c>
      <c r="J13" s="234">
        <v>3880.55</v>
      </c>
      <c r="K13" s="234">
        <v>4318.3999999999996</v>
      </c>
      <c r="L13" s="234">
        <v>4884.3</v>
      </c>
      <c r="M13" s="234">
        <v>4081.92</v>
      </c>
      <c r="N13" s="234">
        <v>4576.28</v>
      </c>
      <c r="O13" s="234">
        <v>4151.99</v>
      </c>
      <c r="P13" s="234">
        <v>4141.95</v>
      </c>
      <c r="Q13" s="234">
        <v>3791.22</v>
      </c>
    </row>
    <row r="14" spans="1:17" ht="12" customHeight="1" x14ac:dyDescent="0.25">
      <c r="A14" s="77" t="s">
        <v>89</v>
      </c>
      <c r="B14" s="235">
        <v>4369.4369444444446</v>
      </c>
      <c r="C14" s="235">
        <v>4369.4369444444446</v>
      </c>
      <c r="D14" s="235">
        <v>4369.4369444444446</v>
      </c>
      <c r="E14" s="235">
        <v>4369.4369444444446</v>
      </c>
      <c r="F14" s="235">
        <v>4369.4369444444446</v>
      </c>
      <c r="G14" s="235">
        <v>4369.4369444444446</v>
      </c>
      <c r="H14" s="235">
        <v>4369.4369444444446</v>
      </c>
      <c r="I14" s="235">
        <v>4369.4369444444446</v>
      </c>
      <c r="J14" s="235">
        <v>4369.4369444444446</v>
      </c>
      <c r="K14" s="235">
        <v>4369.4369444444446</v>
      </c>
      <c r="L14" s="235">
        <v>4369.4369444444446</v>
      </c>
      <c r="M14" s="235">
        <v>4369.4369444444446</v>
      </c>
      <c r="N14" s="235">
        <v>4369.4369444444446</v>
      </c>
      <c r="O14" s="235">
        <v>4369.4369444444446</v>
      </c>
      <c r="P14" s="235">
        <v>4369.4369444444446</v>
      </c>
      <c r="Q14" s="235">
        <v>4369.4369444444446</v>
      </c>
    </row>
    <row r="15" spans="1:17" ht="12" customHeight="1" x14ac:dyDescent="0.25">
      <c r="A15" s="76" t="s">
        <v>88</v>
      </c>
      <c r="B15" s="236">
        <f>IF(B13=0,0,B13/B14)</f>
        <v>0.89352244914851409</v>
      </c>
      <c r="C15" s="236">
        <f t="shared" ref="C15:Q15" si="2">IF(C13=0,0,C13/C14)</f>
        <v>0.99670050291885437</v>
      </c>
      <c r="D15" s="236">
        <f t="shared" si="2"/>
        <v>0.9784235484701721</v>
      </c>
      <c r="E15" s="236">
        <f t="shared" si="2"/>
        <v>1.0152223401782061</v>
      </c>
      <c r="F15" s="236">
        <f t="shared" si="2"/>
        <v>0.9877680018904037</v>
      </c>
      <c r="G15" s="236">
        <f t="shared" si="2"/>
        <v>0.99101555991227708</v>
      </c>
      <c r="H15" s="236">
        <f t="shared" si="2"/>
        <v>0.95442274440013342</v>
      </c>
      <c r="I15" s="236">
        <f t="shared" si="2"/>
        <v>0.9278220630130769</v>
      </c>
      <c r="J15" s="236">
        <f t="shared" si="2"/>
        <v>0.88811214106979075</v>
      </c>
      <c r="K15" s="236">
        <f t="shared" si="2"/>
        <v>0.98831956037051039</v>
      </c>
      <c r="L15" s="236">
        <f t="shared" si="2"/>
        <v>1.1178328150976482</v>
      </c>
      <c r="M15" s="236">
        <f t="shared" si="2"/>
        <v>0.93419817058808685</v>
      </c>
      <c r="N15" s="236">
        <f t="shared" si="2"/>
        <v>1.0473386063663299</v>
      </c>
      <c r="O15" s="236">
        <f t="shared" si="2"/>
        <v>0.95023456175036014</v>
      </c>
      <c r="P15" s="236">
        <f t="shared" si="2"/>
        <v>0.94793678285398197</v>
      </c>
      <c r="Q15" s="236">
        <f t="shared" si="2"/>
        <v>0.86766785931546087</v>
      </c>
    </row>
    <row r="16" spans="1:17" s="28" customFormat="1" ht="12" customHeight="1" x14ac:dyDescent="0.25"/>
    <row r="17" spans="1:17" s="28" customFormat="1" ht="12.95" customHeight="1" x14ac:dyDescent="0.25">
      <c r="A17" s="35" t="s">
        <v>87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</row>
    <row r="18" spans="1:17" s="28" customFormat="1" ht="12" customHeight="1" x14ac:dyDescent="0.25"/>
    <row r="19" spans="1:17" ht="12" customHeight="1" x14ac:dyDescent="0.25">
      <c r="A19" s="72" t="s">
        <v>86</v>
      </c>
      <c r="B19" s="75">
        <f t="shared" ref="B19:Q19" si="3">B4*1000000/B3</f>
        <v>7608.9956755804305</v>
      </c>
      <c r="C19" s="75">
        <f t="shared" si="3"/>
        <v>8139.9958538059991</v>
      </c>
      <c r="D19" s="75">
        <f t="shared" si="3"/>
        <v>8692.0624710321517</v>
      </c>
      <c r="E19" s="75">
        <f t="shared" si="3"/>
        <v>9393.3021359020931</v>
      </c>
      <c r="F19" s="75">
        <f t="shared" si="3"/>
        <v>10049.873963123418</v>
      </c>
      <c r="G19" s="75">
        <f t="shared" si="3"/>
        <v>11051.699163345953</v>
      </c>
      <c r="H19" s="75">
        <f t="shared" si="3"/>
        <v>12260.426254990005</v>
      </c>
      <c r="I19" s="75">
        <f t="shared" si="3"/>
        <v>13287.003512291927</v>
      </c>
      <c r="J19" s="75">
        <f t="shared" si="3"/>
        <v>12609.03024398408</v>
      </c>
      <c r="K19" s="75">
        <f t="shared" si="3"/>
        <v>10774.115908771726</v>
      </c>
      <c r="L19" s="75">
        <f t="shared" si="3"/>
        <v>11037.733726346107</v>
      </c>
      <c r="M19" s="75">
        <f t="shared" si="3"/>
        <v>11908.716971379499</v>
      </c>
      <c r="N19" s="75">
        <f t="shared" si="3"/>
        <v>12463.330919663844</v>
      </c>
      <c r="O19" s="75">
        <f t="shared" si="3"/>
        <v>12753.23806745507</v>
      </c>
      <c r="P19" s="75">
        <f t="shared" si="3"/>
        <v>13165.34263356589</v>
      </c>
      <c r="Q19" s="75">
        <f t="shared" si="3"/>
        <v>13395.426077562519</v>
      </c>
    </row>
    <row r="20" spans="1:17" ht="12" customHeight="1" x14ac:dyDescent="0.25">
      <c r="A20" s="69" t="s">
        <v>85</v>
      </c>
      <c r="B20" s="74">
        <f t="shared" ref="B20:Q20" si="4">B5*1000000/B6</f>
        <v>17476.857860054421</v>
      </c>
      <c r="C20" s="74">
        <f t="shared" si="4"/>
        <v>17980.032079464796</v>
      </c>
      <c r="D20" s="74">
        <f t="shared" si="4"/>
        <v>18985.446950785448</v>
      </c>
      <c r="E20" s="74">
        <f t="shared" si="4"/>
        <v>20051.801010939718</v>
      </c>
      <c r="F20" s="74">
        <f t="shared" si="4"/>
        <v>21794.241451767055</v>
      </c>
      <c r="G20" s="74">
        <f t="shared" si="4"/>
        <v>22722.962190395145</v>
      </c>
      <c r="H20" s="74">
        <f t="shared" si="4"/>
        <v>23433.785768145</v>
      </c>
      <c r="I20" s="74">
        <f t="shared" si="4"/>
        <v>25485.494002830746</v>
      </c>
      <c r="J20" s="74">
        <f t="shared" si="4"/>
        <v>25131.008970766419</v>
      </c>
      <c r="K20" s="74">
        <f t="shared" si="4"/>
        <v>23270.499541594811</v>
      </c>
      <c r="L20" s="74">
        <f t="shared" si="4"/>
        <v>24242.594075260204</v>
      </c>
      <c r="M20" s="74">
        <f t="shared" si="4"/>
        <v>24542.688155708984</v>
      </c>
      <c r="N20" s="74">
        <f t="shared" si="4"/>
        <v>25107.64788630894</v>
      </c>
      <c r="O20" s="74">
        <f t="shared" si="4"/>
        <v>25018.120458121059</v>
      </c>
      <c r="P20" s="74">
        <f t="shared" si="4"/>
        <v>25041.054692600592</v>
      </c>
      <c r="Q20" s="74">
        <f t="shared" si="4"/>
        <v>25395.277970832103</v>
      </c>
    </row>
    <row r="21" spans="1:17" ht="12" customHeight="1" x14ac:dyDescent="0.25">
      <c r="A21" s="69" t="s">
        <v>84</v>
      </c>
      <c r="B21" s="74">
        <f t="shared" ref="B21:Q21" si="5">B5*1000000/B3</f>
        <v>4573.604836597292</v>
      </c>
      <c r="C21" s="74">
        <f t="shared" si="5"/>
        <v>4845.1275485547249</v>
      </c>
      <c r="D21" s="74">
        <f t="shared" si="5"/>
        <v>5183.0513066849289</v>
      </c>
      <c r="E21" s="74">
        <f t="shared" si="5"/>
        <v>5568.5271170368305</v>
      </c>
      <c r="F21" s="74">
        <f t="shared" si="5"/>
        <v>5958.0231891930425</v>
      </c>
      <c r="G21" s="74">
        <f t="shared" si="5"/>
        <v>6471.4916051682821</v>
      </c>
      <c r="H21" s="74">
        <f t="shared" si="5"/>
        <v>7094.1548830935735</v>
      </c>
      <c r="I21" s="74">
        <f t="shared" si="5"/>
        <v>7583.4773504982923</v>
      </c>
      <c r="J21" s="74">
        <f t="shared" si="5"/>
        <v>7608.1743185757696</v>
      </c>
      <c r="K21" s="74">
        <f t="shared" si="5"/>
        <v>6724.6715850806258</v>
      </c>
      <c r="L21" s="74">
        <f t="shared" si="5"/>
        <v>6812.996422383726</v>
      </c>
      <c r="M21" s="74">
        <f t="shared" si="5"/>
        <v>7152.4236724705797</v>
      </c>
      <c r="N21" s="74">
        <f t="shared" si="5"/>
        <v>7538.6394031787459</v>
      </c>
      <c r="O21" s="74">
        <f t="shared" si="5"/>
        <v>7724.2741477488134</v>
      </c>
      <c r="P21" s="74">
        <f t="shared" si="5"/>
        <v>7918.7052760228471</v>
      </c>
      <c r="Q21" s="74">
        <f t="shared" si="5"/>
        <v>8167.8516156463356</v>
      </c>
    </row>
    <row r="22" spans="1:17" ht="12" customHeight="1" x14ac:dyDescent="0.25">
      <c r="A22" s="67" t="s">
        <v>83</v>
      </c>
      <c r="B22" s="73">
        <v>0.31339595198522391</v>
      </c>
      <c r="C22" s="73">
        <v>0.32326375416418912</v>
      </c>
      <c r="D22" s="73">
        <v>0.3388878744766522</v>
      </c>
      <c r="E22" s="73">
        <v>0.35835054184054471</v>
      </c>
      <c r="F22" s="73">
        <v>0.37467236389440201</v>
      </c>
      <c r="G22" s="73">
        <v>0.39837388789538508</v>
      </c>
      <c r="H22" s="73">
        <v>0.42532378461046527</v>
      </c>
      <c r="I22" s="73">
        <v>0.44124711072204353</v>
      </c>
      <c r="J22" s="73">
        <v>0.43809868197559421</v>
      </c>
      <c r="K22" s="73">
        <v>0.39714861809363278</v>
      </c>
      <c r="L22" s="73">
        <v>0.39692913537080327</v>
      </c>
      <c r="M22" s="73">
        <v>0.4101147030579998</v>
      </c>
      <c r="N22" s="73">
        <v>0.43296055159827235</v>
      </c>
      <c r="O22" s="73">
        <v>0.44217357386124168</v>
      </c>
      <c r="P22" s="73">
        <v>0.4458793507586552</v>
      </c>
      <c r="Q22" s="73">
        <v>0.45088032778126264</v>
      </c>
    </row>
    <row r="23" spans="1:17" ht="12" customHeight="1" x14ac:dyDescent="0.25">
      <c r="A23" s="72" t="s">
        <v>82</v>
      </c>
      <c r="B23" s="71">
        <f t="shared" ref="B23:Q23" si="6">B6/B8</f>
        <v>12.090934885448579</v>
      </c>
      <c r="C23" s="71">
        <f t="shared" si="6"/>
        <v>11.962179717306823</v>
      </c>
      <c r="D23" s="71">
        <f t="shared" si="6"/>
        <v>11.623233252099059</v>
      </c>
      <c r="E23" s="71">
        <f t="shared" si="6"/>
        <v>11.321751397740316</v>
      </c>
      <c r="F23" s="71">
        <f t="shared" si="6"/>
        <v>10.789236300227444</v>
      </c>
      <c r="G23" s="71">
        <f t="shared" si="6"/>
        <v>10.648621220119965</v>
      </c>
      <c r="H23" s="71">
        <f t="shared" si="6"/>
        <v>10.629305306011119</v>
      </c>
      <c r="I23" s="71">
        <f t="shared" si="6"/>
        <v>10.052388938512181</v>
      </c>
      <c r="J23" s="71">
        <f t="shared" si="6"/>
        <v>10.38974358974359</v>
      </c>
      <c r="K23" s="71">
        <f t="shared" si="6"/>
        <v>10.011772542785078</v>
      </c>
      <c r="L23" s="71">
        <f t="shared" si="6"/>
        <v>9.6904844372564067</v>
      </c>
      <c r="M23" s="71">
        <f t="shared" si="6"/>
        <v>9.7650458810372331</v>
      </c>
      <c r="N23" s="71">
        <f t="shared" si="6"/>
        <v>9.8702059867005296</v>
      </c>
      <c r="O23" s="71">
        <f t="shared" si="6"/>
        <v>10.063690762625166</v>
      </c>
      <c r="P23" s="71">
        <f t="shared" si="6"/>
        <v>10.160064360522677</v>
      </c>
      <c r="Q23" s="71">
        <f t="shared" si="6"/>
        <v>10.100872547478955</v>
      </c>
    </row>
    <row r="24" spans="1:17" ht="12" customHeight="1" x14ac:dyDescent="0.25">
      <c r="A24" s="69" t="s">
        <v>81</v>
      </c>
      <c r="B24" s="70">
        <f t="shared" ref="B24:Q24" si="7">B9*1000/B3</f>
        <v>9.7397523830960342</v>
      </c>
      <c r="C24" s="70">
        <f t="shared" si="7"/>
        <v>10.137174980593839</v>
      </c>
      <c r="D24" s="70">
        <f t="shared" si="7"/>
        <v>10.569397778145973</v>
      </c>
      <c r="E24" s="70">
        <f t="shared" si="7"/>
        <v>11.037884672084454</v>
      </c>
      <c r="F24" s="70">
        <f t="shared" si="7"/>
        <v>11.402031594409985</v>
      </c>
      <c r="G24" s="70">
        <f t="shared" si="7"/>
        <v>12.035346022065925</v>
      </c>
      <c r="H24" s="70">
        <f t="shared" si="7"/>
        <v>12.816393793459818</v>
      </c>
      <c r="I24" s="70">
        <f t="shared" si="7"/>
        <v>13.320439916599192</v>
      </c>
      <c r="J24" s="70">
        <f t="shared" si="7"/>
        <v>13.112279967723618</v>
      </c>
      <c r="K24" s="70">
        <f t="shared" si="7"/>
        <v>12.988736684113656</v>
      </c>
      <c r="L24" s="70">
        <f t="shared" si="7"/>
        <v>13.050468316938881</v>
      </c>
      <c r="M24" s="70">
        <f t="shared" si="7"/>
        <v>13.429793297093644</v>
      </c>
      <c r="N24" s="70">
        <f t="shared" si="7"/>
        <v>13.689047744312841</v>
      </c>
      <c r="O24" s="70">
        <f t="shared" si="7"/>
        <v>13.805693597934694</v>
      </c>
      <c r="P24" s="70">
        <f t="shared" si="7"/>
        <v>14.006112724389132</v>
      </c>
      <c r="Q24" s="70">
        <f t="shared" si="7"/>
        <v>14.328756124554884</v>
      </c>
    </row>
    <row r="25" spans="1:17" ht="12" customHeight="1" x14ac:dyDescent="0.25">
      <c r="A25" s="69" t="s">
        <v>80</v>
      </c>
      <c r="B25" s="70">
        <f t="shared" ref="B25:Q25" si="8">B9*1000/B6</f>
        <v>37.217965712607906</v>
      </c>
      <c r="C25" s="70">
        <f t="shared" si="8"/>
        <v>37.61856205428365</v>
      </c>
      <c r="D25" s="70">
        <f t="shared" si="8"/>
        <v>38.715561345095935</v>
      </c>
      <c r="E25" s="70">
        <f t="shared" si="8"/>
        <v>39.746500712762028</v>
      </c>
      <c r="F25" s="70">
        <f t="shared" si="8"/>
        <v>41.708234714491681</v>
      </c>
      <c r="G25" s="70">
        <f t="shared" si="8"/>
        <v>42.258992098408996</v>
      </c>
      <c r="H25" s="70">
        <f t="shared" si="8"/>
        <v>42.335786492604981</v>
      </c>
      <c r="I25" s="70">
        <f t="shared" si="8"/>
        <v>44.765478410408875</v>
      </c>
      <c r="J25" s="70">
        <f t="shared" si="8"/>
        <v>43.31194471865745</v>
      </c>
      <c r="K25" s="70">
        <f t="shared" si="8"/>
        <v>44.947085850875588</v>
      </c>
      <c r="L25" s="70">
        <f t="shared" si="8"/>
        <v>46.437306918311819</v>
      </c>
      <c r="M25" s="70">
        <f t="shared" si="8"/>
        <v>46.082732788163959</v>
      </c>
      <c r="N25" s="70">
        <f t="shared" si="8"/>
        <v>45.591753668195594</v>
      </c>
      <c r="O25" s="70">
        <f t="shared" si="8"/>
        <v>44.715205446417663</v>
      </c>
      <c r="P25" s="70">
        <f t="shared" si="8"/>
        <v>44.291058012239809</v>
      </c>
      <c r="Q25" s="70">
        <f t="shared" si="8"/>
        <v>44.550606681233106</v>
      </c>
    </row>
    <row r="26" spans="1:17" ht="12" customHeight="1" x14ac:dyDescent="0.25">
      <c r="A26" s="69" t="s">
        <v>79</v>
      </c>
      <c r="B26" s="68">
        <v>450</v>
      </c>
      <c r="C26" s="68">
        <v>450</v>
      </c>
      <c r="D26" s="68">
        <v>450</v>
      </c>
      <c r="E26" s="68">
        <v>450</v>
      </c>
      <c r="F26" s="68">
        <v>450</v>
      </c>
      <c r="G26" s="68">
        <v>450</v>
      </c>
      <c r="H26" s="68">
        <v>450</v>
      </c>
      <c r="I26" s="68">
        <v>450</v>
      </c>
      <c r="J26" s="68">
        <v>450</v>
      </c>
      <c r="K26" s="68">
        <v>449.99999999999994</v>
      </c>
      <c r="L26" s="68">
        <v>449.99999999999994</v>
      </c>
      <c r="M26" s="68">
        <v>449.99999999999994</v>
      </c>
      <c r="N26" s="68">
        <v>450</v>
      </c>
      <c r="O26" s="68">
        <v>449.99999999999989</v>
      </c>
      <c r="P26" s="68">
        <v>450</v>
      </c>
      <c r="Q26" s="68">
        <v>450</v>
      </c>
    </row>
    <row r="27" spans="1:17" ht="12" customHeight="1" x14ac:dyDescent="0.25">
      <c r="A27" s="67" t="s">
        <v>78</v>
      </c>
      <c r="B27" s="66" t="str">
        <f t="shared" ref="B27" si="9">IF(SUM(B11)=0,"",B11*1000/B10)</f>
        <v/>
      </c>
      <c r="C27" s="65">
        <v>450</v>
      </c>
      <c r="D27" s="65">
        <v>450.00000000000006</v>
      </c>
      <c r="E27" s="65">
        <v>450</v>
      </c>
      <c r="F27" s="65">
        <v>450</v>
      </c>
      <c r="G27" s="65">
        <v>450.00000000000006</v>
      </c>
      <c r="H27" s="65">
        <v>450.00000000000006</v>
      </c>
      <c r="I27" s="65">
        <v>450</v>
      </c>
      <c r="J27" s="65">
        <v>450</v>
      </c>
      <c r="K27" s="65">
        <v>450</v>
      </c>
      <c r="L27" s="65">
        <v>449.99999999999994</v>
      </c>
      <c r="M27" s="65">
        <v>449.99999999999994</v>
      </c>
      <c r="N27" s="65">
        <v>450</v>
      </c>
      <c r="O27" s="65">
        <v>450</v>
      </c>
      <c r="P27" s="65">
        <v>450</v>
      </c>
      <c r="Q27" s="65">
        <v>450</v>
      </c>
    </row>
    <row r="28" spans="1:17" s="28" customFormat="1" ht="12" customHeight="1" x14ac:dyDescent="0.25"/>
    <row r="29" spans="1:17" s="28" customFormat="1" ht="12.95" hidden="1" customHeight="1" x14ac:dyDescent="0.25">
      <c r="A29" s="35" t="s">
        <v>77</v>
      </c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</row>
    <row r="30" spans="1:17" s="28" customFormat="1" ht="12" hidden="1" customHeight="1" x14ac:dyDescent="0.25"/>
    <row r="31" spans="1:17" ht="12" hidden="1" customHeight="1" x14ac:dyDescent="0.25">
      <c r="A31" s="63" t="s">
        <v>76</v>
      </c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</row>
    <row r="32" spans="1:17" ht="12" hidden="1" customHeight="1" x14ac:dyDescent="0.25">
      <c r="A32" s="63" t="s">
        <v>75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</row>
    <row r="33" spans="1:17" ht="12" hidden="1" customHeight="1" x14ac:dyDescent="0.25">
      <c r="A33" s="61" t="s">
        <v>74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</row>
    <row r="34" spans="1:17" ht="12" hidden="1" customHeight="1" x14ac:dyDescent="0.25">
      <c r="A34" s="59" t="s">
        <v>19</v>
      </c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</row>
    <row r="35" spans="1:17" ht="12" hidden="1" customHeight="1" x14ac:dyDescent="0.25">
      <c r="A35" s="19" t="s">
        <v>73</v>
      </c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</row>
    <row r="36" spans="1:17" s="28" customFormat="1" ht="12" hidden="1" customHeight="1" x14ac:dyDescent="0.25"/>
    <row r="37" spans="1:17" s="28" customFormat="1" ht="12.95" customHeight="1" x14ac:dyDescent="0.25">
      <c r="A37" s="35" t="s">
        <v>72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</row>
    <row r="38" spans="1:17" s="28" customFormat="1" ht="12" customHeight="1" x14ac:dyDescent="0.25">
      <c r="B38" s="33"/>
    </row>
    <row r="39" spans="1:17" ht="12.95" customHeight="1" x14ac:dyDescent="0.25">
      <c r="A39" s="40" t="s">
        <v>71</v>
      </c>
      <c r="B39" s="55">
        <f>SUM(B40:B41,B44:B45,B51:B52)</f>
        <v>291.68930183239144</v>
      </c>
      <c r="C39" s="55">
        <f t="shared" ref="C39:Q39" si="10">SUM(C40:C41,C44:C45,C51:C52)</f>
        <v>299.67442264370726</v>
      </c>
      <c r="D39" s="55">
        <f t="shared" si="10"/>
        <v>299.49761877740275</v>
      </c>
      <c r="E39" s="55">
        <f t="shared" si="10"/>
        <v>342.0265585551424</v>
      </c>
      <c r="F39" s="55">
        <f t="shared" si="10"/>
        <v>384.19484731601659</v>
      </c>
      <c r="G39" s="55">
        <f t="shared" si="10"/>
        <v>391.86599635544616</v>
      </c>
      <c r="H39" s="55">
        <f t="shared" si="10"/>
        <v>395.95070294772734</v>
      </c>
      <c r="I39" s="55">
        <f t="shared" si="10"/>
        <v>403.62922498050204</v>
      </c>
      <c r="J39" s="55">
        <f t="shared" si="10"/>
        <v>436.03562046594823</v>
      </c>
      <c r="K39" s="55">
        <f t="shared" si="10"/>
        <v>420.92562821833081</v>
      </c>
      <c r="L39" s="55">
        <f t="shared" si="10"/>
        <v>424.7162390011265</v>
      </c>
      <c r="M39" s="55">
        <f t="shared" si="10"/>
        <v>402.51759730368587</v>
      </c>
      <c r="N39" s="55">
        <f t="shared" si="10"/>
        <v>423.81160947247986</v>
      </c>
      <c r="O39" s="55">
        <f t="shared" si="10"/>
        <v>418.05627187637265</v>
      </c>
      <c r="P39" s="55">
        <f t="shared" si="10"/>
        <v>457.4625565027153</v>
      </c>
      <c r="Q39" s="55">
        <f t="shared" si="10"/>
        <v>465.14674952806411</v>
      </c>
    </row>
    <row r="40" spans="1:17" ht="12" customHeight="1" x14ac:dyDescent="0.25">
      <c r="A40" s="54" t="s">
        <v>38</v>
      </c>
      <c r="B40" s="53">
        <v>5.6349588596784335</v>
      </c>
      <c r="C40" s="53">
        <v>6.9001000000000001</v>
      </c>
      <c r="D40" s="53">
        <v>6.0985999999999976</v>
      </c>
      <c r="E40" s="53">
        <v>6.6403499999999989</v>
      </c>
      <c r="F40" s="53">
        <v>6.8221300000000005</v>
      </c>
      <c r="G40" s="53">
        <v>7.4029153549547502</v>
      </c>
      <c r="H40" s="53">
        <v>4.5994499999999992</v>
      </c>
      <c r="I40" s="53">
        <v>5.0586299999999982</v>
      </c>
      <c r="J40" s="53">
        <v>3.5300599999999984</v>
      </c>
      <c r="K40" s="53">
        <v>2.9036699999999995</v>
      </c>
      <c r="L40" s="53">
        <v>2.4176715514541445</v>
      </c>
      <c r="M40" s="53">
        <v>1.7710671444079131</v>
      </c>
      <c r="N40" s="53">
        <v>2.249509411193293</v>
      </c>
      <c r="O40" s="53">
        <v>3.5597066052344588</v>
      </c>
      <c r="P40" s="53">
        <v>2.2458573083071953</v>
      </c>
      <c r="Q40" s="53">
        <v>0.95540426587233374</v>
      </c>
    </row>
    <row r="41" spans="1:17" ht="12" customHeight="1" x14ac:dyDescent="0.25">
      <c r="A41" s="51" t="s">
        <v>37</v>
      </c>
      <c r="B41" s="50">
        <f>SUM(B42:B43)</f>
        <v>53.169269564432035</v>
      </c>
      <c r="C41" s="50">
        <f t="shared" ref="C41:Q41" si="11">SUM(C42:C43)</f>
        <v>63.99051</v>
      </c>
      <c r="D41" s="50">
        <f t="shared" si="11"/>
        <v>41.585699999999996</v>
      </c>
      <c r="E41" s="50">
        <f t="shared" si="11"/>
        <v>39.123739999999991</v>
      </c>
      <c r="F41" s="50">
        <f t="shared" si="11"/>
        <v>39.713169999999984</v>
      </c>
      <c r="G41" s="50">
        <f t="shared" si="11"/>
        <v>44.816543021569053</v>
      </c>
      <c r="H41" s="50">
        <f t="shared" si="11"/>
        <v>31.544389999999989</v>
      </c>
      <c r="I41" s="50">
        <f t="shared" si="11"/>
        <v>28.606460000000013</v>
      </c>
      <c r="J41" s="50">
        <f t="shared" si="11"/>
        <v>35.704269999999994</v>
      </c>
      <c r="K41" s="50">
        <f t="shared" si="11"/>
        <v>34.38753999999998</v>
      </c>
      <c r="L41" s="50">
        <f t="shared" si="11"/>
        <v>29.263145191958394</v>
      </c>
      <c r="M41" s="50">
        <f t="shared" si="11"/>
        <v>42.442186936939144</v>
      </c>
      <c r="N41" s="50">
        <f t="shared" si="11"/>
        <v>43.450446809488071</v>
      </c>
      <c r="O41" s="50">
        <f t="shared" si="11"/>
        <v>39.425569589760258</v>
      </c>
      <c r="P41" s="50">
        <f t="shared" si="11"/>
        <v>30.319472608265961</v>
      </c>
      <c r="Q41" s="50">
        <f t="shared" si="11"/>
        <v>33.293790687513066</v>
      </c>
    </row>
    <row r="42" spans="1:17" ht="12" customHeight="1" x14ac:dyDescent="0.25">
      <c r="A42" s="52" t="s">
        <v>66</v>
      </c>
      <c r="B42" s="50">
        <v>0</v>
      </c>
      <c r="C42" s="50">
        <v>0</v>
      </c>
      <c r="D42" s="50">
        <v>0</v>
      </c>
      <c r="E42" s="50">
        <v>0</v>
      </c>
      <c r="F42" s="50">
        <v>1.09992</v>
      </c>
      <c r="G42" s="50">
        <v>1.0987353573512706</v>
      </c>
      <c r="H42" s="50">
        <v>1.1030199999999997</v>
      </c>
      <c r="I42" s="50">
        <v>1.0997799999999995</v>
      </c>
      <c r="J42" s="50">
        <v>1.0978099999999997</v>
      </c>
      <c r="K42" s="50">
        <v>1.0881600000000002</v>
      </c>
      <c r="L42" s="50">
        <v>1.0748442310845734</v>
      </c>
      <c r="M42" s="50">
        <v>1.0748125136772704</v>
      </c>
      <c r="N42" s="50">
        <v>1.0957661916649803</v>
      </c>
      <c r="O42" s="50">
        <v>1.0964710212181614</v>
      </c>
      <c r="P42" s="50">
        <v>1.0967063444967329</v>
      </c>
      <c r="Q42" s="50">
        <v>1.0957922986095436</v>
      </c>
    </row>
    <row r="43" spans="1:17" ht="12" customHeight="1" x14ac:dyDescent="0.25">
      <c r="A43" s="52" t="s">
        <v>65</v>
      </c>
      <c r="B43" s="50">
        <v>53.169269564432035</v>
      </c>
      <c r="C43" s="50">
        <v>63.99051</v>
      </c>
      <c r="D43" s="50">
        <v>41.585699999999996</v>
      </c>
      <c r="E43" s="50">
        <v>39.123739999999991</v>
      </c>
      <c r="F43" s="50">
        <v>38.613249999999987</v>
      </c>
      <c r="G43" s="50">
        <v>43.71780766421778</v>
      </c>
      <c r="H43" s="50">
        <v>30.441369999999988</v>
      </c>
      <c r="I43" s="50">
        <v>27.506680000000014</v>
      </c>
      <c r="J43" s="50">
        <v>34.606459999999991</v>
      </c>
      <c r="K43" s="50">
        <v>33.299379999999978</v>
      </c>
      <c r="L43" s="50">
        <v>28.188300960873821</v>
      </c>
      <c r="M43" s="50">
        <v>41.367374423261872</v>
      </c>
      <c r="N43" s="50">
        <v>42.354680617823092</v>
      </c>
      <c r="O43" s="50">
        <v>38.329098568542094</v>
      </c>
      <c r="P43" s="50">
        <v>29.222766263769227</v>
      </c>
      <c r="Q43" s="50">
        <v>32.197998388903521</v>
      </c>
    </row>
    <row r="44" spans="1:17" ht="12" customHeight="1" x14ac:dyDescent="0.25">
      <c r="A44" s="51" t="s">
        <v>41</v>
      </c>
      <c r="B44" s="50">
        <v>10.653370467390518</v>
      </c>
      <c r="C44" s="50">
        <v>22.430859999999996</v>
      </c>
      <c r="D44" s="50">
        <v>27.510730000000002</v>
      </c>
      <c r="E44" s="50">
        <v>64.217359999999985</v>
      </c>
      <c r="F44" s="50">
        <v>58.51573999999998</v>
      </c>
      <c r="G44" s="50">
        <v>46.237362466340429</v>
      </c>
      <c r="H44" s="50">
        <v>49.188339999999997</v>
      </c>
      <c r="I44" s="50">
        <v>43.897380000000005</v>
      </c>
      <c r="J44" s="50">
        <v>33.901209999999992</v>
      </c>
      <c r="K44" s="50">
        <v>27.268819999999995</v>
      </c>
      <c r="L44" s="50">
        <v>29.729971015939999</v>
      </c>
      <c r="M44" s="50">
        <v>30.993972558751263</v>
      </c>
      <c r="N44" s="50">
        <v>34.864156763538112</v>
      </c>
      <c r="O44" s="50">
        <v>43.31929648078868</v>
      </c>
      <c r="P44" s="50">
        <v>66.830958229242484</v>
      </c>
      <c r="Q44" s="50">
        <v>69.980552808569243</v>
      </c>
    </row>
    <row r="45" spans="1:17" ht="12" customHeight="1" x14ac:dyDescent="0.25">
      <c r="A45" s="51" t="s">
        <v>64</v>
      </c>
      <c r="B45" s="50">
        <f>SUM(B46:B50)</f>
        <v>8.7417806627995738</v>
      </c>
      <c r="C45" s="50">
        <f t="shared" ref="C45:Q45" si="12">SUM(C46:C50)</f>
        <v>12.596630000000001</v>
      </c>
      <c r="D45" s="50">
        <f t="shared" si="12"/>
        <v>12.307119999999999</v>
      </c>
      <c r="E45" s="50">
        <f t="shared" si="12"/>
        <v>13.00201</v>
      </c>
      <c r="F45" s="50">
        <f t="shared" si="12"/>
        <v>25.000360000000004</v>
      </c>
      <c r="G45" s="50">
        <f t="shared" si="12"/>
        <v>16.982817341225239</v>
      </c>
      <c r="H45" s="50">
        <f t="shared" si="12"/>
        <v>20.690089999999991</v>
      </c>
      <c r="I45" s="50">
        <f t="shared" si="12"/>
        <v>22.104849999999992</v>
      </c>
      <c r="J45" s="50">
        <f t="shared" si="12"/>
        <v>22.116029999999999</v>
      </c>
      <c r="K45" s="50">
        <f t="shared" si="12"/>
        <v>15.298469999999995</v>
      </c>
      <c r="L45" s="50">
        <f t="shared" si="12"/>
        <v>18.319535325018133</v>
      </c>
      <c r="M45" s="50">
        <f t="shared" si="12"/>
        <v>19.681036388041729</v>
      </c>
      <c r="N45" s="50">
        <f t="shared" si="12"/>
        <v>11.918684210690081</v>
      </c>
      <c r="O45" s="50">
        <f t="shared" si="12"/>
        <v>12.323882347747158</v>
      </c>
      <c r="P45" s="50">
        <f t="shared" si="12"/>
        <v>10.60522722081269</v>
      </c>
      <c r="Q45" s="50">
        <f t="shared" si="12"/>
        <v>11.560223453246477</v>
      </c>
    </row>
    <row r="46" spans="1:17" ht="12" customHeight="1" x14ac:dyDescent="0.25">
      <c r="A46" s="52" t="s">
        <v>34</v>
      </c>
      <c r="B46" s="50">
        <v>8.7417806627995738</v>
      </c>
      <c r="C46" s="50">
        <v>12.596630000000001</v>
      </c>
      <c r="D46" s="50">
        <v>12.307119999999999</v>
      </c>
      <c r="E46" s="50">
        <v>13.00201</v>
      </c>
      <c r="F46" s="50">
        <v>25.000360000000004</v>
      </c>
      <c r="G46" s="50">
        <v>16.457356368644749</v>
      </c>
      <c r="H46" s="50">
        <v>19.990259999999992</v>
      </c>
      <c r="I46" s="50">
        <v>20.905119999999993</v>
      </c>
      <c r="J46" s="50">
        <v>21.215999999999998</v>
      </c>
      <c r="K46" s="50">
        <v>14.398469999999994</v>
      </c>
      <c r="L46" s="50">
        <v>17.364160898729317</v>
      </c>
      <c r="M46" s="50">
        <v>18.630103642593564</v>
      </c>
      <c r="N46" s="50">
        <v>11.202146520807592</v>
      </c>
      <c r="O46" s="50">
        <v>10.174269278099692</v>
      </c>
      <c r="P46" s="50">
        <v>8.8853346049427095</v>
      </c>
      <c r="Q46" s="50">
        <v>9.5539940705601225</v>
      </c>
    </row>
    <row r="47" spans="1:17" ht="12" customHeight="1" x14ac:dyDescent="0.25">
      <c r="A47" s="52" t="s">
        <v>63</v>
      </c>
      <c r="B47" s="50">
        <v>0</v>
      </c>
      <c r="C47" s="50">
        <v>0</v>
      </c>
      <c r="D47" s="50">
        <v>0</v>
      </c>
      <c r="E47" s="50">
        <v>0</v>
      </c>
      <c r="F47" s="50">
        <v>0</v>
      </c>
      <c r="G47" s="50">
        <v>0.52546097258048996</v>
      </c>
      <c r="H47" s="50">
        <v>0.69983000000000006</v>
      </c>
      <c r="I47" s="50">
        <v>1.1997300000000002</v>
      </c>
      <c r="J47" s="50">
        <v>0.90002999999999989</v>
      </c>
      <c r="K47" s="50">
        <v>0.8999999999999998</v>
      </c>
      <c r="L47" s="50">
        <v>0.9553744262888163</v>
      </c>
      <c r="M47" s="50">
        <v>1.0509327454481658</v>
      </c>
      <c r="N47" s="50">
        <v>0.71653768988249011</v>
      </c>
      <c r="O47" s="50">
        <v>2.1496130696474673</v>
      </c>
      <c r="P47" s="50">
        <v>1.7198926158699803</v>
      </c>
      <c r="Q47" s="50">
        <v>2.0062293826863553</v>
      </c>
    </row>
    <row r="48" spans="1:17" ht="12" customHeight="1" x14ac:dyDescent="0.25">
      <c r="A48" s="52" t="s">
        <v>62</v>
      </c>
      <c r="B48" s="50">
        <v>0</v>
      </c>
      <c r="C48" s="50">
        <v>0</v>
      </c>
      <c r="D48" s="50">
        <v>0</v>
      </c>
      <c r="E48" s="50">
        <v>0</v>
      </c>
      <c r="F48" s="50">
        <v>0</v>
      </c>
      <c r="G48" s="50">
        <v>0</v>
      </c>
      <c r="H48" s="50">
        <v>0</v>
      </c>
      <c r="I48" s="50">
        <v>0</v>
      </c>
      <c r="J48" s="50">
        <v>0</v>
      </c>
      <c r="K48" s="50">
        <v>0</v>
      </c>
      <c r="L48" s="50">
        <v>0</v>
      </c>
      <c r="M48" s="50">
        <v>0</v>
      </c>
      <c r="N48" s="50">
        <v>0</v>
      </c>
      <c r="O48" s="50">
        <v>0</v>
      </c>
      <c r="P48" s="50">
        <v>0</v>
      </c>
      <c r="Q48" s="50">
        <v>0</v>
      </c>
    </row>
    <row r="49" spans="1:17" ht="12" customHeight="1" x14ac:dyDescent="0.25">
      <c r="A49" s="52" t="s">
        <v>33</v>
      </c>
      <c r="B49" s="50">
        <v>0</v>
      </c>
      <c r="C49" s="50">
        <v>0</v>
      </c>
      <c r="D49" s="50">
        <v>0</v>
      </c>
      <c r="E49" s="50">
        <v>0</v>
      </c>
      <c r="F49" s="50">
        <v>0</v>
      </c>
      <c r="G49" s="50">
        <v>0</v>
      </c>
      <c r="H49" s="50">
        <v>0</v>
      </c>
      <c r="I49" s="50">
        <v>0</v>
      </c>
      <c r="J49" s="50">
        <v>0</v>
      </c>
      <c r="K49" s="50">
        <v>0</v>
      </c>
      <c r="L49" s="50">
        <v>0</v>
      </c>
      <c r="M49" s="50">
        <v>0</v>
      </c>
      <c r="N49" s="50">
        <v>0</v>
      </c>
      <c r="O49" s="50">
        <v>0</v>
      </c>
      <c r="P49" s="50">
        <v>0</v>
      </c>
      <c r="Q49" s="50">
        <v>0</v>
      </c>
    </row>
    <row r="50" spans="1:17" ht="12" customHeight="1" x14ac:dyDescent="0.25">
      <c r="A50" s="52" t="s">
        <v>61</v>
      </c>
      <c r="B50" s="50">
        <v>0</v>
      </c>
      <c r="C50" s="50">
        <v>0</v>
      </c>
      <c r="D50" s="50">
        <v>0</v>
      </c>
      <c r="E50" s="50">
        <v>0</v>
      </c>
      <c r="F50" s="50">
        <v>0</v>
      </c>
      <c r="G50" s="50">
        <v>0</v>
      </c>
      <c r="H50" s="50">
        <v>0</v>
      </c>
      <c r="I50" s="50">
        <v>0</v>
      </c>
      <c r="J50" s="50">
        <v>0</v>
      </c>
      <c r="K50" s="50">
        <v>0</v>
      </c>
      <c r="L50" s="50">
        <v>0</v>
      </c>
      <c r="M50" s="50">
        <v>0</v>
      </c>
      <c r="N50" s="50">
        <v>0</v>
      </c>
      <c r="O50" s="50">
        <v>0</v>
      </c>
      <c r="P50" s="50">
        <v>0</v>
      </c>
      <c r="Q50" s="50">
        <v>0</v>
      </c>
    </row>
    <row r="51" spans="1:17" ht="12" customHeight="1" x14ac:dyDescent="0.25">
      <c r="A51" s="51" t="s">
        <v>42</v>
      </c>
      <c r="B51" s="50">
        <v>90.141838619663361</v>
      </c>
      <c r="C51" s="50">
        <v>63.700209999999991</v>
      </c>
      <c r="D51" s="50">
        <v>74.214409999999987</v>
      </c>
      <c r="E51" s="50">
        <v>73.293880000000001</v>
      </c>
      <c r="F51" s="50">
        <v>92.441109999999966</v>
      </c>
      <c r="G51" s="50">
        <v>108.05884061239398</v>
      </c>
      <c r="H51" s="50">
        <v>100.38109999999999</v>
      </c>
      <c r="I51" s="50">
        <v>98.832019999999986</v>
      </c>
      <c r="J51" s="50">
        <v>119.00492999999997</v>
      </c>
      <c r="K51" s="50">
        <v>118.90827999999999</v>
      </c>
      <c r="L51" s="50">
        <v>128.71476575249491</v>
      </c>
      <c r="M51" s="50">
        <v>102.91856444399549</v>
      </c>
      <c r="N51" s="50">
        <v>113.23900689149465</v>
      </c>
      <c r="O51" s="50">
        <v>101.98274427334863</v>
      </c>
      <c r="P51" s="50">
        <v>107.57838681911574</v>
      </c>
      <c r="Q51" s="50">
        <v>108.0074283561939</v>
      </c>
    </row>
    <row r="52" spans="1:17" ht="12" customHeight="1" x14ac:dyDescent="0.25">
      <c r="A52" s="49" t="s">
        <v>30</v>
      </c>
      <c r="B52" s="48">
        <v>123.34808365842751</v>
      </c>
      <c r="C52" s="48">
        <v>130.05611264370728</v>
      </c>
      <c r="D52" s="48">
        <v>137.78105877740273</v>
      </c>
      <c r="E52" s="48">
        <v>145.74921855514242</v>
      </c>
      <c r="F52" s="48">
        <v>161.70233731601667</v>
      </c>
      <c r="G52" s="48">
        <v>168.3675175589627</v>
      </c>
      <c r="H52" s="48">
        <v>189.54733294772731</v>
      </c>
      <c r="I52" s="48">
        <v>205.12988498050203</v>
      </c>
      <c r="J52" s="48">
        <v>221.77912046594827</v>
      </c>
      <c r="K52" s="48">
        <v>222.15884821833086</v>
      </c>
      <c r="L52" s="48">
        <v>216.27115016426094</v>
      </c>
      <c r="M52" s="48">
        <v>204.71076983155035</v>
      </c>
      <c r="N52" s="48">
        <v>218.08980538607562</v>
      </c>
      <c r="O52" s="48">
        <v>217.44507257949346</v>
      </c>
      <c r="P52" s="48">
        <v>239.88265431697127</v>
      </c>
      <c r="Q52" s="48">
        <v>241.34934995666907</v>
      </c>
    </row>
    <row r="53" spans="1:17" s="28" customFormat="1" ht="12" customHeight="1" x14ac:dyDescent="0.25"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</row>
    <row r="54" spans="1:17" ht="12.95" customHeight="1" x14ac:dyDescent="0.25">
      <c r="A54" s="27" t="s">
        <v>70</v>
      </c>
      <c r="B54" s="26">
        <f t="shared" ref="B54" si="13">SUM(B55,B60)</f>
        <v>291.68930183239144</v>
      </c>
      <c r="C54" s="26">
        <f t="shared" ref="C54:Q54" si="14">SUM(C55,C60)</f>
        <v>299.67442264370726</v>
      </c>
      <c r="D54" s="26">
        <f t="shared" si="14"/>
        <v>299.49761877740269</v>
      </c>
      <c r="E54" s="26">
        <f t="shared" si="14"/>
        <v>342.0265585551424</v>
      </c>
      <c r="F54" s="26">
        <f t="shared" si="14"/>
        <v>384.19484731601659</v>
      </c>
      <c r="G54" s="26">
        <f t="shared" si="14"/>
        <v>391.86599635544621</v>
      </c>
      <c r="H54" s="26">
        <f t="shared" si="14"/>
        <v>395.95070294772722</v>
      </c>
      <c r="I54" s="26">
        <f t="shared" si="14"/>
        <v>403.62922498050199</v>
      </c>
      <c r="J54" s="26">
        <f t="shared" si="14"/>
        <v>436.03562046594828</v>
      </c>
      <c r="K54" s="26">
        <f t="shared" si="14"/>
        <v>420.92562821833076</v>
      </c>
      <c r="L54" s="26">
        <f t="shared" si="14"/>
        <v>424.7162390011265</v>
      </c>
      <c r="M54" s="26">
        <f t="shared" si="14"/>
        <v>402.51759730368587</v>
      </c>
      <c r="N54" s="26">
        <f t="shared" si="14"/>
        <v>423.81160947247992</v>
      </c>
      <c r="O54" s="26">
        <f t="shared" si="14"/>
        <v>418.05627187637265</v>
      </c>
      <c r="P54" s="26">
        <f t="shared" si="14"/>
        <v>457.46255650271542</v>
      </c>
      <c r="Q54" s="26">
        <f t="shared" si="14"/>
        <v>465.14674952806422</v>
      </c>
    </row>
    <row r="55" spans="1:17" ht="12" customHeight="1" x14ac:dyDescent="0.25">
      <c r="A55" s="25" t="s">
        <v>48</v>
      </c>
      <c r="B55" s="24">
        <f t="shared" ref="B55" si="15">SUM(B56:B59)</f>
        <v>221.04529990998557</v>
      </c>
      <c r="C55" s="24">
        <f t="shared" ref="C55:Q55" si="16">SUM(C56:C59)</f>
        <v>225.0675596245475</v>
      </c>
      <c r="D55" s="24">
        <f t="shared" si="16"/>
        <v>221.33716322570498</v>
      </c>
      <c r="E55" s="24">
        <f t="shared" si="16"/>
        <v>259.46480174225456</v>
      </c>
      <c r="F55" s="24">
        <f t="shared" si="16"/>
        <v>298.15606733554125</v>
      </c>
      <c r="G55" s="24">
        <f t="shared" si="16"/>
        <v>300.49390544040347</v>
      </c>
      <c r="H55" s="24">
        <f t="shared" si="16"/>
        <v>298.78412784678642</v>
      </c>
      <c r="I55" s="24">
        <f t="shared" si="16"/>
        <v>302.13630417252284</v>
      </c>
      <c r="J55" s="24">
        <f t="shared" si="16"/>
        <v>334.05832714496245</v>
      </c>
      <c r="K55" s="24">
        <f t="shared" si="16"/>
        <v>318.21771934666469</v>
      </c>
      <c r="L55" s="24">
        <f t="shared" si="16"/>
        <v>321.13379484041229</v>
      </c>
      <c r="M55" s="24">
        <f t="shared" si="16"/>
        <v>297.3355036604525</v>
      </c>
      <c r="N55" s="24">
        <f t="shared" si="16"/>
        <v>317.55006625400756</v>
      </c>
      <c r="O55" s="24">
        <f t="shared" si="16"/>
        <v>311.47850141811858</v>
      </c>
      <c r="P55" s="24">
        <f t="shared" si="16"/>
        <v>350.23503444364178</v>
      </c>
      <c r="Q55" s="24">
        <f t="shared" si="16"/>
        <v>356.62715367080506</v>
      </c>
    </row>
    <row r="56" spans="1:17" ht="12" customHeight="1" x14ac:dyDescent="0.25">
      <c r="A56" s="23" t="s">
        <v>44</v>
      </c>
      <c r="B56" s="22">
        <v>161.80539005632085</v>
      </c>
      <c r="C56" s="22">
        <v>163.80097377056168</v>
      </c>
      <c r="D56" s="22">
        <v>158.87041999215919</v>
      </c>
      <c r="E56" s="22">
        <v>195.60160956804629</v>
      </c>
      <c r="F56" s="22">
        <v>233.08747422554202</v>
      </c>
      <c r="G56" s="22">
        <v>233.31390210296354</v>
      </c>
      <c r="H56" s="22">
        <v>228.93432456188074</v>
      </c>
      <c r="I56" s="22">
        <v>230.78274101238037</v>
      </c>
      <c r="J56" s="22">
        <v>264.08274620686166</v>
      </c>
      <c r="K56" s="22">
        <v>249.18798582073237</v>
      </c>
      <c r="L56" s="22">
        <v>254.0378444201593</v>
      </c>
      <c r="M56" s="22">
        <v>228.53964275542995</v>
      </c>
      <c r="N56" s="22">
        <v>247.88215163583271</v>
      </c>
      <c r="O56" s="22">
        <v>241.19776551940316</v>
      </c>
      <c r="P56" s="22">
        <v>279.47513653752446</v>
      </c>
      <c r="Q56" s="22">
        <v>284.32516418654819</v>
      </c>
    </row>
    <row r="57" spans="1:17" ht="12" customHeight="1" x14ac:dyDescent="0.25">
      <c r="A57" s="23" t="s">
        <v>43</v>
      </c>
      <c r="B57" s="30">
        <v>0.36411718767536078</v>
      </c>
      <c r="C57" s="30">
        <v>0.39559516259519034</v>
      </c>
      <c r="D57" s="30">
        <v>0.43619283197246711</v>
      </c>
      <c r="E57" s="30">
        <v>0.47026158042756705</v>
      </c>
      <c r="F57" s="30">
        <v>0.49885766402808651</v>
      </c>
      <c r="G57" s="30">
        <v>0.55922456914271235</v>
      </c>
      <c r="H57" s="30">
        <v>0.64037593084748434</v>
      </c>
      <c r="I57" s="30">
        <v>0.68921612864694304</v>
      </c>
      <c r="J57" s="30">
        <v>0.72143935011013161</v>
      </c>
      <c r="K57" s="30">
        <v>0.72917317478787669</v>
      </c>
      <c r="L57" s="30">
        <v>0.75333703522510098</v>
      </c>
      <c r="M57" s="30">
        <v>0.77371071852198847</v>
      </c>
      <c r="N57" s="30">
        <v>0.77734604433105492</v>
      </c>
      <c r="O57" s="30">
        <v>0.78479376172340376</v>
      </c>
      <c r="P57" s="30">
        <v>0.78959761276642637</v>
      </c>
      <c r="Q57" s="30">
        <v>0.79648007198484305</v>
      </c>
    </row>
    <row r="58" spans="1:17" ht="12" customHeight="1" x14ac:dyDescent="0.25">
      <c r="A58" s="23" t="s">
        <v>47</v>
      </c>
      <c r="B58" s="22">
        <v>26.335254492304571</v>
      </c>
      <c r="C58" s="22">
        <v>27.257143687194347</v>
      </c>
      <c r="D58" s="22">
        <v>27.682673774899978</v>
      </c>
      <c r="E58" s="22">
        <v>28.210064508808895</v>
      </c>
      <c r="F58" s="22">
        <v>28.569130470149879</v>
      </c>
      <c r="G58" s="22">
        <v>29.524474886778055</v>
      </c>
      <c r="H58" s="22">
        <v>30.813137757543984</v>
      </c>
      <c r="I58" s="22">
        <v>31.562391566150396</v>
      </c>
      <c r="J58" s="22">
        <v>30.89903995937145</v>
      </c>
      <c r="K58" s="22">
        <v>30.523095473535015</v>
      </c>
      <c r="L58" s="22">
        <v>30.341541441598647</v>
      </c>
      <c r="M58" s="22">
        <v>31.300390698389275</v>
      </c>
      <c r="N58" s="22">
        <v>31.907788678787988</v>
      </c>
      <c r="O58" s="22">
        <v>32.325553599928796</v>
      </c>
      <c r="P58" s="22">
        <v>32.836433335706587</v>
      </c>
      <c r="Q58" s="22">
        <v>33.552264599719109</v>
      </c>
    </row>
    <row r="59" spans="1:17" ht="12" customHeight="1" x14ac:dyDescent="0.25">
      <c r="A59" s="21" t="s">
        <v>46</v>
      </c>
      <c r="B59" s="20">
        <v>32.54053817368478</v>
      </c>
      <c r="C59" s="20">
        <v>33.613847004196295</v>
      </c>
      <c r="D59" s="20">
        <v>34.347876626673354</v>
      </c>
      <c r="E59" s="20">
        <v>35.182866084971806</v>
      </c>
      <c r="F59" s="20">
        <v>36.000604975821261</v>
      </c>
      <c r="G59" s="20">
        <v>37.096303881519148</v>
      </c>
      <c r="H59" s="20">
        <v>38.396289596514173</v>
      </c>
      <c r="I59" s="20">
        <v>39.101955465345178</v>
      </c>
      <c r="J59" s="20">
        <v>38.355101628619195</v>
      </c>
      <c r="K59" s="20">
        <v>37.777464877609447</v>
      </c>
      <c r="L59" s="20">
        <v>36.001071943429267</v>
      </c>
      <c r="M59" s="20">
        <v>36.721759488111282</v>
      </c>
      <c r="N59" s="20">
        <v>36.982779895055764</v>
      </c>
      <c r="O59" s="20">
        <v>37.170388537063239</v>
      </c>
      <c r="P59" s="20">
        <v>37.13386695764428</v>
      </c>
      <c r="Q59" s="20">
        <v>37.953244812552882</v>
      </c>
    </row>
    <row r="60" spans="1:17" ht="12" customHeight="1" x14ac:dyDescent="0.25">
      <c r="A60" s="19" t="s">
        <v>45</v>
      </c>
      <c r="B60" s="18">
        <v>70.644001922405877</v>
      </c>
      <c r="C60" s="18">
        <v>74.606863019159761</v>
      </c>
      <c r="D60" s="18">
        <v>78.160455551697709</v>
      </c>
      <c r="E60" s="18">
        <v>82.561756812887836</v>
      </c>
      <c r="F60" s="18">
        <v>86.03877998047534</v>
      </c>
      <c r="G60" s="18">
        <v>91.372090915042747</v>
      </c>
      <c r="H60" s="18">
        <v>97.166575100940832</v>
      </c>
      <c r="I60" s="18">
        <v>101.49292080797913</v>
      </c>
      <c r="J60" s="18">
        <v>101.97729332098582</v>
      </c>
      <c r="K60" s="18">
        <v>102.70790887166609</v>
      </c>
      <c r="L60" s="18">
        <v>103.58244416071423</v>
      </c>
      <c r="M60" s="18">
        <v>105.18209364323334</v>
      </c>
      <c r="N60" s="18">
        <v>106.26154321847237</v>
      </c>
      <c r="O60" s="18">
        <v>106.57777045825407</v>
      </c>
      <c r="P60" s="18">
        <v>107.22752205907361</v>
      </c>
      <c r="Q60" s="18">
        <v>108.51959585725913</v>
      </c>
    </row>
    <row r="61" spans="1:17" s="28" customFormat="1" ht="12" customHeight="1" x14ac:dyDescent="0.25">
      <c r="B61" s="33"/>
    </row>
    <row r="62" spans="1:17" ht="12.95" customHeight="1" x14ac:dyDescent="0.25">
      <c r="A62" s="40" t="s">
        <v>69</v>
      </c>
      <c r="B62" s="47">
        <f t="shared" ref="B62" si="17">IF(B54=0,0,B54/B$54)</f>
        <v>1</v>
      </c>
      <c r="C62" s="47">
        <f t="shared" ref="C62:Q62" si="18">IF(C54=0,0,C54/C$54)</f>
        <v>1</v>
      </c>
      <c r="D62" s="47">
        <f t="shared" si="18"/>
        <v>1</v>
      </c>
      <c r="E62" s="47">
        <f t="shared" si="18"/>
        <v>1</v>
      </c>
      <c r="F62" s="47">
        <f t="shared" si="18"/>
        <v>1</v>
      </c>
      <c r="G62" s="47">
        <f t="shared" si="18"/>
        <v>1</v>
      </c>
      <c r="H62" s="47">
        <f t="shared" si="18"/>
        <v>1</v>
      </c>
      <c r="I62" s="47">
        <f t="shared" si="18"/>
        <v>1</v>
      </c>
      <c r="J62" s="47">
        <f t="shared" si="18"/>
        <v>1</v>
      </c>
      <c r="K62" s="47">
        <f t="shared" si="18"/>
        <v>1</v>
      </c>
      <c r="L62" s="47">
        <f t="shared" si="18"/>
        <v>1</v>
      </c>
      <c r="M62" s="47">
        <f t="shared" si="18"/>
        <v>1</v>
      </c>
      <c r="N62" s="47">
        <f t="shared" si="18"/>
        <v>1</v>
      </c>
      <c r="O62" s="47">
        <f t="shared" si="18"/>
        <v>1</v>
      </c>
      <c r="P62" s="47">
        <f t="shared" si="18"/>
        <v>1</v>
      </c>
      <c r="Q62" s="47">
        <f t="shared" si="18"/>
        <v>1</v>
      </c>
    </row>
    <row r="63" spans="1:17" ht="12" customHeight="1" x14ac:dyDescent="0.25">
      <c r="A63" s="46" t="s">
        <v>48</v>
      </c>
      <c r="B63" s="41">
        <f t="shared" ref="B63" si="19">IF(B55=0,0,B55/B$54)</f>
        <v>0.75781078881323238</v>
      </c>
      <c r="C63" s="41">
        <f t="shared" ref="C63:Q63" si="20">IF(C55=0,0,C55/C$54)</f>
        <v>0.75104027110160709</v>
      </c>
      <c r="D63" s="41">
        <f t="shared" si="20"/>
        <v>0.73902812359323178</v>
      </c>
      <c r="E63" s="41">
        <f t="shared" si="20"/>
        <v>0.75861009986574768</v>
      </c>
      <c r="F63" s="41">
        <f t="shared" si="20"/>
        <v>0.77605431051056029</v>
      </c>
      <c r="G63" s="41">
        <f t="shared" si="20"/>
        <v>0.76682822249225546</v>
      </c>
      <c r="H63" s="41">
        <f t="shared" si="20"/>
        <v>0.75459931153659654</v>
      </c>
      <c r="I63" s="41">
        <f t="shared" si="20"/>
        <v>0.7485491274501197</v>
      </c>
      <c r="J63" s="41">
        <f t="shared" si="20"/>
        <v>0.76612623250363643</v>
      </c>
      <c r="K63" s="41">
        <f t="shared" si="20"/>
        <v>0.75599511650929396</v>
      </c>
      <c r="L63" s="41">
        <f t="shared" si="20"/>
        <v>0.75611376573609312</v>
      </c>
      <c r="M63" s="41">
        <f t="shared" si="20"/>
        <v>0.73868945271508946</v>
      </c>
      <c r="N63" s="41">
        <f t="shared" si="20"/>
        <v>0.74927174989204159</v>
      </c>
      <c r="O63" s="41">
        <f t="shared" si="20"/>
        <v>0.74506357725504668</v>
      </c>
      <c r="P63" s="41">
        <f t="shared" si="20"/>
        <v>0.76560371874187005</v>
      </c>
      <c r="Q63" s="41">
        <f t="shared" si="20"/>
        <v>0.76669815285743126</v>
      </c>
    </row>
    <row r="64" spans="1:17" ht="12" customHeight="1" x14ac:dyDescent="0.25">
      <c r="A64" s="23" t="s">
        <v>44</v>
      </c>
      <c r="B64" s="45">
        <f t="shared" ref="B64" si="21">IF(B56=0,0,B56/B$54)</f>
        <v>0.55471828771182152</v>
      </c>
      <c r="C64" s="45">
        <f t="shared" ref="C64:Q64" si="22">IF(C56=0,0,C56/C$54)</f>
        <v>0.54659644398584539</v>
      </c>
      <c r="D64" s="45">
        <f t="shared" si="22"/>
        <v>0.53045637104125809</v>
      </c>
      <c r="E64" s="45">
        <f t="shared" si="22"/>
        <v>0.57189011986187877</v>
      </c>
      <c r="F64" s="45">
        <f t="shared" si="22"/>
        <v>0.60669078685955846</v>
      </c>
      <c r="G64" s="45">
        <f t="shared" si="22"/>
        <v>0.59539205818545604</v>
      </c>
      <c r="H64" s="45">
        <f t="shared" si="22"/>
        <v>0.57818895851816254</v>
      </c>
      <c r="I64" s="45">
        <f t="shared" si="22"/>
        <v>0.57176915527741756</v>
      </c>
      <c r="J64" s="45">
        <f t="shared" si="22"/>
        <v>0.60564489186608761</v>
      </c>
      <c r="K64" s="45">
        <f t="shared" si="22"/>
        <v>0.5920000330592381</v>
      </c>
      <c r="L64" s="45">
        <f t="shared" si="22"/>
        <v>0.59813546338049373</v>
      </c>
      <c r="M64" s="45">
        <f t="shared" si="22"/>
        <v>0.56777553152043825</v>
      </c>
      <c r="N64" s="45">
        <f t="shared" si="22"/>
        <v>0.58488759178723926</v>
      </c>
      <c r="O64" s="45">
        <f t="shared" si="22"/>
        <v>0.57695047711359304</v>
      </c>
      <c r="P64" s="45">
        <f t="shared" si="22"/>
        <v>0.610924615719594</v>
      </c>
      <c r="Q64" s="45">
        <f t="shared" si="22"/>
        <v>0.61125905851222917</v>
      </c>
    </row>
    <row r="65" spans="1:17" ht="12" customHeight="1" x14ac:dyDescent="0.25">
      <c r="A65" s="23" t="s">
        <v>43</v>
      </c>
      <c r="B65" s="44">
        <f t="shared" ref="B65" si="23">IF(B57=0,0,B57/B$54)</f>
        <v>1.248304910012049E-3</v>
      </c>
      <c r="C65" s="44">
        <f t="shared" ref="C65:Q65" si="24">IF(C57=0,0,C57/C$54)</f>
        <v>1.32008317261539E-3</v>
      </c>
      <c r="D65" s="44">
        <f t="shared" si="24"/>
        <v>1.4564150251113054E-3</v>
      </c>
      <c r="E65" s="44">
        <f t="shared" si="24"/>
        <v>1.3749270887446312E-3</v>
      </c>
      <c r="F65" s="44">
        <f t="shared" si="24"/>
        <v>1.2984496473940341E-3</v>
      </c>
      <c r="G65" s="44">
        <f t="shared" si="24"/>
        <v>1.4270811306512591E-3</v>
      </c>
      <c r="H65" s="44">
        <f t="shared" si="24"/>
        <v>1.6173122716542463E-3</v>
      </c>
      <c r="I65" s="44">
        <f t="shared" si="24"/>
        <v>1.7075476352839338E-3</v>
      </c>
      <c r="J65" s="44">
        <f t="shared" si="24"/>
        <v>1.6545422351944561E-3</v>
      </c>
      <c r="K65" s="44">
        <f t="shared" si="24"/>
        <v>1.7323088115928651E-3</v>
      </c>
      <c r="L65" s="44">
        <f t="shared" si="24"/>
        <v>1.7737420094810711E-3</v>
      </c>
      <c r="M65" s="44">
        <f t="shared" si="24"/>
        <v>1.9221786170462753E-3</v>
      </c>
      <c r="N65" s="44">
        <f t="shared" si="24"/>
        <v>1.8341782692046138E-3</v>
      </c>
      <c r="O65" s="44">
        <f t="shared" si="24"/>
        <v>1.8772443197682309E-3</v>
      </c>
      <c r="P65" s="44">
        <f t="shared" si="24"/>
        <v>1.7260376866751049E-3</v>
      </c>
      <c r="Q65" s="44">
        <f t="shared" si="24"/>
        <v>1.7123199781422704E-3</v>
      </c>
    </row>
    <row r="66" spans="1:17" ht="12" customHeight="1" x14ac:dyDescent="0.25">
      <c r="A66" s="23" t="s">
        <v>47</v>
      </c>
      <c r="B66" s="44">
        <f t="shared" ref="B66" si="25">IF(B58=0,0,B58/B$54)</f>
        <v>9.0285294410410569E-2</v>
      </c>
      <c r="C66" s="44">
        <f t="shared" ref="C66:Q66" si="26">IF(C58=0,0,C58/C$54)</f>
        <v>9.0955856181297326E-2</v>
      </c>
      <c r="D66" s="44">
        <f t="shared" si="26"/>
        <v>9.2430363513089323E-2</v>
      </c>
      <c r="E66" s="44">
        <f t="shared" si="26"/>
        <v>8.2479163688280649E-2</v>
      </c>
      <c r="F66" s="44">
        <f t="shared" si="26"/>
        <v>7.4361045364698911E-2</v>
      </c>
      <c r="G66" s="44">
        <f t="shared" si="26"/>
        <v>7.5343293782493867E-2</v>
      </c>
      <c r="H66" s="44">
        <f t="shared" si="26"/>
        <v>7.7820641630763535E-2</v>
      </c>
      <c r="I66" s="44">
        <f t="shared" si="26"/>
        <v>7.8196497212695809E-2</v>
      </c>
      <c r="J66" s="44">
        <f t="shared" si="26"/>
        <v>7.0863568270758917E-2</v>
      </c>
      <c r="K66" s="44">
        <f t="shared" si="26"/>
        <v>7.2514224431359478E-2</v>
      </c>
      <c r="L66" s="44">
        <f t="shared" si="26"/>
        <v>7.1439560476796768E-2</v>
      </c>
      <c r="M66" s="44">
        <f t="shared" si="26"/>
        <v>7.7761546098999976E-2</v>
      </c>
      <c r="N66" s="44">
        <f t="shared" si="26"/>
        <v>7.52876701950278E-2</v>
      </c>
      <c r="O66" s="44">
        <f t="shared" si="26"/>
        <v>7.7323450871436966E-2</v>
      </c>
      <c r="P66" s="44">
        <f t="shared" si="26"/>
        <v>7.1779499478033623E-2</v>
      </c>
      <c r="Q66" s="44">
        <f t="shared" si="26"/>
        <v>7.2132643372787367E-2</v>
      </c>
    </row>
    <row r="67" spans="1:17" ht="12" customHeight="1" x14ac:dyDescent="0.25">
      <c r="A67" s="23" t="s">
        <v>46</v>
      </c>
      <c r="B67" s="43">
        <f t="shared" ref="B67" si="27">IF(B59=0,0,B59/B$54)</f>
        <v>0.11155890178098821</v>
      </c>
      <c r="C67" s="43">
        <f t="shared" ref="C67:Q67" si="28">IF(C59=0,0,C59/C$54)</f>
        <v>0.11216788776184913</v>
      </c>
      <c r="D67" s="43">
        <f t="shared" si="28"/>
        <v>0.11468497401377312</v>
      </c>
      <c r="E67" s="43">
        <f t="shared" si="28"/>
        <v>0.10286588922684357</v>
      </c>
      <c r="F67" s="43">
        <f t="shared" si="28"/>
        <v>9.3704028638908921E-2</v>
      </c>
      <c r="G67" s="43">
        <f t="shared" si="28"/>
        <v>9.4665789393654234E-2</v>
      </c>
      <c r="H67" s="43">
        <f t="shared" si="28"/>
        <v>9.6972399116016197E-2</v>
      </c>
      <c r="I67" s="43">
        <f t="shared" si="28"/>
        <v>9.6875927324722499E-2</v>
      </c>
      <c r="J67" s="43">
        <f t="shared" si="28"/>
        <v>8.7963230131595391E-2</v>
      </c>
      <c r="K67" s="43">
        <f t="shared" si="28"/>
        <v>8.9748550207103511E-2</v>
      </c>
      <c r="L67" s="43">
        <f t="shared" si="28"/>
        <v>8.4764999869321636E-2</v>
      </c>
      <c r="M67" s="43">
        <f t="shared" si="28"/>
        <v>9.123019647860503E-2</v>
      </c>
      <c r="N67" s="43">
        <f t="shared" si="28"/>
        <v>8.7262309640569746E-2</v>
      </c>
      <c r="O67" s="43">
        <f t="shared" si="28"/>
        <v>8.8912404950248533E-2</v>
      </c>
      <c r="P67" s="43">
        <f t="shared" si="28"/>
        <v>8.1173565857567312E-2</v>
      </c>
      <c r="Q67" s="43">
        <f t="shared" si="28"/>
        <v>8.1594130994272387E-2</v>
      </c>
    </row>
    <row r="68" spans="1:17" ht="12" customHeight="1" x14ac:dyDescent="0.25">
      <c r="A68" s="42" t="s">
        <v>45</v>
      </c>
      <c r="B68" s="41">
        <f t="shared" ref="B68" si="29">IF(B60=0,0,B60/B$54)</f>
        <v>0.2421892111867677</v>
      </c>
      <c r="C68" s="41">
        <f t="shared" ref="C68:Q68" si="30">IF(C60=0,0,C60/C$54)</f>
        <v>0.24895972889839285</v>
      </c>
      <c r="D68" s="41">
        <f t="shared" si="30"/>
        <v>0.26097187640676817</v>
      </c>
      <c r="E68" s="41">
        <f t="shared" si="30"/>
        <v>0.24138990013425235</v>
      </c>
      <c r="F68" s="41">
        <f t="shared" si="30"/>
        <v>0.22394568948943969</v>
      </c>
      <c r="G68" s="41">
        <f t="shared" si="30"/>
        <v>0.23317177750774457</v>
      </c>
      <c r="H68" s="41">
        <f t="shared" si="30"/>
        <v>0.24540068846340352</v>
      </c>
      <c r="I68" s="41">
        <f t="shared" si="30"/>
        <v>0.25145087254988019</v>
      </c>
      <c r="J68" s="41">
        <f t="shared" si="30"/>
        <v>0.23387376749636357</v>
      </c>
      <c r="K68" s="41">
        <f t="shared" si="30"/>
        <v>0.24400488349070615</v>
      </c>
      <c r="L68" s="41">
        <f t="shared" si="30"/>
        <v>0.24388623426390696</v>
      </c>
      <c r="M68" s="41">
        <f t="shared" si="30"/>
        <v>0.26131054728491043</v>
      </c>
      <c r="N68" s="41">
        <f t="shared" si="30"/>
        <v>0.25072825010795846</v>
      </c>
      <c r="O68" s="41">
        <f t="shared" si="30"/>
        <v>0.25493642274495332</v>
      </c>
      <c r="P68" s="41">
        <f t="shared" si="30"/>
        <v>0.23439628125812986</v>
      </c>
      <c r="Q68" s="41">
        <f t="shared" si="30"/>
        <v>0.23330184714256871</v>
      </c>
    </row>
    <row r="69" spans="1:17" s="28" customFormat="1" ht="12" customHeight="1" x14ac:dyDescent="0.25"/>
    <row r="70" spans="1:17" s="28" customFormat="1" ht="12.95" customHeight="1" x14ac:dyDescent="0.25">
      <c r="A70" s="35" t="s">
        <v>68</v>
      </c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</row>
    <row r="71" spans="1:17" s="28" customFormat="1" ht="12" customHeight="1" x14ac:dyDescent="0.25">
      <c r="B71" s="33"/>
    </row>
    <row r="72" spans="1:17" ht="12.95" customHeight="1" x14ac:dyDescent="0.25">
      <c r="A72" s="40" t="s">
        <v>67</v>
      </c>
      <c r="B72" s="55">
        <f>SUM(B73:B74,B77:B78,B84:B85)</f>
        <v>216.86151222781959</v>
      </c>
      <c r="C72" s="55">
        <f t="shared" ref="C72:Q72" si="31">SUM(C73:C74,C77:C78,C84:C85)</f>
        <v>283.58477330526</v>
      </c>
      <c r="D72" s="55">
        <f t="shared" si="31"/>
        <v>220.77502471076406</v>
      </c>
      <c r="E72" s="55">
        <f t="shared" si="31"/>
        <v>300.69248785131606</v>
      </c>
      <c r="F72" s="55">
        <f t="shared" si="31"/>
        <v>290.38007870056794</v>
      </c>
      <c r="G72" s="55">
        <f t="shared" si="31"/>
        <v>277.55932652562927</v>
      </c>
      <c r="H72" s="55">
        <f t="shared" si="31"/>
        <v>231.96601788980399</v>
      </c>
      <c r="I72" s="55">
        <f t="shared" si="31"/>
        <v>211.88312286112804</v>
      </c>
      <c r="J72" s="55">
        <f t="shared" si="31"/>
        <v>204.73291155704396</v>
      </c>
      <c r="K72" s="55">
        <f t="shared" si="31"/>
        <v>182.25742570696792</v>
      </c>
      <c r="L72" s="55">
        <f t="shared" si="31"/>
        <v>170.18885480210776</v>
      </c>
      <c r="M72" s="55">
        <f t="shared" si="31"/>
        <v>211.35156236886945</v>
      </c>
      <c r="N72" s="55">
        <f t="shared" si="31"/>
        <v>225.60402733047121</v>
      </c>
      <c r="O72" s="55">
        <f t="shared" si="31"/>
        <v>238.24473570460003</v>
      </c>
      <c r="P72" s="55">
        <f t="shared" si="31"/>
        <v>259.93483823037047</v>
      </c>
      <c r="Q72" s="55">
        <f t="shared" si="31"/>
        <v>271.5815299401188</v>
      </c>
    </row>
    <row r="73" spans="1:17" ht="12" customHeight="1" x14ac:dyDescent="0.25">
      <c r="A73" s="54" t="s">
        <v>38</v>
      </c>
      <c r="B73" s="53">
        <v>22.877091859282238</v>
      </c>
      <c r="C73" s="53">
        <v>27.567990628992003</v>
      </c>
      <c r="D73" s="53">
        <v>24.584230346472001</v>
      </c>
      <c r="E73" s="53">
        <v>26.986650183287995</v>
      </c>
      <c r="F73" s="53">
        <v>27.821723520600006</v>
      </c>
      <c r="G73" s="53">
        <v>29.763594894627939</v>
      </c>
      <c r="H73" s="53">
        <v>18.551164171391996</v>
      </c>
      <c r="I73" s="53">
        <v>20.272189676975998</v>
      </c>
      <c r="J73" s="53">
        <v>14.441632988903994</v>
      </c>
      <c r="K73" s="53">
        <v>11.973688392311997</v>
      </c>
      <c r="L73" s="53">
        <v>9.8037005828866555</v>
      </c>
      <c r="M73" s="53">
        <v>7.2426452646149846</v>
      </c>
      <c r="N73" s="53">
        <v>9.3656701990803199</v>
      </c>
      <c r="O73" s="53">
        <v>14.554953477126007</v>
      </c>
      <c r="P73" s="53">
        <v>9.3512054030184313</v>
      </c>
      <c r="Q73" s="53">
        <v>4.2400917751755447</v>
      </c>
    </row>
    <row r="74" spans="1:17" ht="12" customHeight="1" x14ac:dyDescent="0.25">
      <c r="A74" s="51" t="s">
        <v>37</v>
      </c>
      <c r="B74" s="50">
        <f>SUM(B75:B76)</f>
        <v>168.96183921225693</v>
      </c>
      <c r="C74" s="50">
        <f t="shared" ref="C74:Q74" si="32">SUM(C75:C76)</f>
        <v>203.33129534874001</v>
      </c>
      <c r="D74" s="50">
        <f t="shared" si="32"/>
        <v>131.57373479608802</v>
      </c>
      <c r="E74" s="50">
        <f t="shared" si="32"/>
        <v>122.8724364303</v>
      </c>
      <c r="F74" s="50">
        <f t="shared" si="32"/>
        <v>125.11688934981599</v>
      </c>
      <c r="G74" s="50">
        <f t="shared" si="32"/>
        <v>139.19365510434574</v>
      </c>
      <c r="H74" s="50">
        <f t="shared" si="32"/>
        <v>97.881536505779991</v>
      </c>
      <c r="I74" s="50">
        <f t="shared" si="32"/>
        <v>88.504995306528031</v>
      </c>
      <c r="J74" s="50">
        <f t="shared" si="32"/>
        <v>110.66429280643197</v>
      </c>
      <c r="K74" s="50">
        <f t="shared" si="32"/>
        <v>106.23487469651994</v>
      </c>
      <c r="L74" s="50">
        <f t="shared" si="32"/>
        <v>90.555552892830491</v>
      </c>
      <c r="M74" s="50">
        <f t="shared" si="32"/>
        <v>131.31043552691679</v>
      </c>
      <c r="N74" s="50">
        <f t="shared" si="32"/>
        <v>134.34960701880775</v>
      </c>
      <c r="O74" s="50">
        <f t="shared" si="32"/>
        <v>121.94164391373927</v>
      </c>
      <c r="P74" s="50">
        <f t="shared" si="32"/>
        <v>93.611425659490052</v>
      </c>
      <c r="Q74" s="50">
        <f t="shared" si="32"/>
        <v>102.97147962705041</v>
      </c>
    </row>
    <row r="75" spans="1:17" ht="12" customHeight="1" x14ac:dyDescent="0.25">
      <c r="A75" s="52" t="s">
        <v>66</v>
      </c>
      <c r="B75" s="50">
        <v>0</v>
      </c>
      <c r="C75" s="50">
        <v>0</v>
      </c>
      <c r="D75" s="50">
        <v>0</v>
      </c>
      <c r="E75" s="50">
        <v>0</v>
      </c>
      <c r="F75" s="50">
        <v>2.9058465303360008</v>
      </c>
      <c r="G75" s="50">
        <v>2.9027168575138882</v>
      </c>
      <c r="H75" s="50">
        <v>2.9140363298160001</v>
      </c>
      <c r="I75" s="50">
        <v>2.9054766684239994</v>
      </c>
      <c r="J75" s="50">
        <v>2.9002721829480005</v>
      </c>
      <c r="K75" s="50">
        <v>2.8747781297280013</v>
      </c>
      <c r="L75" s="50">
        <v>2.8395995886507879</v>
      </c>
      <c r="M75" s="50">
        <v>2.8395157953585821</v>
      </c>
      <c r="N75" s="50">
        <v>2.8948727053869159</v>
      </c>
      <c r="O75" s="50">
        <v>2.8967347740024416</v>
      </c>
      <c r="P75" s="50">
        <v>2.8973564677006602</v>
      </c>
      <c r="Q75" s="50">
        <v>2.8949416765614346</v>
      </c>
    </row>
    <row r="76" spans="1:17" ht="12" customHeight="1" x14ac:dyDescent="0.25">
      <c r="A76" s="52" t="s">
        <v>65</v>
      </c>
      <c r="B76" s="50">
        <v>168.96183921225693</v>
      </c>
      <c r="C76" s="50">
        <v>203.33129534874001</v>
      </c>
      <c r="D76" s="50">
        <v>131.57373479608802</v>
      </c>
      <c r="E76" s="50">
        <v>122.8724364303</v>
      </c>
      <c r="F76" s="50">
        <v>122.21104281947999</v>
      </c>
      <c r="G76" s="50">
        <v>136.29093824683184</v>
      </c>
      <c r="H76" s="50">
        <v>94.967500175963991</v>
      </c>
      <c r="I76" s="50">
        <v>85.59951863810403</v>
      </c>
      <c r="J76" s="50">
        <v>107.76402062348397</v>
      </c>
      <c r="K76" s="50">
        <v>103.36009656679194</v>
      </c>
      <c r="L76" s="50">
        <v>87.715953304179706</v>
      </c>
      <c r="M76" s="50">
        <v>128.47091973155821</v>
      </c>
      <c r="N76" s="50">
        <v>131.45473431342083</v>
      </c>
      <c r="O76" s="50">
        <v>119.04490913973683</v>
      </c>
      <c r="P76" s="50">
        <v>90.714069191789392</v>
      </c>
      <c r="Q76" s="50">
        <v>100.07653795048898</v>
      </c>
    </row>
    <row r="77" spans="1:17" ht="12" customHeight="1" x14ac:dyDescent="0.25">
      <c r="A77" s="51" t="s">
        <v>41</v>
      </c>
      <c r="B77" s="50">
        <v>25.02258115628042</v>
      </c>
      <c r="C77" s="50">
        <v>52.685487327528001</v>
      </c>
      <c r="D77" s="50">
        <v>64.617059568204027</v>
      </c>
      <c r="E77" s="50">
        <v>150.83340123772803</v>
      </c>
      <c r="F77" s="50">
        <v>137.44146583015194</v>
      </c>
      <c r="G77" s="50">
        <v>108.60207652665559</v>
      </c>
      <c r="H77" s="50">
        <v>115.533317212632</v>
      </c>
      <c r="I77" s="50">
        <v>103.10593787762402</v>
      </c>
      <c r="J77" s="50">
        <v>79.626985761707999</v>
      </c>
      <c r="K77" s="50">
        <v>64.048862618135999</v>
      </c>
      <c r="L77" s="50">
        <v>69.829601326390602</v>
      </c>
      <c r="M77" s="50">
        <v>72.798481577337682</v>
      </c>
      <c r="N77" s="50">
        <v>81.888750112583153</v>
      </c>
      <c r="O77" s="50">
        <v>101.74813831373477</v>
      </c>
      <c r="P77" s="50">
        <v>156.97220716786197</v>
      </c>
      <c r="Q77" s="50">
        <v>164.36995853789287</v>
      </c>
    </row>
    <row r="78" spans="1:17" ht="12" customHeight="1" x14ac:dyDescent="0.25">
      <c r="A78" s="51" t="s">
        <v>64</v>
      </c>
      <c r="B78" s="50">
        <f>SUM(B79:B83)</f>
        <v>0</v>
      </c>
      <c r="C78" s="50">
        <f t="shared" ref="C78:Q78" si="33">SUM(C79:C83)</f>
        <v>0</v>
      </c>
      <c r="D78" s="50">
        <f t="shared" si="33"/>
        <v>0</v>
      </c>
      <c r="E78" s="50">
        <f t="shared" si="33"/>
        <v>0</v>
      </c>
      <c r="F78" s="50">
        <f t="shared" si="33"/>
        <v>0</v>
      </c>
      <c r="G78" s="50">
        <f t="shared" si="33"/>
        <v>0</v>
      </c>
      <c r="H78" s="50">
        <f t="shared" si="33"/>
        <v>0</v>
      </c>
      <c r="I78" s="50">
        <f t="shared" si="33"/>
        <v>0</v>
      </c>
      <c r="J78" s="50">
        <f t="shared" si="33"/>
        <v>0</v>
      </c>
      <c r="K78" s="50">
        <f t="shared" si="33"/>
        <v>0</v>
      </c>
      <c r="L78" s="50">
        <f t="shared" si="33"/>
        <v>0</v>
      </c>
      <c r="M78" s="50">
        <f t="shared" si="33"/>
        <v>0</v>
      </c>
      <c r="N78" s="50">
        <f t="shared" si="33"/>
        <v>0</v>
      </c>
      <c r="O78" s="50">
        <f t="shared" si="33"/>
        <v>0</v>
      </c>
      <c r="P78" s="50">
        <f t="shared" si="33"/>
        <v>0</v>
      </c>
      <c r="Q78" s="50">
        <f t="shared" si="33"/>
        <v>0</v>
      </c>
    </row>
    <row r="79" spans="1:17" ht="12" customHeight="1" x14ac:dyDescent="0.25">
      <c r="A79" s="52" t="s">
        <v>34</v>
      </c>
      <c r="B79" s="50">
        <v>0</v>
      </c>
      <c r="C79" s="50">
        <v>0</v>
      </c>
      <c r="D79" s="50">
        <v>0</v>
      </c>
      <c r="E79" s="50">
        <v>0</v>
      </c>
      <c r="F79" s="50">
        <v>0</v>
      </c>
      <c r="G79" s="50">
        <v>0</v>
      </c>
      <c r="H79" s="50">
        <v>0</v>
      </c>
      <c r="I79" s="50">
        <v>0</v>
      </c>
      <c r="J79" s="50">
        <v>0</v>
      </c>
      <c r="K79" s="50">
        <v>0</v>
      </c>
      <c r="L79" s="50">
        <v>0</v>
      </c>
      <c r="M79" s="50">
        <v>0</v>
      </c>
      <c r="N79" s="50">
        <v>0</v>
      </c>
      <c r="O79" s="50">
        <v>0</v>
      </c>
      <c r="P79" s="50">
        <v>0</v>
      </c>
      <c r="Q79" s="50">
        <v>0</v>
      </c>
    </row>
    <row r="80" spans="1:17" ht="12" customHeight="1" x14ac:dyDescent="0.25">
      <c r="A80" s="52" t="s">
        <v>63</v>
      </c>
      <c r="B80" s="50">
        <v>0</v>
      </c>
      <c r="C80" s="50">
        <v>0</v>
      </c>
      <c r="D80" s="50">
        <v>0</v>
      </c>
      <c r="E80" s="50">
        <v>0</v>
      </c>
      <c r="F80" s="50">
        <v>0</v>
      </c>
      <c r="G80" s="50">
        <v>0</v>
      </c>
      <c r="H80" s="50">
        <v>0</v>
      </c>
      <c r="I80" s="50">
        <v>0</v>
      </c>
      <c r="J80" s="50">
        <v>0</v>
      </c>
      <c r="K80" s="50">
        <v>0</v>
      </c>
      <c r="L80" s="50">
        <v>0</v>
      </c>
      <c r="M80" s="50">
        <v>0</v>
      </c>
      <c r="N80" s="50">
        <v>0</v>
      </c>
      <c r="O80" s="50">
        <v>0</v>
      </c>
      <c r="P80" s="50">
        <v>0</v>
      </c>
      <c r="Q80" s="50">
        <v>0</v>
      </c>
    </row>
    <row r="81" spans="1:17" ht="12" customHeight="1" x14ac:dyDescent="0.25">
      <c r="A81" s="52" t="s">
        <v>62</v>
      </c>
      <c r="B81" s="50">
        <v>0</v>
      </c>
      <c r="C81" s="50">
        <v>0</v>
      </c>
      <c r="D81" s="50">
        <v>0</v>
      </c>
      <c r="E81" s="50">
        <v>0</v>
      </c>
      <c r="F81" s="50">
        <v>0</v>
      </c>
      <c r="G81" s="50">
        <v>0</v>
      </c>
      <c r="H81" s="50">
        <v>0</v>
      </c>
      <c r="I81" s="50">
        <v>0</v>
      </c>
      <c r="J81" s="50">
        <v>0</v>
      </c>
      <c r="K81" s="50">
        <v>0</v>
      </c>
      <c r="L81" s="50">
        <v>0</v>
      </c>
      <c r="M81" s="50">
        <v>0</v>
      </c>
      <c r="N81" s="50">
        <v>0</v>
      </c>
      <c r="O81" s="50">
        <v>0</v>
      </c>
      <c r="P81" s="50">
        <v>0</v>
      </c>
      <c r="Q81" s="50">
        <v>0</v>
      </c>
    </row>
    <row r="82" spans="1:17" ht="12" customHeight="1" x14ac:dyDescent="0.25">
      <c r="A82" s="52" t="s">
        <v>33</v>
      </c>
      <c r="B82" s="50">
        <v>0</v>
      </c>
      <c r="C82" s="50">
        <v>0</v>
      </c>
      <c r="D82" s="50">
        <v>0</v>
      </c>
      <c r="E82" s="50">
        <v>0</v>
      </c>
      <c r="F82" s="50">
        <v>0</v>
      </c>
      <c r="G82" s="50">
        <v>0</v>
      </c>
      <c r="H82" s="50">
        <v>0</v>
      </c>
      <c r="I82" s="50">
        <v>0</v>
      </c>
      <c r="J82" s="50">
        <v>0</v>
      </c>
      <c r="K82" s="50">
        <v>0</v>
      </c>
      <c r="L82" s="50">
        <v>0</v>
      </c>
      <c r="M82" s="50">
        <v>0</v>
      </c>
      <c r="N82" s="50">
        <v>0</v>
      </c>
      <c r="O82" s="50">
        <v>0</v>
      </c>
      <c r="P82" s="50">
        <v>0</v>
      </c>
      <c r="Q82" s="50">
        <v>0</v>
      </c>
    </row>
    <row r="83" spans="1:17" ht="12" customHeight="1" x14ac:dyDescent="0.25">
      <c r="A83" s="52" t="s">
        <v>61</v>
      </c>
      <c r="B83" s="50">
        <v>0</v>
      </c>
      <c r="C83" s="50">
        <v>0</v>
      </c>
      <c r="D83" s="50">
        <v>0</v>
      </c>
      <c r="E83" s="50">
        <v>0</v>
      </c>
      <c r="F83" s="50">
        <v>0</v>
      </c>
      <c r="G83" s="50">
        <v>0</v>
      </c>
      <c r="H83" s="50">
        <v>0</v>
      </c>
      <c r="I83" s="50">
        <v>0</v>
      </c>
      <c r="J83" s="50">
        <v>0</v>
      </c>
      <c r="K83" s="50">
        <v>0</v>
      </c>
      <c r="L83" s="50">
        <v>0</v>
      </c>
      <c r="M83" s="50">
        <v>0</v>
      </c>
      <c r="N83" s="50">
        <v>0</v>
      </c>
      <c r="O83" s="50">
        <v>0</v>
      </c>
      <c r="P83" s="50">
        <v>0</v>
      </c>
      <c r="Q83" s="50">
        <v>0</v>
      </c>
    </row>
    <row r="84" spans="1:17" ht="12" customHeight="1" x14ac:dyDescent="0.25">
      <c r="A84" s="51" t="s">
        <v>42</v>
      </c>
      <c r="B84" s="50">
        <v>0</v>
      </c>
      <c r="C84" s="50">
        <v>0</v>
      </c>
      <c r="D84" s="50">
        <v>0</v>
      </c>
      <c r="E84" s="50">
        <v>0</v>
      </c>
      <c r="F84" s="50">
        <v>0</v>
      </c>
      <c r="G84" s="50">
        <v>0</v>
      </c>
      <c r="H84" s="50">
        <v>0</v>
      </c>
      <c r="I84" s="50">
        <v>0</v>
      </c>
      <c r="J84" s="50">
        <v>0</v>
      </c>
      <c r="K84" s="50">
        <v>0</v>
      </c>
      <c r="L84" s="50">
        <v>0</v>
      </c>
      <c r="M84" s="50">
        <v>0</v>
      </c>
      <c r="N84" s="50">
        <v>0</v>
      </c>
      <c r="O84" s="50">
        <v>0</v>
      </c>
      <c r="P84" s="50">
        <v>0</v>
      </c>
      <c r="Q84" s="50">
        <v>0</v>
      </c>
    </row>
    <row r="85" spans="1:17" ht="12" customHeight="1" x14ac:dyDescent="0.25">
      <c r="A85" s="49" t="s">
        <v>30</v>
      </c>
      <c r="B85" s="48">
        <v>0</v>
      </c>
      <c r="C85" s="48">
        <v>0</v>
      </c>
      <c r="D85" s="48">
        <v>0</v>
      </c>
      <c r="E85" s="48">
        <v>0</v>
      </c>
      <c r="F85" s="48">
        <v>0</v>
      </c>
      <c r="G85" s="48">
        <v>0</v>
      </c>
      <c r="H85" s="48">
        <v>0</v>
      </c>
      <c r="I85" s="48">
        <v>0</v>
      </c>
      <c r="J85" s="48">
        <v>0</v>
      </c>
      <c r="K85" s="48">
        <v>0</v>
      </c>
      <c r="L85" s="48">
        <v>0</v>
      </c>
      <c r="M85" s="48">
        <v>0</v>
      </c>
      <c r="N85" s="48">
        <v>0</v>
      </c>
      <c r="O85" s="48">
        <v>0</v>
      </c>
      <c r="P85" s="48">
        <v>0</v>
      </c>
      <c r="Q85" s="48">
        <v>0</v>
      </c>
    </row>
    <row r="86" spans="1:17" s="28" customFormat="1" ht="12" customHeight="1" x14ac:dyDescent="0.25"/>
    <row r="87" spans="1:17" ht="12.95" customHeight="1" x14ac:dyDescent="0.25">
      <c r="A87" s="27" t="s">
        <v>60</v>
      </c>
      <c r="B87" s="26">
        <f t="shared" ref="B87:Q87" si="34">SUM(B88,B93)</f>
        <v>216.86151222781959</v>
      </c>
      <c r="C87" s="26">
        <f t="shared" si="34"/>
        <v>283.58477330526</v>
      </c>
      <c r="D87" s="26">
        <f t="shared" si="34"/>
        <v>220.77502471076403</v>
      </c>
      <c r="E87" s="26">
        <f t="shared" si="34"/>
        <v>300.69248785131606</v>
      </c>
      <c r="F87" s="26">
        <f t="shared" si="34"/>
        <v>290.38007870056794</v>
      </c>
      <c r="G87" s="26">
        <f t="shared" si="34"/>
        <v>277.55932652562922</v>
      </c>
      <c r="H87" s="26">
        <f t="shared" si="34"/>
        <v>231.96601788980396</v>
      </c>
      <c r="I87" s="26">
        <f t="shared" si="34"/>
        <v>211.88312286112807</v>
      </c>
      <c r="J87" s="26">
        <f t="shared" si="34"/>
        <v>204.73291155704399</v>
      </c>
      <c r="K87" s="26">
        <f t="shared" si="34"/>
        <v>182.25742570696798</v>
      </c>
      <c r="L87" s="26">
        <f t="shared" si="34"/>
        <v>170.18885480210776</v>
      </c>
      <c r="M87" s="26">
        <f t="shared" si="34"/>
        <v>211.35156236886939</v>
      </c>
      <c r="N87" s="26">
        <f t="shared" si="34"/>
        <v>225.60402733047121</v>
      </c>
      <c r="O87" s="26">
        <f t="shared" si="34"/>
        <v>238.24473570460003</v>
      </c>
      <c r="P87" s="26">
        <f t="shared" si="34"/>
        <v>259.93483823037047</v>
      </c>
      <c r="Q87" s="26">
        <f t="shared" si="34"/>
        <v>271.58152994011886</v>
      </c>
    </row>
    <row r="88" spans="1:17" ht="12" customHeight="1" x14ac:dyDescent="0.25">
      <c r="A88" s="25" t="s">
        <v>48</v>
      </c>
      <c r="B88" s="24">
        <f t="shared" ref="B88:Q88" si="35">SUM(B89:B92)</f>
        <v>216.86151222781959</v>
      </c>
      <c r="C88" s="24">
        <f t="shared" si="35"/>
        <v>283.58477330526</v>
      </c>
      <c r="D88" s="24">
        <f t="shared" si="35"/>
        <v>220.77502471076403</v>
      </c>
      <c r="E88" s="24">
        <f t="shared" si="35"/>
        <v>300.69248785131606</v>
      </c>
      <c r="F88" s="24">
        <f t="shared" si="35"/>
        <v>290.38007870056794</v>
      </c>
      <c r="G88" s="24">
        <f t="shared" si="35"/>
        <v>277.55932652562922</v>
      </c>
      <c r="H88" s="24">
        <f t="shared" si="35"/>
        <v>231.96601788980396</v>
      </c>
      <c r="I88" s="24">
        <f t="shared" si="35"/>
        <v>211.88312286112807</v>
      </c>
      <c r="J88" s="24">
        <f t="shared" si="35"/>
        <v>204.73291155704399</v>
      </c>
      <c r="K88" s="24">
        <f t="shared" si="35"/>
        <v>182.25742570696798</v>
      </c>
      <c r="L88" s="24">
        <f t="shared" si="35"/>
        <v>170.18885480210776</v>
      </c>
      <c r="M88" s="24">
        <f t="shared" si="35"/>
        <v>211.35156236886939</v>
      </c>
      <c r="N88" s="24">
        <f t="shared" si="35"/>
        <v>225.60402733047121</v>
      </c>
      <c r="O88" s="24">
        <f t="shared" si="35"/>
        <v>238.24473570460003</v>
      </c>
      <c r="P88" s="24">
        <f t="shared" si="35"/>
        <v>259.93483823037047</v>
      </c>
      <c r="Q88" s="24">
        <f t="shared" si="35"/>
        <v>271.58152994011886</v>
      </c>
    </row>
    <row r="89" spans="1:17" ht="12" customHeight="1" x14ac:dyDescent="0.25">
      <c r="A89" s="23" t="s">
        <v>44</v>
      </c>
      <c r="B89" s="22">
        <v>189.60972508415648</v>
      </c>
      <c r="C89" s="22">
        <v>248.67057567870233</v>
      </c>
      <c r="D89" s="22">
        <v>186.14576628176445</v>
      </c>
      <c r="E89" s="22">
        <v>269.86247217533924</v>
      </c>
      <c r="F89" s="22">
        <v>259.1828000307047</v>
      </c>
      <c r="G89" s="22">
        <v>247.29975851864845</v>
      </c>
      <c r="H89" s="22">
        <v>202.66628885343141</v>
      </c>
      <c r="I89" s="22">
        <v>183.11424483358417</v>
      </c>
      <c r="J89" s="22">
        <v>176.52296985923201</v>
      </c>
      <c r="K89" s="22">
        <v>155.01908559124499</v>
      </c>
      <c r="L89" s="22">
        <v>142.81627198157517</v>
      </c>
      <c r="M89" s="22">
        <v>182.79706278247687</v>
      </c>
      <c r="N89" s="22">
        <v>196.10861507053795</v>
      </c>
      <c r="O89" s="22">
        <v>206.90014987151838</v>
      </c>
      <c r="P89" s="22">
        <v>224.80131775494863</v>
      </c>
      <c r="Q89" s="22">
        <v>235.95955030259694</v>
      </c>
    </row>
    <row r="90" spans="1:17" ht="12" customHeight="1" x14ac:dyDescent="0.25">
      <c r="A90" s="23" t="s">
        <v>43</v>
      </c>
      <c r="B90" s="22">
        <v>0</v>
      </c>
      <c r="C90" s="22">
        <v>0</v>
      </c>
      <c r="D90" s="22">
        <v>0</v>
      </c>
      <c r="E90" s="22">
        <v>0</v>
      </c>
      <c r="F90" s="22">
        <v>0</v>
      </c>
      <c r="G90" s="22">
        <v>0</v>
      </c>
      <c r="H90" s="22">
        <v>0</v>
      </c>
      <c r="I90" s="22">
        <v>0</v>
      </c>
      <c r="J90" s="22">
        <v>0</v>
      </c>
      <c r="K90" s="22">
        <v>0</v>
      </c>
      <c r="L90" s="22">
        <v>0</v>
      </c>
      <c r="M90" s="22">
        <v>0</v>
      </c>
      <c r="N90" s="22">
        <v>0</v>
      </c>
      <c r="O90" s="22">
        <v>0</v>
      </c>
      <c r="P90" s="22">
        <v>0</v>
      </c>
      <c r="Q90" s="22">
        <v>0</v>
      </c>
    </row>
    <row r="91" spans="1:17" ht="12" customHeight="1" x14ac:dyDescent="0.25">
      <c r="A91" s="23" t="s">
        <v>47</v>
      </c>
      <c r="B91" s="22">
        <v>24.781287626800214</v>
      </c>
      <c r="C91" s="22">
        <v>26.822377936233014</v>
      </c>
      <c r="D91" s="22">
        <v>23.114528622425716</v>
      </c>
      <c r="E91" s="22">
        <v>19.190468192516803</v>
      </c>
      <c r="F91" s="22">
        <v>16.836427291020147</v>
      </c>
      <c r="G91" s="22">
        <v>16.204031338555829</v>
      </c>
      <c r="H91" s="22">
        <v>15.560458169209815</v>
      </c>
      <c r="I91" s="22">
        <v>15.337197128830375</v>
      </c>
      <c r="J91" s="22">
        <v>15.101540942373195</v>
      </c>
      <c r="K91" s="22">
        <v>15.128968335858325</v>
      </c>
      <c r="L91" s="22">
        <v>14.816204439224936</v>
      </c>
      <c r="M91" s="22">
        <v>15.810804862617639</v>
      </c>
      <c r="N91" s="22">
        <v>15.958718981825042</v>
      </c>
      <c r="O91" s="22">
        <v>18.033013553346748</v>
      </c>
      <c r="P91" s="22">
        <v>21.517739611899103</v>
      </c>
      <c r="Q91" s="22">
        <v>21.790230701811339</v>
      </c>
    </row>
    <row r="92" spans="1:17" ht="12" customHeight="1" x14ac:dyDescent="0.25">
      <c r="A92" s="21" t="s">
        <v>46</v>
      </c>
      <c r="B92" s="20">
        <v>2.4704995168629078</v>
      </c>
      <c r="C92" s="20">
        <v>8.09181969032465</v>
      </c>
      <c r="D92" s="20">
        <v>11.514729806573841</v>
      </c>
      <c r="E92" s="20">
        <v>11.639547483460008</v>
      </c>
      <c r="F92" s="20">
        <v>14.360851378843126</v>
      </c>
      <c r="G92" s="20">
        <v>14.055536668424974</v>
      </c>
      <c r="H92" s="20">
        <v>13.73927086716272</v>
      </c>
      <c r="I92" s="20">
        <v>13.431680898713534</v>
      </c>
      <c r="J92" s="20">
        <v>13.108400755438804</v>
      </c>
      <c r="K92" s="20">
        <v>12.109371779864661</v>
      </c>
      <c r="L92" s="20">
        <v>12.556378381307635</v>
      </c>
      <c r="M92" s="20">
        <v>12.743694723774897</v>
      </c>
      <c r="N92" s="20">
        <v>13.536693278108229</v>
      </c>
      <c r="O92" s="20">
        <v>13.311572279734879</v>
      </c>
      <c r="P92" s="20">
        <v>13.615780863522739</v>
      </c>
      <c r="Q92" s="20">
        <v>13.831748935710554</v>
      </c>
    </row>
    <row r="93" spans="1:17" ht="12" customHeight="1" x14ac:dyDescent="0.25">
      <c r="A93" s="19" t="s">
        <v>45</v>
      </c>
      <c r="B93" s="18">
        <v>0</v>
      </c>
      <c r="C93" s="18">
        <v>0</v>
      </c>
      <c r="D93" s="18">
        <v>0</v>
      </c>
      <c r="E93" s="18">
        <v>0</v>
      </c>
      <c r="F93" s="18">
        <v>0</v>
      </c>
      <c r="G93" s="18">
        <v>0</v>
      </c>
      <c r="H93" s="18">
        <v>0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</row>
    <row r="94" spans="1:17" s="28" customFormat="1" ht="12" customHeight="1" x14ac:dyDescent="0.25"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</row>
    <row r="95" spans="1:17" ht="12.95" customHeight="1" x14ac:dyDescent="0.25">
      <c r="A95" s="40" t="s">
        <v>59</v>
      </c>
      <c r="B95" s="47">
        <f t="shared" ref="B95:Q95" si="36">IF(B87=0,0,B87/B$87)</f>
        <v>1</v>
      </c>
      <c r="C95" s="47">
        <f t="shared" si="36"/>
        <v>1</v>
      </c>
      <c r="D95" s="47">
        <f t="shared" si="36"/>
        <v>1</v>
      </c>
      <c r="E95" s="47">
        <f t="shared" si="36"/>
        <v>1</v>
      </c>
      <c r="F95" s="47">
        <f t="shared" si="36"/>
        <v>1</v>
      </c>
      <c r="G95" s="47">
        <f t="shared" si="36"/>
        <v>1</v>
      </c>
      <c r="H95" s="47">
        <f t="shared" si="36"/>
        <v>1</v>
      </c>
      <c r="I95" s="47">
        <f t="shared" si="36"/>
        <v>1</v>
      </c>
      <c r="J95" s="47">
        <f t="shared" si="36"/>
        <v>1</v>
      </c>
      <c r="K95" s="47">
        <f t="shared" si="36"/>
        <v>1</v>
      </c>
      <c r="L95" s="47">
        <f t="shared" si="36"/>
        <v>1</v>
      </c>
      <c r="M95" s="47">
        <f t="shared" si="36"/>
        <v>1</v>
      </c>
      <c r="N95" s="47">
        <f t="shared" si="36"/>
        <v>1</v>
      </c>
      <c r="O95" s="47">
        <f t="shared" si="36"/>
        <v>1</v>
      </c>
      <c r="P95" s="47">
        <f t="shared" si="36"/>
        <v>1</v>
      </c>
      <c r="Q95" s="47">
        <f t="shared" si="36"/>
        <v>1</v>
      </c>
    </row>
    <row r="96" spans="1:17" ht="12" customHeight="1" x14ac:dyDescent="0.25">
      <c r="A96" s="46" t="s">
        <v>48</v>
      </c>
      <c r="B96" s="41">
        <f t="shared" ref="B96:Q96" si="37">IF(B88=0,0,B88/B$87)</f>
        <v>1</v>
      </c>
      <c r="C96" s="41">
        <f t="shared" si="37"/>
        <v>1</v>
      </c>
      <c r="D96" s="41">
        <f t="shared" si="37"/>
        <v>1</v>
      </c>
      <c r="E96" s="41">
        <f t="shared" si="37"/>
        <v>1</v>
      </c>
      <c r="F96" s="41">
        <f t="shared" si="37"/>
        <v>1</v>
      </c>
      <c r="G96" s="41">
        <f t="shared" si="37"/>
        <v>1</v>
      </c>
      <c r="H96" s="41">
        <f t="shared" si="37"/>
        <v>1</v>
      </c>
      <c r="I96" s="41">
        <f t="shared" si="37"/>
        <v>1</v>
      </c>
      <c r="J96" s="41">
        <f t="shared" si="37"/>
        <v>1</v>
      </c>
      <c r="K96" s="41">
        <f t="shared" si="37"/>
        <v>1</v>
      </c>
      <c r="L96" s="41">
        <f t="shared" si="37"/>
        <v>1</v>
      </c>
      <c r="M96" s="41">
        <f t="shared" si="37"/>
        <v>1</v>
      </c>
      <c r="N96" s="41">
        <f t="shared" si="37"/>
        <v>1</v>
      </c>
      <c r="O96" s="41">
        <f t="shared" si="37"/>
        <v>1</v>
      </c>
      <c r="P96" s="41">
        <f t="shared" si="37"/>
        <v>1</v>
      </c>
      <c r="Q96" s="41">
        <f t="shared" si="37"/>
        <v>1</v>
      </c>
    </row>
    <row r="97" spans="1:17" ht="12" customHeight="1" x14ac:dyDescent="0.25">
      <c r="A97" s="23" t="s">
        <v>44</v>
      </c>
      <c r="B97" s="45">
        <f t="shared" ref="B97:Q97" si="38">IF(B89=0,0,B89/B$87)</f>
        <v>0.87433552932604164</v>
      </c>
      <c r="C97" s="45">
        <f t="shared" si="38"/>
        <v>0.87688267878552539</v>
      </c>
      <c r="D97" s="45">
        <f t="shared" si="38"/>
        <v>0.84314684836128018</v>
      </c>
      <c r="E97" s="45">
        <f t="shared" si="38"/>
        <v>0.89746995045908362</v>
      </c>
      <c r="F97" s="45">
        <f t="shared" si="38"/>
        <v>0.89256398438395279</v>
      </c>
      <c r="G97" s="45">
        <f t="shared" si="38"/>
        <v>0.89097981903271883</v>
      </c>
      <c r="H97" s="45">
        <f t="shared" si="38"/>
        <v>0.87368956322606073</v>
      </c>
      <c r="I97" s="45">
        <f t="shared" si="38"/>
        <v>0.86422289024690502</v>
      </c>
      <c r="J97" s="45">
        <f t="shared" si="38"/>
        <v>0.86221100709569132</v>
      </c>
      <c r="K97" s="45">
        <f t="shared" si="38"/>
        <v>0.85055017643277497</v>
      </c>
      <c r="L97" s="45">
        <f t="shared" si="38"/>
        <v>0.8391634819309356</v>
      </c>
      <c r="M97" s="45">
        <f t="shared" si="38"/>
        <v>0.86489572508313572</v>
      </c>
      <c r="N97" s="45">
        <f t="shared" si="38"/>
        <v>0.86926025829881337</v>
      </c>
      <c r="O97" s="45">
        <f t="shared" si="38"/>
        <v>0.86843534762528463</v>
      </c>
      <c r="P97" s="45">
        <f t="shared" si="38"/>
        <v>0.86483720029754407</v>
      </c>
      <c r="Q97" s="45">
        <f t="shared" si="38"/>
        <v>0.86883504321749627</v>
      </c>
    </row>
    <row r="98" spans="1:17" ht="12" customHeight="1" x14ac:dyDescent="0.25">
      <c r="A98" s="23" t="s">
        <v>43</v>
      </c>
      <c r="B98" s="44">
        <f t="shared" ref="B98:Q98" si="39">IF(B90=0,0,B90/B$87)</f>
        <v>0</v>
      </c>
      <c r="C98" s="44">
        <f t="shared" si="39"/>
        <v>0</v>
      </c>
      <c r="D98" s="44">
        <f t="shared" si="39"/>
        <v>0</v>
      </c>
      <c r="E98" s="44">
        <f t="shared" si="39"/>
        <v>0</v>
      </c>
      <c r="F98" s="44">
        <f t="shared" si="39"/>
        <v>0</v>
      </c>
      <c r="G98" s="44">
        <f t="shared" si="39"/>
        <v>0</v>
      </c>
      <c r="H98" s="44">
        <f t="shared" si="39"/>
        <v>0</v>
      </c>
      <c r="I98" s="44">
        <f t="shared" si="39"/>
        <v>0</v>
      </c>
      <c r="J98" s="44">
        <f t="shared" si="39"/>
        <v>0</v>
      </c>
      <c r="K98" s="44">
        <f t="shared" si="39"/>
        <v>0</v>
      </c>
      <c r="L98" s="44">
        <f t="shared" si="39"/>
        <v>0</v>
      </c>
      <c r="M98" s="44">
        <f t="shared" si="39"/>
        <v>0</v>
      </c>
      <c r="N98" s="44">
        <f t="shared" si="39"/>
        <v>0</v>
      </c>
      <c r="O98" s="44">
        <f t="shared" si="39"/>
        <v>0</v>
      </c>
      <c r="P98" s="44">
        <f t="shared" si="39"/>
        <v>0</v>
      </c>
      <c r="Q98" s="44">
        <f t="shared" si="39"/>
        <v>0</v>
      </c>
    </row>
    <row r="99" spans="1:17" ht="12" customHeight="1" x14ac:dyDescent="0.25">
      <c r="A99" s="23" t="s">
        <v>47</v>
      </c>
      <c r="B99" s="44">
        <f t="shared" ref="B99:Q99" si="40">IF(B91=0,0,B91/B$87)</f>
        <v>0.11427240994596921</v>
      </c>
      <c r="C99" s="44">
        <f t="shared" si="40"/>
        <v>9.4583279714248E-2</v>
      </c>
      <c r="D99" s="44">
        <f t="shared" si="40"/>
        <v>0.10469720772405264</v>
      </c>
      <c r="E99" s="44">
        <f t="shared" si="40"/>
        <v>6.3820909959034125E-2</v>
      </c>
      <c r="F99" s="44">
        <f t="shared" si="40"/>
        <v>5.7980655444278648E-2</v>
      </c>
      <c r="G99" s="44">
        <f t="shared" si="40"/>
        <v>5.8380424615490575E-2</v>
      </c>
      <c r="H99" s="44">
        <f t="shared" si="40"/>
        <v>6.7080766013760895E-2</v>
      </c>
      <c r="I99" s="44">
        <f t="shared" si="40"/>
        <v>7.2385175948547084E-2</v>
      </c>
      <c r="J99" s="44">
        <f t="shared" si="40"/>
        <v>7.3762155910948923E-2</v>
      </c>
      <c r="K99" s="44">
        <f t="shared" si="40"/>
        <v>8.3008789777282155E-2</v>
      </c>
      <c r="L99" s="44">
        <f t="shared" si="40"/>
        <v>8.7057430737476474E-2</v>
      </c>
      <c r="M99" s="44">
        <f t="shared" si="40"/>
        <v>7.4808081309676935E-2</v>
      </c>
      <c r="N99" s="44">
        <f t="shared" si="40"/>
        <v>7.0737739794193719E-2</v>
      </c>
      <c r="O99" s="44">
        <f t="shared" si="40"/>
        <v>7.5691131222751992E-2</v>
      </c>
      <c r="P99" s="44">
        <f t="shared" si="40"/>
        <v>8.2781283795551636E-2</v>
      </c>
      <c r="Q99" s="44">
        <f t="shared" si="40"/>
        <v>8.0234582619134215E-2</v>
      </c>
    </row>
    <row r="100" spans="1:17" ht="12" customHeight="1" x14ac:dyDescent="0.25">
      <c r="A100" s="23" t="s">
        <v>46</v>
      </c>
      <c r="B100" s="43">
        <f t="shared" ref="B100:Q100" si="41">IF(B92=0,0,B92/B$87)</f>
        <v>1.1392060727989267E-2</v>
      </c>
      <c r="C100" s="43">
        <f t="shared" si="41"/>
        <v>2.8534041500226631E-2</v>
      </c>
      <c r="D100" s="43">
        <f t="shared" si="41"/>
        <v>5.2155943914667054E-2</v>
      </c>
      <c r="E100" s="43">
        <f t="shared" si="41"/>
        <v>3.8709139581882192E-2</v>
      </c>
      <c r="F100" s="43">
        <f t="shared" si="41"/>
        <v>4.9455360171768693E-2</v>
      </c>
      <c r="G100" s="43">
        <f t="shared" si="41"/>
        <v>5.0639756351790674E-2</v>
      </c>
      <c r="H100" s="43">
        <f t="shared" si="41"/>
        <v>5.9229670760178307E-2</v>
      </c>
      <c r="I100" s="43">
        <f t="shared" si="41"/>
        <v>6.3391933804547967E-2</v>
      </c>
      <c r="J100" s="43">
        <f t="shared" si="41"/>
        <v>6.4026836993359801E-2</v>
      </c>
      <c r="K100" s="43">
        <f t="shared" si="41"/>
        <v>6.6441033789942872E-2</v>
      </c>
      <c r="L100" s="43">
        <f t="shared" si="41"/>
        <v>7.3779087331587861E-2</v>
      </c>
      <c r="M100" s="43">
        <f t="shared" si="41"/>
        <v>6.0296193607187423E-2</v>
      </c>
      <c r="N100" s="43">
        <f t="shared" si="41"/>
        <v>6.000200190699298E-2</v>
      </c>
      <c r="O100" s="43">
        <f t="shared" si="41"/>
        <v>5.5873521151963312E-2</v>
      </c>
      <c r="P100" s="43">
        <f t="shared" si="41"/>
        <v>5.238151590690427E-2</v>
      </c>
      <c r="Q100" s="43">
        <f t="shared" si="41"/>
        <v>5.0930374163369367E-2</v>
      </c>
    </row>
    <row r="101" spans="1:17" ht="12" customHeight="1" x14ac:dyDescent="0.25">
      <c r="A101" s="42" t="s">
        <v>45</v>
      </c>
      <c r="B101" s="41">
        <f t="shared" ref="B101:Q101" si="42">IF(B93=0,0,B93/B$87)</f>
        <v>0</v>
      </c>
      <c r="C101" s="41">
        <f t="shared" si="42"/>
        <v>0</v>
      </c>
      <c r="D101" s="41">
        <f t="shared" si="42"/>
        <v>0</v>
      </c>
      <c r="E101" s="41">
        <f t="shared" si="42"/>
        <v>0</v>
      </c>
      <c r="F101" s="41">
        <f t="shared" si="42"/>
        <v>0</v>
      </c>
      <c r="G101" s="41">
        <f t="shared" si="42"/>
        <v>0</v>
      </c>
      <c r="H101" s="41">
        <f t="shared" si="42"/>
        <v>0</v>
      </c>
      <c r="I101" s="41">
        <f t="shared" si="42"/>
        <v>0</v>
      </c>
      <c r="J101" s="41">
        <f t="shared" si="42"/>
        <v>0</v>
      </c>
      <c r="K101" s="41">
        <f t="shared" si="42"/>
        <v>0</v>
      </c>
      <c r="L101" s="41">
        <f t="shared" si="42"/>
        <v>0</v>
      </c>
      <c r="M101" s="41">
        <f t="shared" si="42"/>
        <v>0</v>
      </c>
      <c r="N101" s="41">
        <f t="shared" si="42"/>
        <v>0</v>
      </c>
      <c r="O101" s="41">
        <f t="shared" si="42"/>
        <v>0</v>
      </c>
      <c r="P101" s="41">
        <f t="shared" si="42"/>
        <v>0</v>
      </c>
      <c r="Q101" s="41">
        <f t="shared" si="42"/>
        <v>0</v>
      </c>
    </row>
    <row r="102" spans="1:17" s="28" customFormat="1" ht="12" customHeight="1" x14ac:dyDescent="0.25"/>
    <row r="103" spans="1:17" s="28" customFormat="1" ht="12.95" customHeight="1" x14ac:dyDescent="0.25">
      <c r="A103" s="35" t="s">
        <v>58</v>
      </c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</row>
    <row r="104" spans="1:17" s="28" customFormat="1" ht="12" customHeight="1" x14ac:dyDescent="0.25">
      <c r="B104" s="33"/>
    </row>
    <row r="105" spans="1:17" ht="12.95" customHeight="1" x14ac:dyDescent="0.25">
      <c r="A105" s="27" t="s">
        <v>57</v>
      </c>
      <c r="B105" s="26">
        <f>SUM(B106,B111)</f>
        <v>111833.26955173427</v>
      </c>
      <c r="C105" s="26">
        <f t="shared" ref="C105:Q105" si="43">SUM(C106,C111)</f>
        <v>111066.47396328485</v>
      </c>
      <c r="D105" s="26">
        <f t="shared" si="43"/>
        <v>107170.40968585855</v>
      </c>
      <c r="E105" s="26">
        <f t="shared" si="43"/>
        <v>117903.1302296959</v>
      </c>
      <c r="F105" s="26">
        <f t="shared" si="43"/>
        <v>129048.56614122557</v>
      </c>
      <c r="G105" s="26">
        <f t="shared" si="43"/>
        <v>125378.05913809441</v>
      </c>
      <c r="H105" s="26">
        <f t="shared" si="43"/>
        <v>119682.44091524936</v>
      </c>
      <c r="I105" s="26">
        <f t="shared" si="43"/>
        <v>118066.84464855099</v>
      </c>
      <c r="J105" s="26">
        <f t="shared" si="43"/>
        <v>130004.65726474307</v>
      </c>
      <c r="K105" s="26">
        <f t="shared" si="43"/>
        <v>126949.38086368373</v>
      </c>
      <c r="L105" s="26">
        <f t="shared" si="43"/>
        <v>127720.97070805449</v>
      </c>
      <c r="M105" s="26">
        <f t="shared" si="43"/>
        <v>117947.57106062603</v>
      </c>
      <c r="N105" s="26">
        <f t="shared" si="43"/>
        <v>122243.75310637995</v>
      </c>
      <c r="O105" s="26">
        <f t="shared" si="43"/>
        <v>120021.59668449938</v>
      </c>
      <c r="P105" s="26">
        <f t="shared" si="43"/>
        <v>129884.05673381372</v>
      </c>
      <c r="Q105" s="26">
        <f t="shared" si="43"/>
        <v>129185.19505015464</v>
      </c>
    </row>
    <row r="106" spans="1:17" ht="12" customHeight="1" x14ac:dyDescent="0.25">
      <c r="A106" s="25" t="s">
        <v>48</v>
      </c>
      <c r="B106" s="24">
        <f>SUM(B107:B110)</f>
        <v>84748.458214562575</v>
      </c>
      <c r="C106" s="24">
        <f t="shared" ref="C106:Q106" si="44">SUM(C107:C110)</f>
        <v>83415.394715685048</v>
      </c>
      <c r="D106" s="24">
        <f t="shared" si="44"/>
        <v>79201.946774857963</v>
      </c>
      <c r="E106" s="24">
        <f t="shared" si="44"/>
        <v>89442.505398033856</v>
      </c>
      <c r="F106" s="24">
        <f t="shared" si="44"/>
        <v>100148.69601910525</v>
      </c>
      <c r="G106" s="24">
        <f t="shared" si="44"/>
        <v>96143.434228393817</v>
      </c>
      <c r="H106" s="24">
        <f t="shared" si="44"/>
        <v>90312.287517666555</v>
      </c>
      <c r="I106" s="24">
        <f t="shared" si="44"/>
        <v>88378.833542461696</v>
      </c>
      <c r="J106" s="24">
        <f t="shared" si="44"/>
        <v>99599.978278164112</v>
      </c>
      <c r="K106" s="24">
        <f t="shared" si="44"/>
        <v>95973.111976823304</v>
      </c>
      <c r="L106" s="24">
        <f t="shared" si="44"/>
        <v>96571.584125536319</v>
      </c>
      <c r="M106" s="24">
        <f t="shared" si="44"/>
        <v>87126.626715847975</v>
      </c>
      <c r="N106" s="24">
        <f t="shared" si="44"/>
        <v>91593.790803387994</v>
      </c>
      <c r="O106" s="24">
        <f t="shared" si="44"/>
        <v>89423.720173615569</v>
      </c>
      <c r="P106" s="24">
        <f t="shared" si="44"/>
        <v>99439.716840687819</v>
      </c>
      <c r="Q106" s="24">
        <f t="shared" si="44"/>
        <v>99046.050421480541</v>
      </c>
    </row>
    <row r="107" spans="1:17" ht="12" customHeight="1" x14ac:dyDescent="0.25">
      <c r="A107" s="23" t="s">
        <v>44</v>
      </c>
      <c r="B107" s="22">
        <v>62035.959794952607</v>
      </c>
      <c r="C107" s="22">
        <v>60708.53971437797</v>
      </c>
      <c r="D107" s="22">
        <v>56849.226604965421</v>
      </c>
      <c r="E107" s="22">
        <v>67427.635279151495</v>
      </c>
      <c r="F107" s="22">
        <v>78292.576135317911</v>
      </c>
      <c r="G107" s="22">
        <v>74649.100681527852</v>
      </c>
      <c r="H107" s="22">
        <v>69199.065865699551</v>
      </c>
      <c r="I107" s="22">
        <v>67506.980030972089</v>
      </c>
      <c r="J107" s="22">
        <v>78736.65659119311</v>
      </c>
      <c r="K107" s="22">
        <v>75154.037668150573</v>
      </c>
      <c r="L107" s="22">
        <v>76394.441997868635</v>
      </c>
      <c r="M107" s="22">
        <v>66967.744850491596</v>
      </c>
      <c r="N107" s="22">
        <v>71498.854365424428</v>
      </c>
      <c r="O107" s="22">
        <v>69246.517471057145</v>
      </c>
      <c r="P107" s="22">
        <v>79349.367448207093</v>
      </c>
      <c r="Q107" s="22">
        <v>78965.620700076222</v>
      </c>
    </row>
    <row r="108" spans="1:17" ht="12" customHeight="1" x14ac:dyDescent="0.25">
      <c r="A108" s="23" t="s">
        <v>43</v>
      </c>
      <c r="B108" s="22">
        <v>139.60201948413086</v>
      </c>
      <c r="C108" s="22">
        <v>146.61698332065762</v>
      </c>
      <c r="D108" s="22">
        <v>156.08459491381853</v>
      </c>
      <c r="E108" s="22">
        <v>162.10820760059488</v>
      </c>
      <c r="F108" s="22">
        <v>167.56306520278002</v>
      </c>
      <c r="G108" s="22">
        <v>178.9246623936522</v>
      </c>
      <c r="H108" s="22">
        <v>193.56388039376702</v>
      </c>
      <c r="I108" s="22">
        <v>201.60476138506877</v>
      </c>
      <c r="J108" s="22">
        <v>215.09819621649723</v>
      </c>
      <c r="K108" s="22">
        <v>219.91553109641796</v>
      </c>
      <c r="L108" s="22">
        <v>226.54405123657759</v>
      </c>
      <c r="M108" s="22">
        <v>226.71629902528142</v>
      </c>
      <c r="N108" s="22">
        <v>224.21683549373608</v>
      </c>
      <c r="O108" s="22">
        <v>225.30986062548999</v>
      </c>
      <c r="P108" s="22">
        <v>224.1847768208099</v>
      </c>
      <c r="Q108" s="22">
        <v>221.20639036458573</v>
      </c>
    </row>
    <row r="109" spans="1:17" ht="12" customHeight="1" x14ac:dyDescent="0.25">
      <c r="A109" s="23" t="s">
        <v>47</v>
      </c>
      <c r="B109" s="22">
        <v>10096.899666357132</v>
      </c>
      <c r="C109" s="22">
        <v>10102.146232368339</v>
      </c>
      <c r="D109" s="22">
        <v>9905.7999251106139</v>
      </c>
      <c r="E109" s="22">
        <v>9724.5515775757576</v>
      </c>
      <c r="F109" s="22">
        <v>9596.1862810770235</v>
      </c>
      <c r="G109" s="22">
        <v>9446.3959435203378</v>
      </c>
      <c r="H109" s="22">
        <v>9313.7643439606509</v>
      </c>
      <c r="I109" s="22">
        <v>9232.4136884722066</v>
      </c>
      <c r="J109" s="22">
        <v>9212.5939055967356</v>
      </c>
      <c r="K109" s="22">
        <v>9205.6358953712934</v>
      </c>
      <c r="L109" s="22">
        <v>9124.3300110532473</v>
      </c>
      <c r="M109" s="22">
        <v>9171.7854842959441</v>
      </c>
      <c r="N109" s="22">
        <v>9203.4473672755394</v>
      </c>
      <c r="O109" s="22">
        <v>9280.4840347453101</v>
      </c>
      <c r="P109" s="22">
        <v>9323.0125825296709</v>
      </c>
      <c r="Q109" s="22">
        <v>9318.4696035967809</v>
      </c>
    </row>
    <row r="110" spans="1:17" ht="12" customHeight="1" x14ac:dyDescent="0.25">
      <c r="A110" s="21" t="s">
        <v>46</v>
      </c>
      <c r="B110" s="20">
        <v>12475.996733768703</v>
      </c>
      <c r="C110" s="20">
        <v>12458.091785618071</v>
      </c>
      <c r="D110" s="20">
        <v>12290.835649868104</v>
      </c>
      <c r="E110" s="20">
        <v>12128.210333706009</v>
      </c>
      <c r="F110" s="20">
        <v>12092.370537507535</v>
      </c>
      <c r="G110" s="20">
        <v>11869.012940951969</v>
      </c>
      <c r="H110" s="20">
        <v>11605.893427612587</v>
      </c>
      <c r="I110" s="20">
        <v>11437.835061632326</v>
      </c>
      <c r="J110" s="20">
        <v>11435.629585157782</v>
      </c>
      <c r="K110" s="20">
        <v>11393.522882205027</v>
      </c>
      <c r="L110" s="20">
        <v>10826.268065377872</v>
      </c>
      <c r="M110" s="20">
        <v>10760.380082035141</v>
      </c>
      <c r="N110" s="20">
        <v>10667.272235194287</v>
      </c>
      <c r="O110" s="20">
        <v>10671.408807187614</v>
      </c>
      <c r="P110" s="20">
        <v>10543.152033130238</v>
      </c>
      <c r="Q110" s="20">
        <v>10540.753727442947</v>
      </c>
    </row>
    <row r="111" spans="1:17" ht="12" customHeight="1" x14ac:dyDescent="0.25">
      <c r="A111" s="19" t="s">
        <v>45</v>
      </c>
      <c r="B111" s="18">
        <v>27084.811337171686</v>
      </c>
      <c r="C111" s="18">
        <v>27651.079247599799</v>
      </c>
      <c r="D111" s="18">
        <v>27968.462911000584</v>
      </c>
      <c r="E111" s="18">
        <v>28460.62483166204</v>
      </c>
      <c r="F111" s="18">
        <v>28899.870122120319</v>
      </c>
      <c r="G111" s="18">
        <v>29234.624909700589</v>
      </c>
      <c r="H111" s="18">
        <v>29370.153397582806</v>
      </c>
      <c r="I111" s="18">
        <v>29688.011106089296</v>
      </c>
      <c r="J111" s="18">
        <v>30404.678986578961</v>
      </c>
      <c r="K111" s="18">
        <v>30976.268886860427</v>
      </c>
      <c r="L111" s="18">
        <v>31149.386582518171</v>
      </c>
      <c r="M111" s="18">
        <v>30820.94434477805</v>
      </c>
      <c r="N111" s="18">
        <v>30649.962302991957</v>
      </c>
      <c r="O111" s="18">
        <v>30597.876510883816</v>
      </c>
      <c r="P111" s="18">
        <v>30444.339893125896</v>
      </c>
      <c r="Q111" s="18">
        <v>30139.144628674101</v>
      </c>
    </row>
    <row r="112" spans="1:17" s="28" customFormat="1" ht="12" customHeight="1" x14ac:dyDescent="0.25"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</row>
    <row r="113" spans="1:17" ht="12.95" customHeight="1" x14ac:dyDescent="0.25">
      <c r="A113" s="32" t="s">
        <v>56</v>
      </c>
      <c r="B113" s="31">
        <f t="shared" ref="B113" si="45">SUM(B114:B117)</f>
        <v>53358.646983277606</v>
      </c>
      <c r="C113" s="31">
        <f t="shared" ref="C113:Q113" si="46">SUM(C114:C117)</f>
        <v>51615.886334896488</v>
      </c>
      <c r="D113" s="31">
        <f t="shared" si="46"/>
        <v>50362.716214462052</v>
      </c>
      <c r="E113" s="31">
        <f t="shared" si="46"/>
        <v>57699.208104088961</v>
      </c>
      <c r="F113" s="31">
        <f t="shared" si="46"/>
        <v>65210.47838801577</v>
      </c>
      <c r="G113" s="31">
        <f t="shared" si="46"/>
        <v>63930.619179401845</v>
      </c>
      <c r="H113" s="31">
        <f t="shared" si="46"/>
        <v>61230.899520689731</v>
      </c>
      <c r="I113" s="31">
        <f t="shared" si="46"/>
        <v>60648.409255717437</v>
      </c>
      <c r="J113" s="31">
        <f t="shared" si="46"/>
        <v>69693.19060960252</v>
      </c>
      <c r="K113" s="31">
        <f t="shared" si="46"/>
        <v>68182.065713086937</v>
      </c>
      <c r="L113" s="31">
        <f t="shared" si="46"/>
        <v>69364.63434769267</v>
      </c>
      <c r="M113" s="31">
        <f t="shared" si="46"/>
        <v>62481.800460573329</v>
      </c>
      <c r="N113" s="31">
        <f t="shared" si="46"/>
        <v>66953.847374997524</v>
      </c>
      <c r="O113" s="31">
        <f t="shared" si="46"/>
        <v>65847.416164418231</v>
      </c>
      <c r="P113" s="31">
        <f t="shared" si="46"/>
        <v>74668.921351852448</v>
      </c>
      <c r="Q113" s="31">
        <f t="shared" si="46"/>
        <v>75077.633124546061</v>
      </c>
    </row>
    <row r="114" spans="1:17" ht="12" customHeight="1" x14ac:dyDescent="0.25">
      <c r="A114" s="23" t="s">
        <v>44</v>
      </c>
      <c r="B114" s="22">
        <v>39811.144512959334</v>
      </c>
      <c r="C114" s="22">
        <v>38084.062537193349</v>
      </c>
      <c r="D114" s="22">
        <v>36871.741709998583</v>
      </c>
      <c r="E114" s="22">
        <v>44162.524871193484</v>
      </c>
      <c r="F114" s="22">
        <v>51636.63559506405</v>
      </c>
      <c r="G114" s="22">
        <v>50378.796102619395</v>
      </c>
      <c r="H114" s="22">
        <v>47687.39881590764</v>
      </c>
      <c r="I114" s="22">
        <v>47086.953081551663</v>
      </c>
      <c r="J114" s="22">
        <v>56022.281909837257</v>
      </c>
      <c r="K114" s="22">
        <v>54402.416767596973</v>
      </c>
      <c r="L114" s="22">
        <v>55872.756728022527</v>
      </c>
      <c r="M114" s="22">
        <v>48862.064380011267</v>
      </c>
      <c r="N114" s="22">
        <v>53244.518955285559</v>
      </c>
      <c r="O114" s="22">
        <v>52006.929649079888</v>
      </c>
      <c r="P114" s="22">
        <v>60836.328037832944</v>
      </c>
      <c r="Q114" s="22">
        <v>61106.587210212529</v>
      </c>
    </row>
    <row r="115" spans="1:17" ht="12" customHeight="1" x14ac:dyDescent="0.25">
      <c r="A115" s="23" t="s">
        <v>43</v>
      </c>
      <c r="B115" s="30">
        <v>227.98545802692652</v>
      </c>
      <c r="C115" s="30">
        <v>246.68753469374698</v>
      </c>
      <c r="D115" s="30">
        <v>269.96547206988816</v>
      </c>
      <c r="E115" s="30">
        <v>286.58339284169978</v>
      </c>
      <c r="F115" s="30">
        <v>301.80830986543373</v>
      </c>
      <c r="G115" s="30">
        <v>329.46082419216941</v>
      </c>
      <c r="H115" s="30">
        <v>364.38270609215567</v>
      </c>
      <c r="I115" s="30">
        <v>386.05690353587755</v>
      </c>
      <c r="J115" s="30">
        <v>418.05357130669222</v>
      </c>
      <c r="K115" s="30">
        <v>433.52052240509727</v>
      </c>
      <c r="L115" s="30">
        <v>454.02132333684523</v>
      </c>
      <c r="M115" s="30">
        <v>468.85026152593014</v>
      </c>
      <c r="N115" s="30">
        <v>482.31402236057642</v>
      </c>
      <c r="O115" s="30">
        <v>505.086786101869</v>
      </c>
      <c r="P115" s="30">
        <v>527.38846329145986</v>
      </c>
      <c r="Q115" s="30">
        <v>573.35125305558881</v>
      </c>
    </row>
    <row r="116" spans="1:17" ht="12" customHeight="1" x14ac:dyDescent="0.25">
      <c r="A116" s="23" t="s">
        <v>47</v>
      </c>
      <c r="B116" s="22">
        <v>6167.1630543894089</v>
      </c>
      <c r="C116" s="22">
        <v>6195.8273584741792</v>
      </c>
      <c r="D116" s="22">
        <v>6224.0503441151195</v>
      </c>
      <c r="E116" s="22">
        <v>6265.1808901431759</v>
      </c>
      <c r="F116" s="22">
        <v>6290.566150482362</v>
      </c>
      <c r="G116" s="22">
        <v>6271.8634828424456</v>
      </c>
      <c r="H116" s="22">
        <v>6277.7421738289941</v>
      </c>
      <c r="I116" s="22">
        <v>6288.8408233517621</v>
      </c>
      <c r="J116" s="22">
        <v>6309.5005613879148</v>
      </c>
      <c r="K116" s="22">
        <v>6345.9989962086911</v>
      </c>
      <c r="L116" s="22">
        <v>6342.1694530384621</v>
      </c>
      <c r="M116" s="22">
        <v>6423.8900707806706</v>
      </c>
      <c r="N116" s="22">
        <v>6503.8965956059819</v>
      </c>
      <c r="O116" s="22">
        <v>6564.3429241411604</v>
      </c>
      <c r="P116" s="22">
        <v>6590.6989309352148</v>
      </c>
      <c r="Q116" s="22">
        <v>6638.5578158012031</v>
      </c>
    </row>
    <row r="117" spans="1:17" ht="12" customHeight="1" x14ac:dyDescent="0.25">
      <c r="A117" s="29" t="s">
        <v>46</v>
      </c>
      <c r="B117" s="18">
        <v>7152.3539579019443</v>
      </c>
      <c r="C117" s="18">
        <v>7089.3089045352153</v>
      </c>
      <c r="D117" s="18">
        <v>6996.9586882784615</v>
      </c>
      <c r="E117" s="18">
        <v>6984.918949910596</v>
      </c>
      <c r="F117" s="18">
        <v>6981.4683326039285</v>
      </c>
      <c r="G117" s="18">
        <v>6950.4987697478346</v>
      </c>
      <c r="H117" s="18">
        <v>6901.3758248609474</v>
      </c>
      <c r="I117" s="18">
        <v>6886.5584472781356</v>
      </c>
      <c r="J117" s="18">
        <v>6943.354567070648</v>
      </c>
      <c r="K117" s="18">
        <v>7000.129426876184</v>
      </c>
      <c r="L117" s="18">
        <v>6695.6868432948304</v>
      </c>
      <c r="M117" s="18">
        <v>6726.9957482554637</v>
      </c>
      <c r="N117" s="18">
        <v>6723.1178017454049</v>
      </c>
      <c r="O117" s="18">
        <v>6771.0568050953098</v>
      </c>
      <c r="P117" s="18">
        <v>6714.5059197928176</v>
      </c>
      <c r="Q117" s="18">
        <v>6759.1368454767326</v>
      </c>
    </row>
    <row r="118" spans="1:17" s="28" customFormat="1" ht="12" customHeight="1" x14ac:dyDescent="0.25"/>
    <row r="119" spans="1:17" ht="12.95" customHeight="1" x14ac:dyDescent="0.25">
      <c r="A119" s="27" t="s">
        <v>55</v>
      </c>
      <c r="B119" s="26">
        <f>SUM(B120,B125)</f>
        <v>7150.4183897095099</v>
      </c>
      <c r="C119" s="26">
        <f t="shared" ref="C119:Q119" si="47">SUM(C120,C125)</f>
        <v>9038.8809575519172</v>
      </c>
      <c r="D119" s="26">
        <f t="shared" si="47"/>
        <v>6794.0683305563743</v>
      </c>
      <c r="E119" s="26">
        <f t="shared" si="47"/>
        <v>8914.2854009443581</v>
      </c>
      <c r="F119" s="26">
        <f t="shared" si="47"/>
        <v>8388.1640856199992</v>
      </c>
      <c r="G119" s="26">
        <f t="shared" si="47"/>
        <v>7637.2716648140104</v>
      </c>
      <c r="H119" s="26">
        <f t="shared" si="47"/>
        <v>6029.9281603579439</v>
      </c>
      <c r="I119" s="26">
        <f t="shared" si="47"/>
        <v>5330.1590603268805</v>
      </c>
      <c r="J119" s="26">
        <f t="shared" si="47"/>
        <v>5249.5618347959989</v>
      </c>
      <c r="K119" s="26">
        <f t="shared" si="47"/>
        <v>4727.2536021028845</v>
      </c>
      <c r="L119" s="26">
        <f t="shared" si="47"/>
        <v>4401.4210004118377</v>
      </c>
      <c r="M119" s="26">
        <f t="shared" si="47"/>
        <v>5326.0843962862245</v>
      </c>
      <c r="N119" s="26">
        <f t="shared" si="47"/>
        <v>5596.2760019627212</v>
      </c>
      <c r="O119" s="26">
        <f t="shared" si="47"/>
        <v>5882.2898575918971</v>
      </c>
      <c r="P119" s="26">
        <f t="shared" si="47"/>
        <v>6346.9230616741506</v>
      </c>
      <c r="Q119" s="26">
        <f t="shared" si="47"/>
        <v>6486.6645073882246</v>
      </c>
    </row>
    <row r="120" spans="1:17" ht="12" customHeight="1" x14ac:dyDescent="0.25">
      <c r="A120" s="25" t="s">
        <v>48</v>
      </c>
      <c r="B120" s="24">
        <f>SUM(B121:B124)</f>
        <v>7150.4183897095099</v>
      </c>
      <c r="C120" s="24">
        <f t="shared" ref="C120:Q120" si="48">SUM(C121:C124)</f>
        <v>9038.8809575519172</v>
      </c>
      <c r="D120" s="24">
        <f t="shared" si="48"/>
        <v>6794.0683305563743</v>
      </c>
      <c r="E120" s="24">
        <f t="shared" si="48"/>
        <v>8914.2854009443581</v>
      </c>
      <c r="F120" s="24">
        <f t="shared" si="48"/>
        <v>8388.1640856199992</v>
      </c>
      <c r="G120" s="24">
        <f t="shared" si="48"/>
        <v>7637.2716648140104</v>
      </c>
      <c r="H120" s="24">
        <f t="shared" si="48"/>
        <v>6029.9281603579439</v>
      </c>
      <c r="I120" s="24">
        <f t="shared" si="48"/>
        <v>5330.1590603268805</v>
      </c>
      <c r="J120" s="24">
        <f t="shared" si="48"/>
        <v>5249.5618347959989</v>
      </c>
      <c r="K120" s="24">
        <f t="shared" si="48"/>
        <v>4727.2536021028845</v>
      </c>
      <c r="L120" s="24">
        <f t="shared" si="48"/>
        <v>4401.4210004118377</v>
      </c>
      <c r="M120" s="24">
        <f t="shared" si="48"/>
        <v>5326.0843962862245</v>
      </c>
      <c r="N120" s="24">
        <f t="shared" si="48"/>
        <v>5596.2760019627212</v>
      </c>
      <c r="O120" s="24">
        <f t="shared" si="48"/>
        <v>5882.2898575918971</v>
      </c>
      <c r="P120" s="24">
        <f t="shared" si="48"/>
        <v>6346.9230616741506</v>
      </c>
      <c r="Q120" s="24">
        <f t="shared" si="48"/>
        <v>6486.6645073882246</v>
      </c>
    </row>
    <row r="121" spans="1:17" ht="12" customHeight="1" x14ac:dyDescent="0.25">
      <c r="A121" s="23" t="s">
        <v>44</v>
      </c>
      <c r="B121" s="22">
        <v>6251.8648476693252</v>
      </c>
      <c r="C121" s="22">
        <v>7926.0381472816007</v>
      </c>
      <c r="D121" s="22">
        <v>5728.3973004597929</v>
      </c>
      <c r="E121" s="22">
        <v>8000.3032771636663</v>
      </c>
      <c r="F121" s="22">
        <v>7486.9731579273621</v>
      </c>
      <c r="G121" s="22">
        <v>6804.6549258196974</v>
      </c>
      <c r="H121" s="22">
        <v>5268.2853007076565</v>
      </c>
      <c r="I121" s="22">
        <v>4606.4454685914234</v>
      </c>
      <c r="J121" s="22">
        <v>4526.2299963905634</v>
      </c>
      <c r="K121" s="22">
        <v>4020.7663853110794</v>
      </c>
      <c r="L121" s="22">
        <v>3693.5117721495399</v>
      </c>
      <c r="M121" s="22">
        <v>4606.5076257799492</v>
      </c>
      <c r="N121" s="22">
        <v>4864.6203229775647</v>
      </c>
      <c r="O121" s="22">
        <v>5108.3884373105057</v>
      </c>
      <c r="P121" s="22">
        <v>5489.0551711621893</v>
      </c>
      <c r="Q121" s="22">
        <v>5635.8414376140481</v>
      </c>
    </row>
    <row r="122" spans="1:17" ht="12" customHeight="1" x14ac:dyDescent="0.25">
      <c r="A122" s="23" t="s">
        <v>43</v>
      </c>
      <c r="B122" s="22">
        <v>0</v>
      </c>
      <c r="C122" s="22">
        <v>0</v>
      </c>
      <c r="D122" s="22">
        <v>0</v>
      </c>
      <c r="E122" s="22">
        <v>0</v>
      </c>
      <c r="F122" s="22">
        <v>0</v>
      </c>
      <c r="G122" s="22">
        <v>0</v>
      </c>
      <c r="H122" s="22">
        <v>0</v>
      </c>
      <c r="I122" s="22">
        <v>0</v>
      </c>
      <c r="J122" s="22">
        <v>0</v>
      </c>
      <c r="K122" s="22">
        <v>0</v>
      </c>
      <c r="L122" s="22">
        <v>0</v>
      </c>
      <c r="M122" s="22">
        <v>0</v>
      </c>
      <c r="N122" s="22">
        <v>0</v>
      </c>
      <c r="O122" s="22">
        <v>0</v>
      </c>
      <c r="P122" s="22">
        <v>0</v>
      </c>
      <c r="Q122" s="22">
        <v>0</v>
      </c>
    </row>
    <row r="123" spans="1:17" ht="12" customHeight="1" x14ac:dyDescent="0.25">
      <c r="A123" s="23" t="s">
        <v>47</v>
      </c>
      <c r="B123" s="22">
        <v>817.09554151408213</v>
      </c>
      <c r="C123" s="22">
        <v>854.92700591192283</v>
      </c>
      <c r="D123" s="22">
        <v>711.31998329566841</v>
      </c>
      <c r="E123" s="22">
        <v>568.91780592280236</v>
      </c>
      <c r="F123" s="22">
        <v>486.35125165840577</v>
      </c>
      <c r="G123" s="22">
        <v>445.86716269569644</v>
      </c>
      <c r="H123" s="22">
        <v>404.49220000475896</v>
      </c>
      <c r="I123" s="22">
        <v>385.82450141550362</v>
      </c>
      <c r="J123" s="22">
        <v>387.2189985223896</v>
      </c>
      <c r="K123" s="22">
        <v>392.40360048085819</v>
      </c>
      <c r="L123" s="22">
        <v>383.17640388982795</v>
      </c>
      <c r="M123" s="22">
        <v>398.4341545795815</v>
      </c>
      <c r="N123" s="22">
        <v>395.86791564332964</v>
      </c>
      <c r="O123" s="22">
        <v>445.23717350125145</v>
      </c>
      <c r="P123" s="22">
        <v>525.40643919697925</v>
      </c>
      <c r="Q123" s="22">
        <v>520.45481934064617</v>
      </c>
    </row>
    <row r="124" spans="1:17" ht="12" customHeight="1" x14ac:dyDescent="0.25">
      <c r="A124" s="21" t="s">
        <v>46</v>
      </c>
      <c r="B124" s="20">
        <v>81.458000526101969</v>
      </c>
      <c r="C124" s="20">
        <v>257.91580435839467</v>
      </c>
      <c r="D124" s="20">
        <v>354.35104680091399</v>
      </c>
      <c r="E124" s="20">
        <v>345.06431785788982</v>
      </c>
      <c r="F124" s="20">
        <v>414.83967603423184</v>
      </c>
      <c r="G124" s="20">
        <v>386.74957629861615</v>
      </c>
      <c r="H124" s="20">
        <v>357.15065964552872</v>
      </c>
      <c r="I124" s="20">
        <v>337.88909031995314</v>
      </c>
      <c r="J124" s="20">
        <v>336.11283988304626</v>
      </c>
      <c r="K124" s="20">
        <v>314.08361631094692</v>
      </c>
      <c r="L124" s="20">
        <v>324.73282437246979</v>
      </c>
      <c r="M124" s="20">
        <v>321.14261592669413</v>
      </c>
      <c r="N124" s="20">
        <v>335.78776334182618</v>
      </c>
      <c r="O124" s="20">
        <v>328.66424678014022</v>
      </c>
      <c r="P124" s="20">
        <v>332.46145131498207</v>
      </c>
      <c r="Q124" s="20">
        <v>330.36825043353036</v>
      </c>
    </row>
    <row r="125" spans="1:17" ht="12" customHeight="1" x14ac:dyDescent="0.25">
      <c r="A125" s="19" t="s">
        <v>45</v>
      </c>
      <c r="B125" s="18">
        <v>0</v>
      </c>
      <c r="C125" s="18">
        <v>0</v>
      </c>
      <c r="D125" s="18">
        <v>0</v>
      </c>
      <c r="E125" s="18">
        <v>0</v>
      </c>
      <c r="F125" s="18">
        <v>0</v>
      </c>
      <c r="G125" s="18">
        <v>0</v>
      </c>
      <c r="H125" s="18">
        <v>0</v>
      </c>
      <c r="I125" s="18">
        <v>0</v>
      </c>
      <c r="J125" s="18">
        <v>0</v>
      </c>
      <c r="K125" s="18">
        <v>0</v>
      </c>
      <c r="L125" s="18">
        <v>0</v>
      </c>
      <c r="M125" s="18">
        <v>0</v>
      </c>
      <c r="N125" s="18">
        <v>0</v>
      </c>
      <c r="O125" s="18">
        <v>0</v>
      </c>
      <c r="P125" s="18">
        <v>0</v>
      </c>
      <c r="Q125" s="18">
        <v>0</v>
      </c>
    </row>
    <row r="127" spans="1:17" ht="12.95" customHeight="1" x14ac:dyDescent="0.25">
      <c r="A127" s="40" t="s">
        <v>40</v>
      </c>
      <c r="B127" s="39">
        <f t="shared" ref="B127:Q127" si="49">IF(B113=0,"",B113/B106)</f>
        <v>0.62961200837644071</v>
      </c>
      <c r="C127" s="39">
        <f t="shared" si="49"/>
        <v>0.61878129943309945</v>
      </c>
      <c r="D127" s="39">
        <f t="shared" si="49"/>
        <v>0.63587725132091455</v>
      </c>
      <c r="E127" s="39">
        <f t="shared" si="49"/>
        <v>0.64509829915114736</v>
      </c>
      <c r="F127" s="39">
        <f t="shared" si="49"/>
        <v>0.65113656972204259</v>
      </c>
      <c r="G127" s="39">
        <f t="shared" si="49"/>
        <v>0.6649504429759735</v>
      </c>
      <c r="H127" s="39">
        <f t="shared" si="49"/>
        <v>0.67799079398483808</v>
      </c>
      <c r="I127" s="39">
        <f t="shared" si="49"/>
        <v>0.68623228916660062</v>
      </c>
      <c r="J127" s="39">
        <f t="shared" si="49"/>
        <v>0.6997309820185148</v>
      </c>
      <c r="K127" s="39">
        <f t="shared" si="49"/>
        <v>0.71042883062448081</v>
      </c>
      <c r="L127" s="39">
        <f t="shared" si="49"/>
        <v>0.71827168390987028</v>
      </c>
      <c r="M127" s="39">
        <f t="shared" si="49"/>
        <v>0.71713783507709417</v>
      </c>
      <c r="N127" s="39">
        <f t="shared" si="49"/>
        <v>0.7309867490768921</v>
      </c>
      <c r="O127" s="39">
        <f t="shared" si="49"/>
        <v>0.73635290543242782</v>
      </c>
      <c r="P127" s="39">
        <f t="shared" si="49"/>
        <v>0.75089635936392884</v>
      </c>
      <c r="Q127" s="39">
        <f t="shared" si="49"/>
        <v>0.75800733906158513</v>
      </c>
    </row>
    <row r="128" spans="1:17" ht="12" customHeight="1" x14ac:dyDescent="0.25">
      <c r="A128" s="23" t="s">
        <v>44</v>
      </c>
      <c r="B128" s="38">
        <f t="shared" ref="B128:Q128" si="50">IF(B114=0,"",B114/B107)</f>
        <v>0.64174302524772842</v>
      </c>
      <c r="C128" s="38">
        <f t="shared" si="50"/>
        <v>0.6273262825357282</v>
      </c>
      <c r="D128" s="38">
        <f t="shared" si="50"/>
        <v>0.64858827308616485</v>
      </c>
      <c r="E128" s="38">
        <f t="shared" si="50"/>
        <v>0.65496179257006304</v>
      </c>
      <c r="F128" s="38">
        <f t="shared" si="50"/>
        <v>0.65953425144444411</v>
      </c>
      <c r="G128" s="38">
        <f t="shared" si="50"/>
        <v>0.67487478941706502</v>
      </c>
      <c r="H128" s="38">
        <f t="shared" si="50"/>
        <v>0.6891335629943125</v>
      </c>
      <c r="I128" s="38">
        <f t="shared" si="50"/>
        <v>0.69751236183203946</v>
      </c>
      <c r="J128" s="38">
        <f t="shared" si="50"/>
        <v>0.71151461511388947</v>
      </c>
      <c r="K128" s="38">
        <f t="shared" si="50"/>
        <v>0.72387882881044596</v>
      </c>
      <c r="L128" s="38">
        <f t="shared" si="50"/>
        <v>0.7313720117175716</v>
      </c>
      <c r="M128" s="38">
        <f t="shared" si="50"/>
        <v>0.72963580435772402</v>
      </c>
      <c r="N128" s="38">
        <f t="shared" si="50"/>
        <v>0.7446905188600289</v>
      </c>
      <c r="O128" s="38">
        <f t="shared" si="50"/>
        <v>0.75104036344957192</v>
      </c>
      <c r="P128" s="38">
        <f t="shared" si="50"/>
        <v>0.76668951491695281</v>
      </c>
      <c r="Q128" s="38">
        <f t="shared" si="50"/>
        <v>0.77383786347105288</v>
      </c>
    </row>
    <row r="129" spans="1:17" ht="12" customHeight="1" x14ac:dyDescent="0.25">
      <c r="A129" s="23" t="s">
        <v>43</v>
      </c>
      <c r="B129" s="37">
        <f t="shared" ref="B129:Q129" si="51">IF(B115=0,"",B115/B108)</f>
        <v>1.6331100285611739</v>
      </c>
      <c r="C129" s="37">
        <f t="shared" si="51"/>
        <v>1.6825304211465788</v>
      </c>
      <c r="D129" s="37">
        <f t="shared" si="51"/>
        <v>1.7296099734823189</v>
      </c>
      <c r="E129" s="37">
        <f t="shared" si="51"/>
        <v>1.7678524553660422</v>
      </c>
      <c r="F129" s="37">
        <f t="shared" si="51"/>
        <v>1.8011625026087579</v>
      </c>
      <c r="G129" s="37">
        <f t="shared" si="51"/>
        <v>1.8413382469730337</v>
      </c>
      <c r="H129" s="37">
        <f t="shared" si="51"/>
        <v>1.8824932903333613</v>
      </c>
      <c r="I129" s="37">
        <f t="shared" si="51"/>
        <v>1.9149195727500792</v>
      </c>
      <c r="J129" s="37">
        <f t="shared" si="51"/>
        <v>1.9435475455401754</v>
      </c>
      <c r="K129" s="37">
        <f t="shared" si="51"/>
        <v>1.9713047106937984</v>
      </c>
      <c r="L129" s="37">
        <f t="shared" si="51"/>
        <v>2.0041193792491843</v>
      </c>
      <c r="M129" s="37">
        <f t="shared" si="51"/>
        <v>2.068004212937721</v>
      </c>
      <c r="N129" s="37">
        <f t="shared" si="51"/>
        <v>2.1511052963462718</v>
      </c>
      <c r="O129" s="37">
        <f t="shared" si="51"/>
        <v>2.2417429254968302</v>
      </c>
      <c r="P129" s="37">
        <f t="shared" si="51"/>
        <v>2.3524722363865034</v>
      </c>
      <c r="Q129" s="37">
        <f t="shared" si="51"/>
        <v>2.5919289768736271</v>
      </c>
    </row>
    <row r="130" spans="1:17" ht="12" customHeight="1" x14ac:dyDescent="0.25">
      <c r="A130" s="23" t="s">
        <v>47</v>
      </c>
      <c r="B130" s="37">
        <f t="shared" ref="B130:Q130" si="52">IF(B116=0,"",B116/B109)</f>
        <v>0.61079769614215296</v>
      </c>
      <c r="C130" s="37">
        <f t="shared" si="52"/>
        <v>0.61331792432603049</v>
      </c>
      <c r="D130" s="37">
        <f t="shared" si="52"/>
        <v>0.62832384978193656</v>
      </c>
      <c r="E130" s="37">
        <f t="shared" si="52"/>
        <v>0.64426424603375165</v>
      </c>
      <c r="F130" s="37">
        <f t="shared" si="52"/>
        <v>0.6555277238507653</v>
      </c>
      <c r="G130" s="37">
        <f t="shared" si="52"/>
        <v>0.66394247291154129</v>
      </c>
      <c r="H130" s="37">
        <f t="shared" si="52"/>
        <v>0.6740284531570403</v>
      </c>
      <c r="I130" s="37">
        <f t="shared" si="52"/>
        <v>0.68116973909045542</v>
      </c>
      <c r="J130" s="37">
        <f t="shared" si="52"/>
        <v>0.68487774735786788</v>
      </c>
      <c r="K130" s="37">
        <f t="shared" si="52"/>
        <v>0.68936019937520421</v>
      </c>
      <c r="L130" s="37">
        <f t="shared" si="52"/>
        <v>0.69508330423773956</v>
      </c>
      <c r="M130" s="37">
        <f t="shared" si="52"/>
        <v>0.70039689456101462</v>
      </c>
      <c r="N130" s="37">
        <f t="shared" si="52"/>
        <v>0.70668047917910837</v>
      </c>
      <c r="O130" s="37">
        <f t="shared" si="52"/>
        <v>0.7073276457957195</v>
      </c>
      <c r="P130" s="37">
        <f t="shared" si="52"/>
        <v>0.70692803131956294</v>
      </c>
      <c r="Q130" s="37">
        <f t="shared" si="52"/>
        <v>0.71240859263401213</v>
      </c>
    </row>
    <row r="131" spans="1:17" ht="12" customHeight="1" x14ac:dyDescent="0.25">
      <c r="A131" s="29" t="s">
        <v>46</v>
      </c>
      <c r="B131" s="36">
        <f t="shared" ref="B131:Q131" si="53">IF(B117=0,"",B117/B110)</f>
        <v>0.57328918166054921</v>
      </c>
      <c r="C131" s="36">
        <f t="shared" si="53"/>
        <v>0.56905255046517544</v>
      </c>
      <c r="D131" s="36">
        <f t="shared" si="53"/>
        <v>0.56928258481379557</v>
      </c>
      <c r="E131" s="36">
        <f t="shared" si="53"/>
        <v>0.5759233025913576</v>
      </c>
      <c r="F131" s="36">
        <f t="shared" si="53"/>
        <v>0.57734488956893482</v>
      </c>
      <c r="G131" s="36">
        <f t="shared" si="53"/>
        <v>0.58560040370049182</v>
      </c>
      <c r="H131" s="36">
        <f t="shared" si="53"/>
        <v>0.59464408043255734</v>
      </c>
      <c r="I131" s="36">
        <f t="shared" si="53"/>
        <v>0.60208583269212967</v>
      </c>
      <c r="J131" s="36">
        <f t="shared" si="53"/>
        <v>0.60716854418600408</v>
      </c>
      <c r="K131" s="36">
        <f t="shared" si="53"/>
        <v>0.61439552096826311</v>
      </c>
      <c r="L131" s="36">
        <f t="shared" si="53"/>
        <v>0.61846675168772758</v>
      </c>
      <c r="M131" s="36">
        <f t="shared" si="53"/>
        <v>0.6251633954349286</v>
      </c>
      <c r="N131" s="36">
        <f t="shared" si="53"/>
        <v>0.63025651295970275</v>
      </c>
      <c r="O131" s="36">
        <f t="shared" si="53"/>
        <v>0.63450449021639355</v>
      </c>
      <c r="P131" s="36">
        <f t="shared" si="53"/>
        <v>0.63685944191011501</v>
      </c>
      <c r="Q131" s="36">
        <f t="shared" si="53"/>
        <v>0.64123847499436959</v>
      </c>
    </row>
    <row r="132" spans="1:17" s="28" customFormat="1" ht="12" customHeight="1" x14ac:dyDescent="0.25">
      <c r="B132" s="33"/>
    </row>
    <row r="133" spans="1:17" s="28" customFormat="1" ht="6.6" customHeight="1" x14ac:dyDescent="0.25">
      <c r="A133" s="35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</row>
    <row r="134" spans="1:17" s="28" customFormat="1" ht="12" customHeight="1" x14ac:dyDescent="0.25">
      <c r="B134" s="33"/>
    </row>
    <row r="135" spans="1:17" ht="12.95" customHeight="1" x14ac:dyDescent="0.25">
      <c r="A135" s="27" t="s">
        <v>54</v>
      </c>
      <c r="B135" s="26">
        <f t="shared" ref="B135:Q135" si="54">IF(B105=0,0,B105/B$26)</f>
        <v>248.5183767816317</v>
      </c>
      <c r="C135" s="26">
        <f t="shared" si="54"/>
        <v>246.81438658507744</v>
      </c>
      <c r="D135" s="26">
        <f t="shared" si="54"/>
        <v>238.15646596857457</v>
      </c>
      <c r="E135" s="26">
        <f t="shared" si="54"/>
        <v>262.00695606599089</v>
      </c>
      <c r="F135" s="26">
        <f t="shared" si="54"/>
        <v>286.7745914249457</v>
      </c>
      <c r="G135" s="26">
        <f t="shared" si="54"/>
        <v>278.61790919576538</v>
      </c>
      <c r="H135" s="26">
        <f t="shared" si="54"/>
        <v>265.96097981166525</v>
      </c>
      <c r="I135" s="26">
        <f t="shared" si="54"/>
        <v>262.37076588566885</v>
      </c>
      <c r="J135" s="26">
        <f t="shared" si="54"/>
        <v>288.89923836609574</v>
      </c>
      <c r="K135" s="26">
        <f t="shared" si="54"/>
        <v>282.10973525263057</v>
      </c>
      <c r="L135" s="26">
        <f t="shared" si="54"/>
        <v>283.82437935123221</v>
      </c>
      <c r="M135" s="26">
        <f t="shared" si="54"/>
        <v>262.10571346805784</v>
      </c>
      <c r="N135" s="26">
        <f t="shared" si="54"/>
        <v>271.65278468084432</v>
      </c>
      <c r="O135" s="26">
        <f t="shared" si="54"/>
        <v>266.71465929888757</v>
      </c>
      <c r="P135" s="26">
        <f t="shared" si="54"/>
        <v>288.63123718625269</v>
      </c>
      <c r="Q135" s="26">
        <f t="shared" si="54"/>
        <v>287.07821122256587</v>
      </c>
    </row>
    <row r="136" spans="1:17" ht="12" customHeight="1" x14ac:dyDescent="0.25">
      <c r="A136" s="25" t="s">
        <v>48</v>
      </c>
      <c r="B136" s="24">
        <f t="shared" ref="B136:Q136" si="55">IF(B106=0,0,B106/B$26)</f>
        <v>188.32990714347238</v>
      </c>
      <c r="C136" s="24">
        <f t="shared" si="55"/>
        <v>185.36754381263344</v>
      </c>
      <c r="D136" s="24">
        <f t="shared" si="55"/>
        <v>176.00432616635103</v>
      </c>
      <c r="E136" s="24">
        <f t="shared" si="55"/>
        <v>198.76112310674191</v>
      </c>
      <c r="F136" s="24">
        <f t="shared" si="55"/>
        <v>222.55265782023389</v>
      </c>
      <c r="G136" s="24">
        <f t="shared" si="55"/>
        <v>213.65207606309738</v>
      </c>
      <c r="H136" s="24">
        <f t="shared" si="55"/>
        <v>200.69397226148124</v>
      </c>
      <c r="I136" s="24">
        <f t="shared" si="55"/>
        <v>196.39740787213711</v>
      </c>
      <c r="J136" s="24">
        <f t="shared" si="55"/>
        <v>221.33328506258692</v>
      </c>
      <c r="K136" s="24">
        <f t="shared" si="55"/>
        <v>213.27358217071847</v>
      </c>
      <c r="L136" s="24">
        <f t="shared" si="55"/>
        <v>214.60352027896963</v>
      </c>
      <c r="M136" s="24">
        <f t="shared" si="55"/>
        <v>193.61472603521776</v>
      </c>
      <c r="N136" s="24">
        <f t="shared" si="55"/>
        <v>203.5417573408622</v>
      </c>
      <c r="O136" s="24">
        <f t="shared" si="55"/>
        <v>198.71937816359019</v>
      </c>
      <c r="P136" s="24">
        <f t="shared" si="55"/>
        <v>220.97714853486181</v>
      </c>
      <c r="Q136" s="24">
        <f t="shared" si="55"/>
        <v>220.10233426995677</v>
      </c>
    </row>
    <row r="137" spans="1:17" ht="12" customHeight="1" x14ac:dyDescent="0.25">
      <c r="A137" s="23" t="s">
        <v>44</v>
      </c>
      <c r="B137" s="22">
        <f t="shared" ref="B137:Q137" si="56">IF(B107=0,0,B107/B$26)</f>
        <v>137.85768843322802</v>
      </c>
      <c r="C137" s="22">
        <f t="shared" si="56"/>
        <v>134.90786603195104</v>
      </c>
      <c r="D137" s="22">
        <f t="shared" si="56"/>
        <v>126.33161467770094</v>
      </c>
      <c r="E137" s="22">
        <f t="shared" si="56"/>
        <v>149.83918950922555</v>
      </c>
      <c r="F137" s="22">
        <f t="shared" si="56"/>
        <v>173.98350252292869</v>
      </c>
      <c r="G137" s="22">
        <f t="shared" si="56"/>
        <v>165.88689040339523</v>
      </c>
      <c r="H137" s="22">
        <f t="shared" si="56"/>
        <v>153.77570192377678</v>
      </c>
      <c r="I137" s="22">
        <f t="shared" si="56"/>
        <v>150.01551117993799</v>
      </c>
      <c r="J137" s="22">
        <f t="shared" si="56"/>
        <v>174.97034798042912</v>
      </c>
      <c r="K137" s="22">
        <f t="shared" si="56"/>
        <v>167.00897259589019</v>
      </c>
      <c r="L137" s="22">
        <f t="shared" si="56"/>
        <v>169.76542666193032</v>
      </c>
      <c r="M137" s="22">
        <f t="shared" si="56"/>
        <v>148.81721077887022</v>
      </c>
      <c r="N137" s="22">
        <f t="shared" si="56"/>
        <v>158.88634303427651</v>
      </c>
      <c r="O137" s="22">
        <f t="shared" si="56"/>
        <v>153.88114993568257</v>
      </c>
      <c r="P137" s="22">
        <f t="shared" si="56"/>
        <v>176.33192766268243</v>
      </c>
      <c r="Q137" s="22">
        <f t="shared" si="56"/>
        <v>175.4791571112805</v>
      </c>
    </row>
    <row r="138" spans="1:17" ht="12" customHeight="1" x14ac:dyDescent="0.25">
      <c r="A138" s="23" t="s">
        <v>43</v>
      </c>
      <c r="B138" s="22">
        <f t="shared" ref="B138:Q138" si="57">IF(B108=0,0,B108/B$26)</f>
        <v>0.31022670996473523</v>
      </c>
      <c r="C138" s="22">
        <f t="shared" si="57"/>
        <v>0.32581551849035029</v>
      </c>
      <c r="D138" s="22">
        <f t="shared" si="57"/>
        <v>0.3468546553640412</v>
      </c>
      <c r="E138" s="22">
        <f t="shared" si="57"/>
        <v>0.36024046133465532</v>
      </c>
      <c r="F138" s="22">
        <f t="shared" si="57"/>
        <v>0.37236236711728893</v>
      </c>
      <c r="G138" s="22">
        <f t="shared" si="57"/>
        <v>0.39761036087478269</v>
      </c>
      <c r="H138" s="22">
        <f t="shared" si="57"/>
        <v>0.43014195643059339</v>
      </c>
      <c r="I138" s="22">
        <f t="shared" si="57"/>
        <v>0.44801058085570838</v>
      </c>
      <c r="J138" s="22">
        <f t="shared" si="57"/>
        <v>0.47799599159221606</v>
      </c>
      <c r="K138" s="22">
        <f t="shared" si="57"/>
        <v>0.48870118021426223</v>
      </c>
      <c r="L138" s="22">
        <f t="shared" si="57"/>
        <v>0.50343122497017245</v>
      </c>
      <c r="M138" s="22">
        <f t="shared" si="57"/>
        <v>0.50381399783395875</v>
      </c>
      <c r="N138" s="22">
        <f t="shared" si="57"/>
        <v>0.49825963443052462</v>
      </c>
      <c r="O138" s="22">
        <f t="shared" si="57"/>
        <v>0.50068857916775567</v>
      </c>
      <c r="P138" s="22">
        <f t="shared" si="57"/>
        <v>0.49818839293513312</v>
      </c>
      <c r="Q138" s="22">
        <f t="shared" si="57"/>
        <v>0.49156975636574607</v>
      </c>
    </row>
    <row r="139" spans="1:17" ht="12" customHeight="1" x14ac:dyDescent="0.25">
      <c r="A139" s="23" t="s">
        <v>47</v>
      </c>
      <c r="B139" s="22">
        <f t="shared" ref="B139:Q139" si="58">IF(B109=0,0,B109/B$26)</f>
        <v>22.437554814126962</v>
      </c>
      <c r="C139" s="22">
        <f t="shared" si="58"/>
        <v>22.449213849707419</v>
      </c>
      <c r="D139" s="22">
        <f t="shared" si="58"/>
        <v>22.012888722468031</v>
      </c>
      <c r="E139" s="22">
        <f t="shared" si="58"/>
        <v>21.610114616835016</v>
      </c>
      <c r="F139" s="22">
        <f t="shared" si="58"/>
        <v>21.324858402393385</v>
      </c>
      <c r="G139" s="22">
        <f t="shared" si="58"/>
        <v>20.991990985600751</v>
      </c>
      <c r="H139" s="22">
        <f t="shared" si="58"/>
        <v>20.697254097690337</v>
      </c>
      <c r="I139" s="22">
        <f t="shared" si="58"/>
        <v>20.516474863271569</v>
      </c>
      <c r="J139" s="22">
        <f t="shared" si="58"/>
        <v>20.472430901326078</v>
      </c>
      <c r="K139" s="22">
        <f t="shared" si="58"/>
        <v>20.456968656380653</v>
      </c>
      <c r="L139" s="22">
        <f t="shared" si="58"/>
        <v>20.276288913451662</v>
      </c>
      <c r="M139" s="22">
        <f t="shared" si="58"/>
        <v>20.381745520657656</v>
      </c>
      <c r="N139" s="22">
        <f t="shared" si="58"/>
        <v>20.45210526061231</v>
      </c>
      <c r="O139" s="22">
        <f t="shared" si="58"/>
        <v>20.623297854989584</v>
      </c>
      <c r="P139" s="22">
        <f t="shared" si="58"/>
        <v>20.717805738954823</v>
      </c>
      <c r="Q139" s="22">
        <f t="shared" si="58"/>
        <v>20.707710230215067</v>
      </c>
    </row>
    <row r="140" spans="1:17" ht="12" customHeight="1" x14ac:dyDescent="0.25">
      <c r="A140" s="21" t="s">
        <v>46</v>
      </c>
      <c r="B140" s="20">
        <f t="shared" ref="B140:Q140" si="59">IF(B110=0,0,B110/B$26)</f>
        <v>27.724437186152674</v>
      </c>
      <c r="C140" s="20">
        <f t="shared" si="59"/>
        <v>27.684648412484602</v>
      </c>
      <c r="D140" s="20">
        <f t="shared" si="59"/>
        <v>27.312968110818009</v>
      </c>
      <c r="E140" s="20">
        <f t="shared" si="59"/>
        <v>26.951578519346686</v>
      </c>
      <c r="F140" s="20">
        <f t="shared" si="59"/>
        <v>26.871934527794522</v>
      </c>
      <c r="G140" s="20">
        <f t="shared" si="59"/>
        <v>26.375584313226597</v>
      </c>
      <c r="H140" s="20">
        <f t="shared" si="59"/>
        <v>25.790874283583527</v>
      </c>
      <c r="I140" s="20">
        <f t="shared" si="59"/>
        <v>25.417411248071836</v>
      </c>
      <c r="J140" s="20">
        <f t="shared" si="59"/>
        <v>25.412510189239516</v>
      </c>
      <c r="K140" s="20">
        <f t="shared" si="59"/>
        <v>25.318939738233396</v>
      </c>
      <c r="L140" s="20">
        <f t="shared" si="59"/>
        <v>24.058373478617497</v>
      </c>
      <c r="M140" s="20">
        <f t="shared" si="59"/>
        <v>23.91195573785587</v>
      </c>
      <c r="N140" s="20">
        <f t="shared" si="59"/>
        <v>23.705049411542859</v>
      </c>
      <c r="O140" s="20">
        <f t="shared" si="59"/>
        <v>23.714241793750258</v>
      </c>
      <c r="P140" s="20">
        <f t="shared" si="59"/>
        <v>23.429226740289419</v>
      </c>
      <c r="Q140" s="20">
        <f t="shared" si="59"/>
        <v>23.423897172095437</v>
      </c>
    </row>
    <row r="141" spans="1:17" ht="12" customHeight="1" x14ac:dyDescent="0.25">
      <c r="A141" s="19" t="s">
        <v>45</v>
      </c>
      <c r="B141" s="18">
        <f t="shared" ref="B141:Q141" si="60">IF(B111=0,0,B111/B$26)</f>
        <v>60.188469638159305</v>
      </c>
      <c r="C141" s="18">
        <f t="shared" si="60"/>
        <v>61.446842772444001</v>
      </c>
      <c r="D141" s="18">
        <f t="shared" si="60"/>
        <v>62.152139802223523</v>
      </c>
      <c r="E141" s="18">
        <f t="shared" si="60"/>
        <v>63.245832959248979</v>
      </c>
      <c r="F141" s="18">
        <f t="shared" si="60"/>
        <v>64.221933604711822</v>
      </c>
      <c r="G141" s="18">
        <f t="shared" si="60"/>
        <v>64.965833132667981</v>
      </c>
      <c r="H141" s="18">
        <f t="shared" si="60"/>
        <v>65.267007550184019</v>
      </c>
      <c r="I141" s="18">
        <f t="shared" si="60"/>
        <v>65.973358013531765</v>
      </c>
      <c r="J141" s="18">
        <f t="shared" si="60"/>
        <v>67.565953303508806</v>
      </c>
      <c r="K141" s="18">
        <f t="shared" si="60"/>
        <v>68.836153081912073</v>
      </c>
      <c r="L141" s="18">
        <f t="shared" si="60"/>
        <v>69.220859072262613</v>
      </c>
      <c r="M141" s="18">
        <f t="shared" si="60"/>
        <v>68.490987432840114</v>
      </c>
      <c r="N141" s="18">
        <f t="shared" si="60"/>
        <v>68.11102733998213</v>
      </c>
      <c r="O141" s="18">
        <f t="shared" si="60"/>
        <v>67.99528113529739</v>
      </c>
      <c r="P141" s="18">
        <f t="shared" si="60"/>
        <v>67.654088651390879</v>
      </c>
      <c r="Q141" s="18">
        <f t="shared" si="60"/>
        <v>66.975876952609113</v>
      </c>
    </row>
    <row r="142" spans="1:17" s="28" customFormat="1" ht="12" customHeight="1" x14ac:dyDescent="0.25"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</row>
    <row r="143" spans="1:17" ht="12.95" customHeight="1" x14ac:dyDescent="0.25">
      <c r="A143" s="32" t="s">
        <v>53</v>
      </c>
      <c r="B143" s="31">
        <f t="shared" ref="B143:Q143" si="61">IF(B113=0,0,B113/B$26)</f>
        <v>118.57477107395023</v>
      </c>
      <c r="C143" s="31">
        <f t="shared" si="61"/>
        <v>114.7019696331033</v>
      </c>
      <c r="D143" s="31">
        <f t="shared" si="61"/>
        <v>111.91714714324901</v>
      </c>
      <c r="E143" s="31">
        <f t="shared" si="61"/>
        <v>128.22046245353101</v>
      </c>
      <c r="F143" s="31">
        <f t="shared" si="61"/>
        <v>144.91217419559061</v>
      </c>
      <c r="G143" s="31">
        <f t="shared" si="61"/>
        <v>142.06804262089298</v>
      </c>
      <c r="H143" s="31">
        <f t="shared" si="61"/>
        <v>136.06866560153273</v>
      </c>
      <c r="I143" s="31">
        <f t="shared" si="61"/>
        <v>134.77424279048319</v>
      </c>
      <c r="J143" s="31">
        <f t="shared" si="61"/>
        <v>154.87375691022783</v>
      </c>
      <c r="K143" s="31">
        <f t="shared" si="61"/>
        <v>151.51570158463767</v>
      </c>
      <c r="L143" s="31">
        <f t="shared" si="61"/>
        <v>154.14363188376151</v>
      </c>
      <c r="M143" s="31">
        <f t="shared" si="61"/>
        <v>138.84844546794076</v>
      </c>
      <c r="N143" s="31">
        <f t="shared" si="61"/>
        <v>148.78632749999448</v>
      </c>
      <c r="O143" s="31">
        <f t="shared" si="61"/>
        <v>146.327591476485</v>
      </c>
      <c r="P143" s="31">
        <f t="shared" si="61"/>
        <v>165.93093633744988</v>
      </c>
      <c r="Q143" s="31">
        <f t="shared" si="61"/>
        <v>166.83918472121346</v>
      </c>
    </row>
    <row r="144" spans="1:17" ht="12" customHeight="1" x14ac:dyDescent="0.25">
      <c r="A144" s="23" t="s">
        <v>44</v>
      </c>
      <c r="B144" s="22">
        <f t="shared" ref="B144:Q144" si="62">IF(B114=0,0,B114/B$26)</f>
        <v>88.469210028798514</v>
      </c>
      <c r="C144" s="22">
        <f t="shared" si="62"/>
        <v>84.631250082651889</v>
      </c>
      <c r="D144" s="22">
        <f t="shared" si="62"/>
        <v>81.937203799996851</v>
      </c>
      <c r="E144" s="22">
        <f t="shared" si="62"/>
        <v>98.138944158207735</v>
      </c>
      <c r="F144" s="22">
        <f t="shared" si="62"/>
        <v>114.74807910014233</v>
      </c>
      <c r="G144" s="22">
        <f t="shared" si="62"/>
        <v>111.9528802280431</v>
      </c>
      <c r="H144" s="22">
        <f t="shared" si="62"/>
        <v>105.97199736868365</v>
      </c>
      <c r="I144" s="22">
        <f t="shared" si="62"/>
        <v>104.63767351455925</v>
      </c>
      <c r="J144" s="22">
        <f t="shared" si="62"/>
        <v>124.49395979963835</v>
      </c>
      <c r="K144" s="22">
        <f t="shared" si="62"/>
        <v>120.89425948354885</v>
      </c>
      <c r="L144" s="22">
        <f t="shared" si="62"/>
        <v>124.16168161782785</v>
      </c>
      <c r="M144" s="22">
        <f t="shared" si="62"/>
        <v>108.58236528891393</v>
      </c>
      <c r="N144" s="22">
        <f t="shared" si="62"/>
        <v>118.32115323396791</v>
      </c>
      <c r="O144" s="22">
        <f t="shared" si="62"/>
        <v>115.57095477573311</v>
      </c>
      <c r="P144" s="22">
        <f t="shared" si="62"/>
        <v>135.19184008407322</v>
      </c>
      <c r="Q144" s="22">
        <f t="shared" si="62"/>
        <v>135.79241602269451</v>
      </c>
    </row>
    <row r="145" spans="1:17" ht="12" customHeight="1" x14ac:dyDescent="0.25">
      <c r="A145" s="23" t="s">
        <v>43</v>
      </c>
      <c r="B145" s="30">
        <f t="shared" ref="B145:Q145" si="63">IF(B115=0,0,B115/B$26)</f>
        <v>0.50663435117094779</v>
      </c>
      <c r="C145" s="30">
        <f t="shared" si="63"/>
        <v>0.54819452154165993</v>
      </c>
      <c r="D145" s="30">
        <f t="shared" si="63"/>
        <v>0.59992327126641809</v>
      </c>
      <c r="E145" s="30">
        <f t="shared" si="63"/>
        <v>0.63685198409266619</v>
      </c>
      <c r="F145" s="30">
        <f t="shared" si="63"/>
        <v>0.67068513303429722</v>
      </c>
      <c r="G145" s="30">
        <f t="shared" si="63"/>
        <v>0.73213516487148755</v>
      </c>
      <c r="H145" s="30">
        <f t="shared" si="63"/>
        <v>0.8097393468714571</v>
      </c>
      <c r="I145" s="30">
        <f t="shared" si="63"/>
        <v>0.85790423007972794</v>
      </c>
      <c r="J145" s="30">
        <f t="shared" si="63"/>
        <v>0.92900793623709377</v>
      </c>
      <c r="K145" s="30">
        <f t="shared" si="63"/>
        <v>0.96337893867799407</v>
      </c>
      <c r="L145" s="30">
        <f t="shared" si="63"/>
        <v>1.0089362740818784</v>
      </c>
      <c r="M145" s="30">
        <f t="shared" si="63"/>
        <v>1.0418894700576227</v>
      </c>
      <c r="N145" s="30">
        <f t="shared" si="63"/>
        <v>1.0718089385790588</v>
      </c>
      <c r="O145" s="30">
        <f t="shared" si="63"/>
        <v>1.1224150802263759</v>
      </c>
      <c r="P145" s="30">
        <f t="shared" si="63"/>
        <v>1.1719743628699109</v>
      </c>
      <c r="Q145" s="30">
        <f t="shared" si="63"/>
        <v>1.2741138956790863</v>
      </c>
    </row>
    <row r="146" spans="1:17" ht="12" customHeight="1" x14ac:dyDescent="0.25">
      <c r="A146" s="23" t="s">
        <v>47</v>
      </c>
      <c r="B146" s="22">
        <f t="shared" ref="B146:Q146" si="64">IF(B116=0,0,B116/B$26)</f>
        <v>13.70480678753202</v>
      </c>
      <c r="C146" s="22">
        <f t="shared" si="64"/>
        <v>13.768505241053731</v>
      </c>
      <c r="D146" s="22">
        <f t="shared" si="64"/>
        <v>13.831222986922487</v>
      </c>
      <c r="E146" s="22">
        <f t="shared" si="64"/>
        <v>13.922624200318168</v>
      </c>
      <c r="F146" s="22">
        <f t="shared" si="64"/>
        <v>13.979035889960805</v>
      </c>
      <c r="G146" s="22">
        <f t="shared" si="64"/>
        <v>13.937474406316547</v>
      </c>
      <c r="H146" s="22">
        <f t="shared" si="64"/>
        <v>13.950538164064431</v>
      </c>
      <c r="I146" s="22">
        <f t="shared" si="64"/>
        <v>13.975201829670583</v>
      </c>
      <c r="J146" s="22">
        <f t="shared" si="64"/>
        <v>14.02111235863981</v>
      </c>
      <c r="K146" s="22">
        <f t="shared" si="64"/>
        <v>14.10221999157487</v>
      </c>
      <c r="L146" s="22">
        <f t="shared" si="64"/>
        <v>14.093709895641028</v>
      </c>
      <c r="M146" s="22">
        <f t="shared" si="64"/>
        <v>14.275311268401492</v>
      </c>
      <c r="N146" s="22">
        <f t="shared" si="64"/>
        <v>14.453103545791071</v>
      </c>
      <c r="O146" s="22">
        <f t="shared" si="64"/>
        <v>14.587428720313694</v>
      </c>
      <c r="P146" s="22">
        <f t="shared" si="64"/>
        <v>14.645997624300477</v>
      </c>
      <c r="Q146" s="22">
        <f t="shared" si="64"/>
        <v>14.75235070178045</v>
      </c>
    </row>
    <row r="147" spans="1:17" ht="12" customHeight="1" x14ac:dyDescent="0.25">
      <c r="A147" s="29" t="s">
        <v>46</v>
      </c>
      <c r="B147" s="18">
        <f t="shared" ref="B147:Q147" si="65">IF(B117=0,0,B117/B$26)</f>
        <v>15.894119906448765</v>
      </c>
      <c r="C147" s="18">
        <f t="shared" si="65"/>
        <v>15.754019787856034</v>
      </c>
      <c r="D147" s="18">
        <f t="shared" si="65"/>
        <v>15.548797085063248</v>
      </c>
      <c r="E147" s="18">
        <f t="shared" si="65"/>
        <v>15.522042110912436</v>
      </c>
      <c r="F147" s="18">
        <f t="shared" si="65"/>
        <v>15.514374072453174</v>
      </c>
      <c r="G147" s="18">
        <f t="shared" si="65"/>
        <v>15.445552821661854</v>
      </c>
      <c r="H147" s="18">
        <f t="shared" si="65"/>
        <v>15.336390721913217</v>
      </c>
      <c r="I147" s="18">
        <f t="shared" si="65"/>
        <v>15.303463216173634</v>
      </c>
      <c r="J147" s="18">
        <f t="shared" si="65"/>
        <v>15.429676815712551</v>
      </c>
      <c r="K147" s="18">
        <f t="shared" si="65"/>
        <v>15.555843170835967</v>
      </c>
      <c r="L147" s="18">
        <f t="shared" si="65"/>
        <v>14.879304096210737</v>
      </c>
      <c r="M147" s="18">
        <f t="shared" si="65"/>
        <v>14.948879440567699</v>
      </c>
      <c r="N147" s="18">
        <f t="shared" si="65"/>
        <v>14.940261781656455</v>
      </c>
      <c r="O147" s="18">
        <f t="shared" si="65"/>
        <v>15.046792900211804</v>
      </c>
      <c r="P147" s="18">
        <f t="shared" si="65"/>
        <v>14.921124266206261</v>
      </c>
      <c r="Q147" s="18">
        <f t="shared" si="65"/>
        <v>15.020304101059406</v>
      </c>
    </row>
    <row r="148" spans="1:17" s="28" customFormat="1" ht="12" customHeight="1" x14ac:dyDescent="0.25"/>
    <row r="149" spans="1:17" ht="12.95" customHeight="1" x14ac:dyDescent="0.25">
      <c r="A149" s="27" t="s">
        <v>52</v>
      </c>
      <c r="B149" s="26">
        <f t="shared" ref="B149:Q149" si="66">IF(B119=0,0,B119/B$26)</f>
        <v>15.889818643798911</v>
      </c>
      <c r="C149" s="26">
        <f t="shared" si="66"/>
        <v>20.086402127893148</v>
      </c>
      <c r="D149" s="26">
        <f t="shared" si="66"/>
        <v>15.09792962345861</v>
      </c>
      <c r="E149" s="26">
        <f t="shared" si="66"/>
        <v>19.809523113209686</v>
      </c>
      <c r="F149" s="26">
        <f t="shared" si="66"/>
        <v>18.640364634711108</v>
      </c>
      <c r="G149" s="26">
        <f t="shared" si="66"/>
        <v>16.971714810697801</v>
      </c>
      <c r="H149" s="26">
        <f t="shared" si="66"/>
        <v>13.399840356350987</v>
      </c>
      <c r="I149" s="26">
        <f t="shared" si="66"/>
        <v>11.844797911837512</v>
      </c>
      <c r="J149" s="26">
        <f t="shared" si="66"/>
        <v>11.665692966213332</v>
      </c>
      <c r="K149" s="26">
        <f t="shared" si="66"/>
        <v>10.505008004673078</v>
      </c>
      <c r="L149" s="26">
        <f t="shared" si="66"/>
        <v>9.7809355564707516</v>
      </c>
      <c r="M149" s="26">
        <f t="shared" si="66"/>
        <v>11.835743102858279</v>
      </c>
      <c r="N149" s="26">
        <f t="shared" si="66"/>
        <v>12.436168893250491</v>
      </c>
      <c r="O149" s="26">
        <f t="shared" si="66"/>
        <v>13.071755239093108</v>
      </c>
      <c r="P149" s="26">
        <f t="shared" si="66"/>
        <v>14.104273470387001</v>
      </c>
      <c r="Q149" s="26">
        <f t="shared" si="66"/>
        <v>14.414810016418278</v>
      </c>
    </row>
    <row r="150" spans="1:17" ht="12" customHeight="1" x14ac:dyDescent="0.25">
      <c r="A150" s="25" t="s">
        <v>48</v>
      </c>
      <c r="B150" s="24">
        <f t="shared" ref="B150:Q150" si="67">IF(B120=0,0,B120/B$26)</f>
        <v>15.889818643798911</v>
      </c>
      <c r="C150" s="24">
        <f t="shared" si="67"/>
        <v>20.086402127893148</v>
      </c>
      <c r="D150" s="24">
        <f t="shared" si="67"/>
        <v>15.09792962345861</v>
      </c>
      <c r="E150" s="24">
        <f t="shared" si="67"/>
        <v>19.809523113209686</v>
      </c>
      <c r="F150" s="24">
        <f t="shared" si="67"/>
        <v>18.640364634711108</v>
      </c>
      <c r="G150" s="24">
        <f t="shared" si="67"/>
        <v>16.971714810697801</v>
      </c>
      <c r="H150" s="24">
        <f t="shared" si="67"/>
        <v>13.399840356350987</v>
      </c>
      <c r="I150" s="24">
        <f t="shared" si="67"/>
        <v>11.844797911837512</v>
      </c>
      <c r="J150" s="24">
        <f t="shared" si="67"/>
        <v>11.665692966213332</v>
      </c>
      <c r="K150" s="24">
        <f t="shared" si="67"/>
        <v>10.505008004673078</v>
      </c>
      <c r="L150" s="24">
        <f t="shared" si="67"/>
        <v>9.7809355564707516</v>
      </c>
      <c r="M150" s="24">
        <f t="shared" si="67"/>
        <v>11.835743102858279</v>
      </c>
      <c r="N150" s="24">
        <f t="shared" si="67"/>
        <v>12.436168893250491</v>
      </c>
      <c r="O150" s="24">
        <f t="shared" si="67"/>
        <v>13.071755239093108</v>
      </c>
      <c r="P150" s="24">
        <f t="shared" si="67"/>
        <v>14.104273470387001</v>
      </c>
      <c r="Q150" s="24">
        <f t="shared" si="67"/>
        <v>14.414810016418278</v>
      </c>
    </row>
    <row r="151" spans="1:17" ht="12" customHeight="1" x14ac:dyDescent="0.25">
      <c r="A151" s="23" t="s">
        <v>44</v>
      </c>
      <c r="B151" s="22">
        <f t="shared" ref="B151:Q151" si="68">IF(B121=0,0,B121/B$26)</f>
        <v>13.893032994820723</v>
      </c>
      <c r="C151" s="22">
        <f t="shared" si="68"/>
        <v>17.613418105070224</v>
      </c>
      <c r="D151" s="22">
        <f t="shared" si="68"/>
        <v>12.72977177879954</v>
      </c>
      <c r="E151" s="22">
        <f t="shared" si="68"/>
        <v>17.778451727030369</v>
      </c>
      <c r="F151" s="22">
        <f t="shared" si="68"/>
        <v>16.637718128727471</v>
      </c>
      <c r="G151" s="22">
        <f t="shared" si="68"/>
        <v>15.121455390710439</v>
      </c>
      <c r="H151" s="22">
        <f t="shared" si="68"/>
        <v>11.707300668239236</v>
      </c>
      <c r="I151" s="22">
        <f t="shared" si="68"/>
        <v>10.236545485758718</v>
      </c>
      <c r="J151" s="22">
        <f t="shared" si="68"/>
        <v>10.058288880867918</v>
      </c>
      <c r="K151" s="22">
        <f t="shared" si="68"/>
        <v>8.9350364118024004</v>
      </c>
      <c r="L151" s="22">
        <f t="shared" si="68"/>
        <v>8.2078039381100893</v>
      </c>
      <c r="M151" s="22">
        <f t="shared" si="68"/>
        <v>10.236683612844333</v>
      </c>
      <c r="N151" s="22">
        <f t="shared" si="68"/>
        <v>10.810267384394589</v>
      </c>
      <c r="O151" s="22">
        <f t="shared" si="68"/>
        <v>11.35197430513446</v>
      </c>
      <c r="P151" s="22">
        <f t="shared" si="68"/>
        <v>12.197900380360421</v>
      </c>
      <c r="Q151" s="22">
        <f t="shared" si="68"/>
        <v>12.524092083586774</v>
      </c>
    </row>
    <row r="152" spans="1:17" ht="12" customHeight="1" x14ac:dyDescent="0.25">
      <c r="A152" s="23" t="s">
        <v>43</v>
      </c>
      <c r="B152" s="22">
        <f t="shared" ref="B152:Q152" si="69">IF(B122=0,0,B122/B$26)</f>
        <v>0</v>
      </c>
      <c r="C152" s="22">
        <f t="shared" si="69"/>
        <v>0</v>
      </c>
      <c r="D152" s="22">
        <f t="shared" si="69"/>
        <v>0</v>
      </c>
      <c r="E152" s="22">
        <f t="shared" si="69"/>
        <v>0</v>
      </c>
      <c r="F152" s="22">
        <f t="shared" si="69"/>
        <v>0</v>
      </c>
      <c r="G152" s="22">
        <f t="shared" si="69"/>
        <v>0</v>
      </c>
      <c r="H152" s="22">
        <f t="shared" si="69"/>
        <v>0</v>
      </c>
      <c r="I152" s="22">
        <f t="shared" si="69"/>
        <v>0</v>
      </c>
      <c r="J152" s="22">
        <f t="shared" si="69"/>
        <v>0</v>
      </c>
      <c r="K152" s="22">
        <f t="shared" si="69"/>
        <v>0</v>
      </c>
      <c r="L152" s="22">
        <f t="shared" si="69"/>
        <v>0</v>
      </c>
      <c r="M152" s="22">
        <f t="shared" si="69"/>
        <v>0</v>
      </c>
      <c r="N152" s="22">
        <f t="shared" si="69"/>
        <v>0</v>
      </c>
      <c r="O152" s="22">
        <f t="shared" si="69"/>
        <v>0</v>
      </c>
      <c r="P152" s="22">
        <f t="shared" si="69"/>
        <v>0</v>
      </c>
      <c r="Q152" s="22">
        <f t="shared" si="69"/>
        <v>0</v>
      </c>
    </row>
    <row r="153" spans="1:17" ht="12" customHeight="1" x14ac:dyDescent="0.25">
      <c r="A153" s="23" t="s">
        <v>47</v>
      </c>
      <c r="B153" s="22">
        <f t="shared" ref="B153:Q153" si="70">IF(B123=0,0,B123/B$26)</f>
        <v>1.8157678700312936</v>
      </c>
      <c r="C153" s="22">
        <f t="shared" si="70"/>
        <v>1.8998377909153841</v>
      </c>
      <c r="D153" s="22">
        <f t="shared" si="70"/>
        <v>1.5807110739903742</v>
      </c>
      <c r="E153" s="22">
        <f t="shared" si="70"/>
        <v>1.2642617909395608</v>
      </c>
      <c r="F153" s="22">
        <f t="shared" si="70"/>
        <v>1.0807805592409017</v>
      </c>
      <c r="G153" s="22">
        <f t="shared" si="70"/>
        <v>0.99081591710154759</v>
      </c>
      <c r="H153" s="22">
        <f t="shared" si="70"/>
        <v>0.89887155556613096</v>
      </c>
      <c r="I153" s="22">
        <f t="shared" si="70"/>
        <v>0.85738778092334134</v>
      </c>
      <c r="J153" s="22">
        <f t="shared" si="70"/>
        <v>0.86048666338308799</v>
      </c>
      <c r="K153" s="22">
        <f t="shared" si="70"/>
        <v>0.8720080010685739</v>
      </c>
      <c r="L153" s="22">
        <f t="shared" si="70"/>
        <v>0.85150311975517334</v>
      </c>
      <c r="M153" s="22">
        <f t="shared" si="70"/>
        <v>0.8854092323990701</v>
      </c>
      <c r="N153" s="22">
        <f t="shared" si="70"/>
        <v>0.87970647920739919</v>
      </c>
      <c r="O153" s="22">
        <f t="shared" si="70"/>
        <v>0.98941594111389231</v>
      </c>
      <c r="P153" s="22">
        <f t="shared" si="70"/>
        <v>1.1675698648821762</v>
      </c>
      <c r="Q153" s="22">
        <f t="shared" si="70"/>
        <v>1.1565662652014359</v>
      </c>
    </row>
    <row r="154" spans="1:17" ht="12" customHeight="1" x14ac:dyDescent="0.25">
      <c r="A154" s="21" t="s">
        <v>46</v>
      </c>
      <c r="B154" s="20">
        <f t="shared" ref="B154:Q154" si="71">IF(B124=0,0,B124/B$26)</f>
        <v>0.18101777894689328</v>
      </c>
      <c r="C154" s="20">
        <f t="shared" si="71"/>
        <v>0.57314623190754366</v>
      </c>
      <c r="D154" s="20">
        <f t="shared" si="71"/>
        <v>0.78744677066869773</v>
      </c>
      <c r="E154" s="20">
        <f t="shared" si="71"/>
        <v>0.76680959523975512</v>
      </c>
      <c r="F154" s="20">
        <f t="shared" si="71"/>
        <v>0.92186594674273747</v>
      </c>
      <c r="G154" s="20">
        <f t="shared" si="71"/>
        <v>0.85944350288581361</v>
      </c>
      <c r="H154" s="20">
        <f t="shared" si="71"/>
        <v>0.79366813254561941</v>
      </c>
      <c r="I154" s="20">
        <f t="shared" si="71"/>
        <v>0.75086464515545137</v>
      </c>
      <c r="J154" s="20">
        <f t="shared" si="71"/>
        <v>0.74691742196232502</v>
      </c>
      <c r="K154" s="20">
        <f t="shared" si="71"/>
        <v>0.69796359180210432</v>
      </c>
      <c r="L154" s="20">
        <f t="shared" si="71"/>
        <v>0.7216284986054885</v>
      </c>
      <c r="M154" s="20">
        <f t="shared" si="71"/>
        <v>0.71365025761487599</v>
      </c>
      <c r="N154" s="20">
        <f t="shared" si="71"/>
        <v>0.74619502964850259</v>
      </c>
      <c r="O154" s="20">
        <f t="shared" si="71"/>
        <v>0.7303649928447562</v>
      </c>
      <c r="P154" s="20">
        <f t="shared" si="71"/>
        <v>0.73880322514440455</v>
      </c>
      <c r="Q154" s="20">
        <f t="shared" si="71"/>
        <v>0.73415166763006745</v>
      </c>
    </row>
    <row r="155" spans="1:17" ht="12" customHeight="1" x14ac:dyDescent="0.25">
      <c r="A155" s="19" t="s">
        <v>45</v>
      </c>
      <c r="B155" s="18">
        <f t="shared" ref="B155:Q155" si="72">IF(B125=0,0,B125/B$26)</f>
        <v>0</v>
      </c>
      <c r="C155" s="18">
        <f t="shared" si="72"/>
        <v>0</v>
      </c>
      <c r="D155" s="18">
        <f t="shared" si="72"/>
        <v>0</v>
      </c>
      <c r="E155" s="18">
        <f t="shared" si="72"/>
        <v>0</v>
      </c>
      <c r="F155" s="18">
        <f t="shared" si="72"/>
        <v>0</v>
      </c>
      <c r="G155" s="18">
        <f t="shared" si="72"/>
        <v>0</v>
      </c>
      <c r="H155" s="18">
        <f t="shared" si="72"/>
        <v>0</v>
      </c>
      <c r="I155" s="18">
        <f t="shared" si="72"/>
        <v>0</v>
      </c>
      <c r="J155" s="18">
        <f t="shared" si="72"/>
        <v>0</v>
      </c>
      <c r="K155" s="18">
        <f t="shared" si="72"/>
        <v>0</v>
      </c>
      <c r="L155" s="18">
        <f t="shared" si="72"/>
        <v>0</v>
      </c>
      <c r="M155" s="18">
        <f t="shared" si="72"/>
        <v>0</v>
      </c>
      <c r="N155" s="18">
        <f t="shared" si="72"/>
        <v>0</v>
      </c>
      <c r="O155" s="18">
        <f t="shared" si="72"/>
        <v>0</v>
      </c>
      <c r="P155" s="18">
        <f t="shared" si="72"/>
        <v>0</v>
      </c>
      <c r="Q155" s="18">
        <f t="shared" si="72"/>
        <v>0</v>
      </c>
    </row>
    <row r="157" spans="1:17" s="28" customFormat="1" ht="6.6" customHeight="1" x14ac:dyDescent="0.25">
      <c r="A157" s="35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</row>
    <row r="158" spans="1:17" s="28" customFormat="1" ht="12" customHeight="1" x14ac:dyDescent="0.25">
      <c r="B158" s="33"/>
    </row>
    <row r="159" spans="1:17" ht="12.95" customHeight="1" x14ac:dyDescent="0.25">
      <c r="A159" s="27" t="s">
        <v>51</v>
      </c>
      <c r="B159" s="26">
        <f t="shared" ref="B159:Q159" si="73">IF(B105=0,0,B105/B$23)</f>
        <v>9249.3484260117402</v>
      </c>
      <c r="C159" s="26">
        <f t="shared" si="73"/>
        <v>9284.8023176406914</v>
      </c>
      <c r="D159" s="26">
        <f t="shared" si="73"/>
        <v>9220.3612679376001</v>
      </c>
      <c r="E159" s="26">
        <f t="shared" si="73"/>
        <v>10413.859666025517</v>
      </c>
      <c r="F159" s="26">
        <f t="shared" si="73"/>
        <v>11960.861969304087</v>
      </c>
      <c r="G159" s="26">
        <f t="shared" si="73"/>
        <v>11774.112023179085</v>
      </c>
      <c r="H159" s="26">
        <f t="shared" si="73"/>
        <v>11259.667256670684</v>
      </c>
      <c r="I159" s="26">
        <f t="shared" si="73"/>
        <v>11745.152855777351</v>
      </c>
      <c r="J159" s="26">
        <f t="shared" si="73"/>
        <v>12512.78784137458</v>
      </c>
      <c r="K159" s="26">
        <f t="shared" si="73"/>
        <v>12680.01048976777</v>
      </c>
      <c r="L159" s="26">
        <f t="shared" si="73"/>
        <v>13180.039814832535</v>
      </c>
      <c r="M159" s="26">
        <f t="shared" si="73"/>
        <v>12078.547555999579</v>
      </c>
      <c r="N159" s="26">
        <f t="shared" si="73"/>
        <v>12385.126842448433</v>
      </c>
      <c r="O159" s="26">
        <f t="shared" si="73"/>
        <v>11926.200786121048</v>
      </c>
      <c r="P159" s="26">
        <f t="shared" si="73"/>
        <v>12783.782870360867</v>
      </c>
      <c r="Q159" s="26">
        <f t="shared" si="73"/>
        <v>12789.508474928491</v>
      </c>
    </row>
    <row r="160" spans="1:17" ht="12" customHeight="1" x14ac:dyDescent="0.25">
      <c r="A160" s="25" t="s">
        <v>48</v>
      </c>
      <c r="B160" s="24">
        <f t="shared" ref="B160:Q160" si="74">IF(B106=0,0,B106/B$23)</f>
        <v>7009.2560267243862</v>
      </c>
      <c r="C160" s="24">
        <f t="shared" si="74"/>
        <v>6973.2604497656948</v>
      </c>
      <c r="D160" s="24">
        <f t="shared" si="74"/>
        <v>6814.1062866956363</v>
      </c>
      <c r="E160" s="24">
        <f t="shared" si="74"/>
        <v>7900.0591212314985</v>
      </c>
      <c r="F160" s="24">
        <f t="shared" si="74"/>
        <v>9282.2784887002672</v>
      </c>
      <c r="G160" s="24">
        <f t="shared" si="74"/>
        <v>9028.7213941591108</v>
      </c>
      <c r="H160" s="24">
        <f t="shared" si="74"/>
        <v>8496.5371600148555</v>
      </c>
      <c r="I160" s="24">
        <f t="shared" si="74"/>
        <v>8791.8239219604202</v>
      </c>
      <c r="J160" s="24">
        <f t="shared" si="74"/>
        <v>9586.3750070296155</v>
      </c>
      <c r="K160" s="24">
        <f t="shared" si="74"/>
        <v>9586.0260075510541</v>
      </c>
      <c r="L160" s="24">
        <f t="shared" si="74"/>
        <v>9965.6095369446666</v>
      </c>
      <c r="M160" s="24">
        <f t="shared" si="74"/>
        <v>8922.2956837345118</v>
      </c>
      <c r="N160" s="24">
        <f t="shared" si="74"/>
        <v>9279.8256618762316</v>
      </c>
      <c r="O160" s="24">
        <f t="shared" si="74"/>
        <v>8885.7778207692991</v>
      </c>
      <c r="P160" s="24">
        <f t="shared" si="74"/>
        <v>9787.3117051368972</v>
      </c>
      <c r="Q160" s="24">
        <f t="shared" si="74"/>
        <v>9805.6925236821371</v>
      </c>
    </row>
    <row r="161" spans="1:17" ht="12" customHeight="1" x14ac:dyDescent="0.25">
      <c r="A161" s="23" t="s">
        <v>44</v>
      </c>
      <c r="B161" s="22">
        <f t="shared" ref="B161:Q161" si="75">IF(B107=0,0,B107/B$23)</f>
        <v>5130.782721327264</v>
      </c>
      <c r="C161" s="22">
        <f t="shared" si="75"/>
        <v>5075.039929933936</v>
      </c>
      <c r="D161" s="22">
        <f t="shared" si="75"/>
        <v>4890.9993778795524</v>
      </c>
      <c r="E161" s="22">
        <f t="shared" si="75"/>
        <v>5955.5834526281178</v>
      </c>
      <c r="F161" s="22">
        <f t="shared" si="75"/>
        <v>7256.5447596756649</v>
      </c>
      <c r="G161" s="22">
        <f t="shared" si="75"/>
        <v>7010.2127907867189</v>
      </c>
      <c r="H161" s="22">
        <f t="shared" si="75"/>
        <v>6510.2152843954791</v>
      </c>
      <c r="I161" s="22">
        <f t="shared" si="75"/>
        <v>6715.5161269519649</v>
      </c>
      <c r="J161" s="22">
        <f t="shared" si="75"/>
        <v>7578.3060391326044</v>
      </c>
      <c r="K161" s="22">
        <f t="shared" si="75"/>
        <v>7506.5666291340058</v>
      </c>
      <c r="L161" s="22">
        <f t="shared" si="75"/>
        <v>7883.4492220182146</v>
      </c>
      <c r="M161" s="22">
        <f t="shared" si="75"/>
        <v>6857.9037586025506</v>
      </c>
      <c r="N161" s="22">
        <f t="shared" si="75"/>
        <v>7243.9070128591593</v>
      </c>
      <c r="O161" s="22">
        <f t="shared" si="75"/>
        <v>6880.8272337050457</v>
      </c>
      <c r="P161" s="22">
        <f t="shared" si="75"/>
        <v>7809.9276375179406</v>
      </c>
      <c r="Q161" s="22">
        <f t="shared" si="75"/>
        <v>7817.7029092189669</v>
      </c>
    </row>
    <row r="162" spans="1:17" ht="12" customHeight="1" x14ac:dyDescent="0.25">
      <c r="A162" s="23" t="s">
        <v>43</v>
      </c>
      <c r="B162" s="22">
        <f t="shared" ref="B162:Q162" si="76">IF(B108=0,0,B108/B$23)</f>
        <v>11.546007054602674</v>
      </c>
      <c r="C162" s="22">
        <f t="shared" si="76"/>
        <v>12.256711300577845</v>
      </c>
      <c r="D162" s="22">
        <f t="shared" si="76"/>
        <v>13.428672687578644</v>
      </c>
      <c r="E162" s="22">
        <f t="shared" si="76"/>
        <v>14.3182977532036</v>
      </c>
      <c r="F162" s="22">
        <f t="shared" si="76"/>
        <v>15.530577006571605</v>
      </c>
      <c r="G162" s="22">
        <f t="shared" si="76"/>
        <v>16.802613098452991</v>
      </c>
      <c r="H162" s="22">
        <f t="shared" si="76"/>
        <v>18.210398028956995</v>
      </c>
      <c r="I162" s="22">
        <f t="shared" si="76"/>
        <v>20.055407984930952</v>
      </c>
      <c r="J162" s="22">
        <f t="shared" si="76"/>
        <v>20.702935963581915</v>
      </c>
      <c r="K162" s="22">
        <f t="shared" si="76"/>
        <v>21.965693902514669</v>
      </c>
      <c r="L162" s="22">
        <f t="shared" si="76"/>
        <v>23.377990306201585</v>
      </c>
      <c r="M162" s="22">
        <f t="shared" si="76"/>
        <v>23.217125837118939</v>
      </c>
      <c r="N162" s="22">
        <f t="shared" si="76"/>
        <v>22.716530515761669</v>
      </c>
      <c r="O162" s="22">
        <f t="shared" si="76"/>
        <v>22.388392682161147</v>
      </c>
      <c r="P162" s="22">
        <f t="shared" si="76"/>
        <v>22.0652910125145</v>
      </c>
      <c r="Q162" s="22">
        <f t="shared" si="76"/>
        <v>21.899730872239935</v>
      </c>
    </row>
    <row r="163" spans="1:17" ht="12" customHeight="1" x14ac:dyDescent="0.25">
      <c r="A163" s="23" t="s">
        <v>47</v>
      </c>
      <c r="B163" s="22">
        <f t="shared" ref="B163:Q163" si="77">IF(B109=0,0,B109/B$23)</f>
        <v>835.08014574693766</v>
      </c>
      <c r="C163" s="22">
        <f t="shared" si="77"/>
        <v>844.50714427510263</v>
      </c>
      <c r="D163" s="22">
        <f t="shared" si="77"/>
        <v>852.24134371748141</v>
      </c>
      <c r="E163" s="22">
        <f t="shared" si="77"/>
        <v>858.9264360209022</v>
      </c>
      <c r="F163" s="22">
        <f t="shared" si="77"/>
        <v>889.42219950032336</v>
      </c>
      <c r="G163" s="22">
        <f t="shared" si="77"/>
        <v>887.10038119037506</v>
      </c>
      <c r="H163" s="22">
        <f t="shared" si="77"/>
        <v>876.23453046301165</v>
      </c>
      <c r="I163" s="22">
        <f t="shared" si="77"/>
        <v>918.42981254947983</v>
      </c>
      <c r="J163" s="22">
        <f t="shared" si="77"/>
        <v>886.70079545476972</v>
      </c>
      <c r="K163" s="22">
        <f t="shared" si="77"/>
        <v>919.48112644701246</v>
      </c>
      <c r="L163" s="22">
        <f t="shared" si="77"/>
        <v>941.5762514383182</v>
      </c>
      <c r="M163" s="22">
        <f t="shared" si="77"/>
        <v>939.24653258482454</v>
      </c>
      <c r="N163" s="22">
        <f t="shared" si="77"/>
        <v>932.44734503784366</v>
      </c>
      <c r="O163" s="22">
        <f t="shared" si="77"/>
        <v>922.17500056852384</v>
      </c>
      <c r="P163" s="22">
        <f t="shared" si="77"/>
        <v>917.61353587036285</v>
      </c>
      <c r="Q163" s="22">
        <f t="shared" si="77"/>
        <v>922.54105373525852</v>
      </c>
    </row>
    <row r="164" spans="1:17" ht="12" customHeight="1" x14ac:dyDescent="0.25">
      <c r="A164" s="21" t="s">
        <v>46</v>
      </c>
      <c r="B164" s="20">
        <f t="shared" ref="B164:Q164" si="78">IF(B110=0,0,B110/B$23)</f>
        <v>1031.8471525955817</v>
      </c>
      <c r="C164" s="20">
        <f t="shared" si="78"/>
        <v>1041.4566642560774</v>
      </c>
      <c r="D164" s="20">
        <f t="shared" si="78"/>
        <v>1057.4368924110236</v>
      </c>
      <c r="E164" s="20">
        <f t="shared" si="78"/>
        <v>1071.2309348292749</v>
      </c>
      <c r="F164" s="20">
        <f t="shared" si="78"/>
        <v>1120.780952517707</v>
      </c>
      <c r="G164" s="20">
        <f t="shared" si="78"/>
        <v>1114.6056090835632</v>
      </c>
      <c r="H164" s="20">
        <f t="shared" si="78"/>
        <v>1091.8769471274086</v>
      </c>
      <c r="I164" s="20">
        <f t="shared" si="78"/>
        <v>1137.8225744740434</v>
      </c>
      <c r="J164" s="20">
        <f t="shared" si="78"/>
        <v>1100.665236478661</v>
      </c>
      <c r="K164" s="20">
        <f t="shared" si="78"/>
        <v>1138.0125580675221</v>
      </c>
      <c r="L164" s="20">
        <f t="shared" si="78"/>
        <v>1117.2060731819338</v>
      </c>
      <c r="M164" s="20">
        <f t="shared" si="78"/>
        <v>1101.928266710016</v>
      </c>
      <c r="N164" s="20">
        <f t="shared" si="78"/>
        <v>1080.754773463467</v>
      </c>
      <c r="O164" s="20">
        <f t="shared" si="78"/>
        <v>1060.3871938135669</v>
      </c>
      <c r="P164" s="20">
        <f t="shared" si="78"/>
        <v>1037.7052407360786</v>
      </c>
      <c r="Q164" s="20">
        <f t="shared" si="78"/>
        <v>1043.5488298556722</v>
      </c>
    </row>
    <row r="165" spans="1:17" ht="12" customHeight="1" x14ac:dyDescent="0.25">
      <c r="A165" s="19" t="s">
        <v>45</v>
      </c>
      <c r="B165" s="18">
        <f t="shared" ref="B165:Q165" si="79">IF(B111=0,0,B111/B$23)</f>
        <v>2240.092399287355</v>
      </c>
      <c r="C165" s="18">
        <f t="shared" si="79"/>
        <v>2311.5418678749957</v>
      </c>
      <c r="D165" s="18">
        <f t="shared" si="79"/>
        <v>2406.2549812419634</v>
      </c>
      <c r="E165" s="18">
        <f t="shared" si="79"/>
        <v>2513.8005447940177</v>
      </c>
      <c r="F165" s="18">
        <f t="shared" si="79"/>
        <v>2678.583480603821</v>
      </c>
      <c r="G165" s="18">
        <f t="shared" si="79"/>
        <v>2745.3906290199734</v>
      </c>
      <c r="H165" s="18">
        <f t="shared" si="79"/>
        <v>2763.1300966558279</v>
      </c>
      <c r="I165" s="18">
        <f t="shared" si="79"/>
        <v>2953.3289338169316</v>
      </c>
      <c r="J165" s="18">
        <f t="shared" si="79"/>
        <v>2926.4128343449643</v>
      </c>
      <c r="K165" s="18">
        <f t="shared" si="79"/>
        <v>3093.9844822167165</v>
      </c>
      <c r="L165" s="18">
        <f t="shared" si="79"/>
        <v>3214.4302778878678</v>
      </c>
      <c r="M165" s="18">
        <f t="shared" si="79"/>
        <v>3156.251872265067</v>
      </c>
      <c r="N165" s="18">
        <f t="shared" si="79"/>
        <v>3105.3011805722008</v>
      </c>
      <c r="O165" s="18">
        <f t="shared" si="79"/>
        <v>3040.4229653517496</v>
      </c>
      <c r="P165" s="18">
        <f t="shared" si="79"/>
        <v>2996.471165223968</v>
      </c>
      <c r="Q165" s="18">
        <f t="shared" si="79"/>
        <v>2983.815951246354</v>
      </c>
    </row>
    <row r="166" spans="1:17" s="28" customFormat="1" ht="12" customHeight="1" x14ac:dyDescent="0.25"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</row>
    <row r="167" spans="1:17" ht="12.95" customHeight="1" x14ac:dyDescent="0.25">
      <c r="A167" s="32" t="s">
        <v>50</v>
      </c>
      <c r="B167" s="31">
        <f t="shared" ref="B167:Q167" si="80">IF(B113=0,0,B113/B$23)</f>
        <v>4413.111764210611</v>
      </c>
      <c r="C167" s="31">
        <f t="shared" si="80"/>
        <v>4314.9231623914557</v>
      </c>
      <c r="D167" s="31">
        <f t="shared" si="80"/>
        <v>4332.9351757925851</v>
      </c>
      <c r="E167" s="31">
        <f t="shared" si="80"/>
        <v>5096.3147022999483</v>
      </c>
      <c r="F167" s="31">
        <f t="shared" si="80"/>
        <v>6044.0309743369971</v>
      </c>
      <c r="G167" s="31">
        <f t="shared" si="80"/>
        <v>6003.6522905527499</v>
      </c>
      <c r="H167" s="31">
        <f t="shared" si="80"/>
        <v>5760.5739752401541</v>
      </c>
      <c r="I167" s="31">
        <f t="shared" si="80"/>
        <v>6033.2334559165793</v>
      </c>
      <c r="J167" s="31">
        <f t="shared" si="80"/>
        <v>6707.8835976665796</v>
      </c>
      <c r="K167" s="31">
        <f t="shared" si="80"/>
        <v>6810.1892468803562</v>
      </c>
      <c r="L167" s="31">
        <f t="shared" si="80"/>
        <v>7158.0151432895082</v>
      </c>
      <c r="M167" s="31">
        <f t="shared" si="80"/>
        <v>6398.5158105510691</v>
      </c>
      <c r="N167" s="31">
        <f t="shared" si="80"/>
        <v>6783.4295925752258</v>
      </c>
      <c r="O167" s="31">
        <f t="shared" si="80"/>
        <v>6543.0683153504997</v>
      </c>
      <c r="P167" s="31">
        <f t="shared" si="80"/>
        <v>7349.2567273472632</v>
      </c>
      <c r="Q167" s="31">
        <f t="shared" si="80"/>
        <v>7432.7868975323772</v>
      </c>
    </row>
    <row r="168" spans="1:17" ht="12" customHeight="1" x14ac:dyDescent="0.25">
      <c r="A168" s="23" t="s">
        <v>44</v>
      </c>
      <c r="B168" s="22">
        <f t="shared" ref="B168:Q168" si="81">IF(B114=0,0,B114/B$23)</f>
        <v>3292.6440254733307</v>
      </c>
      <c r="C168" s="22">
        <f t="shared" si="81"/>
        <v>3183.7059329658387</v>
      </c>
      <c r="D168" s="22">
        <f t="shared" si="81"/>
        <v>3172.2448401644056</v>
      </c>
      <c r="E168" s="22">
        <f t="shared" si="81"/>
        <v>3900.6796139339172</v>
      </c>
      <c r="F168" s="22">
        <f t="shared" si="81"/>
        <v>4785.939816145793</v>
      </c>
      <c r="G168" s="22">
        <f t="shared" si="81"/>
        <v>4731.0158809510021</v>
      </c>
      <c r="H168" s="22">
        <f t="shared" si="81"/>
        <v>4486.4078547954878</v>
      </c>
      <c r="I168" s="22">
        <f t="shared" si="81"/>
        <v>4684.1555146314149</v>
      </c>
      <c r="J168" s="22">
        <f t="shared" si="81"/>
        <v>5392.0755046486993</v>
      </c>
      <c r="K168" s="22">
        <f t="shared" si="81"/>
        <v>5433.8446598851006</v>
      </c>
      <c r="L168" s="22">
        <f t="shared" si="81"/>
        <v>5765.7341167807863</v>
      </c>
      <c r="M168" s="22">
        <f t="shared" si="81"/>
        <v>5003.7721251158309</v>
      </c>
      <c r="N168" s="22">
        <f t="shared" si="81"/>
        <v>5394.4688719798896</v>
      </c>
      <c r="O168" s="22">
        <f t="shared" si="81"/>
        <v>5167.77898643555</v>
      </c>
      <c r="P168" s="22">
        <f t="shared" si="81"/>
        <v>5987.7896319451329</v>
      </c>
      <c r="Q168" s="22">
        <f t="shared" si="81"/>
        <v>6049.6345165214389</v>
      </c>
    </row>
    <row r="169" spans="1:17" ht="12" customHeight="1" x14ac:dyDescent="0.25">
      <c r="A169" s="23" t="s">
        <v>43</v>
      </c>
      <c r="B169" s="30">
        <f t="shared" ref="B169:Q169" si="82">IF(B115=0,0,B115/B$23)</f>
        <v>18.855899910709688</v>
      </c>
      <c r="C169" s="30">
        <f t="shared" si="82"/>
        <v>20.622289626433272</v>
      </c>
      <c r="D169" s="30">
        <f t="shared" si="82"/>
        <v>23.226366211065638</v>
      </c>
      <c r="E169" s="30">
        <f t="shared" si="82"/>
        <v>25.312637839663068</v>
      </c>
      <c r="F169" s="30">
        <f t="shared" si="82"/>
        <v>27.973092948114541</v>
      </c>
      <c r="G169" s="30">
        <f t="shared" si="82"/>
        <v>30.939294147271564</v>
      </c>
      <c r="H169" s="30">
        <f t="shared" si="82"/>
        <v>34.280952103811408</v>
      </c>
      <c r="I169" s="30">
        <f t="shared" si="82"/>
        <v>38.404493289832509</v>
      </c>
      <c r="J169" s="30">
        <f t="shared" si="82"/>
        <v>40.237140377495052</v>
      </c>
      <c r="K169" s="30">
        <f t="shared" si="82"/>
        <v>43.301075863685213</v>
      </c>
      <c r="L169" s="30">
        <f t="shared" si="82"/>
        <v>46.852283420558159</v>
      </c>
      <c r="M169" s="30">
        <f t="shared" si="82"/>
        <v>48.013114043467183</v>
      </c>
      <c r="N169" s="30">
        <f t="shared" si="82"/>
        <v>48.865649107066631</v>
      </c>
      <c r="O169" s="30">
        <f t="shared" si="82"/>
        <v>50.189020908479755</v>
      </c>
      <c r="P169" s="30">
        <f t="shared" si="82"/>
        <v>51.907984494729007</v>
      </c>
      <c r="Q169" s="30">
        <f t="shared" si="82"/>
        <v>56.762547033492638</v>
      </c>
    </row>
    <row r="170" spans="1:17" ht="12" customHeight="1" x14ac:dyDescent="0.25">
      <c r="A170" s="23" t="s">
        <v>47</v>
      </c>
      <c r="B170" s="22">
        <f t="shared" ref="B170:Q170" si="83">IF(B116=0,0,B116/B$23)</f>
        <v>510.0650291162828</v>
      </c>
      <c r="C170" s="22">
        <f t="shared" si="83"/>
        <v>517.95136880530947</v>
      </c>
      <c r="D170" s="22">
        <f t="shared" si="83"/>
        <v>535.48356202789853</v>
      </c>
      <c r="E170" s="22">
        <f t="shared" si="83"/>
        <v>553.37559270146403</v>
      </c>
      <c r="F170" s="22">
        <f t="shared" si="83"/>
        <v>583.04090998078823</v>
      </c>
      <c r="G170" s="22">
        <f t="shared" si="83"/>
        <v>588.9836208083085</v>
      </c>
      <c r="H170" s="22">
        <f t="shared" si="83"/>
        <v>590.6070051707693</v>
      </c>
      <c r="I170" s="22">
        <f t="shared" si="83"/>
        <v>625.60659578722505</v>
      </c>
      <c r="J170" s="22">
        <f t="shared" si="83"/>
        <v>607.28164337149224</v>
      </c>
      <c r="K170" s="22">
        <f t="shared" si="83"/>
        <v>633.85369264924987</v>
      </c>
      <c r="L170" s="22">
        <f t="shared" si="83"/>
        <v>654.47393204153082</v>
      </c>
      <c r="M170" s="22">
        <f t="shared" si="83"/>
        <v>657.84535464961186</v>
      </c>
      <c r="N170" s="22">
        <f t="shared" si="83"/>
        <v>658.94233660063082</v>
      </c>
      <c r="O170" s="22">
        <f t="shared" si="83"/>
        <v>652.27987216380018</v>
      </c>
      <c r="P170" s="22">
        <f t="shared" si="83"/>
        <v>648.68673042501882</v>
      </c>
      <c r="Q170" s="22">
        <f t="shared" si="83"/>
        <v>657.22617373863409</v>
      </c>
    </row>
    <row r="171" spans="1:17" ht="12" customHeight="1" x14ac:dyDescent="0.25">
      <c r="A171" s="29" t="s">
        <v>46</v>
      </c>
      <c r="B171" s="18">
        <f t="shared" ref="B171:Q171" si="84">IF(B117=0,0,B117/B$23)</f>
        <v>591.54680971028893</v>
      </c>
      <c r="C171" s="18">
        <f t="shared" si="84"/>
        <v>592.64357099387485</v>
      </c>
      <c r="D171" s="18">
        <f t="shared" si="84"/>
        <v>601.98040738921497</v>
      </c>
      <c r="E171" s="18">
        <f t="shared" si="84"/>
        <v>616.94685782490342</v>
      </c>
      <c r="F171" s="18">
        <f t="shared" si="84"/>
        <v>647.07715526230106</v>
      </c>
      <c r="G171" s="18">
        <f t="shared" si="84"/>
        <v>652.71349464616708</v>
      </c>
      <c r="H171" s="18">
        <f t="shared" si="84"/>
        <v>649.27816317008592</v>
      </c>
      <c r="I171" s="18">
        <f t="shared" si="84"/>
        <v>685.06685220810721</v>
      </c>
      <c r="J171" s="18">
        <f t="shared" si="84"/>
        <v>668.28930926889257</v>
      </c>
      <c r="K171" s="18">
        <f t="shared" si="84"/>
        <v>699.18981848232102</v>
      </c>
      <c r="L171" s="18">
        <f t="shared" si="84"/>
        <v>690.95481104663224</v>
      </c>
      <c r="M171" s="18">
        <f t="shared" si="84"/>
        <v>688.88521674215929</v>
      </c>
      <c r="N171" s="18">
        <f t="shared" si="84"/>
        <v>681.15273488763819</v>
      </c>
      <c r="O171" s="18">
        <f t="shared" si="84"/>
        <v>672.82043584266933</v>
      </c>
      <c r="P171" s="18">
        <f t="shared" si="84"/>
        <v>660.87238048238066</v>
      </c>
      <c r="Q171" s="18">
        <f t="shared" si="84"/>
        <v>669.16366023881017</v>
      </c>
    </row>
    <row r="172" spans="1:17" s="28" customFormat="1" ht="12" customHeight="1" x14ac:dyDescent="0.25"/>
    <row r="173" spans="1:17" ht="12.95" customHeight="1" x14ac:dyDescent="0.25">
      <c r="A173" s="27" t="s">
        <v>49</v>
      </c>
      <c r="B173" s="26">
        <f t="shared" ref="B173:Q173" si="85">IF(B119=0,0,B119/B$23)</f>
        <v>591.38672546446571</v>
      </c>
      <c r="C173" s="26">
        <f t="shared" si="85"/>
        <v>755.62156489544361</v>
      </c>
      <c r="D173" s="26">
        <f t="shared" si="85"/>
        <v>584.52482052095297</v>
      </c>
      <c r="E173" s="26">
        <f t="shared" si="85"/>
        <v>787.35922453866465</v>
      </c>
      <c r="F173" s="26">
        <f t="shared" si="85"/>
        <v>777.45670334824081</v>
      </c>
      <c r="G173" s="26">
        <f t="shared" si="85"/>
        <v>717.20756208172929</v>
      </c>
      <c r="H173" s="26">
        <f t="shared" si="85"/>
        <v>567.29278036146718</v>
      </c>
      <c r="I173" s="26">
        <f t="shared" si="85"/>
        <v>530.23804519801831</v>
      </c>
      <c r="J173" s="26">
        <f t="shared" si="85"/>
        <v>505.26384885746285</v>
      </c>
      <c r="K173" s="26">
        <f t="shared" si="85"/>
        <v>472.16949665017614</v>
      </c>
      <c r="L173" s="26">
        <f t="shared" si="85"/>
        <v>454.20030638406126</v>
      </c>
      <c r="M173" s="26">
        <f t="shared" si="85"/>
        <v>545.42338675837266</v>
      </c>
      <c r="N173" s="26">
        <f t="shared" si="85"/>
        <v>566.98674875715301</v>
      </c>
      <c r="O173" s="26">
        <f t="shared" si="85"/>
        <v>584.50622106133471</v>
      </c>
      <c r="P173" s="26">
        <f t="shared" si="85"/>
        <v>624.69319449740556</v>
      </c>
      <c r="Q173" s="26">
        <f t="shared" si="85"/>
        <v>642.18853142615001</v>
      </c>
    </row>
    <row r="174" spans="1:17" ht="12" customHeight="1" x14ac:dyDescent="0.25">
      <c r="A174" s="25" t="s">
        <v>48</v>
      </c>
      <c r="B174" s="24">
        <f t="shared" ref="B174:Q174" si="86">IF(B120=0,0,B120/B$23)</f>
        <v>591.38672546446571</v>
      </c>
      <c r="C174" s="24">
        <f t="shared" si="86"/>
        <v>755.62156489544361</v>
      </c>
      <c r="D174" s="24">
        <f t="shared" si="86"/>
        <v>584.52482052095297</v>
      </c>
      <c r="E174" s="24">
        <f t="shared" si="86"/>
        <v>787.35922453866465</v>
      </c>
      <c r="F174" s="24">
        <f t="shared" si="86"/>
        <v>777.45670334824081</v>
      </c>
      <c r="G174" s="24">
        <f t="shared" si="86"/>
        <v>717.20756208172929</v>
      </c>
      <c r="H174" s="24">
        <f t="shared" si="86"/>
        <v>567.29278036146718</v>
      </c>
      <c r="I174" s="24">
        <f t="shared" si="86"/>
        <v>530.23804519801831</v>
      </c>
      <c r="J174" s="24">
        <f t="shared" si="86"/>
        <v>505.26384885746285</v>
      </c>
      <c r="K174" s="24">
        <f t="shared" si="86"/>
        <v>472.16949665017614</v>
      </c>
      <c r="L174" s="24">
        <f t="shared" si="86"/>
        <v>454.20030638406126</v>
      </c>
      <c r="M174" s="24">
        <f t="shared" si="86"/>
        <v>545.42338675837266</v>
      </c>
      <c r="N174" s="24">
        <f t="shared" si="86"/>
        <v>566.98674875715301</v>
      </c>
      <c r="O174" s="24">
        <f t="shared" si="86"/>
        <v>584.50622106133471</v>
      </c>
      <c r="P174" s="24">
        <f t="shared" si="86"/>
        <v>624.69319449740556</v>
      </c>
      <c r="Q174" s="24">
        <f t="shared" si="86"/>
        <v>642.18853142615001</v>
      </c>
    </row>
    <row r="175" spans="1:17" ht="12" customHeight="1" x14ac:dyDescent="0.25">
      <c r="A175" s="23" t="s">
        <v>44</v>
      </c>
      <c r="B175" s="22">
        <f t="shared" ref="B175:Q175" si="87">IF(B121=0,0,B121/B$23)</f>
        <v>517.070425645368</v>
      </c>
      <c r="C175" s="22">
        <f t="shared" si="87"/>
        <v>662.59146197362736</v>
      </c>
      <c r="D175" s="22">
        <f t="shared" si="87"/>
        <v>492.84026021118456</v>
      </c>
      <c r="E175" s="22">
        <f t="shared" si="87"/>
        <v>706.63124424021794</v>
      </c>
      <c r="F175" s="22">
        <f t="shared" si="87"/>
        <v>693.92985282651864</v>
      </c>
      <c r="G175" s="22">
        <f t="shared" si="87"/>
        <v>639.01746387247658</v>
      </c>
      <c r="H175" s="22">
        <f t="shared" si="87"/>
        <v>495.63778149530793</v>
      </c>
      <c r="I175" s="22">
        <f t="shared" si="87"/>
        <v>458.24385593990036</v>
      </c>
      <c r="J175" s="22">
        <f t="shared" si="87"/>
        <v>435.64405197243821</v>
      </c>
      <c r="K175" s="22">
        <f t="shared" si="87"/>
        <v>401.6038486819819</v>
      </c>
      <c r="L175" s="22">
        <f t="shared" si="87"/>
        <v>381.14831059934664</v>
      </c>
      <c r="M175" s="22">
        <f t="shared" si="87"/>
        <v>471.73435556768226</v>
      </c>
      <c r="N175" s="22">
        <f t="shared" si="87"/>
        <v>492.85904767664715</v>
      </c>
      <c r="O175" s="22">
        <f t="shared" si="87"/>
        <v>507.6058632765417</v>
      </c>
      <c r="P175" s="22">
        <f t="shared" si="87"/>
        <v>540.25791337406542</v>
      </c>
      <c r="Q175" s="22">
        <f t="shared" si="87"/>
        <v>557.95590045541951</v>
      </c>
    </row>
    <row r="176" spans="1:17" ht="12" customHeight="1" x14ac:dyDescent="0.25">
      <c r="A176" s="23" t="s">
        <v>43</v>
      </c>
      <c r="B176" s="22">
        <f t="shared" ref="B176:Q176" si="88">IF(B122=0,0,B122/B$23)</f>
        <v>0</v>
      </c>
      <c r="C176" s="22">
        <f t="shared" si="88"/>
        <v>0</v>
      </c>
      <c r="D176" s="22">
        <f t="shared" si="88"/>
        <v>0</v>
      </c>
      <c r="E176" s="22">
        <f t="shared" si="88"/>
        <v>0</v>
      </c>
      <c r="F176" s="22">
        <f t="shared" si="88"/>
        <v>0</v>
      </c>
      <c r="G176" s="22">
        <f t="shared" si="88"/>
        <v>0</v>
      </c>
      <c r="H176" s="22">
        <f t="shared" si="88"/>
        <v>0</v>
      </c>
      <c r="I176" s="22">
        <f t="shared" si="88"/>
        <v>0</v>
      </c>
      <c r="J176" s="22">
        <f t="shared" si="88"/>
        <v>0</v>
      </c>
      <c r="K176" s="22">
        <f t="shared" si="88"/>
        <v>0</v>
      </c>
      <c r="L176" s="22">
        <f t="shared" si="88"/>
        <v>0</v>
      </c>
      <c r="M176" s="22">
        <f t="shared" si="88"/>
        <v>0</v>
      </c>
      <c r="N176" s="22">
        <f t="shared" si="88"/>
        <v>0</v>
      </c>
      <c r="O176" s="22">
        <f t="shared" si="88"/>
        <v>0</v>
      </c>
      <c r="P176" s="22">
        <f t="shared" si="88"/>
        <v>0</v>
      </c>
      <c r="Q176" s="22">
        <f t="shared" si="88"/>
        <v>0</v>
      </c>
    </row>
    <row r="177" spans="1:17" ht="12" customHeight="1" x14ac:dyDescent="0.25">
      <c r="A177" s="23" t="s">
        <v>47</v>
      </c>
      <c r="B177" s="22">
        <f t="shared" ref="B177:Q177" si="89">IF(B123=0,0,B123/B$23)</f>
        <v>67.579186328879771</v>
      </c>
      <c r="C177" s="22">
        <f t="shared" si="89"/>
        <v>71.469165830623552</v>
      </c>
      <c r="D177" s="22">
        <f t="shared" si="89"/>
        <v>61.198116553946811</v>
      </c>
      <c r="E177" s="22">
        <f t="shared" si="89"/>
        <v>50.249982174697053</v>
      </c>
      <c r="F177" s="22">
        <f t="shared" si="89"/>
        <v>45.077449239679105</v>
      </c>
      <c r="G177" s="22">
        <f t="shared" si="89"/>
        <v>41.870882011772167</v>
      </c>
      <c r="H177" s="22">
        <f t="shared" si="89"/>
        <v>38.05443426072344</v>
      </c>
      <c r="I177" s="22">
        <f t="shared" si="89"/>
        <v>38.381374196272212</v>
      </c>
      <c r="J177" s="22">
        <f t="shared" si="89"/>
        <v>37.269350795590313</v>
      </c>
      <c r="K177" s="22">
        <f t="shared" si="89"/>
        <v>39.194218486679603</v>
      </c>
      <c r="L177" s="22">
        <f t="shared" si="89"/>
        <v>39.541511713971005</v>
      </c>
      <c r="M177" s="22">
        <f t="shared" si="89"/>
        <v>40.802077064819713</v>
      </c>
      <c r="N177" s="22">
        <f t="shared" si="89"/>
        <v>40.107361100339375</v>
      </c>
      <c r="O177" s="22">
        <f t="shared" si="89"/>
        <v>44.241937078868375</v>
      </c>
      <c r="P177" s="22">
        <f t="shared" si="89"/>
        <v>51.712904618839453</v>
      </c>
      <c r="Q177" s="22">
        <f t="shared" si="89"/>
        <v>51.52572878177191</v>
      </c>
    </row>
    <row r="178" spans="1:17" ht="12" customHeight="1" x14ac:dyDescent="0.25">
      <c r="A178" s="21" t="s">
        <v>46</v>
      </c>
      <c r="B178" s="20">
        <f t="shared" ref="B178:Q178" si="90">IF(B124=0,0,B124/B$23)</f>
        <v>6.7371134902179106</v>
      </c>
      <c r="C178" s="20">
        <f t="shared" si="90"/>
        <v>21.560937091192784</v>
      </c>
      <c r="D178" s="20">
        <f t="shared" si="90"/>
        <v>30.486443755821657</v>
      </c>
      <c r="E178" s="20">
        <f t="shared" si="90"/>
        <v>30.477998123749693</v>
      </c>
      <c r="F178" s="20">
        <f t="shared" si="90"/>
        <v>38.449401282043176</v>
      </c>
      <c r="G178" s="20">
        <f t="shared" si="90"/>
        <v>36.31921619748055</v>
      </c>
      <c r="H178" s="20">
        <f t="shared" si="90"/>
        <v>33.600564605435856</v>
      </c>
      <c r="I178" s="20">
        <f t="shared" si="90"/>
        <v>33.61281506184568</v>
      </c>
      <c r="J178" s="20">
        <f t="shared" si="90"/>
        <v>32.350446089434364</v>
      </c>
      <c r="K178" s="20">
        <f t="shared" si="90"/>
        <v>31.371429481514674</v>
      </c>
      <c r="L178" s="20">
        <f t="shared" si="90"/>
        <v>33.510484070743622</v>
      </c>
      <c r="M178" s="20">
        <f t="shared" si="90"/>
        <v>32.886954125870702</v>
      </c>
      <c r="N178" s="20">
        <f t="shared" si="90"/>
        <v>34.02033998016644</v>
      </c>
      <c r="O178" s="20">
        <f t="shared" si="90"/>
        <v>32.658420705924634</v>
      </c>
      <c r="P178" s="20">
        <f t="shared" si="90"/>
        <v>32.722376504500687</v>
      </c>
      <c r="Q178" s="20">
        <f t="shared" si="90"/>
        <v>32.706902188958509</v>
      </c>
    </row>
    <row r="179" spans="1:17" ht="12" customHeight="1" x14ac:dyDescent="0.25">
      <c r="A179" s="19" t="s">
        <v>45</v>
      </c>
      <c r="B179" s="18">
        <f t="shared" ref="B179:Q179" si="91">IF(B125=0,0,B125/B$23)</f>
        <v>0</v>
      </c>
      <c r="C179" s="18">
        <f t="shared" si="91"/>
        <v>0</v>
      </c>
      <c r="D179" s="18">
        <f t="shared" si="91"/>
        <v>0</v>
      </c>
      <c r="E179" s="18">
        <f t="shared" si="91"/>
        <v>0</v>
      </c>
      <c r="F179" s="18">
        <f t="shared" si="91"/>
        <v>0</v>
      </c>
      <c r="G179" s="18">
        <f t="shared" si="91"/>
        <v>0</v>
      </c>
      <c r="H179" s="18">
        <f t="shared" si="91"/>
        <v>0</v>
      </c>
      <c r="I179" s="18">
        <f t="shared" si="91"/>
        <v>0</v>
      </c>
      <c r="J179" s="18">
        <f t="shared" si="91"/>
        <v>0</v>
      </c>
      <c r="K179" s="18">
        <f t="shared" si="91"/>
        <v>0</v>
      </c>
      <c r="L179" s="18">
        <f t="shared" si="91"/>
        <v>0</v>
      </c>
      <c r="M179" s="18">
        <f t="shared" si="91"/>
        <v>0</v>
      </c>
      <c r="N179" s="18">
        <f t="shared" si="91"/>
        <v>0</v>
      </c>
      <c r="O179" s="18">
        <f t="shared" si="91"/>
        <v>0</v>
      </c>
      <c r="P179" s="18">
        <f t="shared" si="91"/>
        <v>0</v>
      </c>
      <c r="Q179" s="18">
        <f t="shared" si="91"/>
        <v>0</v>
      </c>
    </row>
  </sheetData>
  <pageMargins left="0.39370078740157483" right="0.39370078740157483" top="0.39370078740157483" bottom="0.39370078740157483" header="0.31496062992125984" footer="0.31496062992125984"/>
  <pageSetup paperSize="9" scale="39" orientation="portrait" horizontalDpi="1200" verticalDpi="12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224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11.140282718297938</v>
      </c>
      <c r="C3" s="154">
        <v>11.872811086084397</v>
      </c>
      <c r="D3" s="154">
        <v>12.461795658397474</v>
      </c>
      <c r="E3" s="154">
        <v>13.03778592258123</v>
      </c>
      <c r="F3" s="154">
        <v>13.6454774134146</v>
      </c>
      <c r="G3" s="154">
        <v>14.119959554739122</v>
      </c>
      <c r="H3" s="154">
        <v>14.474148195085645</v>
      </c>
      <c r="I3" s="154">
        <v>14.861732049156878</v>
      </c>
      <c r="J3" s="154">
        <v>15.096816393811089</v>
      </c>
      <c r="K3" s="154">
        <v>15.315102096024777</v>
      </c>
      <c r="L3" s="154">
        <v>15.360872086894471</v>
      </c>
      <c r="M3" s="154">
        <v>15.321944043325407</v>
      </c>
      <c r="N3" s="154">
        <v>15.27361619042466</v>
      </c>
      <c r="O3" s="154">
        <v>15.218338812812586</v>
      </c>
      <c r="P3" s="154">
        <v>15.170958466964828</v>
      </c>
      <c r="Q3" s="154">
        <v>15.144383866768685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14.787462459246493</v>
      </c>
      <c r="C5" s="143">
        <v>15.759810828932249</v>
      </c>
      <c r="D5" s="143">
        <v>16.541621082082237</v>
      </c>
      <c r="E5" s="143">
        <v>17.306182864209983</v>
      </c>
      <c r="F5" s="143">
        <v>18.112824431101469</v>
      </c>
      <c r="G5" s="143">
        <v>18.74264568697453</v>
      </c>
      <c r="H5" s="143">
        <v>19.212790956628503</v>
      </c>
      <c r="I5" s="143">
        <v>19.727264586860045</v>
      </c>
      <c r="J5" s="143">
        <v>20.039312405504791</v>
      </c>
      <c r="K5" s="143">
        <v>20.329061930584029</v>
      </c>
      <c r="L5" s="143">
        <v>20.389816405031418</v>
      </c>
      <c r="M5" s="143">
        <v>20.338143840030543</v>
      </c>
      <c r="N5" s="143">
        <v>20.273994093693137</v>
      </c>
      <c r="O5" s="143">
        <v>20.200619641091361</v>
      </c>
      <c r="P5" s="143">
        <v>20.137727602958535</v>
      </c>
      <c r="Q5" s="143">
        <v>20.102452833663442</v>
      </c>
    </row>
    <row r="6" spans="1:17" ht="12" customHeight="1" x14ac:dyDescent="0.25">
      <c r="A6" s="153" t="str">
        <f>"Penetration factor "&amp;MID('SER_se-appl'!A71,FIND("(",'SER_se-appl'!A71),100)</f>
        <v>Penetration factor (unit per capita)</v>
      </c>
      <c r="B6" s="152">
        <f>1000*B8/SER_summary!B$3</f>
        <v>1.5103020176155968E-2</v>
      </c>
      <c r="C6" s="152">
        <f>1000*C8/SER_summary!C$3</f>
        <v>1.6416807742775298E-2</v>
      </c>
      <c r="D6" s="152">
        <f>1000*D8/SER_summary!D$3</f>
        <v>1.7593331611811411E-2</v>
      </c>
      <c r="E6" s="152">
        <f>1000*E8/SER_summary!E$3</f>
        <v>1.8792547460270027E-2</v>
      </c>
      <c r="F6" s="152">
        <f>1000*F8/SER_summary!F$3</f>
        <v>2.0106323686655075E-2</v>
      </c>
      <c r="G6" s="152">
        <f>1000*G8/SER_summary!G$3</f>
        <v>2.124464724245554E-2</v>
      </c>
      <c r="H6" s="152">
        <f>1000*H8/SER_summary!H$3</f>
        <v>2.2264910186275137E-2</v>
      </c>
      <c r="I6" s="152">
        <f>1000*I8/SER_summary!I$3</f>
        <v>2.3407310593745081E-2</v>
      </c>
      <c r="J6" s="152">
        <f>1000*J8/SER_summary!J$3</f>
        <v>2.4306327349152515E-2</v>
      </c>
      <c r="K6" s="152">
        <f>1000*K8/SER_summary!K$3</f>
        <v>2.5240719153193845E-2</v>
      </c>
      <c r="L6" s="152">
        <f>1000*L8/SER_summary!L$3</f>
        <v>2.5942222893946421E-2</v>
      </c>
      <c r="M6" s="152">
        <f>1000*M8/SER_summary!M$3</f>
        <v>2.6458924124325225E-2</v>
      </c>
      <c r="N6" s="152">
        <f>1000*N8/SER_summary!N$3</f>
        <v>2.7011687836788544E-2</v>
      </c>
      <c r="O6" s="152">
        <f>1000*O8/SER_summary!O$3</f>
        <v>2.768250262674574E-2</v>
      </c>
      <c r="P6" s="152">
        <f>1000*P8/SER_summary!P$3</f>
        <v>2.8516230400530737E-2</v>
      </c>
      <c r="Q6" s="152">
        <f>1000*Q8/SER_summary!Q$3</f>
        <v>2.9447164004646757E-2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"&amp;MID('SER_se-appl'!A23,FIND("(",'SER_se-appl'!A23),100)</f>
        <v>Stock of appliances (000 units)</v>
      </c>
      <c r="B8" s="62">
        <v>21.163107021838549</v>
      </c>
      <c r="C8" s="62">
        <v>22.864016479518014</v>
      </c>
      <c r="D8" s="62">
        <v>24.340550218257206</v>
      </c>
      <c r="E8" s="62">
        <v>25.843323341888741</v>
      </c>
      <c r="F8" s="62">
        <v>27.470264736892496</v>
      </c>
      <c r="G8" s="62">
        <v>28.868288905410711</v>
      </c>
      <c r="H8" s="62">
        <v>30.073214188601824</v>
      </c>
      <c r="I8" s="62">
        <v>31.434145542552145</v>
      </c>
      <c r="J8" s="62">
        <v>32.532560777199691</v>
      </c>
      <c r="K8" s="62">
        <v>33.715038201687143</v>
      </c>
      <c r="L8" s="62">
        <v>34.588506362269818</v>
      </c>
      <c r="M8" s="62">
        <v>35.181373051150281</v>
      </c>
      <c r="N8" s="62">
        <v>35.79634792000541</v>
      </c>
      <c r="O8" s="62">
        <v>36.545720222761432</v>
      </c>
      <c r="P8" s="62">
        <v>37.522197769395959</v>
      </c>
      <c r="Q8" s="62">
        <v>38.719192534789876</v>
      </c>
    </row>
    <row r="9" spans="1:17" ht="12.95" customHeight="1" x14ac:dyDescent="0.25">
      <c r="A9" s="151" t="str">
        <f>"Number of new appliances "&amp;MID('SER_se-appl'!A31,FIND("(",'SER_se-appl'!A31),100)</f>
        <v>Number of new appliances (000 units)</v>
      </c>
      <c r="B9" s="150"/>
      <c r="C9" s="150">
        <v>3.3834732863992096</v>
      </c>
      <c r="D9" s="150">
        <v>3.2432257588949258</v>
      </c>
      <c r="E9" s="150">
        <v>3.3577997447950532</v>
      </c>
      <c r="F9" s="150">
        <v>3.574719347225459</v>
      </c>
      <c r="G9" s="150">
        <v>3.4431910183509866</v>
      </c>
      <c r="H9" s="150">
        <v>3.3523504755155447</v>
      </c>
      <c r="I9" s="150">
        <v>3.6157278058909594</v>
      </c>
      <c r="J9" s="150">
        <v>3.4659515091852224</v>
      </c>
      <c r="K9" s="150">
        <v>3.6683905127520084</v>
      </c>
      <c r="L9" s="150">
        <v>3.4836769032604549</v>
      </c>
      <c r="M9" s="150">
        <v>3.9763399752796724</v>
      </c>
      <c r="N9" s="150">
        <v>3.8582006277500542</v>
      </c>
      <c r="O9" s="150">
        <v>4.1071720475510851</v>
      </c>
      <c r="P9" s="150">
        <v>4.5511968938599763</v>
      </c>
      <c r="Q9" s="150">
        <v>4.6401857837449114</v>
      </c>
    </row>
    <row r="10" spans="1:17" ht="12" customHeight="1" x14ac:dyDescent="0.25">
      <c r="A10" s="142" t="str">
        <f>"Number of replaced appliances "&amp;MID('SER_se-appl'!A39,FIND("(",'SER_se-appl'!A39),100)</f>
        <v>Number of replaced appliances (000 units)</v>
      </c>
      <c r="B10" s="149"/>
      <c r="C10" s="149">
        <f>B8+C9-C8</f>
        <v>1.6825638287197435</v>
      </c>
      <c r="D10" s="149">
        <f t="shared" ref="D10:Q10" si="0">C8+D9-D8</f>
        <v>1.7666920201557339</v>
      </c>
      <c r="E10" s="149">
        <f t="shared" si="0"/>
        <v>1.8550266211635176</v>
      </c>
      <c r="F10" s="149">
        <f t="shared" si="0"/>
        <v>1.9477779522217062</v>
      </c>
      <c r="G10" s="149">
        <f t="shared" si="0"/>
        <v>2.0451668498327713</v>
      </c>
      <c r="H10" s="149">
        <f t="shared" si="0"/>
        <v>2.1474251923244339</v>
      </c>
      <c r="I10" s="149">
        <f t="shared" si="0"/>
        <v>2.254796451940642</v>
      </c>
      <c r="J10" s="149">
        <f t="shared" si="0"/>
        <v>2.3675362745376773</v>
      </c>
      <c r="K10" s="149">
        <f t="shared" si="0"/>
        <v>2.4859130882645601</v>
      </c>
      <c r="L10" s="149">
        <f t="shared" si="0"/>
        <v>2.6102087426777771</v>
      </c>
      <c r="M10" s="149">
        <f t="shared" si="0"/>
        <v>3.3834732863992087</v>
      </c>
      <c r="N10" s="149">
        <f t="shared" si="0"/>
        <v>3.2432257588949227</v>
      </c>
      <c r="O10" s="149">
        <f t="shared" si="0"/>
        <v>3.3577997447950594</v>
      </c>
      <c r="P10" s="149">
        <f t="shared" si="0"/>
        <v>3.5747193472254466</v>
      </c>
      <c r="Q10" s="149">
        <f t="shared" si="0"/>
        <v>3.4431910183509942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8760</v>
      </c>
      <c r="C12" s="146">
        <v>8760</v>
      </c>
      <c r="D12" s="146">
        <v>8759.9999999999982</v>
      </c>
      <c r="E12" s="146">
        <v>8760</v>
      </c>
      <c r="F12" s="146">
        <v>8760</v>
      </c>
      <c r="G12" s="146">
        <v>8759.9999999999945</v>
      </c>
      <c r="H12" s="146">
        <v>8759.9999999999982</v>
      </c>
      <c r="I12" s="146">
        <v>8759.9999999999982</v>
      </c>
      <c r="J12" s="146">
        <v>8760.0000000000018</v>
      </c>
      <c r="K12" s="146">
        <v>8759.9999999999964</v>
      </c>
      <c r="L12" s="146">
        <v>8760.0000000000018</v>
      </c>
      <c r="M12" s="146">
        <v>8760</v>
      </c>
      <c r="N12" s="146">
        <v>8759.9999999999982</v>
      </c>
      <c r="O12" s="146">
        <v>8760</v>
      </c>
      <c r="P12" s="146">
        <v>8759.9999999999945</v>
      </c>
      <c r="Q12" s="146">
        <v>8759.9999999999982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"&amp;MID('SER_se-appl'!A55,FIND("(",'SER_se-appl'!A55),100)</f>
        <v>W per appliance in average operating mode (W per appliance)</v>
      </c>
      <c r="B14" s="143">
        <f>IF(B5=0,0,B5/B8*1000)</f>
        <v>698.73778193282658</v>
      </c>
      <c r="C14" s="143">
        <f>IF(C5=0,0,C5/C8*1000)</f>
        <v>689.28444147379628</v>
      </c>
      <c r="D14" s="143">
        <f t="shared" ref="D14:Q14" si="1">IF(D5=0,0,D5/D8*1000)</f>
        <v>679.59109115268905</v>
      </c>
      <c r="E14" s="143">
        <f t="shared" si="1"/>
        <v>669.65779266317736</v>
      </c>
      <c r="F14" s="143">
        <f t="shared" si="1"/>
        <v>659.36111663226859</v>
      </c>
      <c r="G14" s="143">
        <f t="shared" si="1"/>
        <v>649.24685174054923</v>
      </c>
      <c r="H14" s="143">
        <f t="shared" si="1"/>
        <v>638.86722703256714</v>
      </c>
      <c r="I14" s="143">
        <f t="shared" si="1"/>
        <v>627.57438595413419</v>
      </c>
      <c r="J14" s="143">
        <f t="shared" si="1"/>
        <v>615.97709884397602</v>
      </c>
      <c r="K14" s="143">
        <f t="shared" si="1"/>
        <v>602.96719253210688</v>
      </c>
      <c r="L14" s="143">
        <f t="shared" si="1"/>
        <v>589.4968748136879</v>
      </c>
      <c r="M14" s="143">
        <f t="shared" si="1"/>
        <v>578.09409003056442</v>
      </c>
      <c r="N14" s="143">
        <f t="shared" si="1"/>
        <v>566.37046156216024</v>
      </c>
      <c r="O14" s="143">
        <f t="shared" si="1"/>
        <v>552.74925539735284</v>
      </c>
      <c r="P14" s="143">
        <f t="shared" si="1"/>
        <v>536.68838181390777</v>
      </c>
      <c r="Q14" s="143">
        <f t="shared" si="1"/>
        <v>519.18574530192063</v>
      </c>
    </row>
    <row r="15" spans="1:17" ht="12" customHeight="1" x14ac:dyDescent="0.25">
      <c r="A15" s="142" t="str">
        <f>"W per new appliance in average operating mode "&amp;MID('SER_se-appl'!A55,FIND("(",'SER_se-appl'!A55),100)</f>
        <v>W per new appliance in average operating mode (W per appliance)</v>
      </c>
      <c r="B15" s="141"/>
      <c r="C15" s="141">
        <v>634.85628686957261</v>
      </c>
      <c r="D15" s="141">
        <v>621.68497248216443</v>
      </c>
      <c r="E15" s="141">
        <v>613.71705445515181</v>
      </c>
      <c r="F15" s="141">
        <v>606.37700540238552</v>
      </c>
      <c r="G15" s="141">
        <v>597.9501553166167</v>
      </c>
      <c r="H15" s="141">
        <v>587.83602722873809</v>
      </c>
      <c r="I15" s="141">
        <v>578.02611644754404</v>
      </c>
      <c r="J15" s="141">
        <v>567.32901731304389</v>
      </c>
      <c r="K15" s="141">
        <v>552.49050377969024</v>
      </c>
      <c r="L15" s="141">
        <v>540.98184017120093</v>
      </c>
      <c r="M15" s="141">
        <v>527.20510201783316</v>
      </c>
      <c r="N15" s="141">
        <v>505.96512692835995</v>
      </c>
      <c r="O15" s="141">
        <v>483.87661710180492</v>
      </c>
      <c r="P15" s="141">
        <v>462.45759607350766</v>
      </c>
      <c r="Q15" s="141">
        <v>436.09931352350117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225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4.7618774698135367</v>
      </c>
      <c r="C3" s="154">
        <v>5.3048562571830908</v>
      </c>
      <c r="D3" s="154">
        <v>5.990375699000178</v>
      </c>
      <c r="E3" s="154">
        <v>6.9034209554910522</v>
      </c>
      <c r="F3" s="154">
        <v>7.830677995858716</v>
      </c>
      <c r="G3" s="154">
        <v>9.035156150232531</v>
      </c>
      <c r="H3" s="154">
        <v>10.60844898400998</v>
      </c>
      <c r="I3" s="154">
        <v>11.840747437127746</v>
      </c>
      <c r="J3" s="154">
        <v>12.449435623364637</v>
      </c>
      <c r="K3" s="154">
        <v>12.99609233021793</v>
      </c>
      <c r="L3" s="154">
        <v>13.557131313081095</v>
      </c>
      <c r="M3" s="154">
        <v>14.247688265472842</v>
      </c>
      <c r="N3" s="154">
        <v>14.809623439638589</v>
      </c>
      <c r="O3" s="154">
        <v>15.123854389405292</v>
      </c>
      <c r="P3" s="154">
        <v>15.496053174014143</v>
      </c>
      <c r="Q3" s="154">
        <v>15.961862416254736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60.971265096118834</v>
      </c>
      <c r="C5" s="143">
        <v>67.600666283497475</v>
      </c>
      <c r="D5" s="143">
        <v>76.004969449078558</v>
      </c>
      <c r="E5" s="143">
        <v>87.239703132763907</v>
      </c>
      <c r="F5" s="143">
        <v>98.591608965069227</v>
      </c>
      <c r="G5" s="143">
        <v>113.36476441716307</v>
      </c>
      <c r="H5" s="143">
        <v>132.67615689003435</v>
      </c>
      <c r="I5" s="143">
        <v>147.6398726110834</v>
      </c>
      <c r="J5" s="143">
        <v>154.78648164414508</v>
      </c>
      <c r="K5" s="143">
        <v>161.14695300503848</v>
      </c>
      <c r="L5" s="143">
        <v>167.67306107044143</v>
      </c>
      <c r="M5" s="143">
        <v>175.92744065339289</v>
      </c>
      <c r="N5" s="143">
        <v>182.58275259515796</v>
      </c>
      <c r="O5" s="143">
        <v>186.18072467929341</v>
      </c>
      <c r="P5" s="143">
        <v>190.49220699973384</v>
      </c>
      <c r="Q5" s="143">
        <v>195.95155745427036</v>
      </c>
    </row>
    <row r="6" spans="1:17" ht="12" customHeight="1" x14ac:dyDescent="0.25">
      <c r="A6" s="153" t="str">
        <f>"Penetration factor "&amp;MID('SER_se-appl'!A72,FIND("(",'SER_se-appl'!A72),100)</f>
        <v>Penetration factor (sqm per building cell)</v>
      </c>
      <c r="B6" s="152">
        <f>1000000*B8/SER_summary!B$8</f>
        <v>34.889095900881202</v>
      </c>
      <c r="C6" s="152">
        <f>1000000*C8/SER_summary!C$8</f>
        <v>37.782189888793127</v>
      </c>
      <c r="D6" s="152">
        <f>1000000*D8/SER_summary!D$8</f>
        <v>41.471364216967203</v>
      </c>
      <c r="E6" s="152">
        <f>1000000*E8/SER_summary!E$8</f>
        <v>46.420705088724027</v>
      </c>
      <c r="F6" s="152">
        <f>1000000*F8/SER_summary!F$8</f>
        <v>51.703180350588468</v>
      </c>
      <c r="G6" s="152">
        <f>1000000*G8/SER_summary!G$8</f>
        <v>57.330521049868956</v>
      </c>
      <c r="H6" s="152">
        <f>1000000*H8/SER_summary!H$8</f>
        <v>64.233391340785161</v>
      </c>
      <c r="I6" s="152">
        <f>1000000*I8/SER_summary!I$8</f>
        <v>69.904316870628207</v>
      </c>
      <c r="J6" s="152">
        <f>1000000*J8/SER_summary!J$8</f>
        <v>75.265852183734339</v>
      </c>
      <c r="K6" s="152">
        <f>1000000*K8/SER_summary!K$8</f>
        <v>79.87650656662953</v>
      </c>
      <c r="L6" s="152">
        <f>1000000*L8/SER_summary!L$8</f>
        <v>83.588461546670288</v>
      </c>
      <c r="M6" s="152">
        <f>1000000*M8/SER_summary!M$8</f>
        <v>86.36292661847763</v>
      </c>
      <c r="N6" s="152">
        <f>1000000*N8/SER_summary!N$8</f>
        <v>89.124720272408013</v>
      </c>
      <c r="O6" s="152">
        <f>1000000*O8/SER_summary!O$8</f>
        <v>91.230125112337006</v>
      </c>
      <c r="P6" s="152">
        <f>1000000*P8/SER_summary!P$8</f>
        <v>93.222544222956259</v>
      </c>
      <c r="Q6" s="152">
        <f>1000000*Q8/SER_summary!Q$8</f>
        <v>94.910409735727384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"&amp;MID('SER_se-appl'!A24,FIND("(",'SER_se-appl'!A24),100)</f>
        <v>Stock of appliances (serviced mio m2)</v>
      </c>
      <c r="B8" s="62">
        <v>1.0581341797027204</v>
      </c>
      <c r="C8" s="62">
        <v>1.1853739201684961</v>
      </c>
      <c r="D8" s="62">
        <v>1.3476228107114494</v>
      </c>
      <c r="E8" s="62">
        <v>1.5658414189276415</v>
      </c>
      <c r="F8" s="62">
        <v>1.7898521566848715</v>
      </c>
      <c r="G8" s="62">
        <v>2.0835478309979112</v>
      </c>
      <c r="H8" s="62">
        <v>2.4710019105758083</v>
      </c>
      <c r="I8" s="62">
        <v>2.7788185666478413</v>
      </c>
      <c r="J8" s="62">
        <v>2.9353682351656394</v>
      </c>
      <c r="K8" s="62">
        <v>3.0796076721637187</v>
      </c>
      <c r="L8" s="62">
        <v>3.2320981210310804</v>
      </c>
      <c r="M8" s="62">
        <v>3.4270841604182398</v>
      </c>
      <c r="N8" s="62">
        <v>3.5929063936634056</v>
      </c>
      <c r="O8" s="62">
        <v>3.6950061237859972</v>
      </c>
      <c r="P8" s="62">
        <v>3.8178794222890717</v>
      </c>
      <c r="Q8" s="62">
        <v>3.9736777281935836</v>
      </c>
    </row>
    <row r="9" spans="1:17" ht="12.95" customHeight="1" x14ac:dyDescent="0.25">
      <c r="A9" s="151" t="str">
        <f>"Number of new appliances "&amp;MID('SER_se-appl'!A32,FIND("(",'SER_se-appl'!A32),100)</f>
        <v>Number of new appliances (serviced mio m2)</v>
      </c>
      <c r="B9" s="150"/>
      <c r="C9" s="150">
        <v>0.19778201911262411</v>
      </c>
      <c r="D9" s="150">
        <v>0.23279116918980119</v>
      </c>
      <c r="E9" s="150">
        <v>0.28876088686304002</v>
      </c>
      <c r="F9" s="150">
        <v>0.29455301640407811</v>
      </c>
      <c r="G9" s="150">
        <v>0.36423795295988792</v>
      </c>
      <c r="H9" s="150">
        <v>0.45799635822474505</v>
      </c>
      <c r="I9" s="150">
        <v>0.37835893471888038</v>
      </c>
      <c r="J9" s="150">
        <v>0.2270919471646462</v>
      </c>
      <c r="K9" s="150">
        <v>0.21478171564492776</v>
      </c>
      <c r="L9" s="150">
        <v>0.22303272751420947</v>
      </c>
      <c r="M9" s="150">
        <v>0.265528318034007</v>
      </c>
      <c r="N9" s="150">
        <v>0.23636451189201446</v>
      </c>
      <c r="O9" s="150">
        <v>0.17264200876943914</v>
      </c>
      <c r="P9" s="150">
        <v>0.19341557714992272</v>
      </c>
      <c r="Q9" s="150">
        <v>0.2263405845513603</v>
      </c>
    </row>
    <row r="10" spans="1:17" ht="12" customHeight="1" x14ac:dyDescent="0.25">
      <c r="A10" s="142" t="str">
        <f>"Number of replaced appliances "&amp;MID('SER_se-appl'!A40,FIND("(",'SER_se-appl'!A40),100)</f>
        <v>Number of replaced appliances (serviced mio m2)</v>
      </c>
      <c r="B10" s="149"/>
      <c r="C10" s="149">
        <f>B8+C9-C8</f>
        <v>7.0542278646848366E-2</v>
      </c>
      <c r="D10" s="149">
        <f t="shared" ref="D10:Q10" si="0">C8+D9-D8</f>
        <v>7.0542278646847922E-2</v>
      </c>
      <c r="E10" s="149">
        <f t="shared" si="0"/>
        <v>7.0542278646847922E-2</v>
      </c>
      <c r="F10" s="149">
        <f t="shared" si="0"/>
        <v>7.0542278646848144E-2</v>
      </c>
      <c r="G10" s="149">
        <f t="shared" si="0"/>
        <v>7.0542278646848366E-2</v>
      </c>
      <c r="H10" s="149">
        <f t="shared" si="0"/>
        <v>7.0542278646847922E-2</v>
      </c>
      <c r="I10" s="149">
        <f t="shared" si="0"/>
        <v>7.0542278646847478E-2</v>
      </c>
      <c r="J10" s="149">
        <f t="shared" si="0"/>
        <v>7.0542278646848366E-2</v>
      </c>
      <c r="K10" s="149">
        <f t="shared" si="0"/>
        <v>7.0542278646848366E-2</v>
      </c>
      <c r="L10" s="149">
        <f t="shared" si="0"/>
        <v>7.0542278646847922E-2</v>
      </c>
      <c r="M10" s="149">
        <f t="shared" si="0"/>
        <v>7.0542278646847478E-2</v>
      </c>
      <c r="N10" s="149">
        <f t="shared" si="0"/>
        <v>7.0542278646848811E-2</v>
      </c>
      <c r="O10" s="149">
        <f t="shared" si="0"/>
        <v>7.0542278646847478E-2</v>
      </c>
      <c r="P10" s="149">
        <f t="shared" si="0"/>
        <v>7.0542278646848366E-2</v>
      </c>
      <c r="Q10" s="149">
        <f t="shared" si="0"/>
        <v>7.0542278646848811E-2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908.14366679707348</v>
      </c>
      <c r="C12" s="146">
        <v>912.48176201160572</v>
      </c>
      <c r="D12" s="146">
        <v>916.46022475399423</v>
      </c>
      <c r="E12" s="146">
        <v>920.13537196012294</v>
      </c>
      <c r="F12" s="146">
        <v>923.55116481508196</v>
      </c>
      <c r="G12" s="146">
        <v>926.74258862885495</v>
      </c>
      <c r="H12" s="146">
        <v>929.7379487396795</v>
      </c>
      <c r="I12" s="146">
        <v>932.56047501972455</v>
      </c>
      <c r="J12" s="146">
        <v>935.2294709705676</v>
      </c>
      <c r="K12" s="146">
        <v>937.76115439320643</v>
      </c>
      <c r="L12" s="146">
        <v>940.1692840437014</v>
      </c>
      <c r="M12" s="146">
        <v>941.69956187203172</v>
      </c>
      <c r="N12" s="146">
        <v>943.16095725952289</v>
      </c>
      <c r="O12" s="146">
        <v>944.55949869545009</v>
      </c>
      <c r="P12" s="146">
        <v>945.90045258056</v>
      </c>
      <c r="Q12" s="146">
        <v>947.18844679310018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"&amp;MID('SER_se-appl'!A56,FIND("(",'SER_se-appl'!A56),100)</f>
        <v>W per appliance in average operating mode (W per serviced m2)</v>
      </c>
      <c r="B14" s="143">
        <f>IF(B5=0,0,B5/B8)</f>
        <v>57.621487204249021</v>
      </c>
      <c r="C14" s="143">
        <f>IF(C5=0,0,C5/C8)</f>
        <v>57.028980588579437</v>
      </c>
      <c r="D14" s="143">
        <f t="shared" ref="D14:Q14" si="1">IF(D5=0,0,D5/D8)</f>
        <v>56.399289804951664</v>
      </c>
      <c r="E14" s="143">
        <f t="shared" si="1"/>
        <v>55.714264598077605</v>
      </c>
      <c r="F14" s="143">
        <f t="shared" si="1"/>
        <v>55.083660735241196</v>
      </c>
      <c r="G14" s="143">
        <f t="shared" si="1"/>
        <v>54.409484980657844</v>
      </c>
      <c r="H14" s="143">
        <f t="shared" si="1"/>
        <v>53.693263579515936</v>
      </c>
      <c r="I14" s="143">
        <f t="shared" si="1"/>
        <v>53.130447011941875</v>
      </c>
      <c r="J14" s="143">
        <f t="shared" si="1"/>
        <v>52.731538002560235</v>
      </c>
      <c r="K14" s="143">
        <f t="shared" si="1"/>
        <v>52.327104670387236</v>
      </c>
      <c r="L14" s="143">
        <f t="shared" si="1"/>
        <v>51.877466212861009</v>
      </c>
      <c r="M14" s="143">
        <f t="shared" si="1"/>
        <v>51.334438379220543</v>
      </c>
      <c r="N14" s="143">
        <f t="shared" si="1"/>
        <v>50.817564553634973</v>
      </c>
      <c r="O14" s="143">
        <f t="shared" si="1"/>
        <v>50.387122089131452</v>
      </c>
      <c r="P14" s="143">
        <f t="shared" si="1"/>
        <v>49.894767730909933</v>
      </c>
      <c r="Q14" s="143">
        <f t="shared" si="1"/>
        <v>49.312392916007582</v>
      </c>
    </row>
    <row r="15" spans="1:17" ht="12" customHeight="1" x14ac:dyDescent="0.25">
      <c r="A15" s="142" t="str">
        <f>"W per new appliance in average operating mode "&amp;MID('SER_se-appl'!A56,FIND("(",'SER_se-appl'!A56),100)</f>
        <v>W per new appliance in average operating mode (W per serviced m2)</v>
      </c>
      <c r="B15" s="141"/>
      <c r="C15" s="141">
        <v>54.07039649897046</v>
      </c>
      <c r="D15" s="141">
        <v>53.563261078098179</v>
      </c>
      <c r="E15" s="141">
        <v>52.983230714864177</v>
      </c>
      <c r="F15" s="141">
        <v>52.339157910928137</v>
      </c>
      <c r="G15" s="141">
        <v>51.718680893685764</v>
      </c>
      <c r="H15" s="141">
        <v>51.040020426992612</v>
      </c>
      <c r="I15" s="141">
        <v>50.29210355926984</v>
      </c>
      <c r="J15" s="141">
        <v>49.369254081656564</v>
      </c>
      <c r="K15" s="141">
        <v>48.538686526445964</v>
      </c>
      <c r="L15" s="141">
        <v>47.485672573036105</v>
      </c>
      <c r="M15" s="141">
        <v>46.394790132258372</v>
      </c>
      <c r="N15" s="141">
        <v>45.353944474839466</v>
      </c>
      <c r="O15" s="141">
        <v>44.385043623865684</v>
      </c>
      <c r="P15" s="141">
        <v>43.306922070478322</v>
      </c>
      <c r="Q15" s="141">
        <v>42.078628893809629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226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2.919450237926497</v>
      </c>
      <c r="C3" s="154">
        <v>3.9063858110650496</v>
      </c>
      <c r="D3" s="154">
        <v>4.7201446784500272</v>
      </c>
      <c r="E3" s="154">
        <v>6.0164899935006861</v>
      </c>
      <c r="F3" s="154">
        <v>7.1048617309361548</v>
      </c>
      <c r="G3" s="154">
        <v>8.5212887909064268</v>
      </c>
      <c r="H3" s="154">
        <v>9.8132398068192739</v>
      </c>
      <c r="I3" s="154">
        <v>10.922363164613161</v>
      </c>
      <c r="J3" s="154">
        <v>11.65872857620688</v>
      </c>
      <c r="K3" s="154">
        <v>12.363745364976669</v>
      </c>
      <c r="L3" s="154">
        <v>12.805586683823265</v>
      </c>
      <c r="M3" s="154">
        <v>12.869369261274418</v>
      </c>
      <c r="N3" s="154">
        <v>12.905590958275294</v>
      </c>
      <c r="O3" s="154">
        <v>12.917551630749044</v>
      </c>
      <c r="P3" s="154">
        <v>12.919226121487219</v>
      </c>
      <c r="Q3" s="154">
        <v>12.922327744053526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20.59594836199765</v>
      </c>
      <c r="C5" s="143">
        <v>27.254189638591782</v>
      </c>
      <c r="D5" s="143">
        <v>32.311819280468761</v>
      </c>
      <c r="E5" s="143">
        <v>40.496858474004071</v>
      </c>
      <c r="F5" s="143">
        <v>46.98687374622137</v>
      </c>
      <c r="G5" s="143">
        <v>55.493649430828121</v>
      </c>
      <c r="H5" s="143">
        <v>62.879218983544519</v>
      </c>
      <c r="I5" s="143">
        <v>69.103893095129749</v>
      </c>
      <c r="J5" s="143">
        <v>73.065088574317244</v>
      </c>
      <c r="K5" s="143">
        <v>76.767531072035339</v>
      </c>
      <c r="L5" s="143">
        <v>78.645558043074089</v>
      </c>
      <c r="M5" s="143">
        <v>78.150965464115785</v>
      </c>
      <c r="N5" s="143">
        <v>77.668504347515537</v>
      </c>
      <c r="O5" s="143">
        <v>77.058713467012225</v>
      </c>
      <c r="P5" s="143">
        <v>76.244523613157895</v>
      </c>
      <c r="Q5" s="143">
        <v>75.439967592277526</v>
      </c>
    </row>
    <row r="6" spans="1:17" ht="12" customHeight="1" x14ac:dyDescent="0.25">
      <c r="A6" s="153" t="str">
        <f>"Penetration factor "&amp;MID('SER_se-appl'!A73,FIND("(",'SER_se-appl'!A73),100)</f>
        <v>Penetration factor (unit per capita)</v>
      </c>
      <c r="B6" s="152">
        <f>1000*B8/SER_summary!B$3</f>
        <v>3.5649293251451823E-2</v>
      </c>
      <c r="C6" s="152">
        <f>1000*C8/SER_summary!C$3</f>
        <v>4.8999913785321529E-2</v>
      </c>
      <c r="D6" s="152">
        <f>1000*D8/SER_summary!D$3</f>
        <v>6.0068915604054141E-2</v>
      </c>
      <c r="E6" s="152">
        <f>1000*E8/SER_summary!E$3</f>
        <v>7.8600720071528449E-2</v>
      </c>
      <c r="F6" s="152">
        <f>1000*F8/SER_summary!F$3</f>
        <v>9.5030305911821503E-2</v>
      </c>
      <c r="G6" s="152">
        <f>1000*G8/SER_summary!G$3</f>
        <v>0.11781410181749766</v>
      </c>
      <c r="H6" s="152">
        <f>1000*H8/SER_summary!H$3</f>
        <v>0.13987673963174152</v>
      </c>
      <c r="I6" s="152">
        <f>1000*I8/SER_summary!I$3</f>
        <v>0.16013389916332962</v>
      </c>
      <c r="J6" s="152">
        <f>1000*J8/SER_summary!J$3</f>
        <v>0.17700749389944057</v>
      </c>
      <c r="K6" s="152">
        <f>1000*K8/SER_summary!K$3</f>
        <v>0.19504752172367579</v>
      </c>
      <c r="L6" s="152">
        <f>1000*L8/SER_summary!L$3</f>
        <v>0.21227189403558652</v>
      </c>
      <c r="M6" s="152">
        <f>1000*M8/SER_summary!M$3</f>
        <v>0.22711023972784122</v>
      </c>
      <c r="N6" s="152">
        <f>1000*N8/SER_summary!N$3</f>
        <v>0.24380345091230002</v>
      </c>
      <c r="O6" s="152">
        <f>1000*O8/SER_summary!O$3</f>
        <v>0.26879257626358349</v>
      </c>
      <c r="P6" s="152">
        <f>1000*P8/SER_summary!P$3</f>
        <v>0.29816866727783031</v>
      </c>
      <c r="Q6" s="152">
        <f>1000*Q8/SER_summary!Q$3</f>
        <v>0.34324028820011238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"&amp;MID('SER_se-appl'!A25,FIND("(",'SER_se-appl'!A25),100)</f>
        <v>Stock of appliances (000 units)</v>
      </c>
      <c r="B8" s="62">
        <v>49.953572168596864</v>
      </c>
      <c r="C8" s="62">
        <v>68.243159927093004</v>
      </c>
      <c r="D8" s="62">
        <v>83.105945427364944</v>
      </c>
      <c r="E8" s="62">
        <v>108.0909242351652</v>
      </c>
      <c r="F8" s="62">
        <v>129.83515545202613</v>
      </c>
      <c r="G8" s="62">
        <v>160.09169225470669</v>
      </c>
      <c r="H8" s="62">
        <v>188.93151222059328</v>
      </c>
      <c r="I8" s="62">
        <v>215.04701586441863</v>
      </c>
      <c r="J8" s="62">
        <v>236.91391013476724</v>
      </c>
      <c r="K8" s="62">
        <v>260.5327766671827</v>
      </c>
      <c r="L8" s="62">
        <v>283.01999359870712</v>
      </c>
      <c r="M8" s="62">
        <v>301.97940135652135</v>
      </c>
      <c r="N8" s="62">
        <v>323.09247780764554</v>
      </c>
      <c r="O8" s="62">
        <v>354.85297057620005</v>
      </c>
      <c r="P8" s="62">
        <v>392.33599760884738</v>
      </c>
      <c r="Q8" s="62">
        <v>451.31635774568178</v>
      </c>
    </row>
    <row r="9" spans="1:17" ht="12.95" customHeight="1" x14ac:dyDescent="0.25">
      <c r="A9" s="151" t="str">
        <f>"Number of new appliances "&amp;MID('SER_se-appl'!A33,FIND("(",'SER_se-appl'!A33),100)</f>
        <v>Number of new appliances (000 units)</v>
      </c>
      <c r="B9" s="150"/>
      <c r="C9" s="150">
        <v>24.376267661000089</v>
      </c>
      <c r="D9" s="150">
        <v>22.471135378401879</v>
      </c>
      <c r="E9" s="150">
        <v>34.495416155462678</v>
      </c>
      <c r="F9" s="150">
        <v>33.632277901438933</v>
      </c>
      <c r="G9" s="150">
        <v>45.116595158403115</v>
      </c>
      <c r="H9" s="150">
        <v>53.216087626886655</v>
      </c>
      <c r="I9" s="150">
        <v>48.586639022227175</v>
      </c>
      <c r="J9" s="150">
        <v>56.362310425811316</v>
      </c>
      <c r="K9" s="150">
        <v>57.251144433854421</v>
      </c>
      <c r="L9" s="150">
        <v>67.603812089927558</v>
      </c>
      <c r="M9" s="150">
        <v>72.175495384700909</v>
      </c>
      <c r="N9" s="150">
        <v>69.699715473351304</v>
      </c>
      <c r="O9" s="150">
        <v>88.122803194365929</v>
      </c>
      <c r="P9" s="150">
        <v>94.734171466501792</v>
      </c>
      <c r="Q9" s="150">
        <v>126.58417222676181</v>
      </c>
    </row>
    <row r="10" spans="1:17" ht="12" customHeight="1" x14ac:dyDescent="0.25">
      <c r="A10" s="142" t="str">
        <f>"Number of replaced appliances "&amp;MID('SER_se-appl'!A41,FIND("(",'SER_se-appl'!A41),100)</f>
        <v>Number of replaced appliances (000 units)</v>
      </c>
      <c r="B10" s="149"/>
      <c r="C10" s="149">
        <f>B8+C9-C8</f>
        <v>6.0866799025039455</v>
      </c>
      <c r="D10" s="149">
        <f t="shared" ref="D10:Q10" si="0">C8+D9-D8</f>
        <v>7.6083498781299426</v>
      </c>
      <c r="E10" s="149">
        <f t="shared" si="0"/>
        <v>9.5104373476624176</v>
      </c>
      <c r="F10" s="149">
        <f t="shared" si="0"/>
        <v>11.888046684578001</v>
      </c>
      <c r="G10" s="149">
        <f t="shared" si="0"/>
        <v>14.860058355722572</v>
      </c>
      <c r="H10" s="149">
        <f t="shared" si="0"/>
        <v>24.376267661000071</v>
      </c>
      <c r="I10" s="149">
        <f t="shared" si="0"/>
        <v>22.47113537840184</v>
      </c>
      <c r="J10" s="149">
        <f t="shared" si="0"/>
        <v>34.495416155462721</v>
      </c>
      <c r="K10" s="149">
        <f t="shared" si="0"/>
        <v>33.632277901438954</v>
      </c>
      <c r="L10" s="149">
        <f t="shared" si="0"/>
        <v>45.116595158403129</v>
      </c>
      <c r="M10" s="149">
        <f t="shared" si="0"/>
        <v>53.21608762688669</v>
      </c>
      <c r="N10" s="149">
        <f t="shared" si="0"/>
        <v>48.586639022227132</v>
      </c>
      <c r="O10" s="149">
        <f t="shared" si="0"/>
        <v>56.362310425811415</v>
      </c>
      <c r="P10" s="149">
        <f t="shared" si="0"/>
        <v>57.251144433854449</v>
      </c>
      <c r="Q10" s="149">
        <f t="shared" si="0"/>
        <v>67.603812089927374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1648.241449880504</v>
      </c>
      <c r="C12" s="146">
        <v>1666.6461717878028</v>
      </c>
      <c r="D12" s="146">
        <v>1698.6169290370819</v>
      </c>
      <c r="E12" s="146">
        <v>1727.5213092355484</v>
      </c>
      <c r="F12" s="146">
        <v>1758.2500111874133</v>
      </c>
      <c r="G12" s="146">
        <v>1785.5151787438367</v>
      </c>
      <c r="H12" s="146">
        <v>1814.7082845294167</v>
      </c>
      <c r="I12" s="146">
        <v>1837.8736299198463</v>
      </c>
      <c r="J12" s="146">
        <v>1855.422528001905</v>
      </c>
      <c r="K12" s="146">
        <v>1872.7250828634626</v>
      </c>
      <c r="L12" s="146">
        <v>1893.3322421156629</v>
      </c>
      <c r="M12" s="146">
        <v>1914.8046058136192</v>
      </c>
      <c r="N12" s="146">
        <v>1932.1218092638126</v>
      </c>
      <c r="O12" s="146">
        <v>1949.2161492410637</v>
      </c>
      <c r="P12" s="146">
        <v>1970.2865521773965</v>
      </c>
      <c r="Q12" s="146">
        <v>1991.7774321291786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"&amp;MID('SER_se-appl'!A57,FIND("(",'SER_se-appl'!A57),100)</f>
        <v>W per appliance in average operating mode (W per appliance)</v>
      </c>
      <c r="B14" s="143">
        <f>IF(B5=0,0,B5/B8*1000)</f>
        <v>412.30181282101017</v>
      </c>
      <c r="C14" s="143">
        <f>IF(C5=0,0,C5/C8*1000)</f>
        <v>399.36881099451671</v>
      </c>
      <c r="D14" s="143">
        <f t="shared" ref="D14:Q14" si="1">IF(D5=0,0,D5/D8*1000)</f>
        <v>388.80273985583221</v>
      </c>
      <c r="E14" s="143">
        <f t="shared" si="1"/>
        <v>374.65549268408637</v>
      </c>
      <c r="F14" s="143">
        <f t="shared" si="1"/>
        <v>361.89638763580439</v>
      </c>
      <c r="G14" s="143">
        <f t="shared" si="1"/>
        <v>346.63665958716609</v>
      </c>
      <c r="H14" s="143">
        <f t="shared" si="1"/>
        <v>332.81488219989365</v>
      </c>
      <c r="I14" s="143">
        <f t="shared" si="1"/>
        <v>321.34318543019401</v>
      </c>
      <c r="J14" s="143">
        <f t="shared" si="1"/>
        <v>308.40354005703824</v>
      </c>
      <c r="K14" s="143">
        <f t="shared" si="1"/>
        <v>294.65594330997334</v>
      </c>
      <c r="L14" s="143">
        <f t="shared" si="1"/>
        <v>277.87986651778851</v>
      </c>
      <c r="M14" s="143">
        <f t="shared" si="1"/>
        <v>258.79568312624605</v>
      </c>
      <c r="N14" s="143">
        <f t="shared" si="1"/>
        <v>240.39093969174922</v>
      </c>
      <c r="O14" s="143">
        <f t="shared" si="1"/>
        <v>217.15673773812998</v>
      </c>
      <c r="P14" s="143">
        <f t="shared" si="1"/>
        <v>194.33476427817479</v>
      </c>
      <c r="Q14" s="143">
        <f t="shared" si="1"/>
        <v>167.15540285111533</v>
      </c>
    </row>
    <row r="15" spans="1:17" ht="12" customHeight="1" x14ac:dyDescent="0.25">
      <c r="A15" s="142" t="str">
        <f>"W per new appliance in average operating mode "&amp;MID('SER_se-appl'!A57,FIND("(",'SER_se-appl'!A57),100)</f>
        <v>W per new appliance in average operating mode (W per appliance)</v>
      </c>
      <c r="B15" s="141"/>
      <c r="C15" s="141">
        <v>376.09491994237447</v>
      </c>
      <c r="D15" s="141">
        <v>364.67076323533928</v>
      </c>
      <c r="E15" s="141">
        <v>350.95125967280273</v>
      </c>
      <c r="F15" s="141">
        <v>338.70671812813072</v>
      </c>
      <c r="G15" s="141">
        <v>324.35082106526301</v>
      </c>
      <c r="H15" s="141">
        <v>311.05931918998846</v>
      </c>
      <c r="I15" s="141">
        <v>296.77377342761292</v>
      </c>
      <c r="J15" s="141">
        <v>285.07357328855352</v>
      </c>
      <c r="K15" s="141">
        <v>263.64400429281528</v>
      </c>
      <c r="L15" s="141">
        <v>244.24113291676321</v>
      </c>
      <c r="M15" s="141">
        <v>222.49611620427896</v>
      </c>
      <c r="N15" s="141">
        <v>199.95460511628517</v>
      </c>
      <c r="O15" s="141">
        <v>175.40992559312599</v>
      </c>
      <c r="P15" s="141">
        <v>150.73474432700064</v>
      </c>
      <c r="Q15" s="141">
        <v>124.08404113365735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theme="2" tint="-0.49998474074526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227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x14ac:dyDescent="0.25">
      <c r="A2" s="175"/>
    </row>
    <row r="3" spans="1:17" x14ac:dyDescent="0.25">
      <c r="A3" s="162" t="s">
        <v>95</v>
      </c>
      <c r="B3" s="174">
        <v>447.58341861128349</v>
      </c>
      <c r="C3" s="174">
        <v>464.4499023868002</v>
      </c>
      <c r="D3" s="174">
        <v>438.5794101346595</v>
      </c>
      <c r="E3" s="174">
        <v>449.39636530281985</v>
      </c>
      <c r="F3" s="174">
        <v>458.08526654348867</v>
      </c>
      <c r="G3" s="174">
        <v>450.53995123021144</v>
      </c>
      <c r="H3" s="174">
        <v>437.18640762846888</v>
      </c>
      <c r="I3" s="174">
        <v>524.03743884279947</v>
      </c>
      <c r="J3" s="174">
        <v>402.3481103492266</v>
      </c>
      <c r="K3" s="174">
        <v>303.67731881564839</v>
      </c>
      <c r="L3" s="174">
        <v>411.1</v>
      </c>
      <c r="M3" s="174">
        <v>538.60322041622351</v>
      </c>
      <c r="N3" s="174">
        <v>527.35274079802605</v>
      </c>
      <c r="O3" s="174">
        <v>501.21318385491384</v>
      </c>
      <c r="P3" s="174">
        <v>525.13226360332249</v>
      </c>
      <c r="Q3" s="174">
        <v>475.46078287893522</v>
      </c>
    </row>
    <row r="5" spans="1:17" x14ac:dyDescent="0.25">
      <c r="A5" s="162" t="s">
        <v>154</v>
      </c>
      <c r="B5" s="174">
        <v>379.30657739097865</v>
      </c>
      <c r="C5" s="174">
        <v>635.28623558922573</v>
      </c>
      <c r="D5" s="174">
        <v>695.9909620032646</v>
      </c>
      <c r="E5" s="174">
        <v>728.9905288110948</v>
      </c>
      <c r="F5" s="174">
        <v>680.06168823795133</v>
      </c>
      <c r="G5" s="174">
        <v>677.66774378216462</v>
      </c>
      <c r="H5" s="174">
        <v>638.8359310729511</v>
      </c>
      <c r="I5" s="174">
        <v>612.30351659692167</v>
      </c>
      <c r="J5" s="174">
        <v>619.63014490123192</v>
      </c>
      <c r="K5" s="174">
        <v>596.21344555760197</v>
      </c>
      <c r="L5" s="174">
        <v>614.50096424869139</v>
      </c>
      <c r="M5" s="174">
        <v>735.68850503766157</v>
      </c>
      <c r="N5" s="174">
        <v>754.28467816614909</v>
      </c>
      <c r="O5" s="174">
        <v>745.56363701862631</v>
      </c>
      <c r="P5" s="174">
        <v>899.64832384386</v>
      </c>
      <c r="Q5" s="174">
        <v>912.99454792031179</v>
      </c>
    </row>
    <row r="6" spans="1:17" x14ac:dyDescent="0.25">
      <c r="A6" s="173" t="s">
        <v>153</v>
      </c>
      <c r="B6" s="172">
        <v>412.28975803367246</v>
      </c>
      <c r="C6" s="172">
        <v>668.87501804780493</v>
      </c>
      <c r="D6" s="172">
        <v>732.73345050418413</v>
      </c>
      <c r="E6" s="172">
        <v>767.40426880967436</v>
      </c>
      <c r="F6" s="172">
        <v>726.63869070130193</v>
      </c>
      <c r="G6" s="172">
        <v>780.13893837443959</v>
      </c>
      <c r="H6" s="172">
        <v>730.0328309007208</v>
      </c>
      <c r="I6" s="172">
        <v>664.00355094006784</v>
      </c>
      <c r="J6" s="172">
        <v>692.59658922137532</v>
      </c>
      <c r="K6" s="172">
        <v>766.9588336042716</v>
      </c>
      <c r="L6" s="172">
        <v>647.61318094211686</v>
      </c>
      <c r="M6" s="172">
        <v>774.97682151977369</v>
      </c>
      <c r="N6" s="172">
        <v>799.52714600799186</v>
      </c>
      <c r="O6" s="172">
        <v>784.83345771623146</v>
      </c>
      <c r="P6" s="172">
        <v>947.27667030592852</v>
      </c>
      <c r="Q6" s="172">
        <v>969.51180300006843</v>
      </c>
    </row>
    <row r="7" spans="1:17" x14ac:dyDescent="0.25">
      <c r="A7" s="171" t="s">
        <v>152</v>
      </c>
      <c r="B7" s="170"/>
      <c r="C7" s="170">
        <v>256.58526001413247</v>
      </c>
      <c r="D7" s="170">
        <v>63.858432456379205</v>
      </c>
      <c r="E7" s="170">
        <v>36.746126578495478</v>
      </c>
      <c r="F7" s="170">
        <v>0</v>
      </c>
      <c r="G7" s="170">
        <v>53.500247673137785</v>
      </c>
      <c r="H7" s="170">
        <v>0</v>
      </c>
      <c r="I7" s="170">
        <v>24.766636615002728</v>
      </c>
      <c r="J7" s="170">
        <v>28.593038281307486</v>
      </c>
      <c r="K7" s="170">
        <v>74.362244382896392</v>
      </c>
      <c r="L7" s="170">
        <v>0</v>
      </c>
      <c r="M7" s="170">
        <v>184.80620749873873</v>
      </c>
      <c r="N7" s="170">
        <v>26.692490118449317</v>
      </c>
      <c r="O7" s="170">
        <v>30.39977446910332</v>
      </c>
      <c r="P7" s="170">
        <v>162.44321258969728</v>
      </c>
      <c r="Q7" s="170">
        <v>28.062341475667985</v>
      </c>
    </row>
    <row r="8" spans="1:17" x14ac:dyDescent="0.25">
      <c r="A8" s="169" t="s">
        <v>151</v>
      </c>
      <c r="B8" s="168"/>
      <c r="C8" s="168">
        <f t="shared" ref="C8:Q8" si="0">IF(B6=0,0,B6+C7-C6)</f>
        <v>0</v>
      </c>
      <c r="D8" s="168">
        <f t="shared" si="0"/>
        <v>0</v>
      </c>
      <c r="E8" s="168">
        <f t="shared" si="0"/>
        <v>2.0753082730052483</v>
      </c>
      <c r="F8" s="168">
        <f t="shared" si="0"/>
        <v>40.765578108372438</v>
      </c>
      <c r="G8" s="168">
        <f t="shared" si="0"/>
        <v>1.1368683772161603E-13</v>
      </c>
      <c r="H8" s="168">
        <f t="shared" si="0"/>
        <v>50.106107473718794</v>
      </c>
      <c r="I8" s="168">
        <f t="shared" si="0"/>
        <v>90.795916575655724</v>
      </c>
      <c r="J8" s="168">
        <f t="shared" si="0"/>
        <v>0</v>
      </c>
      <c r="K8" s="168">
        <f t="shared" si="0"/>
        <v>1.1368683772161603E-13</v>
      </c>
      <c r="L8" s="168">
        <f t="shared" si="0"/>
        <v>119.34565266215475</v>
      </c>
      <c r="M8" s="168">
        <f t="shared" si="0"/>
        <v>57.442566921081834</v>
      </c>
      <c r="N8" s="168">
        <f t="shared" si="0"/>
        <v>2.1421656302311476</v>
      </c>
      <c r="O8" s="168">
        <f t="shared" si="0"/>
        <v>45.093462760863758</v>
      </c>
      <c r="P8" s="168">
        <f t="shared" si="0"/>
        <v>2.2737367544323206E-13</v>
      </c>
      <c r="Q8" s="168">
        <f t="shared" si="0"/>
        <v>5.8272087815280429</v>
      </c>
    </row>
    <row r="9" spans="1:17" x14ac:dyDescent="0.25">
      <c r="A9" s="167" t="s">
        <v>150</v>
      </c>
      <c r="B9" s="166">
        <f>B6-B5</f>
        <v>32.98318064269381</v>
      </c>
      <c r="C9" s="166">
        <f t="shared" ref="C9:Q9" si="1">C6-C5</f>
        <v>33.588782458579203</v>
      </c>
      <c r="D9" s="166">
        <f t="shared" si="1"/>
        <v>36.742488500919535</v>
      </c>
      <c r="E9" s="166">
        <f t="shared" si="1"/>
        <v>38.413739998579558</v>
      </c>
      <c r="F9" s="166">
        <f t="shared" si="1"/>
        <v>46.577002463350595</v>
      </c>
      <c r="G9" s="166">
        <f t="shared" si="1"/>
        <v>102.47119459227497</v>
      </c>
      <c r="H9" s="166">
        <f t="shared" si="1"/>
        <v>91.196899827769698</v>
      </c>
      <c r="I9" s="166">
        <f t="shared" si="1"/>
        <v>51.700034343146172</v>
      </c>
      <c r="J9" s="166">
        <f t="shared" si="1"/>
        <v>72.96644432014341</v>
      </c>
      <c r="K9" s="166">
        <f t="shared" si="1"/>
        <v>170.74538804666963</v>
      </c>
      <c r="L9" s="166">
        <f t="shared" si="1"/>
        <v>33.112216693425466</v>
      </c>
      <c r="M9" s="166">
        <f t="shared" si="1"/>
        <v>39.288316482112123</v>
      </c>
      <c r="N9" s="166">
        <f t="shared" si="1"/>
        <v>45.242467841842767</v>
      </c>
      <c r="O9" s="166">
        <f t="shared" si="1"/>
        <v>39.269820697605155</v>
      </c>
      <c r="P9" s="166">
        <f t="shared" si="1"/>
        <v>47.628346462068521</v>
      </c>
      <c r="Q9" s="166">
        <f t="shared" si="1"/>
        <v>56.517255079756637</v>
      </c>
    </row>
    <row r="10" spans="1:17" x14ac:dyDescent="0.25">
      <c r="B10" s="165"/>
      <c r="C10" s="165"/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</row>
    <row r="11" spans="1:17" x14ac:dyDescent="0.25">
      <c r="A11" s="162" t="s">
        <v>149</v>
      </c>
      <c r="B11" s="233"/>
      <c r="C11" s="233"/>
      <c r="D11" s="233"/>
      <c r="E11" s="233"/>
      <c r="F11" s="233"/>
      <c r="G11" s="233"/>
      <c r="H11" s="233"/>
      <c r="I11" s="233"/>
      <c r="J11" s="233"/>
      <c r="K11" s="233"/>
      <c r="L11" s="233"/>
      <c r="M11" s="233"/>
      <c r="N11" s="233"/>
      <c r="O11" s="233"/>
      <c r="P11" s="233"/>
      <c r="Q11" s="233"/>
    </row>
    <row r="12" spans="1:17" x14ac:dyDescent="0.25">
      <c r="A12" s="164" t="s">
        <v>148</v>
      </c>
      <c r="B12" s="163">
        <f>SUM(B13:B14,B18:B19,B25:B26)</f>
        <v>58.490363150125532</v>
      </c>
      <c r="C12" s="163">
        <f t="shared" ref="C12:Q12" si="2">SUM(C13:C14,C18:C19,C25:C26)</f>
        <v>100.52556</v>
      </c>
      <c r="D12" s="163">
        <f t="shared" si="2"/>
        <v>109.99237999999998</v>
      </c>
      <c r="E12" s="163">
        <f t="shared" si="2"/>
        <v>114.42264999999999</v>
      </c>
      <c r="F12" s="163">
        <f t="shared" si="2"/>
        <v>105.75632</v>
      </c>
      <c r="G12" s="163">
        <f t="shared" si="2"/>
        <v>105.10260823882152</v>
      </c>
      <c r="H12" s="163">
        <f t="shared" si="2"/>
        <v>99.412039999999976</v>
      </c>
      <c r="I12" s="163">
        <f t="shared" si="2"/>
        <v>94.105709999999974</v>
      </c>
      <c r="J12" s="163">
        <f t="shared" si="2"/>
        <v>95.885849999999991</v>
      </c>
      <c r="K12" s="163">
        <f t="shared" si="2"/>
        <v>92.829689999999985</v>
      </c>
      <c r="L12" s="163">
        <f t="shared" si="2"/>
        <v>95.117035263387223</v>
      </c>
      <c r="M12" s="163">
        <f t="shared" si="2"/>
        <v>108.9825491402531</v>
      </c>
      <c r="N12" s="163">
        <f t="shared" si="2"/>
        <v>110.83234270436907</v>
      </c>
      <c r="O12" s="163">
        <f t="shared" si="2"/>
        <v>110.14536890560673</v>
      </c>
      <c r="P12" s="163">
        <f t="shared" si="2"/>
        <v>131.27539443249009</v>
      </c>
      <c r="Q12" s="163">
        <f t="shared" si="2"/>
        <v>132.5580990446559</v>
      </c>
    </row>
    <row r="13" spans="1:17" x14ac:dyDescent="0.25">
      <c r="A13" s="54" t="s">
        <v>38</v>
      </c>
      <c r="B13" s="53">
        <v>0.64461185830194101</v>
      </c>
      <c r="C13" s="53">
        <v>0</v>
      </c>
      <c r="D13" s="53">
        <v>0.59966999999999993</v>
      </c>
      <c r="E13" s="53">
        <v>0.60032000000000008</v>
      </c>
      <c r="F13" s="53">
        <v>0.49352000000000007</v>
      </c>
      <c r="G13" s="53">
        <v>0.64479702216258672</v>
      </c>
      <c r="H13" s="53">
        <v>0</v>
      </c>
      <c r="I13" s="53">
        <v>0.60828999999999989</v>
      </c>
      <c r="J13" s="53">
        <v>0</v>
      </c>
      <c r="K13" s="53">
        <v>0</v>
      </c>
      <c r="L13" s="53">
        <v>0</v>
      </c>
      <c r="M13" s="53">
        <v>0</v>
      </c>
      <c r="N13" s="53">
        <v>0</v>
      </c>
      <c r="O13" s="53">
        <v>0</v>
      </c>
      <c r="P13" s="53">
        <v>0</v>
      </c>
      <c r="Q13" s="53">
        <v>0</v>
      </c>
    </row>
    <row r="14" spans="1:17" x14ac:dyDescent="0.25">
      <c r="A14" s="51" t="s">
        <v>37</v>
      </c>
      <c r="B14" s="50">
        <f>SUM(B15:B17)</f>
        <v>29.61540751182315</v>
      </c>
      <c r="C14" s="50">
        <f t="shared" ref="C14:Q14" si="3">SUM(C15:C17)</f>
        <v>70.44756000000001</v>
      </c>
      <c r="D14" s="50">
        <f t="shared" si="3"/>
        <v>78.792899999999975</v>
      </c>
      <c r="E14" s="50">
        <f t="shared" si="3"/>
        <v>84.123699999999985</v>
      </c>
      <c r="F14" s="50">
        <f t="shared" si="3"/>
        <v>74.895499999999998</v>
      </c>
      <c r="G14" s="50">
        <f t="shared" si="3"/>
        <v>71.785328147281547</v>
      </c>
      <c r="H14" s="50">
        <f t="shared" si="3"/>
        <v>61.468739999999983</v>
      </c>
      <c r="I14" s="50">
        <f t="shared" si="3"/>
        <v>64.703179999999975</v>
      </c>
      <c r="J14" s="50">
        <f t="shared" si="3"/>
        <v>67.58489999999999</v>
      </c>
      <c r="K14" s="50">
        <f t="shared" si="3"/>
        <v>63.73475999999998</v>
      </c>
      <c r="L14" s="50">
        <f t="shared" si="3"/>
        <v>64.601865380957051</v>
      </c>
      <c r="M14" s="50">
        <f t="shared" si="3"/>
        <v>79.701460908639106</v>
      </c>
      <c r="N14" s="50">
        <f t="shared" si="3"/>
        <v>80.841312599732476</v>
      </c>
      <c r="O14" s="50">
        <f t="shared" si="3"/>
        <v>79.836781103481627</v>
      </c>
      <c r="P14" s="50">
        <f t="shared" si="3"/>
        <v>101.1144714350398</v>
      </c>
      <c r="Q14" s="50">
        <f t="shared" si="3"/>
        <v>102.98914141197898</v>
      </c>
    </row>
    <row r="15" spans="1:17" x14ac:dyDescent="0.25">
      <c r="A15" s="52" t="s">
        <v>66</v>
      </c>
      <c r="B15" s="50">
        <v>0</v>
      </c>
      <c r="C15" s="50">
        <v>0</v>
      </c>
      <c r="D15" s="50">
        <v>0</v>
      </c>
      <c r="E15" s="50">
        <v>0</v>
      </c>
      <c r="F15" s="50">
        <v>0</v>
      </c>
      <c r="G15" s="50">
        <v>0</v>
      </c>
      <c r="H15" s="50">
        <v>0</v>
      </c>
      <c r="I15" s="50">
        <v>1.0995099999999998</v>
      </c>
      <c r="J15" s="50">
        <v>1.1006299999999998</v>
      </c>
      <c r="K15" s="50">
        <v>1.0864499999999999</v>
      </c>
      <c r="L15" s="50">
        <v>0</v>
      </c>
      <c r="M15" s="50">
        <v>0</v>
      </c>
      <c r="N15" s="50">
        <v>1.0961307164007512</v>
      </c>
      <c r="O15" s="50">
        <v>1.0965336516529098</v>
      </c>
      <c r="P15" s="50">
        <v>1.0973123149065955</v>
      </c>
      <c r="Q15" s="50">
        <v>2.1677630255101841</v>
      </c>
    </row>
    <row r="16" spans="1:17" x14ac:dyDescent="0.25">
      <c r="A16" s="52" t="s">
        <v>147</v>
      </c>
      <c r="B16" s="50">
        <v>26.629642384524832</v>
      </c>
      <c r="C16" s="50">
        <v>65.599950000000007</v>
      </c>
      <c r="D16" s="50">
        <v>74.848219999999969</v>
      </c>
      <c r="E16" s="50">
        <v>82.022049999999979</v>
      </c>
      <c r="F16" s="50">
        <v>70.70102</v>
      </c>
      <c r="G16" s="50">
        <v>70.710540084977595</v>
      </c>
      <c r="H16" s="50">
        <v>61.468739999999983</v>
      </c>
      <c r="I16" s="50">
        <v>62.504879999999972</v>
      </c>
      <c r="J16" s="50">
        <v>64.581239999999994</v>
      </c>
      <c r="K16" s="50">
        <v>60.600279999999984</v>
      </c>
      <c r="L16" s="50">
        <v>63.646583347666486</v>
      </c>
      <c r="M16" s="50">
        <v>77.790699320395362</v>
      </c>
      <c r="N16" s="50">
        <v>78.789724111583908</v>
      </c>
      <c r="O16" s="50">
        <v>77.784858848911753</v>
      </c>
      <c r="P16" s="50">
        <v>98.010182285011382</v>
      </c>
      <c r="Q16" s="50">
        <v>96.999266309502033</v>
      </c>
    </row>
    <row r="17" spans="1:17" x14ac:dyDescent="0.25">
      <c r="A17" s="52" t="s">
        <v>146</v>
      </c>
      <c r="B17" s="50">
        <v>2.9857651272983166</v>
      </c>
      <c r="C17" s="50">
        <v>4.8476100000000031</v>
      </c>
      <c r="D17" s="50">
        <v>3.944680000000004</v>
      </c>
      <c r="E17" s="50">
        <v>2.1016500000000065</v>
      </c>
      <c r="F17" s="50">
        <v>4.1944799999999987</v>
      </c>
      <c r="G17" s="50">
        <v>1.0747880623039521</v>
      </c>
      <c r="H17" s="50">
        <v>0</v>
      </c>
      <c r="I17" s="50">
        <v>1.0987900000000008</v>
      </c>
      <c r="J17" s="50">
        <v>1.9030300000000004</v>
      </c>
      <c r="K17" s="50">
        <v>2.0480299999999967</v>
      </c>
      <c r="L17" s="50">
        <v>0.95528203329056505</v>
      </c>
      <c r="M17" s="50">
        <v>1.9107615882437443</v>
      </c>
      <c r="N17" s="50">
        <v>0.95545777174781699</v>
      </c>
      <c r="O17" s="50">
        <v>0.95538860291696848</v>
      </c>
      <c r="P17" s="50">
        <v>2.0069768351218324</v>
      </c>
      <c r="Q17" s="50">
        <v>3.8221120769667598</v>
      </c>
    </row>
    <row r="18" spans="1:17" x14ac:dyDescent="0.25">
      <c r="A18" s="51" t="s">
        <v>41</v>
      </c>
      <c r="B18" s="50">
        <v>2.5558534529389894</v>
      </c>
      <c r="C18" s="50">
        <v>3.6013699999999997</v>
      </c>
      <c r="D18" s="50">
        <v>4.1002200000000002</v>
      </c>
      <c r="E18" s="50">
        <v>5.5014899999999995</v>
      </c>
      <c r="F18" s="50">
        <v>6.0942199999999982</v>
      </c>
      <c r="G18" s="50">
        <v>6.4479969343564649</v>
      </c>
      <c r="H18" s="50">
        <v>7.1073299999999975</v>
      </c>
      <c r="I18" s="50">
        <v>6.9978399999999992</v>
      </c>
      <c r="J18" s="50">
        <v>6.3987499999999997</v>
      </c>
      <c r="K18" s="50">
        <v>7.6912099999999981</v>
      </c>
      <c r="L18" s="50">
        <v>8.1647295752943823</v>
      </c>
      <c r="M18" s="50">
        <v>6.9724499130626807</v>
      </c>
      <c r="N18" s="50">
        <v>8.2605349109646511</v>
      </c>
      <c r="O18" s="50">
        <v>7.2600983171650872</v>
      </c>
      <c r="P18" s="50">
        <v>5.444557934896995</v>
      </c>
      <c r="Q18" s="50">
        <v>6.0426893722075175</v>
      </c>
    </row>
    <row r="19" spans="1:17" x14ac:dyDescent="0.25">
      <c r="A19" s="51" t="s">
        <v>64</v>
      </c>
      <c r="B19" s="50">
        <f>SUM(B20:B24)</f>
        <v>5.1590836698489255</v>
      </c>
      <c r="C19" s="50">
        <f t="shared" ref="C19:Q19" si="4">SUM(C20:C24)</f>
        <v>7.4905399999999984</v>
      </c>
      <c r="D19" s="50">
        <f t="shared" si="4"/>
        <v>7.5018100000000016</v>
      </c>
      <c r="E19" s="50">
        <f t="shared" si="4"/>
        <v>4.5006899999999996</v>
      </c>
      <c r="F19" s="50">
        <f t="shared" si="4"/>
        <v>3.0962699999999983</v>
      </c>
      <c r="G19" s="50">
        <f t="shared" si="4"/>
        <v>5.0157225488202739</v>
      </c>
      <c r="H19" s="50">
        <f t="shared" si="4"/>
        <v>10.107889999999999</v>
      </c>
      <c r="I19" s="50">
        <f t="shared" si="4"/>
        <v>2.7992599999999999</v>
      </c>
      <c r="J19" s="50">
        <f t="shared" si="4"/>
        <v>3.6011999999999986</v>
      </c>
      <c r="K19" s="50">
        <f t="shared" si="4"/>
        <v>4.7994899999999996</v>
      </c>
      <c r="L19" s="50">
        <f t="shared" si="4"/>
        <v>4.34591615321379</v>
      </c>
      <c r="M19" s="50">
        <f t="shared" si="4"/>
        <v>3.8932139663368548</v>
      </c>
      <c r="N19" s="50">
        <f t="shared" si="4"/>
        <v>1.1939995764262359</v>
      </c>
      <c r="O19" s="50">
        <f t="shared" si="4"/>
        <v>4.2753479516648776</v>
      </c>
      <c r="P19" s="50">
        <f t="shared" si="4"/>
        <v>5.8984207680676803</v>
      </c>
      <c r="Q19" s="50">
        <f t="shared" si="4"/>
        <v>4.0604474799880492</v>
      </c>
    </row>
    <row r="20" spans="1:17" x14ac:dyDescent="0.25">
      <c r="A20" s="52" t="s">
        <v>34</v>
      </c>
      <c r="B20" s="50">
        <v>5.1590836698489255</v>
      </c>
      <c r="C20" s="50">
        <v>7.4905399999999984</v>
      </c>
      <c r="D20" s="50">
        <v>7.5018100000000016</v>
      </c>
      <c r="E20" s="50">
        <v>4.5006899999999996</v>
      </c>
      <c r="F20" s="50">
        <v>3.0962699999999983</v>
      </c>
      <c r="G20" s="50">
        <v>5.0157225488202739</v>
      </c>
      <c r="H20" s="50">
        <v>10.107889999999999</v>
      </c>
      <c r="I20" s="50">
        <v>2.7992599999999999</v>
      </c>
      <c r="J20" s="50">
        <v>3.6011999999999986</v>
      </c>
      <c r="K20" s="50">
        <v>4.7994899999999996</v>
      </c>
      <c r="L20" s="50">
        <v>4.34591615321379</v>
      </c>
      <c r="M20" s="50">
        <v>3.8932139663368548</v>
      </c>
      <c r="N20" s="50">
        <v>1.1939995764262359</v>
      </c>
      <c r="O20" s="50">
        <v>4.2753479516648776</v>
      </c>
      <c r="P20" s="50">
        <v>4.3222235034044854</v>
      </c>
      <c r="Q20" s="50">
        <v>4.0604474799880492</v>
      </c>
    </row>
    <row r="21" spans="1:17" x14ac:dyDescent="0.25">
      <c r="A21" s="52" t="s">
        <v>63</v>
      </c>
      <c r="B21" s="50">
        <v>0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50">
        <v>1.5761972646631954</v>
      </c>
      <c r="Q21" s="50">
        <v>0</v>
      </c>
    </row>
    <row r="22" spans="1:17" x14ac:dyDescent="0.25">
      <c r="A22" s="52" t="s">
        <v>62</v>
      </c>
      <c r="B22" s="50">
        <v>0</v>
      </c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</row>
    <row r="23" spans="1:17" x14ac:dyDescent="0.25">
      <c r="A23" s="52" t="s">
        <v>33</v>
      </c>
      <c r="B23" s="50">
        <v>0</v>
      </c>
      <c r="C23" s="50">
        <v>0</v>
      </c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</row>
    <row r="24" spans="1:17" x14ac:dyDescent="0.25">
      <c r="A24" s="52" t="s">
        <v>32</v>
      </c>
      <c r="B24" s="50">
        <v>0</v>
      </c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0">
        <v>0</v>
      </c>
      <c r="P24" s="50">
        <v>0</v>
      </c>
      <c r="Q24" s="50">
        <v>0</v>
      </c>
    </row>
    <row r="25" spans="1:17" x14ac:dyDescent="0.25">
      <c r="A25" s="51" t="s">
        <v>31</v>
      </c>
      <c r="B25" s="50">
        <v>1.2659028740970222</v>
      </c>
      <c r="C25" s="50">
        <v>1.4985099999999989</v>
      </c>
      <c r="D25" s="50">
        <v>1.7997399999999997</v>
      </c>
      <c r="E25" s="50">
        <v>1.5998699999999999</v>
      </c>
      <c r="F25" s="50">
        <v>2.0983800000000001</v>
      </c>
      <c r="G25" s="50">
        <v>2.292885136318088</v>
      </c>
      <c r="H25" s="50">
        <v>2.1022699999999994</v>
      </c>
      <c r="I25" s="50">
        <v>2.3001700000000005</v>
      </c>
      <c r="J25" s="50">
        <v>1.8996399999999991</v>
      </c>
      <c r="K25" s="50">
        <v>1.5000999999999993</v>
      </c>
      <c r="L25" s="50">
        <v>1.6715092783421492</v>
      </c>
      <c r="M25" s="50">
        <v>2.1734948629388668</v>
      </c>
      <c r="N25" s="50">
        <v>1.6238307887477084</v>
      </c>
      <c r="O25" s="50">
        <v>1.0509360794519573</v>
      </c>
      <c r="P25" s="50">
        <v>1.1939728421575093</v>
      </c>
      <c r="Q25" s="50">
        <v>1.8391357769630505</v>
      </c>
    </row>
    <row r="26" spans="1:17" x14ac:dyDescent="0.25">
      <c r="A26" s="49" t="s">
        <v>30</v>
      </c>
      <c r="B26" s="48">
        <v>19.249503783115504</v>
      </c>
      <c r="C26" s="48">
        <v>17.487579999999994</v>
      </c>
      <c r="D26" s="48">
        <v>17.198039999999992</v>
      </c>
      <c r="E26" s="48">
        <v>18.096579999999999</v>
      </c>
      <c r="F26" s="48">
        <v>19.078429999999997</v>
      </c>
      <c r="G26" s="48">
        <v>18.915878449882548</v>
      </c>
      <c r="H26" s="48">
        <v>18.625809999999991</v>
      </c>
      <c r="I26" s="48">
        <v>16.696970000000004</v>
      </c>
      <c r="J26" s="48">
        <v>16.401359999999993</v>
      </c>
      <c r="K26" s="48">
        <v>15.104129999999998</v>
      </c>
      <c r="L26" s="48">
        <v>16.333014875579849</v>
      </c>
      <c r="M26" s="48">
        <v>16.241929489275584</v>
      </c>
      <c r="N26" s="48">
        <v>18.912664828497991</v>
      </c>
      <c r="O26" s="48">
        <v>17.722205453843173</v>
      </c>
      <c r="P26" s="48">
        <v>17.623971452328092</v>
      </c>
      <c r="Q26" s="48">
        <v>17.6266850035183</v>
      </c>
    </row>
    <row r="28" spans="1:17" x14ac:dyDescent="0.25">
      <c r="A28" s="162" t="s">
        <v>112</v>
      </c>
      <c r="B28" s="161">
        <f>AGR_emi!B5</f>
        <v>100.48373170692682</v>
      </c>
      <c r="C28" s="161">
        <f>AGR_emi!C5</f>
        <v>227.33038330016404</v>
      </c>
      <c r="D28" s="161">
        <f>AGR_emi!D5</f>
        <v>256.64276324412003</v>
      </c>
      <c r="E28" s="161">
        <f>AGR_emi!E5</f>
        <v>275.86415358334796</v>
      </c>
      <c r="F28" s="161">
        <f>AGR_emi!F5</f>
        <v>248.35712992178401</v>
      </c>
      <c r="G28" s="161">
        <f>AGR_emi!G5</f>
        <v>240.19103280956497</v>
      </c>
      <c r="H28" s="161">
        <f>AGR_emi!H5</f>
        <v>207.39543433419595</v>
      </c>
      <c r="I28" s="161">
        <f>AGR_emi!I5</f>
        <v>218.85491724199198</v>
      </c>
      <c r="J28" s="161">
        <f>AGR_emi!J5</f>
        <v>224.46205313551198</v>
      </c>
      <c r="K28" s="161">
        <f>AGR_emi!K5</f>
        <v>215.22380863913995</v>
      </c>
      <c r="L28" s="161">
        <f>AGR_emi!L5</f>
        <v>219.73130201176832</v>
      </c>
      <c r="M28" s="161">
        <f>AGR_emi!M5</f>
        <v>263.90816403787187</v>
      </c>
      <c r="N28" s="161">
        <f>AGR_emi!N5</f>
        <v>269.83309891076107</v>
      </c>
      <c r="O28" s="161">
        <f>AGR_emi!O5</f>
        <v>264.36660611465976</v>
      </c>
      <c r="P28" s="161">
        <f>AGR_emi!P5</f>
        <v>325.90301011139849</v>
      </c>
      <c r="Q28" s="161">
        <f>AGR_emi!Q5</f>
        <v>333.23820678381253</v>
      </c>
    </row>
    <row r="30" spans="1:17" x14ac:dyDescent="0.25">
      <c r="A30" s="160" t="s">
        <v>145</v>
      </c>
      <c r="B30" s="159">
        <f t="shared" ref="B30:Q30" si="5">IF(B$12=0,"",B$12/B$3*1000)</f>
        <v>130.6803619571152</v>
      </c>
      <c r="C30" s="159">
        <f t="shared" si="5"/>
        <v>216.44004979525423</v>
      </c>
      <c r="D30" s="159">
        <f t="shared" si="5"/>
        <v>250.79239348292342</v>
      </c>
      <c r="E30" s="159">
        <f t="shared" si="5"/>
        <v>254.61409756373482</v>
      </c>
      <c r="F30" s="159">
        <f t="shared" si="5"/>
        <v>230.86601496265314</v>
      </c>
      <c r="G30" s="159">
        <f t="shared" si="5"/>
        <v>233.28143919720333</v>
      </c>
      <c r="H30" s="159">
        <f t="shared" si="5"/>
        <v>227.39050955235237</v>
      </c>
      <c r="I30" s="159">
        <f t="shared" si="5"/>
        <v>179.57821908260595</v>
      </c>
      <c r="J30" s="159">
        <f t="shared" si="5"/>
        <v>238.31564641070099</v>
      </c>
      <c r="K30" s="159">
        <f t="shared" si="5"/>
        <v>305.68529240853036</v>
      </c>
      <c r="L30" s="159">
        <f t="shared" si="5"/>
        <v>231.37201474917833</v>
      </c>
      <c r="M30" s="159">
        <f t="shared" si="5"/>
        <v>202.34292148500936</v>
      </c>
      <c r="N30" s="159">
        <f t="shared" si="5"/>
        <v>210.16737779090712</v>
      </c>
      <c r="O30" s="159">
        <f t="shared" si="5"/>
        <v>219.75752524796016</v>
      </c>
      <c r="P30" s="159">
        <f t="shared" si="5"/>
        <v>249.98539135971595</v>
      </c>
      <c r="Q30" s="159">
        <f t="shared" si="5"/>
        <v>278.79922765030375</v>
      </c>
    </row>
    <row r="31" spans="1:17" x14ac:dyDescent="0.25">
      <c r="A31" s="158" t="s">
        <v>144</v>
      </c>
      <c r="B31" s="157">
        <f t="shared" ref="B31:Q31" si="6">IF(B$12=0,"",B$12/B$5*1000)</f>
        <v>154.20339808617476</v>
      </c>
      <c r="C31" s="157">
        <f t="shared" si="6"/>
        <v>158.23664101074516</v>
      </c>
      <c r="D31" s="157">
        <f t="shared" si="6"/>
        <v>158.03708094629548</v>
      </c>
      <c r="E31" s="157">
        <f t="shared" si="6"/>
        <v>156.96040686099317</v>
      </c>
      <c r="F31" s="157">
        <f t="shared" si="6"/>
        <v>155.50989245404486</v>
      </c>
      <c r="G31" s="157">
        <f t="shared" si="6"/>
        <v>155.09460086181497</v>
      </c>
      <c r="H31" s="157">
        <f t="shared" si="6"/>
        <v>155.61435286370536</v>
      </c>
      <c r="I31" s="157">
        <f t="shared" si="6"/>
        <v>153.69127801686233</v>
      </c>
      <c r="J31" s="157">
        <f t="shared" si="6"/>
        <v>154.7469095701986</v>
      </c>
      <c r="K31" s="157">
        <f t="shared" si="6"/>
        <v>155.69875300813126</v>
      </c>
      <c r="L31" s="157">
        <f t="shared" si="6"/>
        <v>154.78744672057653</v>
      </c>
      <c r="M31" s="157">
        <f t="shared" si="6"/>
        <v>148.13681115579485</v>
      </c>
      <c r="N31" s="157">
        <f t="shared" si="6"/>
        <v>146.93701981833922</v>
      </c>
      <c r="O31" s="157">
        <f t="shared" si="6"/>
        <v>147.73436288558557</v>
      </c>
      <c r="P31" s="157">
        <f t="shared" si="6"/>
        <v>145.9185672370283</v>
      </c>
      <c r="Q31" s="157">
        <f t="shared" si="6"/>
        <v>145.1904607169964</v>
      </c>
    </row>
    <row r="32" spans="1:17" x14ac:dyDescent="0.25">
      <c r="A32" s="158" t="s">
        <v>143</v>
      </c>
      <c r="B32" s="157">
        <f>IF(AGR_ued!B$5=0,"",AGR_ued!B$5/B$5*1000)</f>
        <v>54.831705276501538</v>
      </c>
      <c r="C32" s="157">
        <f>IF(AGR_ued!C$5=0,"",AGR_ued!C$5/C$5*1000)</f>
        <v>54.83170527650153</v>
      </c>
      <c r="D32" s="157">
        <f>IF(AGR_ued!D$5=0,"",AGR_ued!D$5/D$5*1000)</f>
        <v>54.831705276501545</v>
      </c>
      <c r="E32" s="157">
        <f>IF(AGR_ued!E$5=0,"",AGR_ued!E$5/E$5*1000)</f>
        <v>54.831705276501523</v>
      </c>
      <c r="F32" s="157">
        <f>IF(AGR_ued!F$5=0,"",AGR_ued!F$5/F$5*1000)</f>
        <v>54.831705276501523</v>
      </c>
      <c r="G32" s="157">
        <f>IF(AGR_ued!G$5=0,"",AGR_ued!G$5/G$5*1000)</f>
        <v>54.831705276501545</v>
      </c>
      <c r="H32" s="157">
        <f>IF(AGR_ued!H$5=0,"",AGR_ued!H$5/H$5*1000)</f>
        <v>54.83170527650153</v>
      </c>
      <c r="I32" s="157">
        <f>IF(AGR_ued!I$5=0,"",AGR_ued!I$5/I$5*1000)</f>
        <v>54.831705276501523</v>
      </c>
      <c r="J32" s="157">
        <f>IF(AGR_ued!J$5=0,"",AGR_ued!J$5/J$5*1000)</f>
        <v>54.831705276501545</v>
      </c>
      <c r="K32" s="157">
        <f>IF(AGR_ued!K$5=0,"",AGR_ued!K$5/K$5*1000)</f>
        <v>54.831705276501538</v>
      </c>
      <c r="L32" s="157">
        <f>IF(AGR_ued!L$5=0,"",AGR_ued!L$5/L$5*1000)</f>
        <v>54.831705276501545</v>
      </c>
      <c r="M32" s="157">
        <f>IF(AGR_ued!M$5=0,"",AGR_ued!M$5/M$5*1000)</f>
        <v>54.831705276501545</v>
      </c>
      <c r="N32" s="157">
        <f>IF(AGR_ued!N$5=0,"",AGR_ued!N$5/N$5*1000)</f>
        <v>54.831705276501538</v>
      </c>
      <c r="O32" s="157">
        <f>IF(AGR_ued!O$5=0,"",AGR_ued!O$5/O$5*1000)</f>
        <v>54.831705276501545</v>
      </c>
      <c r="P32" s="157">
        <f>IF(AGR_ued!P$5=0,"",AGR_ued!P$5/P$5*1000)</f>
        <v>54.83170527650153</v>
      </c>
      <c r="Q32" s="157">
        <f>IF(AGR_ued!Q$5=0,"",AGR_ued!Q$5/Q$5*1000)</f>
        <v>54.831705276501538</v>
      </c>
    </row>
    <row r="33" spans="1:17" x14ac:dyDescent="0.25">
      <c r="A33" s="156" t="s">
        <v>142</v>
      </c>
      <c r="B33" s="155">
        <f t="shared" ref="B33:Q33" si="7">IF(B$12=0,"",B$28/B$12)</f>
        <v>1.7179536302248306</v>
      </c>
      <c r="C33" s="155">
        <f t="shared" si="7"/>
        <v>2.2614187207727472</v>
      </c>
      <c r="D33" s="155">
        <f t="shared" si="7"/>
        <v>2.3332776619991318</v>
      </c>
      <c r="E33" s="155">
        <f t="shared" si="7"/>
        <v>2.4109226065236906</v>
      </c>
      <c r="F33" s="155">
        <f t="shared" si="7"/>
        <v>2.3483904311513863</v>
      </c>
      <c r="G33" s="155">
        <f t="shared" si="7"/>
        <v>2.2853004015255842</v>
      </c>
      <c r="H33" s="155">
        <f t="shared" si="7"/>
        <v>2.0862204853073734</v>
      </c>
      <c r="I33" s="155">
        <f t="shared" si="7"/>
        <v>2.3256284580605371</v>
      </c>
      <c r="J33" s="155">
        <f t="shared" si="7"/>
        <v>2.3409298987860252</v>
      </c>
      <c r="K33" s="155">
        <f t="shared" si="7"/>
        <v>2.3184803120546884</v>
      </c>
      <c r="L33" s="155">
        <f t="shared" si="7"/>
        <v>2.310115127151656</v>
      </c>
      <c r="M33" s="155">
        <f t="shared" si="7"/>
        <v>2.4215635082846161</v>
      </c>
      <c r="N33" s="155">
        <f t="shared" si="7"/>
        <v>2.4346061115978208</v>
      </c>
      <c r="O33" s="155">
        <f t="shared" si="7"/>
        <v>2.4001608850320233</v>
      </c>
      <c r="P33" s="155">
        <f t="shared" si="7"/>
        <v>2.4825902182224859</v>
      </c>
      <c r="Q33" s="155">
        <f t="shared" si="7"/>
        <v>2.5139030295806513</v>
      </c>
    </row>
  </sheetData>
  <pageMargins left="0.39370078740157483" right="0.39370078740157483" top="0.39370078740157483" bottom="0.39370078740157483" header="0.31496062992125984" footer="0.31496062992125984"/>
  <pageSetup paperSize="9" scale="88" orientation="landscape" horizontalDpi="1200" verticalDpi="12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tabColor theme="2" tint="-0.499984740745262"/>
    <pageSetUpPr fitToPage="1"/>
  </sheetPr>
  <dimension ref="A1:Q5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228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3" spans="1:17" ht="12.75" x14ac:dyDescent="0.25">
      <c r="A3" s="127" t="s">
        <v>168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</row>
    <row r="5" spans="1:17" ht="12.75" x14ac:dyDescent="0.25">
      <c r="A5" s="207" t="s">
        <v>163</v>
      </c>
      <c r="B5" s="55">
        <f>SUM(B6:B9,B16:B17,B25:B27)</f>
        <v>58.490363150125532</v>
      </c>
      <c r="C5" s="55">
        <f t="shared" ref="C5:Q5" si="0">SUM(C6:C9,C16:C17,C25:C27)</f>
        <v>100.52556000000003</v>
      </c>
      <c r="D5" s="55">
        <f t="shared" si="0"/>
        <v>109.99237999999998</v>
      </c>
      <c r="E5" s="55">
        <f t="shared" si="0"/>
        <v>114.42264999999998</v>
      </c>
      <c r="F5" s="55">
        <f t="shared" si="0"/>
        <v>105.75632</v>
      </c>
      <c r="G5" s="55">
        <f t="shared" si="0"/>
        <v>105.10260823882152</v>
      </c>
      <c r="H5" s="55">
        <f t="shared" si="0"/>
        <v>99.412039999999976</v>
      </c>
      <c r="I5" s="55">
        <f t="shared" si="0"/>
        <v>94.105709999999974</v>
      </c>
      <c r="J5" s="55">
        <f t="shared" si="0"/>
        <v>95.885849999999962</v>
      </c>
      <c r="K5" s="55">
        <f t="shared" si="0"/>
        <v>92.829689999999985</v>
      </c>
      <c r="L5" s="55">
        <f t="shared" si="0"/>
        <v>95.117035263387223</v>
      </c>
      <c r="M5" s="55">
        <f t="shared" si="0"/>
        <v>108.9825491402531</v>
      </c>
      <c r="N5" s="55">
        <f t="shared" si="0"/>
        <v>110.83234270436904</v>
      </c>
      <c r="O5" s="55">
        <f t="shared" si="0"/>
        <v>110.14536890560673</v>
      </c>
      <c r="P5" s="55">
        <f t="shared" si="0"/>
        <v>131.27539443249009</v>
      </c>
      <c r="Q5" s="55">
        <f t="shared" si="0"/>
        <v>132.55809904465588</v>
      </c>
    </row>
    <row r="6" spans="1:17" x14ac:dyDescent="0.25">
      <c r="A6" s="185" t="s">
        <v>162</v>
      </c>
      <c r="B6" s="206">
        <v>4.3388381527142359</v>
      </c>
      <c r="C6" s="206">
        <v>3.9417005319999987</v>
      </c>
      <c r="D6" s="206">
        <v>3.8764382159999986</v>
      </c>
      <c r="E6" s="206">
        <v>4.0789691319999992</v>
      </c>
      <c r="F6" s="206">
        <v>4.3002781219999981</v>
      </c>
      <c r="G6" s="206">
        <v>4.2636390026035267</v>
      </c>
      <c r="H6" s="206">
        <v>4.1982575739999985</v>
      </c>
      <c r="I6" s="206">
        <v>3.7634970379999992</v>
      </c>
      <c r="J6" s="206">
        <v>3.6968665439999988</v>
      </c>
      <c r="K6" s="206">
        <v>3.4044709020000004</v>
      </c>
      <c r="L6" s="206">
        <v>3.6814615529556991</v>
      </c>
      <c r="M6" s="206">
        <v>3.6609309068827161</v>
      </c>
      <c r="N6" s="206">
        <v>4.2629146523434471</v>
      </c>
      <c r="O6" s="206">
        <v>3.9945851092962514</v>
      </c>
      <c r="P6" s="206">
        <v>3.9724431653547505</v>
      </c>
      <c r="Q6" s="206">
        <v>3.973054799793025</v>
      </c>
    </row>
    <row r="7" spans="1:17" x14ac:dyDescent="0.25">
      <c r="A7" s="183" t="s">
        <v>161</v>
      </c>
      <c r="B7" s="205">
        <v>3.0183221931925108</v>
      </c>
      <c r="C7" s="205">
        <v>2.7420525439999994</v>
      </c>
      <c r="D7" s="205">
        <v>2.6966526719999999</v>
      </c>
      <c r="E7" s="205">
        <v>2.8375437439999995</v>
      </c>
      <c r="F7" s="205">
        <v>2.9914978240000001</v>
      </c>
      <c r="G7" s="205">
        <v>2.9660097409415838</v>
      </c>
      <c r="H7" s="205">
        <v>2.9205270079999996</v>
      </c>
      <c r="I7" s="205">
        <v>2.6180848960000001</v>
      </c>
      <c r="J7" s="205">
        <v>2.5717332479999993</v>
      </c>
      <c r="K7" s="205">
        <v>2.3683275839999998</v>
      </c>
      <c r="L7" s="205">
        <v>2.5610167324909208</v>
      </c>
      <c r="M7" s="205">
        <v>2.5467345439184119</v>
      </c>
      <c r="N7" s="205">
        <v>2.9655058451084861</v>
      </c>
      <c r="O7" s="205">
        <v>2.7788418151626098</v>
      </c>
      <c r="P7" s="205">
        <v>2.7634387237250451</v>
      </c>
      <c r="Q7" s="205">
        <v>2.7638642085516696</v>
      </c>
    </row>
    <row r="8" spans="1:17" x14ac:dyDescent="0.25">
      <c r="A8" s="183" t="s">
        <v>160</v>
      </c>
      <c r="B8" s="205">
        <v>2.7353544875807132</v>
      </c>
      <c r="C8" s="205">
        <v>2.484985118</v>
      </c>
      <c r="D8" s="205">
        <v>2.4438414839999991</v>
      </c>
      <c r="E8" s="205">
        <v>2.5715240179999994</v>
      </c>
      <c r="F8" s="205">
        <v>2.711044902999999</v>
      </c>
      <c r="G8" s="205">
        <v>2.68794632772831</v>
      </c>
      <c r="H8" s="205">
        <v>2.6467276009999989</v>
      </c>
      <c r="I8" s="205">
        <v>2.3726394370000001</v>
      </c>
      <c r="J8" s="205">
        <v>2.3306332559999996</v>
      </c>
      <c r="K8" s="205">
        <v>2.1462968729999985</v>
      </c>
      <c r="L8" s="205">
        <v>2.3209214138198968</v>
      </c>
      <c r="M8" s="205">
        <v>2.3079781804260597</v>
      </c>
      <c r="N8" s="205">
        <v>2.6874896721295647</v>
      </c>
      <c r="O8" s="205">
        <v>2.5183253949911153</v>
      </c>
      <c r="P8" s="205">
        <v>2.5043663433758216</v>
      </c>
      <c r="Q8" s="205">
        <v>2.50475193899995</v>
      </c>
    </row>
    <row r="9" spans="1:17" x14ac:dyDescent="0.25">
      <c r="A9" s="181" t="s">
        <v>159</v>
      </c>
      <c r="B9" s="204">
        <f>SUM(B10:B15)</f>
        <v>9.6203933025378845</v>
      </c>
      <c r="C9" s="204">
        <f t="shared" ref="C9:Q9" si="1">SUM(C10:C15)</f>
        <v>19.437193400000012</v>
      </c>
      <c r="D9" s="204">
        <f t="shared" si="1"/>
        <v>21.818552</v>
      </c>
      <c r="E9" s="204">
        <f t="shared" si="1"/>
        <v>22.439634000000002</v>
      </c>
      <c r="F9" s="204">
        <f t="shared" si="1"/>
        <v>20.705872199999995</v>
      </c>
      <c r="G9" s="204">
        <f t="shared" si="1"/>
        <v>20.749530959894688</v>
      </c>
      <c r="H9" s="204">
        <f t="shared" si="1"/>
        <v>19.412741199999992</v>
      </c>
      <c r="I9" s="204">
        <f t="shared" si="1"/>
        <v>18.824055399999992</v>
      </c>
      <c r="J9" s="204">
        <f t="shared" si="1"/>
        <v>18.968306999999989</v>
      </c>
      <c r="K9" s="204">
        <f t="shared" si="1"/>
        <v>18.269701199999997</v>
      </c>
      <c r="L9" s="204">
        <f t="shared" si="1"/>
        <v>18.636261722424504</v>
      </c>
      <c r="M9" s="204">
        <f t="shared" si="1"/>
        <v>22.098262316307373</v>
      </c>
      <c r="N9" s="204">
        <f t="shared" si="1"/>
        <v>21.488917147914844</v>
      </c>
      <c r="O9" s="204">
        <f t="shared" si="1"/>
        <v>21.15282610136051</v>
      </c>
      <c r="P9" s="204">
        <f t="shared" si="1"/>
        <v>25.934611872518492</v>
      </c>
      <c r="Q9" s="204">
        <f t="shared" si="1"/>
        <v>26.719436995081455</v>
      </c>
    </row>
    <row r="10" spans="1:17" x14ac:dyDescent="0.25">
      <c r="A10" s="202" t="s">
        <v>35</v>
      </c>
      <c r="B10" s="203">
        <v>6.265655726585063</v>
      </c>
      <c r="C10" s="203">
        <v>14.925437742162615</v>
      </c>
      <c r="D10" s="203">
        <v>16.644534673164944</v>
      </c>
      <c r="E10" s="203">
        <v>16.585836393050084</v>
      </c>
      <c r="F10" s="203">
        <v>14.116324971879155</v>
      </c>
      <c r="G10" s="203">
        <v>13.794549418434984</v>
      </c>
      <c r="H10" s="203">
        <v>12.409123403371089</v>
      </c>
      <c r="I10" s="203">
        <v>11.762161690699688</v>
      </c>
      <c r="J10" s="203">
        <v>12.556460769837777</v>
      </c>
      <c r="K10" s="203">
        <v>11.698339490864058</v>
      </c>
      <c r="L10" s="203">
        <v>11.652949255510308</v>
      </c>
      <c r="M10" s="203">
        <v>14.949718216241333</v>
      </c>
      <c r="N10" s="203">
        <v>14.227826155660606</v>
      </c>
      <c r="O10" s="203">
        <v>14.948459451903743</v>
      </c>
      <c r="P10" s="203">
        <v>19.47556920933922</v>
      </c>
      <c r="Q10" s="203">
        <v>20.172772157400019</v>
      </c>
    </row>
    <row r="11" spans="1:17" x14ac:dyDescent="0.25">
      <c r="A11" s="202" t="s">
        <v>166</v>
      </c>
      <c r="B11" s="201">
        <v>1.7038446261934894</v>
      </c>
      <c r="C11" s="201">
        <v>2.6634940578373958</v>
      </c>
      <c r="D11" s="201">
        <v>3.0303165268350547</v>
      </c>
      <c r="E11" s="201">
        <v>3.8919960069499209</v>
      </c>
      <c r="F11" s="201">
        <v>4.1095986281208381</v>
      </c>
      <c r="G11" s="201">
        <v>4.2837788361439628</v>
      </c>
      <c r="H11" s="201">
        <v>4.5288315966289021</v>
      </c>
      <c r="I11" s="201">
        <v>4.4277843093003035</v>
      </c>
      <c r="J11" s="201">
        <v>4.1841790301622135</v>
      </c>
      <c r="K11" s="201">
        <v>4.7691791091359397</v>
      </c>
      <c r="L11" s="201">
        <v>4.9851428910604492</v>
      </c>
      <c r="M11" s="201">
        <v>4.6502106473416607</v>
      </c>
      <c r="N11" s="201">
        <v>5.2590069069365732</v>
      </c>
      <c r="O11" s="201">
        <v>4.7989864609279467</v>
      </c>
      <c r="P11" s="201">
        <v>4.9125903919752005</v>
      </c>
      <c r="Q11" s="201">
        <v>4.3549953606480187</v>
      </c>
    </row>
    <row r="12" spans="1:17" x14ac:dyDescent="0.25">
      <c r="A12" s="202" t="s">
        <v>33</v>
      </c>
      <c r="B12" s="201">
        <v>0</v>
      </c>
      <c r="C12" s="201">
        <v>0</v>
      </c>
      <c r="D12" s="201">
        <v>0</v>
      </c>
      <c r="E12" s="201">
        <v>0</v>
      </c>
      <c r="F12" s="201">
        <v>0</v>
      </c>
      <c r="G12" s="201">
        <v>0</v>
      </c>
      <c r="H12" s="201">
        <v>0</v>
      </c>
      <c r="I12" s="201">
        <v>0</v>
      </c>
      <c r="J12" s="201">
        <v>0</v>
      </c>
      <c r="K12" s="201">
        <v>0</v>
      </c>
      <c r="L12" s="201">
        <v>0</v>
      </c>
      <c r="M12" s="201">
        <v>0</v>
      </c>
      <c r="N12" s="201">
        <v>0</v>
      </c>
      <c r="O12" s="201">
        <v>0</v>
      </c>
      <c r="P12" s="201">
        <v>0</v>
      </c>
      <c r="Q12" s="201">
        <v>0</v>
      </c>
    </row>
    <row r="13" spans="1:17" x14ac:dyDescent="0.25">
      <c r="A13" s="202" t="s">
        <v>32</v>
      </c>
      <c r="B13" s="201">
        <v>0</v>
      </c>
      <c r="C13" s="201">
        <v>0</v>
      </c>
      <c r="D13" s="201">
        <v>0</v>
      </c>
      <c r="E13" s="201">
        <v>0</v>
      </c>
      <c r="F13" s="201">
        <v>0</v>
      </c>
      <c r="G13" s="201">
        <v>0</v>
      </c>
      <c r="H13" s="201">
        <v>0</v>
      </c>
      <c r="I13" s="201">
        <v>0</v>
      </c>
      <c r="J13" s="201">
        <v>0</v>
      </c>
      <c r="K13" s="201">
        <v>0</v>
      </c>
      <c r="L13" s="201">
        <v>0</v>
      </c>
      <c r="M13" s="201">
        <v>0</v>
      </c>
      <c r="N13" s="201">
        <v>0</v>
      </c>
      <c r="O13" s="201">
        <v>0</v>
      </c>
      <c r="P13" s="201">
        <v>0</v>
      </c>
      <c r="Q13" s="201">
        <v>0</v>
      </c>
    </row>
    <row r="14" spans="1:17" x14ac:dyDescent="0.25">
      <c r="A14" s="202" t="s">
        <v>42</v>
      </c>
      <c r="B14" s="201">
        <v>1.2659028740970222</v>
      </c>
      <c r="C14" s="201">
        <v>1.4985099999999996</v>
      </c>
      <c r="D14" s="201">
        <v>1.7997399999999997</v>
      </c>
      <c r="E14" s="201">
        <v>1.5998700000000003</v>
      </c>
      <c r="F14" s="201">
        <v>2.0983800000000001</v>
      </c>
      <c r="G14" s="201">
        <v>2.2928851363180884</v>
      </c>
      <c r="H14" s="201">
        <v>2.1022699999999999</v>
      </c>
      <c r="I14" s="201">
        <v>2.3001699999999996</v>
      </c>
      <c r="J14" s="201">
        <v>1.8996399999999991</v>
      </c>
      <c r="K14" s="201">
        <v>1.5000999999999993</v>
      </c>
      <c r="L14" s="201">
        <v>1.6715092783421492</v>
      </c>
      <c r="M14" s="201">
        <v>2.1734948629388668</v>
      </c>
      <c r="N14" s="201">
        <v>1.6238307887477084</v>
      </c>
      <c r="O14" s="201">
        <v>1.0509360794519573</v>
      </c>
      <c r="P14" s="201">
        <v>1.1939728421575095</v>
      </c>
      <c r="Q14" s="201">
        <v>1.8391357769630508</v>
      </c>
    </row>
    <row r="15" spans="1:17" x14ac:dyDescent="0.25">
      <c r="A15" s="202" t="s">
        <v>30</v>
      </c>
      <c r="B15" s="201">
        <v>0.38499007566231014</v>
      </c>
      <c r="C15" s="201">
        <v>0.3497516</v>
      </c>
      <c r="D15" s="201">
        <v>0.34396080000000001</v>
      </c>
      <c r="E15" s="201">
        <v>0.36193159999999996</v>
      </c>
      <c r="F15" s="201">
        <v>0.38156859999999998</v>
      </c>
      <c r="G15" s="201">
        <v>0.37831756899765112</v>
      </c>
      <c r="H15" s="201">
        <v>0.3725161999999998</v>
      </c>
      <c r="I15" s="201">
        <v>0.33393939999999994</v>
      </c>
      <c r="J15" s="201">
        <v>0.32802719999999991</v>
      </c>
      <c r="K15" s="201">
        <v>0.30208259999999998</v>
      </c>
      <c r="L15" s="201">
        <v>0.32666029751159703</v>
      </c>
      <c r="M15" s="201">
        <v>0.32483858978551178</v>
      </c>
      <c r="N15" s="201">
        <v>0.37825329656995987</v>
      </c>
      <c r="O15" s="201">
        <v>0.35444410907686341</v>
      </c>
      <c r="P15" s="201">
        <v>0.35247942904656182</v>
      </c>
      <c r="Q15" s="201">
        <v>0.35253370007036583</v>
      </c>
    </row>
    <row r="16" spans="1:17" x14ac:dyDescent="0.25">
      <c r="A16" s="198" t="s">
        <v>158</v>
      </c>
      <c r="B16" s="197">
        <v>10.651856953809933</v>
      </c>
      <c r="C16" s="197">
        <v>26.239979999999996</v>
      </c>
      <c r="D16" s="197">
        <v>29.939288000000005</v>
      </c>
      <c r="E16" s="197">
        <v>32.80881999999999</v>
      </c>
      <c r="F16" s="197">
        <v>28.280408000000001</v>
      </c>
      <c r="G16" s="197">
        <v>28.28421603399104</v>
      </c>
      <c r="H16" s="197">
        <v>24.587495999999994</v>
      </c>
      <c r="I16" s="197">
        <v>25.001951999999996</v>
      </c>
      <c r="J16" s="197">
        <v>25.832495999999999</v>
      </c>
      <c r="K16" s="197">
        <v>24.240111999999986</v>
      </c>
      <c r="L16" s="197">
        <v>25.458633339066594</v>
      </c>
      <c r="M16" s="197">
        <v>31.11627972815814</v>
      </c>
      <c r="N16" s="197">
        <v>31.515889644633564</v>
      </c>
      <c r="O16" s="197">
        <v>31.113943539564708</v>
      </c>
      <c r="P16" s="197">
        <v>39.204072914004556</v>
      </c>
      <c r="Q16" s="197">
        <v>38.799706523800815</v>
      </c>
    </row>
    <row r="17" spans="1:17" x14ac:dyDescent="0.25">
      <c r="A17" s="198" t="s">
        <v>157</v>
      </c>
      <c r="B17" s="197">
        <f>SUM(B18:B24)</f>
        <v>19.03404347771022</v>
      </c>
      <c r="C17" s="197">
        <f t="shared" ref="C17:Q17" si="2">SUM(C18:C24)</f>
        <v>36.923358800000003</v>
      </c>
      <c r="D17" s="197">
        <f t="shared" si="2"/>
        <v>40.48228215999999</v>
      </c>
      <c r="E17" s="197">
        <f t="shared" si="2"/>
        <v>40.455282999999994</v>
      </c>
      <c r="F17" s="197">
        <f t="shared" si="2"/>
        <v>37.224766160000001</v>
      </c>
      <c r="G17" s="197">
        <f t="shared" si="2"/>
        <v>36.68277388303116</v>
      </c>
      <c r="H17" s="197">
        <f t="shared" si="2"/>
        <v>36.420884119999997</v>
      </c>
      <c r="I17" s="197">
        <f t="shared" si="2"/>
        <v>33.166613439999985</v>
      </c>
      <c r="J17" s="197">
        <f t="shared" si="2"/>
        <v>34.236739319999991</v>
      </c>
      <c r="K17" s="197">
        <f t="shared" si="2"/>
        <v>34.790626039999992</v>
      </c>
      <c r="L17" s="197">
        <f t="shared" si="2"/>
        <v>34.25202662365588</v>
      </c>
      <c r="M17" s="197">
        <f t="shared" si="2"/>
        <v>38.917427804452764</v>
      </c>
      <c r="N17" s="197">
        <f t="shared" si="2"/>
        <v>38.3476476905536</v>
      </c>
      <c r="O17" s="197">
        <f t="shared" si="2"/>
        <v>39.57741961372826</v>
      </c>
      <c r="P17" s="197">
        <f t="shared" si="2"/>
        <v>47.689095435265365</v>
      </c>
      <c r="Q17" s="197">
        <f t="shared" si="2"/>
        <v>48.600813026611668</v>
      </c>
    </row>
    <row r="18" spans="1:17" x14ac:dyDescent="0.25">
      <c r="A18" s="200" t="s">
        <v>38</v>
      </c>
      <c r="B18" s="199">
        <v>0.64461185830194112</v>
      </c>
      <c r="C18" s="199">
        <v>0</v>
      </c>
      <c r="D18" s="199">
        <v>0.59967000000000004</v>
      </c>
      <c r="E18" s="199">
        <v>0.60032000000000008</v>
      </c>
      <c r="F18" s="199">
        <v>0.49351999999999996</v>
      </c>
      <c r="G18" s="199">
        <v>0.64479702216258672</v>
      </c>
      <c r="H18" s="199">
        <v>0</v>
      </c>
      <c r="I18" s="199">
        <v>0.60828999999999989</v>
      </c>
      <c r="J18" s="199">
        <v>0</v>
      </c>
      <c r="K18" s="199">
        <v>0</v>
      </c>
      <c r="L18" s="199">
        <v>0</v>
      </c>
      <c r="M18" s="199">
        <v>0</v>
      </c>
      <c r="N18" s="199">
        <v>0</v>
      </c>
      <c r="O18" s="199">
        <v>0</v>
      </c>
      <c r="P18" s="199">
        <v>0</v>
      </c>
      <c r="Q18" s="199">
        <v>0</v>
      </c>
    </row>
    <row r="19" spans="1:17" x14ac:dyDescent="0.25">
      <c r="A19" s="200" t="s">
        <v>36</v>
      </c>
      <c r="B19" s="199">
        <v>0</v>
      </c>
      <c r="C19" s="199">
        <v>0</v>
      </c>
      <c r="D19" s="199">
        <v>0</v>
      </c>
      <c r="E19" s="199">
        <v>0</v>
      </c>
      <c r="F19" s="199">
        <v>0</v>
      </c>
      <c r="G19" s="199">
        <v>0</v>
      </c>
      <c r="H19" s="199">
        <v>0</v>
      </c>
      <c r="I19" s="199">
        <v>1.0995099999999998</v>
      </c>
      <c r="J19" s="199">
        <v>1.1006299999999996</v>
      </c>
      <c r="K19" s="199">
        <v>1.0864499999999999</v>
      </c>
      <c r="L19" s="199">
        <v>0</v>
      </c>
      <c r="M19" s="199">
        <v>0</v>
      </c>
      <c r="N19" s="199">
        <v>1.0961307164007512</v>
      </c>
      <c r="O19" s="199">
        <v>1.0965336516529101</v>
      </c>
      <c r="P19" s="199">
        <v>1.0973123149065958</v>
      </c>
      <c r="Q19" s="199">
        <v>2.1677630255101841</v>
      </c>
    </row>
    <row r="20" spans="1:17" x14ac:dyDescent="0.25">
      <c r="A20" s="200" t="s">
        <v>35</v>
      </c>
      <c r="B20" s="199">
        <v>9.3925739955155372</v>
      </c>
      <c r="C20" s="199">
        <v>23.647332857837394</v>
      </c>
      <c r="D20" s="199">
        <v>27.366218686835044</v>
      </c>
      <c r="E20" s="199">
        <v>31.643129006949906</v>
      </c>
      <c r="F20" s="199">
        <v>27.455874788120838</v>
      </c>
      <c r="G20" s="199">
        <v>27.783248151531851</v>
      </c>
      <c r="H20" s="199">
        <v>23.734495716628899</v>
      </c>
      <c r="I20" s="199">
        <v>24.990707749300292</v>
      </c>
      <c r="J20" s="199">
        <v>25.417308350162209</v>
      </c>
      <c r="K20" s="199">
        <v>23.93462514913594</v>
      </c>
      <c r="L20" s="199">
        <v>25.771241752917593</v>
      </c>
      <c r="M20" s="199">
        <v>30.791212984151151</v>
      </c>
      <c r="N20" s="199">
        <v>32.100531621950722</v>
      </c>
      <c r="O20" s="199">
        <v>30.789037551256371</v>
      </c>
      <c r="P20" s="199">
        <v>38.154417974247458</v>
      </c>
      <c r="Q20" s="199">
        <v>36.862796432587174</v>
      </c>
    </row>
    <row r="21" spans="1:17" x14ac:dyDescent="0.25">
      <c r="A21" s="200" t="s">
        <v>167</v>
      </c>
      <c r="B21" s="199">
        <v>2.985765127298317</v>
      </c>
      <c r="C21" s="199">
        <v>4.8476100000000031</v>
      </c>
      <c r="D21" s="199">
        <v>3.944680000000004</v>
      </c>
      <c r="E21" s="199">
        <v>2.1016500000000065</v>
      </c>
      <c r="F21" s="199">
        <v>4.1944799999999987</v>
      </c>
      <c r="G21" s="199">
        <v>1.0747880623039516</v>
      </c>
      <c r="H21" s="199">
        <v>0</v>
      </c>
      <c r="I21" s="199">
        <v>1.0987900000000006</v>
      </c>
      <c r="J21" s="199">
        <v>1.9030300000000009</v>
      </c>
      <c r="K21" s="199">
        <v>2.0480299999999967</v>
      </c>
      <c r="L21" s="199">
        <v>0.95528203329056516</v>
      </c>
      <c r="M21" s="199">
        <v>1.9107615882437443</v>
      </c>
      <c r="N21" s="199">
        <v>0.95545777174781699</v>
      </c>
      <c r="O21" s="199">
        <v>0.95538860291696837</v>
      </c>
      <c r="P21" s="199">
        <v>2.0069768351218329</v>
      </c>
      <c r="Q21" s="199">
        <v>3.8221120769667598</v>
      </c>
    </row>
    <row r="22" spans="1:17" x14ac:dyDescent="0.25">
      <c r="A22" s="200" t="s">
        <v>166</v>
      </c>
      <c r="B22" s="199">
        <v>0.85200882674549994</v>
      </c>
      <c r="C22" s="199">
        <v>0.93787594216260406</v>
      </c>
      <c r="D22" s="199">
        <v>1.0699034731649446</v>
      </c>
      <c r="E22" s="199">
        <v>1.6094939930500787</v>
      </c>
      <c r="F22" s="199">
        <v>1.9846213718791612</v>
      </c>
      <c r="G22" s="199">
        <v>2.1642180982125026</v>
      </c>
      <c r="H22" s="199">
        <v>2.5784984033710954</v>
      </c>
      <c r="I22" s="199">
        <v>2.5700556906996948</v>
      </c>
      <c r="J22" s="199">
        <v>2.2145709698377853</v>
      </c>
      <c r="K22" s="199">
        <v>2.9220308908640584</v>
      </c>
      <c r="L22" s="199">
        <v>3.1795866842339335</v>
      </c>
      <c r="M22" s="199">
        <v>2.32223926572102</v>
      </c>
      <c r="N22" s="199">
        <v>3.0015280040280765</v>
      </c>
      <c r="O22" s="199">
        <v>2.4611118562371415</v>
      </c>
      <c r="P22" s="199">
        <v>2.1081648075849904</v>
      </c>
      <c r="Q22" s="199">
        <v>1.6876940115594981</v>
      </c>
    </row>
    <row r="23" spans="1:17" x14ac:dyDescent="0.25">
      <c r="A23" s="200" t="s">
        <v>165</v>
      </c>
      <c r="B23" s="199">
        <v>5.1590836698489255</v>
      </c>
      <c r="C23" s="199">
        <v>7.4905399999999984</v>
      </c>
      <c r="D23" s="199">
        <v>7.5018100000000016</v>
      </c>
      <c r="E23" s="199">
        <v>4.5006899999999987</v>
      </c>
      <c r="F23" s="199">
        <v>3.0962699999999992</v>
      </c>
      <c r="G23" s="199">
        <v>5.0157225488202739</v>
      </c>
      <c r="H23" s="199">
        <v>10.107889999999998</v>
      </c>
      <c r="I23" s="199">
        <v>2.7992599999999999</v>
      </c>
      <c r="J23" s="199">
        <v>3.6011999999999982</v>
      </c>
      <c r="K23" s="199">
        <v>4.7994899999999996</v>
      </c>
      <c r="L23" s="199">
        <v>4.34591615321379</v>
      </c>
      <c r="M23" s="199">
        <v>3.8932139663368548</v>
      </c>
      <c r="N23" s="199">
        <v>1.1939995764262359</v>
      </c>
      <c r="O23" s="199">
        <v>4.2753479516648785</v>
      </c>
      <c r="P23" s="199">
        <v>4.3222235034044854</v>
      </c>
      <c r="Q23" s="199">
        <v>4.0604474799880492</v>
      </c>
    </row>
    <row r="24" spans="1:17" x14ac:dyDescent="0.25">
      <c r="A24" s="200" t="s">
        <v>32</v>
      </c>
      <c r="B24" s="199">
        <v>0</v>
      </c>
      <c r="C24" s="199">
        <v>0</v>
      </c>
      <c r="D24" s="199">
        <v>0</v>
      </c>
      <c r="E24" s="199">
        <v>0</v>
      </c>
      <c r="F24" s="199">
        <v>0</v>
      </c>
      <c r="G24" s="199">
        <v>0</v>
      </c>
      <c r="H24" s="199">
        <v>0</v>
      </c>
      <c r="I24" s="199">
        <v>0</v>
      </c>
      <c r="J24" s="199">
        <v>0</v>
      </c>
      <c r="K24" s="199">
        <v>0</v>
      </c>
      <c r="L24" s="199">
        <v>0</v>
      </c>
      <c r="M24" s="199">
        <v>0</v>
      </c>
      <c r="N24" s="199">
        <v>0</v>
      </c>
      <c r="O24" s="199">
        <v>0</v>
      </c>
      <c r="P24" s="199">
        <v>0</v>
      </c>
      <c r="Q24" s="199">
        <v>0</v>
      </c>
    </row>
    <row r="25" spans="1:17" x14ac:dyDescent="0.25">
      <c r="A25" s="198" t="s">
        <v>156</v>
      </c>
      <c r="B25" s="197">
        <v>0.31955570861429794</v>
      </c>
      <c r="C25" s="197">
        <v>0.78719939999999966</v>
      </c>
      <c r="D25" s="197">
        <v>0.89817863999999981</v>
      </c>
      <c r="E25" s="197">
        <v>0.98426459999999993</v>
      </c>
      <c r="F25" s="197">
        <v>0.84841223999999948</v>
      </c>
      <c r="G25" s="197">
        <v>0.84852648101973127</v>
      </c>
      <c r="H25" s="197">
        <v>0.73762487999999993</v>
      </c>
      <c r="I25" s="197">
        <v>0.75005855999999982</v>
      </c>
      <c r="J25" s="197">
        <v>0.77497487999999959</v>
      </c>
      <c r="K25" s="197">
        <v>0.72720335999999985</v>
      </c>
      <c r="L25" s="197">
        <v>0.76375900017199783</v>
      </c>
      <c r="M25" s="197">
        <v>0.9334883918447443</v>
      </c>
      <c r="N25" s="197">
        <v>0.94547668933900686</v>
      </c>
      <c r="O25" s="197">
        <v>0.93341830618694122</v>
      </c>
      <c r="P25" s="197">
        <v>1.1761221874201366</v>
      </c>
      <c r="Q25" s="197">
        <v>1.1639911957140243</v>
      </c>
    </row>
    <row r="26" spans="1:17" x14ac:dyDescent="0.25">
      <c r="A26" s="198" t="s">
        <v>155</v>
      </c>
      <c r="B26" s="197">
        <v>3.2069673302670441</v>
      </c>
      <c r="C26" s="197">
        <v>2.9134308280000001</v>
      </c>
      <c r="D26" s="197">
        <v>2.8651934639999994</v>
      </c>
      <c r="E26" s="197">
        <v>3.0148902280000001</v>
      </c>
      <c r="F26" s="197">
        <v>3.1784664379999992</v>
      </c>
      <c r="G26" s="197">
        <v>3.1513853497504343</v>
      </c>
      <c r="H26" s="197">
        <v>3.1030599459999992</v>
      </c>
      <c r="I26" s="197">
        <v>2.781715202</v>
      </c>
      <c r="J26" s="197">
        <v>2.7324665759999998</v>
      </c>
      <c r="K26" s="197">
        <v>2.5163480579999997</v>
      </c>
      <c r="L26" s="197">
        <v>2.7210802782716037</v>
      </c>
      <c r="M26" s="197">
        <v>2.7059054529133131</v>
      </c>
      <c r="N26" s="197">
        <v>3.1508499604277662</v>
      </c>
      <c r="O26" s="197">
        <v>2.9525194286102727</v>
      </c>
      <c r="P26" s="197">
        <v>2.9361536439578595</v>
      </c>
      <c r="Q26" s="197">
        <v>2.9366057215861483</v>
      </c>
    </row>
    <row r="27" spans="1:17" x14ac:dyDescent="0.25">
      <c r="A27" s="196" t="s">
        <v>45</v>
      </c>
      <c r="B27" s="195">
        <v>5.5650315436986917</v>
      </c>
      <c r="C27" s="195">
        <v>5.0556593779999988</v>
      </c>
      <c r="D27" s="195">
        <v>4.9719533639999973</v>
      </c>
      <c r="E27" s="195">
        <v>5.2317212779999975</v>
      </c>
      <c r="F27" s="195">
        <v>5.515574112999996</v>
      </c>
      <c r="G27" s="195">
        <v>5.4685804598610437</v>
      </c>
      <c r="H27" s="195">
        <v>5.3847216709999977</v>
      </c>
      <c r="I27" s="195">
        <v>4.8270940269999985</v>
      </c>
      <c r="J27" s="195">
        <v>4.7416331759999979</v>
      </c>
      <c r="K27" s="195">
        <v>4.3666039829999983</v>
      </c>
      <c r="L27" s="195">
        <v>4.7218746005301329</v>
      </c>
      <c r="M27" s="195">
        <v>4.6955418153495714</v>
      </c>
      <c r="N27" s="195">
        <v>5.4676514019187685</v>
      </c>
      <c r="O27" s="195">
        <v>5.1234895967060599</v>
      </c>
      <c r="P27" s="195">
        <v>5.0950901468680501</v>
      </c>
      <c r="Q27" s="195">
        <v>5.0958746345171386</v>
      </c>
    </row>
    <row r="29" spans="1:17" ht="12.75" x14ac:dyDescent="0.25">
      <c r="A29" s="127" t="s">
        <v>164</v>
      </c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</row>
    <row r="31" spans="1:17" x14ac:dyDescent="0.25">
      <c r="A31" s="187" t="s">
        <v>163</v>
      </c>
      <c r="B31" s="194">
        <f t="shared" ref="B31:Q31" si="3">SUM(B32:B40)</f>
        <v>1.0000000000000002</v>
      </c>
      <c r="C31" s="194">
        <f t="shared" si="3"/>
        <v>0.99999999999999978</v>
      </c>
      <c r="D31" s="194">
        <f t="shared" si="3"/>
        <v>1.0000000000000002</v>
      </c>
      <c r="E31" s="194">
        <f t="shared" si="3"/>
        <v>1.0000000000000002</v>
      </c>
      <c r="F31" s="194">
        <f t="shared" si="3"/>
        <v>0.99999999999999978</v>
      </c>
      <c r="G31" s="194">
        <f t="shared" si="3"/>
        <v>1</v>
      </c>
      <c r="H31" s="194">
        <f t="shared" si="3"/>
        <v>1</v>
      </c>
      <c r="I31" s="194">
        <f t="shared" si="3"/>
        <v>1</v>
      </c>
      <c r="J31" s="194">
        <f t="shared" si="3"/>
        <v>1.0000000000000002</v>
      </c>
      <c r="K31" s="194">
        <f t="shared" si="3"/>
        <v>0.99999999999999978</v>
      </c>
      <c r="L31" s="194">
        <f t="shared" si="3"/>
        <v>1</v>
      </c>
      <c r="M31" s="194">
        <f t="shared" si="3"/>
        <v>1</v>
      </c>
      <c r="N31" s="194">
        <f t="shared" si="3"/>
        <v>1</v>
      </c>
      <c r="O31" s="194">
        <f t="shared" si="3"/>
        <v>1</v>
      </c>
      <c r="P31" s="194">
        <f t="shared" si="3"/>
        <v>0.99999999999999989</v>
      </c>
      <c r="Q31" s="194">
        <f t="shared" si="3"/>
        <v>1</v>
      </c>
    </row>
    <row r="32" spans="1:17" x14ac:dyDescent="0.25">
      <c r="A32" s="185" t="s">
        <v>162</v>
      </c>
      <c r="B32" s="193">
        <f t="shared" ref="B32:Q32" si="4">IF(B$6=0,0,B$6/B$5)</f>
        <v>7.4180393470593867E-2</v>
      </c>
      <c r="C32" s="193">
        <f t="shared" si="4"/>
        <v>3.9210928364885482E-2</v>
      </c>
      <c r="D32" s="193">
        <f t="shared" si="4"/>
        <v>3.5242788782277455E-2</v>
      </c>
      <c r="E32" s="193">
        <f t="shared" si="4"/>
        <v>3.5648266597566126E-2</v>
      </c>
      <c r="F32" s="193">
        <f t="shared" si="4"/>
        <v>4.0662138414044646E-2</v>
      </c>
      <c r="G32" s="193">
        <f t="shared" si="4"/>
        <v>4.0566443345681651E-2</v>
      </c>
      <c r="H32" s="193">
        <f t="shared" si="4"/>
        <v>4.2230876400886651E-2</v>
      </c>
      <c r="I32" s="193">
        <f t="shared" si="4"/>
        <v>3.9992228293054696E-2</v>
      </c>
      <c r="J32" s="193">
        <f t="shared" si="4"/>
        <v>3.8554870650883317E-2</v>
      </c>
      <c r="K32" s="193">
        <f t="shared" si="4"/>
        <v>3.6674375428809476E-2</v>
      </c>
      <c r="L32" s="193">
        <f t="shared" si="4"/>
        <v>3.8704544803792679E-2</v>
      </c>
      <c r="M32" s="193">
        <f t="shared" si="4"/>
        <v>3.3591900132298687E-2</v>
      </c>
      <c r="N32" s="193">
        <f t="shared" si="4"/>
        <v>3.8462731620806948E-2</v>
      </c>
      <c r="O32" s="193">
        <f t="shared" si="4"/>
        <v>3.626648264004239E-2</v>
      </c>
      <c r="P32" s="193">
        <f t="shared" si="4"/>
        <v>3.0260378820629832E-2</v>
      </c>
      <c r="Q32" s="193">
        <f t="shared" si="4"/>
        <v>2.9972176942991549E-2</v>
      </c>
    </row>
    <row r="33" spans="1:17" x14ac:dyDescent="0.25">
      <c r="A33" s="183" t="s">
        <v>161</v>
      </c>
      <c r="B33" s="192">
        <f t="shared" ref="B33:Q33" si="5">IF(B$7=0,0,B$7/B$5)</f>
        <v>5.160375197954354E-2</v>
      </c>
      <c r="C33" s="192">
        <f t="shared" si="5"/>
        <v>2.7277167558181211E-2</v>
      </c>
      <c r="D33" s="192">
        <f t="shared" si="5"/>
        <v>2.4516722631149544E-2</v>
      </c>
      <c r="E33" s="192">
        <f t="shared" si="5"/>
        <v>2.4798794154828611E-2</v>
      </c>
      <c r="F33" s="192">
        <f t="shared" si="5"/>
        <v>2.8286704983683245E-2</v>
      </c>
      <c r="G33" s="192">
        <f t="shared" si="5"/>
        <v>2.8220134501343759E-2</v>
      </c>
      <c r="H33" s="192">
        <f t="shared" si="5"/>
        <v>2.9378000974529851E-2</v>
      </c>
      <c r="I33" s="192">
        <f t="shared" si="5"/>
        <v>2.7820680551690229E-2</v>
      </c>
      <c r="J33" s="192">
        <f t="shared" si="5"/>
        <v>2.6820779583223178E-2</v>
      </c>
      <c r="K33" s="192">
        <f t="shared" si="5"/>
        <v>2.5512608993954414E-2</v>
      </c>
      <c r="L33" s="192">
        <f t="shared" si="5"/>
        <v>2.6924900733073166E-2</v>
      </c>
      <c r="M33" s="192">
        <f t="shared" si="5"/>
        <v>2.3368278352903442E-2</v>
      </c>
      <c r="N33" s="192">
        <f t="shared" si="5"/>
        <v>2.6756682866648319E-2</v>
      </c>
      <c r="O33" s="192">
        <f t="shared" si="5"/>
        <v>2.5228857488725141E-2</v>
      </c>
      <c r="P33" s="192">
        <f t="shared" si="5"/>
        <v>2.105069831000337E-2</v>
      </c>
      <c r="Q33" s="192">
        <f t="shared" si="5"/>
        <v>2.0850210047298468E-2</v>
      </c>
    </row>
    <row r="34" spans="1:17" x14ac:dyDescent="0.25">
      <c r="A34" s="183" t="s">
        <v>160</v>
      </c>
      <c r="B34" s="192">
        <f t="shared" ref="B34:Q34" si="6">IF(B$8=0,0,B$8/B$5)</f>
        <v>4.6765900231461335E-2</v>
      </c>
      <c r="C34" s="192">
        <f t="shared" si="6"/>
        <v>2.4719933099601726E-2</v>
      </c>
      <c r="D34" s="192">
        <f t="shared" si="6"/>
        <v>2.2218279884479265E-2</v>
      </c>
      <c r="E34" s="192">
        <f t="shared" si="6"/>
        <v>2.2473907202813427E-2</v>
      </c>
      <c r="F34" s="192">
        <f t="shared" si="6"/>
        <v>2.5634826391462931E-2</v>
      </c>
      <c r="G34" s="192">
        <f t="shared" si="6"/>
        <v>2.5574496891842779E-2</v>
      </c>
      <c r="H34" s="192">
        <f t="shared" si="6"/>
        <v>2.6623813383167667E-2</v>
      </c>
      <c r="I34" s="192">
        <f t="shared" si="6"/>
        <v>2.5212491749969271E-2</v>
      </c>
      <c r="J34" s="192">
        <f t="shared" si="6"/>
        <v>2.430633149729601E-2</v>
      </c>
      <c r="K34" s="192">
        <f t="shared" si="6"/>
        <v>2.3120801900771173E-2</v>
      </c>
      <c r="L34" s="192">
        <f t="shared" si="6"/>
        <v>2.4400691289347555E-2</v>
      </c>
      <c r="M34" s="192">
        <f t="shared" si="6"/>
        <v>2.1177502257318733E-2</v>
      </c>
      <c r="N34" s="192">
        <f t="shared" si="6"/>
        <v>2.4248243847900034E-2</v>
      </c>
      <c r="O34" s="192">
        <f t="shared" si="6"/>
        <v>2.2863652099157163E-2</v>
      </c>
      <c r="P34" s="192">
        <f t="shared" si="6"/>
        <v>1.9077195343440552E-2</v>
      </c>
      <c r="Q34" s="192">
        <f t="shared" si="6"/>
        <v>1.8895502855364232E-2</v>
      </c>
    </row>
    <row r="35" spans="1:17" x14ac:dyDescent="0.25">
      <c r="A35" s="181" t="s">
        <v>159</v>
      </c>
      <c r="B35" s="191">
        <f t="shared" ref="B35:Q35" si="7">IF(B$9=0,0,B$9/B$5)</f>
        <v>0.1644782624762561</v>
      </c>
      <c r="C35" s="191">
        <f t="shared" si="7"/>
        <v>0.19335573360645797</v>
      </c>
      <c r="D35" s="191">
        <f t="shared" si="7"/>
        <v>0.19836421395736689</v>
      </c>
      <c r="E35" s="191">
        <f t="shared" si="7"/>
        <v>0.19611181877014741</v>
      </c>
      <c r="F35" s="191">
        <f t="shared" si="7"/>
        <v>0.19578850890424321</v>
      </c>
      <c r="G35" s="191">
        <f t="shared" si="7"/>
        <v>0.19742165591881553</v>
      </c>
      <c r="H35" s="191">
        <f t="shared" si="7"/>
        <v>0.19527555414816955</v>
      </c>
      <c r="I35" s="191">
        <f t="shared" si="7"/>
        <v>0.20003095880154348</v>
      </c>
      <c r="J35" s="191">
        <f t="shared" si="7"/>
        <v>0.19782175367898389</v>
      </c>
      <c r="K35" s="191">
        <f t="shared" si="7"/>
        <v>0.19680881407661707</v>
      </c>
      <c r="L35" s="191">
        <f t="shared" si="7"/>
        <v>0.19592980028045551</v>
      </c>
      <c r="M35" s="191">
        <f t="shared" si="7"/>
        <v>0.2027688147381139</v>
      </c>
      <c r="N35" s="191">
        <f t="shared" si="7"/>
        <v>0.19388669970852962</v>
      </c>
      <c r="O35" s="191">
        <f t="shared" si="7"/>
        <v>0.19204462531228372</v>
      </c>
      <c r="P35" s="191">
        <f t="shared" si="7"/>
        <v>0.19755881888327267</v>
      </c>
      <c r="Q35" s="191">
        <f t="shared" si="7"/>
        <v>0.20156774416386486</v>
      </c>
    </row>
    <row r="36" spans="1:17" x14ac:dyDescent="0.25">
      <c r="A36" s="179" t="s">
        <v>158</v>
      </c>
      <c r="B36" s="190">
        <f t="shared" ref="B36:Q36" si="8">IF(B$16=0,0,B$16/B$5)</f>
        <v>0.18211302478102448</v>
      </c>
      <c r="C36" s="190">
        <f t="shared" si="8"/>
        <v>0.26102794155038767</v>
      </c>
      <c r="D36" s="190">
        <f t="shared" si="8"/>
        <v>0.27219420108920284</v>
      </c>
      <c r="E36" s="190">
        <f t="shared" si="8"/>
        <v>0.28673361436743511</v>
      </c>
      <c r="F36" s="190">
        <f t="shared" si="8"/>
        <v>0.26741104455979559</v>
      </c>
      <c r="G36" s="190">
        <f t="shared" si="8"/>
        <v>0.26911050551401788</v>
      </c>
      <c r="H36" s="190">
        <f t="shared" si="8"/>
        <v>0.24732915650860801</v>
      </c>
      <c r="I36" s="190">
        <f t="shared" si="8"/>
        <v>0.2656794364550249</v>
      </c>
      <c r="J36" s="190">
        <f t="shared" si="8"/>
        <v>0.26940884395351355</v>
      </c>
      <c r="K36" s="190">
        <f t="shared" si="8"/>
        <v>0.26112456047197818</v>
      </c>
      <c r="L36" s="190">
        <f t="shared" si="8"/>
        <v>0.26765587540201874</v>
      </c>
      <c r="M36" s="190">
        <f t="shared" si="8"/>
        <v>0.28551616725457224</v>
      </c>
      <c r="N36" s="190">
        <f t="shared" si="8"/>
        <v>0.28435643310994635</v>
      </c>
      <c r="O36" s="190">
        <f t="shared" si="8"/>
        <v>0.2824807238716408</v>
      </c>
      <c r="P36" s="190">
        <f t="shared" si="8"/>
        <v>0.298639917126021</v>
      </c>
      <c r="Q36" s="190">
        <f t="shared" si="8"/>
        <v>0.29269962984856968</v>
      </c>
    </row>
    <row r="37" spans="1:17" x14ac:dyDescent="0.25">
      <c r="A37" s="179" t="s">
        <v>157</v>
      </c>
      <c r="B37" s="190">
        <f t="shared" ref="B37:Q37" si="9">IF(B$17=0,0,B$17/B$5)</f>
        <v>0.32542187212714152</v>
      </c>
      <c r="C37" s="190">
        <f t="shared" si="9"/>
        <v>0.36730318935800998</v>
      </c>
      <c r="D37" s="190">
        <f t="shared" si="9"/>
        <v>0.36804624247606965</v>
      </c>
      <c r="E37" s="190">
        <f t="shared" si="9"/>
        <v>0.35356009496371571</v>
      </c>
      <c r="F37" s="190">
        <f t="shared" si="9"/>
        <v>0.35198620905114703</v>
      </c>
      <c r="G37" s="190">
        <f t="shared" si="9"/>
        <v>0.34901868276834758</v>
      </c>
      <c r="H37" s="190">
        <f t="shared" si="9"/>
        <v>0.3663629085571527</v>
      </c>
      <c r="I37" s="190">
        <f t="shared" si="9"/>
        <v>0.35243996820171691</v>
      </c>
      <c r="J37" s="190">
        <f t="shared" si="9"/>
        <v>0.35705726465375243</v>
      </c>
      <c r="K37" s="190">
        <f t="shared" si="9"/>
        <v>0.37477908242503016</v>
      </c>
      <c r="L37" s="190">
        <f t="shared" si="9"/>
        <v>0.36010401847375795</v>
      </c>
      <c r="M37" s="190">
        <f t="shared" si="9"/>
        <v>0.35709779328403018</v>
      </c>
      <c r="N37" s="190">
        <f t="shared" si="9"/>
        <v>0.34599690627167379</v>
      </c>
      <c r="O37" s="190">
        <f t="shared" si="9"/>
        <v>0.3593198697953941</v>
      </c>
      <c r="P37" s="190">
        <f t="shared" si="9"/>
        <v>0.36327520203940461</v>
      </c>
      <c r="Q37" s="190">
        <f t="shared" si="9"/>
        <v>0.36663782429649305</v>
      </c>
    </row>
    <row r="38" spans="1:17" x14ac:dyDescent="0.25">
      <c r="A38" s="179" t="s">
        <v>156</v>
      </c>
      <c r="B38" s="190">
        <f t="shared" ref="B38:Q38" si="10">IF(B$25=0,0,B$25/B$5)</f>
        <v>5.4633907434307339E-3</v>
      </c>
      <c r="C38" s="190">
        <f t="shared" si="10"/>
        <v>7.8308382465116285E-3</v>
      </c>
      <c r="D38" s="190">
        <f t="shared" si="10"/>
        <v>8.1658260326760816E-3</v>
      </c>
      <c r="E38" s="190">
        <f t="shared" si="10"/>
        <v>8.6020084310230553E-3</v>
      </c>
      <c r="F38" s="190">
        <f t="shared" si="10"/>
        <v>8.0223313367938625E-3</v>
      </c>
      <c r="G38" s="190">
        <f t="shared" si="10"/>
        <v>8.0733151654205377E-3</v>
      </c>
      <c r="H38" s="190">
        <f t="shared" si="10"/>
        <v>7.4198746952582415E-3</v>
      </c>
      <c r="I38" s="190">
        <f t="shared" si="10"/>
        <v>7.9703830936507462E-3</v>
      </c>
      <c r="J38" s="190">
        <f t="shared" si="10"/>
        <v>8.0822653186054024E-3</v>
      </c>
      <c r="K38" s="190">
        <f t="shared" si="10"/>
        <v>7.8337368141593484E-3</v>
      </c>
      <c r="L38" s="190">
        <f t="shared" si="10"/>
        <v>8.029676262060562E-3</v>
      </c>
      <c r="M38" s="190">
        <f t="shared" si="10"/>
        <v>8.5654850176371672E-3</v>
      </c>
      <c r="N38" s="190">
        <f t="shared" si="10"/>
        <v>8.5306929932983892E-3</v>
      </c>
      <c r="O38" s="190">
        <f t="shared" si="10"/>
        <v>8.4744217161492243E-3</v>
      </c>
      <c r="P38" s="190">
        <f t="shared" si="10"/>
        <v>8.9591975137806295E-3</v>
      </c>
      <c r="Q38" s="190">
        <f t="shared" si="10"/>
        <v>8.7809888954570904E-3</v>
      </c>
    </row>
    <row r="39" spans="1:17" x14ac:dyDescent="0.25">
      <c r="A39" s="179" t="s">
        <v>155</v>
      </c>
      <c r="B39" s="190">
        <f t="shared" ref="B39:Q39" si="11">IF(B$26=0,0,B$26/B$5)</f>
        <v>5.4828986478265035E-2</v>
      </c>
      <c r="C39" s="190">
        <f t="shared" si="11"/>
        <v>2.8981990530567544E-2</v>
      </c>
      <c r="D39" s="190">
        <f t="shared" si="11"/>
        <v>2.6049017795596385E-2</v>
      </c>
      <c r="E39" s="190">
        <f t="shared" si="11"/>
        <v>2.6348718789505406E-2</v>
      </c>
      <c r="F39" s="190">
        <f t="shared" si="11"/>
        <v>3.0054624045163437E-2</v>
      </c>
      <c r="G39" s="190">
        <f t="shared" si="11"/>
        <v>2.9983892907677757E-2</v>
      </c>
      <c r="H39" s="190">
        <f t="shared" si="11"/>
        <v>3.121412603543796E-2</v>
      </c>
      <c r="I39" s="190">
        <f t="shared" si="11"/>
        <v>2.9559473086170868E-2</v>
      </c>
      <c r="J39" s="190">
        <f t="shared" si="11"/>
        <v>2.8497078307174635E-2</v>
      </c>
      <c r="K39" s="190">
        <f t="shared" si="11"/>
        <v>2.7107147056076565E-2</v>
      </c>
      <c r="L39" s="190">
        <f t="shared" si="11"/>
        <v>2.8607707028890244E-2</v>
      </c>
      <c r="M39" s="190">
        <f t="shared" si="11"/>
        <v>2.4828795749959907E-2</v>
      </c>
      <c r="N39" s="190">
        <f t="shared" si="11"/>
        <v>2.8428975545813837E-2</v>
      </c>
      <c r="O39" s="190">
        <f t="shared" si="11"/>
        <v>2.6805661081770463E-2</v>
      </c>
      <c r="P39" s="190">
        <f t="shared" si="11"/>
        <v>2.2366366954378575E-2</v>
      </c>
      <c r="Q39" s="190">
        <f t="shared" si="11"/>
        <v>2.215334817525462E-2</v>
      </c>
    </row>
    <row r="40" spans="1:17" x14ac:dyDescent="0.25">
      <c r="A40" s="177" t="s">
        <v>45</v>
      </c>
      <c r="B40" s="189">
        <f t="shared" ref="B40:Q40" si="12">IF(B$27=0,0,B$27/B$5)</f>
        <v>9.5144417712283394E-2</v>
      </c>
      <c r="C40" s="189">
        <f t="shared" si="12"/>
        <v>5.0292277685396604E-2</v>
      </c>
      <c r="D40" s="189">
        <f t="shared" si="12"/>
        <v>4.5202707351181946E-2</v>
      </c>
      <c r="E40" s="189">
        <f t="shared" si="12"/>
        <v>4.5722776722965243E-2</v>
      </c>
      <c r="F40" s="189">
        <f t="shared" si="12"/>
        <v>5.2153612313665942E-2</v>
      </c>
      <c r="G40" s="189">
        <f t="shared" si="12"/>
        <v>5.2030872986852543E-2</v>
      </c>
      <c r="H40" s="189">
        <f t="shared" si="12"/>
        <v>5.4165689296789395E-2</v>
      </c>
      <c r="I40" s="189">
        <f t="shared" si="12"/>
        <v>5.1294379767178842E-2</v>
      </c>
      <c r="J40" s="189">
        <f t="shared" si="12"/>
        <v>4.945081235656773E-2</v>
      </c>
      <c r="K40" s="189">
        <f t="shared" si="12"/>
        <v>4.703887283260344E-2</v>
      </c>
      <c r="L40" s="189">
        <f t="shared" si="12"/>
        <v>4.9642785726603626E-2</v>
      </c>
      <c r="M40" s="189">
        <f t="shared" si="12"/>
        <v>4.3085263213165713E-2</v>
      </c>
      <c r="N40" s="189">
        <f t="shared" si="12"/>
        <v>4.9332634035382815E-2</v>
      </c>
      <c r="O40" s="189">
        <f t="shared" si="12"/>
        <v>4.651570599483696E-2</v>
      </c>
      <c r="P40" s="189">
        <f t="shared" si="12"/>
        <v>3.8812225009068703E-2</v>
      </c>
      <c r="Q40" s="189">
        <f t="shared" si="12"/>
        <v>3.8442574774706535E-2</v>
      </c>
    </row>
    <row r="42" spans="1:17" ht="12.75" x14ac:dyDescent="0.25">
      <c r="A42" s="127" t="s">
        <v>29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</row>
    <row r="44" spans="1:17" x14ac:dyDescent="0.25">
      <c r="A44" s="187" t="s">
        <v>163</v>
      </c>
      <c r="B44" s="186">
        <f t="shared" ref="B44:Q44" si="13">SUM(B$45:B$53)</f>
        <v>154.20339808617476</v>
      </c>
      <c r="C44" s="186">
        <f t="shared" si="13"/>
        <v>158.23664101074519</v>
      </c>
      <c r="D44" s="186">
        <f t="shared" si="13"/>
        <v>158.03708094629545</v>
      </c>
      <c r="E44" s="186">
        <f t="shared" si="13"/>
        <v>156.96040686099312</v>
      </c>
      <c r="F44" s="186">
        <f t="shared" si="13"/>
        <v>155.50989245404486</v>
      </c>
      <c r="G44" s="186">
        <f t="shared" si="13"/>
        <v>155.094600861815</v>
      </c>
      <c r="H44" s="186">
        <f t="shared" si="13"/>
        <v>155.61435286370536</v>
      </c>
      <c r="I44" s="186">
        <f t="shared" si="13"/>
        <v>153.69127801686233</v>
      </c>
      <c r="J44" s="186">
        <f t="shared" si="13"/>
        <v>154.7469095701986</v>
      </c>
      <c r="K44" s="186">
        <f t="shared" si="13"/>
        <v>155.69875300813123</v>
      </c>
      <c r="L44" s="186">
        <f t="shared" si="13"/>
        <v>154.78744672057655</v>
      </c>
      <c r="M44" s="186">
        <f t="shared" si="13"/>
        <v>148.13681115579485</v>
      </c>
      <c r="N44" s="186">
        <f t="shared" si="13"/>
        <v>146.93701981833919</v>
      </c>
      <c r="O44" s="186">
        <f t="shared" si="13"/>
        <v>147.73436288558557</v>
      </c>
      <c r="P44" s="186">
        <f t="shared" si="13"/>
        <v>145.91856723702827</v>
      </c>
      <c r="Q44" s="186">
        <f t="shared" si="13"/>
        <v>145.19046071699637</v>
      </c>
    </row>
    <row r="45" spans="1:17" x14ac:dyDescent="0.25">
      <c r="A45" s="185" t="s">
        <v>162</v>
      </c>
      <c r="B45" s="184">
        <f>IF(B$6=0,0,B$6/AGR!B$5*1000)</f>
        <v>11.438868744535064</v>
      </c>
      <c r="C45" s="184">
        <f>IF(C$6=0,0,C$6/AGR!C$5*1000)</f>
        <v>6.2046055953724313</v>
      </c>
      <c r="D45" s="184">
        <f>IF(D$6=0,0,D$6/AGR!D$5*1000)</f>
        <v>5.5696674635579759</v>
      </c>
      <c r="E45" s="184">
        <f>IF(E$6=0,0,E$6/AGR!E$5*1000)</f>
        <v>5.5953664290431311</v>
      </c>
      <c r="F45" s="184">
        <f>IF(F$6=0,0,F$6/AGR!F$5*1000)</f>
        <v>6.3233647717195698</v>
      </c>
      <c r="G45" s="184">
        <f>IF(G$6=0,0,G$6/AGR!G$5*1000)</f>
        <v>6.2916363390819257</v>
      </c>
      <c r="H45" s="184">
        <f>IF(H$6=0,0,H$6/AGR!H$5*1000)</f>
        <v>6.5717305019911025</v>
      </c>
      <c r="I45" s="184">
        <f>IF(I$6=0,0,I$6/AGR!I$5*1000)</f>
        <v>6.1464566771016971</v>
      </c>
      <c r="J45" s="184">
        <f>IF(J$6=0,0,J$6/AGR!J$5*1000)</f>
        <v>5.9662470821029432</v>
      </c>
      <c r="K45" s="184">
        <f>IF(K$6=0,0,K$6/AGR!K$5*1000)</f>
        <v>5.7101545216176852</v>
      </c>
      <c r="L45" s="184">
        <f>IF(L$6=0,0,L$6/AGR!L$5*1000)</f>
        <v>5.9909776666612267</v>
      </c>
      <c r="M45" s="184">
        <f>IF(M$6=0,0,M$6/AGR!M$5*1000)</f>
        <v>4.9761969662626502</v>
      </c>
      <c r="N45" s="184">
        <f>IF(N$6=0,0,N$6/AGR!N$5*1000)</f>
        <v>5.6515991584339709</v>
      </c>
      <c r="O45" s="184">
        <f>IF(O$6=0,0,O$6/AGR!O$5*1000)</f>
        <v>5.3578057069278113</v>
      </c>
      <c r="P45" s="184">
        <f>IF(P$6=0,0,P$6/AGR!P$5*1000)</f>
        <v>4.4155511215560219</v>
      </c>
      <c r="Q45" s="184">
        <f>IF(Q$6=0,0,Q$6/AGR!Q$5*1000)</f>
        <v>4.3516741790442781</v>
      </c>
    </row>
    <row r="46" spans="1:17" x14ac:dyDescent="0.25">
      <c r="A46" s="183" t="s">
        <v>161</v>
      </c>
      <c r="B46" s="182">
        <f>IF(B$7=0,0,B$7/AGR!B$5*1000)</f>
        <v>7.9574739092417808</v>
      </c>
      <c r="C46" s="182">
        <f>IF(C$7=0,0,C$7/AGR!C$5*1000)</f>
        <v>4.3162473706938655</v>
      </c>
      <c r="D46" s="182">
        <f>IF(D$7=0,0,D$7/AGR!D$5*1000)</f>
        <v>3.8745512789968544</v>
      </c>
      <c r="E46" s="182">
        <f>IF(E$7=0,0,E$7/AGR!E$5*1000)</f>
        <v>3.8924288202039175</v>
      </c>
      <c r="F46" s="182">
        <f>IF(F$7=0,0,F$7/AGR!F$5*1000)</f>
        <v>4.398862449891876</v>
      </c>
      <c r="G46" s="182">
        <f>IF(G$7=0,0,G$7/AGR!G$5*1000)</f>
        <v>4.3767904967526441</v>
      </c>
      <c r="H46" s="182">
        <f>IF(H$7=0,0,H$7/AGR!H$5*1000)</f>
        <v>4.5716386100807682</v>
      </c>
      <c r="I46" s="182">
        <f>IF(I$7=0,0,I$7/AGR!I$5*1000)</f>
        <v>4.2757959492881383</v>
      </c>
      <c r="J46" s="182">
        <f>IF(J$7=0,0,J$7/AGR!J$5*1000)</f>
        <v>4.1504327527672649</v>
      </c>
      <c r="K46" s="182">
        <f>IF(K$7=0,0,K$7/AGR!K$5*1000)</f>
        <v>3.9722814063427365</v>
      </c>
      <c r="L46" s="182">
        <f>IF(L$7=0,0,L$7/AGR!L$5*1000)</f>
        <v>4.1676366376773739</v>
      </c>
      <c r="M46" s="182">
        <f>IF(M$7=0,0,M$7/AGR!M$5*1000)</f>
        <v>3.4617022374001056</v>
      </c>
      <c r="N46" s="182">
        <f>IF(N$7=0,0,N$7/AGR!N$5*1000)</f>
        <v>3.9315472406497212</v>
      </c>
      <c r="O46" s="182">
        <f>IF(O$7=0,0,O$7/AGR!O$5*1000)</f>
        <v>3.7271691874280428</v>
      </c>
      <c r="P46" s="182">
        <f>IF(P$7=0,0,P$7/AGR!P$5*1000)</f>
        <v>3.0716877367346247</v>
      </c>
      <c r="Q46" s="182">
        <f>IF(Q$7=0,0,Q$7/AGR!Q$5*1000)</f>
        <v>3.0272516028134109</v>
      </c>
    </row>
    <row r="47" spans="1:17" x14ac:dyDescent="0.25">
      <c r="A47" s="183" t="s">
        <v>160</v>
      </c>
      <c r="B47" s="182">
        <f>IF(B$8=0,0,B$8/AGR!B$5*1000)</f>
        <v>7.2114607302503639</v>
      </c>
      <c r="C47" s="182">
        <f>IF(C$8=0,0,C$8/AGR!C$5*1000)</f>
        <v>3.9115991796913163</v>
      </c>
      <c r="D47" s="182">
        <f>IF(D$8=0,0,D$8/AGR!D$5*1000)</f>
        <v>3.5113120965908982</v>
      </c>
      <c r="E47" s="182">
        <f>IF(E$8=0,0,E$8/AGR!E$5*1000)</f>
        <v>3.5275136183098001</v>
      </c>
      <c r="F47" s="182">
        <f>IF(F$8=0,0,F$8/AGR!F$5*1000)</f>
        <v>3.986469095214511</v>
      </c>
      <c r="G47" s="182">
        <f>IF(G$8=0,0,G$8/AGR!G$5*1000)</f>
        <v>3.9664663876820834</v>
      </c>
      <c r="H47" s="182">
        <f>IF(H$8=0,0,H$8/AGR!H$5*1000)</f>
        <v>4.1430474903856949</v>
      </c>
      <c r="I47" s="182">
        <f>IF(I$8=0,0,I$8/AGR!I$5*1000)</f>
        <v>3.8749400790423754</v>
      </c>
      <c r="J47" s="182">
        <f>IF(J$8=0,0,J$8/AGR!J$5*1000)</f>
        <v>3.7613296821953344</v>
      </c>
      <c r="K47" s="182">
        <f>IF(K$8=0,0,K$8/AGR!K$5*1000)</f>
        <v>3.5998800244981028</v>
      </c>
      <c r="L47" s="182">
        <f>IF(L$8=0,0,L$8/AGR!L$5*1000)</f>
        <v>3.7769207028951204</v>
      </c>
      <c r="M47" s="182">
        <f>IF(M$8=0,0,M$8/AGR!M$5*1000)</f>
        <v>3.1371676526438441</v>
      </c>
      <c r="N47" s="182">
        <f>IF(N$8=0,0,N$8/AGR!N$5*1000)</f>
        <v>3.5629646868388081</v>
      </c>
      <c r="O47" s="182">
        <f>IF(O$8=0,0,O$8/AGR!O$5*1000)</f>
        <v>3.3777470761066644</v>
      </c>
      <c r="P47" s="182">
        <f>IF(P$8=0,0,P$8/AGR!P$5*1000)</f>
        <v>2.783717011415753</v>
      </c>
      <c r="Q47" s="182">
        <f>IF(Q$8=0,0,Q$8/AGR!Q$5*1000)</f>
        <v>2.743446765049653</v>
      </c>
    </row>
    <row r="48" spans="1:17" x14ac:dyDescent="0.25">
      <c r="A48" s="181" t="s">
        <v>159</v>
      </c>
      <c r="B48" s="180">
        <f>IF(B$9=0,0,B$9/AGR!B$5*1000)</f>
        <v>25.363106985148459</v>
      </c>
      <c r="C48" s="180">
        <f>IF(C$9=0,0,C$9/AGR!C$5*1000)</f>
        <v>30.595961806054376</v>
      </c>
      <c r="D48" s="180">
        <f>IF(D$9=0,0,D$9/AGR!D$5*1000)</f>
        <v>31.348901338028664</v>
      </c>
      <c r="E48" s="180">
        <f>IF(E$9=0,0,E$9/AGR!E$5*1000)</f>
        <v>30.781790864411683</v>
      </c>
      <c r="F48" s="180">
        <f>IF(F$9=0,0,F$9/AGR!F$5*1000)</f>
        <v>30.447049963436669</v>
      </c>
      <c r="G48" s="180">
        <f>IF(G$9=0,0,G$9/AGR!G$5*1000)</f>
        <v>30.619032926207268</v>
      </c>
      <c r="H48" s="180">
        <f>IF(H$9=0,0,H$9/AGR!H$5*1000)</f>
        <v>30.38767898886886</v>
      </c>
      <c r="I48" s="180">
        <f>IF(I$9=0,0,I$9/AGR!I$5*1000)</f>
        <v>30.743013701147554</v>
      </c>
      <c r="J48" s="180">
        <f>IF(J$9=0,0,J$9/AGR!J$5*1000)</f>
        <v>30.612305027579811</v>
      </c>
      <c r="K48" s="180">
        <f>IF(K$9=0,0,K$9/AGR!K$5*1000)</f>
        <v>30.642886932738428</v>
      </c>
      <c r="L48" s="180">
        <f>IF(L$9=0,0,L$9/AGR!L$5*1000)</f>
        <v>30.327473521884212</v>
      </c>
      <c r="M48" s="180">
        <f>IF(M$9=0,0,M$9/AGR!M$5*1000)</f>
        <v>30.037525617144329</v>
      </c>
      <c r="N48" s="180">
        <f>IF(N$9=0,0,N$9/AGR!N$5*1000)</f>
        <v>28.489133837584596</v>
      </c>
      <c r="O48" s="180">
        <f>IF(O$9=0,0,O$9/AGR!O$5*1000)</f>
        <v>28.371590366111235</v>
      </c>
      <c r="P48" s="180">
        <f>IF(P$9=0,0,P$9/AGR!P$5*1000)</f>
        <v>28.82749979648672</v>
      </c>
      <c r="Q48" s="180">
        <f>IF(Q$9=0,0,Q$9/AGR!Q$5*1000)</f>
        <v>29.265713640837195</v>
      </c>
    </row>
    <row r="49" spans="1:17" x14ac:dyDescent="0.25">
      <c r="A49" s="179" t="s">
        <v>158</v>
      </c>
      <c r="B49" s="178">
        <f>IF(B$16=0,0,B$16/AGR!B$5*1000)</f>
        <v>28.082447256985727</v>
      </c>
      <c r="C49" s="178">
        <f>IF(C$16=0,0,C$16/AGR!C$5*1000)</f>
        <v>41.304184680882486</v>
      </c>
      <c r="D49" s="178">
        <f>IF(D$16=0,0,D$16/AGR!D$5*1000)</f>
        <v>43.016776990646569</v>
      </c>
      <c r="E49" s="178">
        <f>IF(E$16=0,0,E$16/AGR!E$5*1000)</f>
        <v>45.005824771835719</v>
      </c>
      <c r="F49" s="178">
        <f>IF(F$16=0,0,F$16/AGR!F$5*1000)</f>
        <v>41.585062780517617</v>
      </c>
      <c r="G49" s="178">
        <f>IF(G$16=0,0,G$16/AGR!G$5*1000)</f>
        <v>41.737586440417864</v>
      </c>
      <c r="H49" s="178">
        <f>IF(H$16=0,0,H$16/AGR!H$5*1000)</f>
        <v>38.487966634413141</v>
      </c>
      <c r="I49" s="178">
        <f>IF(I$16=0,0,I$16/AGR!I$5*1000)</f>
        <v>40.832612131572546</v>
      </c>
      <c r="J49" s="178">
        <f>IF(J$16=0,0,J$16/AGR!J$5*1000)</f>
        <v>41.690186012686098</v>
      </c>
      <c r="K49" s="178">
        <f>IF(K$16=0,0,K$16/AGR!K$5*1000)</f>
        <v>40.656768445283369</v>
      </c>
      <c r="L49" s="178">
        <f>IF(L$16=0,0,L$16/AGR!L$5*1000)</f>
        <v>41.429769553239254</v>
      </c>
      <c r="M49" s="178">
        <f>IF(M$16=0,0,M$16/AGR!M$5*1000)</f>
        <v>42.295454550516908</v>
      </c>
      <c r="N49" s="178">
        <f>IF(N$16=0,0,N$16/AGR!N$5*1000)</f>
        <v>41.782486847348423</v>
      </c>
      <c r="O49" s="178">
        <f>IF(O$16=0,0,O$16/AGR!O$5*1000)</f>
        <v>41.73210976863588</v>
      </c>
      <c r="P49" s="178">
        <f>IF(P$16=0,0,P$16/AGR!P$5*1000)</f>
        <v>43.577108826813848</v>
      </c>
      <c r="Q49" s="178">
        <f>IF(Q$16=0,0,Q$16/AGR!Q$5*1000)</f>
        <v>42.497194109408127</v>
      </c>
    </row>
    <row r="50" spans="1:17" x14ac:dyDescent="0.25">
      <c r="A50" s="179" t="s">
        <v>157</v>
      </c>
      <c r="B50" s="178">
        <f>IF(B$17=0,0,B$17/AGR!B$5*1000)</f>
        <v>50.181158493569853</v>
      </c>
      <c r="C50" s="178">
        <f>IF(C$17=0,0,C$17/AGR!C$5*1000)</f>
        <v>58.120822916545194</v>
      </c>
      <c r="D50" s="178">
        <f>IF(D$17=0,0,D$17/AGR!D$5*1000)</f>
        <v>58.164953814170516</v>
      </c>
      <c r="E50" s="178">
        <f>IF(E$17=0,0,E$17/AGR!E$5*1000)</f>
        <v>55.494936355316177</v>
      </c>
      <c r="F50" s="178">
        <f>IF(F$17=0,0,F$17/AGR!F$5*1000)</f>
        <v>54.737337514850829</v>
      </c>
      <c r="G50" s="178">
        <f>IF(G$17=0,0,G$17/AGR!G$5*1000)</f>
        <v>54.130913297273288</v>
      </c>
      <c r="H50" s="178">
        <f>IF(H$17=0,0,H$17/AGR!H$5*1000)</f>
        <v>57.011326928386183</v>
      </c>
      <c r="I50" s="178">
        <f>IF(I$17=0,0,I$17/AGR!I$5*1000)</f>
        <v>54.166949137144201</v>
      </c>
      <c r="J50" s="178">
        <f>IF(J$17=0,0,J$17/AGR!J$5*1000)</f>
        <v>55.253508244756674</v>
      </c>
      <c r="K50" s="178">
        <f>IF(K$17=0,0,K$17/AGR!K$5*1000)</f>
        <v>58.352635787108838</v>
      </c>
      <c r="L50" s="178">
        <f>IF(L$17=0,0,L$17/AGR!L$5*1000)</f>
        <v>55.73958157337232</v>
      </c>
      <c r="M50" s="178">
        <f>IF(M$17=0,0,M$17/AGR!M$5*1000)</f>
        <v>52.899328367867447</v>
      </c>
      <c r="N50" s="178">
        <f>IF(N$17=0,0,N$17/AGR!N$5*1000)</f>
        <v>50.839754273924974</v>
      </c>
      <c r="O50" s="178">
        <f>IF(O$17=0,0,O$17/AGR!O$5*1000)</f>
        <v>53.083892036354108</v>
      </c>
      <c r="P50" s="178">
        <f>IF(P$17=0,0,P$17/AGR!P$5*1000)</f>
        <v>53.008596994331896</v>
      </c>
      <c r="Q50" s="178">
        <f>IF(Q$17=0,0,Q$17/AGR!Q$5*1000)</f>
        <v>53.232314625884996</v>
      </c>
    </row>
    <row r="51" spans="1:17" x14ac:dyDescent="0.25">
      <c r="A51" s="179" t="s">
        <v>156</v>
      </c>
      <c r="B51" s="178">
        <f>IF(B$25=0,0,B$25/AGR!B$5*1000)</f>
        <v>0.84247341770957174</v>
      </c>
      <c r="C51" s="178">
        <f>IF(C$25=0,0,C$25/AGR!C$5*1000)</f>
        <v>1.2391255404264743</v>
      </c>
      <c r="D51" s="178">
        <f>IF(D$25=0,0,D$25/AGR!D$5*1000)</f>
        <v>1.2905033097193968</v>
      </c>
      <c r="E51" s="178">
        <f>IF(E$25=0,0,E$25/AGR!E$5*1000)</f>
        <v>1.3501747431550717</v>
      </c>
      <c r="F51" s="178">
        <f>IF(F$25=0,0,F$25/AGR!F$5*1000)</f>
        <v>1.2475518834155275</v>
      </c>
      <c r="G51" s="178">
        <f>IF(G$25=0,0,G$25/AGR!G$5*1000)</f>
        <v>1.252127593212536</v>
      </c>
      <c r="H51" s="178">
        <f>IF(H$25=0,0,H$25/AGR!H$5*1000)</f>
        <v>1.1546389990323942</v>
      </c>
      <c r="I51" s="178">
        <f>IF(I$25=0,0,I$25/AGR!I$5*1000)</f>
        <v>1.2249783639471763</v>
      </c>
      <c r="J51" s="178">
        <f>IF(J$25=0,0,J$25/AGR!J$5*1000)</f>
        <v>1.2507055803805822</v>
      </c>
      <c r="K51" s="178">
        <f>IF(K$25=0,0,K$25/AGR!K$5*1000)</f>
        <v>1.2197030533585016</v>
      </c>
      <c r="L51" s="178">
        <f>IF(L$25=0,0,L$25/AGR!L$5*1000)</f>
        <v>1.2428930865971775</v>
      </c>
      <c r="M51" s="178">
        <f>IF(M$25=0,0,M$25/AGR!M$5*1000)</f>
        <v>1.2688636365155073</v>
      </c>
      <c r="N51" s="178">
        <f>IF(N$25=0,0,N$25/AGR!N$5*1000)</f>
        <v>1.2534746054204526</v>
      </c>
      <c r="O51" s="178">
        <f>IF(O$25=0,0,O$25/AGR!O$5*1000)</f>
        <v>1.2519632930590763</v>
      </c>
      <c r="P51" s="178">
        <f>IF(P$25=0,0,P$25/AGR!P$5*1000)</f>
        <v>1.3073132648044155</v>
      </c>
      <c r="Q51" s="178">
        <f>IF(Q$25=0,0,Q$25/AGR!Q$5*1000)</f>
        <v>1.2749158232822437</v>
      </c>
    </row>
    <row r="52" spans="1:17" x14ac:dyDescent="0.25">
      <c r="A52" s="179" t="s">
        <v>155</v>
      </c>
      <c r="B52" s="178">
        <f>IF(B$26=0,0,B$26/AGR!B$5*1000)</f>
        <v>8.454816028569395</v>
      </c>
      <c r="C52" s="178">
        <f>IF(C$26=0,0,C$26/AGR!C$5*1000)</f>
        <v>4.5860128313622335</v>
      </c>
      <c r="D52" s="178">
        <f>IF(D$26=0,0,D$26/AGR!D$5*1000)</f>
        <v>4.1167107339341573</v>
      </c>
      <c r="E52" s="178">
        <f>IF(E$26=0,0,E$26/AGR!E$5*1000)</f>
        <v>4.1357056214666628</v>
      </c>
      <c r="F52" s="178">
        <f>IF(F$26=0,0,F$26/AGR!F$5*1000)</f>
        <v>4.6737913530101176</v>
      </c>
      <c r="G52" s="178">
        <f>IF(G$26=0,0,G$26/AGR!G$5*1000)</f>
        <v>4.6503399027996863</v>
      </c>
      <c r="H52" s="178">
        <f>IF(H$26=0,0,H$26/AGR!H$5*1000)</f>
        <v>4.8573660232108153</v>
      </c>
      <c r="I52" s="178">
        <f>IF(I$26=0,0,I$26/AGR!I$5*1000)</f>
        <v>4.543033196118647</v>
      </c>
      <c r="J52" s="178">
        <f>IF(J$26=0,0,J$26/AGR!J$5*1000)</f>
        <v>4.4098347998152194</v>
      </c>
      <c r="K52" s="178">
        <f>IF(K$26=0,0,K$26/AGR!K$5*1000)</f>
        <v>4.2205489942391576</v>
      </c>
      <c r="L52" s="178">
        <f>IF(L$26=0,0,L$26/AGR!L$5*1000)</f>
        <v>4.4281139275322108</v>
      </c>
      <c r="M52" s="178">
        <f>IF(M$26=0,0,M$26/AGR!M$5*1000)</f>
        <v>3.6780586272376126</v>
      </c>
      <c r="N52" s="178">
        <f>IF(N$26=0,0,N$26/AGR!N$5*1000)</f>
        <v>4.1772689431903274</v>
      </c>
      <c r="O52" s="178">
        <f>IF(O$26=0,0,O$26/AGR!O$5*1000)</f>
        <v>3.9601172616422953</v>
      </c>
      <c r="P52" s="178">
        <f>IF(P$26=0,0,P$26/AGR!P$5*1000)</f>
        <v>3.2636682202805378</v>
      </c>
      <c r="Q52" s="178">
        <f>IF(Q$26=0,0,Q$26/AGR!Q$5*1000)</f>
        <v>3.2164548279892484</v>
      </c>
    </row>
    <row r="53" spans="1:17" x14ac:dyDescent="0.25">
      <c r="A53" s="177" t="s">
        <v>45</v>
      </c>
      <c r="B53" s="176">
        <f>IF(B$27=0,0,B$27/AGR!B$5*1000)</f>
        <v>14.671592520164532</v>
      </c>
      <c r="C53" s="176">
        <f>IF(C$27=0,0,C$27/AGR!C$5*1000)</f>
        <v>7.9580810897168144</v>
      </c>
      <c r="D53" s="176">
        <f>IF(D$27=0,0,D$27/AGR!D$5*1000)</f>
        <v>7.1437039206504469</v>
      </c>
      <c r="E53" s="176">
        <f>IF(E$27=0,0,E$27/AGR!E$5*1000)</f>
        <v>7.1766656372509701</v>
      </c>
      <c r="F53" s="176">
        <f>IF(F$27=0,0,F$27/AGR!F$5*1000)</f>
        <v>8.1104026419881414</v>
      </c>
      <c r="G53" s="176">
        <f>IF(G$27=0,0,G$27/AGR!G$5*1000)</f>
        <v>8.0697074783876861</v>
      </c>
      <c r="H53" s="176">
        <f>IF(H$27=0,0,H$27/AGR!H$5*1000)</f>
        <v>8.4289586873364133</v>
      </c>
      <c r="I53" s="176">
        <f>IF(I$27=0,0,I$27/AGR!I$5*1000)</f>
        <v>7.8834987815000028</v>
      </c>
      <c r="J53" s="176">
        <f>IF(J$27=0,0,J$27/AGR!J$5*1000)</f>
        <v>7.6523603879146433</v>
      </c>
      <c r="K53" s="176">
        <f>IF(K$27=0,0,K$27/AGR!K$5*1000)</f>
        <v>7.3238938429444191</v>
      </c>
      <c r="L53" s="176">
        <f>IF(L$27=0,0,L$27/AGR!L$5*1000)</f>
        <v>7.6840800507176557</v>
      </c>
      <c r="M53" s="176">
        <f>IF(M$27=0,0,M$27/AGR!M$5*1000)</f>
        <v>6.3825135002064446</v>
      </c>
      <c r="N53" s="176">
        <f>IF(N$27=0,0,N$27/AGR!N$5*1000)</f>
        <v>7.2487902249479186</v>
      </c>
      <c r="O53" s="176">
        <f>IF(O$27=0,0,O$27/AGR!O$5*1000)</f>
        <v>6.8719681893204516</v>
      </c>
      <c r="P53" s="176">
        <f>IF(P$27=0,0,P$27/AGR!P$5*1000)</f>
        <v>5.6634242646044628</v>
      </c>
      <c r="Q53" s="176">
        <f>IF(Q$27=0,0,Q$27/AGR!Q$5*1000)</f>
        <v>5.5814951426872241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horizontalDpi="1200" verticalDpi="12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theme="2" tint="-0.499984740745262"/>
    <pageSetUpPr fitToPage="1"/>
  </sheetPr>
  <dimension ref="A1:Q5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229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3" spans="1:17" ht="12.75" x14ac:dyDescent="0.25">
      <c r="A3" s="127" t="s">
        <v>171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</row>
    <row r="5" spans="1:17" ht="12.75" x14ac:dyDescent="0.25">
      <c r="A5" s="207" t="s">
        <v>163</v>
      </c>
      <c r="B5" s="55">
        <f>SUM(B6:B9,B16:B17,B25:B27)</f>
        <v>20.798026460940662</v>
      </c>
      <c r="C5" s="55">
        <f t="shared" ref="C5:Q5" si="0">SUM(C6:C9,C16:C17,C25:C27)</f>
        <v>34.833827636046543</v>
      </c>
      <c r="D5" s="55">
        <f t="shared" si="0"/>
        <v>38.16237130367179</v>
      </c>
      <c r="E5" s="55">
        <f t="shared" si="0"/>
        <v>39.971793825130945</v>
      </c>
      <c r="F5" s="55">
        <f t="shared" si="0"/>
        <v>37.288942059303409</v>
      </c>
      <c r="G5" s="55">
        <f t="shared" si="0"/>
        <v>37.157678002455413</v>
      </c>
      <c r="H5" s="55">
        <f t="shared" si="0"/>
        <v>35.028463492631502</v>
      </c>
      <c r="I5" s="55">
        <f t="shared" si="0"/>
        <v>33.57364596180787</v>
      </c>
      <c r="J5" s="55">
        <f t="shared" si="0"/>
        <v>33.975377485660296</v>
      </c>
      <c r="K5" s="55">
        <f t="shared" si="0"/>
        <v>32.691399928701927</v>
      </c>
      <c r="L5" s="55">
        <f t="shared" si="0"/>
        <v>33.694135763810259</v>
      </c>
      <c r="M5" s="55">
        <f t="shared" si="0"/>
        <v>40.339055283535082</v>
      </c>
      <c r="N5" s="55">
        <f t="shared" si="0"/>
        <v>41.358715167787103</v>
      </c>
      <c r="O5" s="55">
        <f t="shared" si="0"/>
        <v>40.880525609881893</v>
      </c>
      <c r="P5" s="55">
        <f t="shared" si="0"/>
        <v>49.32925174550514</v>
      </c>
      <c r="Q5" s="55">
        <f t="shared" si="0"/>
        <v>50.061047970619299</v>
      </c>
    </row>
    <row r="6" spans="1:17" x14ac:dyDescent="0.25">
      <c r="A6" s="185" t="s">
        <v>162</v>
      </c>
      <c r="B6" s="206">
        <v>1.7889121205124221</v>
      </c>
      <c r="C6" s="206">
        <v>1.6364729728707459</v>
      </c>
      <c r="D6" s="206">
        <v>1.6122614779521276</v>
      </c>
      <c r="E6" s="206">
        <v>1.7008231175107644</v>
      </c>
      <c r="F6" s="206">
        <v>1.7931031603657095</v>
      </c>
      <c r="G6" s="206">
        <v>1.7778256087937028</v>
      </c>
      <c r="H6" s="206">
        <v>1.7505632683282237</v>
      </c>
      <c r="I6" s="206">
        <v>1.5774156332626834</v>
      </c>
      <c r="J6" s="206">
        <v>1.549488420400182</v>
      </c>
      <c r="K6" s="206">
        <v>1.4269349941235974</v>
      </c>
      <c r="L6" s="206">
        <v>1.5430316400551487</v>
      </c>
      <c r="M6" s="206">
        <v>1.6078130268765281</v>
      </c>
      <c r="N6" s="206">
        <v>1.8815302294382057</v>
      </c>
      <c r="O6" s="206">
        <v>1.77209345208531</v>
      </c>
      <c r="P6" s="206">
        <v>1.7952399400383154</v>
      </c>
      <c r="Q6" s="206">
        <v>1.8007554909709358</v>
      </c>
    </row>
    <row r="7" spans="1:17" x14ac:dyDescent="0.25">
      <c r="A7" s="183" t="s">
        <v>161</v>
      </c>
      <c r="B7" s="205">
        <v>0.32582534326839846</v>
      </c>
      <c r="C7" s="205">
        <v>0.29806068281449982</v>
      </c>
      <c r="D7" s="205">
        <v>0.29365089736308247</v>
      </c>
      <c r="E7" s="205">
        <v>0.30978116238769421</v>
      </c>
      <c r="F7" s="205">
        <v>0.32658868260921425</v>
      </c>
      <c r="G7" s="205">
        <v>0.32380609008934019</v>
      </c>
      <c r="H7" s="205">
        <v>0.318840635756167</v>
      </c>
      <c r="I7" s="205">
        <v>0.28730421371259485</v>
      </c>
      <c r="J7" s="205">
        <v>0.2822176621636861</v>
      </c>
      <c r="K7" s="205">
        <v>0.25989626821290412</v>
      </c>
      <c r="L7" s="205">
        <v>0.28104164985530811</v>
      </c>
      <c r="M7" s="205">
        <v>0.29284067416536352</v>
      </c>
      <c r="N7" s="205">
        <v>0.34269443750035505</v>
      </c>
      <c r="O7" s="205">
        <v>0.32276205784998951</v>
      </c>
      <c r="P7" s="205">
        <v>0.32697786716575694</v>
      </c>
      <c r="Q7" s="205">
        <v>0.32798244769004836</v>
      </c>
    </row>
    <row r="8" spans="1:17" x14ac:dyDescent="0.25">
      <c r="A8" s="183" t="s">
        <v>160</v>
      </c>
      <c r="B8" s="205">
        <v>1.6192242089201572</v>
      </c>
      <c r="C8" s="205">
        <v>1.4812447322212954</v>
      </c>
      <c r="D8" s="205">
        <v>1.4593298274829096</v>
      </c>
      <c r="E8" s="205">
        <v>1.5394909204235345</v>
      </c>
      <c r="F8" s="205">
        <v>1.6230177061597253</v>
      </c>
      <c r="G8" s="205">
        <v>1.609189312313674</v>
      </c>
      <c r="H8" s="205">
        <v>1.5845129510953933</v>
      </c>
      <c r="I8" s="205">
        <v>1.4277892980994662</v>
      </c>
      <c r="J8" s="205">
        <v>1.4025111311978549</v>
      </c>
      <c r="K8" s="205">
        <v>1.2915825548649287</v>
      </c>
      <c r="L8" s="205">
        <v>1.3966668111071825</v>
      </c>
      <c r="M8" s="205">
        <v>1.4553033358563976</v>
      </c>
      <c r="N8" s="205">
        <v>1.7030569933467479</v>
      </c>
      <c r="O8" s="205">
        <v>1.6040008814203255</v>
      </c>
      <c r="P8" s="205">
        <v>1.6249518008172199</v>
      </c>
      <c r="Q8" s="205">
        <v>1.6299441721546528</v>
      </c>
    </row>
    <row r="9" spans="1:17" x14ac:dyDescent="0.25">
      <c r="A9" s="181" t="s">
        <v>159</v>
      </c>
      <c r="B9" s="204">
        <f>SUM(B10:B15)</f>
        <v>5.4364913970524036</v>
      </c>
      <c r="C9" s="204">
        <f t="shared" ref="C9:Q9" si="1">SUM(C10:C15)</f>
        <v>10.794228021632652</v>
      </c>
      <c r="D9" s="204">
        <f t="shared" si="1"/>
        <v>12.145642928703499</v>
      </c>
      <c r="E9" s="204">
        <f t="shared" si="1"/>
        <v>12.538690912854715</v>
      </c>
      <c r="F9" s="204">
        <f t="shared" si="1"/>
        <v>11.688673540504894</v>
      </c>
      <c r="G9" s="204">
        <f t="shared" si="1"/>
        <v>11.746212042446215</v>
      </c>
      <c r="H9" s="204">
        <f t="shared" si="1"/>
        <v>11.018424686225812</v>
      </c>
      <c r="I9" s="204">
        <f t="shared" si="1"/>
        <v>10.76943018621826</v>
      </c>
      <c r="J9" s="204">
        <f t="shared" si="1"/>
        <v>10.780744315779655</v>
      </c>
      <c r="K9" s="204">
        <f t="shared" si="1"/>
        <v>10.382575415481467</v>
      </c>
      <c r="L9" s="204">
        <f t="shared" si="1"/>
        <v>10.619744359181913</v>
      </c>
      <c r="M9" s="204">
        <f t="shared" si="1"/>
        <v>13.128842685701933</v>
      </c>
      <c r="N9" s="204">
        <f t="shared" si="1"/>
        <v>12.824325039211041</v>
      </c>
      <c r="O9" s="204">
        <f t="shared" si="1"/>
        <v>12.58709284604762</v>
      </c>
      <c r="P9" s="204">
        <f t="shared" si="1"/>
        <v>15.628279578501221</v>
      </c>
      <c r="Q9" s="204">
        <f t="shared" si="1"/>
        <v>16.184415054490991</v>
      </c>
    </row>
    <row r="10" spans="1:17" x14ac:dyDescent="0.25">
      <c r="A10" s="202" t="s">
        <v>35</v>
      </c>
      <c r="B10" s="203">
        <v>3.3225186534661439</v>
      </c>
      <c r="C10" s="203">
        <v>7.9696203190716144</v>
      </c>
      <c r="D10" s="203">
        <v>8.9034764123405168</v>
      </c>
      <c r="E10" s="203">
        <v>8.894703008647511</v>
      </c>
      <c r="F10" s="203">
        <v>7.5703458796345595</v>
      </c>
      <c r="G10" s="203">
        <v>7.3977831028469891</v>
      </c>
      <c r="H10" s="203">
        <v>6.6548026071747257</v>
      </c>
      <c r="I10" s="203">
        <v>6.3405517365013235</v>
      </c>
      <c r="J10" s="203">
        <v>6.7687293570753235</v>
      </c>
      <c r="K10" s="203">
        <v>6.3061475197734449</v>
      </c>
      <c r="L10" s="203">
        <v>6.2816793018420425</v>
      </c>
      <c r="M10" s="203">
        <v>8.4442748524816125</v>
      </c>
      <c r="N10" s="203">
        <v>8.0765977910537856</v>
      </c>
      <c r="O10" s="203">
        <v>8.5289726768000023</v>
      </c>
      <c r="P10" s="203">
        <v>11.319840621883754</v>
      </c>
      <c r="Q10" s="203">
        <v>11.759290496242917</v>
      </c>
    </row>
    <row r="11" spans="1:17" x14ac:dyDescent="0.25">
      <c r="A11" s="202" t="s">
        <v>166</v>
      </c>
      <c r="B11" s="201">
        <v>1.0023653410712092</v>
      </c>
      <c r="C11" s="201">
        <v>1.5778199387881806</v>
      </c>
      <c r="D11" s="201">
        <v>1.7983370916926771</v>
      </c>
      <c r="E11" s="201">
        <v>2.3155897256447218</v>
      </c>
      <c r="F11" s="201">
        <v>2.4450550161940865</v>
      </c>
      <c r="G11" s="201">
        <v>2.5486856210016917</v>
      </c>
      <c r="H11" s="201">
        <v>2.6944827013189707</v>
      </c>
      <c r="I11" s="201">
        <v>2.6480215525596922</v>
      </c>
      <c r="J11" s="201">
        <v>2.5023342325788969</v>
      </c>
      <c r="K11" s="201">
        <v>2.8521915673451295</v>
      </c>
      <c r="L11" s="201">
        <v>2.9813479826445843</v>
      </c>
      <c r="M11" s="201">
        <v>2.9140508999121257</v>
      </c>
      <c r="N11" s="201">
        <v>3.3119883482711008</v>
      </c>
      <c r="O11" s="201">
        <v>3.0377005745187065</v>
      </c>
      <c r="P11" s="201">
        <v>3.1677861845101671</v>
      </c>
      <c r="Q11" s="201">
        <v>2.8164262646311831</v>
      </c>
    </row>
    <row r="12" spans="1:17" x14ac:dyDescent="0.25">
      <c r="A12" s="202" t="s">
        <v>33</v>
      </c>
      <c r="B12" s="201">
        <v>0</v>
      </c>
      <c r="C12" s="201">
        <v>0</v>
      </c>
      <c r="D12" s="201">
        <v>0</v>
      </c>
      <c r="E12" s="201">
        <v>0</v>
      </c>
      <c r="F12" s="201">
        <v>0</v>
      </c>
      <c r="G12" s="201">
        <v>0</v>
      </c>
      <c r="H12" s="201">
        <v>0</v>
      </c>
      <c r="I12" s="201">
        <v>0</v>
      </c>
      <c r="J12" s="201">
        <v>0</v>
      </c>
      <c r="K12" s="201">
        <v>0</v>
      </c>
      <c r="L12" s="201">
        <v>0</v>
      </c>
      <c r="M12" s="201">
        <v>0</v>
      </c>
      <c r="N12" s="201">
        <v>0</v>
      </c>
      <c r="O12" s="201">
        <v>0</v>
      </c>
      <c r="P12" s="201">
        <v>0</v>
      </c>
      <c r="Q12" s="201">
        <v>0</v>
      </c>
    </row>
    <row r="13" spans="1:17" x14ac:dyDescent="0.25">
      <c r="A13" s="202" t="s">
        <v>32</v>
      </c>
      <c r="B13" s="201">
        <v>0</v>
      </c>
      <c r="C13" s="201">
        <v>0</v>
      </c>
      <c r="D13" s="201">
        <v>0</v>
      </c>
      <c r="E13" s="201">
        <v>0</v>
      </c>
      <c r="F13" s="201">
        <v>0</v>
      </c>
      <c r="G13" s="201">
        <v>0</v>
      </c>
      <c r="H13" s="201">
        <v>0</v>
      </c>
      <c r="I13" s="201">
        <v>0</v>
      </c>
      <c r="J13" s="201">
        <v>0</v>
      </c>
      <c r="K13" s="201">
        <v>0</v>
      </c>
      <c r="L13" s="201">
        <v>0</v>
      </c>
      <c r="M13" s="201">
        <v>0</v>
      </c>
      <c r="N13" s="201">
        <v>0</v>
      </c>
      <c r="O13" s="201">
        <v>0</v>
      </c>
      <c r="P13" s="201">
        <v>0</v>
      </c>
      <c r="Q13" s="201">
        <v>0</v>
      </c>
    </row>
    <row r="14" spans="1:17" x14ac:dyDescent="0.25">
      <c r="A14" s="202" t="s">
        <v>42</v>
      </c>
      <c r="B14" s="201">
        <v>0.82940037116158494</v>
      </c>
      <c r="C14" s="201">
        <v>0.98862853153972308</v>
      </c>
      <c r="D14" s="201">
        <v>1.1894896389193474</v>
      </c>
      <c r="E14" s="201">
        <v>1.0600874899901622</v>
      </c>
      <c r="F14" s="201">
        <v>1.3904044623910421</v>
      </c>
      <c r="G14" s="201">
        <v>1.5192852225463285</v>
      </c>
      <c r="H14" s="201">
        <v>1.3929820095267853</v>
      </c>
      <c r="I14" s="201">
        <v>1.5320141630904114</v>
      </c>
      <c r="J14" s="201">
        <v>1.2652436058087313</v>
      </c>
      <c r="K14" s="201">
        <v>0.99913243197325674</v>
      </c>
      <c r="L14" s="201">
        <v>1.1132985336549932</v>
      </c>
      <c r="M14" s="201">
        <v>1.516878905993422</v>
      </c>
      <c r="N14" s="201">
        <v>1.1389210437359809</v>
      </c>
      <c r="O14" s="201">
        <v>0.74086576608658616</v>
      </c>
      <c r="P14" s="201">
        <v>0.85744750548958237</v>
      </c>
      <c r="Q14" s="201">
        <v>1.3246229298953942</v>
      </c>
    </row>
    <row r="15" spans="1:17" x14ac:dyDescent="0.25">
      <c r="A15" s="202" t="s">
        <v>30</v>
      </c>
      <c r="B15" s="201">
        <v>0.28220703135346514</v>
      </c>
      <c r="C15" s="201">
        <v>0.2581592322331332</v>
      </c>
      <c r="D15" s="201">
        <v>0.25433978575095739</v>
      </c>
      <c r="E15" s="201">
        <v>0.2683106885723211</v>
      </c>
      <c r="F15" s="201">
        <v>0.28286818228520683</v>
      </c>
      <c r="G15" s="201">
        <v>0.28045809605120503</v>
      </c>
      <c r="H15" s="201">
        <v>0.27615736820533066</v>
      </c>
      <c r="I15" s="201">
        <v>0.24884273406683369</v>
      </c>
      <c r="J15" s="201">
        <v>0.24443712031670434</v>
      </c>
      <c r="K15" s="201">
        <v>0.22510389638963743</v>
      </c>
      <c r="L15" s="201">
        <v>0.24341854104029384</v>
      </c>
      <c r="M15" s="201">
        <v>0.25363802731477081</v>
      </c>
      <c r="N15" s="201">
        <v>0.2968178561501747</v>
      </c>
      <c r="O15" s="201">
        <v>0.27955382864232592</v>
      </c>
      <c r="P15" s="201">
        <v>0.28320526661771694</v>
      </c>
      <c r="Q15" s="201">
        <v>0.28407536372149633</v>
      </c>
    </row>
    <row r="16" spans="1:17" x14ac:dyDescent="0.25">
      <c r="A16" s="198" t="s">
        <v>158</v>
      </c>
      <c r="B16" s="197">
        <v>3.212566631711518</v>
      </c>
      <c r="C16" s="197">
        <v>7.968929288951168</v>
      </c>
      <c r="D16" s="197">
        <v>9.1086778258128742</v>
      </c>
      <c r="E16" s="197">
        <v>10.007154492976811</v>
      </c>
      <c r="F16" s="197">
        <v>8.6259247354954365</v>
      </c>
      <c r="G16" s="197">
        <v>8.627086239763587</v>
      </c>
      <c r="H16" s="197">
        <v>7.4995343041124176</v>
      </c>
      <c r="I16" s="197">
        <v>7.6654868246738861</v>
      </c>
      <c r="J16" s="197">
        <v>7.9201279058707419</v>
      </c>
      <c r="K16" s="197">
        <v>7.4319100830454881</v>
      </c>
      <c r="L16" s="197">
        <v>7.8055032836963401</v>
      </c>
      <c r="M16" s="197">
        <v>9.9963842141897956</v>
      </c>
      <c r="N16" s="197">
        <v>10.175257206544364</v>
      </c>
      <c r="O16" s="197">
        <v>10.096742111548513</v>
      </c>
      <c r="P16" s="197">
        <v>12.960067395899218</v>
      </c>
      <c r="Q16" s="197">
        <v>12.863818252503927</v>
      </c>
    </row>
    <row r="17" spans="1:17" x14ac:dyDescent="0.25">
      <c r="A17" s="198" t="s">
        <v>157</v>
      </c>
      <c r="B17" s="197">
        <f>SUM(B18:B24)</f>
        <v>4.586623274746592</v>
      </c>
      <c r="C17" s="197">
        <f t="shared" ref="C17:Q17" si="2">SUM(C18:C24)</f>
        <v>9.0471049376446793</v>
      </c>
      <c r="D17" s="197">
        <f t="shared" si="2"/>
        <v>9.9619875819710657</v>
      </c>
      <c r="E17" s="197">
        <f t="shared" si="2"/>
        <v>10.089976819746472</v>
      </c>
      <c r="F17" s="197">
        <f t="shared" si="2"/>
        <v>9.2807588119553035</v>
      </c>
      <c r="G17" s="197">
        <f t="shared" si="2"/>
        <v>9.1547776553742253</v>
      </c>
      <c r="H17" s="197">
        <f t="shared" si="2"/>
        <v>9.0188002451063269</v>
      </c>
      <c r="I17" s="197">
        <f t="shared" si="2"/>
        <v>8.3689643158700573</v>
      </c>
      <c r="J17" s="197">
        <f t="shared" si="2"/>
        <v>8.6163978548190538</v>
      </c>
      <c r="K17" s="197">
        <f t="shared" si="2"/>
        <v>8.7425132195555619</v>
      </c>
      <c r="L17" s="197">
        <f t="shared" si="2"/>
        <v>8.64023936171405</v>
      </c>
      <c r="M17" s="197">
        <f t="shared" si="2"/>
        <v>10.2677608861288</v>
      </c>
      <c r="N17" s="197">
        <f t="shared" si="2"/>
        <v>10.262535100805101</v>
      </c>
      <c r="O17" s="197">
        <f t="shared" si="2"/>
        <v>10.560241329019849</v>
      </c>
      <c r="P17" s="197">
        <f t="shared" si="2"/>
        <v>12.947350178249486</v>
      </c>
      <c r="Q17" s="197">
        <f t="shared" si="2"/>
        <v>13.198173188445534</v>
      </c>
    </row>
    <row r="18" spans="1:17" x14ac:dyDescent="0.25">
      <c r="A18" s="200" t="s">
        <v>38</v>
      </c>
      <c r="B18" s="199">
        <v>0.14494730008848736</v>
      </c>
      <c r="C18" s="199">
        <v>0</v>
      </c>
      <c r="D18" s="199">
        <v>0.13602264551109977</v>
      </c>
      <c r="E18" s="199">
        <v>0.13651734302801019</v>
      </c>
      <c r="F18" s="199">
        <v>0.11223020910711552</v>
      </c>
      <c r="G18" s="199">
        <v>0.14663175682637483</v>
      </c>
      <c r="H18" s="199">
        <v>0</v>
      </c>
      <c r="I18" s="199">
        <v>0.13904696776236244</v>
      </c>
      <c r="J18" s="199">
        <v>0</v>
      </c>
      <c r="K18" s="199">
        <v>0</v>
      </c>
      <c r="L18" s="199">
        <v>0</v>
      </c>
      <c r="M18" s="199">
        <v>0</v>
      </c>
      <c r="N18" s="199">
        <v>0</v>
      </c>
      <c r="O18" s="199">
        <v>0</v>
      </c>
      <c r="P18" s="199">
        <v>0</v>
      </c>
      <c r="Q18" s="199">
        <v>0</v>
      </c>
    </row>
    <row r="19" spans="1:17" x14ac:dyDescent="0.25">
      <c r="A19" s="200" t="s">
        <v>36</v>
      </c>
      <c r="B19" s="199">
        <v>0</v>
      </c>
      <c r="C19" s="199">
        <v>0</v>
      </c>
      <c r="D19" s="199">
        <v>0</v>
      </c>
      <c r="E19" s="199">
        <v>0</v>
      </c>
      <c r="F19" s="199">
        <v>0</v>
      </c>
      <c r="G19" s="199">
        <v>0</v>
      </c>
      <c r="H19" s="199">
        <v>0</v>
      </c>
      <c r="I19" s="199">
        <v>0.27885135048531817</v>
      </c>
      <c r="J19" s="199">
        <v>0.27913539839078838</v>
      </c>
      <c r="K19" s="199">
        <v>0.27553914901617438</v>
      </c>
      <c r="L19" s="199">
        <v>0</v>
      </c>
      <c r="M19" s="199">
        <v>0</v>
      </c>
      <c r="N19" s="199">
        <v>0.29274259407661363</v>
      </c>
      <c r="O19" s="199">
        <v>0.29434449166152421</v>
      </c>
      <c r="P19" s="199">
        <v>0.30006412070796368</v>
      </c>
      <c r="Q19" s="199">
        <v>0.59451251778595826</v>
      </c>
    </row>
    <row r="20" spans="1:17" x14ac:dyDescent="0.25">
      <c r="A20" s="200" t="s">
        <v>35</v>
      </c>
      <c r="B20" s="199">
        <v>2.3432530327160146</v>
      </c>
      <c r="C20" s="199">
        <v>5.9405462590997784</v>
      </c>
      <c r="D20" s="199">
        <v>6.8871003430340796</v>
      </c>
      <c r="E20" s="199">
        <v>7.9837542366205305</v>
      </c>
      <c r="F20" s="199">
        <v>6.9272844860455658</v>
      </c>
      <c r="G20" s="199">
        <v>7.0098827801812522</v>
      </c>
      <c r="H20" s="199">
        <v>5.9883578735234861</v>
      </c>
      <c r="I20" s="199">
        <v>6.3379983860777038</v>
      </c>
      <c r="J20" s="199">
        <v>6.4461903567448111</v>
      </c>
      <c r="K20" s="199">
        <v>6.0701608409167838</v>
      </c>
      <c r="L20" s="199">
        <v>6.5359528940025013</v>
      </c>
      <c r="M20" s="199">
        <v>8.1825716115080578</v>
      </c>
      <c r="N20" s="199">
        <v>8.5730586303655389</v>
      </c>
      <c r="O20" s="199">
        <v>8.2647564834068223</v>
      </c>
      <c r="P20" s="199">
        <v>10.433467049480095</v>
      </c>
      <c r="Q20" s="199">
        <v>10.109681575831308</v>
      </c>
    </row>
    <row r="21" spans="1:17" x14ac:dyDescent="0.25">
      <c r="A21" s="200" t="s">
        <v>167</v>
      </c>
      <c r="B21" s="199">
        <v>0.6943752297733472</v>
      </c>
      <c r="C21" s="199">
        <v>1.1352092110967555</v>
      </c>
      <c r="D21" s="199">
        <v>0.92541686872943574</v>
      </c>
      <c r="E21" s="199">
        <v>0.49430174767904222</v>
      </c>
      <c r="F21" s="199">
        <v>0.98652905793294932</v>
      </c>
      <c r="G21" s="199">
        <v>0.25278691389213875</v>
      </c>
      <c r="H21" s="199">
        <v>0</v>
      </c>
      <c r="I21" s="199">
        <v>0.25977196700315314</v>
      </c>
      <c r="J21" s="199">
        <v>0.4499074858398876</v>
      </c>
      <c r="K21" s="199">
        <v>0.48418786263204633</v>
      </c>
      <c r="L21" s="199">
        <v>0.22584433133780019</v>
      </c>
      <c r="M21" s="199">
        <v>0.47334035836249977</v>
      </c>
      <c r="N21" s="199">
        <v>0.23786967673370379</v>
      </c>
      <c r="O21" s="199">
        <v>0.23906611321717205</v>
      </c>
      <c r="P21" s="199">
        <v>0.51159959461622317</v>
      </c>
      <c r="Q21" s="199">
        <v>0.977139642189918</v>
      </c>
    </row>
    <row r="22" spans="1:17" x14ac:dyDescent="0.25">
      <c r="A22" s="200" t="s">
        <v>166</v>
      </c>
      <c r="B22" s="199">
        <v>0.23016964764164075</v>
      </c>
      <c r="C22" s="199">
        <v>0.25512851988860896</v>
      </c>
      <c r="D22" s="199">
        <v>0.29156514885301538</v>
      </c>
      <c r="E22" s="199">
        <v>0.43973040333745916</v>
      </c>
      <c r="F22" s="199">
        <v>0.54221908257933504</v>
      </c>
      <c r="G22" s="199">
        <v>0.59128676549686365</v>
      </c>
      <c r="H22" s="199">
        <v>0.70447242910839958</v>
      </c>
      <c r="I22" s="199">
        <v>0.70580624861580299</v>
      </c>
      <c r="J22" s="199">
        <v>0.60818060642457361</v>
      </c>
      <c r="K22" s="199">
        <v>0.80246808226119437</v>
      </c>
      <c r="L22" s="199">
        <v>0.87319981347833675</v>
      </c>
      <c r="M22" s="199">
        <v>0.66825063072084978</v>
      </c>
      <c r="N22" s="199">
        <v>0.8680312586059945</v>
      </c>
      <c r="O22" s="199">
        <v>0.71537654580105869</v>
      </c>
      <c r="P22" s="199">
        <v>0.62424887912596005</v>
      </c>
      <c r="Q22" s="199">
        <v>0.50120143353054192</v>
      </c>
    </row>
    <row r="23" spans="1:17" x14ac:dyDescent="0.25">
      <c r="A23" s="200" t="s">
        <v>165</v>
      </c>
      <c r="B23" s="199">
        <v>1.1738780645271023</v>
      </c>
      <c r="C23" s="199">
        <v>1.7162209475595371</v>
      </c>
      <c r="D23" s="199">
        <v>1.721882575843436</v>
      </c>
      <c r="E23" s="199">
        <v>1.0356730890814303</v>
      </c>
      <c r="F23" s="199">
        <v>0.71249597629033756</v>
      </c>
      <c r="G23" s="199">
        <v>1.1541894389775966</v>
      </c>
      <c r="H23" s="199">
        <v>2.3259699424744422</v>
      </c>
      <c r="I23" s="199">
        <v>0.64748939592571686</v>
      </c>
      <c r="J23" s="199">
        <v>0.83298400741899326</v>
      </c>
      <c r="K23" s="199">
        <v>1.1101572847293635</v>
      </c>
      <c r="L23" s="199">
        <v>1.0052423228954124</v>
      </c>
      <c r="M23" s="199">
        <v>0.94359828553739244</v>
      </c>
      <c r="N23" s="199">
        <v>0.29083294102325052</v>
      </c>
      <c r="O23" s="199">
        <v>1.0466976949332718</v>
      </c>
      <c r="P23" s="199">
        <v>1.0779705343192452</v>
      </c>
      <c r="Q23" s="199">
        <v>1.0156380191078087</v>
      </c>
    </row>
    <row r="24" spans="1:17" x14ac:dyDescent="0.25">
      <c r="A24" s="200" t="s">
        <v>32</v>
      </c>
      <c r="B24" s="199">
        <v>0</v>
      </c>
      <c r="C24" s="199">
        <v>0</v>
      </c>
      <c r="D24" s="199">
        <v>0</v>
      </c>
      <c r="E24" s="199">
        <v>0</v>
      </c>
      <c r="F24" s="199">
        <v>0</v>
      </c>
      <c r="G24" s="199">
        <v>0</v>
      </c>
      <c r="H24" s="199">
        <v>0</v>
      </c>
      <c r="I24" s="199">
        <v>0</v>
      </c>
      <c r="J24" s="199">
        <v>0</v>
      </c>
      <c r="K24" s="199">
        <v>0</v>
      </c>
      <c r="L24" s="199">
        <v>0</v>
      </c>
      <c r="M24" s="199">
        <v>0</v>
      </c>
      <c r="N24" s="199">
        <v>0</v>
      </c>
      <c r="O24" s="199">
        <v>0</v>
      </c>
      <c r="P24" s="199">
        <v>0</v>
      </c>
      <c r="Q24" s="199">
        <v>0</v>
      </c>
    </row>
    <row r="25" spans="1:17" x14ac:dyDescent="0.25">
      <c r="A25" s="198" t="s">
        <v>156</v>
      </c>
      <c r="B25" s="197">
        <v>6.7464127603205637E-2</v>
      </c>
      <c r="C25" s="197">
        <v>0.16734808146977023</v>
      </c>
      <c r="D25" s="197">
        <v>0.19128288175294456</v>
      </c>
      <c r="E25" s="197">
        <v>0.21015095562376035</v>
      </c>
      <c r="F25" s="197">
        <v>0.18114503254398778</v>
      </c>
      <c r="G25" s="197">
        <v>0.18116942421617432</v>
      </c>
      <c r="H25" s="197">
        <v>0.15749075342531019</v>
      </c>
      <c r="I25" s="197">
        <v>0.16097576815238776</v>
      </c>
      <c r="J25" s="197">
        <v>0.16632324895646081</v>
      </c>
      <c r="K25" s="197">
        <v>0.15607063997642712</v>
      </c>
      <c r="L25" s="197">
        <v>0.16391612374370743</v>
      </c>
      <c r="M25" s="197">
        <v>0.20992477900372172</v>
      </c>
      <c r="N25" s="197">
        <v>0.21368112455679325</v>
      </c>
      <c r="O25" s="197">
        <v>0.21203230198132003</v>
      </c>
      <c r="P25" s="197">
        <v>0.27216233646717508</v>
      </c>
      <c r="Q25" s="197">
        <v>0.27014109761484362</v>
      </c>
    </row>
    <row r="26" spans="1:17" x14ac:dyDescent="0.25">
      <c r="A26" s="198" t="s">
        <v>155</v>
      </c>
      <c r="B26" s="197">
        <v>1.3288850553739677</v>
      </c>
      <c r="C26" s="197">
        <v>1.215646342956421</v>
      </c>
      <c r="D26" s="197">
        <v>1.1976609464706522</v>
      </c>
      <c r="E26" s="197">
        <v>1.2634485488572795</v>
      </c>
      <c r="F26" s="197">
        <v>1.3319983498525787</v>
      </c>
      <c r="G26" s="197">
        <v>1.3206494916644353</v>
      </c>
      <c r="H26" s="197">
        <v>1.3003977887419278</v>
      </c>
      <c r="I26" s="197">
        <v>1.1717758726770766</v>
      </c>
      <c r="J26" s="197">
        <v>1.151030272384205</v>
      </c>
      <c r="K26" s="197">
        <v>1.0599920291991911</v>
      </c>
      <c r="L26" s="197">
        <v>1.1462338831105439</v>
      </c>
      <c r="M26" s="197">
        <v>1.1943564352617762</v>
      </c>
      <c r="N26" s="197">
        <v>1.397685987178944</v>
      </c>
      <c r="O26" s="197">
        <v>1.3163913856918168</v>
      </c>
      <c r="P26" s="197">
        <v>1.3335856467024303</v>
      </c>
      <c r="Q26" s="197">
        <v>1.3376828480811178</v>
      </c>
    </row>
    <row r="27" spans="1:17" x14ac:dyDescent="0.25">
      <c r="A27" s="196" t="s">
        <v>45</v>
      </c>
      <c r="B27" s="195">
        <v>2.4320343017519992</v>
      </c>
      <c r="C27" s="195">
        <v>2.2247925754853131</v>
      </c>
      <c r="D27" s="195">
        <v>2.1918769361626254</v>
      </c>
      <c r="E27" s="195">
        <v>2.3122768947499179</v>
      </c>
      <c r="F27" s="195">
        <v>2.4377320398165652</v>
      </c>
      <c r="G27" s="195">
        <v>2.4169621377940653</v>
      </c>
      <c r="H27" s="195">
        <v>2.379898859839924</v>
      </c>
      <c r="I27" s="195">
        <v>2.1445038491414583</v>
      </c>
      <c r="J27" s="195">
        <v>2.1065366740884586</v>
      </c>
      <c r="K27" s="195">
        <v>1.9399247242423614</v>
      </c>
      <c r="L27" s="195">
        <v>2.097758651346064</v>
      </c>
      <c r="M27" s="195">
        <v>2.1858292463507714</v>
      </c>
      <c r="N27" s="195">
        <v>2.5579490492055452</v>
      </c>
      <c r="O27" s="195">
        <v>2.4091692442371504</v>
      </c>
      <c r="P27" s="195">
        <v>2.4406370016643133</v>
      </c>
      <c r="Q27" s="195">
        <v>2.4481354186672419</v>
      </c>
    </row>
    <row r="29" spans="1:17" ht="12.75" x14ac:dyDescent="0.25">
      <c r="A29" s="127" t="s">
        <v>170</v>
      </c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</row>
    <row r="31" spans="1:17" x14ac:dyDescent="0.25">
      <c r="A31" s="187" t="s">
        <v>163</v>
      </c>
      <c r="B31" s="194">
        <f t="shared" ref="B31:Q31" si="3">SUM(B32:B40)</f>
        <v>1.0000000000000002</v>
      </c>
      <c r="C31" s="194">
        <f t="shared" si="3"/>
        <v>1</v>
      </c>
      <c r="D31" s="194">
        <f t="shared" si="3"/>
        <v>0.99999999999999978</v>
      </c>
      <c r="E31" s="194">
        <f t="shared" si="3"/>
        <v>1.0000000000000002</v>
      </c>
      <c r="F31" s="194">
        <f t="shared" si="3"/>
        <v>1</v>
      </c>
      <c r="G31" s="194">
        <f t="shared" si="3"/>
        <v>1.0000000000000002</v>
      </c>
      <c r="H31" s="194">
        <f t="shared" si="3"/>
        <v>1</v>
      </c>
      <c r="I31" s="194">
        <f t="shared" si="3"/>
        <v>1</v>
      </c>
      <c r="J31" s="194">
        <f t="shared" si="3"/>
        <v>1</v>
      </c>
      <c r="K31" s="194">
        <f t="shared" si="3"/>
        <v>1</v>
      </c>
      <c r="L31" s="194">
        <f t="shared" si="3"/>
        <v>0.99999999999999989</v>
      </c>
      <c r="M31" s="194">
        <f t="shared" si="3"/>
        <v>1</v>
      </c>
      <c r="N31" s="194">
        <f t="shared" si="3"/>
        <v>0.99999999999999978</v>
      </c>
      <c r="O31" s="194">
        <f t="shared" si="3"/>
        <v>1.0000000000000002</v>
      </c>
      <c r="P31" s="194">
        <f t="shared" si="3"/>
        <v>1</v>
      </c>
      <c r="Q31" s="194">
        <f t="shared" si="3"/>
        <v>0.99999999999999978</v>
      </c>
    </row>
    <row r="32" spans="1:17" x14ac:dyDescent="0.25">
      <c r="A32" s="185" t="s">
        <v>162</v>
      </c>
      <c r="B32" s="193">
        <f t="shared" ref="B32:Q32" si="4">IF(B$6=0,0,B$6/B$5)</f>
        <v>8.6013551519998996E-2</v>
      </c>
      <c r="C32" s="193">
        <f t="shared" si="4"/>
        <v>4.6979418683730879E-2</v>
      </c>
      <c r="D32" s="193">
        <f t="shared" si="4"/>
        <v>4.2247413430438585E-2</v>
      </c>
      <c r="E32" s="193">
        <f t="shared" si="4"/>
        <v>4.2550582667156361E-2</v>
      </c>
      <c r="F32" s="193">
        <f t="shared" si="4"/>
        <v>4.8086726555931852E-2</v>
      </c>
      <c r="G32" s="193">
        <f t="shared" si="4"/>
        <v>4.7845444181851798E-2</v>
      </c>
      <c r="H32" s="193">
        <f t="shared" si="4"/>
        <v>4.9975451212596514E-2</v>
      </c>
      <c r="I32" s="193">
        <f t="shared" si="4"/>
        <v>4.6983745377463408E-2</v>
      </c>
      <c r="J32" s="193">
        <f t="shared" si="4"/>
        <v>4.5606216474096913E-2</v>
      </c>
      <c r="K32" s="193">
        <f t="shared" si="4"/>
        <v>4.3648635336377792E-2</v>
      </c>
      <c r="L32" s="193">
        <f t="shared" si="4"/>
        <v>4.5795257990040722E-2</v>
      </c>
      <c r="M32" s="193">
        <f t="shared" si="4"/>
        <v>3.9857478455445586E-2</v>
      </c>
      <c r="N32" s="193">
        <f t="shared" si="4"/>
        <v>4.5492956485835553E-2</v>
      </c>
      <c r="O32" s="193">
        <f t="shared" si="4"/>
        <v>4.3348108314364447E-2</v>
      </c>
      <c r="P32" s="193">
        <f t="shared" si="4"/>
        <v>3.6393009756161505E-2</v>
      </c>
      <c r="Q32" s="193">
        <f t="shared" si="4"/>
        <v>3.5971190455856908E-2</v>
      </c>
    </row>
    <row r="33" spans="1:17" x14ac:dyDescent="0.25">
      <c r="A33" s="183" t="s">
        <v>161</v>
      </c>
      <c r="B33" s="192">
        <f t="shared" ref="B33:Q33" si="5">IF(B$7=0,0,B$7/B$5)</f>
        <v>1.5666166397100636E-2</v>
      </c>
      <c r="C33" s="192">
        <f t="shared" si="5"/>
        <v>8.5566445906754829E-3</v>
      </c>
      <c r="D33" s="192">
        <f t="shared" si="5"/>
        <v>7.6947759620699689E-3</v>
      </c>
      <c r="E33" s="192">
        <f t="shared" si="5"/>
        <v>7.7499940018436082E-3</v>
      </c>
      <c r="F33" s="192">
        <f t="shared" si="5"/>
        <v>8.7583252453184574E-3</v>
      </c>
      <c r="G33" s="192">
        <f t="shared" si="5"/>
        <v>8.7143790327248866E-3</v>
      </c>
      <c r="H33" s="192">
        <f t="shared" si="5"/>
        <v>9.1023300471982597E-3</v>
      </c>
      <c r="I33" s="192">
        <f t="shared" si="5"/>
        <v>8.5574326374746861E-3</v>
      </c>
      <c r="J33" s="192">
        <f t="shared" si="5"/>
        <v>8.3065349982586467E-3</v>
      </c>
      <c r="K33" s="192">
        <f t="shared" si="5"/>
        <v>7.9499889506023918E-3</v>
      </c>
      <c r="L33" s="192">
        <f t="shared" si="5"/>
        <v>8.3409662685922197E-3</v>
      </c>
      <c r="M33" s="192">
        <f t="shared" si="5"/>
        <v>7.2594827049628583E-3</v>
      </c>
      <c r="N33" s="192">
        <f t="shared" si="5"/>
        <v>8.2859062741694675E-3</v>
      </c>
      <c r="O33" s="192">
        <f t="shared" si="5"/>
        <v>7.8952521533130551E-3</v>
      </c>
      <c r="P33" s="192">
        <f t="shared" si="5"/>
        <v>6.6284781462461776E-3</v>
      </c>
      <c r="Q33" s="192">
        <f t="shared" si="5"/>
        <v>6.5516496554874444E-3</v>
      </c>
    </row>
    <row r="34" spans="1:17" x14ac:dyDescent="0.25">
      <c r="A34" s="183" t="s">
        <v>160</v>
      </c>
      <c r="B34" s="192">
        <f t="shared" ref="B34:Q34" si="6">IF(B$8=0,0,B$8/B$5)</f>
        <v>7.7854704722157678E-2</v>
      </c>
      <c r="C34" s="192">
        <f t="shared" si="6"/>
        <v>4.2523168791490547E-2</v>
      </c>
      <c r="D34" s="192">
        <f t="shared" si="6"/>
        <v>3.8240019622221441E-2</v>
      </c>
      <c r="E34" s="192">
        <f t="shared" si="6"/>
        <v>3.8514431630427115E-2</v>
      </c>
      <c r="F34" s="192">
        <f t="shared" si="6"/>
        <v>4.3525442571648136E-2</v>
      </c>
      <c r="G34" s="192">
        <f t="shared" si="6"/>
        <v>4.3307047125155061E-2</v>
      </c>
      <c r="H34" s="192">
        <f t="shared" si="6"/>
        <v>4.5235011562203047E-2</v>
      </c>
      <c r="I34" s="192">
        <f t="shared" si="6"/>
        <v>4.252708507511118E-2</v>
      </c>
      <c r="J34" s="192">
        <f t="shared" si="6"/>
        <v>4.1280222178246617E-2</v>
      </c>
      <c r="K34" s="192">
        <f t="shared" si="6"/>
        <v>3.9508328113259036E-2</v>
      </c>
      <c r="L34" s="192">
        <f t="shared" si="6"/>
        <v>4.1451332092253733E-2</v>
      </c>
      <c r="M34" s="192">
        <f t="shared" si="6"/>
        <v>3.6076782800870372E-2</v>
      </c>
      <c r="N34" s="192">
        <f t="shared" si="6"/>
        <v>4.1177705507476715E-2</v>
      </c>
      <c r="O34" s="192">
        <f t="shared" si="6"/>
        <v>3.9236307691518438E-2</v>
      </c>
      <c r="P34" s="192">
        <f t="shared" si="6"/>
        <v>3.2940937543519191E-2</v>
      </c>
      <c r="Q34" s="192">
        <f t="shared" si="6"/>
        <v>3.2559130066778921E-2</v>
      </c>
    </row>
    <row r="35" spans="1:17" x14ac:dyDescent="0.25">
      <c r="A35" s="181" t="s">
        <v>159</v>
      </c>
      <c r="B35" s="191">
        <f t="shared" ref="B35:Q35" si="7">IF(B$9=0,0,B$9/B$5)</f>
        <v>0.26139458026281015</v>
      </c>
      <c r="C35" s="191">
        <f t="shared" si="7"/>
        <v>0.30987774683889835</v>
      </c>
      <c r="D35" s="191">
        <f t="shared" si="7"/>
        <v>0.31826227023620268</v>
      </c>
      <c r="E35" s="191">
        <f t="shared" si="7"/>
        <v>0.31368847161848984</v>
      </c>
      <c r="F35" s="191">
        <f t="shared" si="7"/>
        <v>0.31346219267673286</v>
      </c>
      <c r="G35" s="191">
        <f t="shared" si="7"/>
        <v>0.31611803196286958</v>
      </c>
      <c r="H35" s="191">
        <f t="shared" si="7"/>
        <v>0.31455632327531635</v>
      </c>
      <c r="I35" s="191">
        <f t="shared" si="7"/>
        <v>0.32077035060383857</v>
      </c>
      <c r="J35" s="191">
        <f t="shared" si="7"/>
        <v>0.31731050877447331</v>
      </c>
      <c r="K35" s="191">
        <f t="shared" si="7"/>
        <v>0.31759347834981894</v>
      </c>
      <c r="L35" s="191">
        <f t="shared" si="7"/>
        <v>0.31518079091342133</v>
      </c>
      <c r="M35" s="191">
        <f t="shared" si="7"/>
        <v>0.3254623241278693</v>
      </c>
      <c r="N35" s="191">
        <f t="shared" si="7"/>
        <v>0.31007551823562141</v>
      </c>
      <c r="O35" s="191">
        <f t="shared" si="7"/>
        <v>0.30789948657130256</v>
      </c>
      <c r="P35" s="191">
        <f t="shared" si="7"/>
        <v>0.3168156626240588</v>
      </c>
      <c r="Q35" s="191">
        <f t="shared" si="7"/>
        <v>0.32329357275919557</v>
      </c>
    </row>
    <row r="36" spans="1:17" x14ac:dyDescent="0.25">
      <c r="A36" s="179" t="s">
        <v>158</v>
      </c>
      <c r="B36" s="190">
        <f t="shared" ref="B36:Q36" si="8">IF(B$16=0,0,B$16/B$5)</f>
        <v>0.15446497472944454</v>
      </c>
      <c r="C36" s="190">
        <f t="shared" si="8"/>
        <v>0.22876984327455321</v>
      </c>
      <c r="D36" s="190">
        <f t="shared" si="8"/>
        <v>0.23868217604539901</v>
      </c>
      <c r="E36" s="190">
        <f t="shared" si="8"/>
        <v>0.25035540153029467</v>
      </c>
      <c r="F36" s="190">
        <f t="shared" si="8"/>
        <v>0.23132661478507435</v>
      </c>
      <c r="G36" s="190">
        <f t="shared" si="8"/>
        <v>0.2321750632317095</v>
      </c>
      <c r="H36" s="190">
        <f t="shared" si="8"/>
        <v>0.21409829482500711</v>
      </c>
      <c r="I36" s="190">
        <f t="shared" si="8"/>
        <v>0.22831856967199388</v>
      </c>
      <c r="J36" s="190">
        <f t="shared" si="8"/>
        <v>0.23311375743252666</v>
      </c>
      <c r="K36" s="190">
        <f t="shared" si="8"/>
        <v>0.22733532669919487</v>
      </c>
      <c r="L36" s="190">
        <f t="shared" si="8"/>
        <v>0.2316576195457718</v>
      </c>
      <c r="M36" s="190">
        <f t="shared" si="8"/>
        <v>0.2478090809000664</v>
      </c>
      <c r="N36" s="190">
        <f t="shared" si="8"/>
        <v>0.24602449967956272</v>
      </c>
      <c r="O36" s="190">
        <f t="shared" si="8"/>
        <v>0.24698170977302372</v>
      </c>
      <c r="P36" s="190">
        <f t="shared" si="8"/>
        <v>0.26272580542598911</v>
      </c>
      <c r="Q36" s="190">
        <f t="shared" si="8"/>
        <v>0.25696262411553328</v>
      </c>
    </row>
    <row r="37" spans="1:17" x14ac:dyDescent="0.25">
      <c r="A37" s="179" t="s">
        <v>157</v>
      </c>
      <c r="B37" s="190">
        <f t="shared" ref="B37:Q37" si="9">IF(B$17=0,0,B$17/B$5)</f>
        <v>0.22053165877831787</v>
      </c>
      <c r="C37" s="190">
        <f t="shared" si="9"/>
        <v>0.25972181501761255</v>
      </c>
      <c r="D37" s="190">
        <f t="shared" si="9"/>
        <v>0.26104215334786007</v>
      </c>
      <c r="E37" s="190">
        <f t="shared" si="9"/>
        <v>0.25242742079297759</v>
      </c>
      <c r="F37" s="190">
        <f t="shared" si="9"/>
        <v>0.24888769429809551</v>
      </c>
      <c r="G37" s="190">
        <f t="shared" si="9"/>
        <v>0.24637647311463515</v>
      </c>
      <c r="H37" s="190">
        <f t="shared" si="9"/>
        <v>0.25747062091386047</v>
      </c>
      <c r="I37" s="190">
        <f t="shared" si="9"/>
        <v>0.24927183438433465</v>
      </c>
      <c r="J37" s="190">
        <f t="shared" si="9"/>
        <v>0.2536071264684463</v>
      </c>
      <c r="K37" s="190">
        <f t="shared" si="9"/>
        <v>0.2674254769946372</v>
      </c>
      <c r="L37" s="190">
        <f t="shared" si="9"/>
        <v>0.25643154708820998</v>
      </c>
      <c r="M37" s="190">
        <f t="shared" si="9"/>
        <v>0.25453647374631805</v>
      </c>
      <c r="N37" s="190">
        <f t="shared" si="9"/>
        <v>0.24813476577237198</v>
      </c>
      <c r="O37" s="190">
        <f t="shared" si="9"/>
        <v>0.25831960747753113</v>
      </c>
      <c r="P37" s="190">
        <f t="shared" si="9"/>
        <v>0.26246800265785997</v>
      </c>
      <c r="Q37" s="190">
        <f t="shared" si="9"/>
        <v>0.2636415681148247</v>
      </c>
    </row>
    <row r="38" spans="1:17" x14ac:dyDescent="0.25">
      <c r="A38" s="179" t="s">
        <v>156</v>
      </c>
      <c r="B38" s="190">
        <f t="shared" ref="B38:Q38" si="10">IF(B$25=0,0,B$25/B$5)</f>
        <v>3.243775448113087E-3</v>
      </c>
      <c r="C38" s="190">
        <f t="shared" si="10"/>
        <v>4.8041829688735107E-3</v>
      </c>
      <c r="D38" s="190">
        <f t="shared" si="10"/>
        <v>5.0123426615929466E-3</v>
      </c>
      <c r="E38" s="190">
        <f t="shared" si="10"/>
        <v>5.2574812264651197E-3</v>
      </c>
      <c r="F38" s="190">
        <f t="shared" si="10"/>
        <v>4.8578753523202461E-3</v>
      </c>
      <c r="G38" s="190">
        <f t="shared" si="10"/>
        <v>4.8756928300041375E-3</v>
      </c>
      <c r="H38" s="190">
        <f t="shared" si="10"/>
        <v>4.4960794086340537E-3</v>
      </c>
      <c r="I38" s="190">
        <f t="shared" si="10"/>
        <v>4.7947061911449177E-3</v>
      </c>
      <c r="J38" s="190">
        <f t="shared" si="10"/>
        <v>4.895405474940182E-3</v>
      </c>
      <c r="K38" s="190">
        <f t="shared" si="10"/>
        <v>4.7740580188308929E-3</v>
      </c>
      <c r="L38" s="190">
        <f t="shared" si="10"/>
        <v>4.864826475821476E-3</v>
      </c>
      <c r="M38" s="190">
        <f t="shared" si="10"/>
        <v>5.2040083122473447E-3</v>
      </c>
      <c r="N38" s="190">
        <f t="shared" si="10"/>
        <v>5.1665319797753826E-3</v>
      </c>
      <c r="O38" s="190">
        <f t="shared" si="10"/>
        <v>5.18663345977299E-3</v>
      </c>
      <c r="P38" s="190">
        <f t="shared" si="10"/>
        <v>5.517260587516907E-3</v>
      </c>
      <c r="Q38" s="190">
        <f t="shared" si="10"/>
        <v>5.3962333703718854E-3</v>
      </c>
    </row>
    <row r="39" spans="1:17" x14ac:dyDescent="0.25">
      <c r="A39" s="179" t="s">
        <v>155</v>
      </c>
      <c r="B39" s="190">
        <f t="shared" ref="B39:Q39" si="11">IF(B$26=0,0,B$26/B$5)</f>
        <v>6.3894767028480084E-2</v>
      </c>
      <c r="C39" s="190">
        <f t="shared" si="11"/>
        <v>3.4898442848653614E-2</v>
      </c>
      <c r="D39" s="190">
        <f t="shared" si="11"/>
        <v>3.1383294736598809E-2</v>
      </c>
      <c r="E39" s="190">
        <f t="shared" si="11"/>
        <v>3.160850259522073E-2</v>
      </c>
      <c r="F39" s="190">
        <f t="shared" si="11"/>
        <v>3.5721001355688814E-2</v>
      </c>
      <c r="G39" s="190">
        <f t="shared" si="11"/>
        <v>3.5541765865379576E-2</v>
      </c>
      <c r="H39" s="190">
        <f t="shared" si="11"/>
        <v>3.7124031689699327E-2</v>
      </c>
      <c r="I39" s="190">
        <f t="shared" si="11"/>
        <v>3.4901656912986016E-2</v>
      </c>
      <c r="J39" s="190">
        <f t="shared" si="11"/>
        <v>3.3878365968708093E-2</v>
      </c>
      <c r="K39" s="190">
        <f t="shared" si="11"/>
        <v>3.2424185917732891E-2</v>
      </c>
      <c r="L39" s="190">
        <f t="shared" si="11"/>
        <v>3.4018794580322052E-2</v>
      </c>
      <c r="M39" s="190">
        <f t="shared" si="11"/>
        <v>2.9607942646819211E-2</v>
      </c>
      <c r="N39" s="190">
        <f t="shared" si="11"/>
        <v>3.3794231312764621E-2</v>
      </c>
      <c r="O39" s="190">
        <f t="shared" si="11"/>
        <v>3.2200940816025383E-2</v>
      </c>
      <c r="P39" s="190">
        <f t="shared" si="11"/>
        <v>2.7034378173472824E-2</v>
      </c>
      <c r="Q39" s="190">
        <f t="shared" si="11"/>
        <v>2.6721031666500479E-2</v>
      </c>
    </row>
    <row r="40" spans="1:17" x14ac:dyDescent="0.25">
      <c r="A40" s="177" t="s">
        <v>45</v>
      </c>
      <c r="B40" s="189">
        <f t="shared" ref="B40:Q40" si="12">IF(B$27=0,0,B$27/B$5)</f>
        <v>0.11693582111357705</v>
      </c>
      <c r="C40" s="189">
        <f t="shared" si="12"/>
        <v>6.3868736985511917E-2</v>
      </c>
      <c r="D40" s="189">
        <f t="shared" si="12"/>
        <v>5.7435553957616202E-2</v>
      </c>
      <c r="E40" s="189">
        <f t="shared" si="12"/>
        <v>5.7847713937125088E-2</v>
      </c>
      <c r="F40" s="189">
        <f t="shared" si="12"/>
        <v>6.5374127159189888E-2</v>
      </c>
      <c r="G40" s="189">
        <f t="shared" si="12"/>
        <v>6.5046102655670526E-2</v>
      </c>
      <c r="H40" s="189">
        <f t="shared" si="12"/>
        <v>6.7941857065484862E-2</v>
      </c>
      <c r="I40" s="189">
        <f t="shared" si="12"/>
        <v>6.3874619145652692E-2</v>
      </c>
      <c r="J40" s="189">
        <f t="shared" si="12"/>
        <v>6.2001862230303309E-2</v>
      </c>
      <c r="K40" s="189">
        <f t="shared" si="12"/>
        <v>5.9340521619546005E-2</v>
      </c>
      <c r="L40" s="189">
        <f t="shared" si="12"/>
        <v>6.2258865045566658E-2</v>
      </c>
      <c r="M40" s="189">
        <f t="shared" si="12"/>
        <v>5.418642630540102E-2</v>
      </c>
      <c r="N40" s="189">
        <f t="shared" si="12"/>
        <v>6.1847884752422019E-2</v>
      </c>
      <c r="O40" s="189">
        <f t="shared" si="12"/>
        <v>5.893195374314833E-2</v>
      </c>
      <c r="P40" s="189">
        <f t="shared" si="12"/>
        <v>4.9476465085175413E-2</v>
      </c>
      <c r="Q40" s="189">
        <f t="shared" si="12"/>
        <v>4.8902999795450673E-2</v>
      </c>
    </row>
    <row r="42" spans="1:17" ht="12.75" x14ac:dyDescent="0.25">
      <c r="A42" s="127" t="s">
        <v>169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</row>
    <row r="44" spans="1:17" x14ac:dyDescent="0.25">
      <c r="A44" s="187" t="s">
        <v>163</v>
      </c>
      <c r="B44" s="213">
        <f>IF(B$5=0,0,B$5/AGR_fec!B$5)</f>
        <v>0.35558039548427772</v>
      </c>
      <c r="C44" s="213">
        <f>IF(C$5=0,0,C$5/AGR_fec!C$5)</f>
        <v>0.34651712097944576</v>
      </c>
      <c r="D44" s="213">
        <f>IF(D$5=0,0,D$5/AGR_fec!D$5)</f>
        <v>0.34695468271230967</v>
      </c>
      <c r="E44" s="213">
        <f>IF(E$5=0,0,E$5/AGR_fec!E$5)</f>
        <v>0.34933462758580536</v>
      </c>
      <c r="F44" s="213">
        <f>IF(F$5=0,0,F$5/AGR_fec!F$5)</f>
        <v>0.3525930370809367</v>
      </c>
      <c r="G44" s="213">
        <f>IF(G$5=0,0,G$5/AGR_fec!G$5)</f>
        <v>0.35353716358801612</v>
      </c>
      <c r="H44" s="213">
        <f>IF(H$5=0,0,H$5/AGR_fec!H$5)</f>
        <v>0.35235634931776383</v>
      </c>
      <c r="I44" s="213">
        <f>IF(I$5=0,0,I$5/AGR_fec!I$5)</f>
        <v>0.3567652373252152</v>
      </c>
      <c r="J44" s="213">
        <f>IF(J$5=0,0,J$5/AGR_fec!J$5)</f>
        <v>0.35433150444680117</v>
      </c>
      <c r="K44" s="213">
        <f>IF(K$5=0,0,K$5/AGR_fec!K$5)</f>
        <v>0.35216534633156626</v>
      </c>
      <c r="L44" s="213">
        <f>IF(L$5=0,0,L$5/AGR_fec!L$5)</f>
        <v>0.35423870887594749</v>
      </c>
      <c r="M44" s="213">
        <f>IF(M$5=0,0,M$5/AGR_fec!M$5)</f>
        <v>0.37014233564698024</v>
      </c>
      <c r="N44" s="213">
        <f>IF(N$5=0,0,N$5/AGR_fec!N$5)</f>
        <v>0.37316467520772467</v>
      </c>
      <c r="O44" s="213">
        <f>IF(O$5=0,0,O$5/AGR_fec!O$5)</f>
        <v>0.37115065314199469</v>
      </c>
      <c r="P44" s="213">
        <f>IF(P$5=0,0,P$5/AGR_fec!P$5)</f>
        <v>0.37576921371105293</v>
      </c>
      <c r="Q44" s="213">
        <f>IF(Q$5=0,0,Q$5/AGR_fec!Q$5)</f>
        <v>0.37765363513363936</v>
      </c>
    </row>
    <row r="45" spans="1:17" x14ac:dyDescent="0.25">
      <c r="A45" s="185" t="s">
        <v>162</v>
      </c>
      <c r="B45" s="212">
        <f>IF(B$6=0,0,B$6/AGR_fec!B$6)</f>
        <v>0.4123021088936763</v>
      </c>
      <c r="C45" s="212">
        <f>IF(C$6=0,0,C$6/AGR_fec!C$6)</f>
        <v>0.41516928025996125</v>
      </c>
      <c r="D45" s="212">
        <f>IF(D$6=0,0,D$6/AGR_fec!D$6)</f>
        <v>0.41591311098356176</v>
      </c>
      <c r="E45" s="212">
        <f>IF(E$6=0,0,E$6/AGR_fec!E$6)</f>
        <v>0.41697376529957147</v>
      </c>
      <c r="F45" s="212">
        <f>IF(F$6=0,0,F$6/AGR_fec!F$6)</f>
        <v>0.41697376529957153</v>
      </c>
      <c r="G45" s="212">
        <f>IF(G$6=0,0,G$6/AGR_fec!G$6)</f>
        <v>0.41697376529957164</v>
      </c>
      <c r="H45" s="212">
        <f>IF(H$6=0,0,H$6/AGR_fec!H$6)</f>
        <v>0.41697376529957147</v>
      </c>
      <c r="I45" s="212">
        <f>IF(I$6=0,0,I$6/AGR_fec!I$6)</f>
        <v>0.41913561172907288</v>
      </c>
      <c r="J45" s="212">
        <f>IF(J$6=0,0,J$6/AGR_fec!J$6)</f>
        <v>0.4191356117290726</v>
      </c>
      <c r="K45" s="212">
        <f>IF(K$6=0,0,K$6/AGR_fec!K$6)</f>
        <v>0.41913561172907249</v>
      </c>
      <c r="L45" s="212">
        <f>IF(L$6=0,0,L$6/AGR_fec!L$6)</f>
        <v>0.41913561172907265</v>
      </c>
      <c r="M45" s="212">
        <f>IF(M$6=0,0,M$6/AGR_fec!M$6)</f>
        <v>0.43918147262866031</v>
      </c>
      <c r="N45" s="212">
        <f>IF(N$6=0,0,N$6/AGR_fec!N$6)</f>
        <v>0.44137178031558155</v>
      </c>
      <c r="O45" s="212">
        <f>IF(O$6=0,0,O$6/AGR_fec!O$6)</f>
        <v>0.44362390676350105</v>
      </c>
      <c r="P45" s="212">
        <f>IF(P$6=0,0,P$6/AGR_fec!P$6)</f>
        <v>0.45192337946967087</v>
      </c>
      <c r="Q45" s="212">
        <f>IF(Q$6=0,0,Q$6/AGR_fec!Q$6)</f>
        <v>0.45324204716852773</v>
      </c>
    </row>
    <row r="46" spans="1:17" x14ac:dyDescent="0.25">
      <c r="A46" s="183" t="s">
        <v>161</v>
      </c>
      <c r="B46" s="211">
        <f>IF(B$7=0,0,B$7/AGR_fec!B$7)</f>
        <v>0.10794915930554438</v>
      </c>
      <c r="C46" s="211">
        <f>IF(C$7=0,0,C$7/AGR_fec!C$7)</f>
        <v>0.10869984365058903</v>
      </c>
      <c r="D46" s="211">
        <f>IF(D$7=0,0,D$7/AGR_fec!D$7)</f>
        <v>0.10889459380962595</v>
      </c>
      <c r="E46" s="211">
        <f>IF(E$7=0,0,E$7/AGR_fec!E$7)</f>
        <v>0.10917229489156882</v>
      </c>
      <c r="F46" s="211">
        <f>IF(F$7=0,0,F$7/AGR_fec!F$7)</f>
        <v>0.10917229489156875</v>
      </c>
      <c r="G46" s="211">
        <f>IF(G$7=0,0,G$7/AGR_fec!G$7)</f>
        <v>0.10917229489156881</v>
      </c>
      <c r="H46" s="211">
        <f>IF(H$7=0,0,H$7/AGR_fec!H$7)</f>
        <v>0.10917229489156878</v>
      </c>
      <c r="I46" s="211">
        <f>IF(I$7=0,0,I$7/AGR_fec!I$7)</f>
        <v>0.10973831068333502</v>
      </c>
      <c r="J46" s="211">
        <f>IF(J$7=0,0,J$7/AGR_fec!J$7)</f>
        <v>0.10973831068333499</v>
      </c>
      <c r="K46" s="211">
        <f>IF(K$7=0,0,K$7/AGR_fec!K$7)</f>
        <v>0.10973831068333499</v>
      </c>
      <c r="L46" s="211">
        <f>IF(L$7=0,0,L$7/AGR_fec!L$7)</f>
        <v>0.10973831068333501</v>
      </c>
      <c r="M46" s="211">
        <f>IF(M$7=0,0,M$7/AGR_fec!M$7)</f>
        <v>0.11498672873647764</v>
      </c>
      <c r="N46" s="211">
        <f>IF(N$7=0,0,N$7/AGR_fec!N$7)</f>
        <v>0.11556019626992789</v>
      </c>
      <c r="O46" s="211">
        <f>IF(O$7=0,0,O$7/AGR_fec!O$7)</f>
        <v>0.11614984922454193</v>
      </c>
      <c r="P46" s="211">
        <f>IF(P$7=0,0,P$7/AGR_fec!P$7)</f>
        <v>0.11832282162023086</v>
      </c>
      <c r="Q46" s="211">
        <f>IF(Q$7=0,0,Q$7/AGR_fec!Q$7)</f>
        <v>0.11866807590446672</v>
      </c>
    </row>
    <row r="47" spans="1:17" x14ac:dyDescent="0.25">
      <c r="A47" s="183" t="s">
        <v>160</v>
      </c>
      <c r="B47" s="211">
        <f>IF(B$8=0,0,B$8/AGR_fec!B$8)</f>
        <v>0.59196137695201678</v>
      </c>
      <c r="C47" s="211">
        <f>IF(C$8=0,0,C$8/AGR_fec!C$8)</f>
        <v>0.59607790867313171</v>
      </c>
      <c r="D47" s="211">
        <f>IF(D$8=0,0,D$8/AGR_fec!D$8)</f>
        <v>0.59714586115230628</v>
      </c>
      <c r="E47" s="211">
        <f>IF(E$8=0,0,E$8/AGR_fec!E$8)</f>
        <v>0.59866869204701123</v>
      </c>
      <c r="F47" s="211">
        <f>IF(F$8=0,0,F$8/AGR_fec!F$8)</f>
        <v>0.59866869204701101</v>
      </c>
      <c r="G47" s="211">
        <f>IF(G$8=0,0,G$8/AGR_fec!G$8)</f>
        <v>0.59866869204701112</v>
      </c>
      <c r="H47" s="211">
        <f>IF(H$8=0,0,H$8/AGR_fec!H$8)</f>
        <v>0.59866869204701123</v>
      </c>
      <c r="I47" s="211">
        <f>IF(I$8=0,0,I$8/AGR_fec!I$8)</f>
        <v>0.60177255584387646</v>
      </c>
      <c r="J47" s="211">
        <f>IF(J$8=0,0,J$8/AGR_fec!J$8)</f>
        <v>0.60177255584387623</v>
      </c>
      <c r="K47" s="211">
        <f>IF(K$8=0,0,K$8/AGR_fec!K$8)</f>
        <v>0.60177255584387634</v>
      </c>
      <c r="L47" s="211">
        <f>IF(L$8=0,0,L$8/AGR_fec!L$8)</f>
        <v>0.60177255584387646</v>
      </c>
      <c r="M47" s="211">
        <f>IF(M$8=0,0,M$8/AGR_fec!M$8)</f>
        <v>0.63055333373547939</v>
      </c>
      <c r="N47" s="211">
        <f>IF(N$8=0,0,N$8/AGR_fec!N$8)</f>
        <v>0.6336980606877074</v>
      </c>
      <c r="O47" s="211">
        <f>IF(O$8=0,0,O$8/AGR_fec!O$8)</f>
        <v>0.63693154371974414</v>
      </c>
      <c r="P47" s="211">
        <f>IF(P$8=0,0,P$8/AGR_fec!P$8)</f>
        <v>0.64884748396148251</v>
      </c>
      <c r="Q47" s="211">
        <f>IF(Q$8=0,0,Q$8/AGR_fec!Q$8)</f>
        <v>0.65074075670959497</v>
      </c>
    </row>
    <row r="48" spans="1:17" x14ac:dyDescent="0.25">
      <c r="A48" s="181" t="s">
        <v>159</v>
      </c>
      <c r="B48" s="210">
        <f>IF(B$9=0,0,B$9/AGR_fec!B$9)</f>
        <v>0.56510074235927998</v>
      </c>
      <c r="C48" s="210">
        <f>IF(C$9=0,0,C$9/AGR_fec!C$9)</f>
        <v>0.55533881870170854</v>
      </c>
      <c r="D48" s="210">
        <f>IF(D$9=0,0,D$9/AGR_fec!D$9)</f>
        <v>0.55666585613488462</v>
      </c>
      <c r="E48" s="210">
        <f>IF(E$9=0,0,E$9/AGR_fec!E$9)</f>
        <v>0.55877430589352373</v>
      </c>
      <c r="F48" s="210">
        <f>IF(F$9=0,0,F$9/AGR_fec!F$9)</f>
        <v>0.56451007847449652</v>
      </c>
      <c r="G48" s="210">
        <f>IF(G$9=0,0,G$9/AGR_fec!G$9)</f>
        <v>0.5660953042818001</v>
      </c>
      <c r="H48" s="210">
        <f>IF(H$9=0,0,H$9/AGR_fec!H$9)</f>
        <v>0.56758726512182711</v>
      </c>
      <c r="I48" s="210">
        <f>IF(I$9=0,0,I$9/AGR_fec!I$9)</f>
        <v>0.57210999210182223</v>
      </c>
      <c r="J48" s="210">
        <f>IF(J$9=0,0,J$9/AGR_fec!J$9)</f>
        <v>0.56835564269281713</v>
      </c>
      <c r="K48" s="210">
        <f>IF(K$9=0,0,K$9/AGR_fec!K$9)</f>
        <v>0.56829475763300763</v>
      </c>
      <c r="L48" s="210">
        <f>IF(L$9=0,0,L$9/AGR_fec!L$9)</f>
        <v>0.56984305744126063</v>
      </c>
      <c r="M48" s="210">
        <f>IF(M$9=0,0,M$9/AGR_fec!M$9)</f>
        <v>0.5941119938653967</v>
      </c>
      <c r="N48" s="210">
        <f>IF(N$9=0,0,N$9/AGR_fec!N$9)</f>
        <v>0.59678786748244494</v>
      </c>
      <c r="O48" s="210">
        <f>IF(O$9=0,0,O$9/AGR_fec!O$9)</f>
        <v>0.59505490120953819</v>
      </c>
      <c r="P48" s="210">
        <f>IF(P$9=0,0,P$9/AGR_fec!P$9)</f>
        <v>0.60260317969368438</v>
      </c>
      <c r="Q48" s="210">
        <f>IF(Q$9=0,0,Q$9/AGR_fec!Q$9)</f>
        <v>0.60571691901555547</v>
      </c>
    </row>
    <row r="49" spans="1:17" x14ac:dyDescent="0.25">
      <c r="A49" s="179" t="s">
        <v>158</v>
      </c>
      <c r="B49" s="209">
        <f>IF(B$16=0,0,B$16/AGR_fec!B$16)</f>
        <v>0.30159686199714258</v>
      </c>
      <c r="C49" s="209">
        <f>IF(C$16=0,0,C$16/AGR_fec!C$16)</f>
        <v>0.30369418303486395</v>
      </c>
      <c r="D49" s="209">
        <f>IF(D$16=0,0,D$16/AGR_fec!D$16)</f>
        <v>0.30423829136527469</v>
      </c>
      <c r="E49" s="209">
        <f>IF(E$16=0,0,E$16/AGR_fec!E$16)</f>
        <v>0.30501415451627989</v>
      </c>
      <c r="F49" s="209">
        <f>IF(F$16=0,0,F$16/AGR_fec!F$16)</f>
        <v>0.30501415451627983</v>
      </c>
      <c r="G49" s="209">
        <f>IF(G$16=0,0,G$16/AGR_fec!G$16)</f>
        <v>0.30501415451628</v>
      </c>
      <c r="H49" s="209">
        <f>IF(H$16=0,0,H$16/AGR_fec!H$16)</f>
        <v>0.30501415451628011</v>
      </c>
      <c r="I49" s="209">
        <f>IF(I$16=0,0,I$16/AGR_fec!I$16)</f>
        <v>0.30659553400766015</v>
      </c>
      <c r="J49" s="209">
        <f>IF(J$16=0,0,J$16/AGR_fec!J$16)</f>
        <v>0.30659553400766004</v>
      </c>
      <c r="K49" s="209">
        <f>IF(K$16=0,0,K$16/AGR_fec!K$16)</f>
        <v>0.30659553400766021</v>
      </c>
      <c r="L49" s="209">
        <f>IF(L$16=0,0,L$16/AGR_fec!L$16)</f>
        <v>0.30659553400766004</v>
      </c>
      <c r="M49" s="209">
        <f>IF(M$16=0,0,M$16/AGR_fec!M$16)</f>
        <v>0.32125897766447126</v>
      </c>
      <c r="N49" s="209">
        <f>IF(N$16=0,0,N$16/AGR_fec!N$16)</f>
        <v>0.32286117641857454</v>
      </c>
      <c r="O49" s="209">
        <f>IF(O$16=0,0,O$16/AGR_fec!O$16)</f>
        <v>0.32450859527688691</v>
      </c>
      <c r="P49" s="209">
        <f>IF(P$16=0,0,P$16/AGR_fec!P$16)</f>
        <v>0.33057961667216462</v>
      </c>
      <c r="Q49" s="209">
        <f>IF(Q$16=0,0,Q$16/AGR_fec!Q$16)</f>
        <v>0.33154421527938377</v>
      </c>
    </row>
    <row r="50" spans="1:17" x14ac:dyDescent="0.25">
      <c r="A50" s="179" t="s">
        <v>157</v>
      </c>
      <c r="B50" s="209">
        <f>IF(B$17=0,0,B$17/AGR_fec!B$17)</f>
        <v>0.24096946505968364</v>
      </c>
      <c r="C50" s="209">
        <f>IF(C$17=0,0,C$17/AGR_fec!C$17)</f>
        <v>0.24502388817467707</v>
      </c>
      <c r="D50" s="209">
        <f>IF(D$17=0,0,D$17/AGR_fec!D$17)</f>
        <v>0.24608265765743748</v>
      </c>
      <c r="E50" s="209">
        <f>IF(E$17=0,0,E$17/AGR_fec!E$17)</f>
        <v>0.24941061022231567</v>
      </c>
      <c r="F50" s="209">
        <f>IF(F$17=0,0,F$17/AGR_fec!F$17)</f>
        <v>0.24931677937383456</v>
      </c>
      <c r="G50" s="209">
        <f>IF(G$17=0,0,G$17/AGR_fec!G$17)</f>
        <v>0.24956612290460053</v>
      </c>
      <c r="H50" s="209">
        <f>IF(H$17=0,0,H$17/AGR_fec!H$17)</f>
        <v>0.2476271640026933</v>
      </c>
      <c r="I50" s="209">
        <f>IF(I$17=0,0,I$17/AGR_fec!I$17)</f>
        <v>0.25233098733489689</v>
      </c>
      <c r="J50" s="209">
        <f>IF(J$17=0,0,J$17/AGR_fec!J$17)</f>
        <v>0.25167110028453071</v>
      </c>
      <c r="K50" s="209">
        <f>IF(K$17=0,0,K$17/AGR_fec!K$17)</f>
        <v>0.25128933321015812</v>
      </c>
      <c r="L50" s="209">
        <f>IF(L$17=0,0,L$17/AGR_fec!L$17)</f>
        <v>0.25225483609039179</v>
      </c>
      <c r="M50" s="209">
        <f>IF(M$17=0,0,M$17/AGR_fec!M$17)</f>
        <v>0.26383452004384544</v>
      </c>
      <c r="N50" s="209">
        <f>IF(N$17=0,0,N$17/AGR_fec!N$17)</f>
        <v>0.26761837345588035</v>
      </c>
      <c r="O50" s="209">
        <f>IF(O$17=0,0,O$17/AGR_fec!O$17)</f>
        <v>0.26682490753785293</v>
      </c>
      <c r="P50" s="209">
        <f>IF(P$17=0,0,P$17/AGR_fec!P$17)</f>
        <v>0.27149498349836843</v>
      </c>
      <c r="Q50" s="209">
        <f>IF(Q$17=0,0,Q$17/AGR_fec!Q$17)</f>
        <v>0.27156280659788129</v>
      </c>
    </row>
    <row r="51" spans="1:17" x14ac:dyDescent="0.25">
      <c r="A51" s="179" t="s">
        <v>156</v>
      </c>
      <c r="B51" s="209">
        <f>IF(B$25=0,0,B$25/AGR_fec!B$25)</f>
        <v>0.21111851794403236</v>
      </c>
      <c r="C51" s="209">
        <f>IF(C$25=0,0,C$25/AGR_fec!C$25)</f>
        <v>0.21258664763942947</v>
      </c>
      <c r="D51" s="209">
        <f>IF(D$25=0,0,D$25/AGR_fec!D$25)</f>
        <v>0.2129675247598235</v>
      </c>
      <c r="E51" s="209">
        <f>IF(E$25=0,0,E$25/AGR_fec!E$25)</f>
        <v>0.21351063080370905</v>
      </c>
      <c r="F51" s="209">
        <f>IF(F$25=0,0,F$25/AGR_fec!F$25)</f>
        <v>0.21351063080370916</v>
      </c>
      <c r="G51" s="209">
        <f>IF(G$25=0,0,G$25/AGR_fec!G$25)</f>
        <v>0.21351063080370911</v>
      </c>
      <c r="H51" s="209">
        <f>IF(H$25=0,0,H$25/AGR_fec!H$25)</f>
        <v>0.21351063080370908</v>
      </c>
      <c r="I51" s="209">
        <f>IF(I$25=0,0,I$25/AGR_fec!I$25)</f>
        <v>0.21461760019429391</v>
      </c>
      <c r="J51" s="209">
        <f>IF(J$25=0,0,J$25/AGR_fec!J$25)</f>
        <v>0.21461760019429391</v>
      </c>
      <c r="K51" s="209">
        <f>IF(K$25=0,0,K$25/AGR_fec!K$25)</f>
        <v>0.21461760019429385</v>
      </c>
      <c r="L51" s="209">
        <f>IF(L$25=0,0,L$25/AGR_fec!L$25)</f>
        <v>0.21461760019429382</v>
      </c>
      <c r="M51" s="209">
        <f>IF(M$25=0,0,M$25/AGR_fec!M$25)</f>
        <v>0.22488204549482596</v>
      </c>
      <c r="N51" s="209">
        <f>IF(N$25=0,0,N$25/AGR_fec!N$25)</f>
        <v>0.2260035884186421</v>
      </c>
      <c r="O51" s="209">
        <f>IF(O$25=0,0,O$25/AGR_fec!O$25)</f>
        <v>0.22715678552254048</v>
      </c>
      <c r="P51" s="209">
        <f>IF(P$25=0,0,P$25/AGR_fec!P$25)</f>
        <v>0.23140651488275404</v>
      </c>
      <c r="Q51" s="209">
        <f>IF(Q$25=0,0,Q$25/AGR_fec!Q$25)</f>
        <v>0.23208173619314329</v>
      </c>
    </row>
    <row r="52" spans="1:17" x14ac:dyDescent="0.25">
      <c r="A52" s="179" t="s">
        <v>155</v>
      </c>
      <c r="B52" s="209">
        <f>IF(B$26=0,0,B$26/AGR_fec!B$26)</f>
        <v>0.41437436634669789</v>
      </c>
      <c r="C52" s="209">
        <f>IF(C$26=0,0,C$26/AGR_fec!C$26)</f>
        <v>0.41725594830440266</v>
      </c>
      <c r="D52" s="209">
        <f>IF(D$26=0,0,D$26/AGR_fec!D$26)</f>
        <v>0.41800351757002768</v>
      </c>
      <c r="E52" s="209">
        <f>IF(E$26=0,0,E$26/AGR_fec!E$26)</f>
        <v>0.419069502804226</v>
      </c>
      <c r="F52" s="209">
        <f>IF(F$26=0,0,F$26/AGR_fec!F$26)</f>
        <v>0.41906950280422595</v>
      </c>
      <c r="G52" s="209">
        <f>IF(G$26=0,0,G$26/AGR_fec!G$26)</f>
        <v>0.41906950280422567</v>
      </c>
      <c r="H52" s="209">
        <f>IF(H$26=0,0,H$26/AGR_fec!H$26)</f>
        <v>0.41906950280422589</v>
      </c>
      <c r="I52" s="209">
        <f>IF(I$26=0,0,I$26/AGR_fec!I$26)</f>
        <v>0.42124221481573387</v>
      </c>
      <c r="J52" s="209">
        <f>IF(J$26=0,0,J$26/AGR_fec!J$26)</f>
        <v>0.42124221481573398</v>
      </c>
      <c r="K52" s="209">
        <f>IF(K$26=0,0,K$26/AGR_fec!K$26)</f>
        <v>0.42124221481573404</v>
      </c>
      <c r="L52" s="209">
        <f>IF(L$26=0,0,L$26/AGR_fec!L$26)</f>
        <v>0.42124221481573387</v>
      </c>
      <c r="M52" s="209">
        <f>IF(M$26=0,0,M$26/AGR_fec!M$26)</f>
        <v>0.44138882752753694</v>
      </c>
      <c r="N52" s="209">
        <f>IF(N$26=0,0,N$26/AGR_fec!N$26)</f>
        <v>0.44359014384461237</v>
      </c>
      <c r="O52" s="209">
        <f>IF(O$26=0,0,O$26/AGR_fec!O$26)</f>
        <v>0.44585358962783583</v>
      </c>
      <c r="P52" s="209">
        <f>IF(P$26=0,0,P$26/AGR_fec!P$26)</f>
        <v>0.45419477602840674</v>
      </c>
      <c r="Q52" s="209">
        <f>IF(Q$26=0,0,Q$26/AGR_fec!Q$26)</f>
        <v>0.4555200714376445</v>
      </c>
    </row>
    <row r="53" spans="1:17" x14ac:dyDescent="0.25">
      <c r="A53" s="177" t="s">
        <v>45</v>
      </c>
      <c r="B53" s="208">
        <f>IF(B$27=0,0,B$27/AGR_fec!B$27)</f>
        <v>0.43702075768210186</v>
      </c>
      <c r="C53" s="208">
        <f>IF(C$27=0,0,C$27/AGR_fec!C$27)</f>
        <v>0.44005982388106085</v>
      </c>
      <c r="D53" s="208">
        <f>IF(D$27=0,0,D$27/AGR_fec!D$27)</f>
        <v>0.44084824930844352</v>
      </c>
      <c r="E53" s="208">
        <f>IF(E$27=0,0,E$27/AGR_fec!E$27)</f>
        <v>0.44197249277657696</v>
      </c>
      <c r="F53" s="208">
        <f>IF(F$27=0,0,F$27/AGR_fec!F$27)</f>
        <v>0.44197249277657685</v>
      </c>
      <c r="G53" s="208">
        <f>IF(G$27=0,0,G$27/AGR_fec!G$27)</f>
        <v>0.44197249277657702</v>
      </c>
      <c r="H53" s="208">
        <f>IF(H$27=0,0,H$27/AGR_fec!H$27)</f>
        <v>0.44197249277657696</v>
      </c>
      <c r="I53" s="208">
        <f>IF(I$27=0,0,I$27/AGR_fec!I$27)</f>
        <v>0.44426394786311024</v>
      </c>
      <c r="J53" s="208">
        <f>IF(J$27=0,0,J$27/AGR_fec!J$27)</f>
        <v>0.44426394786311058</v>
      </c>
      <c r="K53" s="208">
        <f>IF(K$27=0,0,K$27/AGR_fec!K$27)</f>
        <v>0.44426394786311041</v>
      </c>
      <c r="L53" s="208">
        <f>IF(L$27=0,0,L$27/AGR_fec!L$27)</f>
        <v>0.44426394786311035</v>
      </c>
      <c r="M53" s="208">
        <f>IF(M$27=0,0,M$27/AGR_fec!M$27)</f>
        <v>0.46551161342134523</v>
      </c>
      <c r="N53" s="208">
        <f>IF(N$27=0,0,N$27/AGR_fec!N$27)</f>
        <v>0.46783323609619326</v>
      </c>
      <c r="O53" s="208">
        <f>IF(O$27=0,0,O$27/AGR_fec!O$27)</f>
        <v>0.47022038373729269</v>
      </c>
      <c r="P53" s="208">
        <f>IF(P$27=0,0,P$27/AGR_fec!P$27)</f>
        <v>0.47901743272679326</v>
      </c>
      <c r="Q53" s="208">
        <f>IF(Q$27=0,0,Q$27/AGR_fec!Q$27)</f>
        <v>0.48041515819182157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horizontalDpi="1200" verticalDpi="12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>
    <tabColor theme="2" tint="-0.499984740745262"/>
    <pageSetUpPr fitToPage="1"/>
  </sheetPr>
  <dimension ref="A1:Q5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230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3" spans="1:17" ht="12.75" x14ac:dyDescent="0.25">
      <c r="A3" s="215" t="s">
        <v>174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</row>
    <row r="5" spans="1:17" ht="12.75" x14ac:dyDescent="0.25">
      <c r="A5" s="207" t="s">
        <v>163</v>
      </c>
      <c r="B5" s="55">
        <f>SUM(B6:B9,B16:B17,B25:B27)</f>
        <v>100.48373170692682</v>
      </c>
      <c r="C5" s="55">
        <f t="shared" ref="C5:Q5" si="0">SUM(C6:C9,C16:C17,C25:C27)</f>
        <v>227.33038330016404</v>
      </c>
      <c r="D5" s="55">
        <f t="shared" si="0"/>
        <v>256.64276324412003</v>
      </c>
      <c r="E5" s="55">
        <f t="shared" si="0"/>
        <v>275.86415358334796</v>
      </c>
      <c r="F5" s="55">
        <f t="shared" si="0"/>
        <v>248.35712992178401</v>
      </c>
      <c r="G5" s="55">
        <f t="shared" si="0"/>
        <v>240.19103280956497</v>
      </c>
      <c r="H5" s="55">
        <f t="shared" si="0"/>
        <v>207.39543433419595</v>
      </c>
      <c r="I5" s="55">
        <f t="shared" si="0"/>
        <v>218.85491724199198</v>
      </c>
      <c r="J5" s="55">
        <f t="shared" si="0"/>
        <v>224.46205313551198</v>
      </c>
      <c r="K5" s="55">
        <f t="shared" si="0"/>
        <v>215.22380863913995</v>
      </c>
      <c r="L5" s="55">
        <f t="shared" si="0"/>
        <v>219.73130201176832</v>
      </c>
      <c r="M5" s="55">
        <f t="shared" si="0"/>
        <v>263.90816403787187</v>
      </c>
      <c r="N5" s="55">
        <f t="shared" si="0"/>
        <v>269.83309891076107</v>
      </c>
      <c r="O5" s="55">
        <f t="shared" si="0"/>
        <v>264.36660611465976</v>
      </c>
      <c r="P5" s="55">
        <f t="shared" si="0"/>
        <v>325.90301011139849</v>
      </c>
      <c r="Q5" s="55">
        <f t="shared" si="0"/>
        <v>333.23820678381253</v>
      </c>
    </row>
    <row r="6" spans="1:17" x14ac:dyDescent="0.25">
      <c r="A6" s="185" t="s">
        <v>162</v>
      </c>
      <c r="B6" s="206">
        <v>0</v>
      </c>
      <c r="C6" s="206">
        <v>0</v>
      </c>
      <c r="D6" s="206">
        <v>0</v>
      </c>
      <c r="E6" s="206">
        <v>0</v>
      </c>
      <c r="F6" s="206">
        <v>0</v>
      </c>
      <c r="G6" s="206">
        <v>0</v>
      </c>
      <c r="H6" s="206">
        <v>0</v>
      </c>
      <c r="I6" s="206">
        <v>0</v>
      </c>
      <c r="J6" s="206">
        <v>0</v>
      </c>
      <c r="K6" s="206">
        <v>0</v>
      </c>
      <c r="L6" s="206">
        <v>0</v>
      </c>
      <c r="M6" s="206">
        <v>0</v>
      </c>
      <c r="N6" s="206">
        <v>0</v>
      </c>
      <c r="O6" s="206">
        <v>0</v>
      </c>
      <c r="P6" s="206">
        <v>0</v>
      </c>
      <c r="Q6" s="206">
        <v>0</v>
      </c>
    </row>
    <row r="7" spans="1:17" x14ac:dyDescent="0.25">
      <c r="A7" s="183" t="s">
        <v>161</v>
      </c>
      <c r="B7" s="205">
        <v>0</v>
      </c>
      <c r="C7" s="205">
        <v>0</v>
      </c>
      <c r="D7" s="205">
        <v>0</v>
      </c>
      <c r="E7" s="205">
        <v>0</v>
      </c>
      <c r="F7" s="205">
        <v>0</v>
      </c>
      <c r="G7" s="205">
        <v>0</v>
      </c>
      <c r="H7" s="205">
        <v>0</v>
      </c>
      <c r="I7" s="205">
        <v>0</v>
      </c>
      <c r="J7" s="205">
        <v>0</v>
      </c>
      <c r="K7" s="205">
        <v>0</v>
      </c>
      <c r="L7" s="205">
        <v>0</v>
      </c>
      <c r="M7" s="205">
        <v>0</v>
      </c>
      <c r="N7" s="205">
        <v>0</v>
      </c>
      <c r="O7" s="205">
        <v>0</v>
      </c>
      <c r="P7" s="205">
        <v>0</v>
      </c>
      <c r="Q7" s="205">
        <v>0</v>
      </c>
    </row>
    <row r="8" spans="1:17" x14ac:dyDescent="0.25">
      <c r="A8" s="183" t="s">
        <v>160</v>
      </c>
      <c r="B8" s="205">
        <v>0</v>
      </c>
      <c r="C8" s="205">
        <v>0</v>
      </c>
      <c r="D8" s="205">
        <v>0</v>
      </c>
      <c r="E8" s="205">
        <v>0</v>
      </c>
      <c r="F8" s="205">
        <v>0</v>
      </c>
      <c r="G8" s="205">
        <v>0</v>
      </c>
      <c r="H8" s="205">
        <v>0</v>
      </c>
      <c r="I8" s="205">
        <v>0</v>
      </c>
      <c r="J8" s="205">
        <v>0</v>
      </c>
      <c r="K8" s="205">
        <v>0</v>
      </c>
      <c r="L8" s="205">
        <v>0</v>
      </c>
      <c r="M8" s="205">
        <v>0</v>
      </c>
      <c r="N8" s="205">
        <v>0</v>
      </c>
      <c r="O8" s="205">
        <v>0</v>
      </c>
      <c r="P8" s="205">
        <v>0</v>
      </c>
      <c r="Q8" s="205">
        <v>0</v>
      </c>
    </row>
    <row r="9" spans="1:17" x14ac:dyDescent="0.25">
      <c r="A9" s="181" t="s">
        <v>159</v>
      </c>
      <c r="B9" s="204">
        <f>SUM(B10:B15)</f>
        <v>23.440669518496371</v>
      </c>
      <c r="C9" s="204">
        <f t="shared" ref="C9:Q9" si="1">SUM(C10:C15)</f>
        <v>52.560959642394216</v>
      </c>
      <c r="D9" s="204">
        <f t="shared" si="1"/>
        <v>58.755908987863023</v>
      </c>
      <c r="E9" s="204">
        <f t="shared" si="1"/>
        <v>60.597710622267485</v>
      </c>
      <c r="F9" s="204">
        <f t="shared" si="1"/>
        <v>53.447355867484731</v>
      </c>
      <c r="G9" s="204">
        <f t="shared" si="1"/>
        <v>52.858186907966783</v>
      </c>
      <c r="H9" s="204">
        <f t="shared" si="1"/>
        <v>49.135593842376124</v>
      </c>
      <c r="I9" s="204">
        <f t="shared" si="1"/>
        <v>46.891108319072643</v>
      </c>
      <c r="J9" s="204">
        <f t="shared" si="1"/>
        <v>48.783177902121245</v>
      </c>
      <c r="K9" s="204">
        <f t="shared" si="1"/>
        <v>47.494971457046212</v>
      </c>
      <c r="L9" s="204">
        <f t="shared" si="1"/>
        <v>47.861406545520929</v>
      </c>
      <c r="M9" s="204">
        <f t="shared" si="1"/>
        <v>57.302677436150297</v>
      </c>
      <c r="N9" s="204">
        <f t="shared" si="1"/>
        <v>56.493003424629904</v>
      </c>
      <c r="O9" s="204">
        <f t="shared" si="1"/>
        <v>57.648216079321834</v>
      </c>
      <c r="P9" s="204">
        <f t="shared" si="1"/>
        <v>69.369546136719194</v>
      </c>
      <c r="Q9" s="204">
        <f t="shared" si="1"/>
        <v>72.813378046348561</v>
      </c>
    </row>
    <row r="10" spans="1:17" x14ac:dyDescent="0.25">
      <c r="A10" s="202" t="s">
        <v>35</v>
      </c>
      <c r="B10" s="203">
        <v>19.438688120485157</v>
      </c>
      <c r="C10" s="203">
        <v>46.304958649514838</v>
      </c>
      <c r="D10" s="203">
        <v>51.638317287278788</v>
      </c>
      <c r="E10" s="203">
        <v>51.456210639522752</v>
      </c>
      <c r="F10" s="203">
        <v>43.794751979667375</v>
      </c>
      <c r="G10" s="203">
        <v>42.796469453281787</v>
      </c>
      <c r="H10" s="203">
        <v>38.498297738138454</v>
      </c>
      <c r="I10" s="203">
        <v>36.491151557866495</v>
      </c>
      <c r="J10" s="203">
        <v>38.955399953807195</v>
      </c>
      <c r="K10" s="203">
        <v>36.293148365239084</v>
      </c>
      <c r="L10" s="203">
        <v>36.152328845741174</v>
      </c>
      <c r="M10" s="203">
        <v>46.380286848769572</v>
      </c>
      <c r="N10" s="203">
        <v>44.1406753484532</v>
      </c>
      <c r="O10" s="203">
        <v>46.376381634623868</v>
      </c>
      <c r="P10" s="203">
        <v>60.421372055755135</v>
      </c>
      <c r="Q10" s="203">
        <v>62.584387589234368</v>
      </c>
    </row>
    <row r="11" spans="1:17" x14ac:dyDescent="0.25">
      <c r="A11" s="202" t="s">
        <v>166</v>
      </c>
      <c r="B11" s="201">
        <v>4.0019813980112122</v>
      </c>
      <c r="C11" s="201">
        <v>6.2560009928793763</v>
      </c>
      <c r="D11" s="201">
        <v>7.1175917005842377</v>
      </c>
      <c r="E11" s="201">
        <v>9.141499982744735</v>
      </c>
      <c r="F11" s="201">
        <v>9.6526038878173601</v>
      </c>
      <c r="G11" s="201">
        <v>10.061717454684993</v>
      </c>
      <c r="H11" s="201">
        <v>10.637296104237667</v>
      </c>
      <c r="I11" s="201">
        <v>10.399956761206145</v>
      </c>
      <c r="J11" s="201">
        <v>9.8277779483140524</v>
      </c>
      <c r="K11" s="201">
        <v>11.201823091807128</v>
      </c>
      <c r="L11" s="201">
        <v>11.709077699779753</v>
      </c>
      <c r="M11" s="201">
        <v>10.922390587380727</v>
      </c>
      <c r="N11" s="201">
        <v>12.352328076176708</v>
      </c>
      <c r="O11" s="201">
        <v>11.271834444697966</v>
      </c>
      <c r="P11" s="201">
        <v>8.948174080964062</v>
      </c>
      <c r="Q11" s="201">
        <v>10.228990457114197</v>
      </c>
    </row>
    <row r="12" spans="1:17" x14ac:dyDescent="0.25">
      <c r="A12" s="202" t="s">
        <v>33</v>
      </c>
      <c r="B12" s="201">
        <v>0</v>
      </c>
      <c r="C12" s="201">
        <v>0</v>
      </c>
      <c r="D12" s="201">
        <v>0</v>
      </c>
      <c r="E12" s="201">
        <v>0</v>
      </c>
      <c r="F12" s="201">
        <v>0</v>
      </c>
      <c r="G12" s="201">
        <v>0</v>
      </c>
      <c r="H12" s="201">
        <v>0</v>
      </c>
      <c r="I12" s="201">
        <v>0</v>
      </c>
      <c r="J12" s="201">
        <v>0</v>
      </c>
      <c r="K12" s="201">
        <v>0</v>
      </c>
      <c r="L12" s="201">
        <v>0</v>
      </c>
      <c r="M12" s="201">
        <v>0</v>
      </c>
      <c r="N12" s="201">
        <v>0</v>
      </c>
      <c r="O12" s="201">
        <v>0</v>
      </c>
      <c r="P12" s="201">
        <v>0</v>
      </c>
      <c r="Q12" s="201">
        <v>0</v>
      </c>
    </row>
    <row r="13" spans="1:17" x14ac:dyDescent="0.25">
      <c r="A13" s="202" t="s">
        <v>32</v>
      </c>
      <c r="B13" s="201">
        <v>0</v>
      </c>
      <c r="C13" s="201">
        <v>0</v>
      </c>
      <c r="D13" s="201">
        <v>0</v>
      </c>
      <c r="E13" s="201">
        <v>0</v>
      </c>
      <c r="F13" s="201">
        <v>0</v>
      </c>
      <c r="G13" s="201">
        <v>0</v>
      </c>
      <c r="H13" s="201">
        <v>0</v>
      </c>
      <c r="I13" s="201">
        <v>0</v>
      </c>
      <c r="J13" s="201">
        <v>0</v>
      </c>
      <c r="K13" s="201">
        <v>0</v>
      </c>
      <c r="L13" s="201">
        <v>0</v>
      </c>
      <c r="M13" s="201">
        <v>0</v>
      </c>
      <c r="N13" s="201">
        <v>0</v>
      </c>
      <c r="O13" s="201">
        <v>0</v>
      </c>
      <c r="P13" s="201">
        <v>0</v>
      </c>
      <c r="Q13" s="201">
        <v>0</v>
      </c>
    </row>
    <row r="14" spans="1:17" x14ac:dyDescent="0.25">
      <c r="A14" s="202" t="s">
        <v>42</v>
      </c>
      <c r="B14" s="203">
        <v>0</v>
      </c>
      <c r="C14" s="203">
        <v>0</v>
      </c>
      <c r="D14" s="203">
        <v>0</v>
      </c>
      <c r="E14" s="203">
        <v>0</v>
      </c>
      <c r="F14" s="203">
        <v>0</v>
      </c>
      <c r="G14" s="203">
        <v>0</v>
      </c>
      <c r="H14" s="203">
        <v>0</v>
      </c>
      <c r="I14" s="203">
        <v>0</v>
      </c>
      <c r="J14" s="203">
        <v>0</v>
      </c>
      <c r="K14" s="203">
        <v>0</v>
      </c>
      <c r="L14" s="203">
        <v>0</v>
      </c>
      <c r="M14" s="203">
        <v>0</v>
      </c>
      <c r="N14" s="203">
        <v>0</v>
      </c>
      <c r="O14" s="203">
        <v>0</v>
      </c>
      <c r="P14" s="203">
        <v>0</v>
      </c>
      <c r="Q14" s="203">
        <v>0</v>
      </c>
    </row>
    <row r="15" spans="1:17" x14ac:dyDescent="0.25">
      <c r="A15" s="202" t="s">
        <v>30</v>
      </c>
      <c r="B15" s="201">
        <v>0</v>
      </c>
      <c r="C15" s="201">
        <v>0</v>
      </c>
      <c r="D15" s="201">
        <v>0</v>
      </c>
      <c r="E15" s="201">
        <v>0</v>
      </c>
      <c r="F15" s="201">
        <v>0</v>
      </c>
      <c r="G15" s="201">
        <v>0</v>
      </c>
      <c r="H15" s="201">
        <v>0</v>
      </c>
      <c r="I15" s="201">
        <v>0</v>
      </c>
      <c r="J15" s="201">
        <v>0</v>
      </c>
      <c r="K15" s="201">
        <v>0</v>
      </c>
      <c r="L15" s="201">
        <v>0</v>
      </c>
      <c r="M15" s="201">
        <v>0</v>
      </c>
      <c r="N15" s="201">
        <v>0</v>
      </c>
      <c r="O15" s="201">
        <v>0</v>
      </c>
      <c r="P15" s="201">
        <v>0</v>
      </c>
      <c r="Q15" s="201">
        <v>0</v>
      </c>
    </row>
    <row r="16" spans="1:17" x14ac:dyDescent="0.25">
      <c r="A16" s="198" t="s">
        <v>158</v>
      </c>
      <c r="B16" s="197">
        <v>33.046521268410665</v>
      </c>
      <c r="C16" s="197">
        <v>81.407407263623995</v>
      </c>
      <c r="D16" s="197">
        <v>92.884209949814419</v>
      </c>
      <c r="E16" s="197">
        <v>101.78669997381596</v>
      </c>
      <c r="F16" s="197">
        <v>87.737669450870413</v>
      </c>
      <c r="G16" s="197">
        <v>87.749483567115277</v>
      </c>
      <c r="H16" s="197">
        <v>76.280709835324771</v>
      </c>
      <c r="I16" s="197">
        <v>77.5665259214976</v>
      </c>
      <c r="J16" s="197">
        <v>80.143221241324824</v>
      </c>
      <c r="K16" s="197">
        <v>75.202979182905551</v>
      </c>
      <c r="L16" s="197">
        <v>78.983342693426962</v>
      </c>
      <c r="M16" s="197">
        <v>96.535731214696725</v>
      </c>
      <c r="N16" s="197">
        <v>97.77548853223648</v>
      </c>
      <c r="O16" s="197">
        <v>96.528483379284083</v>
      </c>
      <c r="P16" s="197">
        <v>121.62745284497855</v>
      </c>
      <c r="Q16" s="197">
        <v>120.37293895392229</v>
      </c>
    </row>
    <row r="17" spans="1:17" x14ac:dyDescent="0.25">
      <c r="A17" s="198" t="s">
        <v>157</v>
      </c>
      <c r="B17" s="197">
        <f>SUM(B18:B24)</f>
        <v>43.005145281967451</v>
      </c>
      <c r="C17" s="197">
        <f t="shared" ref="C17:Q17" si="2">SUM(C18:C24)</f>
        <v>90.919794176237104</v>
      </c>
      <c r="D17" s="197">
        <f t="shared" si="2"/>
        <v>102.21611800794815</v>
      </c>
      <c r="E17" s="197">
        <f t="shared" si="2"/>
        <v>110.42614198805001</v>
      </c>
      <c r="F17" s="197">
        <f t="shared" si="2"/>
        <v>104.53997451990276</v>
      </c>
      <c r="G17" s="197">
        <f t="shared" si="2"/>
        <v>96.950877827469455</v>
      </c>
      <c r="H17" s="197">
        <f t="shared" si="2"/>
        <v>79.69070936143531</v>
      </c>
      <c r="I17" s="197">
        <f t="shared" si="2"/>
        <v>92.070287223776816</v>
      </c>
      <c r="J17" s="197">
        <f t="shared" si="2"/>
        <v>93.131357354826136</v>
      </c>
      <c r="K17" s="197">
        <f t="shared" si="2"/>
        <v>90.269768623701012</v>
      </c>
      <c r="L17" s="197">
        <f t="shared" si="2"/>
        <v>90.517052492017626</v>
      </c>
      <c r="M17" s="197">
        <f t="shared" si="2"/>
        <v>107.17368345058398</v>
      </c>
      <c r="N17" s="197">
        <f t="shared" si="2"/>
        <v>112.6313422979276</v>
      </c>
      <c r="O17" s="197">
        <f t="shared" si="2"/>
        <v>107.29405215467528</v>
      </c>
      <c r="P17" s="197">
        <f t="shared" si="2"/>
        <v>131.25718754435138</v>
      </c>
      <c r="Q17" s="197">
        <f t="shared" si="2"/>
        <v>136.44070161492405</v>
      </c>
    </row>
    <row r="18" spans="1:17" x14ac:dyDescent="0.25">
      <c r="A18" s="200" t="s">
        <v>38</v>
      </c>
      <c r="B18" s="199">
        <v>2.5531224382082836</v>
      </c>
      <c r="C18" s="199">
        <v>0</v>
      </c>
      <c r="D18" s="199">
        <v>2.3751206447760005</v>
      </c>
      <c r="E18" s="199">
        <v>2.3776951080960003</v>
      </c>
      <c r="F18" s="199">
        <v>2.19024570816</v>
      </c>
      <c r="G18" s="199">
        <v>2.553855819081241</v>
      </c>
      <c r="H18" s="199">
        <v>0</v>
      </c>
      <c r="I18" s="199">
        <v>2.4092619891119997</v>
      </c>
      <c r="J18" s="199">
        <v>0</v>
      </c>
      <c r="K18" s="199">
        <v>0</v>
      </c>
      <c r="L18" s="199">
        <v>0</v>
      </c>
      <c r="M18" s="199">
        <v>0</v>
      </c>
      <c r="N18" s="199">
        <v>0</v>
      </c>
      <c r="O18" s="199">
        <v>0</v>
      </c>
      <c r="P18" s="199">
        <v>0</v>
      </c>
      <c r="Q18" s="199">
        <v>0</v>
      </c>
    </row>
    <row r="19" spans="1:17" x14ac:dyDescent="0.25">
      <c r="A19" s="200" t="s">
        <v>36</v>
      </c>
      <c r="B19" s="199">
        <v>0</v>
      </c>
      <c r="C19" s="199">
        <v>0</v>
      </c>
      <c r="D19" s="199">
        <v>0</v>
      </c>
      <c r="E19" s="199">
        <v>0</v>
      </c>
      <c r="F19" s="199">
        <v>0</v>
      </c>
      <c r="G19" s="199">
        <v>0</v>
      </c>
      <c r="H19" s="199">
        <v>0</v>
      </c>
      <c r="I19" s="199">
        <v>2.9047633633080006</v>
      </c>
      <c r="J19" s="199">
        <v>2.9077222586039997</v>
      </c>
      <c r="K19" s="199">
        <v>2.87026053066</v>
      </c>
      <c r="L19" s="199">
        <v>0</v>
      </c>
      <c r="M19" s="199">
        <v>0</v>
      </c>
      <c r="N19" s="199">
        <v>2.8958357326422268</v>
      </c>
      <c r="O19" s="199">
        <v>2.8969002355191948</v>
      </c>
      <c r="P19" s="199">
        <v>2.8989573632321401</v>
      </c>
      <c r="Q19" s="199">
        <v>5.7269498384150141</v>
      </c>
    </row>
    <row r="20" spans="1:17" x14ac:dyDescent="0.25">
      <c r="A20" s="200" t="s">
        <v>35</v>
      </c>
      <c r="B20" s="199">
        <v>29.139698144078523</v>
      </c>
      <c r="C20" s="199">
        <v>73.363930028012462</v>
      </c>
      <c r="D20" s="199">
        <v>84.901471338948383</v>
      </c>
      <c r="E20" s="199">
        <v>98.170238321986716</v>
      </c>
      <c r="F20" s="199">
        <v>85.179622113112117</v>
      </c>
      <c r="G20" s="199">
        <v>86.195271390377641</v>
      </c>
      <c r="H20" s="199">
        <v>73.634345719788982</v>
      </c>
      <c r="I20" s="199">
        <v>77.531641546734946</v>
      </c>
      <c r="J20" s="199">
        <v>78.855135270940195</v>
      </c>
      <c r="K20" s="199">
        <v>74.255231033632143</v>
      </c>
      <c r="L20" s="199">
        <v>79.953184913596473</v>
      </c>
      <c r="M20" s="199">
        <v>95.527238036834632</v>
      </c>
      <c r="N20" s="199">
        <v>99.589292793934433</v>
      </c>
      <c r="O20" s="199">
        <v>95.52048893292374</v>
      </c>
      <c r="P20" s="199">
        <v>118.37098362636326</v>
      </c>
      <c r="Q20" s="199">
        <v>114.36383267303137</v>
      </c>
    </row>
    <row r="21" spans="1:17" x14ac:dyDescent="0.25">
      <c r="A21" s="200" t="s">
        <v>167</v>
      </c>
      <c r="B21" s="199">
        <v>9.3111307978667117</v>
      </c>
      <c r="C21" s="199">
        <v>15.35298601222801</v>
      </c>
      <c r="D21" s="199">
        <v>12.426542309952012</v>
      </c>
      <c r="E21" s="199">
        <v>6.0978374364600194</v>
      </c>
      <c r="F21" s="199">
        <v>12.508638340391997</v>
      </c>
      <c r="G21" s="199">
        <v>3.1184464028631513</v>
      </c>
      <c r="H21" s="199">
        <v>0</v>
      </c>
      <c r="I21" s="199">
        <v>3.188086882596004</v>
      </c>
      <c r="J21" s="199">
        <v>6.1669270470960003</v>
      </c>
      <c r="K21" s="199">
        <v>6.2810260975079917</v>
      </c>
      <c r="L21" s="199">
        <v>3.0956709083432465</v>
      </c>
      <c r="M21" s="199">
        <v>6.1919819020679956</v>
      </c>
      <c r="N21" s="199">
        <v>3.0962404034354103</v>
      </c>
      <c r="O21" s="199">
        <v>3.0960162560841997</v>
      </c>
      <c r="P21" s="199">
        <v>6.1472712699352412</v>
      </c>
      <c r="Q21" s="199">
        <v>12.385872185135591</v>
      </c>
    </row>
    <row r="22" spans="1:17" x14ac:dyDescent="0.25">
      <c r="A22" s="200" t="s">
        <v>166</v>
      </c>
      <c r="B22" s="199">
        <v>2.0011939018139313</v>
      </c>
      <c r="C22" s="199">
        <v>2.2028781359966252</v>
      </c>
      <c r="D22" s="199">
        <v>2.512983714271761</v>
      </c>
      <c r="E22" s="199">
        <v>3.7803711215072622</v>
      </c>
      <c r="F22" s="199">
        <v>4.6614683582386398</v>
      </c>
      <c r="G22" s="199">
        <v>5.0833042151474164</v>
      </c>
      <c r="H22" s="199">
        <v>6.0563636416463345</v>
      </c>
      <c r="I22" s="199">
        <v>6.0365334420258536</v>
      </c>
      <c r="J22" s="199">
        <v>5.2015727781859482</v>
      </c>
      <c r="K22" s="199">
        <v>6.8632509619008717</v>
      </c>
      <c r="L22" s="199">
        <v>7.4681966700779077</v>
      </c>
      <c r="M22" s="199">
        <v>5.454463511681352</v>
      </c>
      <c r="N22" s="199">
        <v>7.0499733679155261</v>
      </c>
      <c r="O22" s="199">
        <v>5.7806467301481463</v>
      </c>
      <c r="P22" s="199">
        <v>3.8399752848207407</v>
      </c>
      <c r="Q22" s="199">
        <v>3.9640469183420897</v>
      </c>
    </row>
    <row r="23" spans="1:17" x14ac:dyDescent="0.25">
      <c r="A23" s="200" t="s">
        <v>165</v>
      </c>
      <c r="B23" s="199">
        <v>0</v>
      </c>
      <c r="C23" s="199">
        <v>0</v>
      </c>
      <c r="D23" s="199">
        <v>0</v>
      </c>
      <c r="E23" s="199">
        <v>0</v>
      </c>
      <c r="F23" s="199">
        <v>0</v>
      </c>
      <c r="G23" s="199">
        <v>0</v>
      </c>
      <c r="H23" s="199">
        <v>0</v>
      </c>
      <c r="I23" s="199">
        <v>0</v>
      </c>
      <c r="J23" s="199">
        <v>0</v>
      </c>
      <c r="K23" s="199">
        <v>0</v>
      </c>
      <c r="L23" s="199">
        <v>0</v>
      </c>
      <c r="M23" s="199">
        <v>0</v>
      </c>
      <c r="N23" s="199">
        <v>0</v>
      </c>
      <c r="O23" s="199">
        <v>0</v>
      </c>
      <c r="P23" s="199">
        <v>0</v>
      </c>
      <c r="Q23" s="199">
        <v>0</v>
      </c>
    </row>
    <row r="24" spans="1:17" x14ac:dyDescent="0.25">
      <c r="A24" s="200" t="s">
        <v>32</v>
      </c>
      <c r="B24" s="199">
        <v>0</v>
      </c>
      <c r="C24" s="199">
        <v>0</v>
      </c>
      <c r="D24" s="199">
        <v>0</v>
      </c>
      <c r="E24" s="199">
        <v>0</v>
      </c>
      <c r="F24" s="199">
        <v>0</v>
      </c>
      <c r="G24" s="199">
        <v>0</v>
      </c>
      <c r="H24" s="199">
        <v>0</v>
      </c>
      <c r="I24" s="199">
        <v>0</v>
      </c>
      <c r="J24" s="199">
        <v>0</v>
      </c>
      <c r="K24" s="199">
        <v>0</v>
      </c>
      <c r="L24" s="199">
        <v>0</v>
      </c>
      <c r="M24" s="199">
        <v>0</v>
      </c>
      <c r="N24" s="199">
        <v>0</v>
      </c>
      <c r="O24" s="199">
        <v>0</v>
      </c>
      <c r="P24" s="199">
        <v>0</v>
      </c>
      <c r="Q24" s="199">
        <v>0</v>
      </c>
    </row>
    <row r="25" spans="1:17" x14ac:dyDescent="0.25">
      <c r="A25" s="198" t="s">
        <v>156</v>
      </c>
      <c r="B25" s="197">
        <v>0.99139563805231978</v>
      </c>
      <c r="C25" s="197">
        <v>2.4422222179087196</v>
      </c>
      <c r="D25" s="197">
        <v>2.7865262984944317</v>
      </c>
      <c r="E25" s="197">
        <v>3.0536009992144799</v>
      </c>
      <c r="F25" s="197">
        <v>2.632130083526111</v>
      </c>
      <c r="G25" s="197">
        <v>2.6324845070134582</v>
      </c>
      <c r="H25" s="197">
        <v>2.2884212950597433</v>
      </c>
      <c r="I25" s="197">
        <v>2.3269957776449277</v>
      </c>
      <c r="J25" s="197">
        <v>2.4042966372397427</v>
      </c>
      <c r="K25" s="197">
        <v>2.2560893754871674</v>
      </c>
      <c r="L25" s="197">
        <v>2.3695002808028089</v>
      </c>
      <c r="M25" s="197">
        <v>2.8960719364409013</v>
      </c>
      <c r="N25" s="197">
        <v>2.9332646559670947</v>
      </c>
      <c r="O25" s="197">
        <v>2.8958545013785231</v>
      </c>
      <c r="P25" s="197">
        <v>3.6488235853493554</v>
      </c>
      <c r="Q25" s="197">
        <v>3.611188168617669</v>
      </c>
    </row>
    <row r="26" spans="1:17" x14ac:dyDescent="0.25">
      <c r="A26" s="198" t="s">
        <v>155</v>
      </c>
      <c r="B26" s="197">
        <v>0</v>
      </c>
      <c r="C26" s="197">
        <v>0</v>
      </c>
      <c r="D26" s="197">
        <v>0</v>
      </c>
      <c r="E26" s="197">
        <v>0</v>
      </c>
      <c r="F26" s="197">
        <v>0</v>
      </c>
      <c r="G26" s="197">
        <v>0</v>
      </c>
      <c r="H26" s="197">
        <v>0</v>
      </c>
      <c r="I26" s="197">
        <v>0</v>
      </c>
      <c r="J26" s="197">
        <v>0</v>
      </c>
      <c r="K26" s="197">
        <v>0</v>
      </c>
      <c r="L26" s="197">
        <v>0</v>
      </c>
      <c r="M26" s="197">
        <v>0</v>
      </c>
      <c r="N26" s="197">
        <v>0</v>
      </c>
      <c r="O26" s="197">
        <v>0</v>
      </c>
      <c r="P26" s="197">
        <v>0</v>
      </c>
      <c r="Q26" s="197">
        <v>0</v>
      </c>
    </row>
    <row r="27" spans="1:17" x14ac:dyDescent="0.25">
      <c r="A27" s="196" t="s">
        <v>45</v>
      </c>
      <c r="B27" s="195">
        <v>0</v>
      </c>
      <c r="C27" s="195">
        <v>0</v>
      </c>
      <c r="D27" s="195">
        <v>0</v>
      </c>
      <c r="E27" s="195">
        <v>0</v>
      </c>
      <c r="F27" s="195">
        <v>0</v>
      </c>
      <c r="G27" s="195">
        <v>0</v>
      </c>
      <c r="H27" s="195">
        <v>0</v>
      </c>
      <c r="I27" s="195">
        <v>0</v>
      </c>
      <c r="J27" s="195">
        <v>0</v>
      </c>
      <c r="K27" s="195">
        <v>0</v>
      </c>
      <c r="L27" s="195">
        <v>0</v>
      </c>
      <c r="M27" s="195">
        <v>0</v>
      </c>
      <c r="N27" s="195">
        <v>0</v>
      </c>
      <c r="O27" s="195">
        <v>0</v>
      </c>
      <c r="P27" s="195">
        <v>0</v>
      </c>
      <c r="Q27" s="195">
        <v>0</v>
      </c>
    </row>
    <row r="29" spans="1:17" ht="12.75" x14ac:dyDescent="0.25">
      <c r="A29" s="215" t="s">
        <v>173</v>
      </c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</row>
    <row r="31" spans="1:17" x14ac:dyDescent="0.25">
      <c r="A31" s="187" t="s">
        <v>163</v>
      </c>
      <c r="B31" s="194">
        <f t="shared" ref="B31:Q31" si="3">SUM(B32:B40)</f>
        <v>0.99999999999999989</v>
      </c>
      <c r="C31" s="194">
        <f t="shared" si="3"/>
        <v>1</v>
      </c>
      <c r="D31" s="194">
        <f t="shared" si="3"/>
        <v>1</v>
      </c>
      <c r="E31" s="194">
        <f t="shared" si="3"/>
        <v>0.99999999999999978</v>
      </c>
      <c r="F31" s="194">
        <f t="shared" si="3"/>
        <v>1.0000000000000002</v>
      </c>
      <c r="G31" s="194">
        <f t="shared" si="3"/>
        <v>1</v>
      </c>
      <c r="H31" s="194">
        <f t="shared" si="3"/>
        <v>1</v>
      </c>
      <c r="I31" s="194">
        <f t="shared" si="3"/>
        <v>1</v>
      </c>
      <c r="J31" s="194">
        <f t="shared" si="3"/>
        <v>0.99999999999999989</v>
      </c>
      <c r="K31" s="194">
        <f t="shared" si="3"/>
        <v>1</v>
      </c>
      <c r="L31" s="194">
        <f t="shared" si="3"/>
        <v>1</v>
      </c>
      <c r="M31" s="194">
        <f t="shared" si="3"/>
        <v>1</v>
      </c>
      <c r="N31" s="194">
        <f t="shared" si="3"/>
        <v>1</v>
      </c>
      <c r="O31" s="194">
        <f t="shared" si="3"/>
        <v>0.99999999999999989</v>
      </c>
      <c r="P31" s="194">
        <f t="shared" si="3"/>
        <v>0.99999999999999989</v>
      </c>
      <c r="Q31" s="194">
        <f t="shared" si="3"/>
        <v>1.0000000000000002</v>
      </c>
    </row>
    <row r="32" spans="1:17" x14ac:dyDescent="0.25">
      <c r="A32" s="185" t="s">
        <v>162</v>
      </c>
      <c r="B32" s="193">
        <f t="shared" ref="B32:Q32" si="4">IF(B$6=0,0,B$6/B$5)</f>
        <v>0</v>
      </c>
      <c r="C32" s="193">
        <f t="shared" si="4"/>
        <v>0</v>
      </c>
      <c r="D32" s="193">
        <f t="shared" si="4"/>
        <v>0</v>
      </c>
      <c r="E32" s="193">
        <f t="shared" si="4"/>
        <v>0</v>
      </c>
      <c r="F32" s="193">
        <f t="shared" si="4"/>
        <v>0</v>
      </c>
      <c r="G32" s="193">
        <f t="shared" si="4"/>
        <v>0</v>
      </c>
      <c r="H32" s="193">
        <f t="shared" si="4"/>
        <v>0</v>
      </c>
      <c r="I32" s="193">
        <f t="shared" si="4"/>
        <v>0</v>
      </c>
      <c r="J32" s="193">
        <f t="shared" si="4"/>
        <v>0</v>
      </c>
      <c r="K32" s="193">
        <f t="shared" si="4"/>
        <v>0</v>
      </c>
      <c r="L32" s="193">
        <f t="shared" si="4"/>
        <v>0</v>
      </c>
      <c r="M32" s="193">
        <f t="shared" si="4"/>
        <v>0</v>
      </c>
      <c r="N32" s="193">
        <f t="shared" si="4"/>
        <v>0</v>
      </c>
      <c r="O32" s="193">
        <f t="shared" si="4"/>
        <v>0</v>
      </c>
      <c r="P32" s="193">
        <f t="shared" si="4"/>
        <v>0</v>
      </c>
      <c r="Q32" s="193">
        <f t="shared" si="4"/>
        <v>0</v>
      </c>
    </row>
    <row r="33" spans="1:17" x14ac:dyDescent="0.25">
      <c r="A33" s="183" t="s">
        <v>161</v>
      </c>
      <c r="B33" s="192">
        <f t="shared" ref="B33:Q33" si="5">IF(B$7=0,0,B$7/B$5)</f>
        <v>0</v>
      </c>
      <c r="C33" s="192">
        <f t="shared" si="5"/>
        <v>0</v>
      </c>
      <c r="D33" s="192">
        <f t="shared" si="5"/>
        <v>0</v>
      </c>
      <c r="E33" s="192">
        <f t="shared" si="5"/>
        <v>0</v>
      </c>
      <c r="F33" s="192">
        <f t="shared" si="5"/>
        <v>0</v>
      </c>
      <c r="G33" s="192">
        <f t="shared" si="5"/>
        <v>0</v>
      </c>
      <c r="H33" s="192">
        <f t="shared" si="5"/>
        <v>0</v>
      </c>
      <c r="I33" s="192">
        <f t="shared" si="5"/>
        <v>0</v>
      </c>
      <c r="J33" s="192">
        <f t="shared" si="5"/>
        <v>0</v>
      </c>
      <c r="K33" s="192">
        <f t="shared" si="5"/>
        <v>0</v>
      </c>
      <c r="L33" s="192">
        <f t="shared" si="5"/>
        <v>0</v>
      </c>
      <c r="M33" s="192">
        <f t="shared" si="5"/>
        <v>0</v>
      </c>
      <c r="N33" s="192">
        <f t="shared" si="5"/>
        <v>0</v>
      </c>
      <c r="O33" s="192">
        <f t="shared" si="5"/>
        <v>0</v>
      </c>
      <c r="P33" s="192">
        <f t="shared" si="5"/>
        <v>0</v>
      </c>
      <c r="Q33" s="192">
        <f t="shared" si="5"/>
        <v>0</v>
      </c>
    </row>
    <row r="34" spans="1:17" x14ac:dyDescent="0.25">
      <c r="A34" s="183" t="s">
        <v>160</v>
      </c>
      <c r="B34" s="192">
        <f t="shared" ref="B34:Q34" si="6">IF(B$8=0,0,B$8/B$5)</f>
        <v>0</v>
      </c>
      <c r="C34" s="192">
        <f t="shared" si="6"/>
        <v>0</v>
      </c>
      <c r="D34" s="192">
        <f t="shared" si="6"/>
        <v>0</v>
      </c>
      <c r="E34" s="192">
        <f t="shared" si="6"/>
        <v>0</v>
      </c>
      <c r="F34" s="192">
        <f t="shared" si="6"/>
        <v>0</v>
      </c>
      <c r="G34" s="192">
        <f t="shared" si="6"/>
        <v>0</v>
      </c>
      <c r="H34" s="192">
        <f t="shared" si="6"/>
        <v>0</v>
      </c>
      <c r="I34" s="192">
        <f t="shared" si="6"/>
        <v>0</v>
      </c>
      <c r="J34" s="192">
        <f t="shared" si="6"/>
        <v>0</v>
      </c>
      <c r="K34" s="192">
        <f t="shared" si="6"/>
        <v>0</v>
      </c>
      <c r="L34" s="192">
        <f t="shared" si="6"/>
        <v>0</v>
      </c>
      <c r="M34" s="192">
        <f t="shared" si="6"/>
        <v>0</v>
      </c>
      <c r="N34" s="192">
        <f t="shared" si="6"/>
        <v>0</v>
      </c>
      <c r="O34" s="192">
        <f t="shared" si="6"/>
        <v>0</v>
      </c>
      <c r="P34" s="192">
        <f t="shared" si="6"/>
        <v>0</v>
      </c>
      <c r="Q34" s="192">
        <f t="shared" si="6"/>
        <v>0</v>
      </c>
    </row>
    <row r="35" spans="1:17" x14ac:dyDescent="0.25">
      <c r="A35" s="181" t="s">
        <v>159</v>
      </c>
      <c r="B35" s="191">
        <f t="shared" ref="B35:Q35" si="7">IF(B$9=0,0,B$9/B$5)</f>
        <v>0.23327825430353216</v>
      </c>
      <c r="C35" s="191">
        <f t="shared" si="7"/>
        <v>0.23120956767575329</v>
      </c>
      <c r="D35" s="191">
        <f t="shared" si="7"/>
        <v>0.22894044720043041</v>
      </c>
      <c r="E35" s="191">
        <f t="shared" si="7"/>
        <v>0.21966504105419718</v>
      </c>
      <c r="F35" s="191">
        <f t="shared" si="7"/>
        <v>0.2152036298869982</v>
      </c>
      <c r="G35" s="191">
        <f t="shared" si="7"/>
        <v>0.22006727848943178</v>
      </c>
      <c r="H35" s="191">
        <f t="shared" si="7"/>
        <v>0.23691743263354234</v>
      </c>
      <c r="I35" s="191">
        <f t="shared" si="7"/>
        <v>0.21425659021051041</v>
      </c>
      <c r="J35" s="191">
        <f t="shared" si="7"/>
        <v>0.21733374180922208</v>
      </c>
      <c r="K35" s="191">
        <f t="shared" si="7"/>
        <v>0.22067712562730349</v>
      </c>
      <c r="L35" s="191">
        <f t="shared" si="7"/>
        <v>0.21781788078130798</v>
      </c>
      <c r="M35" s="191">
        <f t="shared" si="7"/>
        <v>0.21713112834177853</v>
      </c>
      <c r="N35" s="191">
        <f t="shared" si="7"/>
        <v>0.20936276406666188</v>
      </c>
      <c r="O35" s="191">
        <f t="shared" si="7"/>
        <v>0.21806164147040166</v>
      </c>
      <c r="P35" s="191">
        <f t="shared" si="7"/>
        <v>0.21285334588658034</v>
      </c>
      <c r="Q35" s="191">
        <f t="shared" si="7"/>
        <v>0.21850249030293833</v>
      </c>
    </row>
    <row r="36" spans="1:17" x14ac:dyDescent="0.25">
      <c r="A36" s="179" t="s">
        <v>158</v>
      </c>
      <c r="B36" s="190">
        <f t="shared" ref="B36:Q36" si="8">IF(B$16=0,0,B$16/B$5)</f>
        <v>0.32887434321005232</v>
      </c>
      <c r="C36" s="190">
        <f t="shared" si="8"/>
        <v>0.35810174637384362</v>
      </c>
      <c r="D36" s="190">
        <f t="shared" si="8"/>
        <v>0.36192023798256273</v>
      </c>
      <c r="E36" s="190">
        <f t="shared" si="8"/>
        <v>0.36897399916463858</v>
      </c>
      <c r="F36" s="190">
        <f t="shared" si="8"/>
        <v>0.3532721991049822</v>
      </c>
      <c r="G36" s="190">
        <f t="shared" si="8"/>
        <v>0.36533205482607378</v>
      </c>
      <c r="H36" s="190">
        <f t="shared" si="8"/>
        <v>0.36780322614241556</v>
      </c>
      <c r="I36" s="190">
        <f t="shared" si="8"/>
        <v>0.35441984534316329</v>
      </c>
      <c r="J36" s="190">
        <f t="shared" si="8"/>
        <v>0.35704574613750345</v>
      </c>
      <c r="K36" s="190">
        <f t="shared" si="8"/>
        <v>0.34941756517744926</v>
      </c>
      <c r="L36" s="190">
        <f t="shared" si="8"/>
        <v>0.3594542150812759</v>
      </c>
      <c r="M36" s="190">
        <f t="shared" si="8"/>
        <v>0.36579289453449215</v>
      </c>
      <c r="N36" s="190">
        <f t="shared" si="8"/>
        <v>0.36235542980801139</v>
      </c>
      <c r="O36" s="190">
        <f t="shared" si="8"/>
        <v>0.36513115176664268</v>
      </c>
      <c r="P36" s="190">
        <f t="shared" si="8"/>
        <v>0.37320137915695983</v>
      </c>
      <c r="Q36" s="190">
        <f t="shared" si="8"/>
        <v>0.36122190224128153</v>
      </c>
    </row>
    <row r="37" spans="1:17" x14ac:dyDescent="0.25">
      <c r="A37" s="179" t="s">
        <v>157</v>
      </c>
      <c r="B37" s="190">
        <f t="shared" ref="B37:Q37" si="9">IF(B$17=0,0,B$17/B$5)</f>
        <v>0.42798117219011389</v>
      </c>
      <c r="C37" s="190">
        <f t="shared" si="9"/>
        <v>0.39994563355918777</v>
      </c>
      <c r="D37" s="190">
        <f t="shared" si="9"/>
        <v>0.39828170767753002</v>
      </c>
      <c r="E37" s="190">
        <f t="shared" si="9"/>
        <v>0.40029173980622496</v>
      </c>
      <c r="F37" s="190">
        <f t="shared" si="9"/>
        <v>0.42092600503487015</v>
      </c>
      <c r="G37" s="190">
        <f t="shared" si="9"/>
        <v>0.40364070503971222</v>
      </c>
      <c r="H37" s="190">
        <f t="shared" si="9"/>
        <v>0.3842452444397696</v>
      </c>
      <c r="I37" s="190">
        <f t="shared" si="9"/>
        <v>0.42069096908603143</v>
      </c>
      <c r="J37" s="190">
        <f t="shared" si="9"/>
        <v>0.41490913966914922</v>
      </c>
      <c r="K37" s="190">
        <f t="shared" si="9"/>
        <v>0.41942278223992374</v>
      </c>
      <c r="L37" s="190">
        <f t="shared" si="9"/>
        <v>0.41194427768497788</v>
      </c>
      <c r="M37" s="190">
        <f t="shared" si="9"/>
        <v>0.40610219028769468</v>
      </c>
      <c r="N37" s="190">
        <f t="shared" si="9"/>
        <v>0.41741114323108647</v>
      </c>
      <c r="O37" s="190">
        <f t="shared" si="9"/>
        <v>0.40585327220995621</v>
      </c>
      <c r="P37" s="190">
        <f t="shared" si="9"/>
        <v>0.40274923358175096</v>
      </c>
      <c r="Q37" s="190">
        <f t="shared" si="9"/>
        <v>0.40943895038854178</v>
      </c>
    </row>
    <row r="38" spans="1:17" x14ac:dyDescent="0.25">
      <c r="A38" s="179" t="s">
        <v>156</v>
      </c>
      <c r="B38" s="190">
        <f t="shared" ref="B38:Q38" si="10">IF(B$25=0,0,B$25/B$5)</f>
        <v>9.8662302963015668E-3</v>
      </c>
      <c r="C38" s="190">
        <f t="shared" si="10"/>
        <v>1.0743052391215306E-2</v>
      </c>
      <c r="D38" s="190">
        <f t="shared" si="10"/>
        <v>1.0857607139476878E-2</v>
      </c>
      <c r="E38" s="190">
        <f t="shared" si="10"/>
        <v>1.1069219974939162E-2</v>
      </c>
      <c r="F38" s="190">
        <f t="shared" si="10"/>
        <v>1.059816597314946E-2</v>
      </c>
      <c r="G38" s="190">
        <f t="shared" si="10"/>
        <v>1.0959961644782213E-2</v>
      </c>
      <c r="H38" s="190">
        <f t="shared" si="10"/>
        <v>1.1034096784272468E-2</v>
      </c>
      <c r="I38" s="190">
        <f t="shared" si="10"/>
        <v>1.0632595360294898E-2</v>
      </c>
      <c r="J38" s="190">
        <f t="shared" si="10"/>
        <v>1.0711372384125095E-2</v>
      </c>
      <c r="K38" s="190">
        <f t="shared" si="10"/>
        <v>1.0482526955323482E-2</v>
      </c>
      <c r="L38" s="190">
        <f t="shared" si="10"/>
        <v>1.0783626452438277E-2</v>
      </c>
      <c r="M38" s="190">
        <f t="shared" si="10"/>
        <v>1.0973786836034763E-2</v>
      </c>
      <c r="N38" s="190">
        <f t="shared" si="10"/>
        <v>1.0870662894240343E-2</v>
      </c>
      <c r="O38" s="190">
        <f t="shared" si="10"/>
        <v>1.0953934552999284E-2</v>
      </c>
      <c r="P38" s="190">
        <f t="shared" si="10"/>
        <v>1.1196041374708792E-2</v>
      </c>
      <c r="Q38" s="190">
        <f t="shared" si="10"/>
        <v>1.0836657067238447E-2</v>
      </c>
    </row>
    <row r="39" spans="1:17" x14ac:dyDescent="0.25">
      <c r="A39" s="179" t="s">
        <v>155</v>
      </c>
      <c r="B39" s="190">
        <f t="shared" ref="B39:Q39" si="11">IF(B$26=0,0,B$26/B$5)</f>
        <v>0</v>
      </c>
      <c r="C39" s="190">
        <f t="shared" si="11"/>
        <v>0</v>
      </c>
      <c r="D39" s="190">
        <f t="shared" si="11"/>
        <v>0</v>
      </c>
      <c r="E39" s="190">
        <f t="shared" si="11"/>
        <v>0</v>
      </c>
      <c r="F39" s="190">
        <f t="shared" si="11"/>
        <v>0</v>
      </c>
      <c r="G39" s="190">
        <f t="shared" si="11"/>
        <v>0</v>
      </c>
      <c r="H39" s="190">
        <f t="shared" si="11"/>
        <v>0</v>
      </c>
      <c r="I39" s="190">
        <f t="shared" si="11"/>
        <v>0</v>
      </c>
      <c r="J39" s="190">
        <f t="shared" si="11"/>
        <v>0</v>
      </c>
      <c r="K39" s="190">
        <f t="shared" si="11"/>
        <v>0</v>
      </c>
      <c r="L39" s="190">
        <f t="shared" si="11"/>
        <v>0</v>
      </c>
      <c r="M39" s="190">
        <f t="shared" si="11"/>
        <v>0</v>
      </c>
      <c r="N39" s="190">
        <f t="shared" si="11"/>
        <v>0</v>
      </c>
      <c r="O39" s="190">
        <f t="shared" si="11"/>
        <v>0</v>
      </c>
      <c r="P39" s="190">
        <f t="shared" si="11"/>
        <v>0</v>
      </c>
      <c r="Q39" s="190">
        <f t="shared" si="11"/>
        <v>0</v>
      </c>
    </row>
    <row r="40" spans="1:17" x14ac:dyDescent="0.25">
      <c r="A40" s="177" t="s">
        <v>45</v>
      </c>
      <c r="B40" s="189">
        <f t="shared" ref="B40:Q40" si="12">IF(B$27=0,0,B$27/B$5)</f>
        <v>0</v>
      </c>
      <c r="C40" s="189">
        <f t="shared" si="12"/>
        <v>0</v>
      </c>
      <c r="D40" s="189">
        <f t="shared" si="12"/>
        <v>0</v>
      </c>
      <c r="E40" s="189">
        <f t="shared" si="12"/>
        <v>0</v>
      </c>
      <c r="F40" s="189">
        <f t="shared" si="12"/>
        <v>0</v>
      </c>
      <c r="G40" s="189">
        <f t="shared" si="12"/>
        <v>0</v>
      </c>
      <c r="H40" s="189">
        <f t="shared" si="12"/>
        <v>0</v>
      </c>
      <c r="I40" s="189">
        <f t="shared" si="12"/>
        <v>0</v>
      </c>
      <c r="J40" s="189">
        <f t="shared" si="12"/>
        <v>0</v>
      </c>
      <c r="K40" s="189">
        <f t="shared" si="12"/>
        <v>0</v>
      </c>
      <c r="L40" s="189">
        <f t="shared" si="12"/>
        <v>0</v>
      </c>
      <c r="M40" s="189">
        <f t="shared" si="12"/>
        <v>0</v>
      </c>
      <c r="N40" s="189">
        <f t="shared" si="12"/>
        <v>0</v>
      </c>
      <c r="O40" s="189">
        <f t="shared" si="12"/>
        <v>0</v>
      </c>
      <c r="P40" s="189">
        <f t="shared" si="12"/>
        <v>0</v>
      </c>
      <c r="Q40" s="189">
        <f t="shared" si="12"/>
        <v>0</v>
      </c>
    </row>
    <row r="42" spans="1:17" ht="12.75" x14ac:dyDescent="0.25">
      <c r="A42" s="214" t="s">
        <v>172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</row>
    <row r="44" spans="1:17" x14ac:dyDescent="0.25">
      <c r="A44" s="187" t="s">
        <v>163</v>
      </c>
      <c r="B44" s="213">
        <f>IF(B$5=0,0,B$5/AGR_fec!B$5)</f>
        <v>1.7179536302248306</v>
      </c>
      <c r="C44" s="213">
        <f>IF(C$5=0,0,C$5/AGR_fec!C$5)</f>
        <v>2.2614187207727467</v>
      </c>
      <c r="D44" s="213">
        <f>IF(D$5=0,0,D$5/AGR_fec!D$5)</f>
        <v>2.3332776619991318</v>
      </c>
      <c r="E44" s="213">
        <f>IF(E$5=0,0,E$5/AGR_fec!E$5)</f>
        <v>2.4109226065236911</v>
      </c>
      <c r="F44" s="213">
        <f>IF(F$5=0,0,F$5/AGR_fec!F$5)</f>
        <v>2.3483904311513863</v>
      </c>
      <c r="G44" s="213">
        <f>IF(G$5=0,0,G$5/AGR_fec!G$5)</f>
        <v>2.2853004015255842</v>
      </c>
      <c r="H44" s="213">
        <f>IF(H$5=0,0,H$5/AGR_fec!H$5)</f>
        <v>2.0862204853073734</v>
      </c>
      <c r="I44" s="213">
        <f>IF(I$5=0,0,I$5/AGR_fec!I$5)</f>
        <v>2.3256284580605371</v>
      </c>
      <c r="J44" s="213">
        <f>IF(J$5=0,0,J$5/AGR_fec!J$5)</f>
        <v>2.3409298987860261</v>
      </c>
      <c r="K44" s="213">
        <f>IF(K$5=0,0,K$5/AGR_fec!K$5)</f>
        <v>2.3184803120546884</v>
      </c>
      <c r="L44" s="213">
        <f>IF(L$5=0,0,L$5/AGR_fec!L$5)</f>
        <v>2.310115127151656</v>
      </c>
      <c r="M44" s="213">
        <f>IF(M$5=0,0,M$5/AGR_fec!M$5)</f>
        <v>2.4215635082846161</v>
      </c>
      <c r="N44" s="213">
        <f>IF(N$5=0,0,N$5/AGR_fec!N$5)</f>
        <v>2.4346061115978213</v>
      </c>
      <c r="O44" s="213">
        <f>IF(O$5=0,0,O$5/AGR_fec!O$5)</f>
        <v>2.4001608850320233</v>
      </c>
      <c r="P44" s="213">
        <f>IF(P$5=0,0,P$5/AGR_fec!P$5)</f>
        <v>2.4825902182224859</v>
      </c>
      <c r="Q44" s="213">
        <f>IF(Q$5=0,0,Q$5/AGR_fec!Q$5)</f>
        <v>2.5139030295806521</v>
      </c>
    </row>
    <row r="45" spans="1:17" x14ac:dyDescent="0.25">
      <c r="A45" s="185" t="s">
        <v>162</v>
      </c>
      <c r="B45" s="212">
        <f>IF(B$6=0,0,B$6/AGR_fec!B$6)</f>
        <v>0</v>
      </c>
      <c r="C45" s="212">
        <f>IF(C$6=0,0,C$6/AGR_fec!C$6)</f>
        <v>0</v>
      </c>
      <c r="D45" s="212">
        <f>IF(D$6=0,0,D$6/AGR_fec!D$6)</f>
        <v>0</v>
      </c>
      <c r="E45" s="212">
        <f>IF(E$6=0,0,E$6/AGR_fec!E$6)</f>
        <v>0</v>
      </c>
      <c r="F45" s="212">
        <f>IF(F$6=0,0,F$6/AGR_fec!F$6)</f>
        <v>0</v>
      </c>
      <c r="G45" s="212">
        <f>IF(G$6=0,0,G$6/AGR_fec!G$6)</f>
        <v>0</v>
      </c>
      <c r="H45" s="212">
        <f>IF(H$6=0,0,H$6/AGR_fec!H$6)</f>
        <v>0</v>
      </c>
      <c r="I45" s="212">
        <f>IF(I$6=0,0,I$6/AGR_fec!I$6)</f>
        <v>0</v>
      </c>
      <c r="J45" s="212">
        <f>IF(J$6=0,0,J$6/AGR_fec!J$6)</f>
        <v>0</v>
      </c>
      <c r="K45" s="212">
        <f>IF(K$6=0,0,K$6/AGR_fec!K$6)</f>
        <v>0</v>
      </c>
      <c r="L45" s="212">
        <f>IF(L$6=0,0,L$6/AGR_fec!L$6)</f>
        <v>0</v>
      </c>
      <c r="M45" s="212">
        <f>IF(M$6=0,0,M$6/AGR_fec!M$6)</f>
        <v>0</v>
      </c>
      <c r="N45" s="212">
        <f>IF(N$6=0,0,N$6/AGR_fec!N$6)</f>
        <v>0</v>
      </c>
      <c r="O45" s="212">
        <f>IF(O$6=0,0,O$6/AGR_fec!O$6)</f>
        <v>0</v>
      </c>
      <c r="P45" s="212">
        <f>IF(P$6=0,0,P$6/AGR_fec!P$6)</f>
        <v>0</v>
      </c>
      <c r="Q45" s="212">
        <f>IF(Q$6=0,0,Q$6/AGR_fec!Q$6)</f>
        <v>0</v>
      </c>
    </row>
    <row r="46" spans="1:17" x14ac:dyDescent="0.25">
      <c r="A46" s="183" t="s">
        <v>161</v>
      </c>
      <c r="B46" s="211">
        <f>IF(B$7=0,0,B$7/AGR_fec!B$7)</f>
        <v>0</v>
      </c>
      <c r="C46" s="211">
        <f>IF(C$7=0,0,C$7/AGR_fec!C$7)</f>
        <v>0</v>
      </c>
      <c r="D46" s="211">
        <f>IF(D$7=0,0,D$7/AGR_fec!D$7)</f>
        <v>0</v>
      </c>
      <c r="E46" s="211">
        <f>IF(E$7=0,0,E$7/AGR_fec!E$7)</f>
        <v>0</v>
      </c>
      <c r="F46" s="211">
        <f>IF(F$7=0,0,F$7/AGR_fec!F$7)</f>
        <v>0</v>
      </c>
      <c r="G46" s="211">
        <f>IF(G$7=0,0,G$7/AGR_fec!G$7)</f>
        <v>0</v>
      </c>
      <c r="H46" s="211">
        <f>IF(H$7=0,0,H$7/AGR_fec!H$7)</f>
        <v>0</v>
      </c>
      <c r="I46" s="211">
        <f>IF(I$7=0,0,I$7/AGR_fec!I$7)</f>
        <v>0</v>
      </c>
      <c r="J46" s="211">
        <f>IF(J$7=0,0,J$7/AGR_fec!J$7)</f>
        <v>0</v>
      </c>
      <c r="K46" s="211">
        <f>IF(K$7=0,0,K$7/AGR_fec!K$7)</f>
        <v>0</v>
      </c>
      <c r="L46" s="211">
        <f>IF(L$7=0,0,L$7/AGR_fec!L$7)</f>
        <v>0</v>
      </c>
      <c r="M46" s="211">
        <f>IF(M$7=0,0,M$7/AGR_fec!M$7)</f>
        <v>0</v>
      </c>
      <c r="N46" s="211">
        <f>IF(N$7=0,0,N$7/AGR_fec!N$7)</f>
        <v>0</v>
      </c>
      <c r="O46" s="211">
        <f>IF(O$7=0,0,O$7/AGR_fec!O$7)</f>
        <v>0</v>
      </c>
      <c r="P46" s="211">
        <f>IF(P$7=0,0,P$7/AGR_fec!P$7)</f>
        <v>0</v>
      </c>
      <c r="Q46" s="211">
        <f>IF(Q$7=0,0,Q$7/AGR_fec!Q$7)</f>
        <v>0</v>
      </c>
    </row>
    <row r="47" spans="1:17" x14ac:dyDescent="0.25">
      <c r="A47" s="183" t="s">
        <v>160</v>
      </c>
      <c r="B47" s="211">
        <f>IF(B$8=0,0,B$8/AGR_fec!B$8)</f>
        <v>0</v>
      </c>
      <c r="C47" s="211">
        <f>IF(C$8=0,0,C$8/AGR_fec!C$8)</f>
        <v>0</v>
      </c>
      <c r="D47" s="211">
        <f>IF(D$8=0,0,D$8/AGR_fec!D$8)</f>
        <v>0</v>
      </c>
      <c r="E47" s="211">
        <f>IF(E$8=0,0,E$8/AGR_fec!E$8)</f>
        <v>0</v>
      </c>
      <c r="F47" s="211">
        <f>IF(F$8=0,0,F$8/AGR_fec!F$8)</f>
        <v>0</v>
      </c>
      <c r="G47" s="211">
        <f>IF(G$8=0,0,G$8/AGR_fec!G$8)</f>
        <v>0</v>
      </c>
      <c r="H47" s="211">
        <f>IF(H$8=0,0,H$8/AGR_fec!H$8)</f>
        <v>0</v>
      </c>
      <c r="I47" s="211">
        <f>IF(I$8=0,0,I$8/AGR_fec!I$8)</f>
        <v>0</v>
      </c>
      <c r="J47" s="211">
        <f>IF(J$8=0,0,J$8/AGR_fec!J$8)</f>
        <v>0</v>
      </c>
      <c r="K47" s="211">
        <f>IF(K$8=0,0,K$8/AGR_fec!K$8)</f>
        <v>0</v>
      </c>
      <c r="L47" s="211">
        <f>IF(L$8=0,0,L$8/AGR_fec!L$8)</f>
        <v>0</v>
      </c>
      <c r="M47" s="211">
        <f>IF(M$8=0,0,M$8/AGR_fec!M$8)</f>
        <v>0</v>
      </c>
      <c r="N47" s="211">
        <f>IF(N$8=0,0,N$8/AGR_fec!N$8)</f>
        <v>0</v>
      </c>
      <c r="O47" s="211">
        <f>IF(O$8=0,0,O$8/AGR_fec!O$8)</f>
        <v>0</v>
      </c>
      <c r="P47" s="211">
        <f>IF(P$8=0,0,P$8/AGR_fec!P$8)</f>
        <v>0</v>
      </c>
      <c r="Q47" s="211">
        <f>IF(Q$8=0,0,Q$8/AGR_fec!Q$8)</f>
        <v>0</v>
      </c>
    </row>
    <row r="48" spans="1:17" x14ac:dyDescent="0.25">
      <c r="A48" s="181" t="s">
        <v>159</v>
      </c>
      <c r="B48" s="210">
        <f>IF(B$9=0,0,B$9/AGR_fec!B$9)</f>
        <v>2.4365604171622239</v>
      </c>
      <c r="C48" s="210">
        <f>IF(C$9=0,0,C$9/AGR_fec!C$9)</f>
        <v>2.7041434717830293</v>
      </c>
      <c r="D48" s="210">
        <f>IF(D$9=0,0,D$9/AGR_fec!D$9)</f>
        <v>2.6929334718391496</v>
      </c>
      <c r="E48" s="210">
        <f>IF(E$9=0,0,E$9/AGR_fec!E$9)</f>
        <v>2.7004767823872475</v>
      </c>
      <c r="F48" s="210">
        <f>IF(F$9=0,0,F$9/AGR_fec!F$9)</f>
        <v>2.5812656115729693</v>
      </c>
      <c r="G48" s="210">
        <f>IF(G$9=0,0,G$9/AGR_fec!G$9)</f>
        <v>2.5474400847967438</v>
      </c>
      <c r="H48" s="210">
        <f>IF(H$9=0,0,H$9/AGR_fec!H$9)</f>
        <v>2.5311002364970561</v>
      </c>
      <c r="I48" s="210">
        <f>IF(I$9=0,0,I$9/AGR_fec!I$9)</f>
        <v>2.4910205225528959</v>
      </c>
      <c r="J48" s="210">
        <f>IF(J$9=0,0,J$9/AGR_fec!J$9)</f>
        <v>2.5718256195516696</v>
      </c>
      <c r="K48" s="210">
        <f>IF(K$9=0,0,K$9/AGR_fec!K$9)</f>
        <v>2.599657812523295</v>
      </c>
      <c r="L48" s="210">
        <f>IF(L$9=0,0,L$9/AGR_fec!L$9)</f>
        <v>2.568187078416623</v>
      </c>
      <c r="M48" s="210">
        <f>IF(M$9=0,0,M$9/AGR_fec!M$9)</f>
        <v>2.5930852216313807</v>
      </c>
      <c r="N48" s="210">
        <f>IF(N$9=0,0,N$9/AGR_fec!N$9)</f>
        <v>2.628936722859097</v>
      </c>
      <c r="O48" s="210">
        <f>IF(O$9=0,0,O$9/AGR_fec!O$9)</f>
        <v>2.7253198132051968</v>
      </c>
      <c r="P48" s="210">
        <f>IF(P$9=0,0,P$9/AGR_fec!P$9)</f>
        <v>2.6747863618590091</v>
      </c>
      <c r="Q48" s="210">
        <f>IF(Q$9=0,0,Q$9/AGR_fec!Q$9)</f>
        <v>2.7251089931180861</v>
      </c>
    </row>
    <row r="49" spans="1:17" x14ac:dyDescent="0.25">
      <c r="A49" s="179" t="s">
        <v>158</v>
      </c>
      <c r="B49" s="209">
        <f>IF(B$16=0,0,B$16/AGR_fec!B$16)</f>
        <v>3.1024187999999997</v>
      </c>
      <c r="C49" s="209">
        <f>IF(C$16=0,0,C$16/AGR_fec!C$16)</f>
        <v>3.1024188000000001</v>
      </c>
      <c r="D49" s="209">
        <f>IF(D$16=0,0,D$16/AGR_fec!D$16)</f>
        <v>3.1024188000000001</v>
      </c>
      <c r="E49" s="209">
        <f>IF(E$16=0,0,E$16/AGR_fec!E$16)</f>
        <v>3.1024187999999997</v>
      </c>
      <c r="F49" s="209">
        <f>IF(F$16=0,0,F$16/AGR_fec!F$16)</f>
        <v>3.1024188000000001</v>
      </c>
      <c r="G49" s="209">
        <f>IF(G$16=0,0,G$16/AGR_fec!G$16)</f>
        <v>3.1024188000000015</v>
      </c>
      <c r="H49" s="209">
        <f>IF(H$16=0,0,H$16/AGR_fec!H$16)</f>
        <v>3.1024187999999997</v>
      </c>
      <c r="I49" s="209">
        <f>IF(I$16=0,0,I$16/AGR_fec!I$16)</f>
        <v>3.1024188000000006</v>
      </c>
      <c r="J49" s="209">
        <f>IF(J$16=0,0,J$16/AGR_fec!J$16)</f>
        <v>3.102418800000001</v>
      </c>
      <c r="K49" s="209">
        <f>IF(K$16=0,0,K$16/AGR_fec!K$16)</f>
        <v>3.1024187999999997</v>
      </c>
      <c r="L49" s="209">
        <f>IF(L$16=0,0,L$16/AGR_fec!L$16)</f>
        <v>3.1024187999999993</v>
      </c>
      <c r="M49" s="209">
        <f>IF(M$16=0,0,M$16/AGR_fec!M$16)</f>
        <v>3.1024188000000006</v>
      </c>
      <c r="N49" s="209">
        <f>IF(N$16=0,0,N$16/AGR_fec!N$16)</f>
        <v>3.1024187999999997</v>
      </c>
      <c r="O49" s="209">
        <f>IF(O$16=0,0,O$16/AGR_fec!O$16)</f>
        <v>3.1024187999999997</v>
      </c>
      <c r="P49" s="209">
        <f>IF(P$16=0,0,P$16/AGR_fec!P$16)</f>
        <v>3.102418800000001</v>
      </c>
      <c r="Q49" s="209">
        <f>IF(Q$16=0,0,Q$16/AGR_fec!Q$16)</f>
        <v>3.1024187999999997</v>
      </c>
    </row>
    <row r="50" spans="1:17" x14ac:dyDescent="0.25">
      <c r="A50" s="179" t="s">
        <v>157</v>
      </c>
      <c r="B50" s="209">
        <f>IF(B$17=0,0,B$17/AGR_fec!B$17)</f>
        <v>2.2593804270925695</v>
      </c>
      <c r="C50" s="209">
        <f>IF(C$17=0,0,C$17/AGR_fec!C$17)</f>
        <v>2.4623922939599172</v>
      </c>
      <c r="D50" s="209">
        <f>IF(D$17=0,0,D$17/AGR_fec!D$17)</f>
        <v>2.5249593786228424</v>
      </c>
      <c r="E50" s="209">
        <f>IF(E$17=0,0,E$17/AGR_fec!E$17)</f>
        <v>2.729585206165781</v>
      </c>
      <c r="F50" s="209">
        <f>IF(F$17=0,0,F$17/AGR_fec!F$17)</f>
        <v>2.8083446937065393</v>
      </c>
      <c r="G50" s="209">
        <f>IF(G$17=0,0,G$17/AGR_fec!G$17)</f>
        <v>2.6429538326794124</v>
      </c>
      <c r="H50" s="209">
        <f>IF(H$17=0,0,H$17/AGR_fec!H$17)</f>
        <v>2.188049831488696</v>
      </c>
      <c r="I50" s="209">
        <f>IF(I$17=0,0,I$17/AGR_fec!I$17)</f>
        <v>2.7759930144914082</v>
      </c>
      <c r="J50" s="209">
        <f>IF(J$17=0,0,J$17/AGR_fec!J$17)</f>
        <v>2.7202169133093181</v>
      </c>
      <c r="K50" s="209">
        <f>IF(K$17=0,0,K$17/AGR_fec!K$17)</f>
        <v>2.5946577828152537</v>
      </c>
      <c r="L50" s="209">
        <f>IF(L$17=0,0,L$17/AGR_fec!L$17)</f>
        <v>2.6426772782403121</v>
      </c>
      <c r="M50" s="209">
        <f>IF(M$17=0,0,M$17/AGR_fec!M$17)</f>
        <v>2.7538737654784478</v>
      </c>
      <c r="N50" s="209">
        <f>IF(N$17=0,0,N$17/AGR_fec!N$17)</f>
        <v>2.937112158920578</v>
      </c>
      <c r="O50" s="209">
        <f>IF(O$17=0,0,O$17/AGR_fec!O$17)</f>
        <v>2.7109916008131587</v>
      </c>
      <c r="P50" s="209">
        <f>IF(P$17=0,0,P$17/AGR_fec!P$17)</f>
        <v>2.7523522169239696</v>
      </c>
      <c r="Q50" s="209">
        <f>IF(Q$17=0,0,Q$17/AGR_fec!Q$17)</f>
        <v>2.8073748795151867</v>
      </c>
    </row>
    <row r="51" spans="1:17" x14ac:dyDescent="0.25">
      <c r="A51" s="179" t="s">
        <v>156</v>
      </c>
      <c r="B51" s="209">
        <f>IF(B$25=0,0,B$25/AGR_fec!B$25)</f>
        <v>3.1024187999999997</v>
      </c>
      <c r="C51" s="209">
        <f>IF(C$25=0,0,C$25/AGR_fec!C$25)</f>
        <v>3.102418800000001</v>
      </c>
      <c r="D51" s="209">
        <f>IF(D$25=0,0,D$25/AGR_fec!D$25)</f>
        <v>3.1024188000000001</v>
      </c>
      <c r="E51" s="209">
        <f>IF(E$25=0,0,E$25/AGR_fec!E$25)</f>
        <v>3.1024188000000001</v>
      </c>
      <c r="F51" s="209">
        <f>IF(F$25=0,0,F$25/AGR_fec!F$25)</f>
        <v>3.1024188000000006</v>
      </c>
      <c r="G51" s="209">
        <f>IF(G$25=0,0,G$25/AGR_fec!G$25)</f>
        <v>3.1024188000000006</v>
      </c>
      <c r="H51" s="209">
        <f>IF(H$25=0,0,H$25/AGR_fec!H$25)</f>
        <v>3.1024187999999993</v>
      </c>
      <c r="I51" s="209">
        <f>IF(I$25=0,0,I$25/AGR_fec!I$25)</f>
        <v>3.1024188000000001</v>
      </c>
      <c r="J51" s="209">
        <f>IF(J$25=0,0,J$25/AGR_fec!J$25)</f>
        <v>3.1024188000000001</v>
      </c>
      <c r="K51" s="209">
        <f>IF(K$25=0,0,K$25/AGR_fec!K$25)</f>
        <v>3.1024187999999997</v>
      </c>
      <c r="L51" s="209">
        <f>IF(L$25=0,0,L$25/AGR_fec!L$25)</f>
        <v>3.1024187999999997</v>
      </c>
      <c r="M51" s="209">
        <f>IF(M$25=0,0,M$25/AGR_fec!M$25)</f>
        <v>3.1024187999999997</v>
      </c>
      <c r="N51" s="209">
        <f>IF(N$25=0,0,N$25/AGR_fec!N$25)</f>
        <v>3.1024188000000001</v>
      </c>
      <c r="O51" s="209">
        <f>IF(O$25=0,0,O$25/AGR_fec!O$25)</f>
        <v>3.1024188000000001</v>
      </c>
      <c r="P51" s="209">
        <f>IF(P$25=0,0,P$25/AGR_fec!P$25)</f>
        <v>3.1024188000000001</v>
      </c>
      <c r="Q51" s="209">
        <f>IF(Q$25=0,0,Q$25/AGR_fec!Q$25)</f>
        <v>3.1024188000000006</v>
      </c>
    </row>
    <row r="52" spans="1:17" x14ac:dyDescent="0.25">
      <c r="A52" s="179" t="s">
        <v>155</v>
      </c>
      <c r="B52" s="209">
        <f>IF(B$26=0,0,B$26/AGR_fec!B$26)</f>
        <v>0</v>
      </c>
      <c r="C52" s="209">
        <f>IF(C$26=0,0,C$26/AGR_fec!C$26)</f>
        <v>0</v>
      </c>
      <c r="D52" s="209">
        <f>IF(D$26=0,0,D$26/AGR_fec!D$26)</f>
        <v>0</v>
      </c>
      <c r="E52" s="209">
        <f>IF(E$26=0,0,E$26/AGR_fec!E$26)</f>
        <v>0</v>
      </c>
      <c r="F52" s="209">
        <f>IF(F$26=0,0,F$26/AGR_fec!F$26)</f>
        <v>0</v>
      </c>
      <c r="G52" s="209">
        <f>IF(G$26=0,0,G$26/AGR_fec!G$26)</f>
        <v>0</v>
      </c>
      <c r="H52" s="209">
        <f>IF(H$26=0,0,H$26/AGR_fec!H$26)</f>
        <v>0</v>
      </c>
      <c r="I52" s="209">
        <f>IF(I$26=0,0,I$26/AGR_fec!I$26)</f>
        <v>0</v>
      </c>
      <c r="J52" s="209">
        <f>IF(J$26=0,0,J$26/AGR_fec!J$26)</f>
        <v>0</v>
      </c>
      <c r="K52" s="209">
        <f>IF(K$26=0,0,K$26/AGR_fec!K$26)</f>
        <v>0</v>
      </c>
      <c r="L52" s="209">
        <f>IF(L$26=0,0,L$26/AGR_fec!L$26)</f>
        <v>0</v>
      </c>
      <c r="M52" s="209">
        <f>IF(M$26=0,0,M$26/AGR_fec!M$26)</f>
        <v>0</v>
      </c>
      <c r="N52" s="209">
        <f>IF(N$26=0,0,N$26/AGR_fec!N$26)</f>
        <v>0</v>
      </c>
      <c r="O52" s="209">
        <f>IF(O$26=0,0,O$26/AGR_fec!O$26)</f>
        <v>0</v>
      </c>
      <c r="P52" s="209">
        <f>IF(P$26=0,0,P$26/AGR_fec!P$26)</f>
        <v>0</v>
      </c>
      <c r="Q52" s="209">
        <f>IF(Q$26=0,0,Q$26/AGR_fec!Q$26)</f>
        <v>0</v>
      </c>
    </row>
    <row r="53" spans="1:17" x14ac:dyDescent="0.25">
      <c r="A53" s="177" t="s">
        <v>45</v>
      </c>
      <c r="B53" s="208">
        <f>IF(B$27=0,0,B$27/AGR_fec!B$27)</f>
        <v>0</v>
      </c>
      <c r="C53" s="208">
        <f>IF(C$27=0,0,C$27/AGR_fec!C$27)</f>
        <v>0</v>
      </c>
      <c r="D53" s="208">
        <f>IF(D$27=0,0,D$27/AGR_fec!D$27)</f>
        <v>0</v>
      </c>
      <c r="E53" s="208">
        <f>IF(E$27=0,0,E$27/AGR_fec!E$27)</f>
        <v>0</v>
      </c>
      <c r="F53" s="208">
        <f>IF(F$27=0,0,F$27/AGR_fec!F$27)</f>
        <v>0</v>
      </c>
      <c r="G53" s="208">
        <f>IF(G$27=0,0,G$27/AGR_fec!G$27)</f>
        <v>0</v>
      </c>
      <c r="H53" s="208">
        <f>IF(H$27=0,0,H$27/AGR_fec!H$27)</f>
        <v>0</v>
      </c>
      <c r="I53" s="208">
        <f>IF(I$27=0,0,I$27/AGR_fec!I$27)</f>
        <v>0</v>
      </c>
      <c r="J53" s="208">
        <f>IF(J$27=0,0,J$27/AGR_fec!J$27)</f>
        <v>0</v>
      </c>
      <c r="K53" s="208">
        <f>IF(K$27=0,0,K$27/AGR_fec!K$27)</f>
        <v>0</v>
      </c>
      <c r="L53" s="208">
        <f>IF(L$27=0,0,L$27/AGR_fec!L$27)</f>
        <v>0</v>
      </c>
      <c r="M53" s="208">
        <f>IF(M$27=0,0,M$27/AGR_fec!M$27)</f>
        <v>0</v>
      </c>
      <c r="N53" s="208">
        <f>IF(N$27=0,0,N$27/AGR_fec!N$27)</f>
        <v>0</v>
      </c>
      <c r="O53" s="208">
        <f>IF(O$27=0,0,O$27/AGR_fec!O$27)</f>
        <v>0</v>
      </c>
      <c r="P53" s="208">
        <f>IF(P$27=0,0,P$27/AGR_fec!P$27)</f>
        <v>0</v>
      </c>
      <c r="Q53" s="208">
        <f>IF(Q$27=0,0,Q$27/AGR_fec!Q$27)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198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107</v>
      </c>
      <c r="B3" s="98">
        <f t="shared" ref="B3:Q3" si="0">B4</f>
        <v>30328.506726251821</v>
      </c>
      <c r="C3" s="98">
        <f t="shared" si="0"/>
        <v>31373.880753272559</v>
      </c>
      <c r="D3" s="98">
        <f t="shared" si="0"/>
        <v>32495.261155650522</v>
      </c>
      <c r="E3" s="98">
        <f t="shared" si="0"/>
        <v>33731.530271564043</v>
      </c>
      <c r="F3" s="98">
        <f t="shared" si="0"/>
        <v>34617.834813028087</v>
      </c>
      <c r="G3" s="98">
        <f t="shared" si="0"/>
        <v>36342.733204631731</v>
      </c>
      <c r="H3" s="98">
        <f t="shared" si="0"/>
        <v>38469.11799294706</v>
      </c>
      <c r="I3" s="98">
        <f t="shared" si="0"/>
        <v>39751.744828443072</v>
      </c>
      <c r="J3" s="98">
        <f t="shared" si="0"/>
        <v>39000.000000000007</v>
      </c>
      <c r="K3" s="98">
        <f t="shared" si="0"/>
        <v>38554.611418751068</v>
      </c>
      <c r="L3" s="98">
        <f t="shared" si="0"/>
        <v>38666.797560647654</v>
      </c>
      <c r="M3" s="98">
        <f t="shared" si="0"/>
        <v>39682.353234252303</v>
      </c>
      <c r="N3" s="98">
        <f t="shared" si="0"/>
        <v>40313.241743500075</v>
      </c>
      <c r="O3" s="98">
        <f t="shared" si="0"/>
        <v>40502.039422132992</v>
      </c>
      <c r="P3" s="98">
        <f t="shared" si="0"/>
        <v>40954.464975317751</v>
      </c>
      <c r="Q3" s="98">
        <f t="shared" si="0"/>
        <v>41867.67014554108</v>
      </c>
    </row>
    <row r="4" spans="1:17" ht="12.95" customHeight="1" x14ac:dyDescent="0.25">
      <c r="A4" s="90" t="s">
        <v>44</v>
      </c>
      <c r="B4" s="89">
        <f t="shared" ref="B4" si="1">SUM(B5:B14)</f>
        <v>30328.506726251821</v>
      </c>
      <c r="C4" s="89">
        <f t="shared" ref="C4:Q4" si="2">SUM(C5:C14)</f>
        <v>31373.880753272559</v>
      </c>
      <c r="D4" s="89">
        <f t="shared" si="2"/>
        <v>32495.261155650522</v>
      </c>
      <c r="E4" s="89">
        <f t="shared" si="2"/>
        <v>33731.530271564043</v>
      </c>
      <c r="F4" s="89">
        <f t="shared" si="2"/>
        <v>34617.834813028087</v>
      </c>
      <c r="G4" s="89">
        <f t="shared" si="2"/>
        <v>36342.733204631731</v>
      </c>
      <c r="H4" s="89">
        <f t="shared" si="2"/>
        <v>38469.11799294706</v>
      </c>
      <c r="I4" s="89">
        <f t="shared" si="2"/>
        <v>39751.744828443072</v>
      </c>
      <c r="J4" s="89">
        <f t="shared" si="2"/>
        <v>39000.000000000007</v>
      </c>
      <c r="K4" s="89">
        <f t="shared" si="2"/>
        <v>38554.611418751068</v>
      </c>
      <c r="L4" s="89">
        <f t="shared" si="2"/>
        <v>38666.797560647654</v>
      </c>
      <c r="M4" s="89">
        <f t="shared" si="2"/>
        <v>39682.353234252303</v>
      </c>
      <c r="N4" s="89">
        <f t="shared" si="2"/>
        <v>40313.241743500075</v>
      </c>
      <c r="O4" s="89">
        <f t="shared" si="2"/>
        <v>40502.039422132992</v>
      </c>
      <c r="P4" s="89">
        <f t="shared" si="2"/>
        <v>40954.464975317751</v>
      </c>
      <c r="Q4" s="89">
        <f t="shared" si="2"/>
        <v>41867.67014554108</v>
      </c>
    </row>
    <row r="5" spans="1:17" ht="12" customHeight="1" x14ac:dyDescent="0.25">
      <c r="A5" s="88" t="s">
        <v>38</v>
      </c>
      <c r="B5" s="87">
        <v>808.25740660399993</v>
      </c>
      <c r="C5" s="87">
        <v>999.22650645456042</v>
      </c>
      <c r="D5" s="87">
        <v>1016.0471403566938</v>
      </c>
      <c r="E5" s="87">
        <v>895.95969250814881</v>
      </c>
      <c r="F5" s="87">
        <v>840.06555201318042</v>
      </c>
      <c r="G5" s="87">
        <v>833.52916106039493</v>
      </c>
      <c r="H5" s="87">
        <v>638.95117496283854</v>
      </c>
      <c r="I5" s="87">
        <v>611.1759706988837</v>
      </c>
      <c r="J5" s="87">
        <v>390.35998568416693</v>
      </c>
      <c r="K5" s="87">
        <v>332.46894929447683</v>
      </c>
      <c r="L5" s="87">
        <v>291.74816875501972</v>
      </c>
      <c r="M5" s="87">
        <v>281.2879356232217</v>
      </c>
      <c r="N5" s="87">
        <v>271.30333026581673</v>
      </c>
      <c r="O5" s="87">
        <v>263.5891732504337</v>
      </c>
      <c r="P5" s="87">
        <v>241.89668743833502</v>
      </c>
      <c r="Q5" s="87">
        <v>102.92496471956989</v>
      </c>
    </row>
    <row r="6" spans="1:17" ht="12" customHeight="1" x14ac:dyDescent="0.25">
      <c r="A6" s="88" t="s">
        <v>66</v>
      </c>
      <c r="B6" s="87">
        <v>0</v>
      </c>
      <c r="C6" s="87">
        <v>0</v>
      </c>
      <c r="D6" s="87">
        <v>0</v>
      </c>
      <c r="E6" s="87">
        <v>0</v>
      </c>
      <c r="F6" s="87">
        <v>0</v>
      </c>
      <c r="G6" s="87">
        <v>0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  <c r="P6" s="87">
        <v>0</v>
      </c>
      <c r="Q6" s="87">
        <v>0</v>
      </c>
    </row>
    <row r="7" spans="1:17" ht="12" customHeight="1" x14ac:dyDescent="0.25">
      <c r="A7" s="88" t="s">
        <v>99</v>
      </c>
      <c r="B7" s="87">
        <v>7693.4466958457324</v>
      </c>
      <c r="C7" s="87">
        <v>7103.7203751918196</v>
      </c>
      <c r="D7" s="87">
        <v>6613.9558065142437</v>
      </c>
      <c r="E7" s="87">
        <v>5446.8851243447634</v>
      </c>
      <c r="F7" s="87">
        <v>5111.4369468168152</v>
      </c>
      <c r="G7" s="87">
        <v>5089.2342303990299</v>
      </c>
      <c r="H7" s="87">
        <v>4054.1221366006403</v>
      </c>
      <c r="I7" s="87">
        <v>3901.2272753637494</v>
      </c>
      <c r="J7" s="87">
        <v>3857.3116311640483</v>
      </c>
      <c r="K7" s="87">
        <v>3827.8762857024485</v>
      </c>
      <c r="L7" s="87">
        <v>3598.4567626654889</v>
      </c>
      <c r="M7" s="87">
        <v>5659.9855165052259</v>
      </c>
      <c r="N7" s="87">
        <v>5783.8856053009004</v>
      </c>
      <c r="O7" s="87">
        <v>5222.1358023520233</v>
      </c>
      <c r="P7" s="87">
        <v>3986.1858426711124</v>
      </c>
      <c r="Q7" s="87">
        <v>3801.3447747413957</v>
      </c>
    </row>
    <row r="8" spans="1:17" ht="12" customHeight="1" x14ac:dyDescent="0.25">
      <c r="A8" s="88" t="s">
        <v>101</v>
      </c>
      <c r="B8" s="87">
        <v>0</v>
      </c>
      <c r="C8" s="87">
        <v>0</v>
      </c>
      <c r="D8" s="87">
        <v>0</v>
      </c>
      <c r="E8" s="87">
        <v>0</v>
      </c>
      <c r="F8" s="87">
        <v>0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  <c r="P8" s="87">
        <v>0</v>
      </c>
      <c r="Q8" s="87">
        <v>0</v>
      </c>
    </row>
    <row r="9" spans="1:17" ht="12" customHeight="1" x14ac:dyDescent="0.25">
      <c r="A9" s="88" t="s">
        <v>106</v>
      </c>
      <c r="B9" s="87">
        <v>1555.4725408459158</v>
      </c>
      <c r="C9" s="87">
        <v>3218.0688350972941</v>
      </c>
      <c r="D9" s="87">
        <v>4047.3247403111541</v>
      </c>
      <c r="E9" s="87">
        <v>7593.0786982908212</v>
      </c>
      <c r="F9" s="87">
        <v>7421.9249510662285</v>
      </c>
      <c r="G9" s="87">
        <v>6402.6022331368349</v>
      </c>
      <c r="H9" s="87">
        <v>6339.3132093264958</v>
      </c>
      <c r="I9" s="87">
        <v>6206.8496499156099</v>
      </c>
      <c r="J9" s="87">
        <v>3852.0498193700942</v>
      </c>
      <c r="K9" s="87">
        <v>3092.7499077044868</v>
      </c>
      <c r="L9" s="87">
        <v>3360.164309151508</v>
      </c>
      <c r="M9" s="87">
        <v>4026.1923513943575</v>
      </c>
      <c r="N9" s="87">
        <v>4195.7081216019369</v>
      </c>
      <c r="O9" s="87">
        <v>5700.6306561096399</v>
      </c>
      <c r="P9" s="87">
        <v>7863.4611173951107</v>
      </c>
      <c r="Q9" s="87">
        <v>8323.9682621488209</v>
      </c>
    </row>
    <row r="10" spans="1:17" ht="12" customHeight="1" x14ac:dyDescent="0.25">
      <c r="A10" s="88" t="s">
        <v>34</v>
      </c>
      <c r="B10" s="87">
        <v>1196.0165293425803</v>
      </c>
      <c r="C10" s="87">
        <v>1827.0337697581731</v>
      </c>
      <c r="D10" s="87">
        <v>1859.5289236259864</v>
      </c>
      <c r="E10" s="87">
        <v>1873.3482344441948</v>
      </c>
      <c r="F10" s="87">
        <v>2261.6442369477677</v>
      </c>
      <c r="G10" s="87">
        <v>2273.5121362435825</v>
      </c>
      <c r="H10" s="87">
        <v>2441.5755432911556</v>
      </c>
      <c r="I10" s="87">
        <v>2606.2444286960404</v>
      </c>
      <c r="J10" s="87">
        <v>2237.8194586758723</v>
      </c>
      <c r="K10" s="87">
        <v>1872.5284523250748</v>
      </c>
      <c r="L10" s="87">
        <v>1861.6646840556054</v>
      </c>
      <c r="M10" s="87">
        <v>1835.930074173611</v>
      </c>
      <c r="N10" s="87">
        <v>1310.7713626645525</v>
      </c>
      <c r="O10" s="87">
        <v>1243.9535000155217</v>
      </c>
      <c r="P10" s="87">
        <v>1101.7524956793484</v>
      </c>
      <c r="Q10" s="87">
        <v>1037.9008117395642</v>
      </c>
    </row>
    <row r="11" spans="1:17" ht="12" customHeight="1" x14ac:dyDescent="0.25">
      <c r="A11" s="88" t="s">
        <v>61</v>
      </c>
      <c r="B11" s="87">
        <v>0</v>
      </c>
      <c r="C11" s="87">
        <v>0</v>
      </c>
      <c r="D11" s="87">
        <v>0</v>
      </c>
      <c r="E11" s="87">
        <v>0</v>
      </c>
      <c r="F11" s="87">
        <v>0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  <c r="P11" s="87">
        <v>0</v>
      </c>
      <c r="Q11" s="87">
        <v>0</v>
      </c>
    </row>
    <row r="12" spans="1:17" ht="12" customHeight="1" x14ac:dyDescent="0.25">
      <c r="A12" s="88" t="s">
        <v>42</v>
      </c>
      <c r="B12" s="87">
        <v>17103.406902888048</v>
      </c>
      <c r="C12" s="87">
        <v>15225.482154104466</v>
      </c>
      <c r="D12" s="87">
        <v>15277.152885460466</v>
      </c>
      <c r="E12" s="87">
        <v>14202.141736236134</v>
      </c>
      <c r="F12" s="87">
        <v>14156.634634148391</v>
      </c>
      <c r="G12" s="87">
        <v>16812.351958524898</v>
      </c>
      <c r="H12" s="87">
        <v>17375.626853963218</v>
      </c>
      <c r="I12" s="87">
        <v>16762.491947412171</v>
      </c>
      <c r="J12" s="87">
        <v>17742.368834310451</v>
      </c>
      <c r="K12" s="87">
        <v>17971.336384915332</v>
      </c>
      <c r="L12" s="87">
        <v>19018.183358069105</v>
      </c>
      <c r="M12" s="87">
        <v>18146.772754750949</v>
      </c>
      <c r="N12" s="87">
        <v>17720.618492517286</v>
      </c>
      <c r="O12" s="87">
        <v>16600.061202668821</v>
      </c>
      <c r="P12" s="87">
        <v>14343.503872321056</v>
      </c>
      <c r="Q12" s="87">
        <v>15164.643993614747</v>
      </c>
    </row>
    <row r="13" spans="1:17" ht="12" customHeight="1" x14ac:dyDescent="0.25">
      <c r="A13" s="88" t="s">
        <v>105</v>
      </c>
      <c r="B13" s="87">
        <v>24.724946877817718</v>
      </c>
      <c r="C13" s="87">
        <v>52.76901783780977</v>
      </c>
      <c r="D13" s="87">
        <v>91.193129498495267</v>
      </c>
      <c r="E13" s="87">
        <v>107.90501370737066</v>
      </c>
      <c r="F13" s="87">
        <v>186.93335694509111</v>
      </c>
      <c r="G13" s="87">
        <v>231.77426320230887</v>
      </c>
      <c r="H13" s="87">
        <v>412.74694422390729</v>
      </c>
      <c r="I13" s="87">
        <v>588.67339320966414</v>
      </c>
      <c r="J13" s="87">
        <v>725.34830954705217</v>
      </c>
      <c r="K13" s="87">
        <v>806.69070653764038</v>
      </c>
      <c r="L13" s="87">
        <v>845.61090128778153</v>
      </c>
      <c r="M13" s="87">
        <v>1076.0637806814618</v>
      </c>
      <c r="N13" s="87">
        <v>1150.4936683561793</v>
      </c>
      <c r="O13" s="87">
        <v>1375.4561073770121</v>
      </c>
      <c r="P13" s="87">
        <v>1552.9035553077449</v>
      </c>
      <c r="Q13" s="87">
        <v>1902.7578601061687</v>
      </c>
    </row>
    <row r="14" spans="1:17" ht="12" customHeight="1" x14ac:dyDescent="0.25">
      <c r="A14" s="51" t="s">
        <v>104</v>
      </c>
      <c r="B14" s="94">
        <v>1947.1817038477275</v>
      </c>
      <c r="C14" s="94">
        <v>2947.5800948284354</v>
      </c>
      <c r="D14" s="94">
        <v>3590.0585298834803</v>
      </c>
      <c r="E14" s="94">
        <v>3612.2117720326091</v>
      </c>
      <c r="F14" s="94">
        <v>4639.1951350906147</v>
      </c>
      <c r="G14" s="94">
        <v>4699.7292220646841</v>
      </c>
      <c r="H14" s="94">
        <v>7206.7821305788048</v>
      </c>
      <c r="I14" s="94">
        <v>9075.0821631469589</v>
      </c>
      <c r="J14" s="94">
        <v>10194.741961248321</v>
      </c>
      <c r="K14" s="94">
        <v>10650.960732271604</v>
      </c>
      <c r="L14" s="94">
        <v>9690.9693766631426</v>
      </c>
      <c r="M14" s="94">
        <v>8656.1208211234753</v>
      </c>
      <c r="N14" s="94">
        <v>9880.4611627934046</v>
      </c>
      <c r="O14" s="94">
        <v>10096.212980359542</v>
      </c>
      <c r="P14" s="94">
        <v>11864.761404505049</v>
      </c>
      <c r="Q14" s="94">
        <v>11534.129478470813</v>
      </c>
    </row>
    <row r="15" spans="1:17" ht="12" hidden="1" customHeight="1" x14ac:dyDescent="0.25">
      <c r="A15" s="97" t="s">
        <v>103</v>
      </c>
      <c r="B15" s="96">
        <f t="shared" ref="B15" si="3">SUM(B5:B12)</f>
        <v>28356.600075526276</v>
      </c>
      <c r="C15" s="96">
        <f t="shared" ref="C15:Q15" si="4">SUM(C5:C12)</f>
        <v>28373.531640606314</v>
      </c>
      <c r="D15" s="96">
        <f t="shared" si="4"/>
        <v>28814.009496268543</v>
      </c>
      <c r="E15" s="96">
        <f t="shared" si="4"/>
        <v>30011.413485824061</v>
      </c>
      <c r="F15" s="96">
        <f t="shared" si="4"/>
        <v>29791.706320992384</v>
      </c>
      <c r="G15" s="96">
        <f t="shared" si="4"/>
        <v>31411.229719364739</v>
      </c>
      <c r="H15" s="96">
        <f t="shared" si="4"/>
        <v>30849.588918144349</v>
      </c>
      <c r="I15" s="96">
        <f t="shared" si="4"/>
        <v>30087.989272086452</v>
      </c>
      <c r="J15" s="96">
        <f t="shared" si="4"/>
        <v>28079.909729204635</v>
      </c>
      <c r="K15" s="96">
        <f t="shared" si="4"/>
        <v>27096.959979941821</v>
      </c>
      <c r="L15" s="96">
        <f t="shared" si="4"/>
        <v>28130.217282696729</v>
      </c>
      <c r="M15" s="96">
        <f t="shared" si="4"/>
        <v>29950.168632447367</v>
      </c>
      <c r="N15" s="96">
        <f t="shared" si="4"/>
        <v>29282.286912350493</v>
      </c>
      <c r="O15" s="96">
        <f t="shared" si="4"/>
        <v>29030.370334396437</v>
      </c>
      <c r="P15" s="96">
        <f t="shared" si="4"/>
        <v>27536.800015504959</v>
      </c>
      <c r="Q15" s="96">
        <f t="shared" si="4"/>
        <v>28430.782806964096</v>
      </c>
    </row>
    <row r="16" spans="1:17" ht="12.95" customHeight="1" x14ac:dyDescent="0.25">
      <c r="A16" s="90" t="s">
        <v>102</v>
      </c>
      <c r="B16" s="89">
        <f t="shared" ref="B16" si="5">SUM(B17:B18)</f>
        <v>913</v>
      </c>
      <c r="C16" s="89">
        <f t="shared" ref="C16:Q16" si="6">SUM(C17:C18)</f>
        <v>1017.0000000000001</v>
      </c>
      <c r="D16" s="89">
        <f t="shared" si="6"/>
        <v>1148</v>
      </c>
      <c r="E16" s="89">
        <f t="shared" si="6"/>
        <v>1260</v>
      </c>
      <c r="F16" s="89">
        <f t="shared" si="6"/>
        <v>1353.9999999999998</v>
      </c>
      <c r="G16" s="89">
        <f t="shared" si="6"/>
        <v>1535.9999999999998</v>
      </c>
      <c r="H16" s="89">
        <f t="shared" si="6"/>
        <v>1783</v>
      </c>
      <c r="I16" s="89">
        <f t="shared" si="6"/>
        <v>1949.0000000000007</v>
      </c>
      <c r="J16" s="89">
        <f t="shared" si="6"/>
        <v>2051.9999999999995</v>
      </c>
      <c r="K16" s="89">
        <f t="shared" si="6"/>
        <v>2116</v>
      </c>
      <c r="L16" s="89">
        <f t="shared" si="6"/>
        <v>2202</v>
      </c>
      <c r="M16" s="89">
        <f t="shared" si="6"/>
        <v>2298.9999999999991</v>
      </c>
      <c r="N16" s="89">
        <f t="shared" si="6"/>
        <v>2363</v>
      </c>
      <c r="O16" s="89">
        <f t="shared" si="6"/>
        <v>2419</v>
      </c>
      <c r="P16" s="89">
        <f t="shared" si="6"/>
        <v>2504</v>
      </c>
      <c r="Q16" s="89">
        <f t="shared" si="6"/>
        <v>2671.9999999999995</v>
      </c>
    </row>
    <row r="17" spans="1:17" ht="12.95" customHeight="1" x14ac:dyDescent="0.25">
      <c r="A17" s="88" t="s">
        <v>101</v>
      </c>
      <c r="B17" s="95">
        <v>0</v>
      </c>
      <c r="C17" s="95">
        <v>0</v>
      </c>
      <c r="D17" s="95">
        <v>0</v>
      </c>
      <c r="E17" s="95">
        <v>0</v>
      </c>
      <c r="F17" s="95">
        <v>0</v>
      </c>
      <c r="G17" s="95">
        <v>0</v>
      </c>
      <c r="H17" s="95">
        <v>0</v>
      </c>
      <c r="I17" s="95">
        <v>0</v>
      </c>
      <c r="J17" s="95">
        <v>0</v>
      </c>
      <c r="K17" s="95">
        <v>0</v>
      </c>
      <c r="L17" s="95">
        <v>0</v>
      </c>
      <c r="M17" s="95">
        <v>0</v>
      </c>
      <c r="N17" s="95">
        <v>0</v>
      </c>
      <c r="O17" s="95">
        <v>0</v>
      </c>
      <c r="P17" s="95">
        <v>0</v>
      </c>
      <c r="Q17" s="95">
        <v>0</v>
      </c>
    </row>
    <row r="18" spans="1:17" ht="12" customHeight="1" x14ac:dyDescent="0.25">
      <c r="A18" s="88" t="s">
        <v>100</v>
      </c>
      <c r="B18" s="95">
        <v>913</v>
      </c>
      <c r="C18" s="95">
        <v>1017.0000000000001</v>
      </c>
      <c r="D18" s="95">
        <v>1148</v>
      </c>
      <c r="E18" s="95">
        <v>1260</v>
      </c>
      <c r="F18" s="95">
        <v>1353.9999999999998</v>
      </c>
      <c r="G18" s="95">
        <v>1535.9999999999998</v>
      </c>
      <c r="H18" s="95">
        <v>1783</v>
      </c>
      <c r="I18" s="95">
        <v>1949.0000000000007</v>
      </c>
      <c r="J18" s="95">
        <v>2051.9999999999995</v>
      </c>
      <c r="K18" s="95">
        <v>2116</v>
      </c>
      <c r="L18" s="95">
        <v>2202</v>
      </c>
      <c r="M18" s="95">
        <v>2298.9999999999991</v>
      </c>
      <c r="N18" s="95">
        <v>2363</v>
      </c>
      <c r="O18" s="95">
        <v>2419</v>
      </c>
      <c r="P18" s="95">
        <v>2504</v>
      </c>
      <c r="Q18" s="95">
        <v>2671.9999999999995</v>
      </c>
    </row>
    <row r="19" spans="1:17" ht="12.95" customHeight="1" x14ac:dyDescent="0.25">
      <c r="A19" s="90" t="s">
        <v>47</v>
      </c>
      <c r="B19" s="89">
        <f t="shared" ref="B19" si="7">SUM(B20:B26)</f>
        <v>30328.506726251821</v>
      </c>
      <c r="C19" s="89">
        <f t="shared" ref="C19:Q19" si="8">SUM(C20:C26)</f>
        <v>31373.880753272562</v>
      </c>
      <c r="D19" s="89">
        <f t="shared" si="8"/>
        <v>32495.261155650525</v>
      </c>
      <c r="E19" s="89">
        <f t="shared" si="8"/>
        <v>33731.530271564043</v>
      </c>
      <c r="F19" s="89">
        <f t="shared" si="8"/>
        <v>34617.834813028094</v>
      </c>
      <c r="G19" s="89">
        <f t="shared" si="8"/>
        <v>36342.733204631731</v>
      </c>
      <c r="H19" s="89">
        <f t="shared" si="8"/>
        <v>38469.117992947053</v>
      </c>
      <c r="I19" s="89">
        <f t="shared" si="8"/>
        <v>39751.744828443087</v>
      </c>
      <c r="J19" s="89">
        <f t="shared" si="8"/>
        <v>38999.999999999993</v>
      </c>
      <c r="K19" s="89">
        <f t="shared" si="8"/>
        <v>38554.611418751061</v>
      </c>
      <c r="L19" s="89">
        <f t="shared" si="8"/>
        <v>38666.797560647654</v>
      </c>
      <c r="M19" s="89">
        <f t="shared" si="8"/>
        <v>39682.35323425231</v>
      </c>
      <c r="N19" s="89">
        <f t="shared" si="8"/>
        <v>40313.241743500075</v>
      </c>
      <c r="O19" s="89">
        <f t="shared" si="8"/>
        <v>40502.039422132977</v>
      </c>
      <c r="P19" s="89">
        <f t="shared" si="8"/>
        <v>40954.464975317751</v>
      </c>
      <c r="Q19" s="89">
        <f t="shared" si="8"/>
        <v>41867.670145541066</v>
      </c>
    </row>
    <row r="20" spans="1:17" ht="12" customHeight="1" x14ac:dyDescent="0.25">
      <c r="A20" s="88" t="s">
        <v>38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s="28" customFormat="1" ht="12" customHeight="1" x14ac:dyDescent="0.25">
      <c r="A21" s="88" t="s">
        <v>66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ht="12" customHeight="1" x14ac:dyDescent="0.25">
      <c r="A22" s="88" t="s">
        <v>99</v>
      </c>
      <c r="B22" s="87">
        <v>6655.2598036294121</v>
      </c>
      <c r="C22" s="87">
        <v>6519.2193219522869</v>
      </c>
      <c r="D22" s="87">
        <v>5427.3284978925149</v>
      </c>
      <c r="E22" s="87">
        <v>4261.2733797623478</v>
      </c>
      <c r="F22" s="87">
        <v>3539.9164854045503</v>
      </c>
      <c r="G22" s="87">
        <v>3414.8585422189653</v>
      </c>
      <c r="H22" s="87">
        <v>3198.2090383008044</v>
      </c>
      <c r="I22" s="87">
        <v>3155.37833315427</v>
      </c>
      <c r="J22" s="87">
        <v>3076.0807865958132</v>
      </c>
      <c r="K22" s="87">
        <v>3069.9630433888424</v>
      </c>
      <c r="L22" s="87">
        <v>2990.8813425557228</v>
      </c>
      <c r="M22" s="87">
        <v>2930.5076719229214</v>
      </c>
      <c r="N22" s="87">
        <v>2834.0182347706927</v>
      </c>
      <c r="O22" s="87">
        <v>2724.1012015820065</v>
      </c>
      <c r="P22" s="87">
        <v>2687.5366927189448</v>
      </c>
      <c r="Q22" s="87">
        <v>2659.2164223444825</v>
      </c>
    </row>
    <row r="23" spans="1:17" ht="12" customHeight="1" x14ac:dyDescent="0.25">
      <c r="A23" s="88" t="s">
        <v>98</v>
      </c>
      <c r="B23" s="87">
        <v>889.57446036678436</v>
      </c>
      <c r="C23" s="87">
        <v>1990.8613131149159</v>
      </c>
      <c r="D23" s="87">
        <v>2107.2870833899142</v>
      </c>
      <c r="E23" s="87">
        <v>2203.7800859613089</v>
      </c>
      <c r="F23" s="87">
        <v>2220.7075463177175</v>
      </c>
      <c r="G23" s="87">
        <v>2317.2508046080998</v>
      </c>
      <c r="H23" s="87">
        <v>2420.8759034809159</v>
      </c>
      <c r="I23" s="87">
        <v>2475.7375626452531</v>
      </c>
      <c r="J23" s="87">
        <v>2491.5503044874054</v>
      </c>
      <c r="K23" s="87">
        <v>2549.0950797602318</v>
      </c>
      <c r="L23" s="87">
        <v>2562.0069195769511</v>
      </c>
      <c r="M23" s="87">
        <v>3114.1564576435549</v>
      </c>
      <c r="N23" s="87">
        <v>3269.3603122539416</v>
      </c>
      <c r="O23" s="87">
        <v>4528.6110579003443</v>
      </c>
      <c r="P23" s="87">
        <v>6173.1505337609769</v>
      </c>
      <c r="Q23" s="87">
        <v>6426.4014245027083</v>
      </c>
    </row>
    <row r="24" spans="1:17" ht="12" customHeight="1" x14ac:dyDescent="0.25">
      <c r="A24" s="88" t="s">
        <v>34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ht="12" customHeight="1" x14ac:dyDescent="0.25">
      <c r="A25" s="88" t="s">
        <v>42</v>
      </c>
      <c r="B25" s="87">
        <v>10596.22286797872</v>
      </c>
      <c r="C25" s="87">
        <v>11167.391784615886</v>
      </c>
      <c r="D25" s="87">
        <v>11173.106081874505</v>
      </c>
      <c r="E25" s="87">
        <v>11252.336109404599</v>
      </c>
      <c r="F25" s="87">
        <v>11537.458387123725</v>
      </c>
      <c r="G25" s="87">
        <v>12397.74650279975</v>
      </c>
      <c r="H25" s="87">
        <v>12922.16199562472</v>
      </c>
      <c r="I25" s="87">
        <v>13504.974781126064</v>
      </c>
      <c r="J25" s="87">
        <v>13691.596899842321</v>
      </c>
      <c r="K25" s="87">
        <v>14316.859771475893</v>
      </c>
      <c r="L25" s="87">
        <v>14504.059819795662</v>
      </c>
      <c r="M25" s="87">
        <v>14625.862565002319</v>
      </c>
      <c r="N25" s="87">
        <v>14471.241779043927</v>
      </c>
      <c r="O25" s="87">
        <v>14408.291352670329</v>
      </c>
      <c r="P25" s="87">
        <v>13509.175130392336</v>
      </c>
      <c r="Q25" s="87">
        <v>12745.900240335926</v>
      </c>
    </row>
    <row r="26" spans="1:17" ht="12" customHeight="1" x14ac:dyDescent="0.25">
      <c r="A26" s="88" t="s">
        <v>30</v>
      </c>
      <c r="B26" s="94">
        <v>12187.449594276901</v>
      </c>
      <c r="C26" s="94">
        <v>11696.408333589477</v>
      </c>
      <c r="D26" s="94">
        <v>13787.539492493594</v>
      </c>
      <c r="E26" s="94">
        <v>16014.14069643579</v>
      </c>
      <c r="F26" s="94">
        <v>17319.752394182105</v>
      </c>
      <c r="G26" s="94">
        <v>18212.877355004919</v>
      </c>
      <c r="H26" s="94">
        <v>19927.871055540618</v>
      </c>
      <c r="I26" s="94">
        <v>20615.654151517498</v>
      </c>
      <c r="J26" s="94">
        <v>19740.772009074455</v>
      </c>
      <c r="K26" s="94">
        <v>18618.693524126094</v>
      </c>
      <c r="L26" s="94">
        <v>18609.849478719316</v>
      </c>
      <c r="M26" s="94">
        <v>19011.826539683516</v>
      </c>
      <c r="N26" s="94">
        <v>19738.621417431514</v>
      </c>
      <c r="O26" s="94">
        <v>18841.035809980302</v>
      </c>
      <c r="P26" s="94">
        <v>18584.602618445489</v>
      </c>
      <c r="Q26" s="94">
        <v>20036.152058357944</v>
      </c>
    </row>
    <row r="27" spans="1:17" ht="12" customHeight="1" x14ac:dyDescent="0.25">
      <c r="A27" s="93" t="s">
        <v>33</v>
      </c>
      <c r="B27" s="92">
        <v>0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2">
        <v>0</v>
      </c>
      <c r="M27" s="92">
        <v>0</v>
      </c>
      <c r="N27" s="92">
        <v>0</v>
      </c>
      <c r="O27" s="92">
        <v>0</v>
      </c>
      <c r="P27" s="92">
        <v>0</v>
      </c>
      <c r="Q27" s="92">
        <v>0</v>
      </c>
    </row>
    <row r="28" spans="1:17" ht="12" hidden="1" customHeight="1" x14ac:dyDescent="0.25">
      <c r="A28" s="91" t="s">
        <v>33</v>
      </c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</row>
    <row r="29" spans="1:17" ht="12.95" customHeight="1" x14ac:dyDescent="0.25">
      <c r="A29" s="90" t="s">
        <v>46</v>
      </c>
      <c r="B29" s="89">
        <f t="shared" ref="B29" si="9">SUM(B30:B33)</f>
        <v>30328.506726251828</v>
      </c>
      <c r="C29" s="89">
        <f t="shared" ref="C29:Q29" si="10">SUM(C30:C33)</f>
        <v>31373.880753272562</v>
      </c>
      <c r="D29" s="89">
        <f t="shared" si="10"/>
        <v>32495.261155650529</v>
      </c>
      <c r="E29" s="89">
        <f t="shared" si="10"/>
        <v>33731.53027156405</v>
      </c>
      <c r="F29" s="89">
        <f t="shared" si="10"/>
        <v>34617.834813028101</v>
      </c>
      <c r="G29" s="89">
        <f t="shared" si="10"/>
        <v>36342.733204631739</v>
      </c>
      <c r="H29" s="89">
        <f t="shared" si="10"/>
        <v>38469.117992947067</v>
      </c>
      <c r="I29" s="89">
        <f t="shared" si="10"/>
        <v>39751.744828443087</v>
      </c>
      <c r="J29" s="89">
        <f t="shared" si="10"/>
        <v>39000</v>
      </c>
      <c r="K29" s="89">
        <f t="shared" si="10"/>
        <v>38554.611418751068</v>
      </c>
      <c r="L29" s="89">
        <f t="shared" si="10"/>
        <v>38666.797560647654</v>
      </c>
      <c r="M29" s="89">
        <f t="shared" si="10"/>
        <v>39682.353234252303</v>
      </c>
      <c r="N29" s="89">
        <f t="shared" si="10"/>
        <v>40313.241743500075</v>
      </c>
      <c r="O29" s="89">
        <f t="shared" si="10"/>
        <v>40502.039422132977</v>
      </c>
      <c r="P29" s="89">
        <f t="shared" si="10"/>
        <v>40954.464975317736</v>
      </c>
      <c r="Q29" s="89">
        <f t="shared" si="10"/>
        <v>41867.670145541066</v>
      </c>
    </row>
    <row r="30" spans="1:17" ht="12" customHeight="1" x14ac:dyDescent="0.25">
      <c r="A30" s="88" t="s">
        <v>66</v>
      </c>
      <c r="B30" s="87">
        <v>0</v>
      </c>
      <c r="C30" s="87">
        <v>0</v>
      </c>
      <c r="D30" s="87">
        <v>0</v>
      </c>
      <c r="E30" s="87">
        <v>0</v>
      </c>
      <c r="F30" s="87">
        <v>818.24030175231462</v>
      </c>
      <c r="G30" s="87">
        <v>826.77900017922173</v>
      </c>
      <c r="H30" s="87">
        <v>842.13306190962567</v>
      </c>
      <c r="I30" s="87">
        <v>847.31204480495342</v>
      </c>
      <c r="J30" s="87">
        <v>844.23919368171755</v>
      </c>
      <c r="K30" s="87">
        <v>835.87803940064464</v>
      </c>
      <c r="L30" s="87">
        <v>830.07316417456343</v>
      </c>
      <c r="M30" s="87">
        <v>833.36545412911573</v>
      </c>
      <c r="N30" s="87">
        <v>856.07698394168119</v>
      </c>
      <c r="O30" s="87">
        <v>861.23704525641392</v>
      </c>
      <c r="P30" s="87">
        <v>868.4464072732784</v>
      </c>
      <c r="Q30" s="87">
        <v>875.10030409502713</v>
      </c>
    </row>
    <row r="31" spans="1:17" ht="12" customHeight="1" x14ac:dyDescent="0.25">
      <c r="A31" s="88" t="s">
        <v>98</v>
      </c>
      <c r="B31" s="87">
        <v>798.16834852324075</v>
      </c>
      <c r="C31" s="87">
        <v>2658.9352706621739</v>
      </c>
      <c r="D31" s="87">
        <v>3864.919085645457</v>
      </c>
      <c r="E31" s="87">
        <v>3939.1489614820857</v>
      </c>
      <c r="F31" s="87">
        <v>3907.1011212218932</v>
      </c>
      <c r="G31" s="87">
        <v>3891.6009581266785</v>
      </c>
      <c r="H31" s="87">
        <v>3843.3475496858873</v>
      </c>
      <c r="I31" s="87">
        <v>3819.9622603383345</v>
      </c>
      <c r="J31" s="87">
        <v>3694.9076241177104</v>
      </c>
      <c r="K31" s="87">
        <v>3359.7724447663663</v>
      </c>
      <c r="L31" s="87">
        <v>3551.152289335861</v>
      </c>
      <c r="M31" s="87">
        <v>3642.488331410826</v>
      </c>
      <c r="N31" s="87">
        <v>3895.2171440515458</v>
      </c>
      <c r="O31" s="87">
        <v>3945.0923573306582</v>
      </c>
      <c r="P31" s="87">
        <v>4003.9691406454926</v>
      </c>
      <c r="Q31" s="87">
        <v>4135.596689350813</v>
      </c>
    </row>
    <row r="32" spans="1:17" ht="12" customHeight="1" x14ac:dyDescent="0.25">
      <c r="A32" s="88" t="s">
        <v>34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ht="12" customHeight="1" x14ac:dyDescent="0.25">
      <c r="A33" s="49" t="s">
        <v>30</v>
      </c>
      <c r="B33" s="86">
        <v>29530.338377728585</v>
      </c>
      <c r="C33" s="86">
        <v>28714.94548261039</v>
      </c>
      <c r="D33" s="86">
        <v>28630.342070005074</v>
      </c>
      <c r="E33" s="86">
        <v>29792.381310081964</v>
      </c>
      <c r="F33" s="86">
        <v>29892.493390053893</v>
      </c>
      <c r="G33" s="86">
        <v>31624.353246325842</v>
      </c>
      <c r="H33" s="86">
        <v>33783.637381351553</v>
      </c>
      <c r="I33" s="86">
        <v>35084.470523299802</v>
      </c>
      <c r="J33" s="86">
        <v>34460.853182200575</v>
      </c>
      <c r="K33" s="86">
        <v>34358.960934584058</v>
      </c>
      <c r="L33" s="86">
        <v>34285.572107137232</v>
      </c>
      <c r="M33" s="86">
        <v>35206.499448712362</v>
      </c>
      <c r="N33" s="86">
        <v>35561.947615506848</v>
      </c>
      <c r="O33" s="86">
        <v>35695.710019545906</v>
      </c>
      <c r="P33" s="86">
        <v>36082.049427398968</v>
      </c>
      <c r="Q33" s="86">
        <v>36856.973152095226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199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>
      <c r="A2"/>
    </row>
    <row r="3" spans="1:17" ht="12.95" customHeight="1" x14ac:dyDescent="0.25">
      <c r="A3" s="99" t="s">
        <v>109</v>
      </c>
      <c r="B3" s="106">
        <f t="shared" ref="B3" si="0">SUM(B4,B16,B19,B29)</f>
        <v>221.04529990998557</v>
      </c>
      <c r="C3" s="106">
        <f t="shared" ref="C3:Q3" si="1">SUM(C4,C16,C19,C29)</f>
        <v>225.06755962454756</v>
      </c>
      <c r="D3" s="106">
        <f t="shared" si="1"/>
        <v>221.33716322570504</v>
      </c>
      <c r="E3" s="106">
        <f t="shared" si="1"/>
        <v>259.46480174225456</v>
      </c>
      <c r="F3" s="106">
        <f t="shared" si="1"/>
        <v>298.15606733554125</v>
      </c>
      <c r="G3" s="106">
        <f t="shared" si="1"/>
        <v>300.49390544040341</v>
      </c>
      <c r="H3" s="106">
        <f t="shared" si="1"/>
        <v>298.78412784678642</v>
      </c>
      <c r="I3" s="106">
        <f t="shared" si="1"/>
        <v>302.13630417252284</v>
      </c>
      <c r="J3" s="106">
        <f t="shared" si="1"/>
        <v>334.05832714496245</v>
      </c>
      <c r="K3" s="106">
        <f t="shared" si="1"/>
        <v>318.21771934666481</v>
      </c>
      <c r="L3" s="106">
        <f t="shared" si="1"/>
        <v>321.13379484041235</v>
      </c>
      <c r="M3" s="106">
        <f t="shared" si="1"/>
        <v>297.33550366045256</v>
      </c>
      <c r="N3" s="106">
        <f t="shared" si="1"/>
        <v>317.55006625400745</v>
      </c>
      <c r="O3" s="106">
        <f t="shared" si="1"/>
        <v>311.47850141811858</v>
      </c>
      <c r="P3" s="106">
        <f t="shared" si="1"/>
        <v>350.23503444364172</v>
      </c>
      <c r="Q3" s="106">
        <f t="shared" si="1"/>
        <v>356.62715367080506</v>
      </c>
    </row>
    <row r="4" spans="1:17" ht="12.95" customHeight="1" x14ac:dyDescent="0.25">
      <c r="A4" s="90" t="s">
        <v>44</v>
      </c>
      <c r="B4" s="101">
        <f t="shared" ref="B4" si="2">SUM(B5:B15)</f>
        <v>161.80539005632085</v>
      </c>
      <c r="C4" s="101">
        <f t="shared" ref="C4:Q4" si="3">SUM(C5:C15)</f>
        <v>163.80097377056174</v>
      </c>
      <c r="D4" s="101">
        <f t="shared" si="3"/>
        <v>158.87041999215921</v>
      </c>
      <c r="E4" s="101">
        <f t="shared" si="3"/>
        <v>195.60160956804629</v>
      </c>
      <c r="F4" s="101">
        <f t="shared" si="3"/>
        <v>233.08747422554202</v>
      </c>
      <c r="G4" s="101">
        <f t="shared" si="3"/>
        <v>233.31390210296351</v>
      </c>
      <c r="H4" s="101">
        <f t="shared" si="3"/>
        <v>228.9343245618808</v>
      </c>
      <c r="I4" s="101">
        <f t="shared" si="3"/>
        <v>230.78274101238037</v>
      </c>
      <c r="J4" s="101">
        <f t="shared" si="3"/>
        <v>264.08274620686166</v>
      </c>
      <c r="K4" s="101">
        <f t="shared" si="3"/>
        <v>249.18798582073242</v>
      </c>
      <c r="L4" s="101">
        <f t="shared" si="3"/>
        <v>254.03784442015933</v>
      </c>
      <c r="M4" s="101">
        <f t="shared" si="3"/>
        <v>228.53964275543001</v>
      </c>
      <c r="N4" s="101">
        <f t="shared" si="3"/>
        <v>247.88215163583263</v>
      </c>
      <c r="O4" s="101">
        <f t="shared" si="3"/>
        <v>241.19776551940316</v>
      </c>
      <c r="P4" s="101">
        <f t="shared" si="3"/>
        <v>279.47513653752441</v>
      </c>
      <c r="Q4" s="101">
        <f t="shared" si="3"/>
        <v>284.32516418654819</v>
      </c>
    </row>
    <row r="5" spans="1:17" ht="12" customHeight="1" x14ac:dyDescent="0.25">
      <c r="A5" s="88" t="s">
        <v>38</v>
      </c>
      <c r="B5" s="100">
        <v>5.6349588596784344</v>
      </c>
      <c r="C5" s="100">
        <v>6.9001000000000001</v>
      </c>
      <c r="D5" s="100">
        <v>6.0985999999999985</v>
      </c>
      <c r="E5" s="100">
        <v>6.6403499999999989</v>
      </c>
      <c r="F5" s="100">
        <v>6.8221300000000005</v>
      </c>
      <c r="G5" s="100">
        <v>7.4029153549547502</v>
      </c>
      <c r="H5" s="100">
        <v>4.5994499999999992</v>
      </c>
      <c r="I5" s="100">
        <v>5.0586299999999982</v>
      </c>
      <c r="J5" s="100">
        <v>3.5300599999999984</v>
      </c>
      <c r="K5" s="100">
        <v>2.9036699999999995</v>
      </c>
      <c r="L5" s="100">
        <v>2.4176715514541445</v>
      </c>
      <c r="M5" s="100">
        <v>1.7710671444079131</v>
      </c>
      <c r="N5" s="100">
        <v>2.2495094111932934</v>
      </c>
      <c r="O5" s="100">
        <v>3.5597066052344597</v>
      </c>
      <c r="P5" s="100">
        <v>2.2458573083071953</v>
      </c>
      <c r="Q5" s="100">
        <v>0.95540426587233374</v>
      </c>
    </row>
    <row r="6" spans="1:17" ht="12" customHeight="1" x14ac:dyDescent="0.25">
      <c r="A6" s="88" t="s">
        <v>66</v>
      </c>
      <c r="B6" s="100">
        <v>0</v>
      </c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>
        <v>46.029398639771195</v>
      </c>
      <c r="C7" s="100">
        <v>57.018201569699613</v>
      </c>
      <c r="D7" s="100">
        <v>35.828791419708999</v>
      </c>
      <c r="E7" s="100">
        <v>34.634052120405677</v>
      </c>
      <c r="F7" s="100">
        <v>34.904988547357874</v>
      </c>
      <c r="G7" s="100">
        <v>40.186275895196964</v>
      </c>
      <c r="H7" s="100">
        <v>27.169475152481038</v>
      </c>
      <c r="I7" s="100">
        <v>24.302232221532972</v>
      </c>
      <c r="J7" s="100">
        <v>31.488690009604305</v>
      </c>
      <c r="K7" s="100">
        <v>30.190308115796949</v>
      </c>
      <c r="L7" s="100">
        <v>25.183703841347405</v>
      </c>
      <c r="M7" s="100">
        <v>38.418082558854813</v>
      </c>
      <c r="N7" s="100">
        <v>39.499341724807351</v>
      </c>
      <c r="O7" s="100">
        <v>35.59532405830241</v>
      </c>
      <c r="P7" s="100">
        <v>26.550481593140216</v>
      </c>
      <c r="Q7" s="100">
        <v>29.57819255612884</v>
      </c>
    </row>
    <row r="8" spans="1:17" ht="12" customHeight="1" x14ac:dyDescent="0.25">
      <c r="A8" s="88" t="s">
        <v>101</v>
      </c>
      <c r="B8" s="100">
        <v>0</v>
      </c>
      <c r="C8" s="100">
        <v>0</v>
      </c>
      <c r="D8" s="100">
        <v>0</v>
      </c>
      <c r="E8" s="100">
        <v>0</v>
      </c>
      <c r="F8" s="100">
        <v>0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</row>
    <row r="9" spans="1:17" ht="12" customHeight="1" x14ac:dyDescent="0.25">
      <c r="A9" s="88" t="s">
        <v>106</v>
      </c>
      <c r="B9" s="100">
        <v>8.7108280374162224</v>
      </c>
      <c r="C9" s="100">
        <v>16.998486929907454</v>
      </c>
      <c r="D9" s="100">
        <v>20.522093475192047</v>
      </c>
      <c r="E9" s="100">
        <v>57.094705485441743</v>
      </c>
      <c r="F9" s="100">
        <v>51.467540469155416</v>
      </c>
      <c r="G9" s="100">
        <v>39.723884345525633</v>
      </c>
      <c r="H9" s="100">
        <v>42.90220889560112</v>
      </c>
      <c r="I9" s="100">
        <v>38.146471955144669</v>
      </c>
      <c r="J9" s="100">
        <v>27.982780284103839</v>
      </c>
      <c r="K9" s="100">
        <v>21.697963018166824</v>
      </c>
      <c r="L9" s="100">
        <v>24.013311912769897</v>
      </c>
      <c r="M9" s="100">
        <v>24.757339367998281</v>
      </c>
      <c r="N9" s="100">
        <v>27.873298494178623</v>
      </c>
      <c r="O9" s="100">
        <v>36.550528803312623</v>
      </c>
      <c r="P9" s="100">
        <v>58.095742528333076</v>
      </c>
      <c r="Q9" s="100">
        <v>61.219961380279564</v>
      </c>
    </row>
    <row r="10" spans="1:17" ht="12" customHeight="1" x14ac:dyDescent="0.25">
      <c r="A10" s="88" t="s">
        <v>34</v>
      </c>
      <c r="B10" s="100">
        <v>8.7417806627995738</v>
      </c>
      <c r="C10" s="100">
        <v>12.596630000000001</v>
      </c>
      <c r="D10" s="100">
        <v>12.307119999999999</v>
      </c>
      <c r="E10" s="100">
        <v>13.00201</v>
      </c>
      <c r="F10" s="100">
        <v>25.000360000000004</v>
      </c>
      <c r="G10" s="100">
        <v>16.457356368644749</v>
      </c>
      <c r="H10" s="100">
        <v>19.990259999999992</v>
      </c>
      <c r="I10" s="100">
        <v>20.905119999999997</v>
      </c>
      <c r="J10" s="100">
        <v>21.215999999999998</v>
      </c>
      <c r="K10" s="100">
        <v>14.398469999999994</v>
      </c>
      <c r="L10" s="100">
        <v>17.364160898729317</v>
      </c>
      <c r="M10" s="100">
        <v>18.630103642593568</v>
      </c>
      <c r="N10" s="100">
        <v>11.20214652080759</v>
      </c>
      <c r="O10" s="100">
        <v>10.174269278099692</v>
      </c>
      <c r="P10" s="100">
        <v>8.8853346049427078</v>
      </c>
      <c r="Q10" s="100">
        <v>9.5539940705601207</v>
      </c>
    </row>
    <row r="11" spans="1:17" ht="12" customHeight="1" x14ac:dyDescent="0.25">
      <c r="A11" s="88" t="s">
        <v>61</v>
      </c>
      <c r="B11" s="100">
        <v>0</v>
      </c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>
        <v>81.78650549038251</v>
      </c>
      <c r="C12" s="100">
        <v>54.921714510166531</v>
      </c>
      <c r="D12" s="100">
        <v>65.50348077068891</v>
      </c>
      <c r="E12" s="100">
        <v>64.580096039020091</v>
      </c>
      <c r="F12" s="100">
        <v>83.557800013590864</v>
      </c>
      <c r="G12" s="100">
        <v>98.635161477010641</v>
      </c>
      <c r="H12" s="100">
        <v>90.664484626120796</v>
      </c>
      <c r="I12" s="100">
        <v>88.751501383269328</v>
      </c>
      <c r="J12" s="100">
        <v>108.80522105903611</v>
      </c>
      <c r="K12" s="100">
        <v>108.2513349540813</v>
      </c>
      <c r="L12" s="100">
        <v>118.00539424854635</v>
      </c>
      <c r="M12" s="100">
        <v>92.06225736055012</v>
      </c>
      <c r="N12" s="100">
        <v>102.42363175266605</v>
      </c>
      <c r="O12" s="100">
        <v>91.184410807830645</v>
      </c>
      <c r="P12" s="100">
        <v>97.464934355738464</v>
      </c>
      <c r="Q12" s="100">
        <v>98.462280941067903</v>
      </c>
    </row>
    <row r="13" spans="1:17" ht="12" customHeight="1" x14ac:dyDescent="0.25">
      <c r="A13" s="88" t="s">
        <v>105</v>
      </c>
      <c r="B13" s="100">
        <v>7.5451012031910375E-2</v>
      </c>
      <c r="C13" s="100">
        <v>0.15191014178380968</v>
      </c>
      <c r="D13" s="100">
        <v>0.25200702003409775</v>
      </c>
      <c r="E13" s="100">
        <v>0.35016080090919982</v>
      </c>
      <c r="F13" s="100">
        <v>0.70669851717744825</v>
      </c>
      <c r="G13" s="100">
        <v>0.85009370503029547</v>
      </c>
      <c r="H13" s="100">
        <v>1.4109262690782498</v>
      </c>
      <c r="I13" s="100">
        <v>1.9712913807894041</v>
      </c>
      <c r="J13" s="100">
        <v>2.8708160229105197</v>
      </c>
      <c r="K13" s="100">
        <v>3.0835213825801868</v>
      </c>
      <c r="L13" s="100">
        <v>3.2927908997899435</v>
      </c>
      <c r="M13" s="100">
        <v>3.5310713492308383</v>
      </c>
      <c r="N13" s="100">
        <v>3.9285059289838489</v>
      </c>
      <c r="O13" s="100">
        <v>4.0901333568380309</v>
      </c>
      <c r="P13" s="100">
        <v>5.0364123376080654</v>
      </c>
      <c r="Q13" s="100">
        <v>5.6201249084843194</v>
      </c>
    </row>
    <row r="14" spans="1:17" ht="12" customHeight="1" x14ac:dyDescent="0.25">
      <c r="A14" s="51" t="s">
        <v>104</v>
      </c>
      <c r="B14" s="22">
        <v>9.851290710078386</v>
      </c>
      <c r="C14" s="22">
        <v>14.067934125040468</v>
      </c>
      <c r="D14" s="22">
        <v>17.364144400480733</v>
      </c>
      <c r="E14" s="22">
        <v>17.819723126638614</v>
      </c>
      <c r="F14" s="22">
        <v>29.076824027436995</v>
      </c>
      <c r="G14" s="22">
        <v>28.577970290771511</v>
      </c>
      <c r="H14" s="22">
        <v>40.843109488043552</v>
      </c>
      <c r="I14" s="22">
        <v>50.382989672201944</v>
      </c>
      <c r="J14" s="22">
        <v>66.894736738857532</v>
      </c>
      <c r="K14" s="22">
        <v>67.497182869908855</v>
      </c>
      <c r="L14" s="22">
        <v>62.563027096008973</v>
      </c>
      <c r="M14" s="22">
        <v>48.064370145255872</v>
      </c>
      <c r="N14" s="22">
        <v>59.330384590967753</v>
      </c>
      <c r="O14" s="22">
        <v>58.630999824574914</v>
      </c>
      <c r="P14" s="22">
        <v>79.57975030798633</v>
      </c>
      <c r="Q14" s="22">
        <v>77.231710855445286</v>
      </c>
    </row>
    <row r="15" spans="1:17" ht="12" customHeight="1" x14ac:dyDescent="0.25">
      <c r="A15" s="105" t="s">
        <v>108</v>
      </c>
      <c r="B15" s="104">
        <v>0.97517664416261229</v>
      </c>
      <c r="C15" s="104">
        <v>1.1459964939638356</v>
      </c>
      <c r="D15" s="104">
        <v>0.99418290605443482</v>
      </c>
      <c r="E15" s="104">
        <v>1.4805119956309567</v>
      </c>
      <c r="F15" s="104">
        <v>1.5511326508234329</v>
      </c>
      <c r="G15" s="104">
        <v>1.4802446658289612</v>
      </c>
      <c r="H15" s="104">
        <v>1.3544101305560432</v>
      </c>
      <c r="I15" s="104">
        <v>1.2645043994420648</v>
      </c>
      <c r="J15" s="104">
        <v>1.2944420923493483</v>
      </c>
      <c r="K15" s="104">
        <v>1.1655354801982953</v>
      </c>
      <c r="L15" s="104">
        <v>1.1977839715133052</v>
      </c>
      <c r="M15" s="104">
        <v>1.3053511865385863</v>
      </c>
      <c r="N15" s="104">
        <v>1.3753332122281385</v>
      </c>
      <c r="O15" s="104">
        <v>1.412392785210399</v>
      </c>
      <c r="P15" s="104">
        <v>1.6166235014684023</v>
      </c>
      <c r="Q15" s="104">
        <v>1.7034952087097899</v>
      </c>
    </row>
    <row r="16" spans="1:17" ht="12.95" customHeight="1" x14ac:dyDescent="0.25">
      <c r="A16" s="90" t="s">
        <v>102</v>
      </c>
      <c r="B16" s="101">
        <f t="shared" ref="B16" si="4">SUM(B17:B18)</f>
        <v>0.36411718767536078</v>
      </c>
      <c r="C16" s="101">
        <f t="shared" ref="C16:Q16" si="5">SUM(C17:C18)</f>
        <v>0.39559516259519034</v>
      </c>
      <c r="D16" s="101">
        <f t="shared" si="5"/>
        <v>0.43619283197246711</v>
      </c>
      <c r="E16" s="101">
        <f t="shared" si="5"/>
        <v>0.47026158042756705</v>
      </c>
      <c r="F16" s="101">
        <f t="shared" si="5"/>
        <v>0.49885766402808651</v>
      </c>
      <c r="G16" s="101">
        <f t="shared" si="5"/>
        <v>0.55922456914271235</v>
      </c>
      <c r="H16" s="101">
        <f t="shared" si="5"/>
        <v>0.64037593084748434</v>
      </c>
      <c r="I16" s="101">
        <f t="shared" si="5"/>
        <v>0.68921612864694304</v>
      </c>
      <c r="J16" s="101">
        <f t="shared" si="5"/>
        <v>0.72143935011013161</v>
      </c>
      <c r="K16" s="101">
        <f t="shared" si="5"/>
        <v>0.72917317478787669</v>
      </c>
      <c r="L16" s="101">
        <f t="shared" si="5"/>
        <v>0.75333703522510098</v>
      </c>
      <c r="M16" s="101">
        <f t="shared" si="5"/>
        <v>0.77371071852198847</v>
      </c>
      <c r="N16" s="101">
        <f t="shared" si="5"/>
        <v>0.77734604433105492</v>
      </c>
      <c r="O16" s="101">
        <f t="shared" si="5"/>
        <v>0.78479376172340376</v>
      </c>
      <c r="P16" s="101">
        <f t="shared" si="5"/>
        <v>0.78959761276642637</v>
      </c>
      <c r="Q16" s="101">
        <f t="shared" si="5"/>
        <v>0.79648007198484305</v>
      </c>
    </row>
    <row r="17" spans="1:17" ht="12.95" customHeight="1" x14ac:dyDescent="0.25">
      <c r="A17" s="88" t="s">
        <v>101</v>
      </c>
      <c r="B17" s="103">
        <v>0</v>
      </c>
      <c r="C17" s="103">
        <v>0</v>
      </c>
      <c r="D17" s="103">
        <v>0</v>
      </c>
      <c r="E17" s="103">
        <v>0</v>
      </c>
      <c r="F17" s="103">
        <v>0</v>
      </c>
      <c r="G17" s="103">
        <v>0</v>
      </c>
      <c r="H17" s="103">
        <v>0</v>
      </c>
      <c r="I17" s="103">
        <v>0</v>
      </c>
      <c r="J17" s="103">
        <v>0</v>
      </c>
      <c r="K17" s="103">
        <v>0</v>
      </c>
      <c r="L17" s="103">
        <v>0</v>
      </c>
      <c r="M17" s="103">
        <v>0</v>
      </c>
      <c r="N17" s="103">
        <v>0</v>
      </c>
      <c r="O17" s="103">
        <v>0</v>
      </c>
      <c r="P17" s="103">
        <v>0</v>
      </c>
      <c r="Q17" s="103">
        <v>0</v>
      </c>
    </row>
    <row r="18" spans="1:17" ht="12" customHeight="1" x14ac:dyDescent="0.25">
      <c r="A18" s="88" t="s">
        <v>100</v>
      </c>
      <c r="B18" s="103">
        <v>0.36411718767536078</v>
      </c>
      <c r="C18" s="103">
        <v>0.39559516259519034</v>
      </c>
      <c r="D18" s="103">
        <v>0.43619283197246711</v>
      </c>
      <c r="E18" s="103">
        <v>0.47026158042756705</v>
      </c>
      <c r="F18" s="103">
        <v>0.49885766402808651</v>
      </c>
      <c r="G18" s="103">
        <v>0.55922456914271235</v>
      </c>
      <c r="H18" s="103">
        <v>0.64037593084748434</v>
      </c>
      <c r="I18" s="103">
        <v>0.68921612864694304</v>
      </c>
      <c r="J18" s="103">
        <v>0.72143935011013161</v>
      </c>
      <c r="K18" s="103">
        <v>0.72917317478787669</v>
      </c>
      <c r="L18" s="103">
        <v>0.75333703522510098</v>
      </c>
      <c r="M18" s="103">
        <v>0.77371071852198847</v>
      </c>
      <c r="N18" s="103">
        <v>0.77734604433105492</v>
      </c>
      <c r="O18" s="103">
        <v>0.78479376172340376</v>
      </c>
      <c r="P18" s="103">
        <v>0.78959761276642637</v>
      </c>
      <c r="Q18" s="103">
        <v>0.79648007198484305</v>
      </c>
    </row>
    <row r="19" spans="1:17" ht="12.95" customHeight="1" x14ac:dyDescent="0.25">
      <c r="A19" s="90" t="s">
        <v>47</v>
      </c>
      <c r="B19" s="101">
        <f t="shared" ref="B19" si="6">SUM(B20:B27)</f>
        <v>26.335254492304575</v>
      </c>
      <c r="C19" s="101">
        <f t="shared" ref="C19:Q19" si="7">SUM(C20:C27)</f>
        <v>27.257143687194343</v>
      </c>
      <c r="D19" s="101">
        <f t="shared" si="7"/>
        <v>27.682673774899982</v>
      </c>
      <c r="E19" s="101">
        <f t="shared" si="7"/>
        <v>28.210064508808895</v>
      </c>
      <c r="F19" s="101">
        <f t="shared" si="7"/>
        <v>28.569130470149876</v>
      </c>
      <c r="G19" s="101">
        <f t="shared" si="7"/>
        <v>29.524474886778059</v>
      </c>
      <c r="H19" s="101">
        <f t="shared" si="7"/>
        <v>30.813137757543981</v>
      </c>
      <c r="I19" s="101">
        <f t="shared" si="7"/>
        <v>31.562391566150396</v>
      </c>
      <c r="J19" s="101">
        <f t="shared" si="7"/>
        <v>30.89903995937145</v>
      </c>
      <c r="K19" s="101">
        <f t="shared" si="7"/>
        <v>30.523095473535015</v>
      </c>
      <c r="L19" s="101">
        <f t="shared" si="7"/>
        <v>30.341541441598643</v>
      </c>
      <c r="M19" s="101">
        <f t="shared" si="7"/>
        <v>31.300390698389275</v>
      </c>
      <c r="N19" s="101">
        <f t="shared" si="7"/>
        <v>31.907788678787991</v>
      </c>
      <c r="O19" s="101">
        <f t="shared" si="7"/>
        <v>32.325553599928796</v>
      </c>
      <c r="P19" s="101">
        <f t="shared" si="7"/>
        <v>32.836433335706587</v>
      </c>
      <c r="Q19" s="101">
        <f t="shared" si="7"/>
        <v>33.552264599719109</v>
      </c>
    </row>
    <row r="20" spans="1:17" ht="12" customHeight="1" x14ac:dyDescent="0.25">
      <c r="A20" s="88" t="s">
        <v>38</v>
      </c>
      <c r="B20" s="100">
        <v>0</v>
      </c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>
        <v>0</v>
      </c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</row>
    <row r="22" spans="1:17" ht="12" customHeight="1" x14ac:dyDescent="0.25">
      <c r="A22" s="88" t="s">
        <v>99</v>
      </c>
      <c r="B22" s="100">
        <v>7.1398709246608352</v>
      </c>
      <c r="C22" s="100">
        <v>6.972308430300389</v>
      </c>
      <c r="D22" s="100">
        <v>5.7569085802909967</v>
      </c>
      <c r="E22" s="100">
        <v>4.4896878795943174</v>
      </c>
      <c r="F22" s="100">
        <v>3.7082614526421134</v>
      </c>
      <c r="G22" s="100">
        <v>3.5315317690208143</v>
      </c>
      <c r="H22" s="100">
        <v>3.2718948475189529</v>
      </c>
      <c r="I22" s="100">
        <v>3.2044477784670402</v>
      </c>
      <c r="J22" s="100">
        <v>3.1177699903956895</v>
      </c>
      <c r="K22" s="100">
        <v>3.109071884203026</v>
      </c>
      <c r="L22" s="100">
        <v>3.0045971195264163</v>
      </c>
      <c r="M22" s="100">
        <v>2.9492918644070683</v>
      </c>
      <c r="N22" s="100">
        <v>2.8553388930157348</v>
      </c>
      <c r="O22" s="100">
        <v>2.7337745102396926</v>
      </c>
      <c r="P22" s="100">
        <v>2.6722846706290122</v>
      </c>
      <c r="Q22" s="100">
        <v>2.6198058327746856</v>
      </c>
    </row>
    <row r="23" spans="1:17" ht="12" customHeight="1" x14ac:dyDescent="0.25">
      <c r="A23" s="88" t="s">
        <v>98</v>
      </c>
      <c r="B23" s="100">
        <v>0.89072661496018457</v>
      </c>
      <c r="C23" s="100">
        <v>1.9872787219934023</v>
      </c>
      <c r="D23" s="100">
        <v>2.086237300076256</v>
      </c>
      <c r="E23" s="100">
        <v>2.1671141312689133</v>
      </c>
      <c r="F23" s="100">
        <v>2.1712282226199568</v>
      </c>
      <c r="G23" s="100">
        <v>2.2366612701372111</v>
      </c>
      <c r="H23" s="100">
        <v>2.3115420370826132</v>
      </c>
      <c r="I23" s="100">
        <v>2.3466220218474945</v>
      </c>
      <c r="J23" s="100">
        <v>2.356963038560552</v>
      </c>
      <c r="K23" s="100">
        <v>2.4094639192468343</v>
      </c>
      <c r="L23" s="100">
        <v>2.4021722073993033</v>
      </c>
      <c r="M23" s="100">
        <v>2.9278805554040188</v>
      </c>
      <c r="N23" s="100">
        <v>3.0835206930356591</v>
      </c>
      <c r="O23" s="100">
        <v>4.264228716641469</v>
      </c>
      <c r="P23" s="100">
        <v>5.7742980936875705</v>
      </c>
      <c r="Q23" s="100">
        <v>5.9769822721373869</v>
      </c>
    </row>
    <row r="24" spans="1:17" ht="12" customHeight="1" x14ac:dyDescent="0.25">
      <c r="A24" s="88" t="s">
        <v>34</v>
      </c>
      <c r="B24" s="100">
        <v>0</v>
      </c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>
        <v>8.3553331292808544</v>
      </c>
      <c r="C25" s="100">
        <v>8.7784954898334639</v>
      </c>
      <c r="D25" s="100">
        <v>8.7109292293110876</v>
      </c>
      <c r="E25" s="100">
        <v>8.7137839609798995</v>
      </c>
      <c r="F25" s="100">
        <v>8.8833099864091114</v>
      </c>
      <c r="G25" s="100">
        <v>9.4236791353833453</v>
      </c>
      <c r="H25" s="100">
        <v>9.7166153738791881</v>
      </c>
      <c r="I25" s="100">
        <v>10.080518616730638</v>
      </c>
      <c r="J25" s="100">
        <v>10.199708940963854</v>
      </c>
      <c r="K25" s="100">
        <v>10.656945045918693</v>
      </c>
      <c r="L25" s="100">
        <v>10.709371503948567</v>
      </c>
      <c r="M25" s="100">
        <v>10.856307083445378</v>
      </c>
      <c r="N25" s="100">
        <v>10.815375138828616</v>
      </c>
      <c r="O25" s="100">
        <v>10.798333465517983</v>
      </c>
      <c r="P25" s="100">
        <v>10.113452463377266</v>
      </c>
      <c r="Q25" s="100">
        <v>9.5451474151260083</v>
      </c>
    </row>
    <row r="26" spans="1:17" ht="12" customHeight="1" x14ac:dyDescent="0.25">
      <c r="A26" s="88" t="s">
        <v>30</v>
      </c>
      <c r="B26" s="22">
        <v>9.9493238234027004</v>
      </c>
      <c r="C26" s="22">
        <v>9.5190610450670921</v>
      </c>
      <c r="D26" s="22">
        <v>11.12859866522164</v>
      </c>
      <c r="E26" s="22">
        <v>12.839478536965764</v>
      </c>
      <c r="F26" s="22">
        <v>13.806330808478695</v>
      </c>
      <c r="G26" s="22">
        <v>14.332602712236687</v>
      </c>
      <c r="H26" s="22">
        <v>15.513085499063227</v>
      </c>
      <c r="I26" s="22">
        <v>15.930803149105223</v>
      </c>
      <c r="J26" s="22">
        <v>15.224597989451354</v>
      </c>
      <c r="K26" s="22">
        <v>14.347614624166463</v>
      </c>
      <c r="L26" s="22">
        <v>14.225400610724359</v>
      </c>
      <c r="M26" s="22">
        <v>14.566911195132811</v>
      </c>
      <c r="N26" s="22">
        <v>15.153553953907981</v>
      </c>
      <c r="O26" s="22">
        <v>14.529216907529648</v>
      </c>
      <c r="P26" s="22">
        <v>14.276398108012735</v>
      </c>
      <c r="Q26" s="22">
        <v>15.410329079681025</v>
      </c>
    </row>
    <row r="27" spans="1:17" ht="12" customHeight="1" x14ac:dyDescent="0.25">
      <c r="A27" s="93" t="s">
        <v>33</v>
      </c>
      <c r="B27" s="102">
        <v>0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0</v>
      </c>
      <c r="M27" s="102">
        <v>0</v>
      </c>
      <c r="N27" s="102">
        <v>0</v>
      </c>
      <c r="O27" s="102">
        <v>0</v>
      </c>
      <c r="P27" s="102">
        <v>0</v>
      </c>
      <c r="Q27" s="102">
        <v>0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>
        <f t="shared" ref="B29" si="8">SUM(B30:B33)</f>
        <v>32.54053817368478</v>
      </c>
      <c r="C29" s="101">
        <f t="shared" ref="C29:Q29" si="9">SUM(C30:C33)</f>
        <v>33.613847004196295</v>
      </c>
      <c r="D29" s="101">
        <f t="shared" si="9"/>
        <v>34.347876626673354</v>
      </c>
      <c r="E29" s="101">
        <f t="shared" si="9"/>
        <v>35.182866084971806</v>
      </c>
      <c r="F29" s="101">
        <f t="shared" si="9"/>
        <v>36.000604975821268</v>
      </c>
      <c r="G29" s="101">
        <f t="shared" si="9"/>
        <v>37.096303881519141</v>
      </c>
      <c r="H29" s="101">
        <f t="shared" si="9"/>
        <v>38.396289596514173</v>
      </c>
      <c r="I29" s="101">
        <f t="shared" si="9"/>
        <v>39.101955465345185</v>
      </c>
      <c r="J29" s="101">
        <f t="shared" si="9"/>
        <v>38.355101628619195</v>
      </c>
      <c r="K29" s="101">
        <f t="shared" si="9"/>
        <v>37.777464877609447</v>
      </c>
      <c r="L29" s="101">
        <f t="shared" si="9"/>
        <v>36.001071943429267</v>
      </c>
      <c r="M29" s="101">
        <f t="shared" si="9"/>
        <v>36.721759488111282</v>
      </c>
      <c r="N29" s="101">
        <f t="shared" si="9"/>
        <v>36.982779895055764</v>
      </c>
      <c r="O29" s="101">
        <f t="shared" si="9"/>
        <v>37.170388537063232</v>
      </c>
      <c r="P29" s="101">
        <f t="shared" si="9"/>
        <v>37.13386695764428</v>
      </c>
      <c r="Q29" s="101">
        <f t="shared" si="9"/>
        <v>37.953244812552882</v>
      </c>
    </row>
    <row r="30" spans="1:17" ht="12" customHeight="1" x14ac:dyDescent="0.25">
      <c r="A30" s="88" t="s">
        <v>66</v>
      </c>
      <c r="B30" s="100">
        <v>0</v>
      </c>
      <c r="C30" s="100">
        <v>0</v>
      </c>
      <c r="D30" s="100">
        <v>0</v>
      </c>
      <c r="E30" s="100">
        <v>0</v>
      </c>
      <c r="F30" s="100">
        <v>1.09992</v>
      </c>
      <c r="G30" s="100">
        <v>1.0987353573512706</v>
      </c>
      <c r="H30" s="100">
        <v>1.1030199999999997</v>
      </c>
      <c r="I30" s="100">
        <v>1.0997799999999995</v>
      </c>
      <c r="J30" s="100">
        <v>1.09781</v>
      </c>
      <c r="K30" s="100">
        <v>1.08816</v>
      </c>
      <c r="L30" s="100">
        <v>1.0748442310845734</v>
      </c>
      <c r="M30" s="100">
        <v>1.0748125136772704</v>
      </c>
      <c r="N30" s="100">
        <v>1.0957661916649803</v>
      </c>
      <c r="O30" s="100">
        <v>1.0964710212181612</v>
      </c>
      <c r="P30" s="100">
        <v>1.0967063444967329</v>
      </c>
      <c r="Q30" s="100">
        <v>1.0957922986095436</v>
      </c>
    </row>
    <row r="31" spans="1:17" ht="12" customHeight="1" x14ac:dyDescent="0.25">
      <c r="A31" s="88" t="s">
        <v>98</v>
      </c>
      <c r="B31" s="100">
        <v>1.0518158150141117</v>
      </c>
      <c r="C31" s="100">
        <v>3.4450943480991389</v>
      </c>
      <c r="D31" s="100">
        <v>4.9023992247316972</v>
      </c>
      <c r="E31" s="100">
        <v>4.955540383289339</v>
      </c>
      <c r="F31" s="100">
        <v>4.8769713082245936</v>
      </c>
      <c r="G31" s="100">
        <v>4.8022778232580734</v>
      </c>
      <c r="H31" s="100">
        <v>4.674419067316256</v>
      </c>
      <c r="I31" s="100">
        <v>4.6040160230078442</v>
      </c>
      <c r="J31" s="100">
        <v>4.461496677335604</v>
      </c>
      <c r="K31" s="100">
        <v>4.0613930625863315</v>
      </c>
      <c r="L31" s="100">
        <v>4.2698613220596187</v>
      </c>
      <c r="M31" s="100">
        <v>4.3596853807971288</v>
      </c>
      <c r="N31" s="100">
        <v>4.623875266206313</v>
      </c>
      <c r="O31" s="100">
        <v>4.6541520304820594</v>
      </c>
      <c r="P31" s="100">
        <v>4.6808102230918118</v>
      </c>
      <c r="Q31" s="100">
        <v>4.7898385388386524</v>
      </c>
    </row>
    <row r="32" spans="1:17" ht="12" customHeight="1" x14ac:dyDescent="0.25">
      <c r="A32" s="88" t="s">
        <v>34</v>
      </c>
      <c r="B32" s="100">
        <v>0</v>
      </c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>
        <v>31.488722358670671</v>
      </c>
      <c r="C33" s="18">
        <v>30.168752656097155</v>
      </c>
      <c r="D33" s="18">
        <v>29.445477401941655</v>
      </c>
      <c r="E33" s="18">
        <v>30.227325701682464</v>
      </c>
      <c r="F33" s="18">
        <v>30.023713667596674</v>
      </c>
      <c r="G33" s="18">
        <v>31.195290700909798</v>
      </c>
      <c r="H33" s="18">
        <v>32.618850529197914</v>
      </c>
      <c r="I33" s="18">
        <v>33.398159442337338</v>
      </c>
      <c r="J33" s="18">
        <v>32.79579495128359</v>
      </c>
      <c r="K33" s="18">
        <v>32.627911815023118</v>
      </c>
      <c r="L33" s="18">
        <v>30.656366390285072</v>
      </c>
      <c r="M33" s="18">
        <v>31.287261593636881</v>
      </c>
      <c r="N33" s="18">
        <v>31.263138437184473</v>
      </c>
      <c r="O33" s="18">
        <v>31.419765485363016</v>
      </c>
      <c r="P33" s="18">
        <v>31.356350390055734</v>
      </c>
      <c r="Q33" s="18">
        <v>32.067613975104685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110</v>
      </c>
      <c r="B3" s="106">
        <f t="shared" ref="B3" si="0">SUM(B4,B16,B19,B29)</f>
        <v>139.17277521849871</v>
      </c>
      <c r="C3" s="106">
        <f t="shared" ref="C3:Q3" si="1">SUM(C4,C16,C19,C29)</f>
        <v>139.26759700471413</v>
      </c>
      <c r="D3" s="106">
        <f t="shared" si="1"/>
        <v>140.7432669671299</v>
      </c>
      <c r="E3" s="106">
        <f t="shared" si="1"/>
        <v>167.3803022935181</v>
      </c>
      <c r="F3" s="106">
        <f t="shared" si="1"/>
        <v>194.1403189266787</v>
      </c>
      <c r="G3" s="106">
        <f t="shared" si="1"/>
        <v>199.81355553417663</v>
      </c>
      <c r="H3" s="106">
        <f t="shared" si="1"/>
        <v>202.57288806891009</v>
      </c>
      <c r="I3" s="106">
        <f t="shared" si="1"/>
        <v>207.33568765264681</v>
      </c>
      <c r="J3" s="106">
        <f t="shared" si="1"/>
        <v>233.7509613046069</v>
      </c>
      <c r="K3" s="106">
        <f t="shared" si="1"/>
        <v>226.0710422394402</v>
      </c>
      <c r="L3" s="106">
        <f t="shared" si="1"/>
        <v>230.66131158038974</v>
      </c>
      <c r="M3" s="106">
        <f t="shared" si="1"/>
        <v>213.23053938661434</v>
      </c>
      <c r="N3" s="106">
        <f t="shared" si="1"/>
        <v>232.1248906001687</v>
      </c>
      <c r="O3" s="106">
        <f t="shared" si="1"/>
        <v>229.35809949897018</v>
      </c>
      <c r="P3" s="106">
        <f t="shared" si="1"/>
        <v>262.99021228543074</v>
      </c>
      <c r="Q3" s="106">
        <f t="shared" si="1"/>
        <v>270.32599979111399</v>
      </c>
    </row>
    <row r="4" spans="1:17" ht="12.95" customHeight="1" x14ac:dyDescent="0.25">
      <c r="A4" s="90" t="s">
        <v>44</v>
      </c>
      <c r="B4" s="101">
        <f t="shared" ref="B4" si="2">SUM(B5:B15)</f>
        <v>103.83748051613206</v>
      </c>
      <c r="C4" s="101">
        <f t="shared" ref="C4:Q4" si="3">SUM(C5:C15)</f>
        <v>102.7566559512188</v>
      </c>
      <c r="D4" s="101">
        <f t="shared" si="3"/>
        <v>103.04149134718827</v>
      </c>
      <c r="E4" s="101">
        <f t="shared" si="3"/>
        <v>128.11158083227724</v>
      </c>
      <c r="F4" s="101">
        <f t="shared" si="3"/>
        <v>153.72917283441905</v>
      </c>
      <c r="G4" s="101">
        <f t="shared" si="3"/>
        <v>157.45767054981127</v>
      </c>
      <c r="H4" s="101">
        <f t="shared" si="3"/>
        <v>157.7663267770252</v>
      </c>
      <c r="I4" s="101">
        <f t="shared" si="3"/>
        <v>160.97381475361735</v>
      </c>
      <c r="J4" s="101">
        <f t="shared" si="3"/>
        <v>187.89873352559422</v>
      </c>
      <c r="K4" s="101">
        <f t="shared" si="3"/>
        <v>180.3819073295457</v>
      </c>
      <c r="L4" s="101">
        <f t="shared" si="3"/>
        <v>185.79616932596741</v>
      </c>
      <c r="M4" s="101">
        <f t="shared" si="3"/>
        <v>166.75070606948503</v>
      </c>
      <c r="N4" s="101">
        <f t="shared" si="3"/>
        <v>184.59548811782867</v>
      </c>
      <c r="O4" s="101">
        <f t="shared" si="3"/>
        <v>181.14925747891712</v>
      </c>
      <c r="P4" s="101">
        <f t="shared" si="3"/>
        <v>214.27065686330374</v>
      </c>
      <c r="Q4" s="101">
        <f t="shared" si="3"/>
        <v>220.02157758517484</v>
      </c>
    </row>
    <row r="5" spans="1:17" ht="12" customHeight="1" x14ac:dyDescent="0.25">
      <c r="A5" s="88" t="s">
        <v>38</v>
      </c>
      <c r="B5" s="100">
        <v>2.7399938395367034</v>
      </c>
      <c r="C5" s="100">
        <v>3.4200043981778694</v>
      </c>
      <c r="D5" s="100">
        <v>3.0392866750973293</v>
      </c>
      <c r="E5" s="100">
        <v>3.3200494025690839</v>
      </c>
      <c r="F5" s="100">
        <v>3.4171690846654004</v>
      </c>
      <c r="G5" s="100">
        <v>3.7312345231869188</v>
      </c>
      <c r="H5" s="100">
        <v>2.3431195719114863</v>
      </c>
      <c r="I5" s="100">
        <v>2.5950733771170023</v>
      </c>
      <c r="J5" s="100">
        <v>1.8643343189670429</v>
      </c>
      <c r="K5" s="100">
        <v>1.5400671331230715</v>
      </c>
      <c r="L5" s="100">
        <v>1.2840738113936343</v>
      </c>
      <c r="M5" s="100">
        <v>0.94104373927205154</v>
      </c>
      <c r="N5" s="100">
        <v>1.1957748961247174</v>
      </c>
      <c r="O5" s="100">
        <v>1.8929092890268626</v>
      </c>
      <c r="P5" s="100">
        <v>1.1955921040739046</v>
      </c>
      <c r="Q5" s="100">
        <v>0.51666290732653841</v>
      </c>
    </row>
    <row r="6" spans="1:17" ht="12" customHeight="1" x14ac:dyDescent="0.25">
      <c r="A6" s="88" t="s">
        <v>66</v>
      </c>
      <c r="B6" s="100">
        <v>0</v>
      </c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>
        <v>25.825101939079385</v>
      </c>
      <c r="C7" s="100">
        <v>31.990443313073619</v>
      </c>
      <c r="D7" s="100">
        <v>20.101983039346464</v>
      </c>
      <c r="E7" s="100">
        <v>19.431666565377302</v>
      </c>
      <c r="F7" s="100">
        <v>19.667305480560803</v>
      </c>
      <c r="G7" s="100">
        <v>22.971761693798197</v>
      </c>
      <c r="H7" s="100">
        <v>15.60430274599284</v>
      </c>
      <c r="I7" s="100">
        <v>14.180816317449887</v>
      </c>
      <c r="J7" s="100">
        <v>18.760663224921181</v>
      </c>
      <c r="K7" s="100">
        <v>18.383398613810009</v>
      </c>
      <c r="L7" s="100">
        <v>15.609078119293684</v>
      </c>
      <c r="M7" s="100">
        <v>24.975494369244363</v>
      </c>
      <c r="N7" s="100">
        <v>26.088979156627389</v>
      </c>
      <c r="O7" s="100">
        <v>23.891146630737161</v>
      </c>
      <c r="P7" s="100">
        <v>17.930861909134443</v>
      </c>
      <c r="Q7" s="100">
        <v>19.986317590187006</v>
      </c>
    </row>
    <row r="8" spans="1:17" ht="12" customHeight="1" x14ac:dyDescent="0.25">
      <c r="A8" s="88" t="s">
        <v>101</v>
      </c>
      <c r="B8" s="100">
        <v>0</v>
      </c>
      <c r="C8" s="100">
        <v>0</v>
      </c>
      <c r="D8" s="100">
        <v>0</v>
      </c>
      <c r="E8" s="100">
        <v>0</v>
      </c>
      <c r="F8" s="100">
        <v>0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</row>
    <row r="9" spans="1:17" ht="12" customHeight="1" x14ac:dyDescent="0.25">
      <c r="A9" s="88" t="s">
        <v>106</v>
      </c>
      <c r="B9" s="100">
        <v>5.2213576721699413</v>
      </c>
      <c r="C9" s="100">
        <v>10.872284712505673</v>
      </c>
      <c r="D9" s="100">
        <v>13.32872173255803</v>
      </c>
      <c r="E9" s="100">
        <v>38.074873204425877</v>
      </c>
      <c r="F9" s="100">
        <v>34.402342035505342</v>
      </c>
      <c r="G9" s="100">
        <v>26.989038550958934</v>
      </c>
      <c r="H9" s="100">
        <v>29.194818146433363</v>
      </c>
      <c r="I9" s="100">
        <v>25.964731624460988</v>
      </c>
      <c r="J9" s="100">
        <v>19.148564186312012</v>
      </c>
      <c r="K9" s="100">
        <v>14.854562969939302</v>
      </c>
      <c r="L9" s="100">
        <v>16.50595224907638</v>
      </c>
      <c r="M9" s="100">
        <v>17.162304035195877</v>
      </c>
      <c r="N9" s="100">
        <v>19.359609305160856</v>
      </c>
      <c r="O9" s="100">
        <v>25.727887324840644</v>
      </c>
      <c r="P9" s="100">
        <v>41.369318219742631</v>
      </c>
      <c r="Q9" s="100">
        <v>43.680098120374943</v>
      </c>
    </row>
    <row r="10" spans="1:17" ht="12" customHeight="1" x14ac:dyDescent="0.25">
      <c r="A10" s="88" t="s">
        <v>34</v>
      </c>
      <c r="B10" s="100">
        <v>4.054497856260685</v>
      </c>
      <c r="C10" s="100">
        <v>6.1191376649488927</v>
      </c>
      <c r="D10" s="100">
        <v>6.0172359516477378</v>
      </c>
      <c r="E10" s="100">
        <v>6.394997410910884</v>
      </c>
      <c r="F10" s="100">
        <v>12.532399008716874</v>
      </c>
      <c r="G10" s="100">
        <v>8.2936522144987492</v>
      </c>
      <c r="H10" s="100">
        <v>10.179482135890467</v>
      </c>
      <c r="I10" s="100">
        <v>10.749036940702151</v>
      </c>
      <c r="J10" s="100">
        <v>11.08484181035119</v>
      </c>
      <c r="K10" s="100">
        <v>7.6609834497417042</v>
      </c>
      <c r="L10" s="100">
        <v>9.2400906969378891</v>
      </c>
      <c r="M10" s="100">
        <v>9.9167361450364861</v>
      </c>
      <c r="N10" s="100">
        <v>6.0150056734163355</v>
      </c>
      <c r="O10" s="100">
        <v>5.4719790292887165</v>
      </c>
      <c r="P10" s="100">
        <v>4.7933118197995821</v>
      </c>
      <c r="Q10" s="100">
        <v>5.1598473567271563</v>
      </c>
    </row>
    <row r="11" spans="1:17" ht="12" customHeight="1" x14ac:dyDescent="0.25">
      <c r="A11" s="88" t="s">
        <v>61</v>
      </c>
      <c r="B11" s="100">
        <v>0</v>
      </c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>
        <v>58.269036027335183</v>
      </c>
      <c r="C12" s="100">
        <v>39.129136796928378</v>
      </c>
      <c r="D12" s="100">
        <v>46.838646365086404</v>
      </c>
      <c r="E12" s="100">
        <v>46.19109848463934</v>
      </c>
      <c r="F12" s="100">
        <v>60.052361346101733</v>
      </c>
      <c r="G12" s="100">
        <v>71.993189256356587</v>
      </c>
      <c r="H12" s="100">
        <v>66.66404528095137</v>
      </c>
      <c r="I12" s="100">
        <v>65.499725989190367</v>
      </c>
      <c r="J12" s="100">
        <v>81.065530616675332</v>
      </c>
      <c r="K12" s="100">
        <v>81.207387633186016</v>
      </c>
      <c r="L12" s="100">
        <v>89.335184655309746</v>
      </c>
      <c r="M12" s="100">
        <v>69.975817332711785</v>
      </c>
      <c r="N12" s="100">
        <v>78.287536283531637</v>
      </c>
      <c r="O12" s="100">
        <v>70.016274964113308</v>
      </c>
      <c r="P12" s="100">
        <v>75.688279411697735</v>
      </c>
      <c r="Q12" s="100">
        <v>77.009971797348271</v>
      </c>
    </row>
    <row r="13" spans="1:17" ht="12" customHeight="1" x14ac:dyDescent="0.25">
      <c r="A13" s="88" t="s">
        <v>105</v>
      </c>
      <c r="B13" s="100">
        <v>8.4664589793149517E-2</v>
      </c>
      <c r="C13" s="100">
        <v>0.1752395487428369</v>
      </c>
      <c r="D13" s="100">
        <v>0.29356517970323737</v>
      </c>
      <c r="E13" s="100">
        <v>0.40890856481738863</v>
      </c>
      <c r="F13" s="100">
        <v>0.82871240873751129</v>
      </c>
      <c r="G13" s="100">
        <v>0.99809862004341532</v>
      </c>
      <c r="H13" s="100">
        <v>1.6594164433214658</v>
      </c>
      <c r="I13" s="100">
        <v>2.3200000366931737</v>
      </c>
      <c r="J13" s="100">
        <v>3.3797049303909046</v>
      </c>
      <c r="K13" s="100">
        <v>3.6307437653321077</v>
      </c>
      <c r="L13" s="100">
        <v>3.9571693326288684</v>
      </c>
      <c r="M13" s="100">
        <v>4.9161967401325937</v>
      </c>
      <c r="N13" s="100">
        <v>5.7247287538792699</v>
      </c>
      <c r="O13" s="100">
        <v>6.7047849472304692</v>
      </c>
      <c r="P13" s="100">
        <v>8.8635725658233682</v>
      </c>
      <c r="Q13" s="100">
        <v>10.928514453574564</v>
      </c>
    </row>
    <row r="14" spans="1:17" ht="12" customHeight="1" x14ac:dyDescent="0.25">
      <c r="A14" s="51" t="s">
        <v>104</v>
      </c>
      <c r="B14" s="22">
        <v>6.6676519477943765</v>
      </c>
      <c r="C14" s="22">
        <v>9.9044130228776872</v>
      </c>
      <c r="D14" s="22">
        <v>12.427869497694624</v>
      </c>
      <c r="E14" s="22">
        <v>12.809475203906389</v>
      </c>
      <c r="F14" s="22">
        <v>21.277750819307943</v>
      </c>
      <c r="G14" s="22">
        <v>21.000451025139501</v>
      </c>
      <c r="H14" s="22">
        <v>30.766732321968174</v>
      </c>
      <c r="I14" s="22">
        <v>38.399926068561697</v>
      </c>
      <c r="J14" s="22">
        <v>51.300652345627185</v>
      </c>
      <c r="K14" s="22">
        <v>51.939228284215197</v>
      </c>
      <c r="L14" s="22">
        <v>48.66683648981391</v>
      </c>
      <c r="M14" s="22">
        <v>37.557762521353268</v>
      </c>
      <c r="N14" s="22">
        <v>46.54852083686032</v>
      </c>
      <c r="O14" s="22">
        <v>46.031882508469586</v>
      </c>
      <c r="P14" s="22">
        <v>62.813097331563696</v>
      </c>
      <c r="Q14" s="22">
        <v>61.036670150926575</v>
      </c>
    </row>
    <row r="15" spans="1:17" ht="12" customHeight="1" x14ac:dyDescent="0.25">
      <c r="A15" s="105" t="s">
        <v>108</v>
      </c>
      <c r="B15" s="104">
        <v>0.97517664416261218</v>
      </c>
      <c r="C15" s="104">
        <v>1.1459964939638356</v>
      </c>
      <c r="D15" s="104">
        <v>0.99418290605443471</v>
      </c>
      <c r="E15" s="104">
        <v>1.4805119956309571</v>
      </c>
      <c r="F15" s="104">
        <v>1.5511326508234333</v>
      </c>
      <c r="G15" s="104">
        <v>1.4802446658289612</v>
      </c>
      <c r="H15" s="104">
        <v>1.3544101305560436</v>
      </c>
      <c r="I15" s="104">
        <v>1.2645043994420642</v>
      </c>
      <c r="J15" s="104">
        <v>1.2944420923493483</v>
      </c>
      <c r="K15" s="104">
        <v>1.1655354801982951</v>
      </c>
      <c r="L15" s="104">
        <v>1.197783971513305</v>
      </c>
      <c r="M15" s="104">
        <v>1.3053511865385861</v>
      </c>
      <c r="N15" s="104">
        <v>1.3753332122281388</v>
      </c>
      <c r="O15" s="104">
        <v>1.4123927852103988</v>
      </c>
      <c r="P15" s="104">
        <v>1.6166235014684023</v>
      </c>
      <c r="Q15" s="104">
        <v>1.7034952087097897</v>
      </c>
    </row>
    <row r="16" spans="1:17" ht="12.95" customHeight="1" x14ac:dyDescent="0.25">
      <c r="A16" s="90" t="s">
        <v>102</v>
      </c>
      <c r="B16" s="101">
        <f t="shared" ref="B16:Q16" si="4">SUM(B17:B18)</f>
        <v>0.59464343076412285</v>
      </c>
      <c r="C16" s="101">
        <f t="shared" si="4"/>
        <v>0.66560089552483481</v>
      </c>
      <c r="D16" s="101">
        <f t="shared" si="4"/>
        <v>0.75444347254107635</v>
      </c>
      <c r="E16" s="101">
        <f t="shared" si="4"/>
        <v>0.83135308962318999</v>
      </c>
      <c r="F16" s="101">
        <f t="shared" si="4"/>
        <v>0.89852371858638713</v>
      </c>
      <c r="G16" s="101">
        <f t="shared" si="4"/>
        <v>1.0297215878094921</v>
      </c>
      <c r="H16" s="101">
        <f t="shared" si="4"/>
        <v>1.2055033931113697</v>
      </c>
      <c r="I16" s="101">
        <f t="shared" si="4"/>
        <v>1.3197934546010679</v>
      </c>
      <c r="J16" s="101">
        <f t="shared" si="4"/>
        <v>1.4021516781626455</v>
      </c>
      <c r="K16" s="101">
        <f t="shared" si="4"/>
        <v>1.4374225143708939</v>
      </c>
      <c r="L16" s="101">
        <f t="shared" si="4"/>
        <v>1.5097773514007502</v>
      </c>
      <c r="M16" s="101">
        <f t="shared" si="4"/>
        <v>1.6000370254985437</v>
      </c>
      <c r="N16" s="101">
        <f t="shared" si="4"/>
        <v>1.6721531930543558</v>
      </c>
      <c r="O16" s="101">
        <f t="shared" si="4"/>
        <v>1.7593058633174854</v>
      </c>
      <c r="P16" s="101">
        <f t="shared" si="4"/>
        <v>1.8575064619500794</v>
      </c>
      <c r="Q16" s="101">
        <f t="shared" si="4"/>
        <v>2.0644197780799072</v>
      </c>
    </row>
    <row r="17" spans="1:17" ht="12.95" customHeight="1" x14ac:dyDescent="0.25">
      <c r="A17" s="88" t="s">
        <v>101</v>
      </c>
      <c r="B17" s="103">
        <v>0</v>
      </c>
      <c r="C17" s="103">
        <v>0</v>
      </c>
      <c r="D17" s="103">
        <v>0</v>
      </c>
      <c r="E17" s="103">
        <v>0</v>
      </c>
      <c r="F17" s="103">
        <v>0</v>
      </c>
      <c r="G17" s="103">
        <v>0</v>
      </c>
      <c r="H17" s="103">
        <v>0</v>
      </c>
      <c r="I17" s="103">
        <v>0</v>
      </c>
      <c r="J17" s="103">
        <v>0</v>
      </c>
      <c r="K17" s="103">
        <v>0</v>
      </c>
      <c r="L17" s="103">
        <v>0</v>
      </c>
      <c r="M17" s="103">
        <v>0</v>
      </c>
      <c r="N17" s="103">
        <v>0</v>
      </c>
      <c r="O17" s="103">
        <v>0</v>
      </c>
      <c r="P17" s="103">
        <v>0</v>
      </c>
      <c r="Q17" s="103">
        <v>0</v>
      </c>
    </row>
    <row r="18" spans="1:17" ht="12" customHeight="1" x14ac:dyDescent="0.25">
      <c r="A18" s="88" t="s">
        <v>100</v>
      </c>
      <c r="B18" s="103">
        <v>0.59464343076412285</v>
      </c>
      <c r="C18" s="103">
        <v>0.66560089552483481</v>
      </c>
      <c r="D18" s="103">
        <v>0.75444347254107635</v>
      </c>
      <c r="E18" s="103">
        <v>0.83135308962318999</v>
      </c>
      <c r="F18" s="103">
        <v>0.89852371858638713</v>
      </c>
      <c r="G18" s="103">
        <v>1.0297215878094921</v>
      </c>
      <c r="H18" s="103">
        <v>1.2055033931113697</v>
      </c>
      <c r="I18" s="103">
        <v>1.3197934546010679</v>
      </c>
      <c r="J18" s="103">
        <v>1.4021516781626455</v>
      </c>
      <c r="K18" s="103">
        <v>1.4374225143708939</v>
      </c>
      <c r="L18" s="103">
        <v>1.5097773514007502</v>
      </c>
      <c r="M18" s="103">
        <v>1.6000370254985437</v>
      </c>
      <c r="N18" s="103">
        <v>1.6721531930543558</v>
      </c>
      <c r="O18" s="103">
        <v>1.7593058633174854</v>
      </c>
      <c r="P18" s="103">
        <v>1.8575064619500794</v>
      </c>
      <c r="Q18" s="103">
        <v>2.0644197780799072</v>
      </c>
    </row>
    <row r="19" spans="1:17" ht="12.95" customHeight="1" x14ac:dyDescent="0.25">
      <c r="A19" s="90" t="s">
        <v>47</v>
      </c>
      <c r="B19" s="101">
        <f t="shared" ref="B19" si="5">SUM(B20:B27)</f>
        <v>16.085512771216916</v>
      </c>
      <c r="C19" s="101">
        <f t="shared" ref="C19:Q19" si="6">SUM(C20:C27)</f>
        <v>16.717294789286402</v>
      </c>
      <c r="D19" s="101">
        <f t="shared" si="6"/>
        <v>17.393684158502609</v>
      </c>
      <c r="E19" s="101">
        <f t="shared" si="6"/>
        <v>18.17473594133126</v>
      </c>
      <c r="F19" s="101">
        <f t="shared" si="6"/>
        <v>18.727857069492899</v>
      </c>
      <c r="G19" s="101">
        <f t="shared" si="6"/>
        <v>19.602552867742119</v>
      </c>
      <c r="H19" s="101">
        <f t="shared" si="6"/>
        <v>20.768931579632167</v>
      </c>
      <c r="I19" s="101">
        <f t="shared" si="6"/>
        <v>21.499346028185457</v>
      </c>
      <c r="J19" s="101">
        <f t="shared" si="6"/>
        <v>21.162064882895063</v>
      </c>
      <c r="K19" s="101">
        <f t="shared" si="6"/>
        <v>21.041407181184489</v>
      </c>
      <c r="L19" s="101">
        <f t="shared" si="6"/>
        <v>21.089898880892697</v>
      </c>
      <c r="M19" s="101">
        <f t="shared" si="6"/>
        <v>21.922696443698314</v>
      </c>
      <c r="N19" s="101">
        <f t="shared" si="6"/>
        <v>22.548611393071624</v>
      </c>
      <c r="O19" s="101">
        <f t="shared" si="6"/>
        <v>22.864757726880981</v>
      </c>
      <c r="P19" s="101">
        <f t="shared" si="6"/>
        <v>23.21299517356713</v>
      </c>
      <c r="Q19" s="101">
        <f t="shared" si="6"/>
        <v>23.902921603169872</v>
      </c>
    </row>
    <row r="20" spans="1:17" ht="12" customHeight="1" x14ac:dyDescent="0.25">
      <c r="A20" s="88" t="s">
        <v>38</v>
      </c>
      <c r="B20" s="100">
        <v>0</v>
      </c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>
        <v>0</v>
      </c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</row>
    <row r="22" spans="1:17" ht="12" customHeight="1" x14ac:dyDescent="0.25">
      <c r="A22" s="88" t="s">
        <v>99</v>
      </c>
      <c r="B22" s="100">
        <v>3.5296426805498302</v>
      </c>
      <c r="C22" s="100">
        <v>3.4649538713203536</v>
      </c>
      <c r="D22" s="100">
        <v>2.8639639897594051</v>
      </c>
      <c r="E22" s="100">
        <v>2.2373841372772496</v>
      </c>
      <c r="F22" s="100">
        <v>1.8509781962236749</v>
      </c>
      <c r="G22" s="100">
        <v>1.7874112234098907</v>
      </c>
      <c r="H22" s="100">
        <v>1.6761741349861592</v>
      </c>
      <c r="I22" s="100">
        <v>1.6768238274738059</v>
      </c>
      <c r="J22" s="100">
        <v>1.6656846039648501</v>
      </c>
      <c r="K22" s="100">
        <v>1.7011652734467413</v>
      </c>
      <c r="L22" s="100">
        <v>1.6816554728440227</v>
      </c>
      <c r="M22" s="100">
        <v>1.6905538562770419</v>
      </c>
      <c r="N22" s="100">
        <v>1.672733677028112</v>
      </c>
      <c r="O22" s="100">
        <v>1.6134871881691548</v>
      </c>
      <c r="P22" s="100">
        <v>1.58328032820236</v>
      </c>
      <c r="Q22" s="100">
        <v>1.5560474534787008</v>
      </c>
    </row>
    <row r="23" spans="1:17" ht="12" customHeight="1" x14ac:dyDescent="0.25">
      <c r="A23" s="88" t="s">
        <v>98</v>
      </c>
      <c r="B23" s="100">
        <v>0.47178924271677103</v>
      </c>
      <c r="C23" s="100">
        <v>1.1188481369066585</v>
      </c>
      <c r="D23" s="100">
        <v>1.1813267913031964</v>
      </c>
      <c r="E23" s="100">
        <v>1.2337307653418839</v>
      </c>
      <c r="F23" s="100">
        <v>1.2405051426749107</v>
      </c>
      <c r="G23" s="100">
        <v>1.2854218562640458</v>
      </c>
      <c r="H23" s="100">
        <v>1.3368263646383225</v>
      </c>
      <c r="I23" s="100">
        <v>1.3639376230075959</v>
      </c>
      <c r="J23" s="100">
        <v>1.3753997108212024</v>
      </c>
      <c r="K23" s="100">
        <v>1.413253417474609</v>
      </c>
      <c r="L23" s="100">
        <v>1.4145724318193567</v>
      </c>
      <c r="M23" s="100">
        <v>1.7501600742258043</v>
      </c>
      <c r="N23" s="100">
        <v>1.8531207225763187</v>
      </c>
      <c r="O23" s="100">
        <v>2.6024798154519679</v>
      </c>
      <c r="P23" s="100">
        <v>3.5600391196957912</v>
      </c>
      <c r="Q23" s="100">
        <v>3.6934673426586895</v>
      </c>
    </row>
    <row r="24" spans="1:17" ht="12" customHeight="1" x14ac:dyDescent="0.25">
      <c r="A24" s="88" t="s">
        <v>34</v>
      </c>
      <c r="B24" s="100">
        <v>0</v>
      </c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>
        <v>5.6197476268378654</v>
      </c>
      <c r="C25" s="100">
        <v>5.9311625246709481</v>
      </c>
      <c r="D25" s="100">
        <v>5.9029436095718664</v>
      </c>
      <c r="E25" s="100">
        <v>5.9273008159218064</v>
      </c>
      <c r="F25" s="100">
        <v>6.0736192193061029</v>
      </c>
      <c r="G25" s="100">
        <v>6.4959067257580463</v>
      </c>
      <c r="H25" s="100">
        <v>6.7446350154620589</v>
      </c>
      <c r="I25" s="100">
        <v>7.0489905375060129</v>
      </c>
      <c r="J25" s="100">
        <v>7.1723183627714393</v>
      </c>
      <c r="K25" s="100">
        <v>7.5489793730752632</v>
      </c>
      <c r="L25" s="100">
        <v>7.6287819495846145</v>
      </c>
      <c r="M25" s="100">
        <v>7.7750601374182695</v>
      </c>
      <c r="N25" s="100">
        <v>7.780585407347786</v>
      </c>
      <c r="O25" s="100">
        <v>7.8060156744413041</v>
      </c>
      <c r="P25" s="100">
        <v>7.3447767530412751</v>
      </c>
      <c r="Q25" s="100">
        <v>6.962714957400812</v>
      </c>
    </row>
    <row r="26" spans="1:17" ht="12" customHeight="1" x14ac:dyDescent="0.25">
      <c r="A26" s="88" t="s">
        <v>30</v>
      </c>
      <c r="B26" s="22">
        <v>6.4643332211124491</v>
      </c>
      <c r="C26" s="22">
        <v>6.2023302563884437</v>
      </c>
      <c r="D26" s="22">
        <v>7.4454497678681388</v>
      </c>
      <c r="E26" s="22">
        <v>8.7763202227903214</v>
      </c>
      <c r="F26" s="22">
        <v>9.5627545112882082</v>
      </c>
      <c r="G26" s="22">
        <v>10.033813062310138</v>
      </c>
      <c r="H26" s="22">
        <v>11.011296064545625</v>
      </c>
      <c r="I26" s="22">
        <v>11.409594040198042</v>
      </c>
      <c r="J26" s="22">
        <v>10.948662205337572</v>
      </c>
      <c r="K26" s="22">
        <v>10.378009117187876</v>
      </c>
      <c r="L26" s="22">
        <v>10.364889026644704</v>
      </c>
      <c r="M26" s="22">
        <v>10.706922375777197</v>
      </c>
      <c r="N26" s="22">
        <v>11.24217158611941</v>
      </c>
      <c r="O26" s="22">
        <v>10.842775048818556</v>
      </c>
      <c r="P26" s="22">
        <v>10.724898972627701</v>
      </c>
      <c r="Q26" s="22">
        <v>11.690691849631671</v>
      </c>
    </row>
    <row r="27" spans="1:17" ht="12" customHeight="1" x14ac:dyDescent="0.25">
      <c r="A27" s="93" t="s">
        <v>33</v>
      </c>
      <c r="B27" s="107">
        <v>0</v>
      </c>
      <c r="C27" s="107">
        <v>0</v>
      </c>
      <c r="D27" s="107">
        <v>0</v>
      </c>
      <c r="E27" s="107">
        <v>0</v>
      </c>
      <c r="F27" s="107">
        <v>0</v>
      </c>
      <c r="G27" s="107">
        <v>0</v>
      </c>
      <c r="H27" s="107">
        <v>0</v>
      </c>
      <c r="I27" s="107">
        <v>0</v>
      </c>
      <c r="J27" s="107">
        <v>0</v>
      </c>
      <c r="K27" s="107">
        <v>0</v>
      </c>
      <c r="L27" s="107">
        <v>0</v>
      </c>
      <c r="M27" s="107">
        <v>0</v>
      </c>
      <c r="N27" s="107">
        <v>0</v>
      </c>
      <c r="O27" s="107">
        <v>0</v>
      </c>
      <c r="P27" s="107">
        <v>0</v>
      </c>
      <c r="Q27" s="107">
        <v>0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>
        <f t="shared" ref="B29" si="7">SUM(B30:B33)</f>
        <v>18.655138500385611</v>
      </c>
      <c r="C29" s="101">
        <f t="shared" ref="C29:Q29" si="8">SUM(C30:C33)</f>
        <v>19.128045368684102</v>
      </c>
      <c r="D29" s="101">
        <f t="shared" si="8"/>
        <v>19.553647988897961</v>
      </c>
      <c r="E29" s="101">
        <f t="shared" si="8"/>
        <v>20.26263243028643</v>
      </c>
      <c r="F29" s="101">
        <f t="shared" si="8"/>
        <v>20.784765304180372</v>
      </c>
      <c r="G29" s="101">
        <f t="shared" si="8"/>
        <v>21.723610528813733</v>
      </c>
      <c r="H29" s="101">
        <f t="shared" si="8"/>
        <v>22.832126319141334</v>
      </c>
      <c r="I29" s="101">
        <f t="shared" si="8"/>
        <v>23.542733416242925</v>
      </c>
      <c r="J29" s="101">
        <f t="shared" si="8"/>
        <v>23.288011217954946</v>
      </c>
      <c r="K29" s="101">
        <f t="shared" si="8"/>
        <v>23.210305214339122</v>
      </c>
      <c r="L29" s="101">
        <f t="shared" si="8"/>
        <v>22.26546602212888</v>
      </c>
      <c r="M29" s="101">
        <f t="shared" si="8"/>
        <v>22.957099847932451</v>
      </c>
      <c r="N29" s="101">
        <f t="shared" si="8"/>
        <v>23.308637896214044</v>
      </c>
      <c r="O29" s="101">
        <f t="shared" si="8"/>
        <v>23.584778429854588</v>
      </c>
      <c r="P29" s="101">
        <f t="shared" si="8"/>
        <v>23.649053786609795</v>
      </c>
      <c r="Q29" s="101">
        <f t="shared" si="8"/>
        <v>24.337080824689384</v>
      </c>
    </row>
    <row r="30" spans="1:17" ht="12" customHeight="1" x14ac:dyDescent="0.25">
      <c r="A30" s="88" t="s">
        <v>66</v>
      </c>
      <c r="B30" s="100">
        <v>0</v>
      </c>
      <c r="C30" s="100">
        <v>0</v>
      </c>
      <c r="D30" s="100">
        <v>0</v>
      </c>
      <c r="E30" s="100">
        <v>0</v>
      </c>
      <c r="F30" s="100">
        <v>0.50490154549282706</v>
      </c>
      <c r="G30" s="100">
        <v>0.50440954752780642</v>
      </c>
      <c r="H30" s="100">
        <v>0.50656918090545144</v>
      </c>
      <c r="I30" s="100">
        <v>0.50516992454877108</v>
      </c>
      <c r="J30" s="100">
        <v>0.50426623874393239</v>
      </c>
      <c r="K30" s="100">
        <v>0.49983692783552419</v>
      </c>
      <c r="L30" s="100">
        <v>0.49372274862595578</v>
      </c>
      <c r="M30" s="100">
        <v>0.49379618163959482</v>
      </c>
      <c r="N30" s="100">
        <v>0.50403938274267002</v>
      </c>
      <c r="O30" s="100">
        <v>0.50450108894459589</v>
      </c>
      <c r="P30" s="100">
        <v>0.50480005562733754</v>
      </c>
      <c r="Q30" s="100">
        <v>0.50455298816145966</v>
      </c>
    </row>
    <row r="31" spans="1:17" ht="12" customHeight="1" x14ac:dyDescent="0.25">
      <c r="A31" s="88" t="s">
        <v>98</v>
      </c>
      <c r="B31" s="100">
        <v>0.44703015989244876</v>
      </c>
      <c r="C31" s="100">
        <v>1.5943268938167283</v>
      </c>
      <c r="D31" s="100">
        <v>2.3015187329265268</v>
      </c>
      <c r="E31" s="100">
        <v>2.3329839802955972</v>
      </c>
      <c r="F31" s="100">
        <v>2.300571165874397</v>
      </c>
      <c r="G31" s="100">
        <v>2.2705527963464855</v>
      </c>
      <c r="H31" s="100">
        <v>2.214550171665032</v>
      </c>
      <c r="I31" s="100">
        <v>2.1866297599488616</v>
      </c>
      <c r="J31" s="100">
        <v>2.1264813447054998</v>
      </c>
      <c r="K31" s="100">
        <v>1.9486535008672683</v>
      </c>
      <c r="L31" s="100">
        <v>2.0582584289619072</v>
      </c>
      <c r="M31" s="100">
        <v>2.1074601420501446</v>
      </c>
      <c r="N31" s="100">
        <v>2.2464331789091787</v>
      </c>
      <c r="O31" s="100">
        <v>2.3832268550937989</v>
      </c>
      <c r="P31" s="100">
        <v>2.3975622575949473</v>
      </c>
      <c r="Q31" s="100">
        <v>2.4534839697750885</v>
      </c>
    </row>
    <row r="32" spans="1:17" ht="12" customHeight="1" x14ac:dyDescent="0.25">
      <c r="A32" s="88" t="s">
        <v>34</v>
      </c>
      <c r="B32" s="100">
        <v>0</v>
      </c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>
        <v>18.208108340493162</v>
      </c>
      <c r="C33" s="18">
        <v>17.533718474867374</v>
      </c>
      <c r="D33" s="18">
        <v>17.252129255971433</v>
      </c>
      <c r="E33" s="18">
        <v>17.929648449990832</v>
      </c>
      <c r="F33" s="18">
        <v>17.979292592813149</v>
      </c>
      <c r="G33" s="18">
        <v>18.94864818493944</v>
      </c>
      <c r="H33" s="18">
        <v>20.111006966570852</v>
      </c>
      <c r="I33" s="18">
        <v>20.850933731745293</v>
      </c>
      <c r="J33" s="18">
        <v>20.657263634505515</v>
      </c>
      <c r="K33" s="18">
        <v>20.761814785636329</v>
      </c>
      <c r="L33" s="18">
        <v>19.713484844541018</v>
      </c>
      <c r="M33" s="18">
        <v>20.355843524242712</v>
      </c>
      <c r="N33" s="18">
        <v>20.558165334562197</v>
      </c>
      <c r="O33" s="18">
        <v>20.697050485816192</v>
      </c>
      <c r="P33" s="18">
        <v>20.746691473387511</v>
      </c>
      <c r="Q33" s="18">
        <v>21.379043866752834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201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111</v>
      </c>
      <c r="B3" s="115">
        <f>IF(SER_hh_tes!B3=0,"",SER_hh_tes!B3/SER_hh_fec!B3)</f>
        <v>0.62961200837644082</v>
      </c>
      <c r="C3" s="115">
        <f>IF(SER_hh_tes!C3=0,"",SER_hh_tes!C3/SER_hh_fec!C3)</f>
        <v>0.61878129943309945</v>
      </c>
      <c r="D3" s="115">
        <f>IF(SER_hh_tes!D3=0,"",SER_hh_tes!D3/SER_hh_fec!D3)</f>
        <v>0.63587725132091444</v>
      </c>
      <c r="E3" s="115">
        <f>IF(SER_hh_tes!E3=0,"",SER_hh_tes!E3/SER_hh_fec!E3)</f>
        <v>0.64509829915114747</v>
      </c>
      <c r="F3" s="115">
        <f>IF(SER_hh_tes!F3=0,"",SER_hh_tes!F3/SER_hh_fec!F3)</f>
        <v>0.6511365697220427</v>
      </c>
      <c r="G3" s="115">
        <f>IF(SER_hh_tes!G3=0,"",SER_hh_tes!G3/SER_hh_fec!G3)</f>
        <v>0.66495044297597383</v>
      </c>
      <c r="H3" s="115">
        <f>IF(SER_hh_tes!H3=0,"",SER_hh_tes!H3/SER_hh_fec!H3)</f>
        <v>0.67799079398483808</v>
      </c>
      <c r="I3" s="115">
        <f>IF(SER_hh_tes!I3=0,"",SER_hh_tes!I3/SER_hh_fec!I3)</f>
        <v>0.68623228916660095</v>
      </c>
      <c r="J3" s="115">
        <f>IF(SER_hh_tes!J3=0,"",SER_hh_tes!J3/SER_hh_fec!J3)</f>
        <v>0.69973098201851491</v>
      </c>
      <c r="K3" s="115">
        <f>IF(SER_hh_tes!K3=0,"",SER_hh_tes!K3/SER_hh_fec!K3)</f>
        <v>0.71042883062448048</v>
      </c>
      <c r="L3" s="115">
        <f>IF(SER_hh_tes!L3=0,"",SER_hh_tes!L3/SER_hh_fec!L3)</f>
        <v>0.71827168390987006</v>
      </c>
      <c r="M3" s="115">
        <f>IF(SER_hh_tes!M3=0,"",SER_hh_tes!M3/SER_hh_fec!M3)</f>
        <v>0.71713783507709405</v>
      </c>
      <c r="N3" s="115">
        <f>IF(SER_hh_tes!N3=0,"",SER_hh_tes!N3/SER_hh_fec!N3)</f>
        <v>0.73098674907689243</v>
      </c>
      <c r="O3" s="115">
        <f>IF(SER_hh_tes!O3=0,"",SER_hh_tes!O3/SER_hh_fec!O3)</f>
        <v>0.73635290543242771</v>
      </c>
      <c r="P3" s="115">
        <f>IF(SER_hh_tes!P3=0,"",SER_hh_tes!P3/SER_hh_fec!P3)</f>
        <v>0.75089635936392873</v>
      </c>
      <c r="Q3" s="115">
        <f>IF(SER_hh_tes!Q3=0,"",SER_hh_tes!Q3/SER_hh_fec!Q3)</f>
        <v>0.75800733906158524</v>
      </c>
    </row>
    <row r="4" spans="1:17" ht="12.95" customHeight="1" x14ac:dyDescent="0.25">
      <c r="A4" s="90" t="s">
        <v>44</v>
      </c>
      <c r="B4" s="110">
        <f>IF(SER_hh_tes!B4=0,"",SER_hh_tes!B4/SER_hh_fec!B4)</f>
        <v>0.64174302524772842</v>
      </c>
      <c r="C4" s="110">
        <f>IF(SER_hh_tes!C4=0,"",SER_hh_tes!C4/SER_hh_fec!C4)</f>
        <v>0.62732628253572809</v>
      </c>
      <c r="D4" s="110">
        <f>IF(SER_hh_tes!D4=0,"",SER_hh_tes!D4/SER_hh_fec!D4)</f>
        <v>0.64858827308616485</v>
      </c>
      <c r="E4" s="110">
        <f>IF(SER_hh_tes!E4=0,"",SER_hh_tes!E4/SER_hh_fec!E4)</f>
        <v>0.65496179257006326</v>
      </c>
      <c r="F4" s="110">
        <f>IF(SER_hh_tes!F4=0,"",SER_hh_tes!F4/SER_hh_fec!F4)</f>
        <v>0.65953425144444422</v>
      </c>
      <c r="G4" s="110">
        <f>IF(SER_hh_tes!G4=0,"",SER_hh_tes!G4/SER_hh_fec!G4)</f>
        <v>0.67487478941706525</v>
      </c>
      <c r="H4" s="110">
        <f>IF(SER_hh_tes!H4=0,"",SER_hh_tes!H4/SER_hh_fec!H4)</f>
        <v>0.68913356299431217</v>
      </c>
      <c r="I4" s="110">
        <f>IF(SER_hh_tes!I4=0,"",SER_hh_tes!I4/SER_hh_fec!I4)</f>
        <v>0.69751236183203957</v>
      </c>
      <c r="J4" s="110">
        <f>IF(SER_hh_tes!J4=0,"",SER_hh_tes!J4/SER_hh_fec!J4)</f>
        <v>0.7115146151138898</v>
      </c>
      <c r="K4" s="110">
        <f>IF(SER_hh_tes!K4=0,"",SER_hh_tes!K4/SER_hh_fec!K4)</f>
        <v>0.72387882881044552</v>
      </c>
      <c r="L4" s="110">
        <f>IF(SER_hh_tes!L4=0,"",SER_hh_tes!L4/SER_hh_fec!L4)</f>
        <v>0.7313720117175716</v>
      </c>
      <c r="M4" s="110">
        <f>IF(SER_hh_tes!M4=0,"",SER_hh_tes!M4/SER_hh_fec!M4)</f>
        <v>0.7296358043577239</v>
      </c>
      <c r="N4" s="110">
        <f>IF(SER_hh_tes!N4=0,"",SER_hh_tes!N4/SER_hh_fec!N4)</f>
        <v>0.74469051886002935</v>
      </c>
      <c r="O4" s="110">
        <f>IF(SER_hh_tes!O4=0,"",SER_hh_tes!O4/SER_hh_fec!O4)</f>
        <v>0.7510403634495717</v>
      </c>
      <c r="P4" s="110">
        <f>IF(SER_hh_tes!P4=0,"",SER_hh_tes!P4/SER_hh_fec!P4)</f>
        <v>0.76668951491695281</v>
      </c>
      <c r="Q4" s="110">
        <f>IF(SER_hh_tes!Q4=0,"",SER_hh_tes!Q4/SER_hh_fec!Q4)</f>
        <v>0.7738378634710531</v>
      </c>
    </row>
    <row r="5" spans="1:17" ht="12" customHeight="1" x14ac:dyDescent="0.25">
      <c r="A5" s="88" t="s">
        <v>38</v>
      </c>
      <c r="B5" s="109">
        <f>IF(SER_hh_tes!B5=0,"",SER_hh_tes!B5/SER_hh_fec!B5)</f>
        <v>0.48624912936685832</v>
      </c>
      <c r="C5" s="109">
        <f>IF(SER_hh_tes!C5=0,"",SER_hh_tes!C5/SER_hh_fec!C5)</f>
        <v>0.49564562806015411</v>
      </c>
      <c r="D5" s="109">
        <f>IF(SER_hh_tes!D5=0,"",SER_hh_tes!D5/SER_hh_fec!D5)</f>
        <v>0.49835809449665991</v>
      </c>
      <c r="E5" s="109">
        <f>IF(SER_hh_tes!E5=0,"",SER_hh_tes!E5/SER_hh_fec!E5)</f>
        <v>0.49998108572124728</v>
      </c>
      <c r="F5" s="109">
        <f>IF(SER_hh_tes!F5=0,"",SER_hh_tes!F5/SER_hh_fec!F5)</f>
        <v>0.50089474763239639</v>
      </c>
      <c r="G5" s="109">
        <f>IF(SER_hh_tes!G5=0,"",SER_hh_tes!G5/SER_hh_fec!G5)</f>
        <v>0.50402231341056924</v>
      </c>
      <c r="H5" s="109">
        <f>IF(SER_hh_tes!H5=0,"",SER_hh_tes!H5/SER_hh_fec!H5)</f>
        <v>0.5094347306550755</v>
      </c>
      <c r="I5" s="109">
        <f>IF(SER_hh_tes!I5=0,"",SER_hh_tes!I5/SER_hh_fec!I5)</f>
        <v>0.51299924626173554</v>
      </c>
      <c r="J5" s="109">
        <f>IF(SER_hh_tes!J5=0,"",SER_hh_tes!J5/SER_hh_fec!J5)</f>
        <v>0.52813105696986562</v>
      </c>
      <c r="K5" s="109">
        <f>IF(SER_hh_tes!K5=0,"",SER_hh_tes!K5/SER_hh_fec!K5)</f>
        <v>0.53038641895362482</v>
      </c>
      <c r="L5" s="109">
        <f>IF(SER_hh_tes!L5=0,"",SER_hh_tes!L5/SER_hh_fec!L5)</f>
        <v>0.53112004011517155</v>
      </c>
      <c r="M5" s="109">
        <f>IF(SER_hh_tes!M5=0,"",SER_hh_tes!M5/SER_hh_fec!M5)</f>
        <v>0.53134277954586107</v>
      </c>
      <c r="N5" s="109">
        <f>IF(SER_hh_tes!N5=0,"",SER_hh_tes!N5/SER_hh_fec!N5)</f>
        <v>0.53157141293771992</v>
      </c>
      <c r="O5" s="109">
        <f>IF(SER_hh_tes!O5=0,"",SER_hh_tes!O5/SER_hh_fec!O5)</f>
        <v>0.53175991702332626</v>
      </c>
      <c r="P5" s="109">
        <f>IF(SER_hh_tes!P5=0,"",SER_hh_tes!P5/SER_hh_fec!P5)</f>
        <v>0.53235443750212108</v>
      </c>
      <c r="Q5" s="109">
        <f>IF(SER_hh_tes!Q5=0,"",SER_hh_tes!Q5/SER_hh_fec!Q5)</f>
        <v>0.54077935988154535</v>
      </c>
    </row>
    <row r="6" spans="1:17" ht="12" customHeight="1" x14ac:dyDescent="0.25">
      <c r="A6" s="88" t="s">
        <v>66</v>
      </c>
      <c r="B6" s="109" t="str">
        <f>IF(SER_hh_tes!B6=0,"",SER_hh_tes!B6/SER_hh_fec!B6)</f>
        <v/>
      </c>
      <c r="C6" s="109" t="str">
        <f>IF(SER_hh_tes!C6=0,"",SER_hh_tes!C6/SER_hh_fec!C6)</f>
        <v/>
      </c>
      <c r="D6" s="109" t="str">
        <f>IF(SER_hh_tes!D6=0,"",SER_hh_tes!D6/SER_hh_fec!D6)</f>
        <v/>
      </c>
      <c r="E6" s="109" t="str">
        <f>IF(SER_hh_tes!E6=0,"",SER_hh_tes!E6/SER_hh_fec!E6)</f>
        <v/>
      </c>
      <c r="F6" s="109" t="str">
        <f>IF(SER_hh_tes!F6=0,"",SER_hh_tes!F6/SER_hh_fec!F6)</f>
        <v/>
      </c>
      <c r="G6" s="109" t="str">
        <f>IF(SER_hh_tes!G6=0,"",SER_hh_tes!G6/SER_hh_fec!G6)</f>
        <v/>
      </c>
      <c r="H6" s="109" t="str">
        <f>IF(SER_hh_tes!H6=0,"",SER_hh_tes!H6/SER_hh_fec!H6)</f>
        <v/>
      </c>
      <c r="I6" s="109" t="str">
        <f>IF(SER_hh_tes!I6=0,"",SER_hh_tes!I6/SER_hh_fec!I6)</f>
        <v/>
      </c>
      <c r="J6" s="109" t="str">
        <f>IF(SER_hh_tes!J6=0,"",SER_hh_tes!J6/SER_hh_fec!J6)</f>
        <v/>
      </c>
      <c r="K6" s="109" t="str">
        <f>IF(SER_hh_tes!K6=0,"",SER_hh_tes!K6/SER_hh_fec!K6)</f>
        <v/>
      </c>
      <c r="L6" s="109" t="str">
        <f>IF(SER_hh_tes!L6=0,"",SER_hh_tes!L6/SER_hh_fec!L6)</f>
        <v/>
      </c>
      <c r="M6" s="109" t="str">
        <f>IF(SER_hh_tes!M6=0,"",SER_hh_tes!M6/SER_hh_fec!M6)</f>
        <v/>
      </c>
      <c r="N6" s="109" t="str">
        <f>IF(SER_hh_tes!N6=0,"",SER_hh_tes!N6/SER_hh_fec!N6)</f>
        <v/>
      </c>
      <c r="O6" s="109" t="str">
        <f>IF(SER_hh_tes!O6=0,"",SER_hh_tes!O6/SER_hh_fec!O6)</f>
        <v/>
      </c>
      <c r="P6" s="109" t="str">
        <f>IF(SER_hh_tes!P6=0,"",SER_hh_tes!P6/SER_hh_fec!P6)</f>
        <v/>
      </c>
      <c r="Q6" s="109" t="str">
        <f>IF(SER_hh_tes!Q6=0,"",SER_hh_tes!Q6/SER_hh_fec!Q6)</f>
        <v/>
      </c>
    </row>
    <row r="7" spans="1:17" ht="12" customHeight="1" x14ac:dyDescent="0.25">
      <c r="A7" s="88" t="s">
        <v>99</v>
      </c>
      <c r="B7" s="109">
        <f>IF(SER_hh_tes!B7=0,"",SER_hh_tes!B7/SER_hh_fec!B7)</f>
        <v>0.56105668773099049</v>
      </c>
      <c r="C7" s="109">
        <f>IF(SER_hh_tes!C7=0,"",SER_hh_tes!C7/SER_hh_fec!C7)</f>
        <v>0.56105668773099038</v>
      </c>
      <c r="D7" s="109">
        <f>IF(SER_hh_tes!D7=0,"",SER_hh_tes!D7/SER_hh_fec!D7)</f>
        <v>0.56105668773099049</v>
      </c>
      <c r="E7" s="109">
        <f>IF(SER_hh_tes!E7=0,"",SER_hh_tes!E7/SER_hh_fec!E7)</f>
        <v>0.5610566877309906</v>
      </c>
      <c r="F7" s="109">
        <f>IF(SER_hh_tes!F7=0,"",SER_hh_tes!F7/SER_hh_fec!F7)</f>
        <v>0.56345256936202359</v>
      </c>
      <c r="G7" s="109">
        <f>IF(SER_hh_tes!G7=0,"",SER_hh_tes!G7/SER_hh_fec!G7)</f>
        <v>0.57163201073189684</v>
      </c>
      <c r="H7" s="109">
        <f>IF(SER_hh_tes!H7=0,"",SER_hh_tes!H7/SER_hh_fec!H7)</f>
        <v>0.57433213775452341</v>
      </c>
      <c r="I7" s="109">
        <f>IF(SER_hh_tes!I7=0,"",SER_hh_tes!I7/SER_hh_fec!I7)</f>
        <v>0.58351908533262176</v>
      </c>
      <c r="J7" s="109">
        <f>IF(SER_hh_tes!J7=0,"",SER_hh_tes!J7/SER_hh_fec!J7)</f>
        <v>0.59579052730358195</v>
      </c>
      <c r="K7" s="109">
        <f>IF(SER_hh_tes!K7=0,"",SER_hh_tes!K7/SER_hh_fec!K7)</f>
        <v>0.60891722414025229</v>
      </c>
      <c r="L7" s="109">
        <f>IF(SER_hh_tes!L7=0,"",SER_hh_tes!L7/SER_hh_fec!L7)</f>
        <v>0.61980867538897133</v>
      </c>
      <c r="M7" s="109">
        <f>IF(SER_hh_tes!M7=0,"",SER_hh_tes!M7/SER_hh_fec!M7)</f>
        <v>0.65009736836769516</v>
      </c>
      <c r="N7" s="109">
        <f>IF(SER_hh_tes!N7=0,"",SER_hh_tes!N7/SER_hh_fec!N7)</f>
        <v>0.66049149219725711</v>
      </c>
      <c r="O7" s="109">
        <f>IF(SER_hh_tes!O7=0,"",SER_hh_tes!O7/SER_hh_fec!O7)</f>
        <v>0.67118778274374735</v>
      </c>
      <c r="P7" s="109">
        <f>IF(SER_hh_tes!P7=0,"",SER_hh_tes!P7/SER_hh_fec!P7)</f>
        <v>0.67534978023777903</v>
      </c>
      <c r="Q7" s="109">
        <f>IF(SER_hh_tes!Q7=0,"",SER_hh_tes!Q7/SER_hh_fec!Q7)</f>
        <v>0.67571125423773337</v>
      </c>
    </row>
    <row r="8" spans="1:17" ht="12" customHeight="1" x14ac:dyDescent="0.25">
      <c r="A8" s="88" t="s">
        <v>101</v>
      </c>
      <c r="B8" s="109" t="str">
        <f>IF(SER_hh_tes!B8=0,"",SER_hh_tes!B8/SER_hh_fec!B8)</f>
        <v/>
      </c>
      <c r="C8" s="109" t="str">
        <f>IF(SER_hh_tes!C8=0,"",SER_hh_tes!C8/SER_hh_fec!C8)</f>
        <v/>
      </c>
      <c r="D8" s="109" t="str">
        <f>IF(SER_hh_tes!D8=0,"",SER_hh_tes!D8/SER_hh_fec!D8)</f>
        <v/>
      </c>
      <c r="E8" s="109" t="str">
        <f>IF(SER_hh_tes!E8=0,"",SER_hh_tes!E8/SER_hh_fec!E8)</f>
        <v/>
      </c>
      <c r="F8" s="109" t="str">
        <f>IF(SER_hh_tes!F8=0,"",SER_hh_tes!F8/SER_hh_fec!F8)</f>
        <v/>
      </c>
      <c r="G8" s="109" t="str">
        <f>IF(SER_hh_tes!G8=0,"",SER_hh_tes!G8/SER_hh_fec!G8)</f>
        <v/>
      </c>
      <c r="H8" s="109" t="str">
        <f>IF(SER_hh_tes!H8=0,"",SER_hh_tes!H8/SER_hh_fec!H8)</f>
        <v/>
      </c>
      <c r="I8" s="109" t="str">
        <f>IF(SER_hh_tes!I8=0,"",SER_hh_tes!I8/SER_hh_fec!I8)</f>
        <v/>
      </c>
      <c r="J8" s="109" t="str">
        <f>IF(SER_hh_tes!J8=0,"",SER_hh_tes!J8/SER_hh_fec!J8)</f>
        <v/>
      </c>
      <c r="K8" s="109" t="str">
        <f>IF(SER_hh_tes!K8=0,"",SER_hh_tes!K8/SER_hh_fec!K8)</f>
        <v/>
      </c>
      <c r="L8" s="109" t="str">
        <f>IF(SER_hh_tes!L8=0,"",SER_hh_tes!L8/SER_hh_fec!L8)</f>
        <v/>
      </c>
      <c r="M8" s="109" t="str">
        <f>IF(SER_hh_tes!M8=0,"",SER_hh_tes!M8/SER_hh_fec!M8)</f>
        <v/>
      </c>
      <c r="N8" s="109" t="str">
        <f>IF(SER_hh_tes!N8=0,"",SER_hh_tes!N8/SER_hh_fec!N8)</f>
        <v/>
      </c>
      <c r="O8" s="109" t="str">
        <f>IF(SER_hh_tes!O8=0,"",SER_hh_tes!O8/SER_hh_fec!O8)</f>
        <v/>
      </c>
      <c r="P8" s="109" t="str">
        <f>IF(SER_hh_tes!P8=0,"",SER_hh_tes!P8/SER_hh_fec!P8)</f>
        <v/>
      </c>
      <c r="Q8" s="109" t="str">
        <f>IF(SER_hh_tes!Q8=0,"",SER_hh_tes!Q8/SER_hh_fec!Q8)</f>
        <v/>
      </c>
    </row>
    <row r="9" spans="1:17" ht="12" customHeight="1" x14ac:dyDescent="0.25">
      <c r="A9" s="88" t="s">
        <v>106</v>
      </c>
      <c r="B9" s="109">
        <f>IF(SER_hh_tes!B9=0,"",SER_hh_tes!B9/SER_hh_fec!B9)</f>
        <v>0.59941002735242643</v>
      </c>
      <c r="C9" s="109">
        <f>IF(SER_hh_tes!C9=0,"",SER_hh_tes!C9/SER_hh_fec!C9)</f>
        <v>0.6396030868710304</v>
      </c>
      <c r="D9" s="109">
        <f>IF(SER_hh_tes!D9=0,"",SER_hh_tes!D9/SER_hh_fec!D9)</f>
        <v>0.64948158182157867</v>
      </c>
      <c r="E9" s="109">
        <f>IF(SER_hh_tes!E9=0,"",SER_hh_tes!E9/SER_hh_fec!E9)</f>
        <v>0.66687222362736198</v>
      </c>
      <c r="F9" s="109">
        <f>IF(SER_hh_tes!F9=0,"",SER_hh_tes!F9/SER_hh_fec!F9)</f>
        <v>0.66842793966660841</v>
      </c>
      <c r="G9" s="109">
        <f>IF(SER_hh_tes!G9=0,"",SER_hh_tes!G9/SER_hh_fec!G9)</f>
        <v>0.67941589790674362</v>
      </c>
      <c r="H9" s="109">
        <f>IF(SER_hh_tes!H9=0,"",SER_hh_tes!H9/SER_hh_fec!H9)</f>
        <v>0.68049685314517194</v>
      </c>
      <c r="I9" s="109">
        <f>IF(SER_hh_tes!I9=0,"",SER_hh_tes!I9/SER_hh_fec!I9)</f>
        <v>0.68065879473709034</v>
      </c>
      <c r="J9" s="109">
        <f>IF(SER_hh_tes!J9=0,"",SER_hh_tes!J9/SER_hh_fec!J9)</f>
        <v>0.68429812877420637</v>
      </c>
      <c r="K9" s="109">
        <f>IF(SER_hh_tes!K9=0,"",SER_hh_tes!K9/SER_hh_fec!K9)</f>
        <v>0.68460633643361724</v>
      </c>
      <c r="L9" s="109">
        <f>IF(SER_hh_tes!L9=0,"",SER_hh_tes!L9/SER_hh_fec!L9)</f>
        <v>0.68736675345056331</v>
      </c>
      <c r="M9" s="109">
        <f>IF(SER_hh_tes!M9=0,"",SER_hh_tes!M9/SER_hh_fec!M9)</f>
        <v>0.69322085786730925</v>
      </c>
      <c r="N9" s="109">
        <f>IF(SER_hh_tes!N9=0,"",SER_hh_tes!N9/SER_hh_fec!N9)</f>
        <v>0.69455752820944883</v>
      </c>
      <c r="O9" s="109">
        <f>IF(SER_hh_tes!O9=0,"",SER_hh_tes!O9/SER_hh_fec!O9)</f>
        <v>0.70389918195954781</v>
      </c>
      <c r="P9" s="109">
        <f>IF(SER_hh_tes!P9=0,"",SER_hh_tes!P9/SER_hh_fec!P9)</f>
        <v>0.71208863884590112</v>
      </c>
      <c r="Q9" s="109">
        <f>IF(SER_hh_tes!Q9=0,"",SER_hh_tes!Q9/SER_hh_fec!Q9)</f>
        <v>0.71349437561790696</v>
      </c>
    </row>
    <row r="10" spans="1:17" ht="12" customHeight="1" x14ac:dyDescent="0.25">
      <c r="A10" s="88" t="s">
        <v>34</v>
      </c>
      <c r="B10" s="109">
        <f>IF(SER_hh_tes!B10=0,"",SER_hh_tes!B10/SER_hh_fec!B10)</f>
        <v>0.46380686185761877</v>
      </c>
      <c r="C10" s="109">
        <f>IF(SER_hh_tes!C10=0,"",SER_hh_tes!C10/SER_hh_fec!C10)</f>
        <v>0.48577577216675349</v>
      </c>
      <c r="D10" s="109">
        <f>IF(SER_hh_tes!D10=0,"",SER_hh_tes!D10/SER_hh_fec!D10)</f>
        <v>0.48892315599813263</v>
      </c>
      <c r="E10" s="109">
        <f>IF(SER_hh_tes!E10=0,"",SER_hh_tes!E10/SER_hh_fec!E10)</f>
        <v>0.49184683067547896</v>
      </c>
      <c r="F10" s="109">
        <f>IF(SER_hh_tes!F10=0,"",SER_hh_tes!F10/SER_hh_fec!F10)</f>
        <v>0.50128874179079308</v>
      </c>
      <c r="G10" s="109">
        <f>IF(SER_hh_tes!G10=0,"",SER_hh_tes!G10/SER_hh_fec!G10)</f>
        <v>0.50394802352947565</v>
      </c>
      <c r="H10" s="109">
        <f>IF(SER_hh_tes!H10=0,"",SER_hh_tes!H10/SER_hh_fec!H10)</f>
        <v>0.50922209795622819</v>
      </c>
      <c r="I10" s="109">
        <f>IF(SER_hh_tes!I10=0,"",SER_hh_tes!I10/SER_hh_fec!I10)</f>
        <v>0.51418202529821178</v>
      </c>
      <c r="J10" s="109">
        <f>IF(SER_hh_tes!J10=0,"",SER_hh_tes!J10/SER_hh_fec!J10)</f>
        <v>0.52247557552560286</v>
      </c>
      <c r="K10" s="109">
        <f>IF(SER_hh_tes!K10=0,"",SER_hh_tes!K10/SER_hh_fec!K10)</f>
        <v>0.53206927192553843</v>
      </c>
      <c r="L10" s="109">
        <f>IF(SER_hh_tes!L10=0,"",SER_hh_tes!L10/SER_hh_fec!L10)</f>
        <v>0.5321357450456512</v>
      </c>
      <c r="M10" s="109">
        <f>IF(SER_hh_tes!M10=0,"",SER_hh_tes!M10/SER_hh_fec!M10)</f>
        <v>0.53229634870973475</v>
      </c>
      <c r="N10" s="109">
        <f>IF(SER_hh_tes!N10=0,"",SER_hh_tes!N10/SER_hh_fec!N10)</f>
        <v>0.53695116933559794</v>
      </c>
      <c r="O10" s="109">
        <f>IF(SER_hh_tes!O10=0,"",SER_hh_tes!O10/SER_hh_fec!O10)</f>
        <v>0.53782526093222793</v>
      </c>
      <c r="P10" s="109">
        <f>IF(SER_hh_tes!P10=0,"",SER_hh_tes!P10/SER_hh_fec!P10)</f>
        <v>0.53946328786911102</v>
      </c>
      <c r="Q10" s="109">
        <f>IF(SER_hh_tes!Q10=0,"",SER_hh_tes!Q10/SER_hh_fec!Q10)</f>
        <v>0.54007227957434256</v>
      </c>
    </row>
    <row r="11" spans="1:17" ht="12" customHeight="1" x14ac:dyDescent="0.25">
      <c r="A11" s="88" t="s">
        <v>61</v>
      </c>
      <c r="B11" s="109" t="str">
        <f>IF(SER_hh_tes!B11=0,"",SER_hh_tes!B11/SER_hh_fec!B11)</f>
        <v/>
      </c>
      <c r="C11" s="109" t="str">
        <f>IF(SER_hh_tes!C11=0,"",SER_hh_tes!C11/SER_hh_fec!C11)</f>
        <v/>
      </c>
      <c r="D11" s="109" t="str">
        <f>IF(SER_hh_tes!D11=0,"",SER_hh_tes!D11/SER_hh_fec!D11)</f>
        <v/>
      </c>
      <c r="E11" s="109" t="str">
        <f>IF(SER_hh_tes!E11=0,"",SER_hh_tes!E11/SER_hh_fec!E11)</f>
        <v/>
      </c>
      <c r="F11" s="109" t="str">
        <f>IF(SER_hh_tes!F11=0,"",SER_hh_tes!F11/SER_hh_fec!F11)</f>
        <v/>
      </c>
      <c r="G11" s="109" t="str">
        <f>IF(SER_hh_tes!G11=0,"",SER_hh_tes!G11/SER_hh_fec!G11)</f>
        <v/>
      </c>
      <c r="H11" s="109" t="str">
        <f>IF(SER_hh_tes!H11=0,"",SER_hh_tes!H11/SER_hh_fec!H11)</f>
        <v/>
      </c>
      <c r="I11" s="109" t="str">
        <f>IF(SER_hh_tes!I11=0,"",SER_hh_tes!I11/SER_hh_fec!I11)</f>
        <v/>
      </c>
      <c r="J11" s="109" t="str">
        <f>IF(SER_hh_tes!J11=0,"",SER_hh_tes!J11/SER_hh_fec!J11)</f>
        <v/>
      </c>
      <c r="K11" s="109" t="str">
        <f>IF(SER_hh_tes!K11=0,"",SER_hh_tes!K11/SER_hh_fec!K11)</f>
        <v/>
      </c>
      <c r="L11" s="109" t="str">
        <f>IF(SER_hh_tes!L11=0,"",SER_hh_tes!L11/SER_hh_fec!L11)</f>
        <v/>
      </c>
      <c r="M11" s="109" t="str">
        <f>IF(SER_hh_tes!M11=0,"",SER_hh_tes!M11/SER_hh_fec!M11)</f>
        <v/>
      </c>
      <c r="N11" s="109" t="str">
        <f>IF(SER_hh_tes!N11=0,"",SER_hh_tes!N11/SER_hh_fec!N11)</f>
        <v/>
      </c>
      <c r="O11" s="109" t="str">
        <f>IF(SER_hh_tes!O11=0,"",SER_hh_tes!O11/SER_hh_fec!O11)</f>
        <v/>
      </c>
      <c r="P11" s="109" t="str">
        <f>IF(SER_hh_tes!P11=0,"",SER_hh_tes!P11/SER_hh_fec!P11)</f>
        <v/>
      </c>
      <c r="Q11" s="109" t="str">
        <f>IF(SER_hh_tes!Q11=0,"",SER_hh_tes!Q11/SER_hh_fec!Q11)</f>
        <v/>
      </c>
    </row>
    <row r="12" spans="1:17" ht="12" customHeight="1" x14ac:dyDescent="0.25">
      <c r="A12" s="88" t="s">
        <v>42</v>
      </c>
      <c r="B12" s="109">
        <f>IF(SER_hh_tes!B12=0,"",SER_hh_tes!B12/SER_hh_fec!B12)</f>
        <v>0.71245293680125743</v>
      </c>
      <c r="C12" s="109">
        <f>IF(SER_hh_tes!C12=0,"",SER_hh_tes!C12/SER_hh_fec!C12)</f>
        <v>0.71245293680125743</v>
      </c>
      <c r="D12" s="109">
        <f>IF(SER_hh_tes!D12=0,"",SER_hh_tes!D12/SER_hh_fec!D12)</f>
        <v>0.71505583846844167</v>
      </c>
      <c r="E12" s="109">
        <f>IF(SER_hh_tes!E12=0,"",SER_hh_tes!E12/SER_hh_fec!E12)</f>
        <v>0.71525286145022315</v>
      </c>
      <c r="F12" s="109">
        <f>IF(SER_hh_tes!F12=0,"",SER_hh_tes!F12/SER_hh_fec!F12)</f>
        <v>0.7186924660095656</v>
      </c>
      <c r="G12" s="109">
        <f>IF(SER_hh_tes!G12=0,"",SER_hh_tes!G12/SER_hh_fec!G12)</f>
        <v>0.72989376382920379</v>
      </c>
      <c r="H12" s="109">
        <f>IF(SER_hh_tes!H12=0,"",SER_hh_tes!H12/SER_hh_fec!H12)</f>
        <v>0.73528290108148031</v>
      </c>
      <c r="I12" s="109">
        <f>IF(SER_hh_tes!I12=0,"",SER_hh_tes!I12/SER_hh_fec!I12)</f>
        <v>0.73801259661324237</v>
      </c>
      <c r="J12" s="109">
        <f>IF(SER_hh_tes!J12=0,"",SER_hh_tes!J12/SER_hh_fec!J12)</f>
        <v>0.74505184427400195</v>
      </c>
      <c r="K12" s="109">
        <f>IF(SER_hh_tes!K12=0,"",SER_hh_tes!K12/SER_hh_fec!K12)</f>
        <v>0.75017446821910372</v>
      </c>
      <c r="L12" s="109">
        <f>IF(SER_hh_tes!L12=0,"",SER_hh_tes!L12/SER_hh_fec!L12)</f>
        <v>0.75704322860995166</v>
      </c>
      <c r="M12" s="109">
        <f>IF(SER_hh_tes!M12=0,"",SER_hh_tes!M12/SER_hh_fec!M12)</f>
        <v>0.76009234771053247</v>
      </c>
      <c r="N12" s="109">
        <f>IF(SER_hh_tes!N12=0,"",SER_hh_tes!N12/SER_hh_fec!N12)</f>
        <v>0.76435032564146344</v>
      </c>
      <c r="O12" s="109">
        <f>IF(SER_hh_tes!O12=0,"",SER_hh_tes!O12/SER_hh_fec!O12)</f>
        <v>0.76785356558009932</v>
      </c>
      <c r="P12" s="109">
        <f>IF(SER_hh_tes!P12=0,"",SER_hh_tes!P12/SER_hh_fec!P12)</f>
        <v>0.77656933657229121</v>
      </c>
      <c r="Q12" s="109">
        <f>IF(SER_hh_tes!Q12=0,"",SER_hh_tes!Q12/SER_hh_fec!Q12)</f>
        <v>0.78212662820030177</v>
      </c>
    </row>
    <row r="13" spans="1:17" ht="12" customHeight="1" x14ac:dyDescent="0.25">
      <c r="A13" s="88" t="s">
        <v>105</v>
      </c>
      <c r="B13" s="109">
        <f>IF(SER_hh_tes!B13=0,"",SER_hh_tes!B13/SER_hh_fec!B13)</f>
        <v>1.1221133754619814</v>
      </c>
      <c r="C13" s="109">
        <f>IF(SER_hh_tes!C13=0,"",SER_hh_tes!C13/SER_hh_fec!C13)</f>
        <v>1.1535737290814221</v>
      </c>
      <c r="D13" s="109">
        <f>IF(SER_hh_tes!D13=0,"",SER_hh_tes!D13/SER_hh_fec!D13)</f>
        <v>1.1649087381118057</v>
      </c>
      <c r="E13" s="109">
        <f>IF(SER_hh_tes!E13=0,"",SER_hh_tes!E13/SER_hh_fec!E13)</f>
        <v>1.1677736735683977</v>
      </c>
      <c r="F13" s="109">
        <f>IF(SER_hh_tes!F13=0,"",SER_hh_tes!F13/SER_hh_fec!F13)</f>
        <v>1.1726533855587897</v>
      </c>
      <c r="G13" s="109">
        <f>IF(SER_hh_tes!G13=0,"",SER_hh_tes!G13/SER_hh_fec!G13)</f>
        <v>1.1741042359651932</v>
      </c>
      <c r="H13" s="109">
        <f>IF(SER_hh_tes!H13=0,"",SER_hh_tes!H13/SER_hh_fec!H13)</f>
        <v>1.1761184689016764</v>
      </c>
      <c r="I13" s="109">
        <f>IF(SER_hh_tes!I13=0,"",SER_hh_tes!I13/SER_hh_fec!I13)</f>
        <v>1.1768935121930726</v>
      </c>
      <c r="J13" s="109">
        <f>IF(SER_hh_tes!J13=0,"",SER_hh_tes!J13/SER_hh_fec!J13)</f>
        <v>1.1772628073060767</v>
      </c>
      <c r="K13" s="109">
        <f>IF(SER_hh_tes!K13=0,"",SER_hh_tes!K13/SER_hh_fec!K13)</f>
        <v>1.1774667060340032</v>
      </c>
      <c r="L13" s="109">
        <f>IF(SER_hh_tes!L13=0,"",SER_hh_tes!L13/SER_hh_fec!L13)</f>
        <v>1.2017675743945075</v>
      </c>
      <c r="M13" s="109">
        <f>IF(SER_hh_tes!M13=0,"",SER_hh_tes!M13/SER_hh_fec!M13)</f>
        <v>1.3922677436703375</v>
      </c>
      <c r="N13" s="109">
        <f>IF(SER_hh_tes!N13=0,"",SER_hh_tes!N13/SER_hh_fec!N13)</f>
        <v>1.4572279786173146</v>
      </c>
      <c r="O13" s="109">
        <f>IF(SER_hh_tes!O13=0,"",SER_hh_tes!O13/SER_hh_fec!O13)</f>
        <v>1.6392582740660939</v>
      </c>
      <c r="P13" s="109">
        <f>IF(SER_hh_tes!P13=0,"",SER_hh_tes!P13/SER_hh_fec!P13)</f>
        <v>1.7598981123203525</v>
      </c>
      <c r="Q13" s="109">
        <f>IF(SER_hh_tes!Q13=0,"",SER_hh_tes!Q13/SER_hh_fec!Q13)</f>
        <v>1.9445323069379705</v>
      </c>
    </row>
    <row r="14" spans="1:17" ht="12" customHeight="1" x14ac:dyDescent="0.25">
      <c r="A14" s="51" t="s">
        <v>104</v>
      </c>
      <c r="B14" s="112">
        <f>IF(SER_hh_tes!B14=0,"",SER_hh_tes!B14/SER_hh_fec!B14)</f>
        <v>0.67683028996119454</v>
      </c>
      <c r="C14" s="112">
        <f>IF(SER_hh_tes!C14=0,"",SER_hh_tes!C14/SER_hh_fec!C14)</f>
        <v>0.70404175444979888</v>
      </c>
      <c r="D14" s="112">
        <f>IF(SER_hh_tes!D14=0,"",SER_hh_tes!D14/SER_hh_fec!D14)</f>
        <v>0.71572023424030928</v>
      </c>
      <c r="E14" s="112">
        <f>IF(SER_hh_tes!E14=0,"",SER_hh_tes!E14/SER_hh_fec!E14)</f>
        <v>0.71883693775003554</v>
      </c>
      <c r="F14" s="112">
        <f>IF(SER_hh_tes!F14=0,"",SER_hh_tes!F14/SER_hh_fec!F14)</f>
        <v>0.73177699184856582</v>
      </c>
      <c r="G14" s="112">
        <f>IF(SER_hh_tes!G14=0,"",SER_hh_tes!G14/SER_hh_fec!G14)</f>
        <v>0.73484753505818545</v>
      </c>
      <c r="H14" s="112">
        <f>IF(SER_hh_tes!H14=0,"",SER_hh_tes!H14/SER_hh_fec!H14)</f>
        <v>0.75329064578138583</v>
      </c>
      <c r="I14" s="112">
        <f>IF(SER_hh_tes!I14=0,"",SER_hh_tes!I14/SER_hh_fec!I14)</f>
        <v>0.76216052914677035</v>
      </c>
      <c r="J14" s="112">
        <f>IF(SER_hh_tes!J14=0,"",SER_hh_tes!J14/SER_hh_fec!J14)</f>
        <v>0.76688622822291308</v>
      </c>
      <c r="K14" s="112">
        <f>IF(SER_hh_tes!K14=0,"",SER_hh_tes!K14/SER_hh_fec!K14)</f>
        <v>0.76950216402839533</v>
      </c>
      <c r="L14" s="112">
        <f>IF(SER_hh_tes!L14=0,"",SER_hh_tes!L14/SER_hh_fec!L14)</f>
        <v>0.7778849385776998</v>
      </c>
      <c r="M14" s="112">
        <f>IF(SER_hh_tes!M14=0,"",SER_hh_tes!M14/SER_hh_fec!M14)</f>
        <v>0.78140548618133421</v>
      </c>
      <c r="N14" s="112">
        <f>IF(SER_hh_tes!N14=0,"",SER_hh_tes!N14/SER_hh_fec!N14)</f>
        <v>0.78456462330006038</v>
      </c>
      <c r="O14" s="112">
        <f>IF(SER_hh_tes!O14=0,"",SER_hh_tes!O14/SER_hh_fec!O14)</f>
        <v>0.78511167549927285</v>
      </c>
      <c r="P14" s="112">
        <f>IF(SER_hh_tes!P14=0,"",SER_hh_tes!P14/SER_hh_fec!P14)</f>
        <v>0.7893100580042911</v>
      </c>
      <c r="Q14" s="112">
        <f>IF(SER_hh_tes!Q14=0,"",SER_hh_tes!Q14/SER_hh_fec!Q14)</f>
        <v>0.79030581447520964</v>
      </c>
    </row>
    <row r="15" spans="1:17" ht="12" customHeight="1" x14ac:dyDescent="0.25">
      <c r="A15" s="105" t="s">
        <v>108</v>
      </c>
      <c r="B15" s="114">
        <f>IF(SER_hh_tes!B15=0,"",SER_hh_tes!B15/SER_hh_fec!B15)</f>
        <v>0.99999999999999989</v>
      </c>
      <c r="C15" s="114">
        <f>IF(SER_hh_tes!C15=0,"",SER_hh_tes!C15/SER_hh_fec!C15)</f>
        <v>1</v>
      </c>
      <c r="D15" s="114">
        <f>IF(SER_hh_tes!D15=0,"",SER_hh_tes!D15/SER_hh_fec!D15)</f>
        <v>0.99999999999999989</v>
      </c>
      <c r="E15" s="114">
        <f>IF(SER_hh_tes!E15=0,"",SER_hh_tes!E15/SER_hh_fec!E15)</f>
        <v>1.0000000000000002</v>
      </c>
      <c r="F15" s="114">
        <f>IF(SER_hh_tes!F15=0,"",SER_hh_tes!F15/SER_hh_fec!F15)</f>
        <v>1.0000000000000002</v>
      </c>
      <c r="G15" s="114">
        <f>IF(SER_hh_tes!G15=0,"",SER_hh_tes!G15/SER_hh_fec!G15)</f>
        <v>1</v>
      </c>
      <c r="H15" s="114">
        <f>IF(SER_hh_tes!H15=0,"",SER_hh_tes!H15/SER_hh_fec!H15)</f>
        <v>1.0000000000000002</v>
      </c>
      <c r="I15" s="114">
        <f>IF(SER_hh_tes!I15=0,"",SER_hh_tes!I15/SER_hh_fec!I15)</f>
        <v>0.99999999999999944</v>
      </c>
      <c r="J15" s="114">
        <f>IF(SER_hh_tes!J15=0,"",SER_hh_tes!J15/SER_hh_fec!J15)</f>
        <v>1</v>
      </c>
      <c r="K15" s="114">
        <f>IF(SER_hh_tes!K15=0,"",SER_hh_tes!K15/SER_hh_fec!K15)</f>
        <v>0.99999999999999978</v>
      </c>
      <c r="L15" s="114">
        <f>IF(SER_hh_tes!L15=0,"",SER_hh_tes!L15/SER_hh_fec!L15)</f>
        <v>0.99999999999999978</v>
      </c>
      <c r="M15" s="114">
        <f>IF(SER_hh_tes!M15=0,"",SER_hh_tes!M15/SER_hh_fec!M15)</f>
        <v>0.99999999999999978</v>
      </c>
      <c r="N15" s="114">
        <f>IF(SER_hh_tes!N15=0,"",SER_hh_tes!N15/SER_hh_fec!N15)</f>
        <v>1.0000000000000002</v>
      </c>
      <c r="O15" s="114">
        <f>IF(SER_hh_tes!O15=0,"",SER_hh_tes!O15/SER_hh_fec!O15)</f>
        <v>0.99999999999999989</v>
      </c>
      <c r="P15" s="114">
        <f>IF(SER_hh_tes!P15=0,"",SER_hh_tes!P15/SER_hh_fec!P15)</f>
        <v>1</v>
      </c>
      <c r="Q15" s="114">
        <f>IF(SER_hh_tes!Q15=0,"",SER_hh_tes!Q15/SER_hh_fec!Q15)</f>
        <v>0.99999999999999989</v>
      </c>
    </row>
    <row r="16" spans="1:17" ht="12.95" customHeight="1" x14ac:dyDescent="0.25">
      <c r="A16" s="90" t="s">
        <v>102</v>
      </c>
      <c r="B16" s="110">
        <f>IF(SER_hh_tes!B16=0,"",SER_hh_tes!B16/SER_hh_fec!B16)</f>
        <v>1.6331100285611742</v>
      </c>
      <c r="C16" s="110">
        <f>IF(SER_hh_tes!C16=0,"",SER_hh_tes!C16/SER_hh_fec!C16)</f>
        <v>1.6825304211465786</v>
      </c>
      <c r="D16" s="110">
        <f>IF(SER_hh_tes!D16=0,"",SER_hh_tes!D16/SER_hh_fec!D16)</f>
        <v>1.7296099734823187</v>
      </c>
      <c r="E16" s="110">
        <f>IF(SER_hh_tes!E16=0,"",SER_hh_tes!E16/SER_hh_fec!E16)</f>
        <v>1.7678524553660424</v>
      </c>
      <c r="F16" s="110">
        <f>IF(SER_hh_tes!F16=0,"",SER_hh_tes!F16/SER_hh_fec!F16)</f>
        <v>1.8011625026087577</v>
      </c>
      <c r="G16" s="110">
        <f>IF(SER_hh_tes!G16=0,"",SER_hh_tes!G16/SER_hh_fec!G16)</f>
        <v>1.8413382469730337</v>
      </c>
      <c r="H16" s="110">
        <f>IF(SER_hh_tes!H16=0,"",SER_hh_tes!H16/SER_hh_fec!H16)</f>
        <v>1.8824932903333611</v>
      </c>
      <c r="I16" s="110">
        <f>IF(SER_hh_tes!I16=0,"",SER_hh_tes!I16/SER_hh_fec!I16)</f>
        <v>1.9149195727500794</v>
      </c>
      <c r="J16" s="110">
        <f>IF(SER_hh_tes!J16=0,"",SER_hh_tes!J16/SER_hh_fec!J16)</f>
        <v>1.9435475455401754</v>
      </c>
      <c r="K16" s="110">
        <f>IF(SER_hh_tes!K16=0,"",SER_hh_tes!K16/SER_hh_fec!K16)</f>
        <v>1.9713047106937986</v>
      </c>
      <c r="L16" s="110">
        <f>IF(SER_hh_tes!L16=0,"",SER_hh_tes!L16/SER_hh_fec!L16)</f>
        <v>2.0041193792491843</v>
      </c>
      <c r="M16" s="110">
        <f>IF(SER_hh_tes!M16=0,"",SER_hh_tes!M16/SER_hh_fec!M16)</f>
        <v>2.0680042129377214</v>
      </c>
      <c r="N16" s="110">
        <f>IF(SER_hh_tes!N16=0,"",SER_hh_tes!N16/SER_hh_fec!N16)</f>
        <v>2.1511052963462713</v>
      </c>
      <c r="O16" s="110">
        <f>IF(SER_hh_tes!O16=0,"",SER_hh_tes!O16/SER_hh_fec!O16)</f>
        <v>2.2417429254968302</v>
      </c>
      <c r="P16" s="110">
        <f>IF(SER_hh_tes!P16=0,"",SER_hh_tes!P16/SER_hh_fec!P16)</f>
        <v>2.3524722363865034</v>
      </c>
      <c r="Q16" s="110">
        <f>IF(SER_hh_tes!Q16=0,"",SER_hh_tes!Q16/SER_hh_fec!Q16)</f>
        <v>2.5919289768736271</v>
      </c>
    </row>
    <row r="17" spans="1:17" ht="12.95" customHeight="1" x14ac:dyDescent="0.25">
      <c r="A17" s="88" t="s">
        <v>101</v>
      </c>
      <c r="B17" s="113" t="str">
        <f>IF(SER_hh_tes!B17=0,"",SER_hh_tes!B17/SER_hh_fec!B17)</f>
        <v/>
      </c>
      <c r="C17" s="113" t="str">
        <f>IF(SER_hh_tes!C17=0,"",SER_hh_tes!C17/SER_hh_fec!C17)</f>
        <v/>
      </c>
      <c r="D17" s="113" t="str">
        <f>IF(SER_hh_tes!D17=0,"",SER_hh_tes!D17/SER_hh_fec!D17)</f>
        <v/>
      </c>
      <c r="E17" s="113" t="str">
        <f>IF(SER_hh_tes!E17=0,"",SER_hh_tes!E17/SER_hh_fec!E17)</f>
        <v/>
      </c>
      <c r="F17" s="113" t="str">
        <f>IF(SER_hh_tes!F17=0,"",SER_hh_tes!F17/SER_hh_fec!F17)</f>
        <v/>
      </c>
      <c r="G17" s="113" t="str">
        <f>IF(SER_hh_tes!G17=0,"",SER_hh_tes!G17/SER_hh_fec!G17)</f>
        <v/>
      </c>
      <c r="H17" s="113" t="str">
        <f>IF(SER_hh_tes!H17=0,"",SER_hh_tes!H17/SER_hh_fec!H17)</f>
        <v/>
      </c>
      <c r="I17" s="113" t="str">
        <f>IF(SER_hh_tes!I17=0,"",SER_hh_tes!I17/SER_hh_fec!I17)</f>
        <v/>
      </c>
      <c r="J17" s="113" t="str">
        <f>IF(SER_hh_tes!J17=0,"",SER_hh_tes!J17/SER_hh_fec!J17)</f>
        <v/>
      </c>
      <c r="K17" s="113" t="str">
        <f>IF(SER_hh_tes!K17=0,"",SER_hh_tes!K17/SER_hh_fec!K17)</f>
        <v/>
      </c>
      <c r="L17" s="113" t="str">
        <f>IF(SER_hh_tes!L17=0,"",SER_hh_tes!L17/SER_hh_fec!L17)</f>
        <v/>
      </c>
      <c r="M17" s="113" t="str">
        <f>IF(SER_hh_tes!M17=0,"",SER_hh_tes!M17/SER_hh_fec!M17)</f>
        <v/>
      </c>
      <c r="N17" s="113" t="str">
        <f>IF(SER_hh_tes!N17=0,"",SER_hh_tes!N17/SER_hh_fec!N17)</f>
        <v/>
      </c>
      <c r="O17" s="113" t="str">
        <f>IF(SER_hh_tes!O17=0,"",SER_hh_tes!O17/SER_hh_fec!O17)</f>
        <v/>
      </c>
      <c r="P17" s="113" t="str">
        <f>IF(SER_hh_tes!P17=0,"",SER_hh_tes!P17/SER_hh_fec!P17)</f>
        <v/>
      </c>
      <c r="Q17" s="113" t="str">
        <f>IF(SER_hh_tes!Q17=0,"",SER_hh_tes!Q17/SER_hh_fec!Q17)</f>
        <v/>
      </c>
    </row>
    <row r="18" spans="1:17" ht="12" customHeight="1" x14ac:dyDescent="0.25">
      <c r="A18" s="88" t="s">
        <v>100</v>
      </c>
      <c r="B18" s="113">
        <f>IF(SER_hh_tes!B18=0,"",SER_hh_tes!B18/SER_hh_fec!B18)</f>
        <v>1.6331100285611742</v>
      </c>
      <c r="C18" s="113">
        <f>IF(SER_hh_tes!C18=0,"",SER_hh_tes!C18/SER_hh_fec!C18)</f>
        <v>1.6825304211465786</v>
      </c>
      <c r="D18" s="113">
        <f>IF(SER_hh_tes!D18=0,"",SER_hh_tes!D18/SER_hh_fec!D18)</f>
        <v>1.7296099734823187</v>
      </c>
      <c r="E18" s="113">
        <f>IF(SER_hh_tes!E18=0,"",SER_hh_tes!E18/SER_hh_fec!E18)</f>
        <v>1.7678524553660424</v>
      </c>
      <c r="F18" s="113">
        <f>IF(SER_hh_tes!F18=0,"",SER_hh_tes!F18/SER_hh_fec!F18)</f>
        <v>1.8011625026087577</v>
      </c>
      <c r="G18" s="113">
        <f>IF(SER_hh_tes!G18=0,"",SER_hh_tes!G18/SER_hh_fec!G18)</f>
        <v>1.8413382469730337</v>
      </c>
      <c r="H18" s="113">
        <f>IF(SER_hh_tes!H18=0,"",SER_hh_tes!H18/SER_hh_fec!H18)</f>
        <v>1.8824932903333611</v>
      </c>
      <c r="I18" s="113">
        <f>IF(SER_hh_tes!I18=0,"",SER_hh_tes!I18/SER_hh_fec!I18)</f>
        <v>1.9149195727500794</v>
      </c>
      <c r="J18" s="113">
        <f>IF(SER_hh_tes!J18=0,"",SER_hh_tes!J18/SER_hh_fec!J18)</f>
        <v>1.9435475455401754</v>
      </c>
      <c r="K18" s="113">
        <f>IF(SER_hh_tes!K18=0,"",SER_hh_tes!K18/SER_hh_fec!K18)</f>
        <v>1.9713047106937986</v>
      </c>
      <c r="L18" s="113">
        <f>IF(SER_hh_tes!L18=0,"",SER_hh_tes!L18/SER_hh_fec!L18)</f>
        <v>2.0041193792491843</v>
      </c>
      <c r="M18" s="113">
        <f>IF(SER_hh_tes!M18=0,"",SER_hh_tes!M18/SER_hh_fec!M18)</f>
        <v>2.0680042129377214</v>
      </c>
      <c r="N18" s="113">
        <f>IF(SER_hh_tes!N18=0,"",SER_hh_tes!N18/SER_hh_fec!N18)</f>
        <v>2.1511052963462713</v>
      </c>
      <c r="O18" s="113">
        <f>IF(SER_hh_tes!O18=0,"",SER_hh_tes!O18/SER_hh_fec!O18)</f>
        <v>2.2417429254968302</v>
      </c>
      <c r="P18" s="113">
        <f>IF(SER_hh_tes!P18=0,"",SER_hh_tes!P18/SER_hh_fec!P18)</f>
        <v>2.3524722363865034</v>
      </c>
      <c r="Q18" s="113">
        <f>IF(SER_hh_tes!Q18=0,"",SER_hh_tes!Q18/SER_hh_fec!Q18)</f>
        <v>2.5919289768736271</v>
      </c>
    </row>
    <row r="19" spans="1:17" ht="12.95" customHeight="1" x14ac:dyDescent="0.25">
      <c r="A19" s="90" t="s">
        <v>47</v>
      </c>
      <c r="B19" s="110">
        <f>IF(SER_hh_tes!B19=0,"",SER_hh_tes!B19/SER_hh_fec!B19)</f>
        <v>0.61079769614215285</v>
      </c>
      <c r="C19" s="110">
        <f>IF(SER_hh_tes!C19=0,"",SER_hh_tes!C19/SER_hh_fec!C19)</f>
        <v>0.61331792432603061</v>
      </c>
      <c r="D19" s="110">
        <f>IF(SER_hh_tes!D19=0,"",SER_hh_tes!D19/SER_hh_fec!D19)</f>
        <v>0.62832384978193645</v>
      </c>
      <c r="E19" s="110">
        <f>IF(SER_hh_tes!E19=0,"",SER_hh_tes!E19/SER_hh_fec!E19)</f>
        <v>0.64426424603375165</v>
      </c>
      <c r="F19" s="110">
        <f>IF(SER_hh_tes!F19=0,"",SER_hh_tes!F19/SER_hh_fec!F19)</f>
        <v>0.65552772385076552</v>
      </c>
      <c r="G19" s="110">
        <f>IF(SER_hh_tes!G19=0,"",SER_hh_tes!G19/SER_hh_fec!G19)</f>
        <v>0.66394247291154118</v>
      </c>
      <c r="H19" s="110">
        <f>IF(SER_hh_tes!H19=0,"",SER_hh_tes!H19/SER_hh_fec!H19)</f>
        <v>0.67402845315704041</v>
      </c>
      <c r="I19" s="110">
        <f>IF(SER_hh_tes!I19=0,"",SER_hh_tes!I19/SER_hh_fec!I19)</f>
        <v>0.68116973909045542</v>
      </c>
      <c r="J19" s="110">
        <f>IF(SER_hh_tes!J19=0,"",SER_hh_tes!J19/SER_hh_fec!J19)</f>
        <v>0.68487774735786788</v>
      </c>
      <c r="K19" s="110">
        <f>IF(SER_hh_tes!K19=0,"",SER_hh_tes!K19/SER_hh_fec!K19)</f>
        <v>0.6893601993752041</v>
      </c>
      <c r="L19" s="110">
        <f>IF(SER_hh_tes!L19=0,"",SER_hh_tes!L19/SER_hh_fec!L19)</f>
        <v>0.69508330423773967</v>
      </c>
      <c r="M19" s="110">
        <f>IF(SER_hh_tes!M19=0,"",SER_hh_tes!M19/SER_hh_fec!M19)</f>
        <v>0.7003968945610145</v>
      </c>
      <c r="N19" s="110">
        <f>IF(SER_hh_tes!N19=0,"",SER_hh_tes!N19/SER_hh_fec!N19)</f>
        <v>0.70668047917910826</v>
      </c>
      <c r="O19" s="110">
        <f>IF(SER_hh_tes!O19=0,"",SER_hh_tes!O19/SER_hh_fec!O19)</f>
        <v>0.7073276457957195</v>
      </c>
      <c r="P19" s="110">
        <f>IF(SER_hh_tes!P19=0,"",SER_hh_tes!P19/SER_hh_fec!P19)</f>
        <v>0.70692803131956305</v>
      </c>
      <c r="Q19" s="110">
        <f>IF(SER_hh_tes!Q19=0,"",SER_hh_tes!Q19/SER_hh_fec!Q19)</f>
        <v>0.71240859263401202</v>
      </c>
    </row>
    <row r="20" spans="1:17" ht="12" customHeight="1" x14ac:dyDescent="0.25">
      <c r="A20" s="88" t="s">
        <v>38</v>
      </c>
      <c r="B20" s="109" t="str">
        <f>IF(SER_hh_tes!B20=0,"",SER_hh_tes!B20/SER_hh_fec!B20)</f>
        <v/>
      </c>
      <c r="C20" s="109" t="str">
        <f>IF(SER_hh_tes!C20=0,"",SER_hh_tes!C20/SER_hh_fec!C20)</f>
        <v/>
      </c>
      <c r="D20" s="109" t="str">
        <f>IF(SER_hh_tes!D20=0,"",SER_hh_tes!D20/SER_hh_fec!D20)</f>
        <v/>
      </c>
      <c r="E20" s="109" t="str">
        <f>IF(SER_hh_tes!E20=0,"",SER_hh_tes!E20/SER_hh_fec!E20)</f>
        <v/>
      </c>
      <c r="F20" s="109" t="str">
        <f>IF(SER_hh_tes!F20=0,"",SER_hh_tes!F20/SER_hh_fec!F20)</f>
        <v/>
      </c>
      <c r="G20" s="109" t="str">
        <f>IF(SER_hh_tes!G20=0,"",SER_hh_tes!G20/SER_hh_fec!G20)</f>
        <v/>
      </c>
      <c r="H20" s="109" t="str">
        <f>IF(SER_hh_tes!H20=0,"",SER_hh_tes!H20/SER_hh_fec!H20)</f>
        <v/>
      </c>
      <c r="I20" s="109" t="str">
        <f>IF(SER_hh_tes!I20=0,"",SER_hh_tes!I20/SER_hh_fec!I20)</f>
        <v/>
      </c>
      <c r="J20" s="109" t="str">
        <f>IF(SER_hh_tes!J20=0,"",SER_hh_tes!J20/SER_hh_fec!J20)</f>
        <v/>
      </c>
      <c r="K20" s="109" t="str">
        <f>IF(SER_hh_tes!K20=0,"",SER_hh_tes!K20/SER_hh_fec!K20)</f>
        <v/>
      </c>
      <c r="L20" s="109" t="str">
        <f>IF(SER_hh_tes!L20=0,"",SER_hh_tes!L20/SER_hh_fec!L20)</f>
        <v/>
      </c>
      <c r="M20" s="109" t="str">
        <f>IF(SER_hh_tes!M20=0,"",SER_hh_tes!M20/SER_hh_fec!M20)</f>
        <v/>
      </c>
      <c r="N20" s="109" t="str">
        <f>IF(SER_hh_tes!N20=0,"",SER_hh_tes!N20/SER_hh_fec!N20)</f>
        <v/>
      </c>
      <c r="O20" s="109" t="str">
        <f>IF(SER_hh_tes!O20=0,"",SER_hh_tes!O20/SER_hh_fec!O20)</f>
        <v/>
      </c>
      <c r="P20" s="109" t="str">
        <f>IF(SER_hh_tes!P20=0,"",SER_hh_tes!P20/SER_hh_fec!P20)</f>
        <v/>
      </c>
      <c r="Q20" s="109" t="str">
        <f>IF(SER_hh_tes!Q20=0,"",SER_hh_tes!Q20/SER_hh_fec!Q20)</f>
        <v/>
      </c>
    </row>
    <row r="21" spans="1:17" s="28" customFormat="1" ht="12" customHeight="1" x14ac:dyDescent="0.25">
      <c r="A21" s="88" t="s">
        <v>66</v>
      </c>
      <c r="B21" s="109" t="str">
        <f>IF(SER_hh_tes!B21=0,"",SER_hh_tes!B21/SER_hh_fec!B21)</f>
        <v/>
      </c>
      <c r="C21" s="109" t="str">
        <f>IF(SER_hh_tes!C21=0,"",SER_hh_tes!C21/SER_hh_fec!C21)</f>
        <v/>
      </c>
      <c r="D21" s="109" t="str">
        <f>IF(SER_hh_tes!D21=0,"",SER_hh_tes!D21/SER_hh_fec!D21)</f>
        <v/>
      </c>
      <c r="E21" s="109" t="str">
        <f>IF(SER_hh_tes!E21=0,"",SER_hh_tes!E21/SER_hh_fec!E21)</f>
        <v/>
      </c>
      <c r="F21" s="109" t="str">
        <f>IF(SER_hh_tes!F21=0,"",SER_hh_tes!F21/SER_hh_fec!F21)</f>
        <v/>
      </c>
      <c r="G21" s="109" t="str">
        <f>IF(SER_hh_tes!G21=0,"",SER_hh_tes!G21/SER_hh_fec!G21)</f>
        <v/>
      </c>
      <c r="H21" s="109" t="str">
        <f>IF(SER_hh_tes!H21=0,"",SER_hh_tes!H21/SER_hh_fec!H21)</f>
        <v/>
      </c>
      <c r="I21" s="109" t="str">
        <f>IF(SER_hh_tes!I21=0,"",SER_hh_tes!I21/SER_hh_fec!I21)</f>
        <v/>
      </c>
      <c r="J21" s="109" t="str">
        <f>IF(SER_hh_tes!J21=0,"",SER_hh_tes!J21/SER_hh_fec!J21)</f>
        <v/>
      </c>
      <c r="K21" s="109" t="str">
        <f>IF(SER_hh_tes!K21=0,"",SER_hh_tes!K21/SER_hh_fec!K21)</f>
        <v/>
      </c>
      <c r="L21" s="109" t="str">
        <f>IF(SER_hh_tes!L21=0,"",SER_hh_tes!L21/SER_hh_fec!L21)</f>
        <v/>
      </c>
      <c r="M21" s="109" t="str">
        <f>IF(SER_hh_tes!M21=0,"",SER_hh_tes!M21/SER_hh_fec!M21)</f>
        <v/>
      </c>
      <c r="N21" s="109" t="str">
        <f>IF(SER_hh_tes!N21=0,"",SER_hh_tes!N21/SER_hh_fec!N21)</f>
        <v/>
      </c>
      <c r="O21" s="109" t="str">
        <f>IF(SER_hh_tes!O21=0,"",SER_hh_tes!O21/SER_hh_fec!O21)</f>
        <v/>
      </c>
      <c r="P21" s="109" t="str">
        <f>IF(SER_hh_tes!P21=0,"",SER_hh_tes!P21/SER_hh_fec!P21)</f>
        <v/>
      </c>
      <c r="Q21" s="109" t="str">
        <f>IF(SER_hh_tes!Q21=0,"",SER_hh_tes!Q21/SER_hh_fec!Q21)</f>
        <v/>
      </c>
    </row>
    <row r="22" spans="1:17" ht="12" customHeight="1" x14ac:dyDescent="0.25">
      <c r="A22" s="88" t="s">
        <v>99</v>
      </c>
      <c r="B22" s="109">
        <f>IF(SER_hh_tes!B22=0,"",SER_hh_tes!B22/SER_hh_fec!B22)</f>
        <v>0.49435665123280903</v>
      </c>
      <c r="C22" s="109">
        <f>IF(SER_hh_tes!C22=0,"",SER_hh_tes!C22/SER_hh_fec!C22)</f>
        <v>0.49695935083168324</v>
      </c>
      <c r="D22" s="109">
        <f>IF(SER_hh_tes!D22=0,"",SER_hh_tes!D22/SER_hh_fec!D22)</f>
        <v>0.49748297194857299</v>
      </c>
      <c r="E22" s="109">
        <f>IF(SER_hh_tes!E22=0,"",SER_hh_tes!E22/SER_hh_fec!E22)</f>
        <v>0.49833845854768349</v>
      </c>
      <c r="F22" s="109">
        <f>IF(SER_hh_tes!F22=0,"",SER_hh_tes!F22/SER_hh_fec!F22)</f>
        <v>0.49914986304562325</v>
      </c>
      <c r="G22" s="109">
        <f>IF(SER_hh_tes!G22=0,"",SER_hh_tes!G22/SER_hh_fec!G22)</f>
        <v>0.50612916442925981</v>
      </c>
      <c r="H22" s="109">
        <f>IF(SER_hh_tes!H22=0,"",SER_hh_tes!H22/SER_hh_fec!H22)</f>
        <v>0.51229462226061029</v>
      </c>
      <c r="I22" s="109">
        <f>IF(SER_hh_tes!I22=0,"",SER_hh_tes!I22/SER_hh_fec!I22)</f>
        <v>0.52328012294086235</v>
      </c>
      <c r="J22" s="109">
        <f>IF(SER_hh_tes!J22=0,"",SER_hh_tes!J22/SER_hh_fec!J22)</f>
        <v>0.53425512757387561</v>
      </c>
      <c r="K22" s="109">
        <f>IF(SER_hh_tes!K22=0,"",SER_hh_tes!K22/SER_hh_fec!K22)</f>
        <v>0.54716176943036976</v>
      </c>
      <c r="L22" s="109">
        <f>IF(SER_hh_tes!L22=0,"",SER_hh_tes!L22/SER_hh_fec!L22)</f>
        <v>0.55969416395802341</v>
      </c>
      <c r="M22" s="109">
        <f>IF(SER_hh_tes!M22=0,"",SER_hh_tes!M22/SER_hh_fec!M22)</f>
        <v>0.5732066997773767</v>
      </c>
      <c r="N22" s="109">
        <f>IF(SER_hh_tes!N22=0,"",SER_hh_tes!N22/SER_hh_fec!N22)</f>
        <v>0.5858266705642825</v>
      </c>
      <c r="O22" s="109">
        <f>IF(SER_hh_tes!O22=0,"",SER_hh_tes!O22/SER_hh_fec!O22)</f>
        <v>0.59020492806763603</v>
      </c>
      <c r="P22" s="109">
        <f>IF(SER_hh_tes!P22=0,"",SER_hh_tes!P22/SER_hh_fec!P22)</f>
        <v>0.59248191092967717</v>
      </c>
      <c r="Q22" s="109">
        <f>IF(SER_hh_tes!Q22=0,"",SER_hh_tes!Q22/SER_hh_fec!Q22)</f>
        <v>0.59395525958909012</v>
      </c>
    </row>
    <row r="23" spans="1:17" ht="12" customHeight="1" x14ac:dyDescent="0.25">
      <c r="A23" s="88" t="s">
        <v>98</v>
      </c>
      <c r="B23" s="109">
        <f>IF(SER_hh_tes!B23=0,"",SER_hh_tes!B23/SER_hh_fec!B23)</f>
        <v>0.52966784060658156</v>
      </c>
      <c r="C23" s="109">
        <f>IF(SER_hh_tes!C23=0,"",SER_hh_tes!C23/SER_hh_fec!C23)</f>
        <v>0.56300514091166975</v>
      </c>
      <c r="D23" s="109">
        <f>IF(SER_hh_tes!D23=0,"",SER_hh_tes!D23/SER_hh_fec!D23)</f>
        <v>0.56624756505888219</v>
      </c>
      <c r="E23" s="109">
        <f>IF(SER_hh_tes!E23=0,"",SER_hh_tes!E23/SER_hh_fec!E23)</f>
        <v>0.5692966270398947</v>
      </c>
      <c r="F23" s="109">
        <f>IF(SER_hh_tes!F23=0,"",SER_hh_tes!F23/SER_hh_fec!F23)</f>
        <v>0.57133797808598397</v>
      </c>
      <c r="G23" s="109">
        <f>IF(SER_hh_tes!G23=0,"",SER_hh_tes!G23/SER_hh_fec!G23)</f>
        <v>0.57470564426824888</v>
      </c>
      <c r="H23" s="109">
        <f>IF(SER_hh_tes!H23=0,"",SER_hh_tes!H23/SER_hh_fec!H23)</f>
        <v>0.57832665086442692</v>
      </c>
      <c r="I23" s="109">
        <f>IF(SER_hh_tes!I23=0,"",SER_hh_tes!I23/SER_hh_fec!I23)</f>
        <v>0.58123447675385254</v>
      </c>
      <c r="J23" s="109">
        <f>IF(SER_hh_tes!J23=0,"",SER_hh_tes!J23/SER_hh_fec!J23)</f>
        <v>0.58354742451166675</v>
      </c>
      <c r="K23" s="109">
        <f>IF(SER_hh_tes!K23=0,"",SER_hh_tes!K23/SER_hh_fec!K23)</f>
        <v>0.58654267706003782</v>
      </c>
      <c r="L23" s="109">
        <f>IF(SER_hh_tes!L23=0,"",SER_hh_tes!L23/SER_hh_fec!L23)</f>
        <v>0.58887219969580562</v>
      </c>
      <c r="M23" s="109">
        <f>IF(SER_hh_tes!M23=0,"",SER_hh_tes!M23/SER_hh_fec!M23)</f>
        <v>0.59775665062412331</v>
      </c>
      <c r="N23" s="109">
        <f>IF(SER_hh_tes!N23=0,"",SER_hh_tes!N23/SER_hh_fec!N23)</f>
        <v>0.60097560777254311</v>
      </c>
      <c r="O23" s="109">
        <f>IF(SER_hh_tes!O23=0,"",SER_hh_tes!O23/SER_hh_fec!O23)</f>
        <v>0.61030493165049926</v>
      </c>
      <c r="P23" s="109">
        <f>IF(SER_hh_tes!P23=0,"",SER_hh_tes!P23/SER_hh_fec!P23)</f>
        <v>0.61653192508152732</v>
      </c>
      <c r="Q23" s="109">
        <f>IF(SER_hh_tes!Q23=0,"",SER_hh_tes!Q23/SER_hh_fec!Q23)</f>
        <v>0.61794851891670322</v>
      </c>
    </row>
    <row r="24" spans="1:17" ht="12" customHeight="1" x14ac:dyDescent="0.25">
      <c r="A24" s="88" t="s">
        <v>34</v>
      </c>
      <c r="B24" s="109" t="str">
        <f>IF(SER_hh_tes!B24=0,"",SER_hh_tes!B24/SER_hh_fec!B24)</f>
        <v/>
      </c>
      <c r="C24" s="109" t="str">
        <f>IF(SER_hh_tes!C24=0,"",SER_hh_tes!C24/SER_hh_fec!C24)</f>
        <v/>
      </c>
      <c r="D24" s="109" t="str">
        <f>IF(SER_hh_tes!D24=0,"",SER_hh_tes!D24/SER_hh_fec!D24)</f>
        <v/>
      </c>
      <c r="E24" s="109" t="str">
        <f>IF(SER_hh_tes!E24=0,"",SER_hh_tes!E24/SER_hh_fec!E24)</f>
        <v/>
      </c>
      <c r="F24" s="109" t="str">
        <f>IF(SER_hh_tes!F24=0,"",SER_hh_tes!F24/SER_hh_fec!F24)</f>
        <v/>
      </c>
      <c r="G24" s="109" t="str">
        <f>IF(SER_hh_tes!G24=0,"",SER_hh_tes!G24/SER_hh_fec!G24)</f>
        <v/>
      </c>
      <c r="H24" s="109" t="str">
        <f>IF(SER_hh_tes!H24=0,"",SER_hh_tes!H24/SER_hh_fec!H24)</f>
        <v/>
      </c>
      <c r="I24" s="109" t="str">
        <f>IF(SER_hh_tes!I24=0,"",SER_hh_tes!I24/SER_hh_fec!I24)</f>
        <v/>
      </c>
      <c r="J24" s="109" t="str">
        <f>IF(SER_hh_tes!J24=0,"",SER_hh_tes!J24/SER_hh_fec!J24)</f>
        <v/>
      </c>
      <c r="K24" s="109" t="str">
        <f>IF(SER_hh_tes!K24=0,"",SER_hh_tes!K24/SER_hh_fec!K24)</f>
        <v/>
      </c>
      <c r="L24" s="109" t="str">
        <f>IF(SER_hh_tes!L24=0,"",SER_hh_tes!L24/SER_hh_fec!L24)</f>
        <v/>
      </c>
      <c r="M24" s="109" t="str">
        <f>IF(SER_hh_tes!M24=0,"",SER_hh_tes!M24/SER_hh_fec!M24)</f>
        <v/>
      </c>
      <c r="N24" s="109" t="str">
        <f>IF(SER_hh_tes!N24=0,"",SER_hh_tes!N24/SER_hh_fec!N24)</f>
        <v/>
      </c>
      <c r="O24" s="109" t="str">
        <f>IF(SER_hh_tes!O24=0,"",SER_hh_tes!O24/SER_hh_fec!O24)</f>
        <v/>
      </c>
      <c r="P24" s="109" t="str">
        <f>IF(SER_hh_tes!P24=0,"",SER_hh_tes!P24/SER_hh_fec!P24)</f>
        <v/>
      </c>
      <c r="Q24" s="109" t="str">
        <f>IF(SER_hh_tes!Q24=0,"",SER_hh_tes!Q24/SER_hh_fec!Q24)</f>
        <v/>
      </c>
    </row>
    <row r="25" spans="1:17" ht="12" customHeight="1" x14ac:dyDescent="0.25">
      <c r="A25" s="88" t="s">
        <v>42</v>
      </c>
      <c r="B25" s="109">
        <f>IF(SER_hh_tes!B25=0,"",SER_hh_tes!B25/SER_hh_fec!B25)</f>
        <v>0.67259408330994441</v>
      </c>
      <c r="C25" s="109">
        <f>IF(SER_hh_tes!C25=0,"",SER_hh_tes!C25/SER_hh_fec!C25)</f>
        <v>0.67564681573738183</v>
      </c>
      <c r="D25" s="109">
        <f>IF(SER_hh_tes!D25=0,"",SER_hh_tes!D25/SER_hh_fec!D25)</f>
        <v>0.67764798153901507</v>
      </c>
      <c r="E25" s="109">
        <f>IF(SER_hh_tes!E25=0,"",SER_hh_tes!E25/SER_hh_fec!E25)</f>
        <v>0.68022122679011865</v>
      </c>
      <c r="F25" s="109">
        <f>IF(SER_hh_tes!F25=0,"",SER_hh_tes!F25/SER_hh_fec!F25)</f>
        <v>0.68371127750785987</v>
      </c>
      <c r="G25" s="109">
        <f>IF(SER_hh_tes!G25=0,"",SER_hh_tes!G25/SER_hh_fec!G25)</f>
        <v>0.68931747701040536</v>
      </c>
      <c r="H25" s="109">
        <f>IF(SER_hh_tes!H25=0,"",SER_hh_tes!H25/SER_hh_fec!H25)</f>
        <v>0.69413419755127981</v>
      </c>
      <c r="I25" s="109">
        <f>IF(SER_hh_tes!I25=0,"",SER_hh_tes!I25/SER_hh_fec!I25)</f>
        <v>0.69926863939389017</v>
      </c>
      <c r="J25" s="109">
        <f>IF(SER_hh_tes!J25=0,"",SER_hh_tes!J25/SER_hh_fec!J25)</f>
        <v>0.70318853256352509</v>
      </c>
      <c r="K25" s="109">
        <f>IF(SER_hh_tes!K25=0,"",SER_hh_tes!K25/SER_hh_fec!K25)</f>
        <v>0.70836241911243669</v>
      </c>
      <c r="L25" s="109">
        <f>IF(SER_hh_tes!L25=0,"",SER_hh_tes!L25/SER_hh_fec!L25)</f>
        <v>0.71234637315288452</v>
      </c>
      <c r="M25" s="109">
        <f>IF(SER_hh_tes!M25=0,"",SER_hh_tes!M25/SER_hh_fec!M25)</f>
        <v>0.7161790908875767</v>
      </c>
      <c r="N25" s="109">
        <f>IF(SER_hh_tes!N25=0,"",SER_hh_tes!N25/SER_hh_fec!N25)</f>
        <v>0.71940041907695496</v>
      </c>
      <c r="O25" s="109">
        <f>IF(SER_hh_tes!O25=0,"",SER_hh_tes!O25/SER_hh_fec!O25)</f>
        <v>0.72289077748599229</v>
      </c>
      <c r="P25" s="109">
        <f>IF(SER_hh_tes!P25=0,"",SER_hh_tes!P25/SER_hh_fec!P25)</f>
        <v>0.72623832263394805</v>
      </c>
      <c r="Q25" s="109">
        <f>IF(SER_hh_tes!Q25=0,"",SER_hh_tes!Q25/SER_hh_fec!Q25)</f>
        <v>0.72945075173665042</v>
      </c>
    </row>
    <row r="26" spans="1:17" ht="12" customHeight="1" x14ac:dyDescent="0.25">
      <c r="A26" s="88" t="s">
        <v>30</v>
      </c>
      <c r="B26" s="112">
        <f>IF(SER_hh_tes!B26=0,"",SER_hh_tes!B26/SER_hh_fec!B26)</f>
        <v>0.64972588447740631</v>
      </c>
      <c r="C26" s="112">
        <f>IF(SER_hh_tes!C26=0,"",SER_hh_tes!C26/SER_hh_fec!C26)</f>
        <v>0.65156954315389926</v>
      </c>
      <c r="D26" s="112">
        <f>IF(SER_hh_tes!D26=0,"",SER_hh_tes!D26/SER_hh_fec!D26)</f>
        <v>0.66903749446335647</v>
      </c>
      <c r="E26" s="112">
        <f>IF(SER_hh_tes!E26=0,"",SER_hh_tes!E26/SER_hh_fec!E26)</f>
        <v>0.68354179630603196</v>
      </c>
      <c r="F26" s="112">
        <f>IF(SER_hh_tes!F26=0,"",SER_hh_tes!F26/SER_hh_fec!F26)</f>
        <v>0.69263547599595132</v>
      </c>
      <c r="G26" s="112">
        <f>IF(SER_hh_tes!G26=0,"",SER_hh_tes!G26/SER_hh_fec!G26)</f>
        <v>0.70006915448396623</v>
      </c>
      <c r="H26" s="112">
        <f>IF(SER_hh_tes!H26=0,"",SER_hh_tes!H26/SER_hh_fec!H26)</f>
        <v>0.70980696040194935</v>
      </c>
      <c r="I26" s="112">
        <f>IF(SER_hh_tes!I26=0,"",SER_hh_tes!I26/SER_hh_fec!I26)</f>
        <v>0.71619703874370444</v>
      </c>
      <c r="J26" s="112">
        <f>IF(SER_hh_tes!J26=0,"",SER_hh_tes!J26/SER_hh_fec!J26)</f>
        <v>0.71914294307958448</v>
      </c>
      <c r="K26" s="112">
        <f>IF(SER_hh_tes!K26=0,"",SER_hh_tes!K26/SER_hh_fec!K26)</f>
        <v>0.72332644756903597</v>
      </c>
      <c r="L26" s="112">
        <f>IF(SER_hh_tes!L26=0,"",SER_hh_tes!L26/SER_hh_fec!L26)</f>
        <v>0.72861842771800311</v>
      </c>
      <c r="M26" s="112">
        <f>IF(SER_hh_tes!M26=0,"",SER_hh_tes!M26/SER_hh_fec!M26)</f>
        <v>0.73501665743350331</v>
      </c>
      <c r="N26" s="112">
        <f>IF(SER_hh_tes!N26=0,"",SER_hh_tes!N26/SER_hh_fec!N26)</f>
        <v>0.74188349612997173</v>
      </c>
      <c r="O26" s="112">
        <f>IF(SER_hh_tes!O26=0,"",SER_hh_tes!O26/SER_hh_fec!O26)</f>
        <v>0.74627387820188551</v>
      </c>
      <c r="P26" s="112">
        <f>IF(SER_hh_tes!P26=0,"",SER_hh_tes!P26/SER_hh_fec!P26)</f>
        <v>0.75123283138260699</v>
      </c>
      <c r="Q26" s="112">
        <f>IF(SER_hh_tes!Q26=0,"",SER_hh_tes!Q26/SER_hh_fec!Q26)</f>
        <v>0.75862700849433473</v>
      </c>
    </row>
    <row r="27" spans="1:17" ht="12" customHeight="1" x14ac:dyDescent="0.25">
      <c r="A27" s="93" t="s">
        <v>33</v>
      </c>
      <c r="B27" s="111" t="str">
        <f>IF(SER_hh_tes!B27=0,"",SER_hh_tes!B27/SER_hh_fec!B27)</f>
        <v/>
      </c>
      <c r="C27" s="111" t="str">
        <f>IF(SER_hh_tes!C27=0,"",SER_hh_tes!C27/SER_hh_fec!C27)</f>
        <v/>
      </c>
      <c r="D27" s="111" t="str">
        <f>IF(SER_hh_tes!D27=0,"",SER_hh_tes!D27/SER_hh_fec!D27)</f>
        <v/>
      </c>
      <c r="E27" s="111" t="str">
        <f>IF(SER_hh_tes!E27=0,"",SER_hh_tes!E27/SER_hh_fec!E27)</f>
        <v/>
      </c>
      <c r="F27" s="111" t="str">
        <f>IF(SER_hh_tes!F27=0,"",SER_hh_tes!F27/SER_hh_fec!F27)</f>
        <v/>
      </c>
      <c r="G27" s="111" t="str">
        <f>IF(SER_hh_tes!G27=0,"",SER_hh_tes!G27/SER_hh_fec!G27)</f>
        <v/>
      </c>
      <c r="H27" s="111" t="str">
        <f>IF(SER_hh_tes!H27=0,"",SER_hh_tes!H27/SER_hh_fec!H27)</f>
        <v/>
      </c>
      <c r="I27" s="111" t="str">
        <f>IF(SER_hh_tes!I27=0,"",SER_hh_tes!I27/SER_hh_fec!I27)</f>
        <v/>
      </c>
      <c r="J27" s="111" t="str">
        <f>IF(SER_hh_tes!J27=0,"",SER_hh_tes!J27/SER_hh_fec!J27)</f>
        <v/>
      </c>
      <c r="K27" s="111" t="str">
        <f>IF(SER_hh_tes!K27=0,"",SER_hh_tes!K27/SER_hh_fec!K27)</f>
        <v/>
      </c>
      <c r="L27" s="111" t="str">
        <f>IF(SER_hh_tes!L27=0,"",SER_hh_tes!L27/SER_hh_fec!L27)</f>
        <v/>
      </c>
      <c r="M27" s="111" t="str">
        <f>IF(SER_hh_tes!M27=0,"",SER_hh_tes!M27/SER_hh_fec!M27)</f>
        <v/>
      </c>
      <c r="N27" s="111" t="str">
        <f>IF(SER_hh_tes!N27=0,"",SER_hh_tes!N27/SER_hh_fec!N27)</f>
        <v/>
      </c>
      <c r="O27" s="111" t="str">
        <f>IF(SER_hh_tes!O27=0,"",SER_hh_tes!O27/SER_hh_fec!O27)</f>
        <v/>
      </c>
      <c r="P27" s="111" t="str">
        <f>IF(SER_hh_tes!P27=0,"",SER_hh_tes!P27/SER_hh_fec!P27)</f>
        <v/>
      </c>
      <c r="Q27" s="111" t="str">
        <f>IF(SER_hh_tes!Q27=0,"",SER_hh_tes!Q27/SER_hh_fec!Q27)</f>
        <v/>
      </c>
    </row>
    <row r="28" spans="1:17" ht="12" hidden="1" customHeight="1" x14ac:dyDescent="0.25">
      <c r="A28" s="91" t="s">
        <v>33</v>
      </c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</row>
    <row r="29" spans="1:17" ht="12.95" customHeight="1" x14ac:dyDescent="0.25">
      <c r="A29" s="90" t="s">
        <v>46</v>
      </c>
      <c r="B29" s="110">
        <f>IF(SER_hh_tes!B29=0,"",SER_hh_tes!B29/SER_hh_fec!B29)</f>
        <v>0.57328918166054921</v>
      </c>
      <c r="C29" s="110">
        <f>IF(SER_hh_tes!C29=0,"",SER_hh_tes!C29/SER_hh_fec!C29)</f>
        <v>0.56905255046517556</v>
      </c>
      <c r="D29" s="110">
        <f>IF(SER_hh_tes!D29=0,"",SER_hh_tes!D29/SER_hh_fec!D29)</f>
        <v>0.56928258481379557</v>
      </c>
      <c r="E29" s="110">
        <f>IF(SER_hh_tes!E29=0,"",SER_hh_tes!E29/SER_hh_fec!E29)</f>
        <v>0.5759233025913576</v>
      </c>
      <c r="F29" s="110">
        <f>IF(SER_hh_tes!F29=0,"",SER_hh_tes!F29/SER_hh_fec!F29)</f>
        <v>0.5773448895689347</v>
      </c>
      <c r="G29" s="110">
        <f>IF(SER_hh_tes!G29=0,"",SER_hh_tes!G29/SER_hh_fec!G29)</f>
        <v>0.58560040370049193</v>
      </c>
      <c r="H29" s="110">
        <f>IF(SER_hh_tes!H29=0,"",SER_hh_tes!H29/SER_hh_fec!H29)</f>
        <v>0.59464408043255723</v>
      </c>
      <c r="I29" s="110">
        <f>IF(SER_hh_tes!I29=0,"",SER_hh_tes!I29/SER_hh_fec!I29)</f>
        <v>0.60208583269212967</v>
      </c>
      <c r="J29" s="110">
        <f>IF(SER_hh_tes!J29=0,"",SER_hh_tes!J29/SER_hh_fec!J29)</f>
        <v>0.60716854418600397</v>
      </c>
      <c r="K29" s="110">
        <f>IF(SER_hh_tes!K29=0,"",SER_hh_tes!K29/SER_hh_fec!K29)</f>
        <v>0.61439552096826322</v>
      </c>
      <c r="L29" s="110">
        <f>IF(SER_hh_tes!L29=0,"",SER_hh_tes!L29/SER_hh_fec!L29)</f>
        <v>0.61846675168772747</v>
      </c>
      <c r="M29" s="110">
        <f>IF(SER_hh_tes!M29=0,"",SER_hh_tes!M29/SER_hh_fec!M29)</f>
        <v>0.62516339543492849</v>
      </c>
      <c r="N29" s="110">
        <f>IF(SER_hh_tes!N29=0,"",SER_hh_tes!N29/SER_hh_fec!N29)</f>
        <v>0.63025651295970264</v>
      </c>
      <c r="O29" s="110">
        <f>IF(SER_hh_tes!O29=0,"",SER_hh_tes!O29/SER_hh_fec!O29)</f>
        <v>0.63450449021639366</v>
      </c>
      <c r="P29" s="110">
        <f>IF(SER_hh_tes!P29=0,"",SER_hh_tes!P29/SER_hh_fec!P29)</f>
        <v>0.63685944191011501</v>
      </c>
      <c r="Q29" s="110">
        <f>IF(SER_hh_tes!Q29=0,"",SER_hh_tes!Q29/SER_hh_fec!Q29)</f>
        <v>0.6412384749943697</v>
      </c>
    </row>
    <row r="30" spans="1:17" ht="12" customHeight="1" x14ac:dyDescent="0.25">
      <c r="A30" s="88" t="s">
        <v>66</v>
      </c>
      <c r="B30" s="109" t="str">
        <f>IF(SER_hh_tes!B30=0,"",SER_hh_tes!B30/SER_hh_fec!B30)</f>
        <v/>
      </c>
      <c r="C30" s="109" t="str">
        <f>IF(SER_hh_tes!C30=0,"",SER_hh_tes!C30/SER_hh_fec!C30)</f>
        <v/>
      </c>
      <c r="D30" s="109" t="str">
        <f>IF(SER_hh_tes!D30=0,"",SER_hh_tes!D30/SER_hh_fec!D30)</f>
        <v/>
      </c>
      <c r="E30" s="109" t="str">
        <f>IF(SER_hh_tes!E30=0,"",SER_hh_tes!E30/SER_hh_fec!E30)</f>
        <v/>
      </c>
      <c r="F30" s="109">
        <f>IF(SER_hh_tes!F30=0,"",SER_hh_tes!F30/SER_hh_fec!F30)</f>
        <v>0.45903478934179492</v>
      </c>
      <c r="G30" s="109">
        <f>IF(SER_hh_tes!G30=0,"",SER_hh_tes!G30/SER_hh_fec!G30)</f>
        <v>0.45908192919520696</v>
      </c>
      <c r="H30" s="109">
        <f>IF(SER_hh_tes!H30=0,"",SER_hh_tes!H30/SER_hh_fec!H30)</f>
        <v>0.4592565691514674</v>
      </c>
      <c r="I30" s="109">
        <f>IF(SER_hh_tes!I30=0,"",SER_hh_tes!I30/SER_hh_fec!I30)</f>
        <v>0.45933725340410925</v>
      </c>
      <c r="J30" s="109">
        <f>IF(SER_hh_tes!J30=0,"",SER_hh_tes!J30/SER_hh_fec!J30)</f>
        <v>0.45933835430897185</v>
      </c>
      <c r="K30" s="109">
        <f>IF(SER_hh_tes!K30=0,"",SER_hh_tes!K30/SER_hh_fec!K30)</f>
        <v>0.45934139082076547</v>
      </c>
      <c r="L30" s="109">
        <f>IF(SER_hh_tes!L30=0,"",SER_hh_tes!L30/SER_hh_fec!L30)</f>
        <v>0.45934353494902608</v>
      </c>
      <c r="M30" s="109">
        <f>IF(SER_hh_tes!M30=0,"",SER_hh_tes!M30/SER_hh_fec!M30)</f>
        <v>0.45942541174010282</v>
      </c>
      <c r="N30" s="109">
        <f>IF(SER_hh_tes!N30=0,"",SER_hh_tes!N30/SER_hh_fec!N30)</f>
        <v>0.45998807644977519</v>
      </c>
      <c r="O30" s="109">
        <f>IF(SER_hh_tes!O30=0,"",SER_hh_tes!O30/SER_hh_fec!O30)</f>
        <v>0.46011347238717126</v>
      </c>
      <c r="P30" s="109">
        <f>IF(SER_hh_tes!P30=0,"",SER_hh_tes!P30/SER_hh_fec!P30)</f>
        <v>0.46028734871501542</v>
      </c>
      <c r="Q30" s="109">
        <f>IF(SER_hh_tes!Q30=0,"",SER_hh_tes!Q30/SER_hh_fec!Q30)</f>
        <v>0.46044582426951669</v>
      </c>
    </row>
    <row r="31" spans="1:17" ht="12" customHeight="1" x14ac:dyDescent="0.25">
      <c r="A31" s="88" t="s">
        <v>98</v>
      </c>
      <c r="B31" s="109">
        <f>IF(SER_hh_tes!B31=0,"",SER_hh_tes!B31/SER_hh_fec!B31)</f>
        <v>0.42500802280335664</v>
      </c>
      <c r="C31" s="109">
        <f>IF(SER_hh_tes!C31=0,"",SER_hh_tes!C31/SER_hh_fec!C31)</f>
        <v>0.46278177974905454</v>
      </c>
      <c r="D31" s="109">
        <f>IF(SER_hh_tes!D31=0,"",SER_hh_tes!D31/SER_hh_fec!D31)</f>
        <v>0.46946783144787363</v>
      </c>
      <c r="E31" s="109">
        <f>IF(SER_hh_tes!E31=0,"",SER_hh_tes!E31/SER_hh_fec!E31)</f>
        <v>0.47078296206861547</v>
      </c>
      <c r="F31" s="109">
        <f>IF(SER_hh_tes!F31=0,"",SER_hh_tes!F31/SER_hh_fec!F31)</f>
        <v>0.47172128365706834</v>
      </c>
      <c r="G31" s="109">
        <f>IF(SER_hh_tes!G31=0,"",SER_hh_tes!G31/SER_hh_fec!G31)</f>
        <v>0.47280746343951507</v>
      </c>
      <c r="H31" s="109">
        <f>IF(SER_hh_tes!H31=0,"",SER_hh_tes!H31/SER_hh_fec!H31)</f>
        <v>0.47375944256886687</v>
      </c>
      <c r="I31" s="109">
        <f>IF(SER_hh_tes!I31=0,"",SER_hh_tes!I31/SER_hh_fec!I31)</f>
        <v>0.47493965030128565</v>
      </c>
      <c r="J31" s="109">
        <f>IF(SER_hh_tes!J31=0,"",SER_hh_tes!J31/SER_hh_fec!J31)</f>
        <v>0.47662959282431422</v>
      </c>
      <c r="K31" s="109">
        <f>IF(SER_hh_tes!K31=0,"",SER_hh_tes!K31/SER_hh_fec!K31)</f>
        <v>0.47979928828320506</v>
      </c>
      <c r="L31" s="109">
        <f>IF(SER_hh_tes!L31=0,"",SER_hh_tes!L31/SER_hh_fec!L31)</f>
        <v>0.48204339057294759</v>
      </c>
      <c r="M31" s="109">
        <f>IF(SER_hh_tes!M31=0,"",SER_hh_tes!M31/SER_hh_fec!M31)</f>
        <v>0.48339730002829123</v>
      </c>
      <c r="N31" s="109">
        <f>IF(SER_hh_tes!N31=0,"",SER_hh_tes!N31/SER_hh_fec!N31)</f>
        <v>0.48583342966175613</v>
      </c>
      <c r="O31" s="109">
        <f>IF(SER_hh_tes!O31=0,"",SER_hh_tes!O31/SER_hh_fec!O31)</f>
        <v>0.51206467676281586</v>
      </c>
      <c r="P31" s="109">
        <f>IF(SER_hh_tes!P31=0,"",SER_hh_tes!P31/SER_hh_fec!P31)</f>
        <v>0.51221095137911565</v>
      </c>
      <c r="Q31" s="109">
        <f>IF(SER_hh_tes!Q31=0,"",SER_hh_tes!Q31/SER_hh_fec!Q31)</f>
        <v>0.5122268631564274</v>
      </c>
    </row>
    <row r="32" spans="1:17" ht="12" customHeight="1" x14ac:dyDescent="0.25">
      <c r="A32" s="88" t="s">
        <v>34</v>
      </c>
      <c r="B32" s="109" t="str">
        <f>IF(SER_hh_tes!B32=0,"",SER_hh_tes!B32/SER_hh_fec!B32)</f>
        <v/>
      </c>
      <c r="C32" s="109" t="str">
        <f>IF(SER_hh_tes!C32=0,"",SER_hh_tes!C32/SER_hh_fec!C32)</f>
        <v/>
      </c>
      <c r="D32" s="109" t="str">
        <f>IF(SER_hh_tes!D32=0,"",SER_hh_tes!D32/SER_hh_fec!D32)</f>
        <v/>
      </c>
      <c r="E32" s="109" t="str">
        <f>IF(SER_hh_tes!E32=0,"",SER_hh_tes!E32/SER_hh_fec!E32)</f>
        <v/>
      </c>
      <c r="F32" s="109" t="str">
        <f>IF(SER_hh_tes!F32=0,"",SER_hh_tes!F32/SER_hh_fec!F32)</f>
        <v/>
      </c>
      <c r="G32" s="109" t="str">
        <f>IF(SER_hh_tes!G32=0,"",SER_hh_tes!G32/SER_hh_fec!G32)</f>
        <v/>
      </c>
      <c r="H32" s="109" t="str">
        <f>IF(SER_hh_tes!H32=0,"",SER_hh_tes!H32/SER_hh_fec!H32)</f>
        <v/>
      </c>
      <c r="I32" s="109" t="str">
        <f>IF(SER_hh_tes!I32=0,"",SER_hh_tes!I32/SER_hh_fec!I32)</f>
        <v/>
      </c>
      <c r="J32" s="109" t="str">
        <f>IF(SER_hh_tes!J32=0,"",SER_hh_tes!J32/SER_hh_fec!J32)</f>
        <v/>
      </c>
      <c r="K32" s="109" t="str">
        <f>IF(SER_hh_tes!K32=0,"",SER_hh_tes!K32/SER_hh_fec!K32)</f>
        <v/>
      </c>
      <c r="L32" s="109" t="str">
        <f>IF(SER_hh_tes!L32=0,"",SER_hh_tes!L32/SER_hh_fec!L32)</f>
        <v/>
      </c>
      <c r="M32" s="109" t="str">
        <f>IF(SER_hh_tes!M32=0,"",SER_hh_tes!M32/SER_hh_fec!M32)</f>
        <v/>
      </c>
      <c r="N32" s="109" t="str">
        <f>IF(SER_hh_tes!N32=0,"",SER_hh_tes!N32/SER_hh_fec!N32)</f>
        <v/>
      </c>
      <c r="O32" s="109" t="str">
        <f>IF(SER_hh_tes!O32=0,"",SER_hh_tes!O32/SER_hh_fec!O32)</f>
        <v/>
      </c>
      <c r="P32" s="109" t="str">
        <f>IF(SER_hh_tes!P32=0,"",SER_hh_tes!P32/SER_hh_fec!P32)</f>
        <v/>
      </c>
      <c r="Q32" s="109" t="str">
        <f>IF(SER_hh_tes!Q32=0,"",SER_hh_tes!Q32/SER_hh_fec!Q32)</f>
        <v/>
      </c>
    </row>
    <row r="33" spans="1:17" ht="12" customHeight="1" x14ac:dyDescent="0.25">
      <c r="A33" s="49" t="s">
        <v>30</v>
      </c>
      <c r="B33" s="108">
        <f>IF(SER_hh_tes!B33=0,"",SER_hh_tes!B33/SER_hh_fec!B33)</f>
        <v>0.57824220789572345</v>
      </c>
      <c r="C33" s="108">
        <f>IF(SER_hh_tes!C33=0,"",SER_hh_tes!C33/SER_hh_fec!C33)</f>
        <v>0.58118804826767612</v>
      </c>
      <c r="D33" s="108">
        <f>IF(SER_hh_tes!D33=0,"",SER_hh_tes!D33/SER_hh_fec!D33)</f>
        <v>0.58590081663385818</v>
      </c>
      <c r="E33" s="108">
        <f>IF(SER_hh_tes!E33=0,"",SER_hh_tes!E33/SER_hh_fec!E33)</f>
        <v>0.59316026256973375</v>
      </c>
      <c r="F33" s="108">
        <f>IF(SER_hh_tes!F33=0,"",SER_hh_tes!F33/SER_hh_fec!F33)</f>
        <v>0.59883639951634093</v>
      </c>
      <c r="G33" s="108">
        <f>IF(SER_hh_tes!G33=0,"",SER_hh_tes!G33/SER_hh_fec!G33)</f>
        <v>0.60742015090075152</v>
      </c>
      <c r="H33" s="108">
        <f>IF(SER_hh_tes!H33=0,"",SER_hh_tes!H33/SER_hh_fec!H33)</f>
        <v>0.61654554468646916</v>
      </c>
      <c r="I33" s="108">
        <f>IF(SER_hh_tes!I33=0,"",SER_hh_tes!I33/SER_hh_fec!I33)</f>
        <v>0.62431385680833373</v>
      </c>
      <c r="J33" s="108">
        <f>IF(SER_hh_tes!J33=0,"",SER_hh_tes!J33/SER_hh_fec!J33)</f>
        <v>0.6298753747299245</v>
      </c>
      <c r="K33" s="108">
        <f>IF(SER_hh_tes!K33=0,"",SER_hh_tes!K33/SER_hh_fec!K33)</f>
        <v>0.63632067241510715</v>
      </c>
      <c r="L33" s="108">
        <f>IF(SER_hh_tes!L33=0,"",SER_hh_tes!L33/SER_hh_fec!L33)</f>
        <v>0.64304701325556224</v>
      </c>
      <c r="M33" s="108">
        <f>IF(SER_hh_tes!M33=0,"",SER_hh_tes!M33/SER_hh_fec!M33)</f>
        <v>0.65061122282375228</v>
      </c>
      <c r="N33" s="108">
        <f>IF(SER_hh_tes!N33=0,"",SER_hh_tes!N33/SER_hh_fec!N33)</f>
        <v>0.65758482232577942</v>
      </c>
      <c r="O33" s="108">
        <f>IF(SER_hh_tes!O33=0,"",SER_hh_tes!O33/SER_hh_fec!O33)</f>
        <v>0.65872708360786369</v>
      </c>
      <c r="P33" s="108">
        <f>IF(SER_hh_tes!P33=0,"",SER_hh_tes!P33/SER_hh_fec!P33)</f>
        <v>0.66164241741497631</v>
      </c>
      <c r="Q33" s="108">
        <f>IF(SER_hh_tes!Q33=0,"",SER_hh_tes!Q33/SER_hh_fec!Q33)</f>
        <v>0.66668645454414555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202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112</v>
      </c>
      <c r="B3" s="106">
        <f t="shared" ref="B3" si="0">SUM(B4,B16,B19,B29)</f>
        <v>216.86151222781956</v>
      </c>
      <c r="C3" s="106">
        <f t="shared" ref="C3:Q3" si="1">SUM(C4,C16,C19,C29)</f>
        <v>283.58477330526</v>
      </c>
      <c r="D3" s="106">
        <f t="shared" si="1"/>
        <v>220.77502471076409</v>
      </c>
      <c r="E3" s="106">
        <f t="shared" si="1"/>
        <v>300.692487851316</v>
      </c>
      <c r="F3" s="106">
        <f t="shared" si="1"/>
        <v>290.38007870056794</v>
      </c>
      <c r="G3" s="106">
        <f t="shared" si="1"/>
        <v>277.55932652562927</v>
      </c>
      <c r="H3" s="106">
        <f t="shared" si="1"/>
        <v>231.96601788980402</v>
      </c>
      <c r="I3" s="106">
        <f t="shared" si="1"/>
        <v>211.88312286112807</v>
      </c>
      <c r="J3" s="106">
        <f t="shared" si="1"/>
        <v>204.73291155704396</v>
      </c>
      <c r="K3" s="106">
        <f t="shared" si="1"/>
        <v>182.25742570696795</v>
      </c>
      <c r="L3" s="106">
        <f t="shared" si="1"/>
        <v>170.18885480210778</v>
      </c>
      <c r="M3" s="106">
        <f t="shared" si="1"/>
        <v>211.35156236886942</v>
      </c>
      <c r="N3" s="106">
        <f t="shared" si="1"/>
        <v>225.60402733047121</v>
      </c>
      <c r="O3" s="106">
        <f t="shared" si="1"/>
        <v>238.24473570460009</v>
      </c>
      <c r="P3" s="106">
        <f t="shared" si="1"/>
        <v>259.93483823037047</v>
      </c>
      <c r="Q3" s="106">
        <f t="shared" si="1"/>
        <v>271.58152994011886</v>
      </c>
    </row>
    <row r="4" spans="1:17" ht="12.95" customHeight="1" x14ac:dyDescent="0.25">
      <c r="A4" s="90" t="s">
        <v>44</v>
      </c>
      <c r="B4" s="101">
        <f t="shared" ref="B4" si="2">SUM(B5:B15)</f>
        <v>189.60972508415645</v>
      </c>
      <c r="C4" s="101">
        <f t="shared" ref="C4:Q4" si="3">SUM(C5:C15)</f>
        <v>248.67057567870233</v>
      </c>
      <c r="D4" s="101">
        <f t="shared" si="3"/>
        <v>186.14576628176451</v>
      </c>
      <c r="E4" s="101">
        <f t="shared" si="3"/>
        <v>269.86247217533918</v>
      </c>
      <c r="F4" s="101">
        <f t="shared" si="3"/>
        <v>259.1828000307047</v>
      </c>
      <c r="G4" s="101">
        <f t="shared" si="3"/>
        <v>247.29975851864847</v>
      </c>
      <c r="H4" s="101">
        <f t="shared" si="3"/>
        <v>202.66628885343147</v>
      </c>
      <c r="I4" s="101">
        <f t="shared" si="3"/>
        <v>183.11424483358417</v>
      </c>
      <c r="J4" s="101">
        <f t="shared" si="3"/>
        <v>176.52296985923198</v>
      </c>
      <c r="K4" s="101">
        <f t="shared" si="3"/>
        <v>155.01908559124496</v>
      </c>
      <c r="L4" s="101">
        <f t="shared" si="3"/>
        <v>142.8162719815752</v>
      </c>
      <c r="M4" s="101">
        <f t="shared" si="3"/>
        <v>182.7970627824769</v>
      </c>
      <c r="N4" s="101">
        <f t="shared" si="3"/>
        <v>196.10861507053795</v>
      </c>
      <c r="O4" s="101">
        <f t="shared" si="3"/>
        <v>206.90014987151847</v>
      </c>
      <c r="P4" s="101">
        <f t="shared" si="3"/>
        <v>224.80131775494863</v>
      </c>
      <c r="Q4" s="101">
        <f t="shared" si="3"/>
        <v>235.95955030259699</v>
      </c>
    </row>
    <row r="5" spans="1:17" ht="12" customHeight="1" x14ac:dyDescent="0.25">
      <c r="A5" s="88" t="s">
        <v>38</v>
      </c>
      <c r="B5" s="100">
        <v>22.877091859282238</v>
      </c>
      <c r="C5" s="100">
        <v>27.567990628992003</v>
      </c>
      <c r="D5" s="100">
        <v>24.584230346472001</v>
      </c>
      <c r="E5" s="100">
        <v>26.986650183287995</v>
      </c>
      <c r="F5" s="100">
        <v>27.821723520600006</v>
      </c>
      <c r="G5" s="100">
        <v>29.763594894627939</v>
      </c>
      <c r="H5" s="100">
        <v>18.551164171391996</v>
      </c>
      <c r="I5" s="100">
        <v>20.272189676975998</v>
      </c>
      <c r="J5" s="100">
        <v>14.441632988903994</v>
      </c>
      <c r="K5" s="100">
        <v>11.973688392311997</v>
      </c>
      <c r="L5" s="100">
        <v>9.8037005828866555</v>
      </c>
      <c r="M5" s="100">
        <v>7.2426452646149846</v>
      </c>
      <c r="N5" s="100">
        <v>9.3656701990803199</v>
      </c>
      <c r="O5" s="100">
        <v>14.554953477126007</v>
      </c>
      <c r="P5" s="100">
        <v>9.3512054030184313</v>
      </c>
      <c r="Q5" s="100">
        <v>4.2400917751755447</v>
      </c>
    </row>
    <row r="6" spans="1:17" ht="12" customHeight="1" x14ac:dyDescent="0.25">
      <c r="A6" s="88" t="s">
        <v>66</v>
      </c>
      <c r="B6" s="100">
        <v>0</v>
      </c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>
        <v>146.27268562689679</v>
      </c>
      <c r="C7" s="100">
        <v>181.17662734087574</v>
      </c>
      <c r="D7" s="100">
        <v>113.35934949564746</v>
      </c>
      <c r="E7" s="100">
        <v>108.77207464031414</v>
      </c>
      <c r="F7" s="100">
        <v>110.47438508736285</v>
      </c>
      <c r="G7" s="100">
        <v>125.28133360368118</v>
      </c>
      <c r="H7" s="100">
        <v>84.76021730704278</v>
      </c>
      <c r="I7" s="100">
        <v>75.627425047102847</v>
      </c>
      <c r="J7" s="100">
        <v>98.055329542562077</v>
      </c>
      <c r="K7" s="100">
        <v>93.709647513856936</v>
      </c>
      <c r="L7" s="100">
        <v>78.366290797025826</v>
      </c>
      <c r="M7" s="100">
        <v>119.31157027658979</v>
      </c>
      <c r="N7" s="100">
        <v>122.5927192992358</v>
      </c>
      <c r="O7" s="100">
        <v>110.55418145935478</v>
      </c>
      <c r="P7" s="100">
        <v>82.418693787437405</v>
      </c>
      <c r="Q7" s="100">
        <v>91.933761661111191</v>
      </c>
    </row>
    <row r="8" spans="1:17" ht="12" customHeight="1" x14ac:dyDescent="0.25">
      <c r="A8" s="88" t="s">
        <v>101</v>
      </c>
      <c r="B8" s="100">
        <v>0</v>
      </c>
      <c r="C8" s="100">
        <v>0</v>
      </c>
      <c r="D8" s="100">
        <v>0</v>
      </c>
      <c r="E8" s="100">
        <v>0</v>
      </c>
      <c r="F8" s="100">
        <v>0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</row>
    <row r="9" spans="1:17" ht="12" customHeight="1" x14ac:dyDescent="0.25">
      <c r="A9" s="88" t="s">
        <v>106</v>
      </c>
      <c r="B9" s="100">
        <v>20.459947597977429</v>
      </c>
      <c r="C9" s="100">
        <v>39.925957708834602</v>
      </c>
      <c r="D9" s="100">
        <v>48.202186439645025</v>
      </c>
      <c r="E9" s="100">
        <v>134.10374735173704</v>
      </c>
      <c r="F9" s="100">
        <v>120.88669142274183</v>
      </c>
      <c r="G9" s="100">
        <v>92.254830020339369</v>
      </c>
      <c r="H9" s="100">
        <v>99.354907374996671</v>
      </c>
      <c r="I9" s="100">
        <v>87.214630109505308</v>
      </c>
      <c r="J9" s="100">
        <v>64.02600732776591</v>
      </c>
      <c r="K9" s="100">
        <v>49.335749685076017</v>
      </c>
      <c r="L9" s="100">
        <v>54.646280601662717</v>
      </c>
      <c r="M9" s="100">
        <v>56.242847241272131</v>
      </c>
      <c r="N9" s="100">
        <v>64.150225572221828</v>
      </c>
      <c r="O9" s="100">
        <v>81.791014935037666</v>
      </c>
      <c r="P9" s="100">
        <v>133.03141856449278</v>
      </c>
      <c r="Q9" s="100">
        <v>139.78569686631025</v>
      </c>
    </row>
    <row r="10" spans="1:17" ht="12" customHeight="1" x14ac:dyDescent="0.25">
      <c r="A10" s="88" t="s">
        <v>34</v>
      </c>
      <c r="B10" s="100">
        <v>0</v>
      </c>
      <c r="C10" s="100">
        <v>0</v>
      </c>
      <c r="D10" s="100">
        <v>0</v>
      </c>
      <c r="E10" s="100">
        <v>0</v>
      </c>
      <c r="F10" s="100">
        <v>0</v>
      </c>
      <c r="G10" s="100">
        <v>0</v>
      </c>
      <c r="H10" s="100">
        <v>0</v>
      </c>
      <c r="I10" s="100">
        <v>0</v>
      </c>
      <c r="J10" s="100">
        <v>0</v>
      </c>
      <c r="K10" s="100">
        <v>0</v>
      </c>
      <c r="L10" s="100">
        <v>0</v>
      </c>
      <c r="M10" s="100">
        <v>0</v>
      </c>
      <c r="N10" s="100">
        <v>0</v>
      </c>
      <c r="O10" s="100">
        <v>0</v>
      </c>
      <c r="P10" s="100">
        <v>0</v>
      </c>
      <c r="Q10" s="100">
        <v>0</v>
      </c>
    </row>
    <row r="11" spans="1:17" ht="12" customHeight="1" x14ac:dyDescent="0.25">
      <c r="A11" s="88" t="s">
        <v>61</v>
      </c>
      <c r="B11" s="100">
        <v>0</v>
      </c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>
        <v>0</v>
      </c>
      <c r="C12" s="100">
        <v>0</v>
      </c>
      <c r="D12" s="100">
        <v>0</v>
      </c>
      <c r="E12" s="100">
        <v>0</v>
      </c>
      <c r="F12" s="100">
        <v>0</v>
      </c>
      <c r="G12" s="100">
        <v>0</v>
      </c>
      <c r="H12" s="100">
        <v>0</v>
      </c>
      <c r="I12" s="100">
        <v>0</v>
      </c>
      <c r="J12" s="100">
        <v>0</v>
      </c>
      <c r="K12" s="100">
        <v>0</v>
      </c>
      <c r="L12" s="100">
        <v>0</v>
      </c>
      <c r="M12" s="100">
        <v>0</v>
      </c>
      <c r="N12" s="100">
        <v>0</v>
      </c>
      <c r="O12" s="100">
        <v>0</v>
      </c>
      <c r="P12" s="100">
        <v>0</v>
      </c>
      <c r="Q12" s="100">
        <v>0</v>
      </c>
    </row>
    <row r="13" spans="1:17" ht="12" customHeight="1" x14ac:dyDescent="0.25">
      <c r="A13" s="88" t="s">
        <v>105</v>
      </c>
      <c r="B13" s="100">
        <v>0</v>
      </c>
      <c r="C13" s="100">
        <v>0</v>
      </c>
      <c r="D13" s="100">
        <v>0</v>
      </c>
      <c r="E13" s="100">
        <v>0</v>
      </c>
      <c r="F13" s="100">
        <v>0</v>
      </c>
      <c r="G13" s="100">
        <v>0</v>
      </c>
      <c r="H13" s="100">
        <v>0</v>
      </c>
      <c r="I13" s="100">
        <v>0</v>
      </c>
      <c r="J13" s="100">
        <v>0</v>
      </c>
      <c r="K13" s="100">
        <v>0</v>
      </c>
      <c r="L13" s="100">
        <v>0</v>
      </c>
      <c r="M13" s="100">
        <v>0</v>
      </c>
      <c r="N13" s="100">
        <v>0</v>
      </c>
      <c r="O13" s="100">
        <v>0</v>
      </c>
      <c r="P13" s="100">
        <v>0</v>
      </c>
      <c r="Q13" s="100">
        <v>0</v>
      </c>
    </row>
    <row r="14" spans="1:17" ht="12" customHeight="1" x14ac:dyDescent="0.25">
      <c r="A14" s="51" t="s">
        <v>104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</row>
    <row r="15" spans="1:17" ht="12" customHeight="1" x14ac:dyDescent="0.25">
      <c r="A15" s="105" t="s">
        <v>108</v>
      </c>
      <c r="B15" s="104">
        <v>0</v>
      </c>
      <c r="C15" s="104">
        <v>0</v>
      </c>
      <c r="D15" s="104">
        <v>0</v>
      </c>
      <c r="E15" s="104">
        <v>0</v>
      </c>
      <c r="F15" s="104">
        <v>0</v>
      </c>
      <c r="G15" s="104">
        <v>0</v>
      </c>
      <c r="H15" s="104">
        <v>0</v>
      </c>
      <c r="I15" s="104">
        <v>0</v>
      </c>
      <c r="J15" s="104">
        <v>0</v>
      </c>
      <c r="K15" s="104">
        <v>0</v>
      </c>
      <c r="L15" s="104">
        <v>0</v>
      </c>
      <c r="M15" s="104">
        <v>0</v>
      </c>
      <c r="N15" s="104">
        <v>0</v>
      </c>
      <c r="O15" s="104">
        <v>0</v>
      </c>
      <c r="P15" s="104">
        <v>0</v>
      </c>
      <c r="Q15" s="104">
        <v>0</v>
      </c>
    </row>
    <row r="16" spans="1:17" ht="12.95" customHeight="1" x14ac:dyDescent="0.25">
      <c r="A16" s="90" t="s">
        <v>102</v>
      </c>
      <c r="B16" s="101">
        <f t="shared" ref="B16" si="4">SUM(B17:B18)</f>
        <v>0</v>
      </c>
      <c r="C16" s="101">
        <f t="shared" ref="C16:Q16" si="5">SUM(C17:C18)</f>
        <v>0</v>
      </c>
      <c r="D16" s="101">
        <f t="shared" si="5"/>
        <v>0</v>
      </c>
      <c r="E16" s="101">
        <f t="shared" si="5"/>
        <v>0</v>
      </c>
      <c r="F16" s="101">
        <f t="shared" si="5"/>
        <v>0</v>
      </c>
      <c r="G16" s="101">
        <f t="shared" si="5"/>
        <v>0</v>
      </c>
      <c r="H16" s="101">
        <f t="shared" si="5"/>
        <v>0</v>
      </c>
      <c r="I16" s="101">
        <f t="shared" si="5"/>
        <v>0</v>
      </c>
      <c r="J16" s="101">
        <f t="shared" si="5"/>
        <v>0</v>
      </c>
      <c r="K16" s="101">
        <f t="shared" si="5"/>
        <v>0</v>
      </c>
      <c r="L16" s="101">
        <f t="shared" si="5"/>
        <v>0</v>
      </c>
      <c r="M16" s="101">
        <f t="shared" si="5"/>
        <v>0</v>
      </c>
      <c r="N16" s="101">
        <f t="shared" si="5"/>
        <v>0</v>
      </c>
      <c r="O16" s="101">
        <f t="shared" si="5"/>
        <v>0</v>
      </c>
      <c r="P16" s="101">
        <f t="shared" si="5"/>
        <v>0</v>
      </c>
      <c r="Q16" s="101">
        <f t="shared" si="5"/>
        <v>0</v>
      </c>
    </row>
    <row r="17" spans="1:17" ht="12.95" customHeight="1" x14ac:dyDescent="0.25">
      <c r="A17" s="88" t="s">
        <v>101</v>
      </c>
      <c r="B17" s="103">
        <v>0</v>
      </c>
      <c r="C17" s="103">
        <v>0</v>
      </c>
      <c r="D17" s="103">
        <v>0</v>
      </c>
      <c r="E17" s="103">
        <v>0</v>
      </c>
      <c r="F17" s="103">
        <v>0</v>
      </c>
      <c r="G17" s="103">
        <v>0</v>
      </c>
      <c r="H17" s="103">
        <v>0</v>
      </c>
      <c r="I17" s="103">
        <v>0</v>
      </c>
      <c r="J17" s="103">
        <v>0</v>
      </c>
      <c r="K17" s="103">
        <v>0</v>
      </c>
      <c r="L17" s="103">
        <v>0</v>
      </c>
      <c r="M17" s="103">
        <v>0</v>
      </c>
      <c r="N17" s="103">
        <v>0</v>
      </c>
      <c r="O17" s="103">
        <v>0</v>
      </c>
      <c r="P17" s="103">
        <v>0</v>
      </c>
      <c r="Q17" s="103">
        <v>0</v>
      </c>
    </row>
    <row r="18" spans="1:17" ht="12" customHeight="1" x14ac:dyDescent="0.25">
      <c r="A18" s="88" t="s">
        <v>100</v>
      </c>
      <c r="B18" s="103">
        <v>0</v>
      </c>
      <c r="C18" s="103">
        <v>0</v>
      </c>
      <c r="D18" s="103">
        <v>0</v>
      </c>
      <c r="E18" s="103">
        <v>0</v>
      </c>
      <c r="F18" s="103">
        <v>0</v>
      </c>
      <c r="G18" s="103">
        <v>0</v>
      </c>
      <c r="H18" s="103">
        <v>0</v>
      </c>
      <c r="I18" s="103">
        <v>0</v>
      </c>
      <c r="J18" s="103">
        <v>0</v>
      </c>
      <c r="K18" s="103">
        <v>0</v>
      </c>
      <c r="L18" s="103">
        <v>0</v>
      </c>
      <c r="M18" s="103">
        <v>0</v>
      </c>
      <c r="N18" s="103">
        <v>0</v>
      </c>
      <c r="O18" s="103">
        <v>0</v>
      </c>
      <c r="P18" s="103">
        <v>0</v>
      </c>
      <c r="Q18" s="103">
        <v>0</v>
      </c>
    </row>
    <row r="19" spans="1:17" ht="12.95" customHeight="1" x14ac:dyDescent="0.25">
      <c r="A19" s="90" t="s">
        <v>47</v>
      </c>
      <c r="B19" s="101">
        <f t="shared" ref="B19" si="6">SUM(B20:B27)</f>
        <v>24.781287626800214</v>
      </c>
      <c r="C19" s="101">
        <f t="shared" ref="C19:Q19" si="7">SUM(C20:C27)</f>
        <v>26.822377936233011</v>
      </c>
      <c r="D19" s="101">
        <f t="shared" si="7"/>
        <v>23.114528622425716</v>
      </c>
      <c r="E19" s="101">
        <f t="shared" si="7"/>
        <v>19.1904681925168</v>
      </c>
      <c r="F19" s="101">
        <f t="shared" si="7"/>
        <v>16.836427291020147</v>
      </c>
      <c r="G19" s="101">
        <f t="shared" si="7"/>
        <v>16.204031338555829</v>
      </c>
      <c r="H19" s="101">
        <f t="shared" si="7"/>
        <v>15.560458169209815</v>
      </c>
      <c r="I19" s="101">
        <f t="shared" si="7"/>
        <v>15.337197128830374</v>
      </c>
      <c r="J19" s="101">
        <f t="shared" si="7"/>
        <v>15.101540942373191</v>
      </c>
      <c r="K19" s="101">
        <f t="shared" si="7"/>
        <v>15.128968335858323</v>
      </c>
      <c r="L19" s="101">
        <f t="shared" si="7"/>
        <v>14.81620443922494</v>
      </c>
      <c r="M19" s="101">
        <f t="shared" si="7"/>
        <v>15.810804862617644</v>
      </c>
      <c r="N19" s="101">
        <f t="shared" si="7"/>
        <v>15.958718981825044</v>
      </c>
      <c r="O19" s="101">
        <f t="shared" si="7"/>
        <v>18.033013553346745</v>
      </c>
      <c r="P19" s="101">
        <f t="shared" si="7"/>
        <v>21.517739611899103</v>
      </c>
      <c r="Q19" s="101">
        <f t="shared" si="7"/>
        <v>21.790230701811332</v>
      </c>
    </row>
    <row r="20" spans="1:17" ht="12" customHeight="1" x14ac:dyDescent="0.25">
      <c r="A20" s="88" t="s">
        <v>38</v>
      </c>
      <c r="B20" s="100">
        <v>0</v>
      </c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>
        <v>0</v>
      </c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</row>
    <row r="22" spans="1:17" ht="12" customHeight="1" x14ac:dyDescent="0.25">
      <c r="A22" s="88" t="s">
        <v>99</v>
      </c>
      <c r="B22" s="100">
        <v>22.689153585360131</v>
      </c>
      <c r="C22" s="100">
        <v>22.154668007864259</v>
      </c>
      <c r="D22" s="100">
        <v>18.214385300440565</v>
      </c>
      <c r="E22" s="100">
        <v>14.100361789985858</v>
      </c>
      <c r="F22" s="100">
        <v>11.736657732117148</v>
      </c>
      <c r="G22" s="100">
        <v>11.009604643150688</v>
      </c>
      <c r="H22" s="100">
        <v>10.207282868921206</v>
      </c>
      <c r="I22" s="100">
        <v>9.9720935910011814</v>
      </c>
      <c r="J22" s="100">
        <v>9.708691080921902</v>
      </c>
      <c r="K22" s="100">
        <v>9.6504490529350022</v>
      </c>
      <c r="L22" s="100">
        <v>9.3496625071538926</v>
      </c>
      <c r="M22" s="100">
        <v>9.1593494549684173</v>
      </c>
      <c r="N22" s="100">
        <v>8.8620150141850491</v>
      </c>
      <c r="O22" s="100">
        <v>8.4907276803820597</v>
      </c>
      <c r="P22" s="100">
        <v>8.2953754043519901</v>
      </c>
      <c r="Q22" s="100">
        <v>8.1427762893777995</v>
      </c>
    </row>
    <row r="23" spans="1:17" ht="12" customHeight="1" x14ac:dyDescent="0.25">
      <c r="A23" s="88" t="s">
        <v>98</v>
      </c>
      <c r="B23" s="100">
        <v>2.0921340414400844</v>
      </c>
      <c r="C23" s="100">
        <v>4.6677099283687493</v>
      </c>
      <c r="D23" s="100">
        <v>4.9001433219851505</v>
      </c>
      <c r="E23" s="100">
        <v>5.0901064025309415</v>
      </c>
      <c r="F23" s="100">
        <v>5.0997695589029979</v>
      </c>
      <c r="G23" s="100">
        <v>5.1944266954051432</v>
      </c>
      <c r="H23" s="100">
        <v>5.3531753002886084</v>
      </c>
      <c r="I23" s="100">
        <v>5.3651035378291922</v>
      </c>
      <c r="J23" s="100">
        <v>5.3928498614512899</v>
      </c>
      <c r="K23" s="100">
        <v>5.4785192829233207</v>
      </c>
      <c r="L23" s="100">
        <v>5.4665419320710473</v>
      </c>
      <c r="M23" s="100">
        <v>6.6514554076492258</v>
      </c>
      <c r="N23" s="100">
        <v>7.0967039676399954</v>
      </c>
      <c r="O23" s="100">
        <v>9.5422858729646851</v>
      </c>
      <c r="P23" s="100">
        <v>13.222364207547114</v>
      </c>
      <c r="Q23" s="100">
        <v>13.647454412433534</v>
      </c>
    </row>
    <row r="24" spans="1:17" ht="12" customHeight="1" x14ac:dyDescent="0.25">
      <c r="A24" s="88" t="s">
        <v>34</v>
      </c>
      <c r="B24" s="100">
        <v>0</v>
      </c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>
        <v>0</v>
      </c>
      <c r="C25" s="100">
        <v>0</v>
      </c>
      <c r="D25" s="100">
        <v>0</v>
      </c>
      <c r="E25" s="100">
        <v>0</v>
      </c>
      <c r="F25" s="100">
        <v>0</v>
      </c>
      <c r="G25" s="100">
        <v>0</v>
      </c>
      <c r="H25" s="100">
        <v>0</v>
      </c>
      <c r="I25" s="100">
        <v>0</v>
      </c>
      <c r="J25" s="100">
        <v>0</v>
      </c>
      <c r="K25" s="100">
        <v>0</v>
      </c>
      <c r="L25" s="100">
        <v>0</v>
      </c>
      <c r="M25" s="100">
        <v>0</v>
      </c>
      <c r="N25" s="100">
        <v>0</v>
      </c>
      <c r="O25" s="100">
        <v>0</v>
      </c>
      <c r="P25" s="100">
        <v>0</v>
      </c>
      <c r="Q25" s="100">
        <v>0</v>
      </c>
    </row>
    <row r="26" spans="1:17" ht="12" customHeight="1" x14ac:dyDescent="0.25">
      <c r="A26" s="88" t="s">
        <v>30</v>
      </c>
      <c r="B26" s="22">
        <v>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</row>
    <row r="27" spans="1:17" ht="12" customHeight="1" x14ac:dyDescent="0.25">
      <c r="A27" s="93" t="s">
        <v>33</v>
      </c>
      <c r="B27" s="116">
        <v>0</v>
      </c>
      <c r="C27" s="116">
        <v>0</v>
      </c>
      <c r="D27" s="116">
        <v>0</v>
      </c>
      <c r="E27" s="116">
        <v>0</v>
      </c>
      <c r="F27" s="116">
        <v>0</v>
      </c>
      <c r="G27" s="116">
        <v>0</v>
      </c>
      <c r="H27" s="116">
        <v>0</v>
      </c>
      <c r="I27" s="116">
        <v>0</v>
      </c>
      <c r="J27" s="116">
        <v>0</v>
      </c>
      <c r="K27" s="116">
        <v>0</v>
      </c>
      <c r="L27" s="116">
        <v>0</v>
      </c>
      <c r="M27" s="116">
        <v>0</v>
      </c>
      <c r="N27" s="116">
        <v>0</v>
      </c>
      <c r="O27" s="116">
        <v>0</v>
      </c>
      <c r="P27" s="116">
        <v>0</v>
      </c>
      <c r="Q27" s="116">
        <v>0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>
        <f t="shared" ref="B29" si="8">SUM(B30:B33)</f>
        <v>2.4704995168629074</v>
      </c>
      <c r="C29" s="101">
        <f t="shared" ref="C29:Q29" si="9">SUM(C30:C33)</f>
        <v>8.0918196903246482</v>
      </c>
      <c r="D29" s="101">
        <f t="shared" si="9"/>
        <v>11.514729806573843</v>
      </c>
      <c r="E29" s="101">
        <f t="shared" si="9"/>
        <v>11.639547483460008</v>
      </c>
      <c r="F29" s="101">
        <f t="shared" si="9"/>
        <v>14.360851378843126</v>
      </c>
      <c r="G29" s="101">
        <f t="shared" si="9"/>
        <v>14.055536668424971</v>
      </c>
      <c r="H29" s="101">
        <f t="shared" si="9"/>
        <v>13.73927086716272</v>
      </c>
      <c r="I29" s="101">
        <f t="shared" si="9"/>
        <v>13.431680898713532</v>
      </c>
      <c r="J29" s="101">
        <f t="shared" si="9"/>
        <v>13.108400755438803</v>
      </c>
      <c r="K29" s="101">
        <f t="shared" si="9"/>
        <v>12.109371779864665</v>
      </c>
      <c r="L29" s="101">
        <f t="shared" si="9"/>
        <v>12.55637838130763</v>
      </c>
      <c r="M29" s="101">
        <f t="shared" si="9"/>
        <v>12.743694723774894</v>
      </c>
      <c r="N29" s="101">
        <f t="shared" si="9"/>
        <v>13.536693278108237</v>
      </c>
      <c r="O29" s="101">
        <f t="shared" si="9"/>
        <v>13.311572279734877</v>
      </c>
      <c r="P29" s="101">
        <f t="shared" si="9"/>
        <v>13.61578086352274</v>
      </c>
      <c r="Q29" s="101">
        <f t="shared" si="9"/>
        <v>13.83174893571055</v>
      </c>
    </row>
    <row r="30" spans="1:17" ht="12" customHeight="1" x14ac:dyDescent="0.25">
      <c r="A30" s="88" t="s">
        <v>66</v>
      </c>
      <c r="B30" s="100">
        <v>0</v>
      </c>
      <c r="C30" s="100">
        <v>0</v>
      </c>
      <c r="D30" s="100">
        <v>0</v>
      </c>
      <c r="E30" s="100">
        <v>0</v>
      </c>
      <c r="F30" s="100">
        <v>2.9058465303360008</v>
      </c>
      <c r="G30" s="100">
        <v>2.9027168575138882</v>
      </c>
      <c r="H30" s="100">
        <v>2.9140363298160001</v>
      </c>
      <c r="I30" s="100">
        <v>2.9054766684239994</v>
      </c>
      <c r="J30" s="100">
        <v>2.9002721829480005</v>
      </c>
      <c r="K30" s="100">
        <v>2.8747781297280013</v>
      </c>
      <c r="L30" s="100">
        <v>2.8395995886507879</v>
      </c>
      <c r="M30" s="100">
        <v>2.8395157953585821</v>
      </c>
      <c r="N30" s="100">
        <v>2.8948727053869159</v>
      </c>
      <c r="O30" s="100">
        <v>2.8967347740024416</v>
      </c>
      <c r="P30" s="100">
        <v>2.8973564677006602</v>
      </c>
      <c r="Q30" s="100">
        <v>2.8949416765614346</v>
      </c>
    </row>
    <row r="31" spans="1:17" ht="12" customHeight="1" x14ac:dyDescent="0.25">
      <c r="A31" s="88" t="s">
        <v>98</v>
      </c>
      <c r="B31" s="100">
        <v>2.4704995168629074</v>
      </c>
      <c r="C31" s="100">
        <v>8.0918196903246482</v>
      </c>
      <c r="D31" s="100">
        <v>11.514729806573843</v>
      </c>
      <c r="E31" s="100">
        <v>11.639547483460008</v>
      </c>
      <c r="F31" s="100">
        <v>11.455004848507125</v>
      </c>
      <c r="G31" s="100">
        <v>11.152819810911083</v>
      </c>
      <c r="H31" s="100">
        <v>10.82523453734672</v>
      </c>
      <c r="I31" s="100">
        <v>10.526204230289533</v>
      </c>
      <c r="J31" s="100">
        <v>10.208128572490802</v>
      </c>
      <c r="K31" s="100">
        <v>9.234593650136663</v>
      </c>
      <c r="L31" s="100">
        <v>9.7167787926568412</v>
      </c>
      <c r="M31" s="100">
        <v>9.9041789284163126</v>
      </c>
      <c r="N31" s="100">
        <v>10.64182057272132</v>
      </c>
      <c r="O31" s="100">
        <v>10.414837505732436</v>
      </c>
      <c r="P31" s="100">
        <v>10.71842439582208</v>
      </c>
      <c r="Q31" s="100">
        <v>10.936807259149116</v>
      </c>
    </row>
    <row r="32" spans="1:17" ht="12" customHeight="1" x14ac:dyDescent="0.25">
      <c r="A32" s="88" t="s">
        <v>34</v>
      </c>
      <c r="B32" s="100">
        <v>0</v>
      </c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>
        <v>0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203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115</v>
      </c>
      <c r="B3" s="106">
        <f>IF(SER_hh_fec!B3=0,0,1000000/0.086*SER_hh_fec!B3/SER_hh_num!B3)</f>
        <v>84748.458214562561</v>
      </c>
      <c r="C3" s="106">
        <f>IF(SER_hh_fec!C3=0,0,1000000/0.086*SER_hh_fec!C3/SER_hh_num!C3)</f>
        <v>83415.394715685048</v>
      </c>
      <c r="D3" s="106">
        <f>IF(SER_hh_fec!D3=0,0,1000000/0.086*SER_hh_fec!D3/SER_hh_num!D3)</f>
        <v>79201.946774857977</v>
      </c>
      <c r="E3" s="106">
        <f>IF(SER_hh_fec!E3=0,0,1000000/0.086*SER_hh_fec!E3/SER_hh_num!E3)</f>
        <v>89442.505398033842</v>
      </c>
      <c r="F3" s="106">
        <f>IF(SER_hh_fec!F3=0,0,1000000/0.086*SER_hh_fec!F3/SER_hh_num!F3)</f>
        <v>100148.69601910526</v>
      </c>
      <c r="G3" s="106">
        <f>IF(SER_hh_fec!G3=0,0,1000000/0.086*SER_hh_fec!G3/SER_hh_num!G3)</f>
        <v>96143.434228393802</v>
      </c>
      <c r="H3" s="106">
        <f>IF(SER_hh_fec!H3=0,0,1000000/0.086*SER_hh_fec!H3/SER_hh_num!H3)</f>
        <v>90312.287517666555</v>
      </c>
      <c r="I3" s="106">
        <f>IF(SER_hh_fec!I3=0,0,1000000/0.086*SER_hh_fec!I3/SER_hh_num!I3)</f>
        <v>88378.833542461682</v>
      </c>
      <c r="J3" s="106">
        <f>IF(SER_hh_fec!J3=0,0,1000000/0.086*SER_hh_fec!J3/SER_hh_num!J3)</f>
        <v>99599.978278164097</v>
      </c>
      <c r="K3" s="106">
        <f>IF(SER_hh_fec!K3=0,0,1000000/0.086*SER_hh_fec!K3/SER_hh_num!K3)</f>
        <v>95973.111976823318</v>
      </c>
      <c r="L3" s="106">
        <f>IF(SER_hh_fec!L3=0,0,1000000/0.086*SER_hh_fec!L3/SER_hh_num!L3)</f>
        <v>96571.584125536305</v>
      </c>
      <c r="M3" s="106">
        <f>IF(SER_hh_fec!M3=0,0,1000000/0.086*SER_hh_fec!M3/SER_hh_num!M3)</f>
        <v>87126.62671584796</v>
      </c>
      <c r="N3" s="106">
        <f>IF(SER_hh_fec!N3=0,0,1000000/0.086*SER_hh_fec!N3/SER_hh_num!N3)</f>
        <v>91593.790803387936</v>
      </c>
      <c r="O3" s="106">
        <f>IF(SER_hh_fec!O3=0,0,1000000/0.086*SER_hh_fec!O3/SER_hh_num!O3)</f>
        <v>89423.720173615511</v>
      </c>
      <c r="P3" s="106">
        <f>IF(SER_hh_fec!P3=0,0,1000000/0.086*SER_hh_fec!P3/SER_hh_num!P3)</f>
        <v>99439.716840687775</v>
      </c>
      <c r="Q3" s="106">
        <f>IF(SER_hh_fec!Q3=0,0,1000000/0.086*SER_hh_fec!Q3/SER_hh_num!Q3)</f>
        <v>99046.050421480497</v>
      </c>
    </row>
    <row r="4" spans="1:17" ht="12.95" customHeight="1" x14ac:dyDescent="0.25">
      <c r="A4" s="90" t="s">
        <v>44</v>
      </c>
      <c r="B4" s="101">
        <f>IF(SER_hh_fec!B4=0,0,1000000/0.086*SER_hh_fec!B4/SER_hh_num!B4)</f>
        <v>62035.9597949526</v>
      </c>
      <c r="C4" s="101">
        <f>IF(SER_hh_fec!C4=0,0,1000000/0.086*SER_hh_fec!C4/SER_hh_num!C4)</f>
        <v>60708.539714377985</v>
      </c>
      <c r="D4" s="101">
        <f>IF(SER_hh_fec!D4=0,0,1000000/0.086*SER_hh_fec!D4/SER_hh_num!D4)</f>
        <v>56849.226604965428</v>
      </c>
      <c r="E4" s="101">
        <f>IF(SER_hh_fec!E4=0,0,1000000/0.086*SER_hh_fec!E4/SER_hh_num!E4)</f>
        <v>67427.63527915148</v>
      </c>
      <c r="F4" s="101">
        <f>IF(SER_hh_fec!F4=0,0,1000000/0.086*SER_hh_fec!F4/SER_hh_num!F4)</f>
        <v>78292.576135317911</v>
      </c>
      <c r="G4" s="101">
        <f>IF(SER_hh_fec!G4=0,0,1000000/0.086*SER_hh_fec!G4/SER_hh_num!G4)</f>
        <v>74649.100681527852</v>
      </c>
      <c r="H4" s="101">
        <f>IF(SER_hh_fec!H4=0,0,1000000/0.086*SER_hh_fec!H4/SER_hh_num!H4)</f>
        <v>69199.065865699551</v>
      </c>
      <c r="I4" s="101">
        <f>IF(SER_hh_fec!I4=0,0,1000000/0.086*SER_hh_fec!I4/SER_hh_num!I4)</f>
        <v>67506.980030972089</v>
      </c>
      <c r="J4" s="101">
        <f>IF(SER_hh_fec!J4=0,0,1000000/0.086*SER_hh_fec!J4/SER_hh_num!J4)</f>
        <v>78736.656591193081</v>
      </c>
      <c r="K4" s="101">
        <f>IF(SER_hh_fec!K4=0,0,1000000/0.086*SER_hh_fec!K4/SER_hh_num!K4)</f>
        <v>75154.037668150573</v>
      </c>
      <c r="L4" s="101">
        <f>IF(SER_hh_fec!L4=0,0,1000000/0.086*SER_hh_fec!L4/SER_hh_num!L4)</f>
        <v>76394.44199786862</v>
      </c>
      <c r="M4" s="101">
        <f>IF(SER_hh_fec!M4=0,0,1000000/0.086*SER_hh_fec!M4/SER_hh_num!M4)</f>
        <v>66967.744850491596</v>
      </c>
      <c r="N4" s="101">
        <f>IF(SER_hh_fec!N4=0,0,1000000/0.086*SER_hh_fec!N4/SER_hh_num!N4)</f>
        <v>71498.854365424369</v>
      </c>
      <c r="O4" s="101">
        <f>IF(SER_hh_fec!O4=0,0,1000000/0.086*SER_hh_fec!O4/SER_hh_num!O4)</f>
        <v>69246.517471057115</v>
      </c>
      <c r="P4" s="101">
        <f>IF(SER_hh_fec!P4=0,0,1000000/0.086*SER_hh_fec!P4/SER_hh_num!P4)</f>
        <v>79349.367448207049</v>
      </c>
      <c r="Q4" s="101">
        <f>IF(SER_hh_fec!Q4=0,0,1000000/0.086*SER_hh_fec!Q4/SER_hh_num!Q4)</f>
        <v>78965.620700076179</v>
      </c>
    </row>
    <row r="5" spans="1:17" ht="12" customHeight="1" x14ac:dyDescent="0.25">
      <c r="A5" s="88" t="s">
        <v>38</v>
      </c>
      <c r="B5" s="100">
        <f>IF(SER_hh_fec!B5=0,0,1000000/0.086*SER_hh_fec!B5/SER_hh_num!B5)</f>
        <v>81066.720704019186</v>
      </c>
      <c r="C5" s="100">
        <f>IF(SER_hh_fec!C5=0,0,1000000/0.086*SER_hh_fec!C5/SER_hh_num!C5)</f>
        <v>80295.829235872225</v>
      </c>
      <c r="D5" s="100">
        <f>IF(SER_hh_fec!D5=0,0,1000000/0.086*SER_hh_fec!D5/SER_hh_num!D5)</f>
        <v>69793.960015946694</v>
      </c>
      <c r="E5" s="100">
        <f>IF(SER_hh_fec!E5=0,0,1000000/0.086*SER_hh_fec!E5/SER_hh_num!E5)</f>
        <v>86179.515371804504</v>
      </c>
      <c r="F5" s="100">
        <f>IF(SER_hh_fec!F5=0,0,1000000/0.086*SER_hh_fec!F5/SER_hh_num!F5)</f>
        <v>94429.646392655792</v>
      </c>
      <c r="G5" s="100">
        <f>IF(SER_hh_fec!G5=0,0,1000000/0.086*SER_hh_fec!G5/SER_hh_num!G5)</f>
        <v>103272.22504683059</v>
      </c>
      <c r="H5" s="100">
        <f>IF(SER_hh_fec!H5=0,0,1000000/0.086*SER_hh_fec!H5/SER_hh_num!H5)</f>
        <v>83702.759834969474</v>
      </c>
      <c r="I5" s="100">
        <f>IF(SER_hh_fec!I5=0,0,1000000/0.086*SER_hh_fec!I5/SER_hh_num!I5)</f>
        <v>96242.787494581804</v>
      </c>
      <c r="J5" s="100">
        <f>IF(SER_hh_fec!J5=0,0,1000000/0.086*SER_hh_fec!J5/SER_hh_num!J5)</f>
        <v>105152.19491665855</v>
      </c>
      <c r="K5" s="100">
        <f>IF(SER_hh_fec!K5=0,0,1000000/0.086*SER_hh_fec!K5/SER_hh_num!K5)</f>
        <v>101554.15933671882</v>
      </c>
      <c r="L5" s="100">
        <f>IF(SER_hh_fec!L5=0,0,1000000/0.086*SER_hh_fec!L5/SER_hh_num!L5)</f>
        <v>96358.650752099682</v>
      </c>
      <c r="M5" s="100">
        <f>IF(SER_hh_fec!M5=0,0,1000000/0.086*SER_hh_fec!M5/SER_hh_num!M5)</f>
        <v>73212.539169572046</v>
      </c>
      <c r="N5" s="100">
        <f>IF(SER_hh_fec!N5=0,0,1000000/0.086*SER_hh_fec!N5/SER_hh_num!N5)</f>
        <v>96412.698476786463</v>
      </c>
      <c r="O5" s="100">
        <f>IF(SER_hh_fec!O5=0,0,1000000/0.086*SER_hh_fec!O5/SER_hh_num!O5)</f>
        <v>157032.00840818309</v>
      </c>
      <c r="P5" s="100">
        <f>IF(SER_hh_fec!P5=0,0,1000000/0.086*SER_hh_fec!P5/SER_hh_num!P5)</f>
        <v>107957.7407222427</v>
      </c>
      <c r="Q5" s="100">
        <f>IF(SER_hh_fec!Q5=0,0,1000000/0.086*SER_hh_fec!Q5/SER_hh_num!Q5)</f>
        <v>107936.41716581288</v>
      </c>
    </row>
    <row r="6" spans="1:17" ht="12" customHeight="1" x14ac:dyDescent="0.25">
      <c r="A6" s="88" t="s">
        <v>66</v>
      </c>
      <c r="B6" s="100">
        <f>IF(SER_hh_fec!B6=0,0,1000000/0.086*SER_hh_fec!B6/SER_hh_num!B6)</f>
        <v>0</v>
      </c>
      <c r="C6" s="100">
        <f>IF(SER_hh_fec!C6=0,0,1000000/0.086*SER_hh_fec!C6/SER_hh_num!C6)</f>
        <v>0</v>
      </c>
      <c r="D6" s="100">
        <f>IF(SER_hh_fec!D6=0,0,1000000/0.086*SER_hh_fec!D6/SER_hh_num!D6)</f>
        <v>0</v>
      </c>
      <c r="E6" s="100">
        <f>IF(SER_hh_fec!E6=0,0,1000000/0.086*SER_hh_fec!E6/SER_hh_num!E6)</f>
        <v>0</v>
      </c>
      <c r="F6" s="100">
        <f>IF(SER_hh_fec!F6=0,0,1000000/0.086*SER_hh_fec!F6/SER_hh_num!F6)</f>
        <v>0</v>
      </c>
      <c r="G6" s="100">
        <f>IF(SER_hh_fec!G6=0,0,1000000/0.086*SER_hh_fec!G6/SER_hh_num!G6)</f>
        <v>0</v>
      </c>
      <c r="H6" s="100">
        <f>IF(SER_hh_fec!H6=0,0,1000000/0.086*SER_hh_fec!H6/SER_hh_num!H6)</f>
        <v>0</v>
      </c>
      <c r="I6" s="100">
        <f>IF(SER_hh_fec!I6=0,0,1000000/0.086*SER_hh_fec!I6/SER_hh_num!I6)</f>
        <v>0</v>
      </c>
      <c r="J6" s="100">
        <f>IF(SER_hh_fec!J6=0,0,1000000/0.086*SER_hh_fec!J6/SER_hh_num!J6)</f>
        <v>0</v>
      </c>
      <c r="K6" s="100">
        <f>IF(SER_hh_fec!K6=0,0,1000000/0.086*SER_hh_fec!K6/SER_hh_num!K6)</f>
        <v>0</v>
      </c>
      <c r="L6" s="100">
        <f>IF(SER_hh_fec!L6=0,0,1000000/0.086*SER_hh_fec!L6/SER_hh_num!L6)</f>
        <v>0</v>
      </c>
      <c r="M6" s="100">
        <f>IF(SER_hh_fec!M6=0,0,1000000/0.086*SER_hh_fec!M6/SER_hh_num!M6)</f>
        <v>0</v>
      </c>
      <c r="N6" s="100">
        <f>IF(SER_hh_fec!N6=0,0,1000000/0.086*SER_hh_fec!N6/SER_hh_num!N6)</f>
        <v>0</v>
      </c>
      <c r="O6" s="100">
        <f>IF(SER_hh_fec!O6=0,0,1000000/0.086*SER_hh_fec!O6/SER_hh_num!O6)</f>
        <v>0</v>
      </c>
      <c r="P6" s="100">
        <f>IF(SER_hh_fec!P6=0,0,1000000/0.086*SER_hh_fec!P6/SER_hh_num!P6)</f>
        <v>0</v>
      </c>
      <c r="Q6" s="100">
        <f>IF(SER_hh_fec!Q6=0,0,1000000/0.086*SER_hh_fec!Q6/SER_hh_num!Q6)</f>
        <v>0</v>
      </c>
    </row>
    <row r="7" spans="1:17" ht="12" customHeight="1" x14ac:dyDescent="0.25">
      <c r="A7" s="88" t="s">
        <v>99</v>
      </c>
      <c r="B7" s="100">
        <f>IF(SER_hh_fec!B7=0,0,1000000/0.086*SER_hh_fec!B7/SER_hh_num!B7)</f>
        <v>69569.022408089615</v>
      </c>
      <c r="C7" s="100">
        <f>IF(SER_hh_fec!C7=0,0,1000000/0.086*SER_hh_fec!C7/SER_hh_num!C7)</f>
        <v>93331.706319565477</v>
      </c>
      <c r="D7" s="100">
        <f>IF(SER_hh_fec!D7=0,0,1000000/0.086*SER_hh_fec!D7/SER_hh_num!D7)</f>
        <v>62990.117549200062</v>
      </c>
      <c r="E7" s="100">
        <f>IF(SER_hh_fec!E7=0,0,1000000/0.086*SER_hh_fec!E7/SER_hh_num!E7)</f>
        <v>73936.117081638033</v>
      </c>
      <c r="F7" s="100">
        <f>IF(SER_hh_fec!F7=0,0,1000000/0.086*SER_hh_fec!F7/SER_hh_num!F7)</f>
        <v>79404.669191069319</v>
      </c>
      <c r="G7" s="100">
        <f>IF(SER_hh_fec!G7=0,0,1000000/0.086*SER_hh_fec!G7/SER_hh_num!G7)</f>
        <v>91817.797471367216</v>
      </c>
      <c r="H7" s="100">
        <f>IF(SER_hh_fec!H7=0,0,1000000/0.086*SER_hh_fec!H7/SER_hh_num!H7)</f>
        <v>77926.64331146983</v>
      </c>
      <c r="I7" s="100">
        <f>IF(SER_hh_fec!I7=0,0,1000000/0.086*SER_hh_fec!I7/SER_hh_num!I7)</f>
        <v>72434.666235350902</v>
      </c>
      <c r="J7" s="100">
        <f>IF(SER_hh_fec!J7=0,0,1000000/0.086*SER_hh_fec!J7/SER_hh_num!J7)</f>
        <v>94922.991259774848</v>
      </c>
      <c r="K7" s="100">
        <f>IF(SER_hh_fec!K7=0,0,1000000/0.086*SER_hh_fec!K7/SER_hh_num!K7)</f>
        <v>91708.840142233385</v>
      </c>
      <c r="L7" s="100">
        <f>IF(SER_hh_fec!L7=0,0,1000000/0.086*SER_hh_fec!L7/SER_hh_num!L7)</f>
        <v>81377.597373200566</v>
      </c>
      <c r="M7" s="100">
        <f>IF(SER_hh_fec!M7=0,0,1000000/0.086*SER_hh_fec!M7/SER_hh_num!M7)</f>
        <v>78926.330980272847</v>
      </c>
      <c r="N7" s="100">
        <f>IF(SER_hh_fec!N7=0,0,1000000/0.086*SER_hh_fec!N7/SER_hh_num!N7)</f>
        <v>79409.362937218029</v>
      </c>
      <c r="O7" s="100">
        <f>IF(SER_hh_fec!O7=0,0,1000000/0.086*SER_hh_fec!O7/SER_hh_num!O7)</f>
        <v>79258.589324809727</v>
      </c>
      <c r="P7" s="100">
        <f>IF(SER_hh_fec!P7=0,0,1000000/0.086*SER_hh_fec!P7/SER_hh_num!P7)</f>
        <v>77449.106072264301</v>
      </c>
      <c r="Q7" s="100">
        <f>IF(SER_hh_fec!Q7=0,0,1000000/0.086*SER_hh_fec!Q7/SER_hh_num!Q7)</f>
        <v>90476.526588223278</v>
      </c>
    </row>
    <row r="8" spans="1:17" ht="12" customHeight="1" x14ac:dyDescent="0.25">
      <c r="A8" s="88" t="s">
        <v>101</v>
      </c>
      <c r="B8" s="100">
        <f>IF(SER_hh_fec!B8=0,0,1000000/0.086*SER_hh_fec!B8/SER_hh_num!B8)</f>
        <v>0</v>
      </c>
      <c r="C8" s="100">
        <f>IF(SER_hh_fec!C8=0,0,1000000/0.086*SER_hh_fec!C8/SER_hh_num!C8)</f>
        <v>0</v>
      </c>
      <c r="D8" s="100">
        <f>IF(SER_hh_fec!D8=0,0,1000000/0.086*SER_hh_fec!D8/SER_hh_num!D8)</f>
        <v>0</v>
      </c>
      <c r="E8" s="100">
        <f>IF(SER_hh_fec!E8=0,0,1000000/0.086*SER_hh_fec!E8/SER_hh_num!E8)</f>
        <v>0</v>
      </c>
      <c r="F8" s="100">
        <f>IF(SER_hh_fec!F8=0,0,1000000/0.086*SER_hh_fec!F8/SER_hh_num!F8)</f>
        <v>0</v>
      </c>
      <c r="G8" s="100">
        <f>IF(SER_hh_fec!G8=0,0,1000000/0.086*SER_hh_fec!G8/SER_hh_num!G8)</f>
        <v>0</v>
      </c>
      <c r="H8" s="100">
        <f>IF(SER_hh_fec!H8=0,0,1000000/0.086*SER_hh_fec!H8/SER_hh_num!H8)</f>
        <v>0</v>
      </c>
      <c r="I8" s="100">
        <f>IF(SER_hh_fec!I8=0,0,1000000/0.086*SER_hh_fec!I8/SER_hh_num!I8)</f>
        <v>0</v>
      </c>
      <c r="J8" s="100">
        <f>IF(SER_hh_fec!J8=0,0,1000000/0.086*SER_hh_fec!J8/SER_hh_num!J8)</f>
        <v>0</v>
      </c>
      <c r="K8" s="100">
        <f>IF(SER_hh_fec!K8=0,0,1000000/0.086*SER_hh_fec!K8/SER_hh_num!K8)</f>
        <v>0</v>
      </c>
      <c r="L8" s="100">
        <f>IF(SER_hh_fec!L8=0,0,1000000/0.086*SER_hh_fec!L8/SER_hh_num!L8)</f>
        <v>0</v>
      </c>
      <c r="M8" s="100">
        <f>IF(SER_hh_fec!M8=0,0,1000000/0.086*SER_hh_fec!M8/SER_hh_num!M8)</f>
        <v>0</v>
      </c>
      <c r="N8" s="100">
        <f>IF(SER_hh_fec!N8=0,0,1000000/0.086*SER_hh_fec!N8/SER_hh_num!N8)</f>
        <v>0</v>
      </c>
      <c r="O8" s="100">
        <f>IF(SER_hh_fec!O8=0,0,1000000/0.086*SER_hh_fec!O8/SER_hh_num!O8)</f>
        <v>0</v>
      </c>
      <c r="P8" s="100">
        <f>IF(SER_hh_fec!P8=0,0,1000000/0.086*SER_hh_fec!P8/SER_hh_num!P8)</f>
        <v>0</v>
      </c>
      <c r="Q8" s="100">
        <f>IF(SER_hh_fec!Q8=0,0,1000000/0.086*SER_hh_fec!Q8/SER_hh_num!Q8)</f>
        <v>0</v>
      </c>
    </row>
    <row r="9" spans="1:17" ht="12" customHeight="1" x14ac:dyDescent="0.25">
      <c r="A9" s="88" t="s">
        <v>106</v>
      </c>
      <c r="B9" s="100">
        <f>IF(SER_hh_fec!B9=0,0,1000000/0.086*SER_hh_fec!B9/SER_hh_num!B9)</f>
        <v>65117.638177275003</v>
      </c>
      <c r="C9" s="100">
        <f>IF(SER_hh_fec!C9=0,0,1000000/0.086*SER_hh_fec!C9/SER_hh_num!C9)</f>
        <v>61420.943707187616</v>
      </c>
      <c r="D9" s="100">
        <f>IF(SER_hh_fec!D9=0,0,1000000/0.086*SER_hh_fec!D9/SER_hh_num!D9)</f>
        <v>58959.685522846477</v>
      </c>
      <c r="E9" s="100">
        <f>IF(SER_hh_fec!E9=0,0,1000000/0.086*SER_hh_fec!E9/SER_hh_num!E9)</f>
        <v>87433.826334338228</v>
      </c>
      <c r="F9" s="100">
        <f>IF(SER_hh_fec!F9=0,0,1000000/0.086*SER_hh_fec!F9/SER_hh_num!F9)</f>
        <v>80634.037240053425</v>
      </c>
      <c r="G9" s="100">
        <f>IF(SER_hh_fec!G9=0,0,1000000/0.086*SER_hh_fec!G9/SER_hh_num!G9)</f>
        <v>72143.421550398998</v>
      </c>
      <c r="H9" s="100">
        <f>IF(SER_hh_fec!H9=0,0,1000000/0.086*SER_hh_fec!H9/SER_hh_num!H9)</f>
        <v>78693.523677133024</v>
      </c>
      <c r="I9" s="100">
        <f>IF(SER_hh_fec!I9=0,0,1000000/0.086*SER_hh_fec!I9/SER_hh_num!I9)</f>
        <v>71463.568864026529</v>
      </c>
      <c r="J9" s="100">
        <f>IF(SER_hh_fec!J9=0,0,1000000/0.086*SER_hh_fec!J9/SER_hh_num!J9)</f>
        <v>84469.615231362361</v>
      </c>
      <c r="K9" s="100">
        <f>IF(SER_hh_fec!K9=0,0,1000000/0.086*SER_hh_fec!K9/SER_hh_num!K9)</f>
        <v>81578.499099315755</v>
      </c>
      <c r="L9" s="100">
        <f>IF(SER_hh_fec!L9=0,0,1000000/0.086*SER_hh_fec!L9/SER_hh_num!L9)</f>
        <v>83098.483120231642</v>
      </c>
      <c r="M9" s="100">
        <f>IF(SER_hh_fec!M9=0,0,1000000/0.086*SER_hh_fec!M9/SER_hh_num!M9)</f>
        <v>71500.816165197117</v>
      </c>
      <c r="N9" s="100">
        <f>IF(SER_hh_fec!N9=0,0,1000000/0.086*SER_hh_fec!N9/SER_hh_num!N9)</f>
        <v>77247.537872483634</v>
      </c>
      <c r="O9" s="100">
        <f>IF(SER_hh_fec!O9=0,0,1000000/0.086*SER_hh_fec!O9/SER_hh_num!O9)</f>
        <v>74554.23347243671</v>
      </c>
      <c r="P9" s="100">
        <f>IF(SER_hh_fec!P9=0,0,1000000/0.086*SER_hh_fec!P9/SER_hh_num!P9)</f>
        <v>85907.70397146928</v>
      </c>
      <c r="Q9" s="100">
        <f>IF(SER_hh_fec!Q9=0,0,1000000/0.086*SER_hh_fec!Q9/SER_hh_num!Q9)</f>
        <v>85519.309256231674</v>
      </c>
    </row>
    <row r="10" spans="1:17" ht="12" customHeight="1" x14ac:dyDescent="0.25">
      <c r="A10" s="88" t="s">
        <v>34</v>
      </c>
      <c r="B10" s="100">
        <f>IF(SER_hh_fec!B10=0,0,1000000/0.086*SER_hh_fec!B10/SER_hh_num!B10)</f>
        <v>84989.303963891056</v>
      </c>
      <c r="C10" s="100">
        <f>IF(SER_hh_fec!C10=0,0,1000000/0.086*SER_hh_fec!C10/SER_hh_num!C10)</f>
        <v>80169.531776006683</v>
      </c>
      <c r="D10" s="100">
        <f>IF(SER_hh_fec!D10=0,0,1000000/0.086*SER_hh_fec!D10/SER_hh_num!D10)</f>
        <v>76958.22565242945</v>
      </c>
      <c r="E10" s="100">
        <f>IF(SER_hh_fec!E10=0,0,1000000/0.086*SER_hh_fec!E10/SER_hh_num!E10)</f>
        <v>80703.715417626678</v>
      </c>
      <c r="F10" s="100">
        <f>IF(SER_hh_fec!F10=0,0,1000000/0.086*SER_hh_fec!F10/SER_hh_num!F10)</f>
        <v>128535.62718486482</v>
      </c>
      <c r="G10" s="100">
        <f>IF(SER_hh_fec!G10=0,0,1000000/0.086*SER_hh_fec!G10/SER_hh_num!G10)</f>
        <v>84171.360199515984</v>
      </c>
      <c r="H10" s="100">
        <f>IF(SER_hh_fec!H10=0,0,1000000/0.086*SER_hh_fec!H10/SER_hh_num!H10)</f>
        <v>95202.822767303296</v>
      </c>
      <c r="I10" s="100">
        <f>IF(SER_hh_fec!I10=0,0,1000000/0.086*SER_hh_fec!I10/SER_hh_num!I10)</f>
        <v>93269.375666078224</v>
      </c>
      <c r="J10" s="100">
        <f>IF(SER_hh_fec!J10=0,0,1000000/0.086*SER_hh_fec!J10/SER_hh_num!J10)</f>
        <v>110240.20434810979</v>
      </c>
      <c r="K10" s="100">
        <f>IF(SER_hh_fec!K10=0,0,1000000/0.086*SER_hh_fec!K10/SER_hh_num!K10)</f>
        <v>89410.694699754895</v>
      </c>
      <c r="L10" s="100">
        <f>IF(SER_hh_fec!L10=0,0,1000000/0.086*SER_hh_fec!L10/SER_hh_num!L10)</f>
        <v>108456.07664415064</v>
      </c>
      <c r="M10" s="100">
        <f>IF(SER_hh_fec!M10=0,0,1000000/0.086*SER_hh_fec!M10/SER_hh_num!M10)</f>
        <v>117994.20640826428</v>
      </c>
      <c r="N10" s="100">
        <f>IF(SER_hh_fec!N10=0,0,1000000/0.086*SER_hh_fec!N10/SER_hh_num!N10)</f>
        <v>99374.705149966103</v>
      </c>
      <c r="O10" s="100">
        <f>IF(SER_hh_fec!O10=0,0,1000000/0.086*SER_hh_fec!O10/SER_hh_num!O10)</f>
        <v>95104.404401461346</v>
      </c>
      <c r="P10" s="100">
        <f>IF(SER_hh_fec!P10=0,0,1000000/0.086*SER_hh_fec!P10/SER_hh_num!P10)</f>
        <v>93775.911240222194</v>
      </c>
      <c r="Q10" s="100">
        <f>IF(SER_hh_fec!Q10=0,0,1000000/0.086*SER_hh_fec!Q10/SER_hh_num!Q10)</f>
        <v>107036.19560971562</v>
      </c>
    </row>
    <row r="11" spans="1:17" ht="12" customHeight="1" x14ac:dyDescent="0.25">
      <c r="A11" s="88" t="s">
        <v>61</v>
      </c>
      <c r="B11" s="100">
        <f>IF(SER_hh_fec!B11=0,0,1000000/0.086*SER_hh_fec!B11/SER_hh_num!B11)</f>
        <v>0</v>
      </c>
      <c r="C11" s="100">
        <f>IF(SER_hh_fec!C11=0,0,1000000/0.086*SER_hh_fec!C11/SER_hh_num!C11)</f>
        <v>0</v>
      </c>
      <c r="D11" s="100">
        <f>IF(SER_hh_fec!D11=0,0,1000000/0.086*SER_hh_fec!D11/SER_hh_num!D11)</f>
        <v>0</v>
      </c>
      <c r="E11" s="100">
        <f>IF(SER_hh_fec!E11=0,0,1000000/0.086*SER_hh_fec!E11/SER_hh_num!E11)</f>
        <v>0</v>
      </c>
      <c r="F11" s="100">
        <f>IF(SER_hh_fec!F11=0,0,1000000/0.086*SER_hh_fec!F11/SER_hh_num!F11)</f>
        <v>0</v>
      </c>
      <c r="G11" s="100">
        <f>IF(SER_hh_fec!G11=0,0,1000000/0.086*SER_hh_fec!G11/SER_hh_num!G11)</f>
        <v>0</v>
      </c>
      <c r="H11" s="100">
        <f>IF(SER_hh_fec!H11=0,0,1000000/0.086*SER_hh_fec!H11/SER_hh_num!H11)</f>
        <v>0</v>
      </c>
      <c r="I11" s="100">
        <f>IF(SER_hh_fec!I11=0,0,1000000/0.086*SER_hh_fec!I11/SER_hh_num!I11)</f>
        <v>0</v>
      </c>
      <c r="J11" s="100">
        <f>IF(SER_hh_fec!J11=0,0,1000000/0.086*SER_hh_fec!J11/SER_hh_num!J11)</f>
        <v>0</v>
      </c>
      <c r="K11" s="100">
        <f>IF(SER_hh_fec!K11=0,0,1000000/0.086*SER_hh_fec!K11/SER_hh_num!K11)</f>
        <v>0</v>
      </c>
      <c r="L11" s="100">
        <f>IF(SER_hh_fec!L11=0,0,1000000/0.086*SER_hh_fec!L11/SER_hh_num!L11)</f>
        <v>0</v>
      </c>
      <c r="M11" s="100">
        <f>IF(SER_hh_fec!M11=0,0,1000000/0.086*SER_hh_fec!M11/SER_hh_num!M11)</f>
        <v>0</v>
      </c>
      <c r="N11" s="100">
        <f>IF(SER_hh_fec!N11=0,0,1000000/0.086*SER_hh_fec!N11/SER_hh_num!N11)</f>
        <v>0</v>
      </c>
      <c r="O11" s="100">
        <f>IF(SER_hh_fec!O11=0,0,1000000/0.086*SER_hh_fec!O11/SER_hh_num!O11)</f>
        <v>0</v>
      </c>
      <c r="P11" s="100">
        <f>IF(SER_hh_fec!P11=0,0,1000000/0.086*SER_hh_fec!P11/SER_hh_num!P11)</f>
        <v>0</v>
      </c>
      <c r="Q11" s="100">
        <f>IF(SER_hh_fec!Q11=0,0,1000000/0.086*SER_hh_fec!Q11/SER_hh_num!Q11)</f>
        <v>0</v>
      </c>
    </row>
    <row r="12" spans="1:17" ht="12" customHeight="1" x14ac:dyDescent="0.25">
      <c r="A12" s="88" t="s">
        <v>42</v>
      </c>
      <c r="B12" s="100">
        <f>IF(SER_hh_fec!B12=0,0,1000000/0.086*SER_hh_fec!B12/SER_hh_num!B12)</f>
        <v>55603.300745570203</v>
      </c>
      <c r="C12" s="100">
        <f>IF(SER_hh_fec!C12=0,0,1000000/0.086*SER_hh_fec!C12/SER_hh_num!C12)</f>
        <v>41944.457381624408</v>
      </c>
      <c r="D12" s="100">
        <f>IF(SER_hh_fec!D12=0,0,1000000/0.086*SER_hh_fec!D12/SER_hh_num!D12)</f>
        <v>49856.696909763552</v>
      </c>
      <c r="E12" s="100">
        <f>IF(SER_hh_fec!E12=0,0,1000000/0.086*SER_hh_fec!E12/SER_hh_num!E12)</f>
        <v>52874.514508960528</v>
      </c>
      <c r="F12" s="100">
        <f>IF(SER_hh_fec!F12=0,0,1000000/0.086*SER_hh_fec!F12/SER_hh_num!F12)</f>
        <v>68632.295093337103</v>
      </c>
      <c r="G12" s="100">
        <f>IF(SER_hh_fec!G12=0,0,1000000/0.086*SER_hh_fec!G12/SER_hh_num!G12)</f>
        <v>68218.919346930634</v>
      </c>
      <c r="H12" s="100">
        <f>IF(SER_hh_fec!H12=0,0,1000000/0.086*SER_hh_fec!H12/SER_hh_num!H12)</f>
        <v>60673.390501967646</v>
      </c>
      <c r="I12" s="100">
        <f>IF(SER_hh_fec!I12=0,0,1000000/0.086*SER_hh_fec!I12/SER_hh_num!I12)</f>
        <v>61565.679218140365</v>
      </c>
      <c r="J12" s="100">
        <f>IF(SER_hh_fec!J12=0,0,1000000/0.086*SER_hh_fec!J12/SER_hh_num!J12)</f>
        <v>71308.23402858933</v>
      </c>
      <c r="K12" s="100">
        <f>IF(SER_hh_fec!K12=0,0,1000000/0.086*SER_hh_fec!K12/SER_hh_num!K12)</f>
        <v>70041.33838432761</v>
      </c>
      <c r="L12" s="100">
        <f>IF(SER_hh_fec!L12=0,0,1000000/0.086*SER_hh_fec!L12/SER_hh_num!L12)</f>
        <v>72149.674931698304</v>
      </c>
      <c r="M12" s="100">
        <f>IF(SER_hh_fec!M12=0,0,1000000/0.086*SER_hh_fec!M12/SER_hh_num!M12)</f>
        <v>58990.729598313701</v>
      </c>
      <c r="N12" s="100">
        <f>IF(SER_hh_fec!N12=0,0,1000000/0.086*SER_hh_fec!N12/SER_hh_num!N12)</f>
        <v>67208.289752595461</v>
      </c>
      <c r="O12" s="100">
        <f>IF(SER_hh_fec!O12=0,0,1000000/0.086*SER_hh_fec!O12/SER_hh_num!O12)</f>
        <v>63872.285388454962</v>
      </c>
      <c r="P12" s="100">
        <f>IF(SER_hh_fec!P12=0,0,1000000/0.086*SER_hh_fec!P12/SER_hh_num!P12)</f>
        <v>79012.297153555497</v>
      </c>
      <c r="Q12" s="100">
        <f>IF(SER_hh_fec!Q12=0,0,1000000/0.086*SER_hh_fec!Q12/SER_hh_num!Q12)</f>
        <v>75498.656215264113</v>
      </c>
    </row>
    <row r="13" spans="1:17" ht="12" customHeight="1" x14ac:dyDescent="0.25">
      <c r="A13" s="88" t="s">
        <v>105</v>
      </c>
      <c r="B13" s="100">
        <f>IF(SER_hh_fec!B13=0,0,1000000/0.086*SER_hh_fec!B13/SER_hh_num!B13)</f>
        <v>35483.892181599542</v>
      </c>
      <c r="C13" s="100">
        <f>IF(SER_hh_fec!C13=0,0,1000000/0.086*SER_hh_fec!C13/SER_hh_num!C13)</f>
        <v>33474.130652106054</v>
      </c>
      <c r="D13" s="100">
        <f>IF(SER_hh_fec!D13=0,0,1000000/0.086*SER_hh_fec!D13/SER_hh_num!D13)</f>
        <v>32133.058735431918</v>
      </c>
      <c r="E13" s="100">
        <f>IF(SER_hh_fec!E13=0,0,1000000/0.086*SER_hh_fec!E13/SER_hh_num!E13)</f>
        <v>37733.53137154827</v>
      </c>
      <c r="F13" s="100">
        <f>IF(SER_hh_fec!F13=0,0,1000000/0.086*SER_hh_fec!F13/SER_hh_num!F13)</f>
        <v>43959.113304514016</v>
      </c>
      <c r="G13" s="100">
        <f>IF(SER_hh_fec!G13=0,0,1000000/0.086*SER_hh_fec!G13/SER_hh_num!G13)</f>
        <v>42648.438989880116</v>
      </c>
      <c r="H13" s="100">
        <f>IF(SER_hh_fec!H13=0,0,1000000/0.086*SER_hh_fec!H13/SER_hh_num!H13)</f>
        <v>39748.615071482207</v>
      </c>
      <c r="I13" s="100">
        <f>IF(SER_hh_fec!I13=0,0,1000000/0.086*SER_hh_fec!I13/SER_hh_num!I13)</f>
        <v>38938.387676904589</v>
      </c>
      <c r="J13" s="100">
        <f>IF(SER_hh_fec!J13=0,0,1000000/0.086*SER_hh_fec!J13/SER_hh_num!J13)</f>
        <v>46021.450966909331</v>
      </c>
      <c r="K13" s="100">
        <f>IF(SER_hh_fec!K13=0,0,1000000/0.086*SER_hh_fec!K13/SER_hh_num!K13)</f>
        <v>44446.898305467257</v>
      </c>
      <c r="L13" s="100">
        <f>IF(SER_hh_fec!L13=0,0,1000000/0.086*SER_hh_fec!L13/SER_hh_num!L13)</f>
        <v>45278.822941281884</v>
      </c>
      <c r="M13" s="100">
        <f>IF(SER_hh_fec!M13=0,0,1000000/0.086*SER_hh_fec!M13/SER_hh_num!M13)</f>
        <v>38156.63152522473</v>
      </c>
      <c r="N13" s="100">
        <f>IF(SER_hh_fec!N13=0,0,1000000/0.086*SER_hh_fec!N13/SER_hh_num!N13)</f>
        <v>39704.956886099186</v>
      </c>
      <c r="O13" s="100">
        <f>IF(SER_hh_fec!O13=0,0,1000000/0.086*SER_hh_fec!O13/SER_hh_num!O13)</f>
        <v>34577.395774909273</v>
      </c>
      <c r="P13" s="100">
        <f>IF(SER_hh_fec!P13=0,0,1000000/0.086*SER_hh_fec!P13/SER_hh_num!P13)</f>
        <v>37711.893928034493</v>
      </c>
      <c r="Q13" s="100">
        <f>IF(SER_hh_fec!Q13=0,0,1000000/0.086*SER_hh_fec!Q13/SER_hh_num!Q13)</f>
        <v>34345.037276520423</v>
      </c>
    </row>
    <row r="14" spans="1:17" ht="12" customHeight="1" x14ac:dyDescent="0.25">
      <c r="A14" s="51" t="s">
        <v>104</v>
      </c>
      <c r="B14" s="22">
        <f>IF(SER_hh_fec!B14=0,0,1000000/0.086*SER_hh_fec!B14/SER_hh_num!B14)</f>
        <v>58828.558090546656</v>
      </c>
      <c r="C14" s="22">
        <f>IF(SER_hh_fec!C14=0,0,1000000/0.086*SER_hh_fec!C14/SER_hh_num!C14)</f>
        <v>55496.585028491631</v>
      </c>
      <c r="D14" s="22">
        <f>IF(SER_hh_fec!D14=0,0,1000000/0.086*SER_hh_fec!D14/SER_hh_num!D14)</f>
        <v>56241.048478420373</v>
      </c>
      <c r="E14" s="22">
        <f>IF(SER_hh_fec!E14=0,0,1000000/0.086*SER_hh_fec!E14/SER_hh_num!E14)</f>
        <v>57362.66197684611</v>
      </c>
      <c r="F14" s="22">
        <f>IF(SER_hh_fec!F14=0,0,1000000/0.086*SER_hh_fec!F14/SER_hh_num!F14)</f>
        <v>72879.582583799565</v>
      </c>
      <c r="G14" s="22">
        <f>IF(SER_hh_fec!G14=0,0,1000000/0.086*SER_hh_fec!G14/SER_hh_num!G14)</f>
        <v>70706.622535853938</v>
      </c>
      <c r="H14" s="22">
        <f>IF(SER_hh_fec!H14=0,0,1000000/0.086*SER_hh_fec!H14/SER_hh_num!H14)</f>
        <v>65899.019723773119</v>
      </c>
      <c r="I14" s="22">
        <f>IF(SER_hh_fec!I14=0,0,1000000/0.086*SER_hh_fec!I14/SER_hh_num!I14)</f>
        <v>64555.747990657641</v>
      </c>
      <c r="J14" s="22">
        <f>IF(SER_hh_fec!J14=0,0,1000000/0.086*SER_hh_fec!J14/SER_hh_num!J14)</f>
        <v>76298.72133987605</v>
      </c>
      <c r="K14" s="22">
        <f>IF(SER_hh_fec!K14=0,0,1000000/0.086*SER_hh_fec!K14/SER_hh_num!K14)</f>
        <v>73688.27876959047</v>
      </c>
      <c r="L14" s="22">
        <f>IF(SER_hh_fec!L14=0,0,1000000/0.086*SER_hh_fec!L14/SER_hh_num!L14)</f>
        <v>75067.522244756896</v>
      </c>
      <c r="M14" s="22">
        <f>IF(SER_hh_fec!M14=0,0,1000000/0.086*SER_hh_fec!M14/SER_hh_num!M14)</f>
        <v>64565.645107561904</v>
      </c>
      <c r="N14" s="22">
        <f>IF(SER_hh_fec!N14=0,0,1000000/0.086*SER_hh_fec!N14/SER_hh_num!N14)</f>
        <v>69823.481065451051</v>
      </c>
      <c r="O14" s="22">
        <f>IF(SER_hh_fec!O14=0,0,1000000/0.086*SER_hh_fec!O14/SER_hh_num!O14)</f>
        <v>67525.894435854454</v>
      </c>
      <c r="P14" s="22">
        <f>IF(SER_hh_fec!P14=0,0,1000000/0.086*SER_hh_fec!P14/SER_hh_num!P14)</f>
        <v>77991.11185349591</v>
      </c>
      <c r="Q14" s="22">
        <f>IF(SER_hh_fec!Q14=0,0,1000000/0.086*SER_hh_fec!Q14/SER_hh_num!Q14)</f>
        <v>77859.638315850068</v>
      </c>
    </row>
    <row r="15" spans="1:17" ht="12" customHeight="1" x14ac:dyDescent="0.25">
      <c r="A15" s="105" t="s">
        <v>108</v>
      </c>
      <c r="B15" s="104">
        <f>IF(SER_hh_fec!B15=0,0,1000000/0.086*SER_hh_fec!B15/SER_hh_num!B15)</f>
        <v>399.88091922215307</v>
      </c>
      <c r="C15" s="104">
        <f>IF(SER_hh_fec!C15=0,0,1000000/0.086*SER_hh_fec!C15/SER_hh_num!C15)</f>
        <v>469.64688063067319</v>
      </c>
      <c r="D15" s="104">
        <f>IF(SER_hh_fec!D15=0,0,1000000/0.086*SER_hh_fec!D15/SER_hh_num!D15)</f>
        <v>401.20297562084318</v>
      </c>
      <c r="E15" s="104">
        <f>IF(SER_hh_fec!E15=0,0,1000000/0.086*SER_hh_fec!E15/SER_hh_num!E15)</f>
        <v>573.62362393501769</v>
      </c>
      <c r="F15" s="104">
        <f>IF(SER_hh_fec!F15=0,0,1000000/0.086*SER_hh_fec!F15/SER_hh_num!F15)</f>
        <v>605.41769504677006</v>
      </c>
      <c r="G15" s="104">
        <f>IF(SER_hh_fec!G15=0,0,1000000/0.086*SER_hh_fec!G15/SER_hh_num!G15)</f>
        <v>547.96158669553176</v>
      </c>
      <c r="H15" s="104">
        <f>IF(SER_hh_fec!H15=0,0,1000000/0.086*SER_hh_fec!H15/SER_hh_num!H15)</f>
        <v>510.50777526577633</v>
      </c>
      <c r="I15" s="104">
        <f>IF(SER_hh_fec!I15=0,0,1000000/0.086*SER_hh_fec!I15/SER_hh_num!I15)</f>
        <v>488.68468395915801</v>
      </c>
      <c r="J15" s="104">
        <f>IF(SER_hh_fec!J15=0,0,1000000/0.086*SER_hh_fec!J15/SER_hh_num!J15)</f>
        <v>536.02922451583925</v>
      </c>
      <c r="K15" s="104">
        <f>IF(SER_hh_fec!K15=0,0,1000000/0.086*SER_hh_fec!K15/SER_hh_num!K15)</f>
        <v>500.1571450034574</v>
      </c>
      <c r="L15" s="104">
        <f>IF(SER_hh_fec!L15=0,0,1000000/0.086*SER_hh_fec!L15/SER_hh_num!L15)</f>
        <v>495.11599782626092</v>
      </c>
      <c r="M15" s="104">
        <f>IF(SER_hh_fec!M15=0,0,1000000/0.086*SER_hh_fec!M15/SER_hh_num!M15)</f>
        <v>506.79187671114704</v>
      </c>
      <c r="N15" s="104">
        <f>IF(SER_hh_fec!N15=0,0,1000000/0.086*SER_hh_fec!N15/SER_hh_num!N15)</f>
        <v>546.14063108132643</v>
      </c>
      <c r="O15" s="104">
        <f>IF(SER_hh_fec!O15=0,0,1000000/0.086*SER_hh_fec!O15/SER_hh_num!O15)</f>
        <v>565.72381722572334</v>
      </c>
      <c r="P15" s="104">
        <f>IF(SER_hh_fec!P15=0,0,1000000/0.086*SER_hh_fec!P15/SER_hh_num!P15)</f>
        <v>682.64822640643126</v>
      </c>
      <c r="Q15" s="104">
        <f>IF(SER_hh_fec!Q15=0,0,1000000/0.086*SER_hh_fec!Q15/SER_hh_num!Q15)</f>
        <v>696.71257230929587</v>
      </c>
    </row>
    <row r="16" spans="1:17" ht="12.95" customHeight="1" x14ac:dyDescent="0.25">
      <c r="A16" s="90" t="s">
        <v>102</v>
      </c>
      <c r="B16" s="101">
        <f>IF(SER_hh_fec!B16=0,0,1000000/0.086*SER_hh_fec!B16/SER_hh_num!B16)</f>
        <v>4637.3721653042712</v>
      </c>
      <c r="C16" s="101">
        <f>IF(SER_hh_fec!C16=0,0,1000000/0.086*SER_hh_fec!C16/SER_hh_num!C16)</f>
        <v>4523.0518693282838</v>
      </c>
      <c r="D16" s="101">
        <f>IF(SER_hh_fec!D16=0,0,1000000/0.086*SER_hh_fec!D16/SER_hh_num!D16)</f>
        <v>4418.1268938139847</v>
      </c>
      <c r="E16" s="101">
        <f>IF(SER_hh_fec!E16=0,0,1000000/0.086*SER_hh_fec!E16/SER_hh_num!E16)</f>
        <v>4339.8078666257579</v>
      </c>
      <c r="F16" s="101">
        <f>IF(SER_hh_fec!F16=0,0,1000000/0.086*SER_hh_fec!F16/SER_hh_num!F16)</f>
        <v>4284.0993441318287</v>
      </c>
      <c r="G16" s="101">
        <f>IF(SER_hh_fec!G16=0,0,1000000/0.086*SER_hh_fec!G16/SER_hh_num!G16)</f>
        <v>4233.4708783211636</v>
      </c>
      <c r="H16" s="101">
        <f>IF(SER_hh_fec!H16=0,0,1000000/0.086*SER_hh_fec!H16/SER_hh_num!H16)</f>
        <v>4176.2376635112259</v>
      </c>
      <c r="I16" s="101">
        <f>IF(SER_hh_fec!I16=0,0,1000000/0.086*SER_hh_fec!I16/SER_hh_num!I16)</f>
        <v>4111.9245924978986</v>
      </c>
      <c r="J16" s="101">
        <f>IF(SER_hh_fec!J16=0,0,1000000/0.086*SER_hh_fec!J16/SER_hh_num!J16)</f>
        <v>4088.123612301848</v>
      </c>
      <c r="K16" s="101">
        <f>IF(SER_hh_fec!K16=0,0,1000000/0.086*SER_hh_fec!K16/SER_hh_num!K16)</f>
        <v>4006.974407547571</v>
      </c>
      <c r="L16" s="101">
        <f>IF(SER_hh_fec!L16=0,0,1000000/0.086*SER_hh_fec!L16/SER_hh_num!L16)</f>
        <v>3978.0803668182252</v>
      </c>
      <c r="M16" s="101">
        <f>IF(SER_hh_fec!M16=0,0,1000000/0.086*SER_hh_fec!M16/SER_hh_num!M16)</f>
        <v>3913.2824105626751</v>
      </c>
      <c r="N16" s="101">
        <f>IF(SER_hh_fec!N16=0,0,1000000/0.086*SER_hh_fec!N16/SER_hh_num!N16)</f>
        <v>3825.1830267547903</v>
      </c>
      <c r="O16" s="101">
        <f>IF(SER_hh_fec!O16=0,0,1000000/0.086*SER_hh_fec!O16/SER_hh_num!O16)</f>
        <v>3772.4302841045396</v>
      </c>
      <c r="P16" s="101">
        <f>IF(SER_hh_fec!P16=0,0,1000000/0.086*SER_hh_fec!P16/SER_hh_num!P16)</f>
        <v>3666.6803475668066</v>
      </c>
      <c r="Q16" s="101">
        <f>IF(SER_hh_fec!Q16=0,0,1000000/0.086*SER_hh_fec!Q16/SER_hh_num!Q16)</f>
        <v>3466.0913869274959</v>
      </c>
    </row>
    <row r="17" spans="1:17" ht="12.95" customHeight="1" x14ac:dyDescent="0.25">
      <c r="A17" s="88" t="s">
        <v>101</v>
      </c>
      <c r="B17" s="103">
        <f>IF(SER_hh_fec!B17=0,0,1000000/0.086*SER_hh_fec!B17/SER_hh_num!B17)</f>
        <v>0</v>
      </c>
      <c r="C17" s="103">
        <f>IF(SER_hh_fec!C17=0,0,1000000/0.086*SER_hh_fec!C17/SER_hh_num!C17)</f>
        <v>0</v>
      </c>
      <c r="D17" s="103">
        <f>IF(SER_hh_fec!D17=0,0,1000000/0.086*SER_hh_fec!D17/SER_hh_num!D17)</f>
        <v>0</v>
      </c>
      <c r="E17" s="103">
        <f>IF(SER_hh_fec!E17=0,0,1000000/0.086*SER_hh_fec!E17/SER_hh_num!E17)</f>
        <v>0</v>
      </c>
      <c r="F17" s="103">
        <f>IF(SER_hh_fec!F17=0,0,1000000/0.086*SER_hh_fec!F17/SER_hh_num!F17)</f>
        <v>0</v>
      </c>
      <c r="G17" s="103">
        <f>IF(SER_hh_fec!G17=0,0,1000000/0.086*SER_hh_fec!G17/SER_hh_num!G17)</f>
        <v>0</v>
      </c>
      <c r="H17" s="103">
        <f>IF(SER_hh_fec!H17=0,0,1000000/0.086*SER_hh_fec!H17/SER_hh_num!H17)</f>
        <v>0</v>
      </c>
      <c r="I17" s="103">
        <f>IF(SER_hh_fec!I17=0,0,1000000/0.086*SER_hh_fec!I17/SER_hh_num!I17)</f>
        <v>0</v>
      </c>
      <c r="J17" s="103">
        <f>IF(SER_hh_fec!J17=0,0,1000000/0.086*SER_hh_fec!J17/SER_hh_num!J17)</f>
        <v>0</v>
      </c>
      <c r="K17" s="103">
        <f>IF(SER_hh_fec!K17=0,0,1000000/0.086*SER_hh_fec!K17/SER_hh_num!K17)</f>
        <v>0</v>
      </c>
      <c r="L17" s="103">
        <f>IF(SER_hh_fec!L17=0,0,1000000/0.086*SER_hh_fec!L17/SER_hh_num!L17)</f>
        <v>0</v>
      </c>
      <c r="M17" s="103">
        <f>IF(SER_hh_fec!M17=0,0,1000000/0.086*SER_hh_fec!M17/SER_hh_num!M17)</f>
        <v>0</v>
      </c>
      <c r="N17" s="103">
        <f>IF(SER_hh_fec!N17=0,0,1000000/0.086*SER_hh_fec!N17/SER_hh_num!N17)</f>
        <v>0</v>
      </c>
      <c r="O17" s="103">
        <f>IF(SER_hh_fec!O17=0,0,1000000/0.086*SER_hh_fec!O17/SER_hh_num!O17)</f>
        <v>0</v>
      </c>
      <c r="P17" s="103">
        <f>IF(SER_hh_fec!P17=0,0,1000000/0.086*SER_hh_fec!P17/SER_hh_num!P17)</f>
        <v>0</v>
      </c>
      <c r="Q17" s="103">
        <f>IF(SER_hh_fec!Q17=0,0,1000000/0.086*SER_hh_fec!Q17/SER_hh_num!Q17)</f>
        <v>0</v>
      </c>
    </row>
    <row r="18" spans="1:17" ht="12" customHeight="1" x14ac:dyDescent="0.25">
      <c r="A18" s="88" t="s">
        <v>100</v>
      </c>
      <c r="B18" s="103">
        <f>IF(SER_hh_fec!B18=0,0,1000000/0.086*SER_hh_fec!B18/SER_hh_num!B18)</f>
        <v>4637.3721653042712</v>
      </c>
      <c r="C18" s="103">
        <f>IF(SER_hh_fec!C18=0,0,1000000/0.086*SER_hh_fec!C18/SER_hh_num!C18)</f>
        <v>4523.0518693282838</v>
      </c>
      <c r="D18" s="103">
        <f>IF(SER_hh_fec!D18=0,0,1000000/0.086*SER_hh_fec!D18/SER_hh_num!D18)</f>
        <v>4418.1268938139847</v>
      </c>
      <c r="E18" s="103">
        <f>IF(SER_hh_fec!E18=0,0,1000000/0.086*SER_hh_fec!E18/SER_hh_num!E18)</f>
        <v>4339.8078666257579</v>
      </c>
      <c r="F18" s="103">
        <f>IF(SER_hh_fec!F18=0,0,1000000/0.086*SER_hh_fec!F18/SER_hh_num!F18)</f>
        <v>4284.0993441318287</v>
      </c>
      <c r="G18" s="103">
        <f>IF(SER_hh_fec!G18=0,0,1000000/0.086*SER_hh_fec!G18/SER_hh_num!G18)</f>
        <v>4233.4708783211636</v>
      </c>
      <c r="H18" s="103">
        <f>IF(SER_hh_fec!H18=0,0,1000000/0.086*SER_hh_fec!H18/SER_hh_num!H18)</f>
        <v>4176.2376635112259</v>
      </c>
      <c r="I18" s="103">
        <f>IF(SER_hh_fec!I18=0,0,1000000/0.086*SER_hh_fec!I18/SER_hh_num!I18)</f>
        <v>4111.9245924978986</v>
      </c>
      <c r="J18" s="103">
        <f>IF(SER_hh_fec!J18=0,0,1000000/0.086*SER_hh_fec!J18/SER_hh_num!J18)</f>
        <v>4088.123612301848</v>
      </c>
      <c r="K18" s="103">
        <f>IF(SER_hh_fec!K18=0,0,1000000/0.086*SER_hh_fec!K18/SER_hh_num!K18)</f>
        <v>4006.974407547571</v>
      </c>
      <c r="L18" s="103">
        <f>IF(SER_hh_fec!L18=0,0,1000000/0.086*SER_hh_fec!L18/SER_hh_num!L18)</f>
        <v>3978.0803668182252</v>
      </c>
      <c r="M18" s="103">
        <f>IF(SER_hh_fec!M18=0,0,1000000/0.086*SER_hh_fec!M18/SER_hh_num!M18)</f>
        <v>3913.2824105626751</v>
      </c>
      <c r="N18" s="103">
        <f>IF(SER_hh_fec!N18=0,0,1000000/0.086*SER_hh_fec!N18/SER_hh_num!N18)</f>
        <v>3825.1830267547903</v>
      </c>
      <c r="O18" s="103">
        <f>IF(SER_hh_fec!O18=0,0,1000000/0.086*SER_hh_fec!O18/SER_hh_num!O18)</f>
        <v>3772.4302841045396</v>
      </c>
      <c r="P18" s="103">
        <f>IF(SER_hh_fec!P18=0,0,1000000/0.086*SER_hh_fec!P18/SER_hh_num!P18)</f>
        <v>3666.6803475668066</v>
      </c>
      <c r="Q18" s="103">
        <f>IF(SER_hh_fec!Q18=0,0,1000000/0.086*SER_hh_fec!Q18/SER_hh_num!Q18)</f>
        <v>3466.0913869274959</v>
      </c>
    </row>
    <row r="19" spans="1:17" ht="12.95" customHeight="1" x14ac:dyDescent="0.25">
      <c r="A19" s="90" t="s">
        <v>47</v>
      </c>
      <c r="B19" s="101">
        <f>IF(SER_hh_fec!B19=0,0,1000000/0.086*SER_hh_fec!B19/SER_hh_num!B19)</f>
        <v>10096.899666357132</v>
      </c>
      <c r="C19" s="101">
        <f>IF(SER_hh_fec!C19=0,0,1000000/0.086*SER_hh_fec!C19/SER_hh_num!C19)</f>
        <v>10102.146232368335</v>
      </c>
      <c r="D19" s="101">
        <f>IF(SER_hh_fec!D19=0,0,1000000/0.086*SER_hh_fec!D19/SER_hh_num!D19)</f>
        <v>9905.7999251106139</v>
      </c>
      <c r="E19" s="101">
        <f>IF(SER_hh_fec!E19=0,0,1000000/0.086*SER_hh_fec!E19/SER_hh_num!E19)</f>
        <v>9724.5515775757558</v>
      </c>
      <c r="F19" s="101">
        <f>IF(SER_hh_fec!F19=0,0,1000000/0.086*SER_hh_fec!F19/SER_hh_num!F19)</f>
        <v>9596.1862810770199</v>
      </c>
      <c r="G19" s="101">
        <f>IF(SER_hh_fec!G19=0,0,1000000/0.086*SER_hh_fec!G19/SER_hh_num!G19)</f>
        <v>9446.3959435203396</v>
      </c>
      <c r="H19" s="101">
        <f>IF(SER_hh_fec!H19=0,0,1000000/0.086*SER_hh_fec!H19/SER_hh_num!H19)</f>
        <v>9313.7643439606509</v>
      </c>
      <c r="I19" s="101">
        <f>IF(SER_hh_fec!I19=0,0,1000000/0.086*SER_hh_fec!I19/SER_hh_num!I19)</f>
        <v>9232.4136884722029</v>
      </c>
      <c r="J19" s="101">
        <f>IF(SER_hh_fec!J19=0,0,1000000/0.086*SER_hh_fec!J19/SER_hh_num!J19)</f>
        <v>9212.5939055967356</v>
      </c>
      <c r="K19" s="101">
        <f>IF(SER_hh_fec!K19=0,0,1000000/0.086*SER_hh_fec!K19/SER_hh_num!K19)</f>
        <v>9205.6358953712916</v>
      </c>
      <c r="L19" s="101">
        <f>IF(SER_hh_fec!L19=0,0,1000000/0.086*SER_hh_fec!L19/SER_hh_num!L19)</f>
        <v>9124.3300110532418</v>
      </c>
      <c r="M19" s="101">
        <f>IF(SER_hh_fec!M19=0,0,1000000/0.086*SER_hh_fec!M19/SER_hh_num!M19)</f>
        <v>9171.7854842959423</v>
      </c>
      <c r="N19" s="101">
        <f>IF(SER_hh_fec!N19=0,0,1000000/0.086*SER_hh_fec!N19/SER_hh_num!N19)</f>
        <v>9203.4473672755375</v>
      </c>
      <c r="O19" s="101">
        <f>IF(SER_hh_fec!O19=0,0,1000000/0.086*SER_hh_fec!O19/SER_hh_num!O19)</f>
        <v>9280.4840347453082</v>
      </c>
      <c r="P19" s="101">
        <f>IF(SER_hh_fec!P19=0,0,1000000/0.086*SER_hh_fec!P19/SER_hh_num!P19)</f>
        <v>9323.0125825296691</v>
      </c>
      <c r="Q19" s="101">
        <f>IF(SER_hh_fec!Q19=0,0,1000000/0.086*SER_hh_fec!Q19/SER_hh_num!Q19)</f>
        <v>9318.4696035967809</v>
      </c>
    </row>
    <row r="20" spans="1:17" ht="12" customHeight="1" x14ac:dyDescent="0.25">
      <c r="A20" s="88" t="s">
        <v>38</v>
      </c>
      <c r="B20" s="100">
        <f>IF(SER_hh_fec!B20=0,0,1000000/0.086*SER_hh_fec!B20/SER_hh_num!B20)</f>
        <v>0</v>
      </c>
      <c r="C20" s="100">
        <f>IF(SER_hh_fec!C20=0,0,1000000/0.086*SER_hh_fec!C20/SER_hh_num!C20)</f>
        <v>0</v>
      </c>
      <c r="D20" s="100">
        <f>IF(SER_hh_fec!D20=0,0,1000000/0.086*SER_hh_fec!D20/SER_hh_num!D20)</f>
        <v>0</v>
      </c>
      <c r="E20" s="100">
        <f>IF(SER_hh_fec!E20=0,0,1000000/0.086*SER_hh_fec!E20/SER_hh_num!E20)</f>
        <v>0</v>
      </c>
      <c r="F20" s="100">
        <f>IF(SER_hh_fec!F20=0,0,1000000/0.086*SER_hh_fec!F20/SER_hh_num!F20)</f>
        <v>0</v>
      </c>
      <c r="G20" s="100">
        <f>IF(SER_hh_fec!G20=0,0,1000000/0.086*SER_hh_fec!G20/SER_hh_num!G20)</f>
        <v>0</v>
      </c>
      <c r="H20" s="100">
        <f>IF(SER_hh_fec!H20=0,0,1000000/0.086*SER_hh_fec!H20/SER_hh_num!H20)</f>
        <v>0</v>
      </c>
      <c r="I20" s="100">
        <f>IF(SER_hh_fec!I20=0,0,1000000/0.086*SER_hh_fec!I20/SER_hh_num!I20)</f>
        <v>0</v>
      </c>
      <c r="J20" s="100">
        <f>IF(SER_hh_fec!J20=0,0,1000000/0.086*SER_hh_fec!J20/SER_hh_num!J20)</f>
        <v>0</v>
      </c>
      <c r="K20" s="100">
        <f>IF(SER_hh_fec!K20=0,0,1000000/0.086*SER_hh_fec!K20/SER_hh_num!K20)</f>
        <v>0</v>
      </c>
      <c r="L20" s="100">
        <f>IF(SER_hh_fec!L20=0,0,1000000/0.086*SER_hh_fec!L20/SER_hh_num!L20)</f>
        <v>0</v>
      </c>
      <c r="M20" s="100">
        <f>IF(SER_hh_fec!M20=0,0,1000000/0.086*SER_hh_fec!M20/SER_hh_num!M20)</f>
        <v>0</v>
      </c>
      <c r="N20" s="100">
        <f>IF(SER_hh_fec!N20=0,0,1000000/0.086*SER_hh_fec!N20/SER_hh_num!N20)</f>
        <v>0</v>
      </c>
      <c r="O20" s="100">
        <f>IF(SER_hh_fec!O20=0,0,1000000/0.086*SER_hh_fec!O20/SER_hh_num!O20)</f>
        <v>0</v>
      </c>
      <c r="P20" s="100">
        <f>IF(SER_hh_fec!P20=0,0,1000000/0.086*SER_hh_fec!P20/SER_hh_num!P20)</f>
        <v>0</v>
      </c>
      <c r="Q20" s="100">
        <f>IF(SER_hh_fec!Q20=0,0,1000000/0.086*SER_hh_fec!Q20/SER_hh_num!Q20)</f>
        <v>0</v>
      </c>
    </row>
    <row r="21" spans="1:17" s="28" customFormat="1" ht="12" customHeight="1" x14ac:dyDescent="0.25">
      <c r="A21" s="88" t="s">
        <v>66</v>
      </c>
      <c r="B21" s="100">
        <f>IF(SER_hh_fec!B21=0,0,1000000/0.086*SER_hh_fec!B21/SER_hh_num!B21)</f>
        <v>0</v>
      </c>
      <c r="C21" s="100">
        <f>IF(SER_hh_fec!C21=0,0,1000000/0.086*SER_hh_fec!C21/SER_hh_num!C21)</f>
        <v>0</v>
      </c>
      <c r="D21" s="100">
        <f>IF(SER_hh_fec!D21=0,0,1000000/0.086*SER_hh_fec!D21/SER_hh_num!D21)</f>
        <v>0</v>
      </c>
      <c r="E21" s="100">
        <f>IF(SER_hh_fec!E21=0,0,1000000/0.086*SER_hh_fec!E21/SER_hh_num!E21)</f>
        <v>0</v>
      </c>
      <c r="F21" s="100">
        <f>IF(SER_hh_fec!F21=0,0,1000000/0.086*SER_hh_fec!F21/SER_hh_num!F21)</f>
        <v>0</v>
      </c>
      <c r="G21" s="100">
        <f>IF(SER_hh_fec!G21=0,0,1000000/0.086*SER_hh_fec!G21/SER_hh_num!G21)</f>
        <v>0</v>
      </c>
      <c r="H21" s="100">
        <f>IF(SER_hh_fec!H21=0,0,1000000/0.086*SER_hh_fec!H21/SER_hh_num!H21)</f>
        <v>0</v>
      </c>
      <c r="I21" s="100">
        <f>IF(SER_hh_fec!I21=0,0,1000000/0.086*SER_hh_fec!I21/SER_hh_num!I21)</f>
        <v>0</v>
      </c>
      <c r="J21" s="100">
        <f>IF(SER_hh_fec!J21=0,0,1000000/0.086*SER_hh_fec!J21/SER_hh_num!J21)</f>
        <v>0</v>
      </c>
      <c r="K21" s="100">
        <f>IF(SER_hh_fec!K21=0,0,1000000/0.086*SER_hh_fec!K21/SER_hh_num!K21)</f>
        <v>0</v>
      </c>
      <c r="L21" s="100">
        <f>IF(SER_hh_fec!L21=0,0,1000000/0.086*SER_hh_fec!L21/SER_hh_num!L21)</f>
        <v>0</v>
      </c>
      <c r="M21" s="100">
        <f>IF(SER_hh_fec!M21=0,0,1000000/0.086*SER_hh_fec!M21/SER_hh_num!M21)</f>
        <v>0</v>
      </c>
      <c r="N21" s="100">
        <f>IF(SER_hh_fec!N21=0,0,1000000/0.086*SER_hh_fec!N21/SER_hh_num!N21)</f>
        <v>0</v>
      </c>
      <c r="O21" s="100">
        <f>IF(SER_hh_fec!O21=0,0,1000000/0.086*SER_hh_fec!O21/SER_hh_num!O21)</f>
        <v>0</v>
      </c>
      <c r="P21" s="100">
        <f>IF(SER_hh_fec!P21=0,0,1000000/0.086*SER_hh_fec!P21/SER_hh_num!P21)</f>
        <v>0</v>
      </c>
      <c r="Q21" s="100">
        <f>IF(SER_hh_fec!Q21=0,0,1000000/0.086*SER_hh_fec!Q21/SER_hh_num!Q21)</f>
        <v>0</v>
      </c>
    </row>
    <row r="22" spans="1:17" ht="12" customHeight="1" x14ac:dyDescent="0.25">
      <c r="A22" s="88" t="s">
        <v>99</v>
      </c>
      <c r="B22" s="100">
        <f>IF(SER_hh_fec!B22=0,0,1000000/0.086*SER_hh_fec!B22/SER_hh_num!B22)</f>
        <v>12474.607661843826</v>
      </c>
      <c r="C22" s="100">
        <f>IF(SER_hh_fec!C22=0,0,1000000/0.086*SER_hh_fec!C22/SER_hh_num!C22)</f>
        <v>12436.052514401903</v>
      </c>
      <c r="D22" s="100">
        <f>IF(SER_hh_fec!D22=0,0,1000000/0.086*SER_hh_fec!D22/SER_hh_num!D22)</f>
        <v>12334.023538696418</v>
      </c>
      <c r="E22" s="100">
        <f>IF(SER_hh_fec!E22=0,0,1000000/0.086*SER_hh_fec!E22/SER_hh_num!E22)</f>
        <v>12251.190751213924</v>
      </c>
      <c r="F22" s="100">
        <f>IF(SER_hh_fec!F22=0,0,1000000/0.086*SER_hh_fec!F22/SER_hh_num!F22)</f>
        <v>12180.886016535778</v>
      </c>
      <c r="G22" s="100">
        <f>IF(SER_hh_fec!G22=0,0,1000000/0.086*SER_hh_fec!G22/SER_hh_num!G22)</f>
        <v>12025.190029952861</v>
      </c>
      <c r="H22" s="100">
        <f>IF(SER_hh_fec!H22=0,0,1000000/0.086*SER_hh_fec!H22/SER_hh_num!H22)</f>
        <v>11895.810583054414</v>
      </c>
      <c r="I22" s="100">
        <f>IF(SER_hh_fec!I22=0,0,1000000/0.086*SER_hh_fec!I22/SER_hh_num!I22)</f>
        <v>11808.733136162906</v>
      </c>
      <c r="J22" s="100">
        <f>IF(SER_hh_fec!J22=0,0,1000000/0.086*SER_hh_fec!J22/SER_hh_num!J22)</f>
        <v>11785.496525702669</v>
      </c>
      <c r="K22" s="100">
        <f>IF(SER_hh_fec!K22=0,0,1000000/0.086*SER_hh_fec!K22/SER_hh_num!K22)</f>
        <v>11776.037086627735</v>
      </c>
      <c r="L22" s="100">
        <f>IF(SER_hh_fec!L22=0,0,1000000/0.086*SER_hh_fec!L22/SER_hh_num!L22)</f>
        <v>11681.23098410608</v>
      </c>
      <c r="M22" s="100">
        <f>IF(SER_hh_fec!M22=0,0,1000000/0.086*SER_hh_fec!M22/SER_hh_num!M22)</f>
        <v>11702.440425310657</v>
      </c>
      <c r="N22" s="100">
        <f>IF(SER_hh_fec!N22=0,0,1000000/0.086*SER_hh_fec!N22/SER_hh_num!N22)</f>
        <v>11715.385112105007</v>
      </c>
      <c r="O22" s="100">
        <f>IF(SER_hh_fec!O22=0,0,1000000/0.086*SER_hh_fec!O22/SER_hh_num!O22)</f>
        <v>11669.197782373429</v>
      </c>
      <c r="P22" s="100">
        <f>IF(SER_hh_fec!P22=0,0,1000000/0.086*SER_hh_fec!P22/SER_hh_num!P22)</f>
        <v>11561.917517121381</v>
      </c>
      <c r="Q22" s="100">
        <f>IF(SER_hh_fec!Q22=0,0,1000000/0.086*SER_hh_fec!Q22/SER_hh_num!Q22)</f>
        <v>11455.577013088119</v>
      </c>
    </row>
    <row r="23" spans="1:17" ht="12" customHeight="1" x14ac:dyDescent="0.25">
      <c r="A23" s="88" t="s">
        <v>98</v>
      </c>
      <c r="B23" s="100">
        <f>IF(SER_hh_fec!B23=0,0,1000000/0.086*SER_hh_fec!B23/SER_hh_num!B23)</f>
        <v>11642.967151054228</v>
      </c>
      <c r="C23" s="100">
        <f>IF(SER_hh_fec!C23=0,0,1000000/0.086*SER_hh_fec!C23/SER_hh_num!C23)</f>
        <v>11606.982346775114</v>
      </c>
      <c r="D23" s="100">
        <f>IF(SER_hh_fec!D23=0,0,1000000/0.086*SER_hh_fec!D23/SER_hh_num!D23)</f>
        <v>11511.755302783324</v>
      </c>
      <c r="E23" s="100">
        <f>IF(SER_hh_fec!E23=0,0,1000000/0.086*SER_hh_fec!E23/SER_hh_num!E23)</f>
        <v>11434.444701132999</v>
      </c>
      <c r="F23" s="100">
        <f>IF(SER_hh_fec!F23=0,0,1000000/0.086*SER_hh_fec!F23/SER_hh_num!F23)</f>
        <v>11368.826948766717</v>
      </c>
      <c r="G23" s="100">
        <f>IF(SER_hh_fec!G23=0,0,1000000/0.086*SER_hh_fec!G23/SER_hh_num!G23)</f>
        <v>11223.510694622668</v>
      </c>
      <c r="H23" s="100">
        <f>IF(SER_hh_fec!H23=0,0,1000000/0.086*SER_hh_fec!H23/SER_hh_num!H23)</f>
        <v>11102.756544184122</v>
      </c>
      <c r="I23" s="100">
        <f>IF(SER_hh_fec!I23=0,0,1000000/0.086*SER_hh_fec!I23/SER_hh_num!I23)</f>
        <v>11021.484260418707</v>
      </c>
      <c r="J23" s="100">
        <f>IF(SER_hh_fec!J23=0,0,1000000/0.086*SER_hh_fec!J23/SER_hh_num!J23)</f>
        <v>10999.796757322489</v>
      </c>
      <c r="K23" s="100">
        <f>IF(SER_hh_fec!K23=0,0,1000000/0.086*SER_hh_fec!K23/SER_hh_num!K23)</f>
        <v>10990.967947519219</v>
      </c>
      <c r="L23" s="100">
        <f>IF(SER_hh_fec!L23=0,0,1000000/0.086*SER_hh_fec!L23/SER_hh_num!L23)</f>
        <v>10902.482251832334</v>
      </c>
      <c r="M23" s="100">
        <f>IF(SER_hh_fec!M23=0,0,1000000/0.086*SER_hh_fec!M23/SER_hh_num!M23)</f>
        <v>10932.373886897634</v>
      </c>
      <c r="N23" s="100">
        <f>IF(SER_hh_fec!N23=0,0,1000000/0.086*SER_hh_fec!N23/SER_hh_num!N23)</f>
        <v>10966.944097625494</v>
      </c>
      <c r="O23" s="100">
        <f>IF(SER_hh_fec!O23=0,0,1000000/0.086*SER_hh_fec!O23/SER_hh_num!O23)</f>
        <v>10949.064561013</v>
      </c>
      <c r="P23" s="100">
        <f>IF(SER_hh_fec!P23=0,0,1000000/0.086*SER_hh_fec!P23/SER_hh_num!P23)</f>
        <v>10876.618142095369</v>
      </c>
      <c r="Q23" s="100">
        <f>IF(SER_hh_fec!Q23=0,0,1000000/0.086*SER_hh_fec!Q23/SER_hh_num!Q23)</f>
        <v>10814.72962412097</v>
      </c>
    </row>
    <row r="24" spans="1:17" ht="12" customHeight="1" x14ac:dyDescent="0.25">
      <c r="A24" s="88" t="s">
        <v>34</v>
      </c>
      <c r="B24" s="100">
        <f>IF(SER_hh_fec!B24=0,0,1000000/0.086*SER_hh_fec!B24/SER_hh_num!B24)</f>
        <v>0</v>
      </c>
      <c r="C24" s="100">
        <f>IF(SER_hh_fec!C24=0,0,1000000/0.086*SER_hh_fec!C24/SER_hh_num!C24)</f>
        <v>0</v>
      </c>
      <c r="D24" s="100">
        <f>IF(SER_hh_fec!D24=0,0,1000000/0.086*SER_hh_fec!D24/SER_hh_num!D24)</f>
        <v>0</v>
      </c>
      <c r="E24" s="100">
        <f>IF(SER_hh_fec!E24=0,0,1000000/0.086*SER_hh_fec!E24/SER_hh_num!E24)</f>
        <v>0</v>
      </c>
      <c r="F24" s="100">
        <f>IF(SER_hh_fec!F24=0,0,1000000/0.086*SER_hh_fec!F24/SER_hh_num!F24)</f>
        <v>0</v>
      </c>
      <c r="G24" s="100">
        <f>IF(SER_hh_fec!G24=0,0,1000000/0.086*SER_hh_fec!G24/SER_hh_num!G24)</f>
        <v>0</v>
      </c>
      <c r="H24" s="100">
        <f>IF(SER_hh_fec!H24=0,0,1000000/0.086*SER_hh_fec!H24/SER_hh_num!H24)</f>
        <v>0</v>
      </c>
      <c r="I24" s="100">
        <f>IF(SER_hh_fec!I24=0,0,1000000/0.086*SER_hh_fec!I24/SER_hh_num!I24)</f>
        <v>0</v>
      </c>
      <c r="J24" s="100">
        <f>IF(SER_hh_fec!J24=0,0,1000000/0.086*SER_hh_fec!J24/SER_hh_num!J24)</f>
        <v>0</v>
      </c>
      <c r="K24" s="100">
        <f>IF(SER_hh_fec!K24=0,0,1000000/0.086*SER_hh_fec!K24/SER_hh_num!K24)</f>
        <v>0</v>
      </c>
      <c r="L24" s="100">
        <f>IF(SER_hh_fec!L24=0,0,1000000/0.086*SER_hh_fec!L24/SER_hh_num!L24)</f>
        <v>0</v>
      </c>
      <c r="M24" s="100">
        <f>IF(SER_hh_fec!M24=0,0,1000000/0.086*SER_hh_fec!M24/SER_hh_num!M24)</f>
        <v>0</v>
      </c>
      <c r="N24" s="100">
        <f>IF(SER_hh_fec!N24=0,0,1000000/0.086*SER_hh_fec!N24/SER_hh_num!N24)</f>
        <v>0</v>
      </c>
      <c r="O24" s="100">
        <f>IF(SER_hh_fec!O24=0,0,1000000/0.086*SER_hh_fec!O24/SER_hh_num!O24)</f>
        <v>0</v>
      </c>
      <c r="P24" s="100">
        <f>IF(SER_hh_fec!P24=0,0,1000000/0.086*SER_hh_fec!P24/SER_hh_num!P24)</f>
        <v>0</v>
      </c>
      <c r="Q24" s="100">
        <f>IF(SER_hh_fec!Q24=0,0,1000000/0.086*SER_hh_fec!Q24/SER_hh_num!Q24)</f>
        <v>0</v>
      </c>
    </row>
    <row r="25" spans="1:17" ht="12" customHeight="1" x14ac:dyDescent="0.25">
      <c r="A25" s="88" t="s">
        <v>42</v>
      </c>
      <c r="B25" s="100">
        <f>IF(SER_hh_fec!B25=0,0,1000000/0.086*SER_hh_fec!B25/SER_hh_num!B25)</f>
        <v>9168.8366314552095</v>
      </c>
      <c r="C25" s="100">
        <f>IF(SER_hh_fec!C25=0,0,1000000/0.086*SER_hh_fec!C25/SER_hh_num!C25)</f>
        <v>9140.4985980853999</v>
      </c>
      <c r="D25" s="100">
        <f>IF(SER_hh_fec!D25=0,0,1000000/0.086*SER_hh_fec!D25/SER_hh_num!D25)</f>
        <v>9065.5073009418629</v>
      </c>
      <c r="E25" s="100">
        <f>IF(SER_hh_fec!E25=0,0,1000000/0.086*SER_hh_fec!E25/SER_hh_num!E25)</f>
        <v>9004.6252021422351</v>
      </c>
      <c r="F25" s="100">
        <f>IF(SER_hh_fec!F25=0,0,1000000/0.086*SER_hh_fec!F25/SER_hh_num!F25)</f>
        <v>8952.9512221537861</v>
      </c>
      <c r="G25" s="100">
        <f>IF(SER_hh_fec!G25=0,0,1000000/0.086*SER_hh_fec!G25/SER_hh_num!G25)</f>
        <v>8838.5146720153534</v>
      </c>
      <c r="H25" s="100">
        <f>IF(SER_hh_fec!H25=0,0,1000000/0.086*SER_hh_fec!H25/SER_hh_num!H25)</f>
        <v>8743.4207785449944</v>
      </c>
      <c r="I25" s="100">
        <f>IF(SER_hh_fec!I25=0,0,1000000/0.086*SER_hh_fec!I25/SER_hh_num!I25)</f>
        <v>8679.4188550797317</v>
      </c>
      <c r="J25" s="100">
        <f>IF(SER_hh_fec!J25=0,0,1000000/0.086*SER_hh_fec!J25/SER_hh_num!J25)</f>
        <v>8662.3399463914629</v>
      </c>
      <c r="K25" s="100">
        <f>IF(SER_hh_fec!K25=0,0,1000000/0.086*SER_hh_fec!K25/SER_hh_num!K25)</f>
        <v>8655.387258671386</v>
      </c>
      <c r="L25" s="100">
        <f>IF(SER_hh_fec!L25=0,0,1000000/0.086*SER_hh_fec!L25/SER_hh_num!L25)</f>
        <v>8585.7047733179643</v>
      </c>
      <c r="M25" s="100">
        <f>IF(SER_hh_fec!M25=0,0,1000000/0.086*SER_hh_fec!M25/SER_hh_num!M25)</f>
        <v>8631.0211323424828</v>
      </c>
      <c r="N25" s="100">
        <f>IF(SER_hh_fec!N25=0,0,1000000/0.086*SER_hh_fec!N25/SER_hh_num!N25)</f>
        <v>8690.3513847033173</v>
      </c>
      <c r="O25" s="100">
        <f>IF(SER_hh_fec!O25=0,0,1000000/0.086*SER_hh_fec!O25/SER_hh_num!O25)</f>
        <v>8714.5667704474909</v>
      </c>
      <c r="P25" s="100">
        <f>IF(SER_hh_fec!P25=0,0,1000000/0.086*SER_hh_fec!P25/SER_hh_num!P25)</f>
        <v>8705.0677278813164</v>
      </c>
      <c r="Q25" s="100">
        <f>IF(SER_hh_fec!Q25=0,0,1000000/0.086*SER_hh_fec!Q25/SER_hh_num!Q25)</f>
        <v>8707.9048266166428</v>
      </c>
    </row>
    <row r="26" spans="1:17" ht="12" customHeight="1" x14ac:dyDescent="0.25">
      <c r="A26" s="88" t="s">
        <v>30</v>
      </c>
      <c r="B26" s="22">
        <f>IF(SER_hh_fec!B26=0,0,1000000/0.086*SER_hh_fec!B26/SER_hh_num!B26)</f>
        <v>9492.5366464168292</v>
      </c>
      <c r="C26" s="22">
        <f>IF(SER_hh_fec!C26=0,0,1000000/0.086*SER_hh_fec!C26/SER_hh_num!C26)</f>
        <v>9463.3115723330011</v>
      </c>
      <c r="D26" s="22">
        <f>IF(SER_hh_fec!D26=0,0,1000000/0.086*SER_hh_fec!D26/SER_hh_num!D26)</f>
        <v>9385.4534473803524</v>
      </c>
      <c r="E26" s="22">
        <f>IF(SER_hh_fec!E26=0,0,1000000/0.086*SER_hh_fec!E26/SER_hh_num!E26)</f>
        <v>9322.7769686680567</v>
      </c>
      <c r="F26" s="22">
        <f>IF(SER_hh_fec!F26=0,0,1000000/0.086*SER_hh_fec!F26/SER_hh_num!F26)</f>
        <v>9269.1123220141599</v>
      </c>
      <c r="G26" s="22">
        <f>IF(SER_hh_fec!G26=0,0,1000000/0.086*SER_hh_fec!G26/SER_hh_num!G26)</f>
        <v>9150.5679099476165</v>
      </c>
      <c r="H26" s="22">
        <f>IF(SER_hh_fec!H26=0,0,1000000/0.086*SER_hh_fec!H26/SER_hh_num!H26)</f>
        <v>9051.8808859531109</v>
      </c>
      <c r="I26" s="22">
        <f>IF(SER_hh_fec!I26=0,0,1000000/0.086*SER_hh_fec!I26/SER_hh_num!I26)</f>
        <v>8985.4969297194675</v>
      </c>
      <c r="J26" s="22">
        <f>IF(SER_hh_fec!J26=0,0,1000000/0.086*SER_hh_fec!J26/SER_hh_num!J26)</f>
        <v>8967.7449847599437</v>
      </c>
      <c r="K26" s="22">
        <f>IF(SER_hh_fec!K26=0,0,1000000/0.086*SER_hh_fec!K26/SER_hh_num!K26)</f>
        <v>8960.4959645423205</v>
      </c>
      <c r="L26" s="22">
        <f>IF(SER_hh_fec!L26=0,0,1000000/0.086*SER_hh_fec!L26/SER_hh_num!L26)</f>
        <v>8888.3918807389509</v>
      </c>
      <c r="M26" s="22">
        <f>IF(SER_hh_fec!M26=0,0,1000000/0.086*SER_hh_fec!M26/SER_hh_num!M26)</f>
        <v>8909.3327230786654</v>
      </c>
      <c r="N26" s="22">
        <f>IF(SER_hh_fec!N26=0,0,1000000/0.086*SER_hh_fec!N26/SER_hh_num!N26)</f>
        <v>8926.8704240665556</v>
      </c>
      <c r="O26" s="22">
        <f>IF(SER_hh_fec!O26=0,0,1000000/0.086*SER_hh_fec!O26/SER_hh_num!O26)</f>
        <v>8966.8309295501622</v>
      </c>
      <c r="P26" s="22">
        <f>IF(SER_hh_fec!P26=0,0,1000000/0.086*SER_hh_fec!P26/SER_hh_num!P26)</f>
        <v>8932.374426891256</v>
      </c>
      <c r="Q26" s="22">
        <f>IF(SER_hh_fec!Q26=0,0,1000000/0.086*SER_hh_fec!Q26/SER_hh_num!Q26)</f>
        <v>8943.3276657929418</v>
      </c>
    </row>
    <row r="27" spans="1:17" ht="12" customHeight="1" x14ac:dyDescent="0.25">
      <c r="A27" s="93" t="s">
        <v>114</v>
      </c>
      <c r="B27" s="116">
        <f>IF(SER_hh_fec!B27=0,0,1000000/0.086*SER_hh_fec!B27/SER_hh_num!B19)</f>
        <v>0</v>
      </c>
      <c r="C27" s="116">
        <f>IF(SER_hh_fec!C27=0,0,1000000/0.086*SER_hh_fec!C27/SER_hh_num!C19)</f>
        <v>0</v>
      </c>
      <c r="D27" s="116">
        <f>IF(SER_hh_fec!D27=0,0,1000000/0.086*SER_hh_fec!D27/SER_hh_num!D19)</f>
        <v>0</v>
      </c>
      <c r="E27" s="116">
        <f>IF(SER_hh_fec!E27=0,0,1000000/0.086*SER_hh_fec!E27/SER_hh_num!E19)</f>
        <v>0</v>
      </c>
      <c r="F27" s="116">
        <f>IF(SER_hh_fec!F27=0,0,1000000/0.086*SER_hh_fec!F27/SER_hh_num!F19)</f>
        <v>0</v>
      </c>
      <c r="G27" s="116">
        <f>IF(SER_hh_fec!G27=0,0,1000000/0.086*SER_hh_fec!G27/SER_hh_num!G19)</f>
        <v>0</v>
      </c>
      <c r="H27" s="116">
        <f>IF(SER_hh_fec!H27=0,0,1000000/0.086*SER_hh_fec!H27/SER_hh_num!H19)</f>
        <v>0</v>
      </c>
      <c r="I27" s="116">
        <f>IF(SER_hh_fec!I27=0,0,1000000/0.086*SER_hh_fec!I27/SER_hh_num!I19)</f>
        <v>0</v>
      </c>
      <c r="J27" s="116">
        <f>IF(SER_hh_fec!J27=0,0,1000000/0.086*SER_hh_fec!J27/SER_hh_num!J19)</f>
        <v>0</v>
      </c>
      <c r="K27" s="116">
        <f>IF(SER_hh_fec!K27=0,0,1000000/0.086*SER_hh_fec!K27/SER_hh_num!K19)</f>
        <v>0</v>
      </c>
      <c r="L27" s="116">
        <f>IF(SER_hh_fec!L27=0,0,1000000/0.086*SER_hh_fec!L27/SER_hh_num!L19)</f>
        <v>0</v>
      </c>
      <c r="M27" s="116">
        <f>IF(SER_hh_fec!M27=0,0,1000000/0.086*SER_hh_fec!M27/SER_hh_num!M19)</f>
        <v>0</v>
      </c>
      <c r="N27" s="116">
        <f>IF(SER_hh_fec!N27=0,0,1000000/0.086*SER_hh_fec!N27/SER_hh_num!N19)</f>
        <v>0</v>
      </c>
      <c r="O27" s="116">
        <f>IF(SER_hh_fec!O27=0,0,1000000/0.086*SER_hh_fec!O27/SER_hh_num!O19)</f>
        <v>0</v>
      </c>
      <c r="P27" s="116">
        <f>IF(SER_hh_fec!P27=0,0,1000000/0.086*SER_hh_fec!P27/SER_hh_num!P19)</f>
        <v>0</v>
      </c>
      <c r="Q27" s="116">
        <f>IF(SER_hh_fec!Q27=0,0,1000000/0.086*SER_hh_fec!Q27/SER_hh_num!Q19)</f>
        <v>0</v>
      </c>
    </row>
    <row r="28" spans="1:17" ht="12" customHeight="1" x14ac:dyDescent="0.25">
      <c r="A28" s="91" t="s">
        <v>113</v>
      </c>
      <c r="B28" s="117">
        <f>IF(SER_hh_fec!B27=0,0,1000000/0.086*SER_hh_fec!B27/SER_hh_num!B27)</f>
        <v>0</v>
      </c>
      <c r="C28" s="117">
        <f>IF(SER_hh_fec!C27=0,0,1000000/0.086*SER_hh_fec!C27/SER_hh_num!C27)</f>
        <v>0</v>
      </c>
      <c r="D28" s="117">
        <f>IF(SER_hh_fec!D27=0,0,1000000/0.086*SER_hh_fec!D27/SER_hh_num!D27)</f>
        <v>0</v>
      </c>
      <c r="E28" s="117">
        <f>IF(SER_hh_fec!E27=0,0,1000000/0.086*SER_hh_fec!E27/SER_hh_num!E27)</f>
        <v>0</v>
      </c>
      <c r="F28" s="117">
        <f>IF(SER_hh_fec!F27=0,0,1000000/0.086*SER_hh_fec!F27/SER_hh_num!F27)</f>
        <v>0</v>
      </c>
      <c r="G28" s="117">
        <f>IF(SER_hh_fec!G27=0,0,1000000/0.086*SER_hh_fec!G27/SER_hh_num!G27)</f>
        <v>0</v>
      </c>
      <c r="H28" s="117">
        <f>IF(SER_hh_fec!H27=0,0,1000000/0.086*SER_hh_fec!H27/SER_hh_num!H27)</f>
        <v>0</v>
      </c>
      <c r="I28" s="117">
        <f>IF(SER_hh_fec!I27=0,0,1000000/0.086*SER_hh_fec!I27/SER_hh_num!I27)</f>
        <v>0</v>
      </c>
      <c r="J28" s="117">
        <f>IF(SER_hh_fec!J27=0,0,1000000/0.086*SER_hh_fec!J27/SER_hh_num!J27)</f>
        <v>0</v>
      </c>
      <c r="K28" s="117">
        <f>IF(SER_hh_fec!K27=0,0,1000000/0.086*SER_hh_fec!K27/SER_hh_num!K27)</f>
        <v>0</v>
      </c>
      <c r="L28" s="117">
        <f>IF(SER_hh_fec!L27=0,0,1000000/0.086*SER_hh_fec!L27/SER_hh_num!L27)</f>
        <v>0</v>
      </c>
      <c r="M28" s="117">
        <f>IF(SER_hh_fec!M27=0,0,1000000/0.086*SER_hh_fec!M27/SER_hh_num!M27)</f>
        <v>0</v>
      </c>
      <c r="N28" s="117">
        <f>IF(SER_hh_fec!N27=0,0,1000000/0.086*SER_hh_fec!N27/SER_hh_num!N27)</f>
        <v>0</v>
      </c>
      <c r="O28" s="117">
        <f>IF(SER_hh_fec!O27=0,0,1000000/0.086*SER_hh_fec!O27/SER_hh_num!O27)</f>
        <v>0</v>
      </c>
      <c r="P28" s="117">
        <f>IF(SER_hh_fec!P27=0,0,1000000/0.086*SER_hh_fec!P27/SER_hh_num!P27)</f>
        <v>0</v>
      </c>
      <c r="Q28" s="117">
        <f>IF(SER_hh_fec!Q27=0,0,1000000/0.086*SER_hh_fec!Q27/SER_hh_num!Q27)</f>
        <v>0</v>
      </c>
    </row>
    <row r="29" spans="1:17" ht="12.95" customHeight="1" x14ac:dyDescent="0.25">
      <c r="A29" s="90" t="s">
        <v>46</v>
      </c>
      <c r="B29" s="101">
        <f>IF(SER_hh_fec!B29=0,0,1000000/0.086*SER_hh_fec!B29/SER_hh_num!B29)</f>
        <v>12475.996733768698</v>
      </c>
      <c r="C29" s="101">
        <f>IF(SER_hh_fec!C29=0,0,1000000/0.086*SER_hh_fec!C29/SER_hh_num!C29)</f>
        <v>12458.091785618069</v>
      </c>
      <c r="D29" s="101">
        <f>IF(SER_hh_fec!D29=0,0,1000000/0.086*SER_hh_fec!D29/SER_hh_num!D29)</f>
        <v>12290.835649868102</v>
      </c>
      <c r="E29" s="101">
        <f>IF(SER_hh_fec!E29=0,0,1000000/0.086*SER_hh_fec!E29/SER_hh_num!E29)</f>
        <v>12128.210333706007</v>
      </c>
      <c r="F29" s="101">
        <f>IF(SER_hh_fec!F29=0,0,1000000/0.086*SER_hh_fec!F29/SER_hh_num!F29)</f>
        <v>12092.370537507531</v>
      </c>
      <c r="G29" s="101">
        <f>IF(SER_hh_fec!G29=0,0,1000000/0.086*SER_hh_fec!G29/SER_hh_num!G29)</f>
        <v>11869.012940951967</v>
      </c>
      <c r="H29" s="101">
        <f>IF(SER_hh_fec!H29=0,0,1000000/0.086*SER_hh_fec!H29/SER_hh_num!H29)</f>
        <v>11605.893427612584</v>
      </c>
      <c r="I29" s="101">
        <f>IF(SER_hh_fec!I29=0,0,1000000/0.086*SER_hh_fec!I29/SER_hh_num!I29)</f>
        <v>11437.835061632324</v>
      </c>
      <c r="J29" s="101">
        <f>IF(SER_hh_fec!J29=0,0,1000000/0.086*SER_hh_fec!J29/SER_hh_num!J29)</f>
        <v>11435.629585157782</v>
      </c>
      <c r="K29" s="101">
        <f>IF(SER_hh_fec!K29=0,0,1000000/0.086*SER_hh_fec!K29/SER_hh_num!K29)</f>
        <v>11393.522882205023</v>
      </c>
      <c r="L29" s="101">
        <f>IF(SER_hh_fec!L29=0,0,1000000/0.086*SER_hh_fec!L29/SER_hh_num!L29)</f>
        <v>10826.268065377868</v>
      </c>
      <c r="M29" s="101">
        <f>IF(SER_hh_fec!M29=0,0,1000000/0.086*SER_hh_fec!M29/SER_hh_num!M29)</f>
        <v>10760.380082035141</v>
      </c>
      <c r="N29" s="101">
        <f>IF(SER_hh_fec!N29=0,0,1000000/0.086*SER_hh_fec!N29/SER_hh_num!N29)</f>
        <v>10667.272235194283</v>
      </c>
      <c r="O29" s="101">
        <f>IF(SER_hh_fec!O29=0,0,1000000/0.086*SER_hh_fec!O29/SER_hh_num!O29)</f>
        <v>10671.40880718761</v>
      </c>
      <c r="P29" s="101">
        <f>IF(SER_hh_fec!P29=0,0,1000000/0.086*SER_hh_fec!P29/SER_hh_num!P29)</f>
        <v>10543.152033130238</v>
      </c>
      <c r="Q29" s="101">
        <f>IF(SER_hh_fec!Q29=0,0,1000000/0.086*SER_hh_fec!Q29/SER_hh_num!Q29)</f>
        <v>10540.753727442945</v>
      </c>
    </row>
    <row r="30" spans="1:17" ht="12" customHeight="1" x14ac:dyDescent="0.25">
      <c r="A30" s="88" t="s">
        <v>66</v>
      </c>
      <c r="B30" s="100">
        <f>IF(SER_hh_fec!B30=0,0,1000000/0.086*SER_hh_fec!B30/SER_hh_num!B30)</f>
        <v>0</v>
      </c>
      <c r="C30" s="100">
        <f>IF(SER_hh_fec!C30=0,0,1000000/0.086*SER_hh_fec!C30/SER_hh_num!C30)</f>
        <v>0</v>
      </c>
      <c r="D30" s="100">
        <f>IF(SER_hh_fec!D30=0,0,1000000/0.086*SER_hh_fec!D30/SER_hh_num!D30)</f>
        <v>0</v>
      </c>
      <c r="E30" s="100">
        <f>IF(SER_hh_fec!E30=0,0,1000000/0.086*SER_hh_fec!E30/SER_hh_num!E30)</f>
        <v>0</v>
      </c>
      <c r="F30" s="100">
        <f>IF(SER_hh_fec!F30=0,0,1000000/0.086*SER_hh_fec!F30/SER_hh_num!F30)</f>
        <v>15630.820694691216</v>
      </c>
      <c r="G30" s="100">
        <f>IF(SER_hh_fec!G30=0,0,1000000/0.086*SER_hh_fec!G30/SER_hh_num!G30)</f>
        <v>15452.729840224403</v>
      </c>
      <c r="H30" s="100">
        <f>IF(SER_hh_fec!H30=0,0,1000000/0.086*SER_hh_fec!H30/SER_hh_num!H30)</f>
        <v>15230.151306973366</v>
      </c>
      <c r="I30" s="100">
        <f>IF(SER_hh_fec!I30=0,0,1000000/0.086*SER_hh_fec!I30/SER_hh_num!I30)</f>
        <v>15092.597365150728</v>
      </c>
      <c r="J30" s="100">
        <f>IF(SER_hh_fec!J30=0,0,1000000/0.086*SER_hh_fec!J30/SER_hh_num!J30)</f>
        <v>15120.397931859217</v>
      </c>
      <c r="K30" s="100">
        <f>IF(SER_hh_fec!K30=0,0,1000000/0.086*SER_hh_fec!K30/SER_hh_num!K30)</f>
        <v>15137.403615588033</v>
      </c>
      <c r="L30" s="100">
        <f>IF(SER_hh_fec!L30=0,0,1000000/0.086*SER_hh_fec!L30/SER_hh_num!L30)</f>
        <v>15056.731470134839</v>
      </c>
      <c r="M30" s="100">
        <f>IF(SER_hh_fec!M30=0,0,1000000/0.086*SER_hh_fec!M30/SER_hh_num!M30)</f>
        <v>14996.805860569744</v>
      </c>
      <c r="N30" s="100">
        <f>IF(SER_hh_fec!N30=0,0,1000000/0.086*SER_hh_fec!N30/SER_hh_num!N30)</f>
        <v>14883.553213024617</v>
      </c>
      <c r="O30" s="100">
        <f>IF(SER_hh_fec!O30=0,0,1000000/0.086*SER_hh_fec!O30/SER_hh_num!O30)</f>
        <v>14803.895289507147</v>
      </c>
      <c r="P30" s="100">
        <f>IF(SER_hh_fec!P30=0,0,1000000/0.086*SER_hh_fec!P30/SER_hh_num!P30)</f>
        <v>14684.152352766096</v>
      </c>
      <c r="Q30" s="100">
        <f>IF(SER_hh_fec!Q30=0,0,1000000/0.086*SER_hh_fec!Q30/SER_hh_num!Q30)</f>
        <v>14560.354800974716</v>
      </c>
    </row>
    <row r="31" spans="1:17" ht="12" customHeight="1" x14ac:dyDescent="0.25">
      <c r="A31" s="88" t="s">
        <v>98</v>
      </c>
      <c r="B31" s="100">
        <f>IF(SER_hh_fec!B31=0,0,1000000/0.086*SER_hh_fec!B31/SER_hh_num!B31)</f>
        <v>15323.103799193488</v>
      </c>
      <c r="C31" s="100">
        <f>IF(SER_hh_fec!C31=0,0,1000000/0.086*SER_hh_fec!C31/SER_hh_num!C31)</f>
        <v>15065.89387406475</v>
      </c>
      <c r="D31" s="100">
        <f>IF(SER_hh_fec!D31=0,0,1000000/0.086*SER_hh_fec!D31/SER_hh_num!D31)</f>
        <v>14749.245944051372</v>
      </c>
      <c r="E31" s="100">
        <f>IF(SER_hh_fec!E31=0,0,1000000/0.086*SER_hh_fec!E31/SER_hh_num!E31)</f>
        <v>14628.175567828095</v>
      </c>
      <c r="F31" s="100">
        <f>IF(SER_hh_fec!F31=0,0,1000000/0.086*SER_hh_fec!F31/SER_hh_num!F31)</f>
        <v>14514.333502213274</v>
      </c>
      <c r="G31" s="100">
        <f>IF(SER_hh_fec!G31=0,0,1000000/0.086*SER_hh_fec!G31/SER_hh_num!G31)</f>
        <v>14348.963423065517</v>
      </c>
      <c r="H31" s="100">
        <f>IF(SER_hh_fec!H31=0,0,1000000/0.086*SER_hh_fec!H31/SER_hh_num!H31)</f>
        <v>14142.283356475273</v>
      </c>
      <c r="I31" s="100">
        <f>IF(SER_hh_fec!I31=0,0,1000000/0.086*SER_hh_fec!I31/SER_hh_num!I31)</f>
        <v>14014.554696211402</v>
      </c>
      <c r="J31" s="100">
        <f>IF(SER_hh_fec!J31=0,0,1000000/0.086*SER_hh_fec!J31/SER_hh_num!J31)</f>
        <v>14040.369508154983</v>
      </c>
      <c r="K31" s="100">
        <f>IF(SER_hh_fec!K31=0,0,1000000/0.086*SER_hh_fec!K31/SER_hh_num!K31)</f>
        <v>14056.160500188886</v>
      </c>
      <c r="L31" s="100">
        <f>IF(SER_hh_fec!L31=0,0,1000000/0.086*SER_hh_fec!L31/SER_hh_num!L31)</f>
        <v>13981.250650839502</v>
      </c>
      <c r="M31" s="100">
        <f>IF(SER_hh_fec!M31=0,0,1000000/0.086*SER_hh_fec!M31/SER_hh_num!M31)</f>
        <v>13917.413439220412</v>
      </c>
      <c r="N31" s="100">
        <f>IF(SER_hh_fec!N31=0,0,1000000/0.086*SER_hh_fec!N31/SER_hh_num!N31)</f>
        <v>13803.079386632464</v>
      </c>
      <c r="O31" s="100">
        <f>IF(SER_hh_fec!O31=0,0,1000000/0.086*SER_hh_fec!O31/SER_hh_num!O31)</f>
        <v>13717.814936704801</v>
      </c>
      <c r="P31" s="100">
        <f>IF(SER_hh_fec!P31=0,0,1000000/0.086*SER_hh_fec!P31/SER_hh_num!P31)</f>
        <v>13593.517816456066</v>
      </c>
      <c r="Q31" s="100">
        <f>IF(SER_hh_fec!Q31=0,0,1000000/0.086*SER_hh_fec!Q31/SER_hh_num!Q31)</f>
        <v>13467.415018165859</v>
      </c>
    </row>
    <row r="32" spans="1:17" ht="12" customHeight="1" x14ac:dyDescent="0.25">
      <c r="A32" s="88" t="s">
        <v>34</v>
      </c>
      <c r="B32" s="100">
        <f>IF(SER_hh_fec!B32=0,0,1000000/0.086*SER_hh_fec!B32/SER_hh_num!B32)</f>
        <v>0</v>
      </c>
      <c r="C32" s="100">
        <f>IF(SER_hh_fec!C32=0,0,1000000/0.086*SER_hh_fec!C32/SER_hh_num!C32)</f>
        <v>0</v>
      </c>
      <c r="D32" s="100">
        <f>IF(SER_hh_fec!D32=0,0,1000000/0.086*SER_hh_fec!D32/SER_hh_num!D32)</f>
        <v>0</v>
      </c>
      <c r="E32" s="100">
        <f>IF(SER_hh_fec!E32=0,0,1000000/0.086*SER_hh_fec!E32/SER_hh_num!E32)</f>
        <v>0</v>
      </c>
      <c r="F32" s="100">
        <f>IF(SER_hh_fec!F32=0,0,1000000/0.086*SER_hh_fec!F32/SER_hh_num!F32)</f>
        <v>0</v>
      </c>
      <c r="G32" s="100">
        <f>IF(SER_hh_fec!G32=0,0,1000000/0.086*SER_hh_fec!G32/SER_hh_num!G32)</f>
        <v>0</v>
      </c>
      <c r="H32" s="100">
        <f>IF(SER_hh_fec!H32=0,0,1000000/0.086*SER_hh_fec!H32/SER_hh_num!H32)</f>
        <v>0</v>
      </c>
      <c r="I32" s="100">
        <f>IF(SER_hh_fec!I32=0,0,1000000/0.086*SER_hh_fec!I32/SER_hh_num!I32)</f>
        <v>0</v>
      </c>
      <c r="J32" s="100">
        <f>IF(SER_hh_fec!J32=0,0,1000000/0.086*SER_hh_fec!J32/SER_hh_num!J32)</f>
        <v>0</v>
      </c>
      <c r="K32" s="100">
        <f>IF(SER_hh_fec!K32=0,0,1000000/0.086*SER_hh_fec!K32/SER_hh_num!K32)</f>
        <v>0</v>
      </c>
      <c r="L32" s="100">
        <f>IF(SER_hh_fec!L32=0,0,1000000/0.086*SER_hh_fec!L32/SER_hh_num!L32)</f>
        <v>0</v>
      </c>
      <c r="M32" s="100">
        <f>IF(SER_hh_fec!M32=0,0,1000000/0.086*SER_hh_fec!M32/SER_hh_num!M32)</f>
        <v>0</v>
      </c>
      <c r="N32" s="100">
        <f>IF(SER_hh_fec!N32=0,0,1000000/0.086*SER_hh_fec!N32/SER_hh_num!N32)</f>
        <v>0</v>
      </c>
      <c r="O32" s="100">
        <f>IF(SER_hh_fec!O32=0,0,1000000/0.086*SER_hh_fec!O32/SER_hh_num!O32)</f>
        <v>0</v>
      </c>
      <c r="P32" s="100">
        <f>IF(SER_hh_fec!P32=0,0,1000000/0.086*SER_hh_fec!P32/SER_hh_num!P32)</f>
        <v>0</v>
      </c>
      <c r="Q32" s="100">
        <f>IF(SER_hh_fec!Q32=0,0,1000000/0.086*SER_hh_fec!Q32/SER_hh_num!Q32)</f>
        <v>0</v>
      </c>
    </row>
    <row r="33" spans="1:17" ht="12" customHeight="1" x14ac:dyDescent="0.25">
      <c r="A33" s="49" t="s">
        <v>30</v>
      </c>
      <c r="B33" s="18">
        <f>IF(SER_hh_fec!B33=0,0,1000000/0.086*SER_hh_fec!B33/SER_hh_num!B33)</f>
        <v>12399.042967936039</v>
      </c>
      <c r="C33" s="18">
        <f>IF(SER_hh_fec!C33=0,0,1000000/0.086*SER_hh_fec!C33/SER_hh_num!C33)</f>
        <v>12216.615549625332</v>
      </c>
      <c r="D33" s="18">
        <f>IF(SER_hh_fec!D33=0,0,1000000/0.086*SER_hh_fec!D33/SER_hh_num!D33)</f>
        <v>11958.965466721018</v>
      </c>
      <c r="E33" s="18">
        <f>IF(SER_hh_fec!E33=0,0,1000000/0.086*SER_hh_fec!E33/SER_hh_num!E33)</f>
        <v>11797.66490488522</v>
      </c>
      <c r="F33" s="18">
        <f>IF(SER_hh_fec!F33=0,0,1000000/0.086*SER_hh_fec!F33/SER_hh_num!F33)</f>
        <v>11678.950466520042</v>
      </c>
      <c r="G33" s="18">
        <f>IF(SER_hh_fec!G33=0,0,1000000/0.086*SER_hh_fec!G33/SER_hh_num!G33)</f>
        <v>11470.145667716231</v>
      </c>
      <c r="H33" s="18">
        <f>IF(SER_hh_fec!H33=0,0,1000000/0.086*SER_hh_fec!H33/SER_hh_num!H33)</f>
        <v>11227.001857745559</v>
      </c>
      <c r="I33" s="18">
        <f>IF(SER_hh_fec!I33=0,0,1000000/0.086*SER_hh_fec!I33/SER_hh_num!I33)</f>
        <v>11069.019580388511</v>
      </c>
      <c r="J33" s="18">
        <f>IF(SER_hh_fec!J33=0,0,1000000/0.086*SER_hh_fec!J33/SER_hh_num!J33)</f>
        <v>11066.076945502673</v>
      </c>
      <c r="K33" s="18">
        <f>IF(SER_hh_fec!K33=0,0,1000000/0.086*SER_hh_fec!K33/SER_hh_num!K33)</f>
        <v>11042.077906629054</v>
      </c>
      <c r="L33" s="18">
        <f>IF(SER_hh_fec!L33=0,0,1000000/0.086*SER_hh_fec!L33/SER_hh_num!L33)</f>
        <v>10397.066600414566</v>
      </c>
      <c r="M33" s="18">
        <f>IF(SER_hh_fec!M33=0,0,1000000/0.086*SER_hh_fec!M33/SER_hh_num!M33)</f>
        <v>10333.471747108799</v>
      </c>
      <c r="N33" s="18">
        <f>IF(SER_hh_fec!N33=0,0,1000000/0.086*SER_hh_fec!N33/SER_hh_num!N33)</f>
        <v>10222.299112496892</v>
      </c>
      <c r="O33" s="18">
        <f>IF(SER_hh_fec!O33=0,0,1000000/0.086*SER_hh_fec!O33/SER_hh_num!O33)</f>
        <v>10235.014518407566</v>
      </c>
      <c r="P33" s="18">
        <f>IF(SER_hh_fec!P33=0,0,1000000/0.086*SER_hh_fec!P33/SER_hh_num!P33)</f>
        <v>10104.989357641589</v>
      </c>
      <c r="Q33" s="18">
        <f>IF(SER_hh_fec!Q33=0,0,1000000/0.086*SER_hh_fec!Q33/SER_hh_num!Q33)</f>
        <v>10116.924977260696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36</vt:i4>
      </vt:variant>
      <vt:variant>
        <vt:lpstr>Named Ranges</vt:lpstr>
      </vt:variant>
      <vt:variant>
        <vt:i4>35</vt:i4>
      </vt:variant>
    </vt:vector>
  </HeadingPairs>
  <TitlesOfParts>
    <vt:vector size="71" baseType="lpstr">
      <vt:lpstr>cover</vt:lpstr>
      <vt:lpstr>index</vt:lpstr>
      <vt:lpstr>SER_summary</vt:lpstr>
      <vt:lpstr>SER_hh_num</vt:lpstr>
      <vt:lpstr>SER_hh_fec</vt:lpstr>
      <vt:lpstr>SER_hh_tes</vt:lpstr>
      <vt:lpstr>SER_hh_eff</vt:lpstr>
      <vt:lpstr>SER_hh_emi</vt:lpstr>
      <vt:lpstr>SER_hh_fech</vt:lpstr>
      <vt:lpstr>SER_hh_tesh</vt:lpstr>
      <vt:lpstr>SER_hh_emih</vt:lpstr>
      <vt:lpstr>SER_hh_fecs</vt:lpstr>
      <vt:lpstr>SER_hh_tess</vt:lpstr>
      <vt:lpstr>SER_hh_emis</vt:lpstr>
      <vt:lpstr>SER_hh_num_in</vt:lpstr>
      <vt:lpstr>SER_hh_fec_in</vt:lpstr>
      <vt:lpstr>SER_hh_tes_in</vt:lpstr>
      <vt:lpstr>SER_hh_eff_in</vt:lpstr>
      <vt:lpstr>SER_hh_emi_in</vt:lpstr>
      <vt:lpstr>SER_hh_fech_in</vt:lpstr>
      <vt:lpstr>SER_hh_tesh_in</vt:lpstr>
      <vt:lpstr>SER_hh_emih_in</vt:lpstr>
      <vt:lpstr>SER_hh_fecs_in</vt:lpstr>
      <vt:lpstr>SER_hh_tess_in</vt:lpstr>
      <vt:lpstr>SER_hh_emis_in</vt:lpstr>
      <vt:lpstr>SER_se-appl</vt:lpstr>
      <vt:lpstr>SER_VE</vt:lpstr>
      <vt:lpstr>SER_SL</vt:lpstr>
      <vt:lpstr>SER_BL</vt:lpstr>
      <vt:lpstr>SER_CR</vt:lpstr>
      <vt:lpstr>SER_BT</vt:lpstr>
      <vt:lpstr>SER_IT</vt:lpstr>
      <vt:lpstr>AGR</vt:lpstr>
      <vt:lpstr>AGR_fec</vt:lpstr>
      <vt:lpstr>AGR_ued</vt:lpstr>
      <vt:lpstr>AGR_emi</vt:lpstr>
      <vt:lpstr>AGR!Print_Area</vt:lpstr>
      <vt:lpstr>AGR!Print_Titles</vt:lpstr>
      <vt:lpstr>AGR_emi!Print_Titles</vt:lpstr>
      <vt:lpstr>AGR_fec!Print_Titles</vt:lpstr>
      <vt:lpstr>AGR_ued!Print_Titles</vt:lpstr>
      <vt:lpstr>SER_BL!Print_Titles</vt:lpstr>
      <vt:lpstr>SER_BT!Print_Titles</vt:lpstr>
      <vt:lpstr>SER_CR!Print_Titles</vt:lpstr>
      <vt:lpstr>SER_hh_eff!Print_Titles</vt:lpstr>
      <vt:lpstr>SER_hh_eff_in!Print_Titles</vt:lpstr>
      <vt:lpstr>SER_hh_emi!Print_Titles</vt:lpstr>
      <vt:lpstr>SER_hh_emi_in!Print_Titles</vt:lpstr>
      <vt:lpstr>SER_hh_emih!Print_Titles</vt:lpstr>
      <vt:lpstr>SER_hh_emih_in!Print_Titles</vt:lpstr>
      <vt:lpstr>SER_hh_emis!Print_Titles</vt:lpstr>
      <vt:lpstr>SER_hh_emis_in!Print_Titles</vt:lpstr>
      <vt:lpstr>SER_hh_fec!Print_Titles</vt:lpstr>
      <vt:lpstr>SER_hh_fec_in!Print_Titles</vt:lpstr>
      <vt:lpstr>SER_hh_fech!Print_Titles</vt:lpstr>
      <vt:lpstr>SER_hh_fech_in!Print_Titles</vt:lpstr>
      <vt:lpstr>SER_hh_fecs!Print_Titles</vt:lpstr>
      <vt:lpstr>SER_hh_fecs_in!Print_Titles</vt:lpstr>
      <vt:lpstr>SER_hh_num!Print_Titles</vt:lpstr>
      <vt:lpstr>SER_hh_num_in!Print_Titles</vt:lpstr>
      <vt:lpstr>SER_hh_tes!Print_Titles</vt:lpstr>
      <vt:lpstr>SER_hh_tes_in!Print_Titles</vt:lpstr>
      <vt:lpstr>SER_hh_tesh!Print_Titles</vt:lpstr>
      <vt:lpstr>SER_hh_tesh_in!Print_Titles</vt:lpstr>
      <vt:lpstr>SER_hh_tess!Print_Titles</vt:lpstr>
      <vt:lpstr>SER_hh_tess_in!Print_Titles</vt:lpstr>
      <vt:lpstr>SER_IT!Print_Titles</vt:lpstr>
      <vt:lpstr>'SER_se-appl'!Print_Titles</vt:lpstr>
      <vt:lpstr>SER_SL!Print_Titles</vt:lpstr>
      <vt:lpstr>SER_summary!Print_Titles</vt:lpstr>
      <vt:lpstr>SER_VE!Print_Titles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2018-07-16T15:38:15Z</dcterms:created>
  <dcterms:modified xsi:type="dcterms:W3CDTF">2018-07-16T15:38:15Z</dcterms:modified>
</cp:coreProperties>
</file>