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40" r:id="rId1"/>
    <sheet name="index" sheetId="4" r:id="rId2"/>
    <sheet name="SER_summary" sheetId="6" r:id="rId3"/>
    <sheet name="SER_hh_num" sheetId="7" r:id="rId4"/>
    <sheet name="SER_hh_fec" sheetId="8" r:id="rId5"/>
    <sheet name="SER_hh_tes" sheetId="9" r:id="rId6"/>
    <sheet name="SER_hh_eff" sheetId="10" r:id="rId7"/>
    <sheet name="SER_hh_emi" sheetId="11" r:id="rId8"/>
    <sheet name="SER_hh_fech" sheetId="12" r:id="rId9"/>
    <sheet name="SER_hh_tesh" sheetId="13" r:id="rId10"/>
    <sheet name="SER_hh_emih" sheetId="14" r:id="rId11"/>
    <sheet name="SER_hh_fecs" sheetId="15" r:id="rId12"/>
    <sheet name="SER_hh_tess" sheetId="16" r:id="rId13"/>
    <sheet name="SER_hh_emis" sheetId="17" r:id="rId14"/>
    <sheet name="SER_hh_num_in" sheetId="18" r:id="rId15"/>
    <sheet name="SER_hh_fec_in" sheetId="19" r:id="rId16"/>
    <sheet name="SER_hh_tes_in" sheetId="20" r:id="rId17"/>
    <sheet name="SER_hh_eff_in" sheetId="21" r:id="rId18"/>
    <sheet name="SER_hh_emi_in" sheetId="22" r:id="rId19"/>
    <sheet name="SER_hh_fech_in" sheetId="23" r:id="rId20"/>
    <sheet name="SER_hh_tesh_in" sheetId="24" r:id="rId21"/>
    <sheet name="SER_hh_emih_in" sheetId="25" r:id="rId22"/>
    <sheet name="SER_hh_fecs_in" sheetId="26" r:id="rId23"/>
    <sheet name="SER_hh_tess_in" sheetId="27" r:id="rId24"/>
    <sheet name="SER_hh_emis_in" sheetId="28" r:id="rId25"/>
    <sheet name="SER_se-appl" sheetId="29" r:id="rId26"/>
    <sheet name="SER_VE" sheetId="30" r:id="rId27"/>
    <sheet name="SER_SL" sheetId="31" r:id="rId28"/>
    <sheet name="SER_BL" sheetId="32" r:id="rId29"/>
    <sheet name="SER_CR" sheetId="33" r:id="rId30"/>
    <sheet name="SER_BT" sheetId="34" r:id="rId31"/>
    <sheet name="SER_IT" sheetId="35" r:id="rId32"/>
    <sheet name="AGR" sheetId="36" r:id="rId33"/>
    <sheet name="AGR_fec" sheetId="37" r:id="rId34"/>
    <sheet name="AGR_ued" sheetId="38" r:id="rId35"/>
    <sheet name="AGR_emi" sheetId="39" r:id="rId36"/>
  </sheets>
  <definedNames>
    <definedName name="_xlnm.Print_Area" localSheetId="32">AGR!$A$1:$L$33</definedName>
    <definedName name="_xlnm.Print_Titles" localSheetId="32">AGR!$1:$1</definedName>
    <definedName name="_xlnm.Print_Titles" localSheetId="35">AGR_emi!$1:$1</definedName>
    <definedName name="_xlnm.Print_Titles" localSheetId="33">AGR_fec!$1:$1</definedName>
    <definedName name="_xlnm.Print_Titles" localSheetId="34">AGR_ued!$1:$1</definedName>
    <definedName name="_xlnm.Print_Titles" localSheetId="28">SER_BL!$1:$1</definedName>
    <definedName name="_xlnm.Print_Titles" localSheetId="30">SER_BT!$1:$1</definedName>
    <definedName name="_xlnm.Print_Titles" localSheetId="29">SER_CR!$1:$1</definedName>
    <definedName name="_xlnm.Print_Titles" localSheetId="6">SER_hh_eff!$1:$1</definedName>
    <definedName name="_xlnm.Print_Titles" localSheetId="17">SER_hh_eff_in!$1:$1</definedName>
    <definedName name="_xlnm.Print_Titles" localSheetId="7">SER_hh_emi!$1:$1</definedName>
    <definedName name="_xlnm.Print_Titles" localSheetId="18">SER_hh_emi_in!$1:$1</definedName>
    <definedName name="_xlnm.Print_Titles" localSheetId="10">SER_hh_emih!$1:$1</definedName>
    <definedName name="_xlnm.Print_Titles" localSheetId="21">SER_hh_emih_in!$1:$1</definedName>
    <definedName name="_xlnm.Print_Titles" localSheetId="13">SER_hh_emis!$1:$1</definedName>
    <definedName name="_xlnm.Print_Titles" localSheetId="24">SER_hh_emis_in!$1:$1</definedName>
    <definedName name="_xlnm.Print_Titles" localSheetId="4">SER_hh_fec!$1:$1</definedName>
    <definedName name="_xlnm.Print_Titles" localSheetId="15">SER_hh_fec_in!$1:$1</definedName>
    <definedName name="_xlnm.Print_Titles" localSheetId="8">SER_hh_fech!$1:$1</definedName>
    <definedName name="_xlnm.Print_Titles" localSheetId="19">SER_hh_fech_in!$1:$1</definedName>
    <definedName name="_xlnm.Print_Titles" localSheetId="11">SER_hh_fecs!$1:$1</definedName>
    <definedName name="_xlnm.Print_Titles" localSheetId="22">SER_hh_fecs_in!$1:$1</definedName>
    <definedName name="_xlnm.Print_Titles" localSheetId="3">SER_hh_num!$1:$1</definedName>
    <definedName name="_xlnm.Print_Titles" localSheetId="14">SER_hh_num_in!$1:$1</definedName>
    <definedName name="_xlnm.Print_Titles" localSheetId="5">SER_hh_tes!$1:$1</definedName>
    <definedName name="_xlnm.Print_Titles" localSheetId="16">SER_hh_tes_in!$1:$1</definedName>
    <definedName name="_xlnm.Print_Titles" localSheetId="9">SER_hh_tesh!$1:$1</definedName>
    <definedName name="_xlnm.Print_Titles" localSheetId="20">SER_hh_tesh_in!$1:$1</definedName>
    <definedName name="_xlnm.Print_Titles" localSheetId="12">SER_hh_tess!$1:$1</definedName>
    <definedName name="_xlnm.Print_Titles" localSheetId="23">SER_hh_tess_in!$1:$1</definedName>
    <definedName name="_xlnm.Print_Titles" localSheetId="31">SER_IT!$1:$1</definedName>
    <definedName name="_xlnm.Print_Titles" localSheetId="25">'SER_se-appl'!$1:$1</definedName>
    <definedName name="_xlnm.Print_Titles" localSheetId="27">SER_SL!$1:$1</definedName>
    <definedName name="_xlnm.Print_Titles" localSheetId="2">SER_summary!$1:$1</definedName>
    <definedName name="_xlnm.Print_Titles" localSheetId="26">SER_VE!$1:$1</definedName>
  </definedNames>
  <calcPr calcId="145621"/>
</workbook>
</file>

<file path=xl/calcChain.xml><?xml version="1.0" encoding="utf-8"?>
<calcChain xmlns="http://schemas.openxmlformats.org/spreadsheetml/2006/main">
  <c r="N14" i="35" l="1"/>
  <c r="J14" i="35"/>
  <c r="F14" i="35"/>
  <c r="N14" i="34"/>
  <c r="J14" i="34"/>
  <c r="F14" i="34"/>
  <c r="N14" i="33"/>
  <c r="J14" i="33"/>
  <c r="F14" i="33"/>
  <c r="N14" i="32"/>
  <c r="J14" i="32"/>
  <c r="F14" i="32"/>
  <c r="N14" i="31"/>
  <c r="J14" i="31"/>
  <c r="F14" i="31"/>
  <c r="N14" i="30"/>
  <c r="J14" i="30"/>
  <c r="F14" i="30"/>
  <c r="D10" i="33" l="1"/>
  <c r="L10" i="33"/>
  <c r="P10" i="33"/>
  <c r="E10" i="35"/>
  <c r="I10" i="35"/>
  <c r="M10" i="35"/>
  <c r="Q10" i="35"/>
  <c r="B14" i="33"/>
  <c r="C14" i="30"/>
  <c r="G14" i="30"/>
  <c r="K14" i="30"/>
  <c r="O14" i="30"/>
  <c r="G14" i="31"/>
  <c r="K14" i="31"/>
  <c r="O14" i="31"/>
  <c r="G14" i="32"/>
  <c r="K14" i="32"/>
  <c r="O14" i="32"/>
  <c r="G14" i="33"/>
  <c r="K14" i="33"/>
  <c r="O14" i="33"/>
  <c r="G14" i="34"/>
  <c r="K14" i="34"/>
  <c r="O14" i="34"/>
  <c r="G14" i="35"/>
  <c r="K14" i="35"/>
  <c r="O14" i="35"/>
  <c r="B14" i="30"/>
  <c r="C14" i="32"/>
  <c r="B14" i="31"/>
  <c r="B14" i="35"/>
  <c r="G10" i="30"/>
  <c r="K10" i="30"/>
  <c r="O10" i="30"/>
  <c r="G10" i="32"/>
  <c r="K10" i="32"/>
  <c r="O10" i="32"/>
  <c r="G10" i="34"/>
  <c r="K10" i="34"/>
  <c r="O10" i="34"/>
  <c r="C14" i="34"/>
  <c r="E14" i="30"/>
  <c r="I14" i="30"/>
  <c r="M14" i="30"/>
  <c r="Q14" i="30"/>
  <c r="E14" i="31"/>
  <c r="I14" i="31"/>
  <c r="M14" i="31"/>
  <c r="Q14" i="31"/>
  <c r="E14" i="32"/>
  <c r="I14" i="32"/>
  <c r="M14" i="32"/>
  <c r="Q14" i="32"/>
  <c r="E14" i="33"/>
  <c r="I14" i="33"/>
  <c r="M14" i="33"/>
  <c r="Q14" i="33"/>
  <c r="E14" i="34"/>
  <c r="I14" i="34"/>
  <c r="M14" i="34"/>
  <c r="Q14" i="34"/>
  <c r="E14" i="35"/>
  <c r="I14" i="35"/>
  <c r="Q14" i="35"/>
  <c r="C10" i="33"/>
  <c r="C14" i="33"/>
  <c r="B14" i="32"/>
  <c r="C10" i="32"/>
  <c r="D14" i="30"/>
  <c r="H14" i="30"/>
  <c r="L14" i="30"/>
  <c r="P14" i="30"/>
  <c r="D14" i="31"/>
  <c r="H14" i="31"/>
  <c r="L14" i="31"/>
  <c r="P14" i="31"/>
  <c r="D14" i="32"/>
  <c r="H14" i="32"/>
  <c r="L14" i="32"/>
  <c r="P14" i="32"/>
  <c r="D14" i="33"/>
  <c r="H14" i="33"/>
  <c r="L14" i="33"/>
  <c r="P14" i="33"/>
  <c r="D14" i="34"/>
  <c r="H14" i="34"/>
  <c r="L14" i="34"/>
  <c r="P14" i="34"/>
  <c r="D14" i="35"/>
  <c r="H14" i="35"/>
  <c r="L14" i="35"/>
  <c r="P14" i="35"/>
  <c r="C14" i="35"/>
  <c r="C14" i="31"/>
  <c r="C10" i="30"/>
  <c r="B14" i="34"/>
  <c r="M14" i="35"/>
  <c r="C10" i="34"/>
  <c r="D10" i="30"/>
  <c r="L10" i="30"/>
  <c r="P10" i="30"/>
  <c r="G10" i="31"/>
  <c r="K10" i="31"/>
  <c r="O10" i="31"/>
  <c r="G10" i="33"/>
  <c r="K10" i="33"/>
  <c r="O10" i="33"/>
  <c r="G10" i="35"/>
  <c r="K10" i="35"/>
  <c r="O10" i="35"/>
  <c r="C10" i="35"/>
  <c r="C10" i="31"/>
  <c r="H10" i="35"/>
  <c r="L10" i="35"/>
  <c r="P10" i="35"/>
  <c r="F10" i="35"/>
  <c r="J10" i="35"/>
  <c r="N10" i="35"/>
  <c r="D10" i="35"/>
  <c r="D10" i="34"/>
  <c r="H10" i="34"/>
  <c r="L10" i="34"/>
  <c r="P10" i="34"/>
  <c r="E10" i="34"/>
  <c r="I10" i="34"/>
  <c r="M10" i="34"/>
  <c r="Q10" i="34"/>
  <c r="F10" i="34"/>
  <c r="J10" i="34"/>
  <c r="N10" i="34"/>
  <c r="H10" i="33"/>
  <c r="E10" i="33"/>
  <c r="I10" i="33"/>
  <c r="M10" i="33"/>
  <c r="Q10" i="33"/>
  <c r="F10" i="33"/>
  <c r="J10" i="33"/>
  <c r="N10" i="33"/>
  <c r="D10" i="32"/>
  <c r="H10" i="32"/>
  <c r="L10" i="32"/>
  <c r="P10" i="32"/>
  <c r="E10" i="32"/>
  <c r="I10" i="32"/>
  <c r="M10" i="32"/>
  <c r="Q10" i="32"/>
  <c r="F10" i="32"/>
  <c r="J10" i="32"/>
  <c r="N10" i="32"/>
  <c r="D10" i="31"/>
  <c r="H10" i="31"/>
  <c r="L10" i="31"/>
  <c r="P10" i="31"/>
  <c r="E10" i="31"/>
  <c r="I10" i="31"/>
  <c r="M10" i="31"/>
  <c r="Q10" i="31"/>
  <c r="F10" i="31"/>
  <c r="J10" i="31"/>
  <c r="N10" i="31"/>
  <c r="H10" i="30"/>
  <c r="E10" i="30"/>
  <c r="I10" i="30"/>
  <c r="M10" i="30"/>
  <c r="Q10" i="30"/>
  <c r="F10" i="30"/>
  <c r="J10" i="30"/>
  <c r="N10" i="30"/>
  <c r="Q57" i="29" l="1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Q53" i="29"/>
  <c r="P53" i="29"/>
  <c r="O53" i="29"/>
  <c r="N53" i="29"/>
  <c r="M53" i="29"/>
  <c r="L53" i="29"/>
  <c r="K53" i="29"/>
  <c r="J53" i="29"/>
  <c r="H53" i="29"/>
  <c r="G53" i="29"/>
  <c r="F53" i="29"/>
  <c r="E53" i="29"/>
  <c r="D53" i="29"/>
  <c r="Q52" i="29"/>
  <c r="N52" i="29"/>
  <c r="M52" i="29"/>
  <c r="K52" i="29"/>
  <c r="J52" i="29"/>
  <c r="I52" i="29"/>
  <c r="F52" i="29"/>
  <c r="E52" i="29"/>
  <c r="D3" i="29" l="1"/>
  <c r="F36" i="29"/>
  <c r="J36" i="29"/>
  <c r="N36" i="29"/>
  <c r="H37" i="29"/>
  <c r="B55" i="29"/>
  <c r="C56" i="29"/>
  <c r="O3" i="29"/>
  <c r="F3" i="29"/>
  <c r="J3" i="29"/>
  <c r="N3" i="29"/>
  <c r="H3" i="29"/>
  <c r="P3" i="29"/>
  <c r="K3" i="29"/>
  <c r="N11" i="29"/>
  <c r="H36" i="29"/>
  <c r="L36" i="29"/>
  <c r="P36" i="29"/>
  <c r="F37" i="29"/>
  <c r="J37" i="29"/>
  <c r="N37" i="29"/>
  <c r="H38" i="29"/>
  <c r="L38" i="29"/>
  <c r="P38" i="29"/>
  <c r="F39" i="29"/>
  <c r="J39" i="29"/>
  <c r="N39" i="29"/>
  <c r="H40" i="29"/>
  <c r="L40" i="29"/>
  <c r="P40" i="29"/>
  <c r="F41" i="29"/>
  <c r="I3" i="29"/>
  <c r="L37" i="29"/>
  <c r="C3" i="29"/>
  <c r="C52" i="29"/>
  <c r="C36" i="29"/>
  <c r="C40" i="29"/>
  <c r="L3" i="29"/>
  <c r="K11" i="29"/>
  <c r="B52" i="29"/>
  <c r="B56" i="29"/>
  <c r="E36" i="29"/>
  <c r="M36" i="29"/>
  <c r="G37" i="29"/>
  <c r="O37" i="29"/>
  <c r="I38" i="29"/>
  <c r="Q38" i="29"/>
  <c r="K39" i="29"/>
  <c r="E40" i="29"/>
  <c r="M40" i="29"/>
  <c r="G41" i="29"/>
  <c r="O41" i="29"/>
  <c r="C41" i="29"/>
  <c r="D37" i="29"/>
  <c r="F11" i="29"/>
  <c r="Q11" i="29"/>
  <c r="G11" i="29"/>
  <c r="O11" i="29"/>
  <c r="I11" i="29"/>
  <c r="G36" i="29"/>
  <c r="K36" i="29"/>
  <c r="O36" i="29"/>
  <c r="E37" i="29"/>
  <c r="I37" i="29"/>
  <c r="M37" i="29"/>
  <c r="Q37" i="29"/>
  <c r="G38" i="29"/>
  <c r="K38" i="29"/>
  <c r="O38" i="29"/>
  <c r="E39" i="29"/>
  <c r="I39" i="29"/>
  <c r="M39" i="29"/>
  <c r="Q39" i="29"/>
  <c r="G40" i="29"/>
  <c r="K40" i="29"/>
  <c r="O40" i="29"/>
  <c r="E41" i="29"/>
  <c r="I41" i="29"/>
  <c r="M41" i="29"/>
  <c r="Q41" i="29"/>
  <c r="B53" i="29"/>
  <c r="B57" i="29"/>
  <c r="C39" i="29"/>
  <c r="I36" i="29"/>
  <c r="Q36" i="29"/>
  <c r="K37" i="29"/>
  <c r="E38" i="29"/>
  <c r="M38" i="29"/>
  <c r="G39" i="29"/>
  <c r="O39" i="29"/>
  <c r="I40" i="29"/>
  <c r="Q40" i="29"/>
  <c r="K41" i="29"/>
  <c r="D39" i="29"/>
  <c r="D41" i="29"/>
  <c r="C11" i="29"/>
  <c r="E3" i="29"/>
  <c r="M3" i="29"/>
  <c r="Q3" i="29"/>
  <c r="G3" i="29"/>
  <c r="J11" i="29"/>
  <c r="D11" i="29"/>
  <c r="H11" i="29"/>
  <c r="L11" i="29"/>
  <c r="P11" i="29"/>
  <c r="D36" i="29"/>
  <c r="D38" i="29"/>
  <c r="D40" i="29"/>
  <c r="B3" i="29"/>
  <c r="B54" i="29"/>
  <c r="B11" i="29"/>
  <c r="J41" i="29"/>
  <c r="N41" i="29"/>
  <c r="G52" i="29"/>
  <c r="O52" i="29"/>
  <c r="I53" i="29"/>
  <c r="M11" i="29"/>
  <c r="P37" i="29"/>
  <c r="F38" i="29"/>
  <c r="J38" i="29"/>
  <c r="N38" i="29"/>
  <c r="H39" i="29"/>
  <c r="L39" i="29"/>
  <c r="P39" i="29"/>
  <c r="F40" i="29"/>
  <c r="J40" i="29"/>
  <c r="N40" i="29"/>
  <c r="H41" i="29"/>
  <c r="L41" i="29"/>
  <c r="P41" i="29"/>
  <c r="E11" i="29"/>
  <c r="D52" i="29"/>
  <c r="H52" i="29"/>
  <c r="L52" i="29"/>
  <c r="P52" i="29"/>
  <c r="C55" i="29"/>
  <c r="C38" i="29"/>
  <c r="C54" i="29"/>
  <c r="C37" i="29"/>
  <c r="C57" i="29"/>
  <c r="C53" i="29"/>
  <c r="P17" i="39" l="1"/>
  <c r="D9" i="39"/>
  <c r="C9" i="38"/>
  <c r="P17" i="38"/>
  <c r="G9" i="36"/>
  <c r="K19" i="36"/>
  <c r="O17" i="37"/>
  <c r="O9" i="37"/>
  <c r="F17" i="38"/>
  <c r="C17" i="38"/>
  <c r="J17" i="39"/>
  <c r="G17" i="39"/>
  <c r="F9" i="36"/>
  <c r="N9" i="36"/>
  <c r="B19" i="36"/>
  <c r="F19" i="36"/>
  <c r="J19" i="36"/>
  <c r="N19" i="36"/>
  <c r="B17" i="37"/>
  <c r="F17" i="37"/>
  <c r="J17" i="37"/>
  <c r="N17" i="37"/>
  <c r="B9" i="37"/>
  <c r="F9" i="37"/>
  <c r="J9" i="37"/>
  <c r="J5" i="37" s="1"/>
  <c r="N9" i="37"/>
  <c r="N5" i="37" s="1"/>
  <c r="B5" i="37"/>
  <c r="F5" i="37"/>
  <c r="B17" i="38"/>
  <c r="O9" i="38"/>
  <c r="F9" i="38"/>
  <c r="J9" i="38"/>
  <c r="N9" i="38"/>
  <c r="L17" i="38"/>
  <c r="E17" i="38"/>
  <c r="I17" i="38"/>
  <c r="M17" i="38"/>
  <c r="Q17" i="38"/>
  <c r="B17" i="39"/>
  <c r="P9" i="39"/>
  <c r="F9" i="39"/>
  <c r="J9" i="39"/>
  <c r="N9" i="39"/>
  <c r="C9" i="39"/>
  <c r="G9" i="39"/>
  <c r="K9" i="39"/>
  <c r="O9" i="39"/>
  <c r="L17" i="39"/>
  <c r="E17" i="39"/>
  <c r="I17" i="39"/>
  <c r="M17" i="39"/>
  <c r="Q17" i="39"/>
  <c r="C9" i="36"/>
  <c r="C19" i="36"/>
  <c r="O19" i="36"/>
  <c r="G17" i="37"/>
  <c r="C9" i="37"/>
  <c r="N17" i="38"/>
  <c r="F17" i="39"/>
  <c r="N17" i="39"/>
  <c r="C17" i="39"/>
  <c r="K17" i="39"/>
  <c r="O17" i="39"/>
  <c r="P9" i="36"/>
  <c r="H14" i="36"/>
  <c r="P14" i="36"/>
  <c r="D19" i="36"/>
  <c r="L19" i="36"/>
  <c r="D17" i="37"/>
  <c r="H17" i="37"/>
  <c r="L17" i="37"/>
  <c r="P17" i="37"/>
  <c r="D9" i="37"/>
  <c r="H9" i="37"/>
  <c r="L9" i="37"/>
  <c r="P9" i="37"/>
  <c r="D5" i="37"/>
  <c r="H5" i="37"/>
  <c r="L5" i="37"/>
  <c r="P5" i="37"/>
  <c r="G9" i="38"/>
  <c r="D9" i="38"/>
  <c r="H9" i="38"/>
  <c r="L9" i="38"/>
  <c r="P9" i="38"/>
  <c r="D17" i="38"/>
  <c r="O17" i="38"/>
  <c r="H9" i="39"/>
  <c r="D17" i="39"/>
  <c r="G19" i="36"/>
  <c r="C17" i="37"/>
  <c r="K17" i="37"/>
  <c r="G9" i="37"/>
  <c r="K9" i="37"/>
  <c r="J17" i="38"/>
  <c r="G17" i="38"/>
  <c r="K17" i="38"/>
  <c r="L9" i="36"/>
  <c r="D14" i="36"/>
  <c r="H19" i="36"/>
  <c r="P19" i="36"/>
  <c r="E19" i="36"/>
  <c r="I19" i="36"/>
  <c r="M19" i="36"/>
  <c r="Q19" i="36"/>
  <c r="E17" i="37"/>
  <c r="I17" i="37"/>
  <c r="M17" i="37"/>
  <c r="Q17" i="37"/>
  <c r="E9" i="37"/>
  <c r="I9" i="37"/>
  <c r="M9" i="37"/>
  <c r="Q9" i="37"/>
  <c r="Q5" i="37" s="1"/>
  <c r="E5" i="37"/>
  <c r="I5" i="37"/>
  <c r="B9" i="38"/>
  <c r="K9" i="38"/>
  <c r="E9" i="38"/>
  <c r="I9" i="38"/>
  <c r="M9" i="38"/>
  <c r="Q9" i="38"/>
  <c r="H17" i="38"/>
  <c r="B9" i="39"/>
  <c r="L9" i="39"/>
  <c r="E9" i="39"/>
  <c r="I9" i="39"/>
  <c r="M9" i="39"/>
  <c r="Q9" i="39"/>
  <c r="H17" i="39"/>
  <c r="L14" i="36"/>
  <c r="Q14" i="36"/>
  <c r="M14" i="36"/>
  <c r="I14" i="36"/>
  <c r="E14" i="36"/>
  <c r="F14" i="36"/>
  <c r="J14" i="36"/>
  <c r="N14" i="36"/>
  <c r="O14" i="36"/>
  <c r="K14" i="36"/>
  <c r="G14" i="36"/>
  <c r="C14" i="36"/>
  <c r="B14" i="36"/>
  <c r="L5" i="38" l="1"/>
  <c r="G5" i="39"/>
  <c r="L12" i="36"/>
  <c r="P5" i="39"/>
  <c r="P28" i="36" s="1"/>
  <c r="C5" i="37"/>
  <c r="K5" i="39"/>
  <c r="K28" i="36" s="1"/>
  <c r="J5" i="38"/>
  <c r="B5" i="38"/>
  <c r="K9" i="36"/>
  <c r="I12" i="36"/>
  <c r="H5" i="38"/>
  <c r="D5" i="38"/>
  <c r="N5" i="39"/>
  <c r="N28" i="36" s="1"/>
  <c r="J5" i="39"/>
  <c r="M9" i="36"/>
  <c r="D9" i="36"/>
  <c r="L5" i="39"/>
  <c r="L28" i="36" s="1"/>
  <c r="P5" i="38"/>
  <c r="E5" i="38"/>
  <c r="G5" i="37"/>
  <c r="O5" i="37"/>
  <c r="B5" i="39"/>
  <c r="B28" i="36" s="1"/>
  <c r="M5" i="38"/>
  <c r="E9" i="36"/>
  <c r="J9" i="36"/>
  <c r="B12" i="36"/>
  <c r="O9" i="36"/>
  <c r="H9" i="36"/>
  <c r="Q9" i="36"/>
  <c r="K12" i="36"/>
  <c r="F12" i="36"/>
  <c r="D12" i="36"/>
  <c r="Q12" i="36"/>
  <c r="N5" i="38"/>
  <c r="O5" i="39"/>
  <c r="H5" i="39"/>
  <c r="M5" i="39"/>
  <c r="E5" i="39"/>
  <c r="D5" i="39"/>
  <c r="B9" i="36"/>
  <c r="O12" i="36"/>
  <c r="F5" i="38"/>
  <c r="F5" i="39"/>
  <c r="K5" i="37"/>
  <c r="Q5" i="39"/>
  <c r="I5" i="39"/>
  <c r="C5" i="38"/>
  <c r="E12" i="36"/>
  <c r="J28" i="36"/>
  <c r="M5" i="37"/>
  <c r="K5" i="38"/>
  <c r="I9" i="36"/>
  <c r="C12" i="36"/>
  <c r="N12" i="36"/>
  <c r="P12" i="36"/>
  <c r="G28" i="36"/>
  <c r="G12" i="36"/>
  <c r="J12" i="36"/>
  <c r="H12" i="36"/>
  <c r="M12" i="36"/>
  <c r="C5" i="39"/>
  <c r="G5" i="38"/>
  <c r="O5" i="38"/>
  <c r="Q5" i="38"/>
  <c r="I5" i="38"/>
  <c r="E28" i="36" l="1"/>
  <c r="O28" i="36"/>
  <c r="I28" i="36"/>
  <c r="H28" i="36"/>
  <c r="C28" i="36"/>
  <c r="F28" i="36"/>
  <c r="M28" i="36"/>
  <c r="Q28" i="36"/>
  <c r="D28" i="36"/>
  <c r="C16" i="22" l="1"/>
  <c r="C16" i="7"/>
  <c r="D29" i="22"/>
  <c r="H29" i="22"/>
  <c r="L29" i="22"/>
  <c r="P29" i="22"/>
  <c r="E4" i="18"/>
  <c r="I4" i="18"/>
  <c r="M4" i="18"/>
  <c r="Q4" i="18"/>
  <c r="H16" i="18"/>
  <c r="D29" i="18"/>
  <c r="H29" i="18"/>
  <c r="L29" i="18"/>
  <c r="P29" i="18"/>
  <c r="K4" i="19"/>
  <c r="G16" i="19"/>
  <c r="O29" i="19"/>
  <c r="G16" i="20"/>
  <c r="M19" i="22"/>
  <c r="O29" i="20"/>
  <c r="K4" i="22"/>
  <c r="F16" i="18"/>
  <c r="J16" i="18"/>
  <c r="N16" i="18"/>
  <c r="F19" i="18"/>
  <c r="I19" i="22"/>
  <c r="G29" i="20"/>
  <c r="K29" i="20"/>
  <c r="G4" i="18"/>
  <c r="K4" i="18"/>
  <c r="O4" i="19"/>
  <c r="O16" i="20"/>
  <c r="I19" i="20"/>
  <c r="Q19" i="20"/>
  <c r="J4" i="19"/>
  <c r="F4" i="20"/>
  <c r="J4" i="20"/>
  <c r="N4" i="20"/>
  <c r="D4" i="20"/>
  <c r="H4" i="20"/>
  <c r="P4" i="20"/>
  <c r="F16" i="20"/>
  <c r="J16" i="20"/>
  <c r="N16" i="20"/>
  <c r="D16" i="20"/>
  <c r="H16" i="20"/>
  <c r="L16" i="20"/>
  <c r="P16" i="20"/>
  <c r="N19" i="20"/>
  <c r="O16" i="22"/>
  <c r="O4" i="18"/>
  <c r="G4" i="19"/>
  <c r="D16" i="19"/>
  <c r="H16" i="19"/>
  <c r="L16" i="19"/>
  <c r="P16" i="19"/>
  <c r="F16" i="19"/>
  <c r="J16" i="19"/>
  <c r="G29" i="19"/>
  <c r="K29" i="19"/>
  <c r="G4" i="20"/>
  <c r="K4" i="20"/>
  <c r="O4" i="20"/>
  <c r="K16" i="20"/>
  <c r="Q19" i="18"/>
  <c r="L16" i="18"/>
  <c r="N4" i="22"/>
  <c r="N16" i="22"/>
  <c r="G29" i="18"/>
  <c r="K29" i="18"/>
  <c r="O29" i="18"/>
  <c r="N16" i="19"/>
  <c r="G16" i="7"/>
  <c r="K16" i="7"/>
  <c r="O16" i="7"/>
  <c r="C16" i="19"/>
  <c r="E19" i="19"/>
  <c r="Q19" i="19"/>
  <c r="N29" i="19"/>
  <c r="L4" i="20"/>
  <c r="J19" i="20"/>
  <c r="E4" i="22"/>
  <c r="I4" i="22"/>
  <c r="M4" i="22"/>
  <c r="Q4" i="22"/>
  <c r="G4" i="22"/>
  <c r="O4" i="22"/>
  <c r="E29" i="22"/>
  <c r="I29" i="22"/>
  <c r="M29" i="22"/>
  <c r="Q29" i="22"/>
  <c r="G29" i="22"/>
  <c r="K29" i="22"/>
  <c r="O29" i="22"/>
  <c r="B16" i="11"/>
  <c r="C29" i="7"/>
  <c r="C4" i="22"/>
  <c r="C19" i="22"/>
  <c r="C29" i="22"/>
  <c r="C19" i="20"/>
  <c r="E16" i="19"/>
  <c r="I16" i="19"/>
  <c r="M16" i="19"/>
  <c r="Q16" i="19"/>
  <c r="K16" i="19"/>
  <c r="O16" i="19"/>
  <c r="G19" i="19"/>
  <c r="K19" i="19"/>
  <c r="O19" i="19"/>
  <c r="I19" i="19"/>
  <c r="M19" i="19"/>
  <c r="F19" i="20"/>
  <c r="F4" i="22"/>
  <c r="J4" i="22"/>
  <c r="F16" i="22"/>
  <c r="J16" i="22"/>
  <c r="H19" i="22"/>
  <c r="P19" i="22"/>
  <c r="O4" i="7"/>
  <c r="E16" i="18"/>
  <c r="I16" i="18"/>
  <c r="M16" i="18"/>
  <c r="Q16" i="18"/>
  <c r="G16" i="18"/>
  <c r="O16" i="18"/>
  <c r="G19" i="18"/>
  <c r="K19" i="18"/>
  <c r="O19" i="18"/>
  <c r="E19" i="18"/>
  <c r="I19" i="18"/>
  <c r="M19" i="18"/>
  <c r="C16" i="18"/>
  <c r="D19" i="19"/>
  <c r="H19" i="19"/>
  <c r="L19" i="19"/>
  <c r="P19" i="19"/>
  <c r="F29" i="19"/>
  <c r="J29" i="19"/>
  <c r="G16" i="22"/>
  <c r="K16" i="22"/>
  <c r="E19" i="22"/>
  <c r="Q19" i="22"/>
  <c r="F29" i="22"/>
  <c r="J29" i="22"/>
  <c r="N29" i="22"/>
  <c r="D16" i="18"/>
  <c r="P16" i="18"/>
  <c r="N19" i="18"/>
  <c r="C4" i="7"/>
  <c r="K4" i="7"/>
  <c r="H16" i="7"/>
  <c r="L16" i="7"/>
  <c r="D4" i="19"/>
  <c r="H4" i="19"/>
  <c r="L4" i="19"/>
  <c r="P4" i="19"/>
  <c r="F4" i="19"/>
  <c r="N4" i="19"/>
  <c r="G19" i="20"/>
  <c r="K19" i="20"/>
  <c r="O19" i="20"/>
  <c r="E19" i="20"/>
  <c r="M19" i="20"/>
  <c r="D29" i="20"/>
  <c r="H29" i="20"/>
  <c r="L29" i="20"/>
  <c r="P29" i="20"/>
  <c r="F19" i="22"/>
  <c r="J19" i="22"/>
  <c r="N19" i="22"/>
  <c r="D19" i="22"/>
  <c r="L19" i="22"/>
  <c r="F16" i="7"/>
  <c r="J16" i="7"/>
  <c r="C19" i="7"/>
  <c r="G19" i="7"/>
  <c r="K19" i="7"/>
  <c r="O19" i="7"/>
  <c r="F19" i="7"/>
  <c r="J19" i="7"/>
  <c r="N19" i="7"/>
  <c r="G15" i="18"/>
  <c r="K15" i="18"/>
  <c r="O15" i="18"/>
  <c r="K16" i="18"/>
  <c r="G4" i="7"/>
  <c r="D16" i="7"/>
  <c r="P16" i="7"/>
  <c r="E4" i="19"/>
  <c r="I4" i="19"/>
  <c r="M4" i="19"/>
  <c r="Q4" i="19"/>
  <c r="E29" i="19"/>
  <c r="I29" i="19"/>
  <c r="M29" i="19"/>
  <c r="Q29" i="19"/>
  <c r="E16" i="20"/>
  <c r="I16" i="20"/>
  <c r="M16" i="20"/>
  <c r="Q16" i="20"/>
  <c r="D19" i="20"/>
  <c r="H19" i="20"/>
  <c r="L19" i="20"/>
  <c r="P19" i="20"/>
  <c r="E29" i="20"/>
  <c r="I29" i="20"/>
  <c r="M29" i="20"/>
  <c r="Q29" i="20"/>
  <c r="E16" i="22"/>
  <c r="I16" i="22"/>
  <c r="M16" i="22"/>
  <c r="Q16" i="22"/>
  <c r="G19" i="22"/>
  <c r="K19" i="22"/>
  <c r="O19" i="22"/>
  <c r="G29" i="7"/>
  <c r="K29" i="7"/>
  <c r="O29" i="7"/>
  <c r="D15" i="18"/>
  <c r="H15" i="18"/>
  <c r="L15" i="18"/>
  <c r="P15" i="18"/>
  <c r="J19" i="18"/>
  <c r="F29" i="18"/>
  <c r="J29" i="18"/>
  <c r="N29" i="18"/>
  <c r="C4" i="19"/>
  <c r="C16" i="20"/>
  <c r="E16" i="7"/>
  <c r="I16" i="7"/>
  <c r="M16" i="7"/>
  <c r="Q16" i="7"/>
  <c r="N16" i="7"/>
  <c r="D19" i="7"/>
  <c r="H19" i="7"/>
  <c r="L19" i="7"/>
  <c r="P19" i="7"/>
  <c r="E19" i="7"/>
  <c r="I19" i="7"/>
  <c r="M19" i="7"/>
  <c r="Q19" i="7"/>
  <c r="D29" i="7"/>
  <c r="H29" i="7"/>
  <c r="L29" i="7"/>
  <c r="P29" i="7"/>
  <c r="D4" i="18"/>
  <c r="L4" i="18"/>
  <c r="C29" i="19"/>
  <c r="C4" i="20"/>
  <c r="F19" i="19"/>
  <c r="J19" i="19"/>
  <c r="N19" i="19"/>
  <c r="D29" i="19"/>
  <c r="H29" i="19"/>
  <c r="L29" i="19"/>
  <c r="P29" i="19"/>
  <c r="E4" i="20"/>
  <c r="I4" i="20"/>
  <c r="M4" i="20"/>
  <c r="Q4" i="20"/>
  <c r="F29" i="20"/>
  <c r="J29" i="20"/>
  <c r="N29" i="20"/>
  <c r="D4" i="22"/>
  <c r="H4" i="22"/>
  <c r="L4" i="22"/>
  <c r="P4" i="22"/>
  <c r="D16" i="22"/>
  <c r="H16" i="22"/>
  <c r="L16" i="22"/>
  <c r="P16" i="22"/>
  <c r="D15" i="7"/>
  <c r="H15" i="7"/>
  <c r="L15" i="7"/>
  <c r="P15" i="7"/>
  <c r="F15" i="7"/>
  <c r="J15" i="7"/>
  <c r="N15" i="7"/>
  <c r="E29" i="7"/>
  <c r="I29" i="7"/>
  <c r="M29" i="7"/>
  <c r="Q29" i="7"/>
  <c r="F29" i="7"/>
  <c r="J29" i="7"/>
  <c r="F4" i="18"/>
  <c r="J15" i="18"/>
  <c r="N4" i="18"/>
  <c r="D19" i="18"/>
  <c r="H19" i="18"/>
  <c r="L19" i="18"/>
  <c r="P19" i="18"/>
  <c r="E29" i="18"/>
  <c r="I29" i="18"/>
  <c r="M29" i="18"/>
  <c r="Q29" i="18"/>
  <c r="C19" i="19"/>
  <c r="C29" i="20"/>
  <c r="E4" i="7"/>
  <c r="I4" i="7"/>
  <c r="M4" i="7"/>
  <c r="Q4" i="7"/>
  <c r="F4" i="7"/>
  <c r="J4" i="7"/>
  <c r="N4" i="7"/>
  <c r="C15" i="7"/>
  <c r="G15" i="7"/>
  <c r="K15" i="7"/>
  <c r="O15" i="7"/>
  <c r="N29" i="7"/>
  <c r="H4" i="18"/>
  <c r="P4" i="18"/>
  <c r="I15" i="18"/>
  <c r="Q15" i="18"/>
  <c r="F15" i="18"/>
  <c r="N15" i="18"/>
  <c r="J4" i="18"/>
  <c r="E15" i="18"/>
  <c r="M15" i="18"/>
  <c r="D4" i="7"/>
  <c r="L4" i="7"/>
  <c r="P4" i="7"/>
  <c r="E15" i="7"/>
  <c r="I15" i="7"/>
  <c r="M15" i="7"/>
  <c r="Q15" i="7"/>
  <c r="H4" i="7"/>
  <c r="M3" i="19"/>
  <c r="D4" i="11"/>
  <c r="H4" i="11"/>
  <c r="L4" i="11"/>
  <c r="P4" i="11"/>
  <c r="C4" i="11"/>
  <c r="K4" i="11"/>
  <c r="O4" i="11"/>
  <c r="C16" i="11"/>
  <c r="G16" i="11"/>
  <c r="K16" i="11"/>
  <c r="O16" i="11"/>
  <c r="N19" i="11"/>
  <c r="C15" i="18"/>
  <c r="G4" i="11"/>
  <c r="O29" i="11"/>
  <c r="E16" i="11"/>
  <c r="I16" i="11"/>
  <c r="M16" i="11"/>
  <c r="Q16" i="11"/>
  <c r="F19" i="11"/>
  <c r="J19" i="11"/>
  <c r="C4" i="18"/>
  <c r="C19" i="18"/>
  <c r="C29" i="18"/>
  <c r="B19" i="11"/>
  <c r="B29" i="11"/>
  <c r="C29" i="11"/>
  <c r="G29" i="11"/>
  <c r="K29" i="11"/>
  <c r="E4" i="11"/>
  <c r="I4" i="11"/>
  <c r="M4" i="11"/>
  <c r="Q4" i="11"/>
  <c r="F4" i="11"/>
  <c r="J4" i="11"/>
  <c r="N4" i="11"/>
  <c r="D16" i="11"/>
  <c r="H16" i="11"/>
  <c r="L16" i="11"/>
  <c r="P16" i="11"/>
  <c r="C19" i="11"/>
  <c r="G19" i="11"/>
  <c r="K19" i="11"/>
  <c r="O19" i="11"/>
  <c r="B4" i="11"/>
  <c r="N16" i="11"/>
  <c r="D19" i="11"/>
  <c r="H19" i="11"/>
  <c r="L19" i="11"/>
  <c r="P19" i="11"/>
  <c r="E19" i="11"/>
  <c r="I19" i="11"/>
  <c r="M19" i="11"/>
  <c r="Q19" i="11"/>
  <c r="D29" i="11"/>
  <c r="H29" i="11"/>
  <c r="L29" i="11"/>
  <c r="P29" i="11"/>
  <c r="F16" i="11"/>
  <c r="J16" i="11"/>
  <c r="E29" i="11"/>
  <c r="I29" i="11"/>
  <c r="M29" i="11"/>
  <c r="Q29" i="11"/>
  <c r="F29" i="11"/>
  <c r="J29" i="11"/>
  <c r="N29" i="11"/>
  <c r="C19" i="9"/>
  <c r="D19" i="9"/>
  <c r="G19" i="9"/>
  <c r="H19" i="9"/>
  <c r="K19" i="9"/>
  <c r="L19" i="9"/>
  <c r="O19" i="9"/>
  <c r="P19" i="9"/>
  <c r="E19" i="9"/>
  <c r="I19" i="9"/>
  <c r="M19" i="9"/>
  <c r="Q19" i="9"/>
  <c r="F19" i="9"/>
  <c r="J19" i="9"/>
  <c r="N19" i="9"/>
  <c r="H3" i="7" l="1"/>
  <c r="H3" i="18"/>
  <c r="F3" i="7"/>
  <c r="E3" i="7"/>
  <c r="D3" i="18"/>
  <c r="G3" i="7"/>
  <c r="K3" i="7"/>
  <c r="K3" i="18"/>
  <c r="Q3" i="18"/>
  <c r="L3" i="7"/>
  <c r="J3" i="18"/>
  <c r="N3" i="7"/>
  <c r="M3" i="7"/>
  <c r="P3" i="19"/>
  <c r="C3" i="18"/>
  <c r="P3" i="7"/>
  <c r="Q3" i="7"/>
  <c r="F3" i="18"/>
  <c r="C3" i="7"/>
  <c r="G3" i="18"/>
  <c r="M3" i="18"/>
  <c r="I3" i="18"/>
  <c r="D3" i="7"/>
  <c r="P3" i="18"/>
  <c r="J3" i="7"/>
  <c r="I3" i="7"/>
  <c r="N3" i="18"/>
  <c r="L3" i="18"/>
  <c r="O3" i="7"/>
  <c r="O3" i="18"/>
  <c r="E3" i="18"/>
  <c r="G3" i="19"/>
  <c r="D3" i="20"/>
  <c r="O3" i="20"/>
  <c r="K3" i="19"/>
  <c r="J3" i="20"/>
  <c r="K3" i="22"/>
  <c r="I3" i="22"/>
  <c r="L3" i="20"/>
  <c r="J3" i="22"/>
  <c r="M3" i="22"/>
  <c r="Q3" i="19"/>
  <c r="K3" i="20"/>
  <c r="G3" i="20"/>
  <c r="Q3" i="20"/>
  <c r="F3" i="20"/>
  <c r="D3" i="22"/>
  <c r="Q3" i="22"/>
  <c r="N3" i="20"/>
  <c r="O3" i="22"/>
  <c r="J3" i="19"/>
  <c r="D3" i="19"/>
  <c r="F3" i="22"/>
  <c r="O3" i="19"/>
  <c r="C3" i="22"/>
  <c r="H3" i="20"/>
  <c r="I3" i="20"/>
  <c r="I3" i="19"/>
  <c r="P3" i="20"/>
  <c r="L3" i="19"/>
  <c r="H3" i="22"/>
  <c r="G3" i="22"/>
  <c r="G3" i="11"/>
  <c r="E3" i="22"/>
  <c r="E3" i="19"/>
  <c r="N3" i="22"/>
  <c r="H3" i="19"/>
  <c r="P3" i="22"/>
  <c r="M3" i="20"/>
  <c r="N16" i="9"/>
  <c r="O3" i="11"/>
  <c r="L3" i="22"/>
  <c r="F3" i="19"/>
  <c r="L16" i="8"/>
  <c r="N3" i="19"/>
  <c r="D16" i="8"/>
  <c r="H16" i="8"/>
  <c r="P16" i="8"/>
  <c r="N16" i="8"/>
  <c r="D3" i="11"/>
  <c r="C3" i="19"/>
  <c r="E3" i="20"/>
  <c r="C3" i="20"/>
  <c r="C3" i="11"/>
  <c r="H3" i="11"/>
  <c r="B3" i="11"/>
  <c r="N4" i="8"/>
  <c r="E16" i="8"/>
  <c r="I16" i="8"/>
  <c r="M16" i="8"/>
  <c r="Q16" i="8"/>
  <c r="E16" i="9"/>
  <c r="I16" i="9"/>
  <c r="Q16" i="9"/>
  <c r="F4" i="8"/>
  <c r="P3" i="11"/>
  <c r="N3" i="11"/>
  <c r="M3" i="11"/>
  <c r="M74" i="6"/>
  <c r="J4" i="8"/>
  <c r="M16" i="9"/>
  <c r="E19" i="8"/>
  <c r="I19" i="8"/>
  <c r="J29" i="8"/>
  <c r="K3" i="11"/>
  <c r="L3" i="11"/>
  <c r="N29" i="8"/>
  <c r="B19" i="9"/>
  <c r="I3" i="11"/>
  <c r="F16" i="8"/>
  <c r="J16" i="8"/>
  <c r="F29" i="8"/>
  <c r="F3" i="11"/>
  <c r="E3" i="11"/>
  <c r="B29" i="8"/>
  <c r="J3" i="11"/>
  <c r="M19" i="8"/>
  <c r="Q19" i="8"/>
  <c r="B16" i="8"/>
  <c r="Q3" i="11"/>
  <c r="C4" i="8"/>
  <c r="G4" i="8"/>
  <c r="K4" i="8"/>
  <c r="O4" i="8"/>
  <c r="C16" i="8"/>
  <c r="G16" i="8"/>
  <c r="K16" i="8"/>
  <c r="O16" i="8"/>
  <c r="B4" i="8"/>
  <c r="B78" i="6"/>
  <c r="D4" i="8"/>
  <c r="H4" i="8"/>
  <c r="L4" i="8"/>
  <c r="P4" i="8"/>
  <c r="E4" i="8"/>
  <c r="I4" i="8"/>
  <c r="M4" i="8"/>
  <c r="Q4" i="8"/>
  <c r="F19" i="8"/>
  <c r="J19" i="8"/>
  <c r="N19" i="8"/>
  <c r="C29" i="8"/>
  <c r="G29" i="8"/>
  <c r="K29" i="8"/>
  <c r="O29" i="8"/>
  <c r="B4" i="9"/>
  <c r="B29" i="9"/>
  <c r="B74" i="6"/>
  <c r="C19" i="8"/>
  <c r="G19" i="8"/>
  <c r="K19" i="8"/>
  <c r="O19" i="8"/>
  <c r="D19" i="8"/>
  <c r="H19" i="8"/>
  <c r="L19" i="8"/>
  <c r="P19" i="8"/>
  <c r="D29" i="8"/>
  <c r="H29" i="8"/>
  <c r="L29" i="8"/>
  <c r="P29" i="8"/>
  <c r="E29" i="8"/>
  <c r="I29" i="8"/>
  <c r="M29" i="8"/>
  <c r="Q29" i="8"/>
  <c r="B19" i="8"/>
  <c r="B16" i="9"/>
  <c r="J16" i="9"/>
  <c r="F16" i="9"/>
  <c r="K16" i="9"/>
  <c r="C16" i="9"/>
  <c r="G16" i="9"/>
  <c r="O16" i="9"/>
  <c r="D16" i="9"/>
  <c r="H16" i="9"/>
  <c r="L16" i="9"/>
  <c r="P16" i="9"/>
  <c r="F78" i="6"/>
  <c r="I74" i="6"/>
  <c r="D88" i="6"/>
  <c r="H88" i="6"/>
  <c r="L88" i="6"/>
  <c r="P88" i="6"/>
  <c r="E88" i="6"/>
  <c r="I88" i="6"/>
  <c r="M88" i="6"/>
  <c r="Q88" i="6"/>
  <c r="F88" i="6"/>
  <c r="J88" i="6"/>
  <c r="E74" i="6"/>
  <c r="Q74" i="6"/>
  <c r="F74" i="6"/>
  <c r="J74" i="6"/>
  <c r="N74" i="6"/>
  <c r="E78" i="6"/>
  <c r="I78" i="6"/>
  <c r="M78" i="6"/>
  <c r="Q78" i="6"/>
  <c r="J78" i="6"/>
  <c r="N78" i="6"/>
  <c r="C78" i="6"/>
  <c r="G78" i="6"/>
  <c r="K78" i="6"/>
  <c r="D78" i="6"/>
  <c r="H78" i="6"/>
  <c r="L78" i="6"/>
  <c r="P78" i="6"/>
  <c r="L55" i="6"/>
  <c r="P55" i="6"/>
  <c r="D55" i="6"/>
  <c r="C55" i="6"/>
  <c r="G55" i="6"/>
  <c r="K55" i="6"/>
  <c r="O55" i="6"/>
  <c r="H55" i="6"/>
  <c r="N88" i="6"/>
  <c r="B88" i="6"/>
  <c r="E55" i="6"/>
  <c r="I55" i="6"/>
  <c r="M55" i="6"/>
  <c r="Q55" i="6"/>
  <c r="O78" i="6"/>
  <c r="F55" i="6"/>
  <c r="J55" i="6"/>
  <c r="N55" i="6"/>
  <c r="C88" i="6"/>
  <c r="G88" i="6"/>
  <c r="K88" i="6"/>
  <c r="O88" i="6"/>
  <c r="K74" i="6"/>
  <c r="C74" i="6"/>
  <c r="G74" i="6"/>
  <c r="O74" i="6"/>
  <c r="D74" i="6"/>
  <c r="H74" i="6"/>
  <c r="L74" i="6"/>
  <c r="P74" i="6"/>
  <c r="O87" i="6" l="1"/>
  <c r="B87" i="6"/>
  <c r="J87" i="6"/>
  <c r="I87" i="6"/>
  <c r="H87" i="6"/>
  <c r="K87" i="6"/>
  <c r="N87" i="6"/>
  <c r="F87" i="6"/>
  <c r="E87" i="6"/>
  <c r="D87" i="6"/>
  <c r="C87" i="6"/>
  <c r="M87" i="6"/>
  <c r="L87" i="6"/>
  <c r="G87" i="6"/>
  <c r="Q87" i="6"/>
  <c r="P87" i="6"/>
  <c r="K3" i="8"/>
  <c r="Q72" i="6"/>
  <c r="B72" i="6"/>
  <c r="G72" i="6"/>
  <c r="F72" i="6"/>
  <c r="E72" i="6"/>
  <c r="B3" i="8"/>
  <c r="J3" i="8"/>
  <c r="D41" i="6"/>
  <c r="P41" i="6"/>
  <c r="B3" i="9"/>
  <c r="D72" i="6"/>
  <c r="O3" i="8"/>
  <c r="N3" i="8"/>
  <c r="M72" i="6"/>
  <c r="C3" i="8"/>
  <c r="O72" i="6"/>
  <c r="L72" i="6"/>
  <c r="I72" i="6"/>
  <c r="F3" i="8"/>
  <c r="Q3" i="8"/>
  <c r="G3" i="8"/>
  <c r="E3" i="8"/>
  <c r="D3" i="8"/>
  <c r="P3" i="8"/>
  <c r="M3" i="8"/>
  <c r="L3" i="8"/>
  <c r="I3" i="8"/>
  <c r="H3" i="8"/>
  <c r="K72" i="6"/>
  <c r="H41" i="6"/>
  <c r="L41" i="6"/>
  <c r="P72" i="6"/>
  <c r="H72" i="6"/>
  <c r="C72" i="6"/>
  <c r="J72" i="6"/>
  <c r="E41" i="6"/>
  <c r="I41" i="6"/>
  <c r="M41" i="6"/>
  <c r="Q41" i="6"/>
  <c r="C41" i="6"/>
  <c r="G41" i="6"/>
  <c r="K41" i="6"/>
  <c r="O41" i="6"/>
  <c r="M45" i="6"/>
  <c r="N72" i="6"/>
  <c r="I54" i="6"/>
  <c r="I45" i="6"/>
  <c r="E54" i="6"/>
  <c r="O54" i="6"/>
  <c r="B45" i="6"/>
  <c r="N54" i="6"/>
  <c r="Q54" i="6"/>
  <c r="K54" i="6"/>
  <c r="F54" i="6"/>
  <c r="H54" i="6"/>
  <c r="C54" i="6"/>
  <c r="P54" i="6"/>
  <c r="Q45" i="6"/>
  <c r="L54" i="6"/>
  <c r="J54" i="6"/>
  <c r="M54" i="6"/>
  <c r="G54" i="6"/>
  <c r="D54" i="6"/>
  <c r="F41" i="6"/>
  <c r="N41" i="6"/>
  <c r="J41" i="6"/>
  <c r="E45" i="6"/>
  <c r="F45" i="6"/>
  <c r="J45" i="6"/>
  <c r="N45" i="6"/>
  <c r="C45" i="6"/>
  <c r="G45" i="6"/>
  <c r="K45" i="6"/>
  <c r="O45" i="6"/>
  <c r="D45" i="6"/>
  <c r="H45" i="6"/>
  <c r="L45" i="6"/>
  <c r="P45" i="6"/>
  <c r="B41" i="6"/>
  <c r="B8" i="6"/>
  <c r="N8" i="6"/>
  <c r="C10" i="6"/>
  <c r="G10" i="6"/>
  <c r="K10" i="6"/>
  <c r="J10" i="6"/>
  <c r="F8" i="6"/>
  <c r="O10" i="6"/>
  <c r="J8" i="6"/>
  <c r="D10" i="6"/>
  <c r="H10" i="6"/>
  <c r="L10" i="6"/>
  <c r="P10" i="6"/>
  <c r="D8" i="6"/>
  <c r="H8" i="6"/>
  <c r="L8" i="6"/>
  <c r="P8" i="6"/>
  <c r="E10" i="6"/>
  <c r="I10" i="6"/>
  <c r="M10" i="6"/>
  <c r="Q10" i="6"/>
  <c r="E8" i="6"/>
  <c r="I8" i="6"/>
  <c r="M8" i="6"/>
  <c r="Q8" i="6"/>
  <c r="F10" i="6"/>
  <c r="N10" i="6"/>
  <c r="C8" i="6"/>
  <c r="G8" i="6"/>
  <c r="K8" i="6"/>
  <c r="O8" i="6"/>
  <c r="C6" i="34" l="1"/>
  <c r="C6" i="32"/>
  <c r="C6" i="30"/>
  <c r="O6" i="32"/>
  <c r="O6" i="34"/>
  <c r="O6" i="30"/>
  <c r="I6" i="34"/>
  <c r="I6" i="32"/>
  <c r="I6" i="30"/>
  <c r="H6" i="32"/>
  <c r="H6" i="30"/>
  <c r="H6" i="34"/>
  <c r="F6" i="34"/>
  <c r="F6" i="30"/>
  <c r="F6" i="32"/>
  <c r="L6" i="30"/>
  <c r="L6" i="32"/>
  <c r="L6" i="34"/>
  <c r="K6" i="34"/>
  <c r="K6" i="32"/>
  <c r="K6" i="30"/>
  <c r="E6" i="32"/>
  <c r="E6" i="30"/>
  <c r="E6" i="34"/>
  <c r="D6" i="30"/>
  <c r="D6" i="34"/>
  <c r="D6" i="32"/>
  <c r="N6" i="32"/>
  <c r="N6" i="34"/>
  <c r="N6" i="30"/>
  <c r="M6" i="30"/>
  <c r="M6" i="34"/>
  <c r="M6" i="32"/>
  <c r="G6" i="34"/>
  <c r="G6" i="30"/>
  <c r="G6" i="32"/>
  <c r="Q6" i="30"/>
  <c r="Q6" i="32"/>
  <c r="Q6" i="34"/>
  <c r="P6" i="34"/>
  <c r="P6" i="32"/>
  <c r="P6" i="30"/>
  <c r="J6" i="30"/>
  <c r="J6" i="32"/>
  <c r="J6" i="34"/>
  <c r="B6" i="32"/>
  <c r="B6" i="30"/>
  <c r="B6" i="34"/>
  <c r="C72" i="29"/>
  <c r="C68" i="29"/>
  <c r="C70" i="29"/>
  <c r="O70" i="29"/>
  <c r="O72" i="29"/>
  <c r="O68" i="29"/>
  <c r="D68" i="29"/>
  <c r="D72" i="29"/>
  <c r="D70" i="29"/>
  <c r="N72" i="29"/>
  <c r="N68" i="29"/>
  <c r="N70" i="29"/>
  <c r="M68" i="29"/>
  <c r="M70" i="29"/>
  <c r="M72" i="29"/>
  <c r="L72" i="29"/>
  <c r="L68" i="29"/>
  <c r="L70" i="29"/>
  <c r="I68" i="29"/>
  <c r="I70" i="29"/>
  <c r="I72" i="29"/>
  <c r="H70" i="29"/>
  <c r="H68" i="29"/>
  <c r="H72" i="29"/>
  <c r="F72" i="29"/>
  <c r="F70" i="29"/>
  <c r="F68" i="29"/>
  <c r="K72" i="29"/>
  <c r="K68" i="29"/>
  <c r="K70" i="29"/>
  <c r="E72" i="29"/>
  <c r="E68" i="29"/>
  <c r="E70" i="29"/>
  <c r="G68" i="29"/>
  <c r="G72" i="29"/>
  <c r="G70" i="29"/>
  <c r="Q72" i="29"/>
  <c r="Q68" i="29"/>
  <c r="Q70" i="29"/>
  <c r="P70" i="29"/>
  <c r="P68" i="29"/>
  <c r="P72" i="29"/>
  <c r="J68" i="29"/>
  <c r="J70" i="29"/>
  <c r="J72" i="29"/>
  <c r="B72" i="29"/>
  <c r="B70" i="29"/>
  <c r="B68" i="29"/>
  <c r="N63" i="6"/>
  <c r="P39" i="6"/>
  <c r="G63" i="6"/>
  <c r="F63" i="6"/>
  <c r="I63" i="6"/>
  <c r="D39" i="6"/>
  <c r="H63" i="6"/>
  <c r="P63" i="6"/>
  <c r="K63" i="6"/>
  <c r="O63" i="6"/>
  <c r="J63" i="6"/>
  <c r="C63" i="6"/>
  <c r="Q63" i="6"/>
  <c r="K39" i="6"/>
  <c r="O39" i="6"/>
  <c r="Q39" i="6"/>
  <c r="L39" i="6"/>
  <c r="H39" i="6"/>
  <c r="M39" i="6"/>
  <c r="G39" i="6"/>
  <c r="B39" i="6"/>
  <c r="C39" i="6"/>
  <c r="E39" i="6"/>
  <c r="F39" i="6"/>
  <c r="I39" i="6"/>
  <c r="D62" i="6"/>
  <c r="D65" i="6"/>
  <c r="D66" i="6"/>
  <c r="D68" i="6"/>
  <c r="D67" i="6"/>
  <c r="D64" i="6"/>
  <c r="L62" i="6"/>
  <c r="L65" i="6"/>
  <c r="L66" i="6"/>
  <c r="L67" i="6"/>
  <c r="L64" i="6"/>
  <c r="L68" i="6"/>
  <c r="C62" i="6"/>
  <c r="C64" i="6"/>
  <c r="C65" i="6"/>
  <c r="C67" i="6"/>
  <c r="C68" i="6"/>
  <c r="C66" i="6"/>
  <c r="F62" i="6"/>
  <c r="F68" i="6"/>
  <c r="F64" i="6"/>
  <c r="F65" i="6"/>
  <c r="F66" i="6"/>
  <c r="F67" i="6"/>
  <c r="Q67" i="6"/>
  <c r="Q62" i="6"/>
  <c r="Q65" i="6"/>
  <c r="Q66" i="6"/>
  <c r="Q68" i="6"/>
  <c r="Q64" i="6"/>
  <c r="G62" i="6"/>
  <c r="G65" i="6"/>
  <c r="G64" i="6"/>
  <c r="G67" i="6"/>
  <c r="G68" i="6"/>
  <c r="G66" i="6"/>
  <c r="J62" i="6"/>
  <c r="J68" i="6"/>
  <c r="J64" i="6"/>
  <c r="J67" i="6"/>
  <c r="J65" i="6"/>
  <c r="J66" i="6"/>
  <c r="O62" i="6"/>
  <c r="O65" i="6"/>
  <c r="O64" i="6"/>
  <c r="O67" i="6"/>
  <c r="O66" i="6"/>
  <c r="O68" i="6"/>
  <c r="M62" i="6"/>
  <c r="M67" i="6"/>
  <c r="M64" i="6"/>
  <c r="M68" i="6"/>
  <c r="M65" i="6"/>
  <c r="M66" i="6"/>
  <c r="E67" i="6"/>
  <c r="E66" i="6"/>
  <c r="E62" i="6"/>
  <c r="E65" i="6"/>
  <c r="E68" i="6"/>
  <c r="E64" i="6"/>
  <c r="J39" i="6"/>
  <c r="N39" i="6"/>
  <c r="D63" i="6"/>
  <c r="M63" i="6"/>
  <c r="L63" i="6"/>
  <c r="P66" i="6"/>
  <c r="P62" i="6"/>
  <c r="P64" i="6"/>
  <c r="P67" i="6"/>
  <c r="P68" i="6"/>
  <c r="P65" i="6"/>
  <c r="H66" i="6"/>
  <c r="H62" i="6"/>
  <c r="H65" i="6"/>
  <c r="H64" i="6"/>
  <c r="H68" i="6"/>
  <c r="H67" i="6"/>
  <c r="K62" i="6"/>
  <c r="K64" i="6"/>
  <c r="K65" i="6"/>
  <c r="K66" i="6"/>
  <c r="K67" i="6"/>
  <c r="K68" i="6"/>
  <c r="N62" i="6"/>
  <c r="N64" i="6"/>
  <c r="N68" i="6"/>
  <c r="N66" i="6"/>
  <c r="N67" i="6"/>
  <c r="N65" i="6"/>
  <c r="E63" i="6"/>
  <c r="I62" i="6"/>
  <c r="I67" i="6"/>
  <c r="I66" i="6"/>
  <c r="I68" i="6"/>
  <c r="I65" i="6"/>
  <c r="I64" i="6"/>
  <c r="F120" i="6" l="1"/>
  <c r="F119" i="6" s="1"/>
  <c r="M106" i="6"/>
  <c r="B106" i="6"/>
  <c r="J113" i="6"/>
  <c r="Q106" i="6"/>
  <c r="G106" i="6"/>
  <c r="O106" i="6"/>
  <c r="L106" i="6"/>
  <c r="P120" i="6"/>
  <c r="Q113" i="6"/>
  <c r="N113" i="6"/>
  <c r="B120" i="6"/>
  <c r="F106" i="6"/>
  <c r="I120" i="6"/>
  <c r="L113" i="6"/>
  <c r="M113" i="6"/>
  <c r="G120" i="6"/>
  <c r="F113" i="6"/>
  <c r="D113" i="6"/>
  <c r="H120" i="6"/>
  <c r="L120" i="6"/>
  <c r="C120" i="6"/>
  <c r="J106" i="6"/>
  <c r="P113" i="6"/>
  <c r="G113" i="6"/>
  <c r="E106" i="6"/>
  <c r="K120" i="6"/>
  <c r="D106" i="6"/>
  <c r="D120" i="6"/>
  <c r="H113" i="6"/>
  <c r="I106" i="6"/>
  <c r="I113" i="6"/>
  <c r="O113" i="6"/>
  <c r="C113" i="6"/>
  <c r="K113" i="6"/>
  <c r="O120" i="6"/>
  <c r="M120" i="6"/>
  <c r="C106" i="6"/>
  <c r="J120" i="6"/>
  <c r="P106" i="6"/>
  <c r="Q120" i="6"/>
  <c r="N120" i="6"/>
  <c r="N106" i="6"/>
  <c r="E113" i="6"/>
  <c r="E120" i="6"/>
  <c r="K106" i="6"/>
  <c r="H106" i="6"/>
  <c r="E119" i="6" l="1"/>
  <c r="K105" i="6"/>
  <c r="N119" i="6"/>
  <c r="C105" i="6"/>
  <c r="E105" i="6"/>
  <c r="C119" i="6"/>
  <c r="I119" i="6"/>
  <c r="O105" i="6"/>
  <c r="B105" i="6"/>
  <c r="Q119" i="6"/>
  <c r="D119" i="6"/>
  <c r="L119" i="6"/>
  <c r="F105" i="6"/>
  <c r="M105" i="6"/>
  <c r="P105" i="6"/>
  <c r="O119" i="6"/>
  <c r="D105" i="6"/>
  <c r="H119" i="6"/>
  <c r="P119" i="6"/>
  <c r="Q105" i="6"/>
  <c r="M119" i="6"/>
  <c r="G119" i="6"/>
  <c r="G105" i="6"/>
  <c r="H105" i="6"/>
  <c r="N105" i="6"/>
  <c r="J119" i="6"/>
  <c r="I105" i="6"/>
  <c r="K119" i="6"/>
  <c r="J105" i="6"/>
  <c r="B119" i="6"/>
  <c r="L105" i="6"/>
  <c r="Q15" i="6"/>
  <c r="P15" i="6"/>
  <c r="M15" i="6"/>
  <c r="L15" i="6"/>
  <c r="K15" i="6"/>
  <c r="I15" i="6"/>
  <c r="H15" i="6"/>
  <c r="G15" i="6"/>
  <c r="E15" i="6"/>
  <c r="D15" i="6"/>
  <c r="C15" i="6"/>
  <c r="B15" i="6"/>
  <c r="F15" i="6" l="1"/>
  <c r="J15" i="6"/>
  <c r="N15" i="6"/>
  <c r="O15" i="6"/>
  <c r="C6" i="35"/>
  <c r="C6" i="33"/>
  <c r="C6" i="31"/>
  <c r="D6" i="35"/>
  <c r="D6" i="33"/>
  <c r="D6" i="31"/>
  <c r="H6" i="31"/>
  <c r="H6" i="33"/>
  <c r="H6" i="35"/>
  <c r="L6" i="33"/>
  <c r="L6" i="35"/>
  <c r="L6" i="31"/>
  <c r="P6" i="33"/>
  <c r="P6" i="31"/>
  <c r="P6" i="35"/>
  <c r="K6" i="33"/>
  <c r="K6" i="35"/>
  <c r="K6" i="31"/>
  <c r="I6" i="33"/>
  <c r="I6" i="31"/>
  <c r="I6" i="35"/>
  <c r="M6" i="33"/>
  <c r="M6" i="31"/>
  <c r="M6" i="35"/>
  <c r="Q6" i="35"/>
  <c r="Q6" i="33"/>
  <c r="Q6" i="31"/>
  <c r="G6" i="35"/>
  <c r="G6" i="31"/>
  <c r="G6" i="33"/>
  <c r="O6" i="35"/>
  <c r="O6" i="31"/>
  <c r="O6" i="33"/>
  <c r="E6" i="31"/>
  <c r="E6" i="33"/>
  <c r="E6" i="35"/>
  <c r="B6" i="33"/>
  <c r="B6" i="35"/>
  <c r="B6" i="31"/>
  <c r="F6" i="35"/>
  <c r="F6" i="31"/>
  <c r="F6" i="33"/>
  <c r="J6" i="33"/>
  <c r="J6" i="35"/>
  <c r="J6" i="31"/>
  <c r="N6" i="35"/>
  <c r="N6" i="31"/>
  <c r="N6" i="33"/>
  <c r="C73" i="29"/>
  <c r="C69" i="29"/>
  <c r="C71" i="29"/>
  <c r="H71" i="29"/>
  <c r="H73" i="29"/>
  <c r="H69" i="29"/>
  <c r="P69" i="29"/>
  <c r="P73" i="29"/>
  <c r="P71" i="29"/>
  <c r="E73" i="29"/>
  <c r="E69" i="29"/>
  <c r="E71" i="29"/>
  <c r="I69" i="29"/>
  <c r="I73" i="29"/>
  <c r="I71" i="29"/>
  <c r="M71" i="29"/>
  <c r="M69" i="29"/>
  <c r="M73" i="29"/>
  <c r="Q69" i="29"/>
  <c r="Q71" i="29"/>
  <c r="Q73" i="29"/>
  <c r="G69" i="29"/>
  <c r="G71" i="29"/>
  <c r="G73" i="29"/>
  <c r="K69" i="29"/>
  <c r="K73" i="29"/>
  <c r="K71" i="29"/>
  <c r="O73" i="29"/>
  <c r="O69" i="29"/>
  <c r="O71" i="29"/>
  <c r="D69" i="29"/>
  <c r="D71" i="29"/>
  <c r="D73" i="29"/>
  <c r="L73" i="29"/>
  <c r="L69" i="29"/>
  <c r="L71" i="29"/>
  <c r="B69" i="29"/>
  <c r="B71" i="29"/>
  <c r="B73" i="29"/>
  <c r="F69" i="29"/>
  <c r="F73" i="29"/>
  <c r="F71" i="29"/>
  <c r="J71" i="29"/>
  <c r="J73" i="29"/>
  <c r="J69" i="29"/>
  <c r="N73" i="29"/>
  <c r="N71" i="29"/>
  <c r="N69" i="29"/>
  <c r="C32" i="39" l="1"/>
  <c r="G33" i="39"/>
  <c r="C38" i="39"/>
  <c r="D38" i="39"/>
  <c r="F38" i="39"/>
  <c r="I38" i="39"/>
  <c r="L38" i="39"/>
  <c r="Q38" i="39"/>
  <c r="D39" i="39"/>
  <c r="E39" i="39"/>
  <c r="I52" i="39"/>
  <c r="L39" i="39"/>
  <c r="M39" i="39"/>
  <c r="Q52" i="39"/>
  <c r="C40" i="39"/>
  <c r="D40" i="39"/>
  <c r="I40" i="39"/>
  <c r="L40" i="39"/>
  <c r="Q40" i="39"/>
  <c r="D32" i="39"/>
  <c r="E32" i="39"/>
  <c r="H32" i="39"/>
  <c r="I32" i="39"/>
  <c r="L32" i="39"/>
  <c r="M32" i="39"/>
  <c r="P32" i="39"/>
  <c r="Q32" i="39"/>
  <c r="D33" i="39"/>
  <c r="E33" i="39"/>
  <c r="H33" i="39"/>
  <c r="I33" i="39"/>
  <c r="L33" i="39"/>
  <c r="M33" i="39"/>
  <c r="P33" i="39"/>
  <c r="Q33" i="39"/>
  <c r="D34" i="39"/>
  <c r="E34" i="39"/>
  <c r="H34" i="39"/>
  <c r="I34" i="39"/>
  <c r="L34" i="39"/>
  <c r="M34" i="39"/>
  <c r="P34" i="39"/>
  <c r="Q34" i="39"/>
  <c r="D35" i="39"/>
  <c r="E35" i="39"/>
  <c r="H35" i="39"/>
  <c r="I35" i="39"/>
  <c r="L35" i="39"/>
  <c r="M35" i="39"/>
  <c r="P35" i="39"/>
  <c r="Q35" i="39"/>
  <c r="D36" i="39"/>
  <c r="E36" i="39"/>
  <c r="H36" i="39"/>
  <c r="I36" i="39"/>
  <c r="L36" i="39"/>
  <c r="M36" i="39"/>
  <c r="P36" i="39"/>
  <c r="Q36" i="39"/>
  <c r="D37" i="39"/>
  <c r="E37" i="39"/>
  <c r="H37" i="39"/>
  <c r="I37" i="39"/>
  <c r="L37" i="39"/>
  <c r="M37" i="39"/>
  <c r="P37" i="39"/>
  <c r="Q37" i="39"/>
  <c r="E38" i="39"/>
  <c r="H38" i="39"/>
  <c r="M38" i="39"/>
  <c r="P38" i="39"/>
  <c r="H39" i="39"/>
  <c r="I39" i="39"/>
  <c r="P39" i="39"/>
  <c r="Q39" i="39"/>
  <c r="E40" i="39"/>
  <c r="H40" i="39"/>
  <c r="M40" i="39"/>
  <c r="P40" i="39"/>
  <c r="D45" i="39"/>
  <c r="E45" i="39"/>
  <c r="H45" i="39"/>
  <c r="I45" i="39"/>
  <c r="L45" i="39"/>
  <c r="M45" i="39"/>
  <c r="P45" i="39"/>
  <c r="Q45" i="39"/>
  <c r="D46" i="39"/>
  <c r="E46" i="39"/>
  <c r="H46" i="39"/>
  <c r="I46" i="39"/>
  <c r="L46" i="39"/>
  <c r="M46" i="39"/>
  <c r="P46" i="39"/>
  <c r="Q46" i="39"/>
  <c r="D47" i="39"/>
  <c r="E47" i="39"/>
  <c r="H47" i="39"/>
  <c r="I47" i="39"/>
  <c r="L47" i="39"/>
  <c r="M47" i="39"/>
  <c r="P47" i="39"/>
  <c r="Q47" i="39"/>
  <c r="D52" i="39"/>
  <c r="E52" i="39"/>
  <c r="H52" i="39"/>
  <c r="L52" i="39"/>
  <c r="M52" i="39"/>
  <c r="P52" i="39"/>
  <c r="D53" i="39"/>
  <c r="E53" i="39"/>
  <c r="H53" i="39"/>
  <c r="L53" i="39"/>
  <c r="M53" i="39"/>
  <c r="P53" i="39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J44" i="38"/>
  <c r="E32" i="37"/>
  <c r="F32" i="37"/>
  <c r="I32" i="37"/>
  <c r="J32" i="37"/>
  <c r="M32" i="37"/>
  <c r="N32" i="37"/>
  <c r="E33" i="37"/>
  <c r="I33" i="37"/>
  <c r="J33" i="37"/>
  <c r="M33" i="37"/>
  <c r="Q33" i="37"/>
  <c r="E34" i="37"/>
  <c r="I34" i="37"/>
  <c r="M34" i="37"/>
  <c r="N34" i="37"/>
  <c r="F35" i="37"/>
  <c r="N35" i="37"/>
  <c r="E49" i="39"/>
  <c r="F36" i="37"/>
  <c r="J36" i="37"/>
  <c r="Q36" i="37"/>
  <c r="F37" i="37"/>
  <c r="M50" i="39"/>
  <c r="N37" i="37"/>
  <c r="C38" i="37"/>
  <c r="J38" i="37"/>
  <c r="Q51" i="39"/>
  <c r="E39" i="37"/>
  <c r="F39" i="37"/>
  <c r="I39" i="37"/>
  <c r="M39" i="37"/>
  <c r="N39" i="37"/>
  <c r="Q39" i="37"/>
  <c r="C40" i="37"/>
  <c r="E40" i="37"/>
  <c r="I40" i="37"/>
  <c r="J40" i="37"/>
  <c r="M40" i="37"/>
  <c r="B32" i="37"/>
  <c r="C32" i="37"/>
  <c r="O32" i="37"/>
  <c r="F33" i="37"/>
  <c r="N33" i="37"/>
  <c r="O33" i="37"/>
  <c r="C34" i="37"/>
  <c r="J34" i="37"/>
  <c r="O34" i="37"/>
  <c r="O35" i="37"/>
  <c r="C36" i="37"/>
  <c r="O36" i="37"/>
  <c r="B37" i="37"/>
  <c r="M37" i="37"/>
  <c r="F38" i="37"/>
  <c r="Q38" i="37"/>
  <c r="O39" i="37"/>
  <c r="O40" i="37"/>
  <c r="N47" i="37"/>
  <c r="H30" i="36"/>
  <c r="F48" i="37"/>
  <c r="J47" i="37"/>
  <c r="L32" i="36"/>
  <c r="N48" i="37"/>
  <c r="D33" i="36"/>
  <c r="H33" i="36"/>
  <c r="L33" i="36"/>
  <c r="P33" i="36"/>
  <c r="A6" i="35"/>
  <c r="A8" i="35"/>
  <c r="A9" i="35"/>
  <c r="A10" i="35"/>
  <c r="A14" i="35"/>
  <c r="A15" i="35"/>
  <c r="A6" i="34"/>
  <c r="A8" i="34"/>
  <c r="A9" i="34"/>
  <c r="A10" i="34"/>
  <c r="A14" i="34"/>
  <c r="A15" i="34"/>
  <c r="A6" i="33"/>
  <c r="A8" i="33"/>
  <c r="A9" i="33"/>
  <c r="A10" i="33"/>
  <c r="A14" i="33"/>
  <c r="A15" i="33"/>
  <c r="A6" i="32"/>
  <c r="A8" i="32"/>
  <c r="A9" i="32"/>
  <c r="A10" i="32"/>
  <c r="A14" i="32"/>
  <c r="A15" i="32"/>
  <c r="A6" i="31"/>
  <c r="A8" i="31"/>
  <c r="A9" i="31"/>
  <c r="A10" i="31"/>
  <c r="A14" i="31"/>
  <c r="A15" i="31"/>
  <c r="A6" i="30"/>
  <c r="A8" i="30"/>
  <c r="A9" i="30"/>
  <c r="A10" i="30"/>
  <c r="A14" i="30"/>
  <c r="A15" i="30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N6" i="25"/>
  <c r="Q6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C18" i="25"/>
  <c r="D18" i="25"/>
  <c r="E18" i="25"/>
  <c r="G18" i="25"/>
  <c r="H18" i="25"/>
  <c r="I18" i="25"/>
  <c r="J18" i="25"/>
  <c r="K18" i="25"/>
  <c r="L18" i="25"/>
  <c r="M18" i="25"/>
  <c r="O18" i="25"/>
  <c r="P18" i="25"/>
  <c r="Q18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G32" i="25"/>
  <c r="K32" i="25"/>
  <c r="M32" i="25"/>
  <c r="C33" i="25"/>
  <c r="D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N6" i="24"/>
  <c r="I5" i="21"/>
  <c r="C6" i="21"/>
  <c r="F6" i="21"/>
  <c r="N6" i="23"/>
  <c r="Q6" i="23"/>
  <c r="G7" i="21"/>
  <c r="L8" i="21"/>
  <c r="P8" i="21"/>
  <c r="E9" i="21"/>
  <c r="I9" i="21"/>
  <c r="P12" i="21"/>
  <c r="E13" i="21"/>
  <c r="I13" i="21"/>
  <c r="M13" i="21"/>
  <c r="E15" i="21"/>
  <c r="O15" i="21"/>
  <c r="J30" i="21"/>
  <c r="O31" i="21"/>
  <c r="L7" i="24"/>
  <c r="P11" i="24"/>
  <c r="M13" i="23"/>
  <c r="N13" i="23"/>
  <c r="C14" i="23"/>
  <c r="K14" i="23"/>
  <c r="O14" i="23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G5" i="10"/>
  <c r="O6" i="10"/>
  <c r="G7" i="10"/>
  <c r="O8" i="10"/>
  <c r="G9" i="10"/>
  <c r="O10" i="10"/>
  <c r="G11" i="10"/>
  <c r="O12" i="10"/>
  <c r="G13" i="10"/>
  <c r="O14" i="10"/>
  <c r="G15" i="10"/>
  <c r="G17" i="10"/>
  <c r="O18" i="10"/>
  <c r="O26" i="10"/>
  <c r="M5" i="14"/>
  <c r="I6" i="14"/>
  <c r="M7" i="14"/>
  <c r="Q7" i="14"/>
  <c r="M8" i="14"/>
  <c r="M9" i="14"/>
  <c r="B15" i="7"/>
  <c r="M30" i="14"/>
  <c r="M31" i="14"/>
  <c r="Q31" i="14"/>
  <c r="I33" i="13"/>
  <c r="B19" i="6"/>
  <c r="C19" i="6"/>
  <c r="E19" i="6"/>
  <c r="F19" i="6"/>
  <c r="G19" i="6"/>
  <c r="H19" i="6"/>
  <c r="J19" i="6"/>
  <c r="K19" i="6"/>
  <c r="L19" i="6"/>
  <c r="M19" i="6"/>
  <c r="N19" i="6"/>
  <c r="O19" i="6"/>
  <c r="P19" i="6"/>
  <c r="Q19" i="6"/>
  <c r="D21" i="6"/>
  <c r="H21" i="6"/>
  <c r="P21" i="6"/>
  <c r="Q21" i="6"/>
  <c r="D179" i="6"/>
  <c r="L155" i="6"/>
  <c r="D25" i="6"/>
  <c r="G24" i="6"/>
  <c r="H24" i="6"/>
  <c r="L24" i="6"/>
  <c r="O24" i="6"/>
  <c r="P24" i="6"/>
  <c r="Q24" i="6"/>
  <c r="D19" i="6"/>
  <c r="I19" i="6"/>
  <c r="I21" i="6"/>
  <c r="B27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I33" i="17" l="1"/>
  <c r="Q26" i="17"/>
  <c r="Q25" i="17"/>
  <c r="Q18" i="17"/>
  <c r="E18" i="17"/>
  <c r="I14" i="17"/>
  <c r="M13" i="17"/>
  <c r="M12" i="17"/>
  <c r="M11" i="17"/>
  <c r="Q28" i="17"/>
  <c r="Q27" i="17"/>
  <c r="Q15" i="17"/>
  <c r="G33" i="28"/>
  <c r="H26" i="28"/>
  <c r="G25" i="28"/>
  <c r="I18" i="28"/>
  <c r="G14" i="28"/>
  <c r="J13" i="28"/>
  <c r="M12" i="28"/>
  <c r="P11" i="28"/>
  <c r="D11" i="28"/>
  <c r="E28" i="28"/>
  <c r="H27" i="28"/>
  <c r="K15" i="28"/>
  <c r="N33" i="17"/>
  <c r="J33" i="17"/>
  <c r="F33" i="17"/>
  <c r="B33" i="17"/>
  <c r="N26" i="17"/>
  <c r="J26" i="17"/>
  <c r="F26" i="17"/>
  <c r="B26" i="17"/>
  <c r="N25" i="17"/>
  <c r="J25" i="17"/>
  <c r="F25" i="17"/>
  <c r="B25" i="17"/>
  <c r="N18" i="17"/>
  <c r="J18" i="17"/>
  <c r="F18" i="17"/>
  <c r="B18" i="17"/>
  <c r="N14" i="17"/>
  <c r="J14" i="17"/>
  <c r="F14" i="17"/>
  <c r="B14" i="17"/>
  <c r="N13" i="17"/>
  <c r="J13" i="17"/>
  <c r="F13" i="17"/>
  <c r="B13" i="17"/>
  <c r="N12" i="17"/>
  <c r="J12" i="17"/>
  <c r="F12" i="17"/>
  <c r="B12" i="17"/>
  <c r="N11" i="17"/>
  <c r="J11" i="17"/>
  <c r="F11" i="17"/>
  <c r="B11" i="17"/>
  <c r="N28" i="17"/>
  <c r="J28" i="17"/>
  <c r="F28" i="17"/>
  <c r="B28" i="17"/>
  <c r="N27" i="17"/>
  <c r="J27" i="17"/>
  <c r="F27" i="17"/>
  <c r="B27" i="17"/>
  <c r="N15" i="17"/>
  <c r="J15" i="17"/>
  <c r="F15" i="17"/>
  <c r="B15" i="17"/>
  <c r="P33" i="28"/>
  <c r="L33" i="28"/>
  <c r="H33" i="28"/>
  <c r="C33" i="28"/>
  <c r="Q26" i="28"/>
  <c r="M26" i="28"/>
  <c r="I26" i="28"/>
  <c r="E26" i="28"/>
  <c r="P25" i="28"/>
  <c r="L25" i="28"/>
  <c r="H25" i="28"/>
  <c r="D25" i="28"/>
  <c r="O18" i="28"/>
  <c r="J18" i="28"/>
  <c r="E18" i="28"/>
  <c r="P14" i="28"/>
  <c r="L14" i="28"/>
  <c r="H14" i="28"/>
  <c r="D14" i="28"/>
  <c r="O13" i="28"/>
  <c r="K13" i="28"/>
  <c r="G13" i="28"/>
  <c r="C13" i="28"/>
  <c r="N12" i="28"/>
  <c r="J12" i="28"/>
  <c r="F12" i="28"/>
  <c r="Q11" i="28"/>
  <c r="M11" i="28"/>
  <c r="I11" i="28"/>
  <c r="E11" i="28"/>
  <c r="N6" i="28"/>
  <c r="N28" i="28"/>
  <c r="J28" i="28"/>
  <c r="F28" i="28"/>
  <c r="Q27" i="28"/>
  <c r="M27" i="28"/>
  <c r="I27" i="28"/>
  <c r="E27" i="28"/>
  <c r="P15" i="28"/>
  <c r="L15" i="28"/>
  <c r="H15" i="28"/>
  <c r="D15" i="28"/>
  <c r="M33" i="17"/>
  <c r="M26" i="17"/>
  <c r="M25" i="17"/>
  <c r="E25" i="17"/>
  <c r="I18" i="17"/>
  <c r="E14" i="17"/>
  <c r="I13" i="17"/>
  <c r="I12" i="17"/>
  <c r="I11" i="17"/>
  <c r="I28" i="17"/>
  <c r="I27" i="17"/>
  <c r="I15" i="17"/>
  <c r="K33" i="28"/>
  <c r="P26" i="28"/>
  <c r="O25" i="28"/>
  <c r="M18" i="28"/>
  <c r="O14" i="28"/>
  <c r="N13" i="28"/>
  <c r="Q12" i="28"/>
  <c r="L11" i="28"/>
  <c r="M28" i="28"/>
  <c r="P27" i="28"/>
  <c r="O15" i="28"/>
  <c r="C15" i="28"/>
  <c r="P33" i="17"/>
  <c r="L33" i="17"/>
  <c r="H33" i="17"/>
  <c r="D33" i="17"/>
  <c r="P26" i="17"/>
  <c r="L26" i="17"/>
  <c r="H26" i="17"/>
  <c r="D26" i="17"/>
  <c r="P25" i="17"/>
  <c r="L25" i="17"/>
  <c r="H25" i="17"/>
  <c r="D25" i="17"/>
  <c r="P18" i="17"/>
  <c r="L18" i="17"/>
  <c r="H18" i="17"/>
  <c r="D18" i="17"/>
  <c r="P14" i="17"/>
  <c r="L14" i="17"/>
  <c r="H14" i="17"/>
  <c r="D14" i="17"/>
  <c r="P13" i="17"/>
  <c r="L13" i="17"/>
  <c r="H13" i="17"/>
  <c r="D13" i="17"/>
  <c r="P12" i="17"/>
  <c r="L12" i="17"/>
  <c r="H12" i="17"/>
  <c r="D12" i="17"/>
  <c r="P11" i="17"/>
  <c r="L11" i="17"/>
  <c r="H11" i="17"/>
  <c r="D11" i="17"/>
  <c r="P28" i="17"/>
  <c r="L28" i="17"/>
  <c r="H28" i="17"/>
  <c r="D28" i="17"/>
  <c r="P27" i="17"/>
  <c r="L27" i="17"/>
  <c r="H27" i="17"/>
  <c r="D27" i="17"/>
  <c r="P15" i="17"/>
  <c r="L15" i="17"/>
  <c r="H15" i="17"/>
  <c r="D15" i="17"/>
  <c r="N6" i="26"/>
  <c r="N6" i="27"/>
  <c r="N33" i="28"/>
  <c r="J33" i="28"/>
  <c r="F33" i="28"/>
  <c r="K32" i="28"/>
  <c r="O26" i="28"/>
  <c r="K26" i="28"/>
  <c r="G26" i="28"/>
  <c r="C26" i="28"/>
  <c r="N25" i="28"/>
  <c r="J25" i="28"/>
  <c r="F25" i="28"/>
  <c r="Q18" i="28"/>
  <c r="L18" i="28"/>
  <c r="H18" i="28"/>
  <c r="C18" i="28"/>
  <c r="N14" i="28"/>
  <c r="J14" i="28"/>
  <c r="F14" i="28"/>
  <c r="Q13" i="28"/>
  <c r="M13" i="28"/>
  <c r="I13" i="28"/>
  <c r="E13" i="28"/>
  <c r="P12" i="28"/>
  <c r="L12" i="28"/>
  <c r="H12" i="28"/>
  <c r="D12" i="28"/>
  <c r="O11" i="28"/>
  <c r="K11" i="28"/>
  <c r="G11" i="28"/>
  <c r="C11" i="28"/>
  <c r="P28" i="28"/>
  <c r="L28" i="28"/>
  <c r="H28" i="28"/>
  <c r="D28" i="28"/>
  <c r="O27" i="28"/>
  <c r="K27" i="28"/>
  <c r="G27" i="28"/>
  <c r="C27" i="28"/>
  <c r="N15" i="28"/>
  <c r="J15" i="28"/>
  <c r="F15" i="28"/>
  <c r="Q33" i="17"/>
  <c r="E33" i="17"/>
  <c r="I26" i="17"/>
  <c r="E26" i="17"/>
  <c r="I25" i="17"/>
  <c r="M18" i="17"/>
  <c r="Q14" i="17"/>
  <c r="M14" i="17"/>
  <c r="Q13" i="17"/>
  <c r="E13" i="17"/>
  <c r="Q12" i="17"/>
  <c r="E12" i="17"/>
  <c r="Q11" i="17"/>
  <c r="E11" i="17"/>
  <c r="M28" i="17"/>
  <c r="E28" i="17"/>
  <c r="M27" i="17"/>
  <c r="E27" i="17"/>
  <c r="M15" i="17"/>
  <c r="E15" i="17"/>
  <c r="Q6" i="26"/>
  <c r="O33" i="28"/>
  <c r="M32" i="28"/>
  <c r="L26" i="28"/>
  <c r="D26" i="28"/>
  <c r="K25" i="28"/>
  <c r="C25" i="28"/>
  <c r="D18" i="28"/>
  <c r="K14" i="28"/>
  <c r="C14" i="28"/>
  <c r="F13" i="28"/>
  <c r="I12" i="28"/>
  <c r="E12" i="28"/>
  <c r="H11" i="28"/>
  <c r="Q28" i="28"/>
  <c r="I28" i="28"/>
  <c r="L27" i="28"/>
  <c r="D27" i="28"/>
  <c r="G15" i="28"/>
  <c r="O33" i="17"/>
  <c r="K33" i="17"/>
  <c r="G33" i="17"/>
  <c r="C33" i="17"/>
  <c r="O26" i="17"/>
  <c r="K26" i="17"/>
  <c r="G26" i="17"/>
  <c r="C26" i="17"/>
  <c r="O25" i="17"/>
  <c r="K25" i="17"/>
  <c r="G25" i="17"/>
  <c r="C25" i="17"/>
  <c r="O18" i="17"/>
  <c r="K18" i="17"/>
  <c r="G18" i="17"/>
  <c r="C18" i="17"/>
  <c r="O14" i="17"/>
  <c r="K14" i="17"/>
  <c r="G14" i="17"/>
  <c r="C14" i="17"/>
  <c r="O13" i="17"/>
  <c r="K13" i="17"/>
  <c r="G13" i="17"/>
  <c r="C13" i="17"/>
  <c r="O12" i="17"/>
  <c r="K12" i="17"/>
  <c r="G12" i="17"/>
  <c r="C12" i="17"/>
  <c r="O11" i="17"/>
  <c r="K11" i="17"/>
  <c r="G11" i="17"/>
  <c r="C11" i="17"/>
  <c r="O28" i="17"/>
  <c r="K28" i="17"/>
  <c r="G28" i="17"/>
  <c r="C28" i="17"/>
  <c r="O27" i="17"/>
  <c r="K27" i="17"/>
  <c r="G27" i="17"/>
  <c r="C27" i="17"/>
  <c r="O15" i="17"/>
  <c r="K15" i="17"/>
  <c r="G15" i="17"/>
  <c r="C15" i="17"/>
  <c r="Q33" i="28"/>
  <c r="M33" i="28"/>
  <c r="I33" i="28"/>
  <c r="D33" i="28"/>
  <c r="G32" i="28"/>
  <c r="N26" i="28"/>
  <c r="J26" i="28"/>
  <c r="F26" i="28"/>
  <c r="Q25" i="28"/>
  <c r="M25" i="28"/>
  <c r="I25" i="28"/>
  <c r="E25" i="28"/>
  <c r="P18" i="28"/>
  <c r="K18" i="28"/>
  <c r="G18" i="28"/>
  <c r="Q14" i="28"/>
  <c r="M14" i="28"/>
  <c r="I14" i="28"/>
  <c r="E14" i="28"/>
  <c r="P13" i="28"/>
  <c r="L13" i="28"/>
  <c r="H13" i="28"/>
  <c r="D13" i="28"/>
  <c r="O12" i="28"/>
  <c r="K12" i="28"/>
  <c r="G12" i="28"/>
  <c r="C12" i="28"/>
  <c r="N11" i="28"/>
  <c r="J11" i="28"/>
  <c r="F11" i="28"/>
  <c r="Q6" i="28"/>
  <c r="O28" i="28"/>
  <c r="K28" i="28"/>
  <c r="G28" i="28"/>
  <c r="C28" i="28"/>
  <c r="N27" i="28"/>
  <c r="J27" i="28"/>
  <c r="F27" i="28"/>
  <c r="Q15" i="28"/>
  <c r="M15" i="28"/>
  <c r="I15" i="28"/>
  <c r="E15" i="28"/>
  <c r="K8" i="13"/>
  <c r="G8" i="13"/>
  <c r="O7" i="13"/>
  <c r="K7" i="13"/>
  <c r="G7" i="13"/>
  <c r="O6" i="13"/>
  <c r="K6" i="13"/>
  <c r="G6" i="13"/>
  <c r="K5" i="13"/>
  <c r="G5" i="13"/>
  <c r="D31" i="23"/>
  <c r="M26" i="24"/>
  <c r="I26" i="23"/>
  <c r="E26" i="23"/>
  <c r="M22" i="24"/>
  <c r="K20" i="24"/>
  <c r="G20" i="23"/>
  <c r="I8" i="21"/>
  <c r="M33" i="36"/>
  <c r="E33" i="36"/>
  <c r="J53" i="38"/>
  <c r="J52" i="38"/>
  <c r="J51" i="38"/>
  <c r="J50" i="38"/>
  <c r="J49" i="38"/>
  <c r="J47" i="38"/>
  <c r="F17" i="24"/>
  <c r="H23" i="6"/>
  <c r="L18" i="12"/>
  <c r="H18" i="12"/>
  <c r="D18" i="12"/>
  <c r="J14" i="21"/>
  <c r="Q31" i="36"/>
  <c r="I31" i="36"/>
  <c r="L23" i="6"/>
  <c r="L21" i="6"/>
  <c r="L20" i="6"/>
  <c r="I25" i="6"/>
  <c r="B16" i="7"/>
  <c r="E29" i="9"/>
  <c r="I23" i="13"/>
  <c r="E32" i="25"/>
  <c r="C130" i="6"/>
  <c r="Q30" i="36"/>
  <c r="Q33" i="36"/>
  <c r="M30" i="36"/>
  <c r="I30" i="36"/>
  <c r="E31" i="36"/>
  <c r="H48" i="37"/>
  <c r="H31" i="36"/>
  <c r="H32" i="36"/>
  <c r="D46" i="37"/>
  <c r="D32" i="36"/>
  <c r="E36" i="37"/>
  <c r="H155" i="6"/>
  <c r="D23" i="6"/>
  <c r="H15" i="23"/>
  <c r="M48" i="39"/>
  <c r="M35" i="37"/>
  <c r="Q44" i="39"/>
  <c r="M44" i="39"/>
  <c r="I44" i="39"/>
  <c r="E44" i="39"/>
  <c r="C21" i="14"/>
  <c r="G10" i="14"/>
  <c r="J10" i="25"/>
  <c r="Q9" i="25"/>
  <c r="M9" i="25"/>
  <c r="L8" i="25"/>
  <c r="O7" i="25"/>
  <c r="K7" i="25"/>
  <c r="G7" i="25"/>
  <c r="F6" i="25"/>
  <c r="Q28" i="23"/>
  <c r="F44" i="39"/>
  <c r="Q53" i="39"/>
  <c r="I53" i="39"/>
  <c r="O48" i="39"/>
  <c r="O44" i="39"/>
  <c r="K44" i="39"/>
  <c r="G44" i="39"/>
  <c r="C44" i="39"/>
  <c r="M12" i="21"/>
  <c r="H11" i="21"/>
  <c r="C10" i="21"/>
  <c r="H7" i="21"/>
  <c r="N5" i="21"/>
  <c r="O32" i="36"/>
  <c r="K32" i="36"/>
  <c r="G32" i="36"/>
  <c r="C32" i="36"/>
  <c r="O53" i="38"/>
  <c r="C53" i="38"/>
  <c r="O52" i="38"/>
  <c r="O51" i="38"/>
  <c r="C51" i="38"/>
  <c r="O50" i="38"/>
  <c r="O49" i="38"/>
  <c r="C49" i="38"/>
  <c r="O48" i="38"/>
  <c r="O47" i="38"/>
  <c r="C47" i="38"/>
  <c r="O46" i="38"/>
  <c r="O45" i="38"/>
  <c r="C45" i="38"/>
  <c r="O44" i="38"/>
  <c r="K44" i="38"/>
  <c r="G44" i="38"/>
  <c r="C44" i="38"/>
  <c r="C129" i="6"/>
  <c r="D147" i="6"/>
  <c r="D24" i="6"/>
  <c r="P130" i="6"/>
  <c r="P129" i="6"/>
  <c r="D20" i="6"/>
  <c r="L25" i="6"/>
  <c r="Q23" i="6"/>
  <c r="B29" i="7"/>
  <c r="Q28" i="12"/>
  <c r="M28" i="12"/>
  <c r="I28" i="12"/>
  <c r="Q26" i="12"/>
  <c r="M10" i="14"/>
  <c r="I33" i="21"/>
  <c r="Q53" i="38"/>
  <c r="Q40" i="37"/>
  <c r="M51" i="39"/>
  <c r="M38" i="37"/>
  <c r="I51" i="39"/>
  <c r="I38" i="37"/>
  <c r="E51" i="39"/>
  <c r="E38" i="37"/>
  <c r="Q50" i="39"/>
  <c r="Q37" i="37"/>
  <c r="I50" i="39"/>
  <c r="I37" i="37"/>
  <c r="E50" i="39"/>
  <c r="E37" i="37"/>
  <c r="Q49" i="39"/>
  <c r="Q49" i="38"/>
  <c r="M49" i="39"/>
  <c r="M36" i="37"/>
  <c r="I49" i="39"/>
  <c r="I36" i="37"/>
  <c r="Q48" i="39"/>
  <c r="Q35" i="37"/>
  <c r="I48" i="39"/>
  <c r="I35" i="37"/>
  <c r="E48" i="39"/>
  <c r="E35" i="37"/>
  <c r="Q47" i="38"/>
  <c r="Q34" i="37"/>
  <c r="Q45" i="38"/>
  <c r="Q32" i="37"/>
  <c r="Q20" i="6"/>
  <c r="I24" i="14"/>
  <c r="F31" i="24"/>
  <c r="M131" i="6"/>
  <c r="M130" i="6"/>
  <c r="M129" i="6"/>
  <c r="P20" i="6"/>
  <c r="F20" i="10"/>
  <c r="P17" i="25"/>
  <c r="O33" i="36"/>
  <c r="C33" i="36"/>
  <c r="B48" i="37"/>
  <c r="B51" i="37"/>
  <c r="B53" i="37"/>
  <c r="P15" i="21"/>
  <c r="H15" i="21"/>
  <c r="K14" i="21"/>
  <c r="G14" i="21"/>
  <c r="N13" i="21"/>
  <c r="J13" i="21"/>
  <c r="E12" i="21"/>
  <c r="L11" i="21"/>
  <c r="D11" i="21"/>
  <c r="K10" i="21"/>
  <c r="G10" i="21"/>
  <c r="F9" i="21"/>
  <c r="Q8" i="21"/>
  <c r="E8" i="21"/>
  <c r="O6" i="21"/>
  <c r="G6" i="21"/>
  <c r="O32" i="25"/>
  <c r="C32" i="25"/>
  <c r="N31" i="25"/>
  <c r="J31" i="25"/>
  <c r="F31" i="25"/>
  <c r="Q30" i="25"/>
  <c r="E30" i="25"/>
  <c r="I33" i="36"/>
  <c r="E30" i="36"/>
  <c r="J33" i="36"/>
  <c r="B33" i="36"/>
  <c r="O38" i="37"/>
  <c r="Q25" i="21"/>
  <c r="M25" i="21"/>
  <c r="O23" i="21"/>
  <c r="K23" i="21"/>
  <c r="M21" i="21"/>
  <c r="I21" i="21"/>
  <c r="M33" i="21"/>
  <c r="P32" i="21"/>
  <c r="L32" i="21"/>
  <c r="K31" i="21"/>
  <c r="N30" i="21"/>
  <c r="F30" i="21"/>
  <c r="K21" i="21"/>
  <c r="E18" i="24"/>
  <c r="H12" i="21"/>
  <c r="M9" i="21"/>
  <c r="D8" i="21"/>
  <c r="K7" i="21"/>
  <c r="M5" i="21"/>
  <c r="J21" i="25"/>
  <c r="M8" i="36"/>
  <c r="N17" i="23"/>
  <c r="F17" i="23"/>
  <c r="J13" i="23"/>
  <c r="Q12" i="23"/>
  <c r="M12" i="23"/>
  <c r="E12" i="23"/>
  <c r="L11" i="23"/>
  <c r="K10" i="23"/>
  <c r="G10" i="23"/>
  <c r="N9" i="23"/>
  <c r="J9" i="23"/>
  <c r="F9" i="23"/>
  <c r="I8" i="23"/>
  <c r="P7" i="23"/>
  <c r="H7" i="23"/>
  <c r="J5" i="23"/>
  <c r="C8" i="23"/>
  <c r="I6" i="23"/>
  <c r="H33" i="24"/>
  <c r="D33" i="24"/>
  <c r="O32" i="24"/>
  <c r="G32" i="24"/>
  <c r="N31" i="24"/>
  <c r="Q30" i="24"/>
  <c r="M30" i="24"/>
  <c r="H27" i="21"/>
  <c r="O26" i="24"/>
  <c r="Q24" i="24"/>
  <c r="I24" i="21"/>
  <c r="P23" i="24"/>
  <c r="D23" i="24"/>
  <c r="K22" i="24"/>
  <c r="G22" i="21"/>
  <c r="L18" i="21"/>
  <c r="H18" i="24"/>
  <c r="D18" i="24"/>
  <c r="O17" i="24"/>
  <c r="G17" i="24"/>
  <c r="P13" i="24"/>
  <c r="F7" i="24"/>
  <c r="G17" i="21"/>
  <c r="M31" i="36"/>
  <c r="P31" i="36"/>
  <c r="N51" i="37"/>
  <c r="F51" i="37"/>
  <c r="J50" i="37"/>
  <c r="B45" i="38"/>
  <c r="B44" i="38"/>
  <c r="D155" i="6"/>
  <c r="H25" i="6"/>
  <c r="H147" i="6"/>
  <c r="P23" i="6"/>
  <c r="H20" i="6"/>
  <c r="E11" i="13"/>
  <c r="P25" i="6"/>
  <c r="M33" i="13"/>
  <c r="E31" i="13"/>
  <c r="Q25" i="6"/>
  <c r="Q146" i="6"/>
  <c r="O27" i="13"/>
  <c r="O16" i="14"/>
  <c r="G16" i="14"/>
  <c r="J15" i="10"/>
  <c r="J14" i="10"/>
  <c r="F14" i="10"/>
  <c r="J13" i="10"/>
  <c r="J12" i="10"/>
  <c r="F12" i="10"/>
  <c r="J11" i="10"/>
  <c r="J10" i="10"/>
  <c r="F10" i="10"/>
  <c r="J9" i="10"/>
  <c r="F8" i="10"/>
  <c r="J7" i="10"/>
  <c r="B7" i="10"/>
  <c r="F6" i="10"/>
  <c r="M26" i="12"/>
  <c r="I26" i="12"/>
  <c r="E26" i="12"/>
  <c r="Q25" i="12"/>
  <c r="M25" i="12"/>
  <c r="I25" i="12"/>
  <c r="E25" i="12"/>
  <c r="I23" i="10"/>
  <c r="I21" i="10"/>
  <c r="K15" i="12"/>
  <c r="C15" i="12"/>
  <c r="K14" i="12"/>
  <c r="C14" i="12"/>
  <c r="K9" i="12"/>
  <c r="C9" i="12"/>
  <c r="P33" i="10"/>
  <c r="H32" i="10"/>
  <c r="D32" i="10"/>
  <c r="P31" i="10"/>
  <c r="H30" i="10"/>
  <c r="N26" i="10"/>
  <c r="J26" i="10"/>
  <c r="B25" i="10"/>
  <c r="J24" i="10"/>
  <c r="B23" i="10"/>
  <c r="N22" i="10"/>
  <c r="J22" i="10"/>
  <c r="J20" i="10"/>
  <c r="O8" i="13"/>
  <c r="C30" i="24"/>
  <c r="O30" i="25"/>
  <c r="G30" i="25"/>
  <c r="O53" i="39"/>
  <c r="O40" i="39"/>
  <c r="O52" i="39"/>
  <c r="O39" i="39"/>
  <c r="G39" i="39"/>
  <c r="G52" i="39"/>
  <c r="C52" i="39"/>
  <c r="C39" i="39"/>
  <c r="O38" i="39"/>
  <c r="O51" i="39"/>
  <c r="O50" i="39"/>
  <c r="O37" i="39"/>
  <c r="C37" i="39"/>
  <c r="C50" i="39"/>
  <c r="O36" i="39"/>
  <c r="O49" i="39"/>
  <c r="C36" i="39"/>
  <c r="C49" i="39"/>
  <c r="C48" i="39"/>
  <c r="C35" i="39"/>
  <c r="O47" i="39"/>
  <c r="O34" i="39"/>
  <c r="C34" i="39"/>
  <c r="C47" i="39"/>
  <c r="O46" i="39"/>
  <c r="O33" i="39"/>
  <c r="C46" i="39"/>
  <c r="C33" i="39"/>
  <c r="O45" i="39"/>
  <c r="O32" i="39"/>
  <c r="Q18" i="13"/>
  <c r="M18" i="13"/>
  <c r="I18" i="13"/>
  <c r="E18" i="13"/>
  <c r="Q17" i="13"/>
  <c r="M17" i="13"/>
  <c r="I17" i="13"/>
  <c r="E17" i="13"/>
  <c r="Q15" i="13"/>
  <c r="M15" i="13"/>
  <c r="I15" i="13"/>
  <c r="E15" i="13"/>
  <c r="Q14" i="13"/>
  <c r="M14" i="13"/>
  <c r="I14" i="13"/>
  <c r="E14" i="13"/>
  <c r="Q13" i="13"/>
  <c r="M13" i="13"/>
  <c r="I13" i="13"/>
  <c r="E13" i="13"/>
  <c r="Q12" i="13"/>
  <c r="M12" i="13"/>
  <c r="I12" i="13"/>
  <c r="E12" i="13"/>
  <c r="Q11" i="13"/>
  <c r="M11" i="13"/>
  <c r="I11" i="13"/>
  <c r="Q10" i="13"/>
  <c r="M10" i="13"/>
  <c r="I10" i="13"/>
  <c r="E10" i="13"/>
  <c r="Q9" i="13"/>
  <c r="M9" i="13"/>
  <c r="I9" i="13"/>
  <c r="E9" i="13"/>
  <c r="Q8" i="13"/>
  <c r="M8" i="13"/>
  <c r="I8" i="13"/>
  <c r="E8" i="13"/>
  <c r="Q7" i="13"/>
  <c r="M7" i="13"/>
  <c r="I7" i="13"/>
  <c r="E7" i="13"/>
  <c r="Q6" i="13"/>
  <c r="M32" i="14"/>
  <c r="M24" i="14"/>
  <c r="Q22" i="14"/>
  <c r="M22" i="14"/>
  <c r="M20" i="14"/>
  <c r="M13" i="26"/>
  <c r="P11" i="27"/>
  <c r="K129" i="6"/>
  <c r="L33" i="12"/>
  <c r="D33" i="12"/>
  <c r="L32" i="12"/>
  <c r="D32" i="12"/>
  <c r="L31" i="12"/>
  <c r="D31" i="12"/>
  <c r="L30" i="12"/>
  <c r="D30" i="12"/>
  <c r="M25" i="13"/>
  <c r="E25" i="13"/>
  <c r="M23" i="13"/>
  <c r="M21" i="13"/>
  <c r="I21" i="13"/>
  <c r="E21" i="13"/>
  <c r="Q33" i="12"/>
  <c r="M33" i="12"/>
  <c r="I33" i="12"/>
  <c r="E33" i="12"/>
  <c r="Q32" i="12"/>
  <c r="M32" i="12"/>
  <c r="I32" i="12"/>
  <c r="E32" i="12"/>
  <c r="Q31" i="12"/>
  <c r="M31" i="12"/>
  <c r="I31" i="12"/>
  <c r="E31" i="12"/>
  <c r="Q30" i="12"/>
  <c r="I30" i="12"/>
  <c r="E33" i="13"/>
  <c r="I31" i="13"/>
  <c r="H29" i="9"/>
  <c r="K24" i="25"/>
  <c r="J23" i="25"/>
  <c r="F23" i="25"/>
  <c r="Q22" i="25"/>
  <c r="I22" i="25"/>
  <c r="H21" i="25"/>
  <c r="D21" i="25"/>
  <c r="M6" i="13"/>
  <c r="I6" i="13"/>
  <c r="E6" i="13"/>
  <c r="Q5" i="13"/>
  <c r="M5" i="13"/>
  <c r="I5" i="13"/>
  <c r="E5" i="13"/>
  <c r="Q32" i="14"/>
  <c r="Q10" i="14"/>
  <c r="Q8" i="14"/>
  <c r="I7" i="14"/>
  <c r="Q33" i="23"/>
  <c r="M33" i="23"/>
  <c r="I33" i="23"/>
  <c r="E33" i="23"/>
  <c r="L32" i="23"/>
  <c r="H32" i="23"/>
  <c r="D32" i="23"/>
  <c r="E28" i="23"/>
  <c r="G12" i="23"/>
  <c r="C12" i="24"/>
  <c r="J11" i="24"/>
  <c r="M10" i="25"/>
  <c r="E10" i="25"/>
  <c r="L9" i="25"/>
  <c r="H9" i="25"/>
  <c r="D9" i="25"/>
  <c r="G8" i="25"/>
  <c r="N7" i="24"/>
  <c r="J7" i="25"/>
  <c r="F7" i="25"/>
  <c r="I6" i="25"/>
  <c r="D5" i="25"/>
  <c r="K32" i="21"/>
  <c r="C32" i="21"/>
  <c r="P28" i="23"/>
  <c r="L28" i="23"/>
  <c r="D28" i="23"/>
  <c r="O26" i="23"/>
  <c r="G26" i="23"/>
  <c r="C26" i="23"/>
  <c r="N25" i="23"/>
  <c r="F25" i="23"/>
  <c r="Q24" i="23"/>
  <c r="M24" i="23"/>
  <c r="E24" i="23"/>
  <c r="P23" i="23"/>
  <c r="L23" i="23"/>
  <c r="D23" i="23"/>
  <c r="O22" i="23"/>
  <c r="K22" i="23"/>
  <c r="C22" i="23"/>
  <c r="N21" i="23"/>
  <c r="J21" i="23"/>
  <c r="Q20" i="23"/>
  <c r="I20" i="23"/>
  <c r="P14" i="23"/>
  <c r="L14" i="23"/>
  <c r="H14" i="23"/>
  <c r="D14" i="23"/>
  <c r="O13" i="23"/>
  <c r="K13" i="23"/>
  <c r="G13" i="23"/>
  <c r="C13" i="23"/>
  <c r="N12" i="23"/>
  <c r="J12" i="23"/>
  <c r="F12" i="23"/>
  <c r="Q11" i="23"/>
  <c r="M11" i="23"/>
  <c r="I11" i="23"/>
  <c r="E11" i="23"/>
  <c r="P10" i="23"/>
  <c r="L10" i="23"/>
  <c r="H10" i="23"/>
  <c r="D10" i="23"/>
  <c r="O9" i="23"/>
  <c r="K9" i="23"/>
  <c r="G9" i="23"/>
  <c r="C9" i="23"/>
  <c r="N8" i="23"/>
  <c r="J8" i="23"/>
  <c r="F8" i="23"/>
  <c r="Q7" i="23"/>
  <c r="M7" i="23"/>
  <c r="I7" i="23"/>
  <c r="E7" i="23"/>
  <c r="P6" i="23"/>
  <c r="L6" i="23"/>
  <c r="H6" i="23"/>
  <c r="D6" i="23"/>
  <c r="O5" i="23"/>
  <c r="K5" i="23"/>
  <c r="G5" i="23"/>
  <c r="C5" i="23"/>
  <c r="K28" i="24"/>
  <c r="N26" i="21"/>
  <c r="C18" i="21"/>
  <c r="F17" i="21"/>
  <c r="L14" i="24"/>
  <c r="C13" i="24"/>
  <c r="H10" i="24"/>
  <c r="L6" i="24"/>
  <c r="H6" i="24"/>
  <c r="P16" i="25"/>
  <c r="P10" i="25"/>
  <c r="L10" i="25"/>
  <c r="H10" i="25"/>
  <c r="D10" i="25"/>
  <c r="O9" i="25"/>
  <c r="K9" i="25"/>
  <c r="G9" i="25"/>
  <c r="C9" i="25"/>
  <c r="N8" i="25"/>
  <c r="J8" i="25"/>
  <c r="F8" i="25"/>
  <c r="Q7" i="25"/>
  <c r="M7" i="25"/>
  <c r="I7" i="25"/>
  <c r="E7" i="25"/>
  <c r="P6" i="25"/>
  <c r="L6" i="25"/>
  <c r="H6" i="25"/>
  <c r="D6" i="25"/>
  <c r="O5" i="25"/>
  <c r="K5" i="25"/>
  <c r="G5" i="25"/>
  <c r="N53" i="37"/>
  <c r="N40" i="37"/>
  <c r="F53" i="37"/>
  <c r="F40" i="37"/>
  <c r="B53" i="38"/>
  <c r="J39" i="37"/>
  <c r="J52" i="37"/>
  <c r="B52" i="38"/>
  <c r="B39" i="37"/>
  <c r="B51" i="38"/>
  <c r="B38" i="37"/>
  <c r="B50" i="38"/>
  <c r="N36" i="37"/>
  <c r="N49" i="37"/>
  <c r="B49" i="38"/>
  <c r="B36" i="37"/>
  <c r="B49" i="37"/>
  <c r="J35" i="37"/>
  <c r="J48" i="37"/>
  <c r="B48" i="38"/>
  <c r="B35" i="37"/>
  <c r="F34" i="37"/>
  <c r="F47" i="37"/>
  <c r="B47" i="38"/>
  <c r="B34" i="37"/>
  <c r="B46" i="38"/>
  <c r="B33" i="37"/>
  <c r="P33" i="24"/>
  <c r="C32" i="24"/>
  <c r="E30" i="24"/>
  <c r="G28" i="23"/>
  <c r="N26" i="23"/>
  <c r="E25" i="23"/>
  <c r="P24" i="23"/>
  <c r="L24" i="23"/>
  <c r="G23" i="23"/>
  <c r="C23" i="23"/>
  <c r="O18" i="23"/>
  <c r="N33" i="24"/>
  <c r="M32" i="24"/>
  <c r="P31" i="24"/>
  <c r="L31" i="24"/>
  <c r="D31" i="24"/>
  <c r="K30" i="24"/>
  <c r="N18" i="21"/>
  <c r="J18" i="21"/>
  <c r="F18" i="21"/>
  <c r="L15" i="21"/>
  <c r="O14" i="21"/>
  <c r="F13" i="21"/>
  <c r="I12" i="21"/>
  <c r="J9" i="21"/>
  <c r="P7" i="21"/>
  <c r="D7" i="21"/>
  <c r="F5" i="21"/>
  <c r="M32" i="21"/>
  <c r="D31" i="21"/>
  <c r="Q32" i="25"/>
  <c r="H31" i="25"/>
  <c r="C30" i="25"/>
  <c r="Q24" i="25"/>
  <c r="M24" i="25"/>
  <c r="E24" i="25"/>
  <c r="P23" i="25"/>
  <c r="L23" i="25"/>
  <c r="D23" i="25"/>
  <c r="O22" i="25"/>
  <c r="K22" i="25"/>
  <c r="C22" i="25"/>
  <c r="N21" i="25"/>
  <c r="Q20" i="25"/>
  <c r="I20" i="25"/>
  <c r="F49" i="37"/>
  <c r="B40" i="37"/>
  <c r="N38" i="37"/>
  <c r="J37" i="37"/>
  <c r="D15" i="24"/>
  <c r="N33" i="23"/>
  <c r="J33" i="23"/>
  <c r="F33" i="23"/>
  <c r="Q32" i="23"/>
  <c r="M32" i="23"/>
  <c r="I32" i="23"/>
  <c r="E32" i="23"/>
  <c r="P31" i="23"/>
  <c r="L31" i="23"/>
  <c r="H31" i="23"/>
  <c r="O30" i="23"/>
  <c r="C30" i="23"/>
  <c r="Q33" i="21"/>
  <c r="H32" i="21"/>
  <c r="G31" i="21"/>
  <c r="Q27" i="21"/>
  <c r="C25" i="21"/>
  <c r="Q13" i="21"/>
  <c r="D12" i="21"/>
  <c r="Q9" i="21"/>
  <c r="O7" i="21"/>
  <c r="O18" i="21"/>
  <c r="P24" i="25"/>
  <c r="L24" i="25"/>
  <c r="H24" i="25"/>
  <c r="D24" i="25"/>
  <c r="O23" i="25"/>
  <c r="K23" i="25"/>
  <c r="C23" i="25"/>
  <c r="N22" i="25"/>
  <c r="J22" i="25"/>
  <c r="F22" i="25"/>
  <c r="Q21" i="25"/>
  <c r="M21" i="25"/>
  <c r="I21" i="25"/>
  <c r="E21" i="25"/>
  <c r="D20" i="25"/>
  <c r="J48" i="38"/>
  <c r="J46" i="38"/>
  <c r="J45" i="38"/>
  <c r="O37" i="37"/>
  <c r="Q51" i="38"/>
  <c r="M53" i="38"/>
  <c r="I53" i="38"/>
  <c r="E53" i="38"/>
  <c r="Q52" i="38"/>
  <c r="M52" i="38"/>
  <c r="I52" i="38"/>
  <c r="E52" i="38"/>
  <c r="M51" i="38"/>
  <c r="I51" i="38"/>
  <c r="E51" i="38"/>
  <c r="Q50" i="38"/>
  <c r="M50" i="38"/>
  <c r="I50" i="38"/>
  <c r="E50" i="38"/>
  <c r="M49" i="38"/>
  <c r="I49" i="38"/>
  <c r="E49" i="38"/>
  <c r="Q48" i="38"/>
  <c r="M48" i="38"/>
  <c r="I48" i="38"/>
  <c r="E48" i="38"/>
  <c r="M47" i="38"/>
  <c r="I47" i="38"/>
  <c r="E47" i="38"/>
  <c r="Q46" i="38"/>
  <c r="M46" i="38"/>
  <c r="I46" i="38"/>
  <c r="E46" i="38"/>
  <c r="M45" i="38"/>
  <c r="I45" i="38"/>
  <c r="E45" i="38"/>
  <c r="D31" i="39"/>
  <c r="N44" i="39"/>
  <c r="J44" i="39"/>
  <c r="B44" i="39"/>
  <c r="H50" i="37"/>
  <c r="P53" i="37"/>
  <c r="H53" i="37"/>
  <c r="P52" i="37"/>
  <c r="H52" i="37"/>
  <c r="P51" i="37"/>
  <c r="H51" i="37"/>
  <c r="P50" i="37"/>
  <c r="P49" i="37"/>
  <c r="H49" i="37"/>
  <c r="P48" i="37"/>
  <c r="P47" i="37"/>
  <c r="H47" i="37"/>
  <c r="D45" i="37"/>
  <c r="P32" i="36"/>
  <c r="O30" i="36"/>
  <c r="G23" i="6"/>
  <c r="B19" i="7"/>
  <c r="B4" i="7"/>
  <c r="M8" i="24"/>
  <c r="M8" i="23"/>
  <c r="O6" i="24"/>
  <c r="O15" i="23"/>
  <c r="M20" i="23"/>
  <c r="G26" i="24"/>
  <c r="G26" i="21"/>
  <c r="J25" i="21"/>
  <c r="F25" i="24"/>
  <c r="F25" i="21"/>
  <c r="M24" i="21"/>
  <c r="M24" i="24"/>
  <c r="E24" i="24"/>
  <c r="E24" i="21"/>
  <c r="O22" i="21"/>
  <c r="O22" i="24"/>
  <c r="F21" i="21"/>
  <c r="E20" i="21"/>
  <c r="N16" i="21"/>
  <c r="Q24" i="21"/>
  <c r="Q27" i="12"/>
  <c r="E27" i="13"/>
  <c r="K33" i="12"/>
  <c r="C33" i="12"/>
  <c r="G32" i="10"/>
  <c r="O31" i="10"/>
  <c r="C31" i="12"/>
  <c r="H32" i="14"/>
  <c r="Q23" i="14"/>
  <c r="I23" i="14"/>
  <c r="E22" i="14"/>
  <c r="I21" i="14"/>
  <c r="Q20" i="14"/>
  <c r="E20" i="14"/>
  <c r="K27" i="21"/>
  <c r="K28" i="23"/>
  <c r="E21" i="21"/>
  <c r="E21" i="23"/>
  <c r="H20" i="21"/>
  <c r="G23" i="25"/>
  <c r="K8" i="36"/>
  <c r="L8" i="36"/>
  <c r="O14" i="26"/>
  <c r="I23" i="6"/>
  <c r="I20" i="6"/>
  <c r="I17" i="14"/>
  <c r="L14" i="12"/>
  <c r="H14" i="12"/>
  <c r="D14" i="12"/>
  <c r="L12" i="12"/>
  <c r="H12" i="12"/>
  <c r="D12" i="12"/>
  <c r="L10" i="12"/>
  <c r="H10" i="12"/>
  <c r="D10" i="12"/>
  <c r="L8" i="12"/>
  <c r="H8" i="12"/>
  <c r="D8" i="12"/>
  <c r="L6" i="12"/>
  <c r="H6" i="12"/>
  <c r="D6" i="12"/>
  <c r="K26" i="12"/>
  <c r="O32" i="14"/>
  <c r="G31" i="14"/>
  <c r="C31" i="14"/>
  <c r="D23" i="21"/>
  <c r="M30" i="25"/>
  <c r="H96" i="6"/>
  <c r="M128" i="6"/>
  <c r="G179" i="6"/>
  <c r="O23" i="6"/>
  <c r="O20" i="6"/>
  <c r="G20" i="6"/>
  <c r="J27" i="12"/>
  <c r="K18" i="12"/>
  <c r="C18" i="12"/>
  <c r="C17" i="12"/>
  <c r="D11" i="23"/>
  <c r="D11" i="24"/>
  <c r="O10" i="24"/>
  <c r="O10" i="23"/>
  <c r="L27" i="21"/>
  <c r="D27" i="21"/>
  <c r="K26" i="21"/>
  <c r="C26" i="24"/>
  <c r="C26" i="21"/>
  <c r="N25" i="21"/>
  <c r="P23" i="21"/>
  <c r="L23" i="21"/>
  <c r="L23" i="24"/>
  <c r="H23" i="21"/>
  <c r="C22" i="24"/>
  <c r="C22" i="21"/>
  <c r="N21" i="24"/>
  <c r="N21" i="21"/>
  <c r="J21" i="21"/>
  <c r="J21" i="24"/>
  <c r="Q20" i="21"/>
  <c r="Q20" i="24"/>
  <c r="M20" i="24"/>
  <c r="I20" i="21"/>
  <c r="I20" i="24"/>
  <c r="C6" i="25"/>
  <c r="C131" i="6"/>
  <c r="O33" i="10"/>
  <c r="G33" i="10"/>
  <c r="O32" i="10"/>
  <c r="K32" i="12"/>
  <c r="C32" i="12"/>
  <c r="K31" i="12"/>
  <c r="G31" i="10"/>
  <c r="O30" i="10"/>
  <c r="G30" i="10"/>
  <c r="C30" i="10"/>
  <c r="M16" i="13"/>
  <c r="L32" i="14"/>
  <c r="L30" i="14"/>
  <c r="Q24" i="14"/>
  <c r="E24" i="14"/>
  <c r="M23" i="14"/>
  <c r="E23" i="14"/>
  <c r="I22" i="14"/>
  <c r="Q21" i="14"/>
  <c r="M21" i="14"/>
  <c r="E21" i="14"/>
  <c r="I20" i="14"/>
  <c r="I9" i="25"/>
  <c r="I9" i="23"/>
  <c r="O27" i="21"/>
  <c r="O28" i="23"/>
  <c r="I25" i="21"/>
  <c r="I25" i="23"/>
  <c r="O33" i="21"/>
  <c r="I31" i="21"/>
  <c r="L24" i="21"/>
  <c r="J22" i="21"/>
  <c r="M20" i="21"/>
  <c r="J6" i="25"/>
  <c r="N25" i="24"/>
  <c r="G10" i="25"/>
  <c r="P8" i="36"/>
  <c r="G8" i="36"/>
  <c r="H8" i="36"/>
  <c r="L179" i="6"/>
  <c r="B113" i="6"/>
  <c r="B55" i="6"/>
  <c r="I24" i="6"/>
  <c r="G27" i="12"/>
  <c r="C27" i="13"/>
  <c r="L16" i="12"/>
  <c r="O5" i="13"/>
  <c r="N24" i="13"/>
  <c r="C23" i="14"/>
  <c r="O30" i="14"/>
  <c r="G6" i="14"/>
  <c r="O28" i="24"/>
  <c r="C28" i="24"/>
  <c r="K18" i="23"/>
  <c r="C18" i="23"/>
  <c r="O18" i="24"/>
  <c r="K18" i="24"/>
  <c r="K18" i="21"/>
  <c r="G18" i="24"/>
  <c r="N17" i="24"/>
  <c r="J17" i="24"/>
  <c r="J17" i="21"/>
  <c r="O16" i="24"/>
  <c r="N17" i="21"/>
  <c r="L6" i="21"/>
  <c r="C26" i="12"/>
  <c r="K25" i="12"/>
  <c r="G25" i="10"/>
  <c r="C25" i="12"/>
  <c r="O24" i="10"/>
  <c r="K24" i="12"/>
  <c r="C24" i="12"/>
  <c r="K23" i="12"/>
  <c r="G23" i="10"/>
  <c r="C23" i="12"/>
  <c r="O22" i="10"/>
  <c r="K22" i="12"/>
  <c r="C22" i="12"/>
  <c r="K21" i="12"/>
  <c r="G21" i="10"/>
  <c r="C21" i="12"/>
  <c r="O20" i="10"/>
  <c r="Q18" i="12"/>
  <c r="M18" i="12"/>
  <c r="I18" i="12"/>
  <c r="E18" i="12"/>
  <c r="Q17" i="12"/>
  <c r="I17" i="12"/>
  <c r="I25" i="13"/>
  <c r="E23" i="13"/>
  <c r="E20" i="13"/>
  <c r="M4" i="9"/>
  <c r="D9" i="14"/>
  <c r="L15" i="23"/>
  <c r="K30" i="23"/>
  <c r="G30" i="23"/>
  <c r="P14" i="24"/>
  <c r="P14" i="21"/>
  <c r="H14" i="21"/>
  <c r="N12" i="24"/>
  <c r="N12" i="21"/>
  <c r="J12" i="21"/>
  <c r="P10" i="24"/>
  <c r="P10" i="21"/>
  <c r="L10" i="24"/>
  <c r="L10" i="21"/>
  <c r="D10" i="21"/>
  <c r="D10" i="24"/>
  <c r="N8" i="24"/>
  <c r="N8" i="21"/>
  <c r="J8" i="24"/>
  <c r="J8" i="21"/>
  <c r="F8" i="21"/>
  <c r="H6" i="21"/>
  <c r="D6" i="24"/>
  <c r="D6" i="21"/>
  <c r="C13" i="21"/>
  <c r="L28" i="12"/>
  <c r="H28" i="12"/>
  <c r="D28" i="12"/>
  <c r="L26" i="12"/>
  <c r="H26" i="12"/>
  <c r="D26" i="12"/>
  <c r="L24" i="12"/>
  <c r="H24" i="12"/>
  <c r="D24" i="12"/>
  <c r="L22" i="12"/>
  <c r="H22" i="12"/>
  <c r="D22" i="12"/>
  <c r="L20" i="12"/>
  <c r="D20" i="12"/>
  <c r="Q15" i="12"/>
  <c r="M15" i="12"/>
  <c r="I15" i="10"/>
  <c r="E15" i="12"/>
  <c r="Q14" i="12"/>
  <c r="M14" i="12"/>
  <c r="I14" i="12"/>
  <c r="E14" i="12"/>
  <c r="Q13" i="12"/>
  <c r="M13" i="12"/>
  <c r="I13" i="10"/>
  <c r="E13" i="12"/>
  <c r="Q12" i="12"/>
  <c r="M12" i="12"/>
  <c r="I12" i="12"/>
  <c r="E12" i="12"/>
  <c r="Q11" i="12"/>
  <c r="M11" i="12"/>
  <c r="I11" i="10"/>
  <c r="E11" i="12"/>
  <c r="Q10" i="12"/>
  <c r="M10" i="12"/>
  <c r="I10" i="12"/>
  <c r="E10" i="12"/>
  <c r="Q9" i="12"/>
  <c r="M9" i="12"/>
  <c r="I9" i="12"/>
  <c r="E9" i="12"/>
  <c r="Q8" i="12"/>
  <c r="M8" i="12"/>
  <c r="I8" i="12"/>
  <c r="E8" i="12"/>
  <c r="Q7" i="12"/>
  <c r="M7" i="12"/>
  <c r="I7" i="10"/>
  <c r="E7" i="12"/>
  <c r="Q6" i="12"/>
  <c r="M6" i="12"/>
  <c r="I6" i="12"/>
  <c r="E6" i="12"/>
  <c r="Q5" i="12"/>
  <c r="M5" i="12"/>
  <c r="I5" i="10"/>
  <c r="Q33" i="13"/>
  <c r="Q32" i="13"/>
  <c r="M32" i="13"/>
  <c r="I32" i="13"/>
  <c r="Q31" i="13"/>
  <c r="M31" i="13"/>
  <c r="Q30" i="13"/>
  <c r="M30" i="13"/>
  <c r="I29" i="9"/>
  <c r="E30" i="13"/>
  <c r="M29" i="9"/>
  <c r="D28" i="13"/>
  <c r="H26" i="10"/>
  <c r="D26" i="10"/>
  <c r="P25" i="10"/>
  <c r="H24" i="10"/>
  <c r="D24" i="10"/>
  <c r="P23" i="10"/>
  <c r="H22" i="10"/>
  <c r="D22" i="10"/>
  <c r="P21" i="10"/>
  <c r="P20" i="10"/>
  <c r="J18" i="10"/>
  <c r="N17" i="10"/>
  <c r="J17" i="10"/>
  <c r="F17" i="10"/>
  <c r="P15" i="10"/>
  <c r="P14" i="10"/>
  <c r="P13" i="10"/>
  <c r="P12" i="10"/>
  <c r="P11" i="10"/>
  <c r="P10" i="10"/>
  <c r="P9" i="10"/>
  <c r="P7" i="10"/>
  <c r="D6" i="10"/>
  <c r="P4" i="9"/>
  <c r="H4" i="9"/>
  <c r="E4" i="9"/>
  <c r="I32" i="14"/>
  <c r="E32" i="14"/>
  <c r="I31" i="14"/>
  <c r="E31" i="14"/>
  <c r="I30" i="14"/>
  <c r="E30" i="14"/>
  <c r="O24" i="14"/>
  <c r="G23" i="14"/>
  <c r="O22" i="14"/>
  <c r="G21" i="14"/>
  <c r="O20" i="14"/>
  <c r="G19" i="14"/>
  <c r="Q17" i="14"/>
  <c r="M17" i="14"/>
  <c r="E17" i="14"/>
  <c r="C10" i="14"/>
  <c r="O9" i="14"/>
  <c r="G8" i="14"/>
  <c r="C8" i="14"/>
  <c r="O7" i="14"/>
  <c r="C6" i="14"/>
  <c r="O5" i="14"/>
  <c r="Q30" i="14"/>
  <c r="Q18" i="23"/>
  <c r="M18" i="23"/>
  <c r="I18" i="23"/>
  <c r="E18" i="23"/>
  <c r="P17" i="23"/>
  <c r="L17" i="23"/>
  <c r="I14" i="23"/>
  <c r="M28" i="24"/>
  <c r="E27" i="21"/>
  <c r="E28" i="24"/>
  <c r="O25" i="24"/>
  <c r="K25" i="24"/>
  <c r="K25" i="21"/>
  <c r="G25" i="24"/>
  <c r="M23" i="24"/>
  <c r="M23" i="21"/>
  <c r="I23" i="24"/>
  <c r="I23" i="21"/>
  <c r="E23" i="24"/>
  <c r="P22" i="21"/>
  <c r="P22" i="24"/>
  <c r="K21" i="24"/>
  <c r="G21" i="24"/>
  <c r="G21" i="21"/>
  <c r="C21" i="24"/>
  <c r="P18" i="24"/>
  <c r="P18" i="21"/>
  <c r="C17" i="24"/>
  <c r="C17" i="21"/>
  <c r="F9" i="24"/>
  <c r="N4" i="21"/>
  <c r="O25" i="21"/>
  <c r="E33" i="25"/>
  <c r="P29" i="25"/>
  <c r="D17" i="25"/>
  <c r="E10" i="23"/>
  <c r="F8" i="24"/>
  <c r="N10" i="25"/>
  <c r="P8" i="25"/>
  <c r="H8" i="25"/>
  <c r="Q24" i="12"/>
  <c r="M24" i="12"/>
  <c r="I24" i="12"/>
  <c r="E24" i="12"/>
  <c r="Q23" i="12"/>
  <c r="M23" i="12"/>
  <c r="E23" i="12"/>
  <c r="Q22" i="12"/>
  <c r="M22" i="12"/>
  <c r="I22" i="12"/>
  <c r="E22" i="12"/>
  <c r="Q21" i="12"/>
  <c r="M21" i="12"/>
  <c r="E21" i="12"/>
  <c r="Q20" i="12"/>
  <c r="I20" i="12"/>
  <c r="B33" i="10"/>
  <c r="N32" i="13"/>
  <c r="J32" i="10"/>
  <c r="F32" i="10"/>
  <c r="B31" i="10"/>
  <c r="N30" i="10"/>
  <c r="J30" i="10"/>
  <c r="F30" i="10"/>
  <c r="M28" i="13"/>
  <c r="I28" i="13"/>
  <c r="Q26" i="13"/>
  <c r="M26" i="13"/>
  <c r="I26" i="13"/>
  <c r="E26" i="13"/>
  <c r="Q25" i="13"/>
  <c r="Q24" i="13"/>
  <c r="M24" i="13"/>
  <c r="I24" i="13"/>
  <c r="Q23" i="13"/>
  <c r="Q22" i="13"/>
  <c r="M22" i="13"/>
  <c r="I22" i="13"/>
  <c r="E22" i="13"/>
  <c r="Q21" i="13"/>
  <c r="Q20" i="13"/>
  <c r="M20" i="13"/>
  <c r="I20" i="13"/>
  <c r="P18" i="10"/>
  <c r="P17" i="10"/>
  <c r="O4" i="9"/>
  <c r="K4" i="9"/>
  <c r="G4" i="9"/>
  <c r="L24" i="14"/>
  <c r="H24" i="14"/>
  <c r="L22" i="14"/>
  <c r="H22" i="14"/>
  <c r="L20" i="14"/>
  <c r="H20" i="14"/>
  <c r="G17" i="14"/>
  <c r="I10" i="14"/>
  <c r="E10" i="14"/>
  <c r="Q9" i="14"/>
  <c r="I9" i="14"/>
  <c r="E9" i="14"/>
  <c r="I8" i="14"/>
  <c r="E8" i="14"/>
  <c r="E7" i="14"/>
  <c r="Q6" i="14"/>
  <c r="M6" i="14"/>
  <c r="E6" i="14"/>
  <c r="Q5" i="14"/>
  <c r="M4" i="14"/>
  <c r="I5" i="14"/>
  <c r="E5" i="14"/>
  <c r="C17" i="14"/>
  <c r="N14" i="21"/>
  <c r="N14" i="23"/>
  <c r="F14" i="23"/>
  <c r="L12" i="21"/>
  <c r="L12" i="23"/>
  <c r="D12" i="23"/>
  <c r="K11" i="21"/>
  <c r="K11" i="23"/>
  <c r="C11" i="23"/>
  <c r="J10" i="21"/>
  <c r="J10" i="23"/>
  <c r="Q9" i="23"/>
  <c r="H8" i="21"/>
  <c r="H8" i="23"/>
  <c r="O7" i="23"/>
  <c r="Q5" i="23"/>
  <c r="M5" i="23"/>
  <c r="F33" i="24"/>
  <c r="F33" i="21"/>
  <c r="Q32" i="24"/>
  <c r="Q32" i="21"/>
  <c r="I32" i="21"/>
  <c r="I32" i="24"/>
  <c r="E32" i="21"/>
  <c r="E32" i="24"/>
  <c r="O30" i="24"/>
  <c r="O30" i="21"/>
  <c r="K30" i="21"/>
  <c r="G30" i="21"/>
  <c r="H5" i="24"/>
  <c r="G7" i="23"/>
  <c r="M20" i="25"/>
  <c r="O8" i="36"/>
  <c r="C8" i="36"/>
  <c r="C27" i="23"/>
  <c r="I28" i="23"/>
  <c r="P26" i="23"/>
  <c r="L26" i="23"/>
  <c r="H26" i="23"/>
  <c r="D26" i="23"/>
  <c r="O25" i="23"/>
  <c r="K25" i="23"/>
  <c r="G25" i="23"/>
  <c r="C25" i="23"/>
  <c r="N24" i="23"/>
  <c r="J24" i="23"/>
  <c r="F24" i="23"/>
  <c r="Q23" i="23"/>
  <c r="M23" i="23"/>
  <c r="I23" i="23"/>
  <c r="E23" i="23"/>
  <c r="P22" i="23"/>
  <c r="L22" i="23"/>
  <c r="H22" i="23"/>
  <c r="D22" i="23"/>
  <c r="O21" i="23"/>
  <c r="K21" i="23"/>
  <c r="G21" i="23"/>
  <c r="C21" i="23"/>
  <c r="N20" i="23"/>
  <c r="J20" i="23"/>
  <c r="F20" i="23"/>
  <c r="G18" i="23"/>
  <c r="J17" i="23"/>
  <c r="H13" i="23"/>
  <c r="F11" i="23"/>
  <c r="D9" i="23"/>
  <c r="F14" i="21"/>
  <c r="O11" i="21"/>
  <c r="F10" i="21"/>
  <c r="Q5" i="21"/>
  <c r="N6" i="21"/>
  <c r="I32" i="25"/>
  <c r="P31" i="25"/>
  <c r="L31" i="25"/>
  <c r="D31" i="25"/>
  <c r="K30" i="25"/>
  <c r="N24" i="25"/>
  <c r="J24" i="25"/>
  <c r="F24" i="25"/>
  <c r="Q23" i="25"/>
  <c r="M23" i="25"/>
  <c r="I23" i="25"/>
  <c r="E23" i="25"/>
  <c r="P22" i="25"/>
  <c r="L22" i="25"/>
  <c r="H22" i="25"/>
  <c r="D22" i="25"/>
  <c r="G21" i="25"/>
  <c r="C21" i="25"/>
  <c r="N17" i="25"/>
  <c r="J17" i="25"/>
  <c r="F17" i="25"/>
  <c r="O31" i="36"/>
  <c r="K31" i="36"/>
  <c r="K33" i="36"/>
  <c r="K30" i="36"/>
  <c r="G30" i="36"/>
  <c r="G31" i="36"/>
  <c r="G33" i="36"/>
  <c r="C31" i="36"/>
  <c r="C30" i="36"/>
  <c r="Q31" i="38"/>
  <c r="Q32" i="36"/>
  <c r="Q44" i="38"/>
  <c r="M44" i="38"/>
  <c r="M32" i="36"/>
  <c r="E32" i="36"/>
  <c r="E44" i="38"/>
  <c r="H28" i="23"/>
  <c r="K26" i="23"/>
  <c r="J25" i="23"/>
  <c r="I24" i="23"/>
  <c r="H23" i="23"/>
  <c r="G22" i="23"/>
  <c r="F21" i="23"/>
  <c r="C19" i="23"/>
  <c r="P18" i="23"/>
  <c r="L18" i="23"/>
  <c r="H18" i="23"/>
  <c r="D18" i="23"/>
  <c r="O17" i="23"/>
  <c r="K17" i="23"/>
  <c r="G17" i="23"/>
  <c r="C17" i="23"/>
  <c r="L33" i="24"/>
  <c r="K32" i="24"/>
  <c r="J31" i="24"/>
  <c r="I30" i="24"/>
  <c r="D15" i="21"/>
  <c r="Q12" i="21"/>
  <c r="P11" i="21"/>
  <c r="O10" i="21"/>
  <c r="M8" i="21"/>
  <c r="L7" i="21"/>
  <c r="K6" i="21"/>
  <c r="N9" i="25"/>
  <c r="P7" i="25"/>
  <c r="J5" i="25"/>
  <c r="Q12" i="24"/>
  <c r="N33" i="36"/>
  <c r="F33" i="36"/>
  <c r="H31" i="39"/>
  <c r="M31" i="39"/>
  <c r="K40" i="39"/>
  <c r="K53" i="39"/>
  <c r="G40" i="39"/>
  <c r="G53" i="39"/>
  <c r="K39" i="39"/>
  <c r="K52" i="39"/>
  <c r="K38" i="39"/>
  <c r="K51" i="39"/>
  <c r="G51" i="39"/>
  <c r="G38" i="39"/>
  <c r="K37" i="39"/>
  <c r="K50" i="39"/>
  <c r="G50" i="39"/>
  <c r="G37" i="39"/>
  <c r="K36" i="39"/>
  <c r="K49" i="39"/>
  <c r="G49" i="39"/>
  <c r="G36" i="39"/>
  <c r="K35" i="39"/>
  <c r="K48" i="39"/>
  <c r="G48" i="39"/>
  <c r="G35" i="39"/>
  <c r="K34" i="39"/>
  <c r="K47" i="39"/>
  <c r="G34" i="39"/>
  <c r="G47" i="39"/>
  <c r="K33" i="39"/>
  <c r="K46" i="39"/>
  <c r="K32" i="39"/>
  <c r="K45" i="39"/>
  <c r="G32" i="39"/>
  <c r="G45" i="39"/>
  <c r="K53" i="38"/>
  <c r="K40" i="37"/>
  <c r="G53" i="38"/>
  <c r="G40" i="37"/>
  <c r="K52" i="38"/>
  <c r="K39" i="37"/>
  <c r="G52" i="38"/>
  <c r="G39" i="37"/>
  <c r="C52" i="38"/>
  <c r="C39" i="37"/>
  <c r="K51" i="38"/>
  <c r="K38" i="37"/>
  <c r="G51" i="38"/>
  <c r="G38" i="37"/>
  <c r="K50" i="38"/>
  <c r="K37" i="37"/>
  <c r="G50" i="38"/>
  <c r="G37" i="37"/>
  <c r="C50" i="38"/>
  <c r="C37" i="37"/>
  <c r="K49" i="38"/>
  <c r="K36" i="37"/>
  <c r="G49" i="38"/>
  <c r="G36" i="37"/>
  <c r="K48" i="38"/>
  <c r="K35" i="37"/>
  <c r="G48" i="38"/>
  <c r="G35" i="37"/>
  <c r="C48" i="38"/>
  <c r="C35" i="37"/>
  <c r="K47" i="38"/>
  <c r="K34" i="37"/>
  <c r="G47" i="38"/>
  <c r="G34" i="37"/>
  <c r="K46" i="38"/>
  <c r="K33" i="37"/>
  <c r="G46" i="38"/>
  <c r="G33" i="37"/>
  <c r="C46" i="38"/>
  <c r="C33" i="37"/>
  <c r="K45" i="38"/>
  <c r="K32" i="37"/>
  <c r="G45" i="38"/>
  <c r="G32" i="37"/>
  <c r="P31" i="38"/>
  <c r="L31" i="38"/>
  <c r="H31" i="38"/>
  <c r="D31" i="38"/>
  <c r="C53" i="39"/>
  <c r="C51" i="39"/>
  <c r="G46" i="39"/>
  <c r="C45" i="39"/>
  <c r="O35" i="39"/>
  <c r="I8" i="36"/>
  <c r="E8" i="36"/>
  <c r="I31" i="39"/>
  <c r="N30" i="36"/>
  <c r="J30" i="36"/>
  <c r="F30" i="36"/>
  <c r="B30" i="36"/>
  <c r="J53" i="37"/>
  <c r="F52" i="37"/>
  <c r="J51" i="37"/>
  <c r="F50" i="37"/>
  <c r="J49" i="37"/>
  <c r="O31" i="38"/>
  <c r="K31" i="38"/>
  <c r="G31" i="38"/>
  <c r="C31" i="38"/>
  <c r="Q31" i="39"/>
  <c r="L31" i="39"/>
  <c r="P30" i="36"/>
  <c r="Q8" i="36"/>
  <c r="N52" i="37"/>
  <c r="B52" i="37"/>
  <c r="N50" i="37"/>
  <c r="B50" i="37"/>
  <c r="N31" i="38"/>
  <c r="J31" i="38"/>
  <c r="F31" i="38"/>
  <c r="B31" i="38"/>
  <c r="N53" i="38"/>
  <c r="F53" i="38"/>
  <c r="N52" i="38"/>
  <c r="F52" i="38"/>
  <c r="N51" i="38"/>
  <c r="F51" i="38"/>
  <c r="N50" i="38"/>
  <c r="F50" i="38"/>
  <c r="N49" i="38"/>
  <c r="F49" i="38"/>
  <c r="N48" i="38"/>
  <c r="F48" i="38"/>
  <c r="N47" i="38"/>
  <c r="F47" i="38"/>
  <c r="N46" i="38"/>
  <c r="F46" i="38"/>
  <c r="N45" i="38"/>
  <c r="F45" i="38"/>
  <c r="N44" i="38"/>
  <c r="F44" i="38"/>
  <c r="P31" i="39"/>
  <c r="E31" i="39"/>
  <c r="C97" i="6"/>
  <c r="C99" i="6"/>
  <c r="C98" i="6"/>
  <c r="C100" i="6"/>
  <c r="O25" i="6"/>
  <c r="G25" i="6"/>
  <c r="O21" i="6"/>
  <c r="G21" i="6"/>
  <c r="M24" i="6"/>
  <c r="M25" i="6"/>
  <c r="E24" i="6"/>
  <c r="E25" i="6"/>
  <c r="M23" i="6"/>
  <c r="E23" i="6"/>
  <c r="M20" i="6"/>
  <c r="M21" i="6"/>
  <c r="E20" i="6"/>
  <c r="E21" i="6"/>
  <c r="P27" i="12"/>
  <c r="H27" i="12"/>
  <c r="M30" i="12"/>
  <c r="E30" i="12"/>
  <c r="O27" i="10"/>
  <c r="K28" i="12"/>
  <c r="G28" i="12"/>
  <c r="G27" i="10"/>
  <c r="C28" i="12"/>
  <c r="G26" i="12"/>
  <c r="G26" i="10"/>
  <c r="O25" i="12"/>
  <c r="O25" i="10"/>
  <c r="G24" i="12"/>
  <c r="G24" i="10"/>
  <c r="O23" i="10"/>
  <c r="O23" i="12"/>
  <c r="G22" i="12"/>
  <c r="G22" i="10"/>
  <c r="O21" i="12"/>
  <c r="O21" i="10"/>
  <c r="K20" i="12"/>
  <c r="G20" i="12"/>
  <c r="G20" i="10"/>
  <c r="C20" i="12"/>
  <c r="E17" i="12"/>
  <c r="O15" i="10"/>
  <c r="O15" i="12"/>
  <c r="G14" i="12"/>
  <c r="G14" i="10"/>
  <c r="O13" i="12"/>
  <c r="O13" i="10"/>
  <c r="K13" i="12"/>
  <c r="K12" i="12"/>
  <c r="G12" i="12"/>
  <c r="G12" i="10"/>
  <c r="C12" i="12"/>
  <c r="O11" i="10"/>
  <c r="O11" i="12"/>
  <c r="K11" i="12"/>
  <c r="K10" i="12"/>
  <c r="G10" i="12"/>
  <c r="G10" i="10"/>
  <c r="C10" i="12"/>
  <c r="O9" i="12"/>
  <c r="O9" i="10"/>
  <c r="K8" i="12"/>
  <c r="G8" i="12"/>
  <c r="G8" i="10"/>
  <c r="C8" i="12"/>
  <c r="O7" i="10"/>
  <c r="O7" i="12"/>
  <c r="K7" i="12"/>
  <c r="K6" i="12"/>
  <c r="G6" i="12"/>
  <c r="G6" i="10"/>
  <c r="C6" i="12"/>
  <c r="O5" i="12"/>
  <c r="O5" i="10"/>
  <c r="K5" i="12"/>
  <c r="L33" i="10"/>
  <c r="L33" i="13"/>
  <c r="H33" i="10"/>
  <c r="H33" i="13"/>
  <c r="D33" i="10"/>
  <c r="D33" i="13"/>
  <c r="P32" i="10"/>
  <c r="P32" i="13"/>
  <c r="L32" i="10"/>
  <c r="L32" i="13"/>
  <c r="L31" i="10"/>
  <c r="L31" i="13"/>
  <c r="H31" i="10"/>
  <c r="H31" i="13"/>
  <c r="D31" i="10"/>
  <c r="D31" i="13"/>
  <c r="P30" i="10"/>
  <c r="P30" i="13"/>
  <c r="L30" i="10"/>
  <c r="L30" i="13"/>
  <c r="L29" i="9"/>
  <c r="D30" i="10"/>
  <c r="D29" i="9"/>
  <c r="J27" i="10"/>
  <c r="F28" i="13"/>
  <c r="B28" i="13"/>
  <c r="B27" i="10"/>
  <c r="F26" i="13"/>
  <c r="B26" i="13"/>
  <c r="B26" i="10"/>
  <c r="N25" i="13"/>
  <c r="J25" i="10"/>
  <c r="J25" i="13"/>
  <c r="F25" i="13"/>
  <c r="F24" i="13"/>
  <c r="B24" i="13"/>
  <c r="B24" i="10"/>
  <c r="N23" i="13"/>
  <c r="J23" i="13"/>
  <c r="J23" i="10"/>
  <c r="F23" i="13"/>
  <c r="F22" i="13"/>
  <c r="B22" i="13"/>
  <c r="B22" i="10"/>
  <c r="N21" i="13"/>
  <c r="J21" i="10"/>
  <c r="J21" i="13"/>
  <c r="F21" i="13"/>
  <c r="B21" i="13"/>
  <c r="B21" i="10"/>
  <c r="N20" i="13"/>
  <c r="F20" i="13"/>
  <c r="B20" i="13"/>
  <c r="B20" i="10"/>
  <c r="L18" i="10"/>
  <c r="L18" i="13"/>
  <c r="H18" i="10"/>
  <c r="H18" i="13"/>
  <c r="D18" i="10"/>
  <c r="D18" i="13"/>
  <c r="L17" i="10"/>
  <c r="L17" i="13"/>
  <c r="H17" i="10"/>
  <c r="H17" i="13"/>
  <c r="D17" i="10"/>
  <c r="D17" i="13"/>
  <c r="N15" i="13"/>
  <c r="F15" i="13"/>
  <c r="B15" i="13"/>
  <c r="B15" i="10"/>
  <c r="N14" i="13"/>
  <c r="F14" i="13"/>
  <c r="B14" i="13"/>
  <c r="B14" i="10"/>
  <c r="N13" i="13"/>
  <c r="F13" i="13"/>
  <c r="B13" i="13"/>
  <c r="B13" i="10"/>
  <c r="N12" i="13"/>
  <c r="F12" i="13"/>
  <c r="B12" i="13"/>
  <c r="B12" i="10"/>
  <c r="N11" i="13"/>
  <c r="F11" i="13"/>
  <c r="B11" i="13"/>
  <c r="B11" i="10"/>
  <c r="N10" i="13"/>
  <c r="F10" i="13"/>
  <c r="B10" i="13"/>
  <c r="B10" i="10"/>
  <c r="N9" i="13"/>
  <c r="F9" i="13"/>
  <c r="B9" i="13"/>
  <c r="B9" i="10"/>
  <c r="N8" i="13"/>
  <c r="J8" i="13"/>
  <c r="J8" i="10"/>
  <c r="F8" i="13"/>
  <c r="B8" i="13"/>
  <c r="B8" i="10"/>
  <c r="N7" i="13"/>
  <c r="F7" i="13"/>
  <c r="N6" i="13"/>
  <c r="J6" i="13"/>
  <c r="J6" i="10"/>
  <c r="F6" i="13"/>
  <c r="B6" i="13"/>
  <c r="B6" i="10"/>
  <c r="N5" i="13"/>
  <c r="N4" i="9"/>
  <c r="J5" i="10"/>
  <c r="J5" i="13"/>
  <c r="F4" i="9"/>
  <c r="B5" i="13"/>
  <c r="B5" i="10"/>
  <c r="K33" i="10"/>
  <c r="Q32" i="10"/>
  <c r="K31" i="10"/>
  <c r="Q30" i="10"/>
  <c r="Q27" i="10"/>
  <c r="F27" i="10"/>
  <c r="K26" i="10"/>
  <c r="Q25" i="10"/>
  <c r="F25" i="10"/>
  <c r="K24" i="10"/>
  <c r="Q23" i="10"/>
  <c r="F23" i="10"/>
  <c r="K22" i="10"/>
  <c r="Q21" i="10"/>
  <c r="F21" i="10"/>
  <c r="K20" i="10"/>
  <c r="K18" i="10"/>
  <c r="Q17" i="10"/>
  <c r="Q15" i="10"/>
  <c r="F15" i="10"/>
  <c r="K14" i="10"/>
  <c r="Q13" i="10"/>
  <c r="F13" i="10"/>
  <c r="K12" i="10"/>
  <c r="Q11" i="10"/>
  <c r="F11" i="10"/>
  <c r="K10" i="10"/>
  <c r="Q9" i="10"/>
  <c r="F9" i="10"/>
  <c r="K8" i="10"/>
  <c r="Q7" i="10"/>
  <c r="F7" i="10"/>
  <c r="K6" i="10"/>
  <c r="Q5" i="10"/>
  <c r="F5" i="10"/>
  <c r="P32" i="14"/>
  <c r="D32" i="14"/>
  <c r="P31" i="14"/>
  <c r="L31" i="14"/>
  <c r="H31" i="14"/>
  <c r="D31" i="14"/>
  <c r="P30" i="14"/>
  <c r="D30" i="14"/>
  <c r="N24" i="14"/>
  <c r="J24" i="14"/>
  <c r="F24" i="14"/>
  <c r="B24" i="14"/>
  <c r="N23" i="14"/>
  <c r="J23" i="14"/>
  <c r="F23" i="14"/>
  <c r="B23" i="14"/>
  <c r="N22" i="14"/>
  <c r="J22" i="14"/>
  <c r="F22" i="14"/>
  <c r="B22" i="14"/>
  <c r="N21" i="14"/>
  <c r="J21" i="14"/>
  <c r="F21" i="14"/>
  <c r="B21" i="14"/>
  <c r="N20" i="14"/>
  <c r="J20" i="14"/>
  <c r="F20" i="14"/>
  <c r="B20" i="14"/>
  <c r="P17" i="14"/>
  <c r="L17" i="14"/>
  <c r="H17" i="14"/>
  <c r="D17" i="14"/>
  <c r="N10" i="14"/>
  <c r="J10" i="14"/>
  <c r="F10" i="14"/>
  <c r="B10" i="14"/>
  <c r="N9" i="14"/>
  <c r="J9" i="14"/>
  <c r="F9" i="14"/>
  <c r="B9" i="14"/>
  <c r="N8" i="14"/>
  <c r="J8" i="14"/>
  <c r="F8" i="14"/>
  <c r="B8" i="14"/>
  <c r="N7" i="14"/>
  <c r="J7" i="14"/>
  <c r="F7" i="14"/>
  <c r="B7" i="14"/>
  <c r="N6" i="14"/>
  <c r="J6" i="14"/>
  <c r="F6" i="14"/>
  <c r="B6" i="14"/>
  <c r="N5" i="14"/>
  <c r="J5" i="14"/>
  <c r="F5" i="14"/>
  <c r="B5" i="14"/>
  <c r="G32" i="12"/>
  <c r="G30" i="12"/>
  <c r="O28" i="12"/>
  <c r="G25" i="12"/>
  <c r="I23" i="12"/>
  <c r="O20" i="12"/>
  <c r="G17" i="12"/>
  <c r="I15" i="12"/>
  <c r="O12" i="12"/>
  <c r="C11" i="12"/>
  <c r="G9" i="12"/>
  <c r="I7" i="12"/>
  <c r="J32" i="13"/>
  <c r="N30" i="13"/>
  <c r="H26" i="13"/>
  <c r="J24" i="13"/>
  <c r="N22" i="13"/>
  <c r="P21" i="13"/>
  <c r="P20" i="13"/>
  <c r="J15" i="13"/>
  <c r="P12" i="13"/>
  <c r="J11" i="13"/>
  <c r="B7" i="13"/>
  <c r="F5" i="13"/>
  <c r="D7" i="14"/>
  <c r="D5" i="14"/>
  <c r="P32" i="23"/>
  <c r="P32" i="25"/>
  <c r="O31" i="23"/>
  <c r="K31" i="23"/>
  <c r="G31" i="23"/>
  <c r="C31" i="23"/>
  <c r="C31" i="25"/>
  <c r="N30" i="23"/>
  <c r="J30" i="23"/>
  <c r="P33" i="12"/>
  <c r="H33" i="12"/>
  <c r="P32" i="12"/>
  <c r="H32" i="12"/>
  <c r="P31" i="12"/>
  <c r="H31" i="12"/>
  <c r="P30" i="12"/>
  <c r="H30" i="12"/>
  <c r="L17" i="12"/>
  <c r="H17" i="12"/>
  <c r="D17" i="12"/>
  <c r="J29" i="9"/>
  <c r="E27" i="10"/>
  <c r="M25" i="10"/>
  <c r="E25" i="10"/>
  <c r="E24" i="10"/>
  <c r="M23" i="10"/>
  <c r="E23" i="10"/>
  <c r="M21" i="10"/>
  <c r="E21" i="10"/>
  <c r="E20" i="10"/>
  <c r="E15" i="10"/>
  <c r="E14" i="10"/>
  <c r="E13" i="10"/>
  <c r="E12" i="10"/>
  <c r="E11" i="10"/>
  <c r="E10" i="10"/>
  <c r="E9" i="10"/>
  <c r="I33" i="10"/>
  <c r="N32" i="10"/>
  <c r="C32" i="10"/>
  <c r="I31" i="10"/>
  <c r="N27" i="10"/>
  <c r="C27" i="10"/>
  <c r="I26" i="10"/>
  <c r="N25" i="10"/>
  <c r="C25" i="10"/>
  <c r="I24" i="10"/>
  <c r="N23" i="10"/>
  <c r="C23" i="10"/>
  <c r="I22" i="10"/>
  <c r="N21" i="10"/>
  <c r="C21" i="10"/>
  <c r="I20" i="10"/>
  <c r="I18" i="10"/>
  <c r="C17" i="10"/>
  <c r="N15" i="10"/>
  <c r="C15" i="10"/>
  <c r="I14" i="10"/>
  <c r="N13" i="10"/>
  <c r="C13" i="10"/>
  <c r="I12" i="10"/>
  <c r="N11" i="10"/>
  <c r="C11" i="10"/>
  <c r="I10" i="10"/>
  <c r="N9" i="10"/>
  <c r="C9" i="10"/>
  <c r="I8" i="10"/>
  <c r="N7" i="10"/>
  <c r="C7" i="10"/>
  <c r="I6" i="10"/>
  <c r="N5" i="10"/>
  <c r="C5" i="10"/>
  <c r="O32" i="12"/>
  <c r="O30" i="12"/>
  <c r="O26" i="12"/>
  <c r="G23" i="12"/>
  <c r="I21" i="12"/>
  <c r="O18" i="12"/>
  <c r="G15" i="12"/>
  <c r="I13" i="12"/>
  <c r="O10" i="12"/>
  <c r="G7" i="12"/>
  <c r="I5" i="12"/>
  <c r="H32" i="13"/>
  <c r="J30" i="13"/>
  <c r="N28" i="13"/>
  <c r="D26" i="13"/>
  <c r="H24" i="13"/>
  <c r="J22" i="13"/>
  <c r="J20" i="13"/>
  <c r="P17" i="13"/>
  <c r="P13" i="13"/>
  <c r="J12" i="13"/>
  <c r="P9" i="13"/>
  <c r="P33" i="21"/>
  <c r="P33" i="23"/>
  <c r="L33" i="23"/>
  <c r="L33" i="21"/>
  <c r="H33" i="23"/>
  <c r="H33" i="21"/>
  <c r="D33" i="21"/>
  <c r="D33" i="23"/>
  <c r="O32" i="21"/>
  <c r="G32" i="23"/>
  <c r="G32" i="21"/>
  <c r="C32" i="23"/>
  <c r="C29" i="23"/>
  <c r="N31" i="21"/>
  <c r="N31" i="23"/>
  <c r="J31" i="23"/>
  <c r="J31" i="21"/>
  <c r="F31" i="23"/>
  <c r="F31" i="21"/>
  <c r="Q30" i="21"/>
  <c r="Q30" i="23"/>
  <c r="M30" i="21"/>
  <c r="I29" i="23"/>
  <c r="I30" i="21"/>
  <c r="E30" i="23"/>
  <c r="E30" i="21"/>
  <c r="L25" i="23"/>
  <c r="H25" i="23"/>
  <c r="D25" i="23"/>
  <c r="J23" i="23"/>
  <c r="F23" i="23"/>
  <c r="Q22" i="23"/>
  <c r="H21" i="23"/>
  <c r="D21" i="23"/>
  <c r="O20" i="23"/>
  <c r="K32" i="23"/>
  <c r="M30" i="23"/>
  <c r="F30" i="23"/>
  <c r="M26" i="23"/>
  <c r="K24" i="23"/>
  <c r="I22" i="23"/>
  <c r="E17" i="23"/>
  <c r="K24" i="6"/>
  <c r="K25" i="6"/>
  <c r="C24" i="6"/>
  <c r="C25" i="6"/>
  <c r="G155" i="6"/>
  <c r="K23" i="6"/>
  <c r="C23" i="6"/>
  <c r="K20" i="6"/>
  <c r="K21" i="6"/>
  <c r="C20" i="6"/>
  <c r="C21" i="6"/>
  <c r="L29" i="12"/>
  <c r="F27" i="13"/>
  <c r="H16" i="12"/>
  <c r="K30" i="12"/>
  <c r="C30" i="12"/>
  <c r="E28" i="12"/>
  <c r="M20" i="12"/>
  <c r="E20" i="12"/>
  <c r="G18" i="12"/>
  <c r="G18" i="10"/>
  <c r="O17" i="12"/>
  <c r="O17" i="10"/>
  <c r="K17" i="12"/>
  <c r="E5" i="12"/>
  <c r="N33" i="13"/>
  <c r="J33" i="10"/>
  <c r="J33" i="13"/>
  <c r="F33" i="13"/>
  <c r="F32" i="13"/>
  <c r="B32" i="13"/>
  <c r="B32" i="10"/>
  <c r="N31" i="13"/>
  <c r="J31" i="13"/>
  <c r="J31" i="10"/>
  <c r="F31" i="13"/>
  <c r="N29" i="9"/>
  <c r="F30" i="13"/>
  <c r="F29" i="9"/>
  <c r="B30" i="13"/>
  <c r="B30" i="10"/>
  <c r="P27" i="10"/>
  <c r="P28" i="13"/>
  <c r="L27" i="10"/>
  <c r="L28" i="13"/>
  <c r="H27" i="10"/>
  <c r="D27" i="10"/>
  <c r="P26" i="10"/>
  <c r="P26" i="13"/>
  <c r="L26" i="10"/>
  <c r="L26" i="13"/>
  <c r="L25" i="10"/>
  <c r="L25" i="13"/>
  <c r="H25" i="10"/>
  <c r="H25" i="13"/>
  <c r="D25" i="10"/>
  <c r="D25" i="13"/>
  <c r="P24" i="10"/>
  <c r="P24" i="13"/>
  <c r="L24" i="10"/>
  <c r="L24" i="13"/>
  <c r="L23" i="10"/>
  <c r="L23" i="13"/>
  <c r="H23" i="10"/>
  <c r="H23" i="13"/>
  <c r="D23" i="10"/>
  <c r="D23" i="13"/>
  <c r="P22" i="10"/>
  <c r="P22" i="13"/>
  <c r="L22" i="10"/>
  <c r="L22" i="13"/>
  <c r="L21" i="10"/>
  <c r="L21" i="13"/>
  <c r="H21" i="10"/>
  <c r="H21" i="13"/>
  <c r="D21" i="10"/>
  <c r="D21" i="13"/>
  <c r="L20" i="10"/>
  <c r="L20" i="13"/>
  <c r="H20" i="10"/>
  <c r="H20" i="13"/>
  <c r="D20" i="10"/>
  <c r="D20" i="13"/>
  <c r="N18" i="13"/>
  <c r="F18" i="13"/>
  <c r="B18" i="13"/>
  <c r="B18" i="10"/>
  <c r="N17" i="13"/>
  <c r="F17" i="13"/>
  <c r="B17" i="13"/>
  <c r="B17" i="10"/>
  <c r="L15" i="10"/>
  <c r="L15" i="13"/>
  <c r="H15" i="10"/>
  <c r="H15" i="13"/>
  <c r="D15" i="10"/>
  <c r="D15" i="13"/>
  <c r="L14" i="10"/>
  <c r="L14" i="13"/>
  <c r="H14" i="10"/>
  <c r="H14" i="13"/>
  <c r="D14" i="10"/>
  <c r="D14" i="13"/>
  <c r="L13" i="10"/>
  <c r="L13" i="13"/>
  <c r="H13" i="10"/>
  <c r="H13" i="13"/>
  <c r="D13" i="10"/>
  <c r="D13" i="13"/>
  <c r="L12" i="10"/>
  <c r="L12" i="13"/>
  <c r="H12" i="10"/>
  <c r="H12" i="13"/>
  <c r="D12" i="10"/>
  <c r="D12" i="13"/>
  <c r="L11" i="10"/>
  <c r="L11" i="13"/>
  <c r="H11" i="10"/>
  <c r="H11" i="13"/>
  <c r="D11" i="10"/>
  <c r="D11" i="13"/>
  <c r="L10" i="10"/>
  <c r="L10" i="13"/>
  <c r="H10" i="10"/>
  <c r="H10" i="13"/>
  <c r="D10" i="10"/>
  <c r="D10" i="13"/>
  <c r="L9" i="10"/>
  <c r="L9" i="13"/>
  <c r="H9" i="10"/>
  <c r="H9" i="13"/>
  <c r="D9" i="10"/>
  <c r="D9" i="13"/>
  <c r="P8" i="10"/>
  <c r="P8" i="13"/>
  <c r="L8" i="10"/>
  <c r="L8" i="13"/>
  <c r="H8" i="13"/>
  <c r="H8" i="10"/>
  <c r="D8" i="10"/>
  <c r="D8" i="13"/>
  <c r="L7" i="10"/>
  <c r="L7" i="13"/>
  <c r="H7" i="13"/>
  <c r="H7" i="10"/>
  <c r="D7" i="10"/>
  <c r="D7" i="13"/>
  <c r="P6" i="10"/>
  <c r="P6" i="13"/>
  <c r="L6" i="10"/>
  <c r="L6" i="13"/>
  <c r="H6" i="13"/>
  <c r="H6" i="10"/>
  <c r="P5" i="10"/>
  <c r="P5" i="13"/>
  <c r="L5" i="10"/>
  <c r="L4" i="9"/>
  <c r="H5" i="13"/>
  <c r="H5" i="10"/>
  <c r="D5" i="10"/>
  <c r="D5" i="13"/>
  <c r="D4" i="9"/>
  <c r="Q33" i="10"/>
  <c r="F33" i="10"/>
  <c r="K32" i="10"/>
  <c r="Q31" i="10"/>
  <c r="F31" i="10"/>
  <c r="K30" i="10"/>
  <c r="K27" i="10"/>
  <c r="Q26" i="10"/>
  <c r="F26" i="10"/>
  <c r="K25" i="10"/>
  <c r="Q24" i="10"/>
  <c r="F24" i="10"/>
  <c r="K23" i="10"/>
  <c r="Q22" i="10"/>
  <c r="F22" i="10"/>
  <c r="K21" i="10"/>
  <c r="Q20" i="10"/>
  <c r="Q18" i="10"/>
  <c r="F18" i="10"/>
  <c r="K17" i="10"/>
  <c r="K15" i="10"/>
  <c r="Q14" i="10"/>
  <c r="K13" i="10"/>
  <c r="Q12" i="10"/>
  <c r="K11" i="10"/>
  <c r="Q10" i="10"/>
  <c r="K9" i="10"/>
  <c r="Q8" i="10"/>
  <c r="K7" i="10"/>
  <c r="Q6" i="10"/>
  <c r="K5" i="10"/>
  <c r="N32" i="14"/>
  <c r="J32" i="14"/>
  <c r="F32" i="14"/>
  <c r="B32" i="14"/>
  <c r="N31" i="14"/>
  <c r="J31" i="14"/>
  <c r="F31" i="14"/>
  <c r="B31" i="14"/>
  <c r="N30" i="14"/>
  <c r="J30" i="14"/>
  <c r="F30" i="14"/>
  <c r="B30" i="14"/>
  <c r="P24" i="14"/>
  <c r="D24" i="14"/>
  <c r="P23" i="14"/>
  <c r="L23" i="14"/>
  <c r="H23" i="14"/>
  <c r="D23" i="14"/>
  <c r="P22" i="14"/>
  <c r="D22" i="14"/>
  <c r="P21" i="14"/>
  <c r="L21" i="14"/>
  <c r="H21" i="14"/>
  <c r="D21" i="14"/>
  <c r="P20" i="14"/>
  <c r="D20" i="14"/>
  <c r="N17" i="14"/>
  <c r="J17" i="14"/>
  <c r="F17" i="14"/>
  <c r="B17" i="14"/>
  <c r="P10" i="14"/>
  <c r="L10" i="14"/>
  <c r="H10" i="14"/>
  <c r="D10" i="14"/>
  <c r="P9" i="14"/>
  <c r="L9" i="14"/>
  <c r="H9" i="14"/>
  <c r="P8" i="14"/>
  <c r="L8" i="14"/>
  <c r="H8" i="14"/>
  <c r="D8" i="14"/>
  <c r="P7" i="14"/>
  <c r="L7" i="14"/>
  <c r="H7" i="14"/>
  <c r="P6" i="14"/>
  <c r="L6" i="14"/>
  <c r="H6" i="14"/>
  <c r="D6" i="14"/>
  <c r="P5" i="14"/>
  <c r="L5" i="14"/>
  <c r="H5" i="14"/>
  <c r="G33" i="12"/>
  <c r="G31" i="12"/>
  <c r="O24" i="12"/>
  <c r="G21" i="12"/>
  <c r="H20" i="12"/>
  <c r="M17" i="12"/>
  <c r="G13" i="12"/>
  <c r="I11" i="12"/>
  <c r="O8" i="12"/>
  <c r="C7" i="12"/>
  <c r="G5" i="12"/>
  <c r="P33" i="13"/>
  <c r="B33" i="13"/>
  <c r="D32" i="13"/>
  <c r="H30" i="13"/>
  <c r="J28" i="13"/>
  <c r="N26" i="13"/>
  <c r="P25" i="13"/>
  <c r="B25" i="13"/>
  <c r="D24" i="13"/>
  <c r="H22" i="13"/>
  <c r="P18" i="13"/>
  <c r="J17" i="13"/>
  <c r="P14" i="13"/>
  <c r="J13" i="13"/>
  <c r="P10" i="13"/>
  <c r="J9" i="13"/>
  <c r="P7" i="13"/>
  <c r="D6" i="13"/>
  <c r="H30" i="14"/>
  <c r="G24" i="25"/>
  <c r="G24" i="24"/>
  <c r="G24" i="23"/>
  <c r="C24" i="25"/>
  <c r="C24" i="23"/>
  <c r="E22" i="25"/>
  <c r="E22" i="24"/>
  <c r="E22" i="23"/>
  <c r="P21" i="25"/>
  <c r="P21" i="23"/>
  <c r="O27" i="23"/>
  <c r="O20" i="25"/>
  <c r="G20" i="25"/>
  <c r="G20" i="24"/>
  <c r="G27" i="23"/>
  <c r="C20" i="25"/>
  <c r="C20" i="23"/>
  <c r="L147" i="6"/>
  <c r="L146" i="6"/>
  <c r="L145" i="6"/>
  <c r="L144" i="6"/>
  <c r="D130" i="6"/>
  <c r="L129" i="6"/>
  <c r="L25" i="12"/>
  <c r="H25" i="12"/>
  <c r="D25" i="12"/>
  <c r="L23" i="12"/>
  <c r="H23" i="12"/>
  <c r="D23" i="12"/>
  <c r="L21" i="12"/>
  <c r="H21" i="12"/>
  <c r="D21" i="12"/>
  <c r="L15" i="12"/>
  <c r="H15" i="12"/>
  <c r="D15" i="12"/>
  <c r="L13" i="12"/>
  <c r="H13" i="12"/>
  <c r="D13" i="12"/>
  <c r="L11" i="12"/>
  <c r="H11" i="12"/>
  <c r="D11" i="12"/>
  <c r="L9" i="12"/>
  <c r="H9" i="12"/>
  <c r="D9" i="12"/>
  <c r="L7" i="12"/>
  <c r="H7" i="12"/>
  <c r="D7" i="12"/>
  <c r="L5" i="12"/>
  <c r="H5" i="12"/>
  <c r="D5" i="12"/>
  <c r="M33" i="10"/>
  <c r="E33" i="10"/>
  <c r="E32" i="10"/>
  <c r="M31" i="10"/>
  <c r="E31" i="10"/>
  <c r="P29" i="9"/>
  <c r="E18" i="10"/>
  <c r="E17" i="10"/>
  <c r="J4" i="9"/>
  <c r="N33" i="10"/>
  <c r="C33" i="10"/>
  <c r="I32" i="10"/>
  <c r="N31" i="10"/>
  <c r="C31" i="10"/>
  <c r="I30" i="10"/>
  <c r="I27" i="10"/>
  <c r="C26" i="10"/>
  <c r="I25" i="10"/>
  <c r="N24" i="10"/>
  <c r="C24" i="10"/>
  <c r="C22" i="10"/>
  <c r="N20" i="10"/>
  <c r="C20" i="10"/>
  <c r="N18" i="10"/>
  <c r="C18" i="10"/>
  <c r="I17" i="10"/>
  <c r="N14" i="10"/>
  <c r="C14" i="10"/>
  <c r="N12" i="10"/>
  <c r="C12" i="10"/>
  <c r="N10" i="10"/>
  <c r="C10" i="10"/>
  <c r="I9" i="10"/>
  <c r="N8" i="10"/>
  <c r="C8" i="10"/>
  <c r="N6" i="10"/>
  <c r="C6" i="10"/>
  <c r="O33" i="12"/>
  <c r="O31" i="12"/>
  <c r="O22" i="12"/>
  <c r="O14" i="12"/>
  <c r="C13" i="12"/>
  <c r="G11" i="12"/>
  <c r="O6" i="12"/>
  <c r="C5" i="12"/>
  <c r="P31" i="13"/>
  <c r="B31" i="13"/>
  <c r="D30" i="13"/>
  <c r="H28" i="13"/>
  <c r="J26" i="13"/>
  <c r="P23" i="13"/>
  <c r="B23" i="13"/>
  <c r="D22" i="13"/>
  <c r="J18" i="13"/>
  <c r="P15" i="13"/>
  <c r="J14" i="13"/>
  <c r="P11" i="13"/>
  <c r="J10" i="13"/>
  <c r="J7" i="13"/>
  <c r="L5" i="13"/>
  <c r="K27" i="23"/>
  <c r="C14" i="26"/>
  <c r="J18" i="23"/>
  <c r="F18" i="23"/>
  <c r="Q26" i="24"/>
  <c r="K24" i="24"/>
  <c r="O32" i="23"/>
  <c r="I30" i="23"/>
  <c r="I17" i="23"/>
  <c r="N30" i="25"/>
  <c r="N24" i="6"/>
  <c r="N25" i="6"/>
  <c r="J24" i="6"/>
  <c r="J25" i="6"/>
  <c r="F24" i="6"/>
  <c r="F25" i="6"/>
  <c r="B24" i="6"/>
  <c r="B25" i="6"/>
  <c r="N23" i="6"/>
  <c r="J23" i="6"/>
  <c r="F23" i="6"/>
  <c r="B23" i="6"/>
  <c r="N20" i="6"/>
  <c r="N21" i="6"/>
  <c r="J20" i="6"/>
  <c r="J21" i="6"/>
  <c r="F20" i="6"/>
  <c r="F21" i="6"/>
  <c r="B20" i="6"/>
  <c r="B21" i="6"/>
  <c r="P28" i="12"/>
  <c r="P26" i="12"/>
  <c r="P25" i="12"/>
  <c r="P24" i="12"/>
  <c r="P23" i="12"/>
  <c r="P22" i="12"/>
  <c r="P21" i="12"/>
  <c r="P20" i="12"/>
  <c r="P18" i="12"/>
  <c r="P17" i="12"/>
  <c r="P15" i="12"/>
  <c r="P14" i="12"/>
  <c r="P13" i="12"/>
  <c r="P12" i="12"/>
  <c r="P11" i="12"/>
  <c r="P10" i="12"/>
  <c r="P9" i="12"/>
  <c r="P8" i="12"/>
  <c r="P7" i="12"/>
  <c r="P6" i="12"/>
  <c r="P5" i="12"/>
  <c r="Q29" i="9"/>
  <c r="Q28" i="13"/>
  <c r="Q4" i="9"/>
  <c r="M32" i="10"/>
  <c r="M30" i="10"/>
  <c r="M27" i="10"/>
  <c r="M26" i="10"/>
  <c r="M24" i="10"/>
  <c r="M22" i="10"/>
  <c r="M20" i="10"/>
  <c r="M18" i="10"/>
  <c r="M17" i="10"/>
  <c r="M15" i="10"/>
  <c r="M14" i="10"/>
  <c r="M13" i="10"/>
  <c r="M12" i="10"/>
  <c r="M11" i="10"/>
  <c r="M10" i="10"/>
  <c r="M9" i="10"/>
  <c r="M8" i="10"/>
  <c r="M7" i="10"/>
  <c r="M6" i="10"/>
  <c r="M5" i="10"/>
  <c r="K32" i="14"/>
  <c r="G32" i="14"/>
  <c r="C32" i="14"/>
  <c r="O31" i="14"/>
  <c r="K31" i="14"/>
  <c r="K30" i="14"/>
  <c r="G30" i="14"/>
  <c r="C30" i="14"/>
  <c r="K24" i="14"/>
  <c r="G24" i="14"/>
  <c r="C24" i="14"/>
  <c r="O23" i="14"/>
  <c r="K23" i="14"/>
  <c r="K22" i="14"/>
  <c r="G22" i="14"/>
  <c r="C22" i="14"/>
  <c r="O21" i="14"/>
  <c r="K21" i="14"/>
  <c r="K20" i="14"/>
  <c r="G20" i="14"/>
  <c r="C20" i="14"/>
  <c r="O17" i="14"/>
  <c r="K17" i="14"/>
  <c r="O10" i="14"/>
  <c r="K10" i="14"/>
  <c r="K9" i="14"/>
  <c r="G9" i="14"/>
  <c r="C9" i="14"/>
  <c r="O8" i="14"/>
  <c r="K8" i="14"/>
  <c r="K7" i="14"/>
  <c r="G7" i="14"/>
  <c r="C7" i="14"/>
  <c r="O6" i="14"/>
  <c r="K6" i="14"/>
  <c r="K5" i="14"/>
  <c r="G5" i="14"/>
  <c r="C5" i="14"/>
  <c r="E32" i="13"/>
  <c r="I30" i="13"/>
  <c r="E28" i="13"/>
  <c r="E24" i="13"/>
  <c r="L27" i="23"/>
  <c r="G14" i="24"/>
  <c r="G14" i="23"/>
  <c r="F13" i="23"/>
  <c r="F13" i="24"/>
  <c r="I12" i="24"/>
  <c r="I12" i="23"/>
  <c r="H11" i="23"/>
  <c r="H11" i="24"/>
  <c r="C10" i="24"/>
  <c r="C10" i="23"/>
  <c r="Q8" i="23"/>
  <c r="Q8" i="24"/>
  <c r="E8" i="24"/>
  <c r="E8" i="23"/>
  <c r="D7" i="24"/>
  <c r="D7" i="23"/>
  <c r="K6" i="23"/>
  <c r="K15" i="23"/>
  <c r="K6" i="24"/>
  <c r="G6" i="23"/>
  <c r="G15" i="23"/>
  <c r="C6" i="23"/>
  <c r="N5" i="24"/>
  <c r="J15" i="24"/>
  <c r="F5" i="23"/>
  <c r="C28" i="23"/>
  <c r="J26" i="21"/>
  <c r="J26" i="23"/>
  <c r="F26" i="23"/>
  <c r="F26" i="21"/>
  <c r="H24" i="21"/>
  <c r="H24" i="23"/>
  <c r="D24" i="23"/>
  <c r="D24" i="21"/>
  <c r="G23" i="21"/>
  <c r="N22" i="23"/>
  <c r="J22" i="23"/>
  <c r="F22" i="21"/>
  <c r="F22" i="23"/>
  <c r="Q21" i="23"/>
  <c r="Q21" i="21"/>
  <c r="P20" i="23"/>
  <c r="L20" i="23"/>
  <c r="H20" i="23"/>
  <c r="D20" i="21"/>
  <c r="D20" i="23"/>
  <c r="O6" i="23"/>
  <c r="N5" i="23"/>
  <c r="K33" i="21"/>
  <c r="K33" i="24"/>
  <c r="G33" i="24"/>
  <c r="G33" i="21"/>
  <c r="C33" i="21"/>
  <c r="C33" i="24"/>
  <c r="N32" i="21"/>
  <c r="N32" i="24"/>
  <c r="J32" i="21"/>
  <c r="J32" i="24"/>
  <c r="F32" i="24"/>
  <c r="F32" i="21"/>
  <c r="Q31" i="21"/>
  <c r="Q31" i="24"/>
  <c r="M31" i="21"/>
  <c r="M31" i="24"/>
  <c r="E31" i="24"/>
  <c r="E31" i="21"/>
  <c r="P30" i="21"/>
  <c r="P30" i="24"/>
  <c r="L30" i="21"/>
  <c r="L30" i="24"/>
  <c r="H30" i="21"/>
  <c r="H30" i="24"/>
  <c r="D30" i="24"/>
  <c r="D30" i="21"/>
  <c r="M27" i="21"/>
  <c r="G27" i="21"/>
  <c r="E25" i="21"/>
  <c r="C23" i="21"/>
  <c r="P20" i="21"/>
  <c r="L32" i="25"/>
  <c r="H32" i="25"/>
  <c r="D32" i="25"/>
  <c r="O31" i="25"/>
  <c r="K31" i="25"/>
  <c r="G31" i="25"/>
  <c r="J30" i="25"/>
  <c r="F30" i="25"/>
  <c r="P20" i="25"/>
  <c r="H20" i="25"/>
  <c r="O10" i="25"/>
  <c r="K10" i="25"/>
  <c r="C10" i="25"/>
  <c r="J9" i="25"/>
  <c r="F9" i="25"/>
  <c r="Q8" i="25"/>
  <c r="M8" i="25"/>
  <c r="I8" i="25"/>
  <c r="E8" i="25"/>
  <c r="L7" i="25"/>
  <c r="H7" i="25"/>
  <c r="D7" i="25"/>
  <c r="O6" i="25"/>
  <c r="K6" i="25"/>
  <c r="G6" i="25"/>
  <c r="N5" i="25"/>
  <c r="F5" i="25"/>
  <c r="Q25" i="23"/>
  <c r="O23" i="23"/>
  <c r="M21" i="23"/>
  <c r="C25" i="24"/>
  <c r="H14" i="24"/>
  <c r="J12" i="24"/>
  <c r="F18" i="25"/>
  <c r="N40" i="39"/>
  <c r="N53" i="39"/>
  <c r="J40" i="39"/>
  <c r="J53" i="39"/>
  <c r="F40" i="39"/>
  <c r="F53" i="39"/>
  <c r="B40" i="39"/>
  <c r="B53" i="39"/>
  <c r="N39" i="39"/>
  <c r="N52" i="39"/>
  <c r="J39" i="39"/>
  <c r="J52" i="39"/>
  <c r="F39" i="39"/>
  <c r="F52" i="39"/>
  <c r="B39" i="39"/>
  <c r="B52" i="39"/>
  <c r="N38" i="39"/>
  <c r="N51" i="39"/>
  <c r="J38" i="39"/>
  <c r="J51" i="39"/>
  <c r="B38" i="39"/>
  <c r="B51" i="39"/>
  <c r="N37" i="39"/>
  <c r="N50" i="39"/>
  <c r="J37" i="39"/>
  <c r="J50" i="39"/>
  <c r="F37" i="39"/>
  <c r="F50" i="39"/>
  <c r="B37" i="39"/>
  <c r="B50" i="39"/>
  <c r="N36" i="39"/>
  <c r="N49" i="39"/>
  <c r="J36" i="39"/>
  <c r="J49" i="39"/>
  <c r="F36" i="39"/>
  <c r="F49" i="39"/>
  <c r="B36" i="39"/>
  <c r="B49" i="39"/>
  <c r="N35" i="39"/>
  <c r="N48" i="39"/>
  <c r="J35" i="39"/>
  <c r="J48" i="39"/>
  <c r="F35" i="39"/>
  <c r="F48" i="39"/>
  <c r="B35" i="39"/>
  <c r="B48" i="39"/>
  <c r="N34" i="39"/>
  <c r="N47" i="39"/>
  <c r="J34" i="39"/>
  <c r="J47" i="39"/>
  <c r="F34" i="39"/>
  <c r="F47" i="39"/>
  <c r="B34" i="39"/>
  <c r="B47" i="39"/>
  <c r="N33" i="39"/>
  <c r="N46" i="39"/>
  <c r="J33" i="39"/>
  <c r="J46" i="39"/>
  <c r="F33" i="39"/>
  <c r="F46" i="39"/>
  <c r="B33" i="39"/>
  <c r="B46" i="39"/>
  <c r="N32" i="39"/>
  <c r="N45" i="39"/>
  <c r="J32" i="39"/>
  <c r="J45" i="39"/>
  <c r="F32" i="39"/>
  <c r="F45" i="39"/>
  <c r="B32" i="39"/>
  <c r="B45" i="39"/>
  <c r="N33" i="12"/>
  <c r="J33" i="12"/>
  <c r="F33" i="12"/>
  <c r="B33" i="12"/>
  <c r="N32" i="12"/>
  <c r="J32" i="12"/>
  <c r="F32" i="12"/>
  <c r="B32" i="12"/>
  <c r="N31" i="12"/>
  <c r="J31" i="12"/>
  <c r="F31" i="12"/>
  <c r="B31" i="12"/>
  <c r="N30" i="12"/>
  <c r="J30" i="12"/>
  <c r="F30" i="12"/>
  <c r="B30" i="12"/>
  <c r="N26" i="12"/>
  <c r="J26" i="12"/>
  <c r="F26" i="12"/>
  <c r="B26" i="12"/>
  <c r="N25" i="12"/>
  <c r="J25" i="12"/>
  <c r="F25" i="12"/>
  <c r="B25" i="12"/>
  <c r="N24" i="12"/>
  <c r="J24" i="12"/>
  <c r="F24" i="12"/>
  <c r="B24" i="12"/>
  <c r="N23" i="12"/>
  <c r="J23" i="12"/>
  <c r="F23" i="12"/>
  <c r="B23" i="12"/>
  <c r="N22" i="12"/>
  <c r="J22" i="12"/>
  <c r="F22" i="12"/>
  <c r="B22" i="12"/>
  <c r="N21" i="12"/>
  <c r="J21" i="12"/>
  <c r="F21" i="12"/>
  <c r="B21" i="12"/>
  <c r="N20" i="12"/>
  <c r="J20" i="12"/>
  <c r="F20" i="12"/>
  <c r="B20" i="12"/>
  <c r="N18" i="12"/>
  <c r="J18" i="12"/>
  <c r="F18" i="12"/>
  <c r="B18" i="12"/>
  <c r="N17" i="12"/>
  <c r="J17" i="12"/>
  <c r="F17" i="12"/>
  <c r="B17" i="12"/>
  <c r="N15" i="12"/>
  <c r="J15" i="12"/>
  <c r="F15" i="12"/>
  <c r="B15" i="12"/>
  <c r="N14" i="12"/>
  <c r="J14" i="12"/>
  <c r="F14" i="12"/>
  <c r="B14" i="12"/>
  <c r="N13" i="12"/>
  <c r="J13" i="12"/>
  <c r="F13" i="12"/>
  <c r="B13" i="12"/>
  <c r="N12" i="12"/>
  <c r="J12" i="12"/>
  <c r="F12" i="12"/>
  <c r="B12" i="12"/>
  <c r="N11" i="12"/>
  <c r="J11" i="12"/>
  <c r="F11" i="12"/>
  <c r="B11" i="12"/>
  <c r="N10" i="12"/>
  <c r="J10" i="12"/>
  <c r="F10" i="12"/>
  <c r="B10" i="12"/>
  <c r="N9" i="12"/>
  <c r="J9" i="12"/>
  <c r="F9" i="12"/>
  <c r="B9" i="12"/>
  <c r="N8" i="12"/>
  <c r="J8" i="12"/>
  <c r="F8" i="12"/>
  <c r="B8" i="12"/>
  <c r="N7" i="12"/>
  <c r="J7" i="12"/>
  <c r="F7" i="12"/>
  <c r="B7" i="12"/>
  <c r="N6" i="12"/>
  <c r="J6" i="12"/>
  <c r="F6" i="12"/>
  <c r="B6" i="12"/>
  <c r="N5" i="12"/>
  <c r="J5" i="12"/>
  <c r="F5" i="12"/>
  <c r="B5" i="12"/>
  <c r="O33" i="13"/>
  <c r="K33" i="13"/>
  <c r="G33" i="13"/>
  <c r="C33" i="13"/>
  <c r="O32" i="13"/>
  <c r="K32" i="13"/>
  <c r="G32" i="13"/>
  <c r="C32" i="13"/>
  <c r="O31" i="13"/>
  <c r="K31" i="13"/>
  <c r="G31" i="13"/>
  <c r="C31" i="13"/>
  <c r="O30" i="13"/>
  <c r="K30" i="13"/>
  <c r="G30" i="13"/>
  <c r="C30" i="13"/>
  <c r="O26" i="13"/>
  <c r="K26" i="13"/>
  <c r="G26" i="13"/>
  <c r="C26" i="13"/>
  <c r="O25" i="13"/>
  <c r="K25" i="13"/>
  <c r="G25" i="13"/>
  <c r="C25" i="13"/>
  <c r="O24" i="13"/>
  <c r="K24" i="13"/>
  <c r="G24" i="13"/>
  <c r="C24" i="13"/>
  <c r="O23" i="13"/>
  <c r="K23" i="13"/>
  <c r="G23" i="13"/>
  <c r="C23" i="13"/>
  <c r="O22" i="13"/>
  <c r="K22" i="13"/>
  <c r="G22" i="13"/>
  <c r="C22" i="13"/>
  <c r="O21" i="13"/>
  <c r="K21" i="13"/>
  <c r="G21" i="13"/>
  <c r="C21" i="13"/>
  <c r="O20" i="13"/>
  <c r="K20" i="13"/>
  <c r="G20" i="13"/>
  <c r="C20" i="13"/>
  <c r="O18" i="13"/>
  <c r="K18" i="13"/>
  <c r="G18" i="13"/>
  <c r="C18" i="13"/>
  <c r="O17" i="13"/>
  <c r="K17" i="13"/>
  <c r="G17" i="13"/>
  <c r="C17" i="13"/>
  <c r="O15" i="13"/>
  <c r="K15" i="13"/>
  <c r="G15" i="13"/>
  <c r="C15" i="13"/>
  <c r="O14" i="13"/>
  <c r="K14" i="13"/>
  <c r="G14" i="13"/>
  <c r="C14" i="13"/>
  <c r="O13" i="13"/>
  <c r="K13" i="13"/>
  <c r="G13" i="13"/>
  <c r="C13" i="13"/>
  <c r="O12" i="13"/>
  <c r="K12" i="13"/>
  <c r="G12" i="13"/>
  <c r="C12" i="13"/>
  <c r="O11" i="13"/>
  <c r="K11" i="13"/>
  <c r="G11" i="13"/>
  <c r="C11" i="13"/>
  <c r="O10" i="13"/>
  <c r="K10" i="13"/>
  <c r="G10" i="13"/>
  <c r="C10" i="13"/>
  <c r="O9" i="13"/>
  <c r="K9" i="13"/>
  <c r="G9" i="13"/>
  <c r="C9" i="13"/>
  <c r="C8" i="13"/>
  <c r="C7" i="13"/>
  <c r="C6" i="13"/>
  <c r="C5" i="13"/>
  <c r="I4" i="9"/>
  <c r="E30" i="10"/>
  <c r="E26" i="10"/>
  <c r="E22" i="10"/>
  <c r="E8" i="10"/>
  <c r="E7" i="10"/>
  <c r="E6" i="10"/>
  <c r="E5" i="10"/>
  <c r="I16" i="14"/>
  <c r="P5" i="25"/>
  <c r="P15" i="23"/>
  <c r="H5" i="25"/>
  <c r="H17" i="23"/>
  <c r="H16" i="23"/>
  <c r="D17" i="23"/>
  <c r="Q14" i="23"/>
  <c r="M14" i="23"/>
  <c r="E14" i="23"/>
  <c r="P13" i="23"/>
  <c r="L13" i="23"/>
  <c r="D13" i="23"/>
  <c r="O12" i="23"/>
  <c r="K12" i="23"/>
  <c r="C12" i="23"/>
  <c r="N11" i="23"/>
  <c r="J11" i="23"/>
  <c r="Q10" i="23"/>
  <c r="M10" i="23"/>
  <c r="I10" i="23"/>
  <c r="P9" i="23"/>
  <c r="L9" i="23"/>
  <c r="H9" i="23"/>
  <c r="O8" i="23"/>
  <c r="K8" i="23"/>
  <c r="G8" i="23"/>
  <c r="N7" i="23"/>
  <c r="J7" i="23"/>
  <c r="F7" i="23"/>
  <c r="M6" i="23"/>
  <c r="E6" i="23"/>
  <c r="P5" i="23"/>
  <c r="L5" i="23"/>
  <c r="H5" i="23"/>
  <c r="D5" i="23"/>
  <c r="Q28" i="24"/>
  <c r="I28" i="24"/>
  <c r="P26" i="24"/>
  <c r="P26" i="21"/>
  <c r="L26" i="24"/>
  <c r="L26" i="21"/>
  <c r="H26" i="24"/>
  <c r="H26" i="21"/>
  <c r="D26" i="24"/>
  <c r="D26" i="21"/>
  <c r="N24" i="24"/>
  <c r="N24" i="21"/>
  <c r="J24" i="24"/>
  <c r="J24" i="21"/>
  <c r="F24" i="24"/>
  <c r="F24" i="21"/>
  <c r="Q23" i="24"/>
  <c r="Q23" i="21"/>
  <c r="L22" i="24"/>
  <c r="L22" i="21"/>
  <c r="H22" i="24"/>
  <c r="H22" i="21"/>
  <c r="D22" i="24"/>
  <c r="D22" i="21"/>
  <c r="O21" i="24"/>
  <c r="O21" i="21"/>
  <c r="N20" i="21"/>
  <c r="N20" i="24"/>
  <c r="J20" i="24"/>
  <c r="J20" i="21"/>
  <c r="F20" i="24"/>
  <c r="F20" i="21"/>
  <c r="Q18" i="21"/>
  <c r="Q18" i="24"/>
  <c r="M18" i="24"/>
  <c r="M18" i="21"/>
  <c r="I18" i="21"/>
  <c r="I18" i="24"/>
  <c r="E18" i="21"/>
  <c r="P17" i="21"/>
  <c r="P17" i="24"/>
  <c r="L17" i="24"/>
  <c r="L17" i="21"/>
  <c r="H17" i="21"/>
  <c r="H17" i="24"/>
  <c r="D17" i="21"/>
  <c r="D17" i="24"/>
  <c r="Q15" i="21"/>
  <c r="M15" i="21"/>
  <c r="I15" i="21"/>
  <c r="D14" i="24"/>
  <c r="D14" i="21"/>
  <c r="O13" i="24"/>
  <c r="O13" i="21"/>
  <c r="K13" i="24"/>
  <c r="K13" i="21"/>
  <c r="G13" i="24"/>
  <c r="G13" i="21"/>
  <c r="F12" i="21"/>
  <c r="F12" i="24"/>
  <c r="Q11" i="24"/>
  <c r="Q11" i="21"/>
  <c r="M11" i="24"/>
  <c r="M11" i="21"/>
  <c r="I11" i="24"/>
  <c r="I11" i="21"/>
  <c r="E11" i="24"/>
  <c r="E11" i="21"/>
  <c r="O9" i="24"/>
  <c r="O9" i="21"/>
  <c r="K9" i="24"/>
  <c r="K9" i="21"/>
  <c r="G9" i="24"/>
  <c r="G9" i="21"/>
  <c r="C9" i="24"/>
  <c r="C9" i="21"/>
  <c r="Q7" i="21"/>
  <c r="Q7" i="24"/>
  <c r="M7" i="24"/>
  <c r="M7" i="21"/>
  <c r="I7" i="24"/>
  <c r="I7" i="21"/>
  <c r="E7" i="24"/>
  <c r="E7" i="21"/>
  <c r="P6" i="24"/>
  <c r="P6" i="21"/>
  <c r="O5" i="21"/>
  <c r="K5" i="24"/>
  <c r="K5" i="21"/>
  <c r="G5" i="24"/>
  <c r="G5" i="21"/>
  <c r="C5" i="24"/>
  <c r="C5" i="21"/>
  <c r="I27" i="21"/>
  <c r="C27" i="21"/>
  <c r="G25" i="21"/>
  <c r="P24" i="21"/>
  <c r="E23" i="21"/>
  <c r="N22" i="21"/>
  <c r="C21" i="21"/>
  <c r="L20" i="21"/>
  <c r="L14" i="21"/>
  <c r="H10" i="21"/>
  <c r="O21" i="25"/>
  <c r="K21" i="25"/>
  <c r="N20" i="25"/>
  <c r="N19" i="25"/>
  <c r="J20" i="25"/>
  <c r="F20" i="25"/>
  <c r="N18" i="25"/>
  <c r="M17" i="25"/>
  <c r="I17" i="25"/>
  <c r="E17" i="25"/>
  <c r="I10" i="25"/>
  <c r="K8" i="25"/>
  <c r="C8" i="25"/>
  <c r="E6" i="25"/>
  <c r="M25" i="23"/>
  <c r="K23" i="23"/>
  <c r="I21" i="23"/>
  <c r="P11" i="23"/>
  <c r="L7" i="23"/>
  <c r="O33" i="24"/>
  <c r="I31" i="24"/>
  <c r="H15" i="24"/>
  <c r="J13" i="24"/>
  <c r="L9" i="24"/>
  <c r="O5" i="24"/>
  <c r="L20" i="25"/>
  <c r="Q17" i="25"/>
  <c r="F51" i="39"/>
  <c r="L17" i="25"/>
  <c r="L16" i="25"/>
  <c r="N28" i="23"/>
  <c r="J28" i="23"/>
  <c r="F28" i="23"/>
  <c r="Q26" i="23"/>
  <c r="P25" i="23"/>
  <c r="O24" i="23"/>
  <c r="N23" i="23"/>
  <c r="M22" i="23"/>
  <c r="L21" i="23"/>
  <c r="K20" i="23"/>
  <c r="N18" i="23"/>
  <c r="Q17" i="21"/>
  <c r="M17" i="23"/>
  <c r="K17" i="24"/>
  <c r="K17" i="21"/>
  <c r="N15" i="21"/>
  <c r="J15" i="21"/>
  <c r="F15" i="21"/>
  <c r="Q14" i="21"/>
  <c r="Q14" i="24"/>
  <c r="M14" i="21"/>
  <c r="M14" i="24"/>
  <c r="I14" i="24"/>
  <c r="I14" i="21"/>
  <c r="E14" i="21"/>
  <c r="P13" i="21"/>
  <c r="L13" i="21"/>
  <c r="H13" i="24"/>
  <c r="H13" i="21"/>
  <c r="D13" i="21"/>
  <c r="D13" i="24"/>
  <c r="O12" i="21"/>
  <c r="O12" i="24"/>
  <c r="K12" i="21"/>
  <c r="K12" i="24"/>
  <c r="G12" i="24"/>
  <c r="G12" i="21"/>
  <c r="C12" i="21"/>
  <c r="N11" i="21"/>
  <c r="J11" i="21"/>
  <c r="F11" i="24"/>
  <c r="F11" i="21"/>
  <c r="Q10" i="21"/>
  <c r="Q10" i="24"/>
  <c r="M10" i="21"/>
  <c r="M10" i="24"/>
  <c r="I10" i="21"/>
  <c r="I10" i="24"/>
  <c r="E10" i="24"/>
  <c r="E10" i="21"/>
  <c r="P9" i="21"/>
  <c r="L9" i="21"/>
  <c r="H9" i="21"/>
  <c r="D9" i="24"/>
  <c r="D9" i="21"/>
  <c r="O8" i="21"/>
  <c r="O8" i="24"/>
  <c r="K8" i="21"/>
  <c r="K8" i="24"/>
  <c r="G8" i="21"/>
  <c r="G8" i="24"/>
  <c r="C8" i="24"/>
  <c r="C8" i="21"/>
  <c r="N7" i="21"/>
  <c r="J7" i="21"/>
  <c r="F7" i="21"/>
  <c r="Q6" i="24"/>
  <c r="Q6" i="21"/>
  <c r="M6" i="21"/>
  <c r="M6" i="24"/>
  <c r="I6" i="21"/>
  <c r="I6" i="24"/>
  <c r="E6" i="21"/>
  <c r="E6" i="24"/>
  <c r="P5" i="24"/>
  <c r="P5" i="21"/>
  <c r="L5" i="21"/>
  <c r="H5" i="21"/>
  <c r="D5" i="21"/>
  <c r="N33" i="21"/>
  <c r="P31" i="21"/>
  <c r="C30" i="21"/>
  <c r="D18" i="21"/>
  <c r="M17" i="21"/>
  <c r="E17" i="21"/>
  <c r="G15" i="21"/>
  <c r="C11" i="21"/>
  <c r="H17" i="25"/>
  <c r="C5" i="25"/>
  <c r="N27" i="23"/>
  <c r="E13" i="23"/>
  <c r="P8" i="23"/>
  <c r="L18" i="24"/>
  <c r="E14" i="24"/>
  <c r="H9" i="24"/>
  <c r="J7" i="24"/>
  <c r="L5" i="24"/>
  <c r="Q15" i="24"/>
  <c r="M15" i="24"/>
  <c r="M5" i="25"/>
  <c r="I15" i="24"/>
  <c r="I5" i="25"/>
  <c r="E5" i="25"/>
  <c r="O33" i="23"/>
  <c r="K33" i="23"/>
  <c r="G33" i="23"/>
  <c r="C33" i="23"/>
  <c r="N32" i="23"/>
  <c r="J32" i="23"/>
  <c r="F32" i="23"/>
  <c r="Q31" i="23"/>
  <c r="M31" i="23"/>
  <c r="I31" i="23"/>
  <c r="E31" i="23"/>
  <c r="P30" i="23"/>
  <c r="L30" i="23"/>
  <c r="L29" i="23"/>
  <c r="H30" i="23"/>
  <c r="D30" i="23"/>
  <c r="J14" i="23"/>
  <c r="Q13" i="23"/>
  <c r="I13" i="23"/>
  <c r="P12" i="23"/>
  <c r="H12" i="23"/>
  <c r="O11" i="23"/>
  <c r="G11" i="23"/>
  <c r="N10" i="23"/>
  <c r="F10" i="23"/>
  <c r="M9" i="23"/>
  <c r="E9" i="23"/>
  <c r="L8" i="23"/>
  <c r="D8" i="23"/>
  <c r="K7" i="23"/>
  <c r="C7" i="23"/>
  <c r="J6" i="23"/>
  <c r="I5" i="23"/>
  <c r="E5" i="23"/>
  <c r="E5" i="21"/>
  <c r="J33" i="24"/>
  <c r="J33" i="21"/>
  <c r="H31" i="24"/>
  <c r="H31" i="21"/>
  <c r="N27" i="21"/>
  <c r="N27" i="24"/>
  <c r="N28" i="24"/>
  <c r="J27" i="21"/>
  <c r="J28" i="24"/>
  <c r="F27" i="21"/>
  <c r="F28" i="24"/>
  <c r="Q26" i="21"/>
  <c r="M26" i="21"/>
  <c r="I26" i="21"/>
  <c r="E26" i="24"/>
  <c r="E26" i="21"/>
  <c r="P25" i="21"/>
  <c r="P25" i="24"/>
  <c r="L25" i="21"/>
  <c r="L25" i="24"/>
  <c r="H25" i="21"/>
  <c r="H25" i="24"/>
  <c r="D25" i="24"/>
  <c r="D25" i="21"/>
  <c r="O24" i="21"/>
  <c r="K24" i="21"/>
  <c r="G24" i="21"/>
  <c r="C24" i="24"/>
  <c r="C24" i="21"/>
  <c r="N23" i="21"/>
  <c r="N23" i="24"/>
  <c r="J23" i="21"/>
  <c r="J23" i="24"/>
  <c r="F23" i="21"/>
  <c r="F23" i="24"/>
  <c r="Q22" i="24"/>
  <c r="Q22" i="21"/>
  <c r="M22" i="21"/>
  <c r="I22" i="21"/>
  <c r="E22" i="21"/>
  <c r="P21" i="24"/>
  <c r="P21" i="21"/>
  <c r="L21" i="21"/>
  <c r="L21" i="24"/>
  <c r="H21" i="21"/>
  <c r="H21" i="24"/>
  <c r="D21" i="21"/>
  <c r="D21" i="24"/>
  <c r="O20" i="24"/>
  <c r="O20" i="21"/>
  <c r="K20" i="21"/>
  <c r="G20" i="21"/>
  <c r="C20" i="21"/>
  <c r="K14" i="24"/>
  <c r="C14" i="24"/>
  <c r="E12" i="24"/>
  <c r="G10" i="24"/>
  <c r="N9" i="24"/>
  <c r="P7" i="24"/>
  <c r="C6" i="24"/>
  <c r="J5" i="24"/>
  <c r="L31" i="21"/>
  <c r="H18" i="21"/>
  <c r="O17" i="21"/>
  <c r="I17" i="21"/>
  <c r="K15" i="21"/>
  <c r="C15" i="21"/>
  <c r="G11" i="21"/>
  <c r="N10" i="21"/>
  <c r="C7" i="21"/>
  <c r="J6" i="21"/>
  <c r="I30" i="25"/>
  <c r="O24" i="25"/>
  <c r="N23" i="25"/>
  <c r="M22" i="25"/>
  <c r="L21" i="25"/>
  <c r="K20" i="25"/>
  <c r="F10" i="25"/>
  <c r="E9" i="25"/>
  <c r="D8" i="25"/>
  <c r="C7" i="25"/>
  <c r="Q5" i="25"/>
  <c r="Q17" i="23"/>
  <c r="F6" i="23"/>
  <c r="G30" i="24"/>
  <c r="I26" i="24"/>
  <c r="O24" i="24"/>
  <c r="I22" i="24"/>
  <c r="C20" i="24"/>
  <c r="L13" i="24"/>
  <c r="N11" i="24"/>
  <c r="P9" i="24"/>
  <c r="D5" i="24"/>
  <c r="B16" i="10"/>
  <c r="O29" i="9"/>
  <c r="K29" i="9"/>
  <c r="G29" i="9"/>
  <c r="C29" i="9"/>
  <c r="C4" i="9"/>
  <c r="N28" i="12"/>
  <c r="J28" i="12"/>
  <c r="F28" i="12"/>
  <c r="B28" i="12"/>
  <c r="O28" i="13"/>
  <c r="K28" i="13"/>
  <c r="G28" i="13"/>
  <c r="C28" i="13"/>
  <c r="Q27" i="24"/>
  <c r="I27" i="24"/>
  <c r="E27" i="24"/>
  <c r="N16" i="24"/>
  <c r="J16" i="23"/>
  <c r="E27" i="23"/>
  <c r="G16" i="23"/>
  <c r="Q33" i="24"/>
  <c r="M33" i="24"/>
  <c r="I33" i="24"/>
  <c r="E33" i="24"/>
  <c r="P32" i="24"/>
  <c r="L32" i="24"/>
  <c r="H32" i="24"/>
  <c r="D32" i="24"/>
  <c r="O31" i="24"/>
  <c r="K31" i="24"/>
  <c r="G31" i="24"/>
  <c r="C31" i="24"/>
  <c r="N30" i="24"/>
  <c r="J30" i="24"/>
  <c r="F30" i="24"/>
  <c r="P28" i="24"/>
  <c r="L28" i="24"/>
  <c r="H28" i="24"/>
  <c r="D28" i="24"/>
  <c r="K26" i="24"/>
  <c r="J25" i="24"/>
  <c r="I24" i="24"/>
  <c r="H23" i="24"/>
  <c r="G22" i="24"/>
  <c r="F21" i="24"/>
  <c r="E20" i="24"/>
  <c r="C18" i="24"/>
  <c r="O14" i="24"/>
  <c r="N13" i="24"/>
  <c r="M12" i="24"/>
  <c r="L11" i="24"/>
  <c r="K10" i="24"/>
  <c r="J9" i="24"/>
  <c r="I8" i="24"/>
  <c r="H7" i="24"/>
  <c r="G6" i="24"/>
  <c r="F5" i="24"/>
  <c r="E33" i="21"/>
  <c r="D32" i="21"/>
  <c r="C31" i="21"/>
  <c r="P27" i="21"/>
  <c r="O26" i="21"/>
  <c r="K22" i="21"/>
  <c r="G18" i="21"/>
  <c r="C14" i="21"/>
  <c r="N9" i="21"/>
  <c r="J5" i="21"/>
  <c r="N32" i="25"/>
  <c r="J32" i="25"/>
  <c r="F32" i="25"/>
  <c r="Q31" i="25"/>
  <c r="M31" i="25"/>
  <c r="I31" i="25"/>
  <c r="E31" i="25"/>
  <c r="P30" i="25"/>
  <c r="L30" i="25"/>
  <c r="H30" i="25"/>
  <c r="D30" i="25"/>
  <c r="I24" i="25"/>
  <c r="H23" i="25"/>
  <c r="G22" i="25"/>
  <c r="F21" i="25"/>
  <c r="E20" i="25"/>
  <c r="O17" i="25"/>
  <c r="K17" i="25"/>
  <c r="G17" i="25"/>
  <c r="G16" i="25"/>
  <c r="C17" i="25"/>
  <c r="C16" i="25"/>
  <c r="Q10" i="25"/>
  <c r="P9" i="25"/>
  <c r="O8" i="25"/>
  <c r="N7" i="25"/>
  <c r="M6" i="25"/>
  <c r="L5" i="25"/>
  <c r="M28" i="23"/>
  <c r="E20" i="23"/>
  <c r="N26" i="24"/>
  <c r="J26" i="24"/>
  <c r="F26" i="24"/>
  <c r="Q25" i="24"/>
  <c r="M25" i="24"/>
  <c r="I25" i="24"/>
  <c r="E25" i="24"/>
  <c r="P24" i="24"/>
  <c r="L24" i="24"/>
  <c r="H24" i="24"/>
  <c r="D24" i="24"/>
  <c r="O23" i="24"/>
  <c r="K23" i="24"/>
  <c r="G23" i="24"/>
  <c r="C23" i="24"/>
  <c r="N22" i="24"/>
  <c r="J22" i="24"/>
  <c r="F22" i="24"/>
  <c r="Q21" i="24"/>
  <c r="M21" i="24"/>
  <c r="I21" i="24"/>
  <c r="E21" i="24"/>
  <c r="P20" i="24"/>
  <c r="L20" i="24"/>
  <c r="H20" i="24"/>
  <c r="D20" i="24"/>
  <c r="N18" i="24"/>
  <c r="J18" i="24"/>
  <c r="F18" i="24"/>
  <c r="Q17" i="24"/>
  <c r="M17" i="24"/>
  <c r="I17" i="24"/>
  <c r="E17" i="24"/>
  <c r="N14" i="24"/>
  <c r="J14" i="24"/>
  <c r="F14" i="24"/>
  <c r="Q13" i="24"/>
  <c r="M13" i="24"/>
  <c r="I13" i="24"/>
  <c r="E13" i="24"/>
  <c r="P12" i="24"/>
  <c r="L12" i="24"/>
  <c r="H12" i="24"/>
  <c r="D12" i="24"/>
  <c r="O11" i="24"/>
  <c r="K11" i="24"/>
  <c r="G11" i="24"/>
  <c r="C11" i="24"/>
  <c r="N10" i="24"/>
  <c r="J10" i="24"/>
  <c r="F10" i="24"/>
  <c r="Q9" i="24"/>
  <c r="M9" i="24"/>
  <c r="I9" i="24"/>
  <c r="E9" i="24"/>
  <c r="P8" i="24"/>
  <c r="L8" i="24"/>
  <c r="H8" i="24"/>
  <c r="D8" i="24"/>
  <c r="O7" i="24"/>
  <c r="K7" i="24"/>
  <c r="G7" i="24"/>
  <c r="C7" i="24"/>
  <c r="J6" i="24"/>
  <c r="F6" i="24"/>
  <c r="Q5" i="24"/>
  <c r="M5" i="24"/>
  <c r="I5" i="24"/>
  <c r="E5" i="24"/>
  <c r="G28" i="24"/>
  <c r="P53" i="38"/>
  <c r="P40" i="37"/>
  <c r="L53" i="38"/>
  <c r="L40" i="37"/>
  <c r="L53" i="37"/>
  <c r="H53" i="38"/>
  <c r="H40" i="37"/>
  <c r="D53" i="38"/>
  <c r="D40" i="37"/>
  <c r="D53" i="37"/>
  <c r="P52" i="38"/>
  <c r="P39" i="37"/>
  <c r="L52" i="38"/>
  <c r="L39" i="37"/>
  <c r="L52" i="37"/>
  <c r="H52" i="38"/>
  <c r="H39" i="37"/>
  <c r="D52" i="38"/>
  <c r="D39" i="37"/>
  <c r="D52" i="37"/>
  <c r="P51" i="38"/>
  <c r="P51" i="39"/>
  <c r="P38" i="37"/>
  <c r="L51" i="38"/>
  <c r="L51" i="39"/>
  <c r="L38" i="37"/>
  <c r="L51" i="37"/>
  <c r="H51" i="38"/>
  <c r="H51" i="39"/>
  <c r="H38" i="37"/>
  <c r="D51" i="38"/>
  <c r="D51" i="39"/>
  <c r="D38" i="37"/>
  <c r="D51" i="37"/>
  <c r="P50" i="38"/>
  <c r="P50" i="39"/>
  <c r="P37" i="37"/>
  <c r="L50" i="38"/>
  <c r="L50" i="39"/>
  <c r="L37" i="37"/>
  <c r="L50" i="37"/>
  <c r="H50" i="38"/>
  <c r="H50" i="39"/>
  <c r="H37" i="37"/>
  <c r="D50" i="38"/>
  <c r="D50" i="39"/>
  <c r="D37" i="37"/>
  <c r="D50" i="37"/>
  <c r="P49" i="38"/>
  <c r="P49" i="39"/>
  <c r="P36" i="37"/>
  <c r="L49" i="38"/>
  <c r="L49" i="39"/>
  <c r="L36" i="37"/>
  <c r="L49" i="37"/>
  <c r="H49" i="38"/>
  <c r="H49" i="39"/>
  <c r="H36" i="37"/>
  <c r="D49" i="38"/>
  <c r="D49" i="39"/>
  <c r="D36" i="37"/>
  <c r="D49" i="37"/>
  <c r="P48" i="38"/>
  <c r="P48" i="39"/>
  <c r="P35" i="37"/>
  <c r="L48" i="38"/>
  <c r="L48" i="39"/>
  <c r="L35" i="37"/>
  <c r="L48" i="37"/>
  <c r="H48" i="38"/>
  <c r="H48" i="39"/>
  <c r="H35" i="37"/>
  <c r="D48" i="38"/>
  <c r="D48" i="39"/>
  <c r="D35" i="37"/>
  <c r="D48" i="37"/>
  <c r="P47" i="38"/>
  <c r="P34" i="37"/>
  <c r="L47" i="38"/>
  <c r="L34" i="37"/>
  <c r="L47" i="37"/>
  <c r="H47" i="38"/>
  <c r="H34" i="37"/>
  <c r="D47" i="38"/>
  <c r="D34" i="37"/>
  <c r="D47" i="37"/>
  <c r="P46" i="38"/>
  <c r="P46" i="37"/>
  <c r="P33" i="37"/>
  <c r="L46" i="38"/>
  <c r="L46" i="37"/>
  <c r="L33" i="37"/>
  <c r="H46" i="38"/>
  <c r="H46" i="37"/>
  <c r="H33" i="37"/>
  <c r="D46" i="38"/>
  <c r="D33" i="37"/>
  <c r="P45" i="38"/>
  <c r="P45" i="37"/>
  <c r="P32" i="37"/>
  <c r="L45" i="38"/>
  <c r="L45" i="37"/>
  <c r="L32" i="37"/>
  <c r="H45" i="38"/>
  <c r="H45" i="37"/>
  <c r="H32" i="37"/>
  <c r="D45" i="38"/>
  <c r="D32" i="37"/>
  <c r="P44" i="38"/>
  <c r="P44" i="39"/>
  <c r="L44" i="38"/>
  <c r="L44" i="39"/>
  <c r="H44" i="38"/>
  <c r="H44" i="39"/>
  <c r="D44" i="38"/>
  <c r="D44" i="39"/>
  <c r="M31" i="38"/>
  <c r="I31" i="38"/>
  <c r="E31" i="38"/>
  <c r="I44" i="38"/>
  <c r="I32" i="36"/>
  <c r="L30" i="36"/>
  <c r="L31" i="36"/>
  <c r="D30" i="36"/>
  <c r="D31" i="36"/>
  <c r="N8" i="36"/>
  <c r="J8" i="36"/>
  <c r="F8" i="36"/>
  <c r="Q45" i="37"/>
  <c r="Q46" i="37"/>
  <c r="I45" i="37"/>
  <c r="I46" i="37"/>
  <c r="Q53" i="37"/>
  <c r="M53" i="37"/>
  <c r="I53" i="37"/>
  <c r="E53" i="37"/>
  <c r="Q52" i="37"/>
  <c r="M52" i="37"/>
  <c r="I52" i="37"/>
  <c r="E52" i="37"/>
  <c r="Q47" i="37"/>
  <c r="M47" i="37"/>
  <c r="I47" i="37"/>
  <c r="E47" i="37"/>
  <c r="M46" i="37"/>
  <c r="E46" i="37"/>
  <c r="M45" i="37"/>
  <c r="E45" i="37"/>
  <c r="D8" i="36"/>
  <c r="O45" i="37"/>
  <c r="O46" i="37"/>
  <c r="O47" i="37"/>
  <c r="O48" i="37"/>
  <c r="O49" i="37"/>
  <c r="O50" i="37"/>
  <c r="O51" i="37"/>
  <c r="O52" i="37"/>
  <c r="O53" i="37"/>
  <c r="K45" i="37"/>
  <c r="K46" i="37"/>
  <c r="K47" i="37"/>
  <c r="K48" i="37"/>
  <c r="K49" i="37"/>
  <c r="K50" i="37"/>
  <c r="K51" i="37"/>
  <c r="K52" i="37"/>
  <c r="K53" i="37"/>
  <c r="G45" i="37"/>
  <c r="G46" i="37"/>
  <c r="G47" i="37"/>
  <c r="G48" i="37"/>
  <c r="G49" i="37"/>
  <c r="G50" i="37"/>
  <c r="G51" i="37"/>
  <c r="G52" i="37"/>
  <c r="G53" i="37"/>
  <c r="C45" i="37"/>
  <c r="C46" i="37"/>
  <c r="C47" i="37"/>
  <c r="C48" i="37"/>
  <c r="C49" i="37"/>
  <c r="C50" i="37"/>
  <c r="C51" i="37"/>
  <c r="C52" i="37"/>
  <c r="C53" i="37"/>
  <c r="N45" i="37"/>
  <c r="N46" i="37"/>
  <c r="J45" i="37"/>
  <c r="J46" i="37"/>
  <c r="F45" i="37"/>
  <c r="F46" i="37"/>
  <c r="B45" i="37"/>
  <c r="B46" i="37"/>
  <c r="B47" i="37"/>
  <c r="N32" i="36"/>
  <c r="J32" i="36"/>
  <c r="F32" i="36"/>
  <c r="B32" i="36"/>
  <c r="N31" i="36"/>
  <c r="J31" i="36"/>
  <c r="F31" i="36"/>
  <c r="B31" i="36"/>
  <c r="Q51" i="37"/>
  <c r="M51" i="37"/>
  <c r="I51" i="37"/>
  <c r="E51" i="37"/>
  <c r="Q50" i="37"/>
  <c r="M50" i="37"/>
  <c r="I50" i="37"/>
  <c r="E50" i="37"/>
  <c r="Q49" i="37"/>
  <c r="M49" i="37"/>
  <c r="I49" i="37"/>
  <c r="E49" i="37"/>
  <c r="Q48" i="37"/>
  <c r="M48" i="37"/>
  <c r="I48" i="37"/>
  <c r="E48" i="37"/>
  <c r="K23" i="27" l="1"/>
  <c r="E20" i="28"/>
  <c r="E27" i="26"/>
  <c r="C20" i="27"/>
  <c r="C33" i="26"/>
  <c r="C8" i="27"/>
  <c r="J28" i="26"/>
  <c r="D20" i="26"/>
  <c r="L11" i="15"/>
  <c r="L8" i="17"/>
  <c r="C32" i="26"/>
  <c r="H17" i="17"/>
  <c r="E178" i="6"/>
  <c r="L30" i="17"/>
  <c r="D23" i="28"/>
  <c r="C9" i="28"/>
  <c r="C13" i="27"/>
  <c r="D14" i="26"/>
  <c r="J10" i="27"/>
  <c r="K11" i="27"/>
  <c r="D20" i="27"/>
  <c r="J26" i="27"/>
  <c r="O8" i="28"/>
  <c r="C17" i="28"/>
  <c r="M31" i="28"/>
  <c r="K26" i="27"/>
  <c r="C31" i="27"/>
  <c r="D32" i="27"/>
  <c r="E33" i="27"/>
  <c r="E27" i="27"/>
  <c r="D8" i="26"/>
  <c r="J14" i="26"/>
  <c r="M5" i="28"/>
  <c r="Q6" i="27"/>
  <c r="N18" i="26"/>
  <c r="C8" i="28"/>
  <c r="J20" i="28"/>
  <c r="C5" i="27"/>
  <c r="E6" i="26"/>
  <c r="M10" i="26"/>
  <c r="C12" i="26"/>
  <c r="O6" i="26"/>
  <c r="L5" i="15"/>
  <c r="L13" i="15"/>
  <c r="L9" i="17"/>
  <c r="L10" i="17"/>
  <c r="L23" i="17"/>
  <c r="L8" i="16"/>
  <c r="L9" i="16"/>
  <c r="L11" i="16"/>
  <c r="L13" i="16"/>
  <c r="L15" i="16"/>
  <c r="L21" i="16"/>
  <c r="L24" i="16"/>
  <c r="L25" i="16"/>
  <c r="C29" i="26"/>
  <c r="L17" i="16"/>
  <c r="H18" i="16"/>
  <c r="J24" i="28"/>
  <c r="G18" i="26"/>
  <c r="C21" i="26"/>
  <c r="E23" i="26"/>
  <c r="G25" i="26"/>
  <c r="C27" i="26"/>
  <c r="L22" i="17"/>
  <c r="I20" i="16"/>
  <c r="C17" i="27"/>
  <c r="I29" i="13"/>
  <c r="E9" i="15"/>
  <c r="L22" i="15"/>
  <c r="C28" i="27"/>
  <c r="L16" i="15"/>
  <c r="B54" i="6"/>
  <c r="B62" i="6" s="1"/>
  <c r="J6" i="28"/>
  <c r="Q24" i="17"/>
  <c r="D11" i="27"/>
  <c r="O170" i="6"/>
  <c r="L10" i="15"/>
  <c r="G169" i="6"/>
  <c r="D31" i="27"/>
  <c r="N33" i="27"/>
  <c r="M7" i="28"/>
  <c r="N8" i="28"/>
  <c r="J8" i="26"/>
  <c r="D23" i="26"/>
  <c r="M24" i="26"/>
  <c r="C26" i="26"/>
  <c r="C12" i="27"/>
  <c r="I30" i="15"/>
  <c r="Q25" i="15"/>
  <c r="J21" i="28"/>
  <c r="J31" i="28"/>
  <c r="D28" i="27"/>
  <c r="J28" i="27"/>
  <c r="M10" i="27"/>
  <c r="M14" i="27"/>
  <c r="C9" i="27"/>
  <c r="D17" i="27"/>
  <c r="M18" i="27"/>
  <c r="M6" i="26"/>
  <c r="L25" i="15"/>
  <c r="O30" i="15"/>
  <c r="L17" i="15"/>
  <c r="C21" i="28"/>
  <c r="M23" i="28"/>
  <c r="E24" i="27"/>
  <c r="C23" i="28"/>
  <c r="C13" i="26"/>
  <c r="C22" i="26"/>
  <c r="N9" i="26"/>
  <c r="H170" i="6"/>
  <c r="J6" i="27"/>
  <c r="D12" i="27"/>
  <c r="J16" i="26"/>
  <c r="C6" i="27"/>
  <c r="D21" i="27"/>
  <c r="C7" i="26"/>
  <c r="L5" i="27"/>
  <c r="J11" i="26"/>
  <c r="J5" i="15"/>
  <c r="J6" i="15"/>
  <c r="J7" i="15"/>
  <c r="J8" i="15"/>
  <c r="J9" i="15"/>
  <c r="J10" i="15"/>
  <c r="J11" i="15"/>
  <c r="J12" i="15"/>
  <c r="J13" i="15"/>
  <c r="J14" i="15"/>
  <c r="J15" i="15"/>
  <c r="F18" i="28"/>
  <c r="N5" i="28"/>
  <c r="C10" i="27"/>
  <c r="O23" i="17"/>
  <c r="L5" i="16"/>
  <c r="O6" i="15"/>
  <c r="O22" i="15"/>
  <c r="L9" i="15"/>
  <c r="L23" i="15"/>
  <c r="C20" i="26"/>
  <c r="C24" i="26"/>
  <c r="L5" i="17"/>
  <c r="L6" i="17"/>
  <c r="L21" i="17"/>
  <c r="L6" i="16"/>
  <c r="L7" i="16"/>
  <c r="L10" i="16"/>
  <c r="L12" i="16"/>
  <c r="L14" i="16"/>
  <c r="L20" i="16"/>
  <c r="L22" i="16"/>
  <c r="L23" i="16"/>
  <c r="L26" i="16"/>
  <c r="L29" i="15"/>
  <c r="O20" i="26"/>
  <c r="C31" i="26"/>
  <c r="L17" i="17"/>
  <c r="L30" i="16"/>
  <c r="L31" i="16"/>
  <c r="H33" i="16"/>
  <c r="O25" i="26"/>
  <c r="O30" i="27"/>
  <c r="L20" i="17"/>
  <c r="L24" i="17"/>
  <c r="P18" i="27"/>
  <c r="O9" i="17"/>
  <c r="L26" i="15"/>
  <c r="C18" i="26"/>
  <c r="J21" i="27"/>
  <c r="C26" i="27"/>
  <c r="L6" i="15"/>
  <c r="L14" i="15"/>
  <c r="B3" i="7"/>
  <c r="B3" i="12" s="1"/>
  <c r="C22" i="28"/>
  <c r="Q24" i="28"/>
  <c r="C23" i="26"/>
  <c r="C32" i="27"/>
  <c r="D6" i="28"/>
  <c r="P6" i="26"/>
  <c r="Q7" i="26"/>
  <c r="C9" i="26"/>
  <c r="E11" i="26"/>
  <c r="Q20" i="26"/>
  <c r="P23" i="26"/>
  <c r="D9" i="28"/>
  <c r="I7" i="17"/>
  <c r="J23" i="28"/>
  <c r="D31" i="15"/>
  <c r="D33" i="15"/>
  <c r="Q6" i="16"/>
  <c r="Q7" i="16"/>
  <c r="Q8" i="16"/>
  <c r="Q9" i="16"/>
  <c r="Q10" i="16"/>
  <c r="C30" i="27"/>
  <c r="C8" i="26"/>
  <c r="C32" i="28"/>
  <c r="L168" i="6"/>
  <c r="E17" i="27"/>
  <c r="J22" i="27"/>
  <c r="C18" i="27"/>
  <c r="C7" i="28"/>
  <c r="J5" i="27"/>
  <c r="J23" i="27"/>
  <c r="J33" i="27"/>
  <c r="D9" i="27"/>
  <c r="M7" i="27"/>
  <c r="D14" i="27"/>
  <c r="C25" i="27"/>
  <c r="D32" i="28"/>
  <c r="C33" i="27"/>
  <c r="C28" i="26"/>
  <c r="C6" i="26"/>
  <c r="C10" i="26"/>
  <c r="L7" i="17"/>
  <c r="C31" i="28"/>
  <c r="H27" i="15"/>
  <c r="N9" i="28"/>
  <c r="D11" i="26"/>
  <c r="M32" i="26"/>
  <c r="M24" i="28"/>
  <c r="E30" i="27"/>
  <c r="M7" i="26"/>
  <c r="G26" i="26"/>
  <c r="Q5" i="16"/>
  <c r="Q17" i="16"/>
  <c r="Q31" i="37"/>
  <c r="B29" i="13"/>
  <c r="J10" i="28"/>
  <c r="L18" i="15"/>
  <c r="C11" i="27"/>
  <c r="J18" i="27"/>
  <c r="L20" i="27"/>
  <c r="O23" i="27"/>
  <c r="M6" i="28"/>
  <c r="J30" i="27"/>
  <c r="P9" i="27"/>
  <c r="L21" i="27"/>
  <c r="C24" i="27"/>
  <c r="L18" i="27"/>
  <c r="C5" i="28"/>
  <c r="E10" i="27"/>
  <c r="J13" i="27"/>
  <c r="N18" i="28"/>
  <c r="Q7" i="27"/>
  <c r="O12" i="26"/>
  <c r="M5" i="27"/>
  <c r="C7" i="27"/>
  <c r="D8" i="27"/>
  <c r="E9" i="27"/>
  <c r="J14" i="27"/>
  <c r="M17" i="27"/>
  <c r="C23" i="27"/>
  <c r="D24" i="27"/>
  <c r="C16" i="28"/>
  <c r="K17" i="28"/>
  <c r="J32" i="28"/>
  <c r="J9" i="27"/>
  <c r="J25" i="27"/>
  <c r="M22" i="28"/>
  <c r="C14" i="27"/>
  <c r="M9" i="26"/>
  <c r="Q26" i="26"/>
  <c r="J20" i="27"/>
  <c r="J24" i="27"/>
  <c r="J7" i="26"/>
  <c r="M8" i="28"/>
  <c r="C10" i="28"/>
  <c r="J26" i="26"/>
  <c r="L7" i="15"/>
  <c r="L15" i="15"/>
  <c r="L21" i="15"/>
  <c r="C20" i="28"/>
  <c r="C24" i="28"/>
  <c r="J30" i="26"/>
  <c r="D22" i="28"/>
  <c r="E23" i="28"/>
  <c r="D31" i="28"/>
  <c r="C25" i="26"/>
  <c r="C11" i="26"/>
  <c r="Q6" i="17"/>
  <c r="Q21" i="16"/>
  <c r="Q22" i="16"/>
  <c r="E33" i="28"/>
  <c r="C21" i="27"/>
  <c r="L24" i="15"/>
  <c r="N25" i="27"/>
  <c r="C22" i="27"/>
  <c r="D8" i="15"/>
  <c r="L12" i="15"/>
  <c r="Q23" i="17"/>
  <c r="P24" i="28"/>
  <c r="K22" i="28"/>
  <c r="C30" i="28"/>
  <c r="M32" i="27"/>
  <c r="J8" i="28"/>
  <c r="C5" i="26"/>
  <c r="E7" i="26"/>
  <c r="J12" i="26"/>
  <c r="E24" i="26"/>
  <c r="D32" i="26"/>
  <c r="L31" i="15"/>
  <c r="L33" i="15"/>
  <c r="I11" i="16"/>
  <c r="I12" i="16"/>
  <c r="I13" i="16"/>
  <c r="I14" i="16"/>
  <c r="I15" i="16"/>
  <c r="I17" i="16"/>
  <c r="I18" i="16"/>
  <c r="Q30" i="27"/>
  <c r="D33" i="27"/>
  <c r="Q168" i="6"/>
  <c r="D170" i="6"/>
  <c r="E29" i="10"/>
  <c r="M31" i="37"/>
  <c r="H164" i="6"/>
  <c r="E31" i="37"/>
  <c r="Q27" i="13"/>
  <c r="Q19" i="12"/>
  <c r="M16" i="23"/>
  <c r="I15" i="23"/>
  <c r="I15" i="26" s="1"/>
  <c r="Q15" i="23"/>
  <c r="K15" i="24"/>
  <c r="K15" i="27" s="1"/>
  <c r="O15" i="24"/>
  <c r="L15" i="24"/>
  <c r="L169" i="6"/>
  <c r="E27" i="12"/>
  <c r="E19" i="14"/>
  <c r="E19" i="17" s="1"/>
  <c r="C27" i="12"/>
  <c r="C19" i="14"/>
  <c r="B16" i="13"/>
  <c r="B4" i="14"/>
  <c r="B4" i="13"/>
  <c r="B167" i="6"/>
  <c r="B127" i="6"/>
  <c r="B174" i="6"/>
  <c r="D15" i="23"/>
  <c r="M19" i="21"/>
  <c r="D29" i="25"/>
  <c r="G27" i="13"/>
  <c r="D16" i="14"/>
  <c r="N16" i="14"/>
  <c r="N16" i="17" s="1"/>
  <c r="K27" i="24"/>
  <c r="F3" i="23"/>
  <c r="I29" i="25"/>
  <c r="K19" i="23"/>
  <c r="D29" i="23"/>
  <c r="D16" i="25"/>
  <c r="M29" i="13"/>
  <c r="O16" i="23"/>
  <c r="P10" i="28"/>
  <c r="Q14" i="27"/>
  <c r="G13" i="27"/>
  <c r="H26" i="27"/>
  <c r="H17" i="26"/>
  <c r="N21" i="27"/>
  <c r="E5" i="27"/>
  <c r="E25" i="27"/>
  <c r="Q10" i="28"/>
  <c r="P30" i="28"/>
  <c r="Q31" i="28"/>
  <c r="E20" i="27"/>
  <c r="G16" i="26"/>
  <c r="E12" i="27"/>
  <c r="Q22" i="27"/>
  <c r="E9" i="26"/>
  <c r="H30" i="26"/>
  <c r="E31" i="26"/>
  <c r="E5" i="28"/>
  <c r="Q9" i="28"/>
  <c r="E13" i="26"/>
  <c r="E6" i="27"/>
  <c r="E6" i="28"/>
  <c r="K20" i="16"/>
  <c r="K21" i="16"/>
  <c r="K22" i="16"/>
  <c r="K23" i="16"/>
  <c r="K24" i="16"/>
  <c r="K25" i="16"/>
  <c r="K26" i="16"/>
  <c r="N13" i="26"/>
  <c r="Q26" i="27"/>
  <c r="E7" i="28"/>
  <c r="E28" i="26"/>
  <c r="P5" i="27"/>
  <c r="Q10" i="27"/>
  <c r="P17" i="27"/>
  <c r="N24" i="27"/>
  <c r="P26" i="27"/>
  <c r="N7" i="26"/>
  <c r="Q14" i="26"/>
  <c r="P15" i="26"/>
  <c r="P21" i="26"/>
  <c r="P8" i="27"/>
  <c r="Q9" i="27"/>
  <c r="E13" i="27"/>
  <c r="Q17" i="27"/>
  <c r="E21" i="27"/>
  <c r="E20" i="26"/>
  <c r="E31" i="28"/>
  <c r="K31" i="27"/>
  <c r="E26" i="27"/>
  <c r="E14" i="27"/>
  <c r="Q17" i="28"/>
  <c r="Q5" i="26"/>
  <c r="N19" i="28"/>
  <c r="E7" i="27"/>
  <c r="K9" i="27"/>
  <c r="E11" i="27"/>
  <c r="K13" i="27"/>
  <c r="E14" i="26"/>
  <c r="E8" i="27"/>
  <c r="Q13" i="16"/>
  <c r="E22" i="26"/>
  <c r="O7" i="27"/>
  <c r="O30" i="28"/>
  <c r="F21" i="28"/>
  <c r="O24" i="27"/>
  <c r="O24" i="28"/>
  <c r="O32" i="28"/>
  <c r="O7" i="26"/>
  <c r="O30" i="26"/>
  <c r="O5" i="26"/>
  <c r="O26" i="26"/>
  <c r="O17" i="27"/>
  <c r="K7" i="28"/>
  <c r="I5" i="27"/>
  <c r="O17" i="28"/>
  <c r="I29" i="28"/>
  <c r="F32" i="26"/>
  <c r="O24" i="26"/>
  <c r="O33" i="27"/>
  <c r="I18" i="26"/>
  <c r="O16" i="27"/>
  <c r="O18" i="27"/>
  <c r="O10" i="26"/>
  <c r="F8" i="26"/>
  <c r="I24" i="28"/>
  <c r="F6" i="26"/>
  <c r="F10" i="28"/>
  <c r="F10" i="26"/>
  <c r="O21" i="28"/>
  <c r="O8" i="26"/>
  <c r="F13" i="27"/>
  <c r="O32" i="26"/>
  <c r="O27" i="26"/>
  <c r="O17" i="26"/>
  <c r="F24" i="28"/>
  <c r="I28" i="26"/>
  <c r="O25" i="27"/>
  <c r="I20" i="26"/>
  <c r="N26" i="27"/>
  <c r="N7" i="28"/>
  <c r="P23" i="28"/>
  <c r="N11" i="27"/>
  <c r="P7" i="27"/>
  <c r="N23" i="27"/>
  <c r="N28" i="27"/>
  <c r="Q13" i="26"/>
  <c r="N8" i="26"/>
  <c r="N23" i="26"/>
  <c r="N20" i="28"/>
  <c r="Q23" i="28"/>
  <c r="P6" i="27"/>
  <c r="Q18" i="27"/>
  <c r="Q10" i="26"/>
  <c r="P13" i="26"/>
  <c r="P5" i="28"/>
  <c r="Q25" i="26"/>
  <c r="P30" i="27"/>
  <c r="N32" i="27"/>
  <c r="P24" i="26"/>
  <c r="G6" i="26"/>
  <c r="Q8" i="27"/>
  <c r="P21" i="28"/>
  <c r="Q22" i="26"/>
  <c r="N31" i="26"/>
  <c r="N14" i="26"/>
  <c r="N10" i="28"/>
  <c r="P22" i="27"/>
  <c r="G30" i="26"/>
  <c r="N17" i="27"/>
  <c r="N22" i="28"/>
  <c r="N25" i="26"/>
  <c r="Q22" i="28"/>
  <c r="P7" i="26"/>
  <c r="G28" i="27"/>
  <c r="Q5" i="27"/>
  <c r="G7" i="27"/>
  <c r="N14" i="27"/>
  <c r="N22" i="27"/>
  <c r="P24" i="27"/>
  <c r="Q25" i="27"/>
  <c r="G22" i="27"/>
  <c r="P28" i="27"/>
  <c r="N30" i="27"/>
  <c r="P32" i="27"/>
  <c r="Q33" i="27"/>
  <c r="N16" i="27"/>
  <c r="Q27" i="27"/>
  <c r="Q32" i="28"/>
  <c r="Q17" i="26"/>
  <c r="Q5" i="28"/>
  <c r="N23" i="28"/>
  <c r="N9" i="27"/>
  <c r="P25" i="27"/>
  <c r="N27" i="27"/>
  <c r="N32" i="26"/>
  <c r="N27" i="26"/>
  <c r="P11" i="26"/>
  <c r="P22" i="28"/>
  <c r="N24" i="28"/>
  <c r="N8" i="27"/>
  <c r="N12" i="27"/>
  <c r="H17" i="27"/>
  <c r="N20" i="27"/>
  <c r="Q23" i="27"/>
  <c r="Q28" i="27"/>
  <c r="P9" i="26"/>
  <c r="N5" i="26"/>
  <c r="N22" i="26"/>
  <c r="Q8" i="26"/>
  <c r="N24" i="26"/>
  <c r="P26" i="26"/>
  <c r="Q32" i="27"/>
  <c r="P29" i="28"/>
  <c r="P17" i="26"/>
  <c r="N12" i="26"/>
  <c r="P14" i="26"/>
  <c r="N21" i="26"/>
  <c r="N31" i="28"/>
  <c r="N10" i="27"/>
  <c r="P12" i="27"/>
  <c r="Q13" i="27"/>
  <c r="N18" i="27"/>
  <c r="P20" i="27"/>
  <c r="Q21" i="27"/>
  <c r="P9" i="28"/>
  <c r="N32" i="28"/>
  <c r="N13" i="27"/>
  <c r="P28" i="26"/>
  <c r="P21" i="27"/>
  <c r="N10" i="26"/>
  <c r="P12" i="26"/>
  <c r="P30" i="26"/>
  <c r="Q31" i="26"/>
  <c r="Q15" i="27"/>
  <c r="P8" i="26"/>
  <c r="P25" i="26"/>
  <c r="N28" i="26"/>
  <c r="P8" i="28"/>
  <c r="P10" i="27"/>
  <c r="Q11" i="27"/>
  <c r="P5" i="26"/>
  <c r="N11" i="26"/>
  <c r="Q8" i="28"/>
  <c r="P20" i="28"/>
  <c r="N5" i="27"/>
  <c r="N30" i="28"/>
  <c r="P7" i="28"/>
  <c r="P18" i="26"/>
  <c r="Q23" i="26"/>
  <c r="Q9" i="26"/>
  <c r="Q20" i="27"/>
  <c r="P31" i="26"/>
  <c r="N26" i="26"/>
  <c r="P33" i="27"/>
  <c r="G17" i="27"/>
  <c r="P23" i="27"/>
  <c r="N31" i="27"/>
  <c r="E18" i="27"/>
  <c r="Q30" i="28"/>
  <c r="P17" i="28"/>
  <c r="I30" i="17"/>
  <c r="I8" i="16"/>
  <c r="I17" i="15"/>
  <c r="H16" i="15"/>
  <c r="H28" i="16"/>
  <c r="O17" i="15"/>
  <c r="I5" i="17"/>
  <c r="I9" i="17"/>
  <c r="I32" i="17"/>
  <c r="H22" i="15"/>
  <c r="I32" i="15"/>
  <c r="O30" i="16"/>
  <c r="O31" i="16"/>
  <c r="O32" i="16"/>
  <c r="O33" i="16"/>
  <c r="H20" i="15"/>
  <c r="H6" i="17"/>
  <c r="H9" i="16"/>
  <c r="H11" i="16"/>
  <c r="H13" i="16"/>
  <c r="H15" i="16"/>
  <c r="H21" i="16"/>
  <c r="H25" i="16"/>
  <c r="H31" i="17"/>
  <c r="H17" i="16"/>
  <c r="H12" i="15"/>
  <c r="I10" i="16"/>
  <c r="I28" i="15"/>
  <c r="K9" i="16"/>
  <c r="K10" i="16"/>
  <c r="K11" i="16"/>
  <c r="K12" i="16"/>
  <c r="K13" i="16"/>
  <c r="K14" i="16"/>
  <c r="K15" i="16"/>
  <c r="K30" i="16"/>
  <c r="K31" i="16"/>
  <c r="K32" i="16"/>
  <c r="K33" i="16"/>
  <c r="K6" i="17"/>
  <c r="K7" i="17"/>
  <c r="K17" i="17"/>
  <c r="K31" i="17"/>
  <c r="K32" i="17"/>
  <c r="K28" i="16"/>
  <c r="K17" i="16"/>
  <c r="K18" i="16"/>
  <c r="K8" i="17"/>
  <c r="K9" i="17"/>
  <c r="K20" i="17"/>
  <c r="Q167" i="6"/>
  <c r="Q9" i="17"/>
  <c r="D9" i="15"/>
  <c r="D25" i="15"/>
  <c r="Q170" i="6"/>
  <c r="C9" i="17"/>
  <c r="C20" i="17"/>
  <c r="D22" i="16"/>
  <c r="D32" i="16"/>
  <c r="D6" i="17"/>
  <c r="D20" i="16"/>
  <c r="D26" i="16"/>
  <c r="D17" i="16"/>
  <c r="D28" i="15"/>
  <c r="D146" i="6"/>
  <c r="D144" i="6"/>
  <c r="D145" i="6"/>
  <c r="C28" i="16"/>
  <c r="C8" i="16"/>
  <c r="D7" i="15"/>
  <c r="D15" i="15"/>
  <c r="D21" i="17"/>
  <c r="D7" i="16"/>
  <c r="Q169" i="6"/>
  <c r="D30" i="17"/>
  <c r="D32" i="17"/>
  <c r="D28" i="16"/>
  <c r="D6" i="15"/>
  <c r="D14" i="15"/>
  <c r="Q32" i="17"/>
  <c r="C5" i="16"/>
  <c r="C5" i="17"/>
  <c r="O6" i="17"/>
  <c r="O17" i="17"/>
  <c r="C24" i="17"/>
  <c r="C30" i="17"/>
  <c r="O31" i="17"/>
  <c r="D5" i="15"/>
  <c r="D13" i="15"/>
  <c r="D21" i="15"/>
  <c r="D24" i="16"/>
  <c r="D10" i="17"/>
  <c r="D5" i="17"/>
  <c r="D9" i="17"/>
  <c r="D30" i="15"/>
  <c r="D32" i="15"/>
  <c r="Q22" i="17"/>
  <c r="D30" i="16"/>
  <c r="D23" i="15"/>
  <c r="D6" i="16"/>
  <c r="D20" i="17"/>
  <c r="D22" i="17"/>
  <c r="D10" i="16"/>
  <c r="D12" i="16"/>
  <c r="D14" i="16"/>
  <c r="D23" i="16"/>
  <c r="D31" i="17"/>
  <c r="D31" i="16"/>
  <c r="D20" i="15"/>
  <c r="D26" i="15"/>
  <c r="C6" i="16"/>
  <c r="C17" i="16"/>
  <c r="C18" i="16"/>
  <c r="O20" i="16"/>
  <c r="O21" i="16"/>
  <c r="O22" i="16"/>
  <c r="O23" i="16"/>
  <c r="O24" i="16"/>
  <c r="O25" i="16"/>
  <c r="O26" i="16"/>
  <c r="G30" i="16"/>
  <c r="G31" i="16"/>
  <c r="G32" i="16"/>
  <c r="G33" i="16"/>
  <c r="C13" i="15"/>
  <c r="D11" i="15"/>
  <c r="D168" i="6"/>
  <c r="O24" i="15"/>
  <c r="D8" i="17"/>
  <c r="D23" i="17"/>
  <c r="D24" i="17"/>
  <c r="D5" i="16"/>
  <c r="D8" i="16"/>
  <c r="D9" i="16"/>
  <c r="D11" i="16"/>
  <c r="D13" i="16"/>
  <c r="D15" i="16"/>
  <c r="D21" i="16"/>
  <c r="D25" i="16"/>
  <c r="Q171" i="6"/>
  <c r="D22" i="15"/>
  <c r="H168" i="6"/>
  <c r="D10" i="15"/>
  <c r="Q8" i="17"/>
  <c r="H177" i="6"/>
  <c r="D169" i="6"/>
  <c r="D171" i="6"/>
  <c r="H165" i="6"/>
  <c r="H169" i="6"/>
  <c r="H176" i="6"/>
  <c r="H171" i="6"/>
  <c r="H178" i="6"/>
  <c r="G15" i="24"/>
  <c r="O16" i="25"/>
  <c r="K19" i="14"/>
  <c r="O27" i="24"/>
  <c r="H16" i="25"/>
  <c r="K29" i="14"/>
  <c r="L16" i="14"/>
  <c r="H174" i="6"/>
  <c r="C96" i="6"/>
  <c r="C95" i="6"/>
  <c r="I16" i="25"/>
  <c r="I16" i="28" s="1"/>
  <c r="M29" i="14"/>
  <c r="E29" i="13"/>
  <c r="H131" i="6"/>
  <c r="P136" i="6"/>
  <c r="O19" i="25"/>
  <c r="K16" i="25"/>
  <c r="F16" i="23"/>
  <c r="O3" i="9"/>
  <c r="D16" i="23"/>
  <c r="O19" i="23"/>
  <c r="H4" i="10"/>
  <c r="P29" i="23"/>
  <c r="F19" i="24"/>
  <c r="C174" i="6"/>
  <c r="L19" i="14"/>
  <c r="E19" i="13"/>
  <c r="D29" i="12"/>
  <c r="Q29" i="12"/>
  <c r="C29" i="25"/>
  <c r="Q29" i="14"/>
  <c r="H14" i="26"/>
  <c r="E20" i="16"/>
  <c r="O32" i="17"/>
  <c r="D6" i="26"/>
  <c r="O27" i="16"/>
  <c r="P13" i="27"/>
  <c r="O26" i="27"/>
  <c r="Q12" i="26"/>
  <c r="E30" i="28"/>
  <c r="E3" i="9"/>
  <c r="I31" i="37"/>
  <c r="F33" i="26"/>
  <c r="Q16" i="14"/>
  <c r="G21" i="28"/>
  <c r="Q19" i="14"/>
  <c r="O22" i="27"/>
  <c r="M4" i="13"/>
  <c r="H31" i="28"/>
  <c r="L9" i="28"/>
  <c r="E6" i="16"/>
  <c r="I32" i="26"/>
  <c r="E26" i="15"/>
  <c r="D18" i="27"/>
  <c r="M29" i="24"/>
  <c r="Q16" i="25"/>
  <c r="E25" i="16"/>
  <c r="E27" i="16"/>
  <c r="E23" i="17"/>
  <c r="E6" i="17"/>
  <c r="E22" i="16"/>
  <c r="E7" i="17"/>
  <c r="E6" i="15"/>
  <c r="E13" i="15"/>
  <c r="E8" i="16"/>
  <c r="E25" i="15"/>
  <c r="H129" i="6"/>
  <c r="H138" i="6"/>
  <c r="I24" i="16"/>
  <c r="I22" i="16"/>
  <c r="I143" i="6"/>
  <c r="I147" i="6"/>
  <c r="I21" i="17"/>
  <c r="I6" i="17"/>
  <c r="I33" i="16"/>
  <c r="I144" i="6"/>
  <c r="I20" i="15"/>
  <c r="I12" i="15"/>
  <c r="I21" i="16"/>
  <c r="I32" i="16"/>
  <c r="I25" i="27"/>
  <c r="I24" i="27"/>
  <c r="I11" i="26"/>
  <c r="I20" i="17"/>
  <c r="E8" i="17"/>
  <c r="E31" i="17"/>
  <c r="G21" i="16"/>
  <c r="G24" i="16"/>
  <c r="G26" i="16"/>
  <c r="I31" i="17"/>
  <c r="E23" i="16"/>
  <c r="E5" i="15"/>
  <c r="H179" i="6"/>
  <c r="I6" i="16"/>
  <c r="I7" i="16"/>
  <c r="I26" i="15"/>
  <c r="K160" i="6"/>
  <c r="I23" i="16"/>
  <c r="M25" i="27"/>
  <c r="I20" i="27"/>
  <c r="M31" i="26"/>
  <c r="I5" i="28"/>
  <c r="I10" i="27"/>
  <c r="H13" i="27"/>
  <c r="Q16" i="23"/>
  <c r="I32" i="27"/>
  <c r="I10" i="28"/>
  <c r="M17" i="28"/>
  <c r="I18" i="27"/>
  <c r="E9" i="17"/>
  <c r="E20" i="17"/>
  <c r="E28" i="16"/>
  <c r="H11" i="15"/>
  <c r="H30" i="17"/>
  <c r="I11" i="15"/>
  <c r="H21" i="17"/>
  <c r="H5" i="16"/>
  <c r="H8" i="16"/>
  <c r="E20" i="15"/>
  <c r="I146" i="6"/>
  <c r="I19" i="12"/>
  <c r="H31" i="15"/>
  <c r="H33" i="15"/>
  <c r="I30" i="27"/>
  <c r="D18" i="26"/>
  <c r="I23" i="28"/>
  <c r="D9" i="26"/>
  <c r="D22" i="26"/>
  <c r="H26" i="26"/>
  <c r="I22" i="17"/>
  <c r="H10" i="15"/>
  <c r="M24" i="27"/>
  <c r="B27" i="13"/>
  <c r="B19" i="13"/>
  <c r="E7" i="16"/>
  <c r="E10" i="16"/>
  <c r="E31" i="16"/>
  <c r="I13" i="27"/>
  <c r="I33" i="27"/>
  <c r="I30" i="28"/>
  <c r="I6" i="27"/>
  <c r="I28" i="27"/>
  <c r="G20" i="16"/>
  <c r="G22" i="16"/>
  <c r="G23" i="16"/>
  <c r="G25" i="16"/>
  <c r="E24" i="16"/>
  <c r="L170" i="6"/>
  <c r="L171" i="6"/>
  <c r="G22" i="15"/>
  <c r="I23" i="17"/>
  <c r="I5" i="16"/>
  <c r="I31" i="16"/>
  <c r="M10" i="28"/>
  <c r="M23" i="26"/>
  <c r="I9" i="16"/>
  <c r="I25" i="15"/>
  <c r="H144" i="6"/>
  <c r="H145" i="6"/>
  <c r="H18" i="15"/>
  <c r="I174" i="6"/>
  <c r="M9" i="28"/>
  <c r="I9" i="27"/>
  <c r="M13" i="27"/>
  <c r="I21" i="27"/>
  <c r="D30" i="28"/>
  <c r="M33" i="27"/>
  <c r="D5" i="27"/>
  <c r="I26" i="27"/>
  <c r="M30" i="28"/>
  <c r="M15" i="27"/>
  <c r="I24" i="17"/>
  <c r="I20" i="28"/>
  <c r="F6" i="27"/>
  <c r="M9" i="27"/>
  <c r="I17" i="27"/>
  <c r="M21" i="27"/>
  <c r="M28" i="26"/>
  <c r="I31" i="28"/>
  <c r="I8" i="27"/>
  <c r="M12" i="27"/>
  <c r="I27" i="27"/>
  <c r="I22" i="27"/>
  <c r="D8" i="28"/>
  <c r="D25" i="27"/>
  <c r="I5" i="26"/>
  <c r="I13" i="26"/>
  <c r="D30" i="26"/>
  <c r="I15" i="27"/>
  <c r="M6" i="27"/>
  <c r="D13" i="27"/>
  <c r="M17" i="26"/>
  <c r="M22" i="26"/>
  <c r="M25" i="26"/>
  <c r="I7" i="27"/>
  <c r="M11" i="27"/>
  <c r="I10" i="26"/>
  <c r="D13" i="26"/>
  <c r="M14" i="26"/>
  <c r="E22" i="17"/>
  <c r="D7" i="28"/>
  <c r="Q29" i="25"/>
  <c r="L29" i="25"/>
  <c r="D7" i="27"/>
  <c r="I30" i="16"/>
  <c r="H9" i="15"/>
  <c r="H25" i="15"/>
  <c r="L24" i="28"/>
  <c r="H140" i="6"/>
  <c r="I8" i="15"/>
  <c r="I145" i="6"/>
  <c r="Q29" i="23"/>
  <c r="H24" i="16"/>
  <c r="I21" i="15"/>
  <c r="I10" i="17"/>
  <c r="H20" i="17"/>
  <c r="H24" i="17"/>
  <c r="I26" i="16"/>
  <c r="I22" i="15"/>
  <c r="M3" i="14"/>
  <c r="E32" i="17"/>
  <c r="E30" i="16"/>
  <c r="H24" i="15"/>
  <c r="G4" i="24"/>
  <c r="I18" i="15"/>
  <c r="C16" i="23"/>
  <c r="E98" i="6"/>
  <c r="E173" i="6"/>
  <c r="E95" i="6"/>
  <c r="E100" i="6"/>
  <c r="H7" i="15"/>
  <c r="H15" i="15"/>
  <c r="H23" i="15"/>
  <c r="H30" i="16"/>
  <c r="H9" i="17"/>
  <c r="H10" i="17"/>
  <c r="F16" i="14"/>
  <c r="H10" i="16"/>
  <c r="H12" i="16"/>
  <c r="H14" i="16"/>
  <c r="H20" i="16"/>
  <c r="E28" i="15"/>
  <c r="H32" i="16"/>
  <c r="I13" i="15"/>
  <c r="H17" i="15"/>
  <c r="H30" i="15"/>
  <c r="H32" i="15"/>
  <c r="H26" i="16"/>
  <c r="I23" i="15"/>
  <c r="H31" i="16"/>
  <c r="E17" i="15"/>
  <c r="H22" i="17"/>
  <c r="B29" i="14"/>
  <c r="I6" i="15"/>
  <c r="I9" i="15"/>
  <c r="I10" i="15"/>
  <c r="I14" i="15"/>
  <c r="H28" i="15"/>
  <c r="E21" i="17"/>
  <c r="H8" i="15"/>
  <c r="I17" i="17"/>
  <c r="H32" i="17"/>
  <c r="D22" i="27"/>
  <c r="D26" i="27"/>
  <c r="D5" i="26"/>
  <c r="D17" i="26"/>
  <c r="I16" i="17"/>
  <c r="G9" i="16"/>
  <c r="G10" i="16"/>
  <c r="G11" i="16"/>
  <c r="G12" i="16"/>
  <c r="G13" i="16"/>
  <c r="G14" i="16"/>
  <c r="G15" i="16"/>
  <c r="F9" i="28"/>
  <c r="D24" i="26"/>
  <c r="E32" i="16"/>
  <c r="P19" i="12"/>
  <c r="H5" i="15"/>
  <c r="H13" i="15"/>
  <c r="H21" i="15"/>
  <c r="G24" i="26"/>
  <c r="H22" i="16"/>
  <c r="H5" i="17"/>
  <c r="H7" i="17"/>
  <c r="H8" i="17"/>
  <c r="H23" i="17"/>
  <c r="H6" i="16"/>
  <c r="H7" i="16"/>
  <c r="H23" i="16"/>
  <c r="D25" i="26"/>
  <c r="I5" i="15"/>
  <c r="I7" i="15"/>
  <c r="I15" i="15"/>
  <c r="M164" i="6"/>
  <c r="I8" i="17"/>
  <c r="I28" i="16"/>
  <c r="I24" i="15"/>
  <c r="P16" i="23"/>
  <c r="H26" i="15"/>
  <c r="D4" i="14"/>
  <c r="I25" i="16"/>
  <c r="H6" i="15"/>
  <c r="H14" i="15"/>
  <c r="D24" i="28"/>
  <c r="I31" i="15"/>
  <c r="I33" i="15"/>
  <c r="D18" i="15"/>
  <c r="M4" i="10"/>
  <c r="P155" i="6"/>
  <c r="P179" i="6"/>
  <c r="H130" i="6"/>
  <c r="H139" i="6"/>
  <c r="H163" i="6"/>
  <c r="C27" i="24"/>
  <c r="G16" i="28"/>
  <c r="G6" i="27"/>
  <c r="G30" i="27"/>
  <c r="G11" i="26"/>
  <c r="G8" i="27"/>
  <c r="E16" i="23"/>
  <c r="C19" i="25"/>
  <c r="G20" i="27"/>
  <c r="H154" i="6"/>
  <c r="I9" i="28"/>
  <c r="J5" i="28"/>
  <c r="J5" i="26"/>
  <c r="J9" i="26"/>
  <c r="J17" i="26"/>
  <c r="J17" i="27"/>
  <c r="J25" i="26"/>
  <c r="J22" i="28"/>
  <c r="J11" i="27"/>
  <c r="J13" i="26"/>
  <c r="E16" i="24"/>
  <c r="E16" i="25"/>
  <c r="G10" i="28"/>
  <c r="G23" i="26"/>
  <c r="N96" i="6"/>
  <c r="H127" i="6"/>
  <c r="H137" i="6"/>
  <c r="H128" i="6"/>
  <c r="C127" i="6"/>
  <c r="G17" i="28"/>
  <c r="G22" i="28"/>
  <c r="P15" i="24"/>
  <c r="G31" i="27"/>
  <c r="G9" i="26"/>
  <c r="M15" i="23"/>
  <c r="E16" i="14"/>
  <c r="B4" i="10"/>
  <c r="G33" i="26"/>
  <c r="G12" i="27"/>
  <c r="G30" i="28"/>
  <c r="G5" i="27"/>
  <c r="G9" i="27"/>
  <c r="G8" i="28"/>
  <c r="G23" i="28"/>
  <c r="G14" i="27"/>
  <c r="G28" i="26"/>
  <c r="O169" i="6"/>
  <c r="K27" i="13"/>
  <c r="K27" i="12"/>
  <c r="C15" i="24"/>
  <c r="C15" i="23"/>
  <c r="G11" i="27"/>
  <c r="G23" i="27"/>
  <c r="G10" i="27"/>
  <c r="G32" i="27"/>
  <c r="G8" i="26"/>
  <c r="H161" i="6"/>
  <c r="G9" i="28"/>
  <c r="G5" i="26"/>
  <c r="I6" i="26"/>
  <c r="I26" i="26"/>
  <c r="I6" i="28"/>
  <c r="I33" i="26"/>
  <c r="I32" i="28"/>
  <c r="I9" i="26"/>
  <c r="I21" i="28"/>
  <c r="I8" i="28"/>
  <c r="J9" i="28"/>
  <c r="J30" i="28"/>
  <c r="J32" i="27"/>
  <c r="G27" i="26"/>
  <c r="I12" i="26"/>
  <c r="I30" i="26"/>
  <c r="P15" i="16"/>
  <c r="P23" i="16"/>
  <c r="G20" i="28"/>
  <c r="G24" i="27"/>
  <c r="H19" i="14"/>
  <c r="J31" i="27"/>
  <c r="I23" i="26"/>
  <c r="J24" i="26"/>
  <c r="I23" i="27"/>
  <c r="O4" i="14"/>
  <c r="O29" i="14"/>
  <c r="E16" i="10"/>
  <c r="H153" i="6"/>
  <c r="G6" i="28"/>
  <c r="G33" i="27"/>
  <c r="I12" i="27"/>
  <c r="P8" i="15"/>
  <c r="P12" i="15"/>
  <c r="P20" i="15"/>
  <c r="P24" i="15"/>
  <c r="G24" i="28"/>
  <c r="J23" i="26"/>
  <c r="J31" i="26"/>
  <c r="G29" i="25"/>
  <c r="P21" i="16"/>
  <c r="P17" i="17"/>
  <c r="P30" i="17"/>
  <c r="P31" i="17"/>
  <c r="J17" i="28"/>
  <c r="J20" i="26"/>
  <c r="J8" i="27"/>
  <c r="K16" i="23"/>
  <c r="I25" i="26"/>
  <c r="E11" i="16"/>
  <c r="E29" i="25"/>
  <c r="K3" i="9"/>
  <c r="J6" i="26"/>
  <c r="I31" i="26"/>
  <c r="J32" i="26"/>
  <c r="J7" i="27"/>
  <c r="I14" i="27"/>
  <c r="I31" i="27"/>
  <c r="I21" i="26"/>
  <c r="I17" i="28"/>
  <c r="K29" i="25"/>
  <c r="I11" i="27"/>
  <c r="H29" i="10"/>
  <c r="J12" i="27"/>
  <c r="J22" i="26"/>
  <c r="J15" i="27"/>
  <c r="G14" i="26"/>
  <c r="I17" i="26"/>
  <c r="J18" i="26"/>
  <c r="H29" i="13"/>
  <c r="I29" i="26"/>
  <c r="G31" i="26"/>
  <c r="Q16" i="12"/>
  <c r="K31" i="37"/>
  <c r="J10" i="26"/>
  <c r="G4" i="10"/>
  <c r="E18" i="15"/>
  <c r="J33" i="26"/>
  <c r="O18" i="26"/>
  <c r="N31" i="37"/>
  <c r="J21" i="26"/>
  <c r="J7" i="28"/>
  <c r="H3" i="9"/>
  <c r="E33" i="26"/>
  <c r="E12" i="16"/>
  <c r="E15" i="16"/>
  <c r="E18" i="16"/>
  <c r="F25" i="27"/>
  <c r="P178" i="6"/>
  <c r="H152" i="6"/>
  <c r="P152" i="6"/>
  <c r="P144" i="6"/>
  <c r="P141" i="6"/>
  <c r="P170" i="6"/>
  <c r="P168" i="6"/>
  <c r="P167" i="6"/>
  <c r="P171" i="6"/>
  <c r="P162" i="6"/>
  <c r="F26" i="27"/>
  <c r="H7" i="27"/>
  <c r="F30" i="27"/>
  <c r="L8" i="26"/>
  <c r="L29" i="26"/>
  <c r="H6" i="28"/>
  <c r="F17" i="27"/>
  <c r="L12" i="26"/>
  <c r="H24" i="28"/>
  <c r="F5" i="26"/>
  <c r="F13" i="26"/>
  <c r="P5" i="15"/>
  <c r="P9" i="15"/>
  <c r="P17" i="15"/>
  <c r="P25" i="15"/>
  <c r="F22" i="28"/>
  <c r="P9" i="17"/>
  <c r="P6" i="16"/>
  <c r="P12" i="16"/>
  <c r="F25" i="26"/>
  <c r="F10" i="27"/>
  <c r="H12" i="27"/>
  <c r="F22" i="27"/>
  <c r="H24" i="27"/>
  <c r="L5" i="28"/>
  <c r="H23" i="28"/>
  <c r="H30" i="28"/>
  <c r="F21" i="27"/>
  <c r="L28" i="27"/>
  <c r="L32" i="27"/>
  <c r="F24" i="26"/>
  <c r="F23" i="27"/>
  <c r="F28" i="27"/>
  <c r="L6" i="28"/>
  <c r="H17" i="28"/>
  <c r="L33" i="27"/>
  <c r="L10" i="26"/>
  <c r="F28" i="26"/>
  <c r="L17" i="28"/>
  <c r="L22" i="28"/>
  <c r="L5" i="26"/>
  <c r="F7" i="26"/>
  <c r="H9" i="28"/>
  <c r="H7" i="28"/>
  <c r="H32" i="28"/>
  <c r="H15" i="26"/>
  <c r="P6" i="15"/>
  <c r="P10" i="15"/>
  <c r="P14" i="15"/>
  <c r="P18" i="15"/>
  <c r="P22" i="15"/>
  <c r="P26" i="15"/>
  <c r="P7" i="16"/>
  <c r="P14" i="16"/>
  <c r="P7" i="17"/>
  <c r="P8" i="17"/>
  <c r="P22" i="17"/>
  <c r="P23" i="17"/>
  <c r="P22" i="16"/>
  <c r="P26" i="16"/>
  <c r="P17" i="16"/>
  <c r="F8" i="27"/>
  <c r="G13" i="26"/>
  <c r="G20" i="26"/>
  <c r="G7" i="28"/>
  <c r="G22" i="26"/>
  <c r="P169" i="6"/>
  <c r="P22" i="26"/>
  <c r="P31" i="27"/>
  <c r="P6" i="28"/>
  <c r="P14" i="27"/>
  <c r="P16" i="28"/>
  <c r="Q20" i="28"/>
  <c r="Q28" i="26"/>
  <c r="Q21" i="28"/>
  <c r="P137" i="6"/>
  <c r="P128" i="6"/>
  <c r="P161" i="6"/>
  <c r="F31" i="27"/>
  <c r="F6" i="28"/>
  <c r="F12" i="26"/>
  <c r="F9" i="26"/>
  <c r="F17" i="26"/>
  <c r="F31" i="28"/>
  <c r="F14" i="27"/>
  <c r="F32" i="28"/>
  <c r="L11" i="27"/>
  <c r="H28" i="27"/>
  <c r="H32" i="27"/>
  <c r="L25" i="27"/>
  <c r="F8" i="28"/>
  <c r="L31" i="28"/>
  <c r="F12" i="27"/>
  <c r="F7" i="28"/>
  <c r="F30" i="28"/>
  <c r="F22" i="26"/>
  <c r="P13" i="15"/>
  <c r="P21" i="15"/>
  <c r="F18" i="26"/>
  <c r="P31" i="16"/>
  <c r="P33" i="16"/>
  <c r="P10" i="17"/>
  <c r="H25" i="26"/>
  <c r="H33" i="26"/>
  <c r="P32" i="16"/>
  <c r="P176" i="6"/>
  <c r="H8" i="27"/>
  <c r="L12" i="27"/>
  <c r="F18" i="27"/>
  <c r="L30" i="28"/>
  <c r="F5" i="27"/>
  <c r="F11" i="27"/>
  <c r="H6" i="26"/>
  <c r="L23" i="28"/>
  <c r="F20" i="28"/>
  <c r="H10" i="27"/>
  <c r="F20" i="27"/>
  <c r="L22" i="27"/>
  <c r="F24" i="27"/>
  <c r="F5" i="28"/>
  <c r="H30" i="27"/>
  <c r="H162" i="6"/>
  <c r="P25" i="16"/>
  <c r="P5" i="17"/>
  <c r="P6" i="17"/>
  <c r="P5" i="16"/>
  <c r="P8" i="16"/>
  <c r="P160" i="6"/>
  <c r="H8" i="28"/>
  <c r="O5" i="16"/>
  <c r="Q30" i="26"/>
  <c r="P9" i="16"/>
  <c r="O10" i="15"/>
  <c r="O32" i="15"/>
  <c r="P30" i="15"/>
  <c r="P32" i="15"/>
  <c r="P32" i="28"/>
  <c r="O20" i="15"/>
  <c r="P32" i="17"/>
  <c r="O15" i="15"/>
  <c r="K31" i="15"/>
  <c r="H31" i="26"/>
  <c r="Q7" i="28"/>
  <c r="Q33" i="26"/>
  <c r="F23" i="28"/>
  <c r="N20" i="26"/>
  <c r="N33" i="26"/>
  <c r="N7" i="27"/>
  <c r="P131" i="6"/>
  <c r="P164" i="6"/>
  <c r="G31" i="28"/>
  <c r="Q31" i="27"/>
  <c r="F32" i="27"/>
  <c r="H20" i="26"/>
  <c r="P20" i="26"/>
  <c r="Q21" i="26"/>
  <c r="H24" i="26"/>
  <c r="F26" i="26"/>
  <c r="G15" i="26"/>
  <c r="H11" i="27"/>
  <c r="K5" i="17"/>
  <c r="K23" i="17"/>
  <c r="K24" i="17"/>
  <c r="K30" i="17"/>
  <c r="P7" i="15"/>
  <c r="P11" i="15"/>
  <c r="P15" i="15"/>
  <c r="P23" i="15"/>
  <c r="P28" i="15"/>
  <c r="P11" i="16"/>
  <c r="P10" i="16"/>
  <c r="P18" i="16"/>
  <c r="P20" i="17"/>
  <c r="P21" i="17"/>
  <c r="P24" i="17"/>
  <c r="P24" i="16"/>
  <c r="P28" i="16"/>
  <c r="F30" i="26"/>
  <c r="F31" i="26"/>
  <c r="P33" i="26"/>
  <c r="P32" i="26"/>
  <c r="Q12" i="27"/>
  <c r="G17" i="26"/>
  <c r="H18" i="26"/>
  <c r="F21" i="26"/>
  <c r="F17" i="28"/>
  <c r="P31" i="28"/>
  <c r="F11" i="26"/>
  <c r="F20" i="26"/>
  <c r="G21" i="26"/>
  <c r="H22" i="26"/>
  <c r="G7" i="26"/>
  <c r="E32" i="27"/>
  <c r="H8" i="26"/>
  <c r="Q24" i="16"/>
  <c r="Q23" i="15"/>
  <c r="Q24" i="15"/>
  <c r="F9" i="27"/>
  <c r="G25" i="27"/>
  <c r="E28" i="27"/>
  <c r="E18" i="26"/>
  <c r="Q30" i="17"/>
  <c r="O20" i="17"/>
  <c r="Q32" i="16"/>
  <c r="Q5" i="15"/>
  <c r="Q6" i="15"/>
  <c r="Q7" i="15"/>
  <c r="Q8" i="15"/>
  <c r="Q9" i="15"/>
  <c r="Q10" i="15"/>
  <c r="Q11" i="15"/>
  <c r="Q12" i="15"/>
  <c r="Q13" i="15"/>
  <c r="Q14" i="15"/>
  <c r="Q15" i="15"/>
  <c r="G18" i="27"/>
  <c r="O30" i="17"/>
  <c r="I171" i="6"/>
  <c r="I168" i="6"/>
  <c r="L28" i="16"/>
  <c r="C165" i="6"/>
  <c r="I22" i="26"/>
  <c r="F23" i="26"/>
  <c r="G32" i="26"/>
  <c r="P13" i="16"/>
  <c r="D17" i="15"/>
  <c r="P31" i="15"/>
  <c r="P33" i="15"/>
  <c r="N30" i="26"/>
  <c r="D7" i="17"/>
  <c r="P20" i="16"/>
  <c r="O12" i="15"/>
  <c r="O28" i="15"/>
  <c r="D17" i="17"/>
  <c r="L31" i="17"/>
  <c r="D18" i="16"/>
  <c r="L18" i="16"/>
  <c r="P30" i="16"/>
  <c r="L32" i="16"/>
  <c r="D33" i="16"/>
  <c r="L33" i="16"/>
  <c r="P27" i="15"/>
  <c r="C17" i="26"/>
  <c r="C19" i="26"/>
  <c r="I24" i="26"/>
  <c r="N17" i="28"/>
  <c r="F33" i="27"/>
  <c r="F14" i="26"/>
  <c r="G21" i="27"/>
  <c r="I14" i="26"/>
  <c r="Q18" i="26"/>
  <c r="L20" i="15"/>
  <c r="D24" i="15"/>
  <c r="L28" i="15"/>
  <c r="L32" i="17"/>
  <c r="C6" i="28"/>
  <c r="L8" i="15"/>
  <c r="D12" i="15"/>
  <c r="C30" i="26"/>
  <c r="Q32" i="26"/>
  <c r="N21" i="28"/>
  <c r="I7" i="28"/>
  <c r="P10" i="26"/>
  <c r="Q11" i="26"/>
  <c r="Q24" i="26"/>
  <c r="I22" i="28"/>
  <c r="L30" i="15"/>
  <c r="L32" i="15"/>
  <c r="F7" i="27"/>
  <c r="Q24" i="27"/>
  <c r="I8" i="26"/>
  <c r="G10" i="26"/>
  <c r="N17" i="26"/>
  <c r="Q28" i="15"/>
  <c r="P3" i="9"/>
  <c r="K18" i="26"/>
  <c r="L27" i="13"/>
  <c r="L27" i="12"/>
  <c r="G4" i="12"/>
  <c r="M163" i="6"/>
  <c r="G10" i="17"/>
  <c r="G7" i="16"/>
  <c r="G146" i="6"/>
  <c r="G144" i="6"/>
  <c r="O31" i="37"/>
  <c r="J31" i="37"/>
  <c r="E32" i="28"/>
  <c r="E21" i="28"/>
  <c r="E24" i="28"/>
  <c r="E21" i="26"/>
  <c r="E26" i="26"/>
  <c r="E32" i="26"/>
  <c r="E10" i="28"/>
  <c r="E12" i="26"/>
  <c r="E25" i="26"/>
  <c r="D16" i="12"/>
  <c r="G16" i="17"/>
  <c r="Q18" i="16"/>
  <c r="Q147" i="6"/>
  <c r="Q18" i="15"/>
  <c r="Q20" i="16"/>
  <c r="Q12" i="16"/>
  <c r="Q144" i="6"/>
  <c r="Q26" i="15"/>
  <c r="Q22" i="15"/>
  <c r="Q30" i="16"/>
  <c r="Q25" i="16"/>
  <c r="Q15" i="16"/>
  <c r="Q11" i="16"/>
  <c r="Q10" i="17"/>
  <c r="Q7" i="17"/>
  <c r="Q31" i="17"/>
  <c r="Q143" i="6"/>
  <c r="Q145" i="6"/>
  <c r="Q14" i="16"/>
  <c r="Q23" i="16"/>
  <c r="M96" i="6"/>
  <c r="M150" i="6"/>
  <c r="H29" i="23"/>
  <c r="O96" i="6"/>
  <c r="O174" i="6"/>
  <c r="M29" i="25"/>
  <c r="K14" i="26"/>
  <c r="K30" i="27"/>
  <c r="K23" i="28"/>
  <c r="O16" i="12"/>
  <c r="G168" i="6"/>
  <c r="G171" i="6"/>
  <c r="G170" i="6"/>
  <c r="H167" i="6"/>
  <c r="H143" i="6"/>
  <c r="L19" i="23"/>
  <c r="K6" i="27"/>
  <c r="G22" i="17"/>
  <c r="E22" i="27"/>
  <c r="G5" i="15"/>
  <c r="G13" i="15"/>
  <c r="B30" i="17"/>
  <c r="N29" i="14"/>
  <c r="H16" i="13"/>
  <c r="E17" i="26"/>
  <c r="G23" i="15"/>
  <c r="N29" i="25"/>
  <c r="G30" i="15"/>
  <c r="Q26" i="16"/>
  <c r="Q21" i="15"/>
  <c r="Q17" i="17"/>
  <c r="Q31" i="16"/>
  <c r="Q33" i="16"/>
  <c r="P145" i="6"/>
  <c r="E9" i="28"/>
  <c r="E5" i="26"/>
  <c r="L9" i="27"/>
  <c r="E17" i="28"/>
  <c r="K12" i="26"/>
  <c r="F17" i="15"/>
  <c r="F18" i="15"/>
  <c r="F20" i="15"/>
  <c r="F21" i="15"/>
  <c r="F22" i="15"/>
  <c r="F23" i="15"/>
  <c r="F24" i="15"/>
  <c r="F25" i="15"/>
  <c r="F26" i="15"/>
  <c r="E8" i="28"/>
  <c r="G19" i="23"/>
  <c r="E22" i="28"/>
  <c r="G31" i="15"/>
  <c r="K30" i="15"/>
  <c r="E30" i="26"/>
  <c r="G9" i="15"/>
  <c r="G17" i="15"/>
  <c r="G20" i="15"/>
  <c r="C17" i="17"/>
  <c r="Q20" i="15"/>
  <c r="E10" i="26"/>
  <c r="Q21" i="17"/>
  <c r="C16" i="14"/>
  <c r="F31" i="37"/>
  <c r="G5" i="28"/>
  <c r="O9" i="26"/>
  <c r="G12" i="26"/>
  <c r="Q30" i="15"/>
  <c r="Q31" i="15"/>
  <c r="Q32" i="15"/>
  <c r="Q33" i="15"/>
  <c r="C31" i="39"/>
  <c r="P140" i="6"/>
  <c r="H29" i="25"/>
  <c r="E31" i="27"/>
  <c r="E8" i="26"/>
  <c r="G7" i="17"/>
  <c r="G32" i="17"/>
  <c r="Q28" i="16"/>
  <c r="G7" i="15"/>
  <c r="Q27" i="15"/>
  <c r="G8" i="15"/>
  <c r="Q5" i="17"/>
  <c r="E23" i="27"/>
  <c r="Q17" i="15"/>
  <c r="G167" i="6"/>
  <c r="Q20" i="17"/>
  <c r="O167" i="6"/>
  <c r="L4" i="12"/>
  <c r="G4" i="14"/>
  <c r="P153" i="6"/>
  <c r="E19" i="25"/>
  <c r="L27" i="24"/>
  <c r="J28" i="15"/>
  <c r="K14" i="27"/>
  <c r="K7" i="26"/>
  <c r="K28" i="27"/>
  <c r="K23" i="26"/>
  <c r="K8" i="28"/>
  <c r="L19" i="25"/>
  <c r="K10" i="26"/>
  <c r="J31" i="17"/>
  <c r="J32" i="17"/>
  <c r="K23" i="15"/>
  <c r="K153" i="6"/>
  <c r="K6" i="16"/>
  <c r="N29" i="23"/>
  <c r="J11" i="16"/>
  <c r="M27" i="12"/>
  <c r="M27" i="13"/>
  <c r="M19" i="13"/>
  <c r="G174" i="6"/>
  <c r="G97" i="6"/>
  <c r="M20" i="26"/>
  <c r="M8" i="26"/>
  <c r="M18" i="15"/>
  <c r="M8" i="17"/>
  <c r="M26" i="16"/>
  <c r="M10" i="16"/>
  <c r="M22" i="15"/>
  <c r="M32" i="16"/>
  <c r="G160" i="6"/>
  <c r="K20" i="28"/>
  <c r="K33" i="26"/>
  <c r="K30" i="26"/>
  <c r="K9" i="28"/>
  <c r="K22" i="27"/>
  <c r="K20" i="26"/>
  <c r="M24" i="17"/>
  <c r="K5" i="27"/>
  <c r="K21" i="27"/>
  <c r="K8" i="26"/>
  <c r="F29" i="25"/>
  <c r="K33" i="27"/>
  <c r="M7" i="16"/>
  <c r="M8" i="16"/>
  <c r="F143" i="6"/>
  <c r="K27" i="26"/>
  <c r="K17" i="15"/>
  <c r="M21" i="16"/>
  <c r="I160" i="6"/>
  <c r="J26" i="16"/>
  <c r="D19" i="14"/>
  <c r="D27" i="12"/>
  <c r="J31" i="16"/>
  <c r="C128" i="6"/>
  <c r="C137" i="6"/>
  <c r="K18" i="27"/>
  <c r="K20" i="27"/>
  <c r="K9" i="26"/>
  <c r="K26" i="26"/>
  <c r="K5" i="28"/>
  <c r="K7" i="27"/>
  <c r="K10" i="27"/>
  <c r="H44" i="37"/>
  <c r="K13" i="26"/>
  <c r="K15" i="26"/>
  <c r="K8" i="27"/>
  <c r="K12" i="27"/>
  <c r="K17" i="27"/>
  <c r="K22" i="26"/>
  <c r="K21" i="28"/>
  <c r="K21" i="26"/>
  <c r="M23" i="17"/>
  <c r="J30" i="15"/>
  <c r="J31" i="15"/>
  <c r="J32" i="15"/>
  <c r="J33" i="15"/>
  <c r="K31" i="28"/>
  <c r="K6" i="26"/>
  <c r="F127" i="6"/>
  <c r="P4" i="10"/>
  <c r="K11" i="26"/>
  <c r="B31" i="37"/>
  <c r="K5" i="26"/>
  <c r="K24" i="28"/>
  <c r="D15" i="27"/>
  <c r="D31" i="26"/>
  <c r="D10" i="27"/>
  <c r="D12" i="26"/>
  <c r="D5" i="28"/>
  <c r="D26" i="26"/>
  <c r="D23" i="27"/>
  <c r="D21" i="28"/>
  <c r="D20" i="28"/>
  <c r="D28" i="26"/>
  <c r="D10" i="26"/>
  <c r="D10" i="28"/>
  <c r="M22" i="27"/>
  <c r="M20" i="27"/>
  <c r="M26" i="27"/>
  <c r="M12" i="26"/>
  <c r="M21" i="28"/>
  <c r="M30" i="27"/>
  <c r="M33" i="26"/>
  <c r="M11" i="26"/>
  <c r="M5" i="26"/>
  <c r="M8" i="27"/>
  <c r="M12" i="16"/>
  <c r="M13" i="16"/>
  <c r="M15" i="16"/>
  <c r="M17" i="16"/>
  <c r="G29" i="14"/>
  <c r="O27" i="12"/>
  <c r="O19" i="14"/>
  <c r="G19" i="12"/>
  <c r="D29" i="14"/>
  <c r="O4" i="10"/>
  <c r="K32" i="26"/>
  <c r="D21" i="26"/>
  <c r="O29" i="23"/>
  <c r="B5" i="17"/>
  <c r="J5" i="17"/>
  <c r="B6" i="17"/>
  <c r="B8" i="17"/>
  <c r="J9" i="17"/>
  <c r="B20" i="17"/>
  <c r="J21" i="17"/>
  <c r="J22" i="17"/>
  <c r="J23" i="17"/>
  <c r="J24" i="17"/>
  <c r="B6" i="16"/>
  <c r="B8" i="16"/>
  <c r="J21" i="16"/>
  <c r="J23" i="16"/>
  <c r="E33" i="15"/>
  <c r="D6" i="27"/>
  <c r="K24" i="15"/>
  <c r="G6" i="17"/>
  <c r="O4" i="13"/>
  <c r="M19" i="14"/>
  <c r="L19" i="12"/>
  <c r="I7" i="26"/>
  <c r="P146" i="6"/>
  <c r="P139" i="6"/>
  <c r="P138" i="6"/>
  <c r="P154" i="6"/>
  <c r="H146" i="6"/>
  <c r="J9" i="16"/>
  <c r="F29" i="14"/>
  <c r="K24" i="26"/>
  <c r="D33" i="26"/>
  <c r="K7" i="15"/>
  <c r="K8" i="15"/>
  <c r="K20" i="15"/>
  <c r="M30" i="15"/>
  <c r="O31" i="39"/>
  <c r="K25" i="26"/>
  <c r="M20" i="28"/>
  <c r="C29" i="21"/>
  <c r="M4" i="17"/>
  <c r="E10" i="17"/>
  <c r="J29" i="14"/>
  <c r="E26" i="16"/>
  <c r="E22" i="15"/>
  <c r="E23" i="15"/>
  <c r="K25" i="27"/>
  <c r="M28" i="27"/>
  <c r="M18" i="26"/>
  <c r="E17" i="17"/>
  <c r="E30" i="17"/>
  <c r="E7" i="15"/>
  <c r="E10" i="15"/>
  <c r="E11" i="15"/>
  <c r="E14" i="15"/>
  <c r="E15" i="15"/>
  <c r="K18" i="15"/>
  <c r="K28" i="26"/>
  <c r="K33" i="15"/>
  <c r="G26" i="27"/>
  <c r="P163" i="6"/>
  <c r="P165" i="6"/>
  <c r="P177" i="6"/>
  <c r="H141" i="6"/>
  <c r="P147" i="6"/>
  <c r="J17" i="15"/>
  <c r="J18" i="15"/>
  <c r="J20" i="15"/>
  <c r="J21" i="15"/>
  <c r="J22" i="15"/>
  <c r="J23" i="15"/>
  <c r="J24" i="15"/>
  <c r="J25" i="15"/>
  <c r="J26" i="15"/>
  <c r="M21" i="26"/>
  <c r="K6" i="28"/>
  <c r="L7" i="28"/>
  <c r="K10" i="28"/>
  <c r="O29" i="25"/>
  <c r="D30" i="27"/>
  <c r="M31" i="27"/>
  <c r="D7" i="26"/>
  <c r="K10" i="17"/>
  <c r="K21" i="17"/>
  <c r="K22" i="17"/>
  <c r="K24" i="27"/>
  <c r="M19" i="12"/>
  <c r="C30" i="15"/>
  <c r="F27" i="16"/>
  <c r="M26" i="26"/>
  <c r="M30" i="26"/>
  <c r="F29" i="23"/>
  <c r="K31" i="26"/>
  <c r="G26" i="15"/>
  <c r="E31" i="15"/>
  <c r="C31" i="37"/>
  <c r="K31" i="39"/>
  <c r="K32" i="27"/>
  <c r="K17" i="26"/>
  <c r="K30" i="28"/>
  <c r="C3" i="23"/>
  <c r="E5" i="17"/>
  <c r="E21" i="15"/>
  <c r="D17" i="28"/>
  <c r="M23" i="27"/>
  <c r="E24" i="17"/>
  <c r="M16" i="16"/>
  <c r="K32" i="15"/>
  <c r="G4" i="13"/>
  <c r="J27" i="15"/>
  <c r="J16" i="14"/>
  <c r="J16" i="21"/>
  <c r="J16" i="24"/>
  <c r="N136" i="6"/>
  <c r="J127" i="6"/>
  <c r="J167" i="6"/>
  <c r="H19" i="10"/>
  <c r="H19" i="12"/>
  <c r="K95" i="6"/>
  <c r="K173" i="6"/>
  <c r="K100" i="6"/>
  <c r="K96" i="6"/>
  <c r="K99" i="6"/>
  <c r="L31" i="37"/>
  <c r="P44" i="37"/>
  <c r="F27" i="24"/>
  <c r="B30" i="15"/>
  <c r="B31" i="15"/>
  <c r="B32" i="15"/>
  <c r="B33" i="15"/>
  <c r="F15" i="23"/>
  <c r="F15" i="24"/>
  <c r="N15" i="24"/>
  <c r="N15" i="23"/>
  <c r="H27" i="23"/>
  <c r="H27" i="24"/>
  <c r="D19" i="12"/>
  <c r="L17" i="26"/>
  <c r="L11" i="26"/>
  <c r="L7" i="27"/>
  <c r="L24" i="26"/>
  <c r="L6" i="27"/>
  <c r="L28" i="26"/>
  <c r="L14" i="27"/>
  <c r="L14" i="26"/>
  <c r="Q96" i="6"/>
  <c r="C161" i="6"/>
  <c r="L10" i="28"/>
  <c r="N27" i="13"/>
  <c r="N27" i="12"/>
  <c r="F96" i="6"/>
  <c r="J27" i="23"/>
  <c r="J27" i="24"/>
  <c r="B20" i="16"/>
  <c r="B22" i="16"/>
  <c r="J27" i="13"/>
  <c r="M31" i="15"/>
  <c r="M14" i="16"/>
  <c r="M11" i="16"/>
  <c r="M9" i="16"/>
  <c r="M10" i="15"/>
  <c r="M139" i="6"/>
  <c r="M18" i="16"/>
  <c r="M17" i="17"/>
  <c r="M7" i="17"/>
  <c r="M22" i="17"/>
  <c r="M5" i="17"/>
  <c r="M33" i="16"/>
  <c r="O143" i="6"/>
  <c r="O8" i="16"/>
  <c r="O22" i="17"/>
  <c r="O6" i="16"/>
  <c r="O5" i="17"/>
  <c r="M24" i="16"/>
  <c r="L23" i="27"/>
  <c r="O171" i="6"/>
  <c r="O168" i="6"/>
  <c r="O7" i="28"/>
  <c r="O13" i="26"/>
  <c r="O23" i="28"/>
  <c r="O6" i="27"/>
  <c r="O22" i="26"/>
  <c r="O15" i="26"/>
  <c r="O10" i="27"/>
  <c r="O22" i="28"/>
  <c r="O5" i="28"/>
  <c r="O21" i="26"/>
  <c r="O28" i="27"/>
  <c r="O28" i="26"/>
  <c r="O32" i="27"/>
  <c r="O9" i="28"/>
  <c r="O160" i="6"/>
  <c r="P151" i="6"/>
  <c r="P175" i="6"/>
  <c r="B27" i="12"/>
  <c r="B19" i="14"/>
  <c r="E15" i="24"/>
  <c r="E15" i="23"/>
  <c r="J4" i="24"/>
  <c r="D44" i="37"/>
  <c r="F27" i="23"/>
  <c r="F27" i="12"/>
  <c r="C29" i="14"/>
  <c r="O3" i="14"/>
  <c r="K97" i="6"/>
  <c r="L3" i="12"/>
  <c r="E19" i="12"/>
  <c r="C29" i="24"/>
  <c r="J29" i="23"/>
  <c r="K98" i="6"/>
  <c r="E16" i="12"/>
  <c r="H19" i="13"/>
  <c r="H27" i="13"/>
  <c r="I19" i="14"/>
  <c r="I3" i="14"/>
  <c r="P127" i="6"/>
  <c r="P143" i="6"/>
  <c r="D4" i="12"/>
  <c r="I169" i="6"/>
  <c r="I170" i="6"/>
  <c r="M44" i="37"/>
  <c r="M19" i="24"/>
  <c r="M27" i="23"/>
  <c r="M27" i="24"/>
  <c r="I16" i="24"/>
  <c r="B31" i="16"/>
  <c r="M19" i="10"/>
  <c r="I167" i="6"/>
  <c r="L25" i="26"/>
  <c r="E29" i="23"/>
  <c r="E29" i="21"/>
  <c r="M29" i="23"/>
  <c r="M29" i="21"/>
  <c r="E4" i="13"/>
  <c r="M138" i="6"/>
  <c r="K29" i="23"/>
  <c r="L32" i="26"/>
  <c r="M23" i="16"/>
  <c r="O5" i="15"/>
  <c r="O11" i="15"/>
  <c r="O13" i="15"/>
  <c r="O25" i="15"/>
  <c r="M29" i="12"/>
  <c r="M29" i="10"/>
  <c r="M33" i="15"/>
  <c r="I29" i="10"/>
  <c r="O7" i="17"/>
  <c r="M16" i="14"/>
  <c r="O24" i="17"/>
  <c r="M31" i="16"/>
  <c r="Q4" i="14"/>
  <c r="B16" i="14"/>
  <c r="O16" i="21"/>
  <c r="B19" i="10"/>
  <c r="K151" i="6"/>
  <c r="K175" i="6"/>
  <c r="J96" i="6"/>
  <c r="J174" i="6"/>
  <c r="I27" i="13"/>
  <c r="I27" i="12"/>
  <c r="H32" i="26"/>
  <c r="H6" i="27"/>
  <c r="H13" i="26"/>
  <c r="H5" i="27"/>
  <c r="H22" i="28"/>
  <c r="H10" i="28"/>
  <c r="H18" i="27"/>
  <c r="H28" i="26"/>
  <c r="H23" i="26"/>
  <c r="H21" i="28"/>
  <c r="H33" i="27"/>
  <c r="H7" i="26"/>
  <c r="H10" i="26"/>
  <c r="F19" i="23"/>
  <c r="L7" i="26"/>
  <c r="H5" i="28"/>
  <c r="O9" i="16"/>
  <c r="O11" i="16"/>
  <c r="O12" i="16"/>
  <c r="O13" i="16"/>
  <c r="O14" i="16"/>
  <c r="O15" i="16"/>
  <c r="B5" i="15"/>
  <c r="B6" i="15"/>
  <c r="B7" i="15"/>
  <c r="B8" i="15"/>
  <c r="B9" i="15"/>
  <c r="B10" i="15"/>
  <c r="B11" i="15"/>
  <c r="B12" i="15"/>
  <c r="B13" i="15"/>
  <c r="B14" i="15"/>
  <c r="B15" i="15"/>
  <c r="N17" i="15"/>
  <c r="N18" i="15"/>
  <c r="N20" i="15"/>
  <c r="N21" i="15"/>
  <c r="N22" i="15"/>
  <c r="N23" i="15"/>
  <c r="N24" i="15"/>
  <c r="N25" i="15"/>
  <c r="N26" i="15"/>
  <c r="O6" i="28"/>
  <c r="O10" i="28"/>
  <c r="H19" i="25"/>
  <c r="J29" i="25"/>
  <c r="O31" i="28"/>
  <c r="H11" i="26"/>
  <c r="L27" i="26"/>
  <c r="O8" i="17"/>
  <c r="P29" i="12"/>
  <c r="O31" i="15"/>
  <c r="O16" i="17"/>
  <c r="B30" i="16"/>
  <c r="J33" i="16"/>
  <c r="O26" i="15"/>
  <c r="O31" i="26"/>
  <c r="B7" i="17"/>
  <c r="B9" i="17"/>
  <c r="B10" i="17"/>
  <c r="H16" i="14"/>
  <c r="B21" i="17"/>
  <c r="B22" i="17"/>
  <c r="B23" i="17"/>
  <c r="B24" i="17"/>
  <c r="L29" i="14"/>
  <c r="B9" i="16"/>
  <c r="B10" i="16"/>
  <c r="B11" i="16"/>
  <c r="B12" i="16"/>
  <c r="B13" i="16"/>
  <c r="B14" i="16"/>
  <c r="B15" i="16"/>
  <c r="O7" i="15"/>
  <c r="K13" i="15"/>
  <c r="M16" i="12"/>
  <c r="O21" i="15"/>
  <c r="O23" i="15"/>
  <c r="E29" i="12"/>
  <c r="E24" i="15"/>
  <c r="E17" i="16"/>
  <c r="G31" i="39"/>
  <c r="M3" i="9"/>
  <c r="E96" i="6"/>
  <c r="O28" i="16"/>
  <c r="E29" i="14"/>
  <c r="L13" i="27"/>
  <c r="L21" i="28"/>
  <c r="H21" i="27"/>
  <c r="O11" i="26"/>
  <c r="L30" i="26"/>
  <c r="O33" i="26"/>
  <c r="I16" i="23"/>
  <c r="L21" i="26"/>
  <c r="H15" i="27"/>
  <c r="K19" i="25"/>
  <c r="L17" i="27"/>
  <c r="O21" i="27"/>
  <c r="H5" i="26"/>
  <c r="H9" i="26"/>
  <c r="L13" i="26"/>
  <c r="O10" i="16"/>
  <c r="L8" i="27"/>
  <c r="O11" i="27"/>
  <c r="H20" i="27"/>
  <c r="L24" i="27"/>
  <c r="O14" i="27"/>
  <c r="H23" i="27"/>
  <c r="O31" i="27"/>
  <c r="B28" i="15"/>
  <c r="O20" i="27"/>
  <c r="H25" i="27"/>
  <c r="H31" i="27"/>
  <c r="H12" i="26"/>
  <c r="H9" i="27"/>
  <c r="O8" i="27"/>
  <c r="O12" i="27"/>
  <c r="L16" i="28"/>
  <c r="L20" i="28"/>
  <c r="O5" i="27"/>
  <c r="M16" i="25"/>
  <c r="O9" i="27"/>
  <c r="O13" i="27"/>
  <c r="H22" i="27"/>
  <c r="L26" i="27"/>
  <c r="L9" i="26"/>
  <c r="H16" i="26"/>
  <c r="K16" i="14"/>
  <c r="O17" i="16"/>
  <c r="O18" i="16"/>
  <c r="B17" i="15"/>
  <c r="B18" i="15"/>
  <c r="B20" i="15"/>
  <c r="B21" i="15"/>
  <c r="B22" i="15"/>
  <c r="B23" i="15"/>
  <c r="B24" i="15"/>
  <c r="B25" i="15"/>
  <c r="B26" i="15"/>
  <c r="B31" i="39"/>
  <c r="J31" i="39"/>
  <c r="H14" i="27"/>
  <c r="O23" i="26"/>
  <c r="H20" i="28"/>
  <c r="L32" i="28"/>
  <c r="I16" i="21"/>
  <c r="L30" i="27"/>
  <c r="L20" i="26"/>
  <c r="O10" i="17"/>
  <c r="O21" i="17"/>
  <c r="E19" i="23"/>
  <c r="J7" i="16"/>
  <c r="O14" i="15"/>
  <c r="O33" i="15"/>
  <c r="J19" i="14"/>
  <c r="I16" i="12"/>
  <c r="I29" i="12"/>
  <c r="L15" i="26"/>
  <c r="G19" i="25"/>
  <c r="O20" i="28"/>
  <c r="J17" i="16"/>
  <c r="B33" i="16"/>
  <c r="O8" i="15"/>
  <c r="J17" i="17"/>
  <c r="B31" i="17"/>
  <c r="B32" i="17"/>
  <c r="H21" i="26"/>
  <c r="J12" i="16"/>
  <c r="O18" i="15"/>
  <c r="K8" i="16"/>
  <c r="F4" i="25"/>
  <c r="E14" i="16"/>
  <c r="B21" i="16"/>
  <c r="J25" i="16"/>
  <c r="B26" i="16"/>
  <c r="O9" i="15"/>
  <c r="K14" i="15"/>
  <c r="E30" i="15"/>
  <c r="M161" i="6"/>
  <c r="K138" i="6"/>
  <c r="E32" i="15"/>
  <c r="G31" i="37"/>
  <c r="I4" i="14"/>
  <c r="I29" i="14"/>
  <c r="E16" i="13"/>
  <c r="K44" i="37"/>
  <c r="I44" i="37"/>
  <c r="H3" i="25"/>
  <c r="H4" i="25"/>
  <c r="E19" i="24"/>
  <c r="E19" i="21"/>
  <c r="G16" i="13"/>
  <c r="G16" i="10"/>
  <c r="G19" i="13"/>
  <c r="G19" i="10"/>
  <c r="G29" i="13"/>
  <c r="G29" i="10"/>
  <c r="F4" i="12"/>
  <c r="F3" i="12"/>
  <c r="F16" i="12"/>
  <c r="F19" i="12"/>
  <c r="F29" i="12"/>
  <c r="G16" i="21"/>
  <c r="G16" i="24"/>
  <c r="O3" i="23"/>
  <c r="O4" i="23"/>
  <c r="I4" i="23"/>
  <c r="I3" i="23"/>
  <c r="D27" i="24"/>
  <c r="D27" i="23"/>
  <c r="E4" i="25"/>
  <c r="E3" i="25"/>
  <c r="E4" i="24"/>
  <c r="E4" i="21"/>
  <c r="H4" i="24"/>
  <c r="H4" i="21"/>
  <c r="P4" i="24"/>
  <c r="P4" i="21"/>
  <c r="K16" i="24"/>
  <c r="K16" i="21"/>
  <c r="J4" i="25"/>
  <c r="J3" i="25"/>
  <c r="F16" i="25"/>
  <c r="Q19" i="25"/>
  <c r="L16" i="24"/>
  <c r="L16" i="21"/>
  <c r="P16" i="24"/>
  <c r="P16" i="21"/>
  <c r="N19" i="24"/>
  <c r="N19" i="21"/>
  <c r="J4" i="23"/>
  <c r="J3" i="23"/>
  <c r="N16" i="23"/>
  <c r="K4" i="14"/>
  <c r="K3" i="14"/>
  <c r="G139" i="6"/>
  <c r="G163" i="6"/>
  <c r="G152" i="6"/>
  <c r="G176" i="6"/>
  <c r="J4" i="21"/>
  <c r="Q29" i="24"/>
  <c r="Q29" i="21"/>
  <c r="J29" i="24"/>
  <c r="J29" i="21"/>
  <c r="G29" i="21"/>
  <c r="G29" i="24"/>
  <c r="I19" i="23"/>
  <c r="I19" i="21"/>
  <c r="Q4" i="13"/>
  <c r="Q3" i="9"/>
  <c r="Q4" i="10"/>
  <c r="Q29" i="13"/>
  <c r="Q29" i="10"/>
  <c r="F168" i="6"/>
  <c r="F169" i="6"/>
  <c r="F170" i="6"/>
  <c r="F171" i="6"/>
  <c r="B154" i="6"/>
  <c r="B178" i="6"/>
  <c r="B141" i="6"/>
  <c r="B165" i="6"/>
  <c r="B128" i="6"/>
  <c r="B137" i="6"/>
  <c r="B161" i="6"/>
  <c r="F152" i="6"/>
  <c r="F176" i="6"/>
  <c r="F130" i="6"/>
  <c r="F139" i="6"/>
  <c r="F163" i="6"/>
  <c r="J154" i="6"/>
  <c r="J178" i="6"/>
  <c r="J141" i="6"/>
  <c r="J165" i="6"/>
  <c r="J128" i="6"/>
  <c r="J137" i="6"/>
  <c r="J161" i="6"/>
  <c r="N152" i="6"/>
  <c r="N176" i="6"/>
  <c r="N130" i="6"/>
  <c r="N139" i="6"/>
  <c r="N163" i="6"/>
  <c r="N144" i="6"/>
  <c r="N145" i="6"/>
  <c r="N146" i="6"/>
  <c r="N147" i="6"/>
  <c r="K4" i="23"/>
  <c r="M4" i="25"/>
  <c r="P3" i="23"/>
  <c r="J4" i="13"/>
  <c r="J4" i="10"/>
  <c r="J3" i="9"/>
  <c r="D137" i="6"/>
  <c r="D161" i="6"/>
  <c r="L137" i="6"/>
  <c r="L161" i="6"/>
  <c r="D138" i="6"/>
  <c r="D162" i="6"/>
  <c r="L139" i="6"/>
  <c r="L163" i="6"/>
  <c r="K128" i="6"/>
  <c r="K137" i="6"/>
  <c r="K161" i="6"/>
  <c r="K141" i="6"/>
  <c r="K165" i="6"/>
  <c r="D143" i="6"/>
  <c r="D167" i="6"/>
  <c r="L143" i="6"/>
  <c r="L167" i="6"/>
  <c r="L130" i="6"/>
  <c r="C154" i="6"/>
  <c r="C178" i="6"/>
  <c r="N17" i="17"/>
  <c r="F16" i="13"/>
  <c r="F16" i="10"/>
  <c r="D19" i="10"/>
  <c r="D19" i="13"/>
  <c r="F30" i="16"/>
  <c r="F32" i="16"/>
  <c r="N33" i="16"/>
  <c r="Q4" i="12"/>
  <c r="C168" i="6"/>
  <c r="C170" i="6"/>
  <c r="C169" i="6"/>
  <c r="C171" i="6"/>
  <c r="O153" i="6"/>
  <c r="O177" i="6"/>
  <c r="O131" i="6"/>
  <c r="O140" i="6"/>
  <c r="O164" i="6"/>
  <c r="C144" i="6"/>
  <c r="C146" i="6"/>
  <c r="C145" i="6"/>
  <c r="C147" i="6"/>
  <c r="B95" i="6"/>
  <c r="B97" i="6"/>
  <c r="B98" i="6"/>
  <c r="B99" i="6"/>
  <c r="B100" i="6"/>
  <c r="I4" i="12"/>
  <c r="I3" i="12"/>
  <c r="K131" i="6"/>
  <c r="K140" i="6"/>
  <c r="K164" i="6"/>
  <c r="N143" i="6"/>
  <c r="C153" i="6"/>
  <c r="C177" i="6"/>
  <c r="C140" i="6"/>
  <c r="C167" i="6"/>
  <c r="C31" i="17"/>
  <c r="F4" i="14"/>
  <c r="F3" i="14"/>
  <c r="N4" i="14"/>
  <c r="N3" i="14"/>
  <c r="F6" i="17"/>
  <c r="F8" i="17"/>
  <c r="F20" i="17"/>
  <c r="F4" i="13"/>
  <c r="F3" i="9"/>
  <c r="F4" i="10"/>
  <c r="N5" i="16"/>
  <c r="N7" i="16"/>
  <c r="N20" i="16"/>
  <c r="F24" i="16"/>
  <c r="N25" i="16"/>
  <c r="D29" i="10"/>
  <c r="D29" i="13"/>
  <c r="C4" i="12"/>
  <c r="C3" i="12"/>
  <c r="C20" i="15"/>
  <c r="C22" i="15"/>
  <c r="I153" i="6"/>
  <c r="I177" i="6"/>
  <c r="I141" i="6"/>
  <c r="I165" i="6"/>
  <c r="I128" i="6"/>
  <c r="I137" i="6"/>
  <c r="I161" i="6"/>
  <c r="Q153" i="6"/>
  <c r="Q177" i="6"/>
  <c r="Q131" i="6"/>
  <c r="Q140" i="6"/>
  <c r="Q164" i="6"/>
  <c r="M144" i="6"/>
  <c r="M146" i="6"/>
  <c r="M143" i="6"/>
  <c r="M145" i="6"/>
  <c r="M147" i="6"/>
  <c r="L151" i="6"/>
  <c r="L175" i="6"/>
  <c r="G130" i="6"/>
  <c r="N32" i="16"/>
  <c r="P95" i="6"/>
  <c r="C23" i="15"/>
  <c r="M7" i="15"/>
  <c r="M11" i="15"/>
  <c r="M15" i="15"/>
  <c r="F44" i="37"/>
  <c r="N44" i="37"/>
  <c r="O44" i="37"/>
  <c r="D31" i="37"/>
  <c r="P31" i="37"/>
  <c r="G27" i="24"/>
  <c r="L3" i="25"/>
  <c r="L4" i="25"/>
  <c r="F29" i="24"/>
  <c r="F29" i="21"/>
  <c r="G4" i="23"/>
  <c r="G3" i="23"/>
  <c r="Q27" i="23"/>
  <c r="N28" i="15"/>
  <c r="K16" i="13"/>
  <c r="K16" i="10"/>
  <c r="K19" i="13"/>
  <c r="K19" i="10"/>
  <c r="K29" i="13"/>
  <c r="K29" i="10"/>
  <c r="J4" i="12"/>
  <c r="J3" i="12"/>
  <c r="J16" i="12"/>
  <c r="J19" i="12"/>
  <c r="J29" i="12"/>
  <c r="D19" i="24"/>
  <c r="D19" i="21"/>
  <c r="G19" i="24"/>
  <c r="G19" i="21"/>
  <c r="O19" i="24"/>
  <c r="O19" i="21"/>
  <c r="M9" i="17"/>
  <c r="M32" i="17"/>
  <c r="K4" i="25"/>
  <c r="K3" i="25"/>
  <c r="M4" i="24"/>
  <c r="M4" i="21"/>
  <c r="Q4" i="21"/>
  <c r="Q4" i="24"/>
  <c r="C16" i="21"/>
  <c r="C16" i="24"/>
  <c r="M20" i="17"/>
  <c r="M30" i="17"/>
  <c r="N16" i="25"/>
  <c r="F19" i="25"/>
  <c r="F3" i="25"/>
  <c r="K4" i="21"/>
  <c r="K4" i="24"/>
  <c r="M16" i="24"/>
  <c r="M16" i="21"/>
  <c r="H19" i="21"/>
  <c r="H19" i="24"/>
  <c r="D3" i="23"/>
  <c r="D4" i="23"/>
  <c r="L3" i="23"/>
  <c r="L4" i="23"/>
  <c r="L16" i="23"/>
  <c r="M21" i="17"/>
  <c r="I4" i="13"/>
  <c r="I3" i="9"/>
  <c r="I4" i="10"/>
  <c r="C9" i="16"/>
  <c r="C10" i="16"/>
  <c r="C11" i="16"/>
  <c r="C12" i="16"/>
  <c r="C13" i="16"/>
  <c r="C14" i="16"/>
  <c r="C15" i="16"/>
  <c r="I16" i="13"/>
  <c r="I16" i="10"/>
  <c r="F5" i="15"/>
  <c r="F6" i="15"/>
  <c r="F7" i="15"/>
  <c r="F8" i="15"/>
  <c r="F9" i="15"/>
  <c r="F10" i="15"/>
  <c r="F11" i="15"/>
  <c r="F12" i="15"/>
  <c r="F13" i="15"/>
  <c r="F14" i="15"/>
  <c r="F15" i="15"/>
  <c r="H29" i="12"/>
  <c r="N30" i="15"/>
  <c r="N31" i="15"/>
  <c r="N32" i="15"/>
  <c r="N33" i="15"/>
  <c r="G140" i="6"/>
  <c r="G164" i="6"/>
  <c r="G153" i="6"/>
  <c r="G177" i="6"/>
  <c r="G145" i="6"/>
  <c r="N4" i="25"/>
  <c r="N3" i="25"/>
  <c r="I19" i="24"/>
  <c r="P29" i="24"/>
  <c r="P29" i="21"/>
  <c r="H19" i="23"/>
  <c r="P19" i="23"/>
  <c r="N3" i="23"/>
  <c r="N19" i="23"/>
  <c r="G5" i="17"/>
  <c r="C7" i="17"/>
  <c r="G24" i="17"/>
  <c r="G30" i="17"/>
  <c r="C32" i="17"/>
  <c r="M5" i="16"/>
  <c r="M6" i="16"/>
  <c r="Q19" i="13"/>
  <c r="Q19" i="10"/>
  <c r="G5" i="16"/>
  <c r="J168" i="6"/>
  <c r="J169" i="6"/>
  <c r="J170" i="6"/>
  <c r="J171" i="6"/>
  <c r="B153" i="6"/>
  <c r="B177" i="6"/>
  <c r="B131" i="6"/>
  <c r="B140" i="6"/>
  <c r="B164" i="6"/>
  <c r="F155" i="6"/>
  <c r="F179" i="6"/>
  <c r="F151" i="6"/>
  <c r="F175" i="6"/>
  <c r="F129" i="6"/>
  <c r="F138" i="6"/>
  <c r="F162" i="6"/>
  <c r="J153" i="6"/>
  <c r="J177" i="6"/>
  <c r="J131" i="6"/>
  <c r="J140" i="6"/>
  <c r="J164" i="6"/>
  <c r="N155" i="6"/>
  <c r="N179" i="6"/>
  <c r="N151" i="6"/>
  <c r="N175" i="6"/>
  <c r="N129" i="6"/>
  <c r="N138" i="6"/>
  <c r="N162" i="6"/>
  <c r="J144" i="6"/>
  <c r="J145" i="6"/>
  <c r="J146" i="6"/>
  <c r="J147" i="6"/>
  <c r="N4" i="24"/>
  <c r="E29" i="24"/>
  <c r="C4" i="23"/>
  <c r="J15" i="23"/>
  <c r="G29" i="23"/>
  <c r="C21" i="17"/>
  <c r="J14" i="16"/>
  <c r="B23" i="16"/>
  <c r="G11" i="15"/>
  <c r="G27" i="15"/>
  <c r="J4" i="14"/>
  <c r="J3" i="14"/>
  <c r="C8" i="17"/>
  <c r="K4" i="13"/>
  <c r="J19" i="10"/>
  <c r="J19" i="13"/>
  <c r="M30" i="16"/>
  <c r="D141" i="6"/>
  <c r="D165" i="6"/>
  <c r="E129" i="6"/>
  <c r="E138" i="6"/>
  <c r="E162" i="6"/>
  <c r="H151" i="6"/>
  <c r="H175" i="6"/>
  <c r="M154" i="6"/>
  <c r="M178" i="6"/>
  <c r="C139" i="6"/>
  <c r="F19" i="21"/>
  <c r="F4" i="23"/>
  <c r="M6" i="17"/>
  <c r="B25" i="16"/>
  <c r="J28" i="16"/>
  <c r="C7" i="15"/>
  <c r="M17" i="15"/>
  <c r="F17" i="17"/>
  <c r="P19" i="14"/>
  <c r="N30" i="17"/>
  <c r="N31" i="17"/>
  <c r="N32" i="17"/>
  <c r="D4" i="10"/>
  <c r="D4" i="13"/>
  <c r="D3" i="9"/>
  <c r="H16" i="10"/>
  <c r="F17" i="16"/>
  <c r="B18" i="16"/>
  <c r="L19" i="10"/>
  <c r="L19" i="13"/>
  <c r="N29" i="13"/>
  <c r="N29" i="10"/>
  <c r="N31" i="16"/>
  <c r="F33" i="16"/>
  <c r="E4" i="12"/>
  <c r="E3" i="12"/>
  <c r="M6" i="15"/>
  <c r="G18" i="15"/>
  <c r="C29" i="12"/>
  <c r="C31" i="15"/>
  <c r="C33" i="15"/>
  <c r="K167" i="6"/>
  <c r="K169" i="6"/>
  <c r="K171" i="6"/>
  <c r="K174" i="6"/>
  <c r="K176" i="6"/>
  <c r="K178" i="6"/>
  <c r="K168" i="6"/>
  <c r="K170" i="6"/>
  <c r="O152" i="6"/>
  <c r="O176" i="6"/>
  <c r="O130" i="6"/>
  <c r="O139" i="6"/>
  <c r="O163" i="6"/>
  <c r="F150" i="6"/>
  <c r="F174" i="6"/>
  <c r="N98" i="6"/>
  <c r="G4" i="21"/>
  <c r="L33" i="26"/>
  <c r="C23" i="17"/>
  <c r="G8" i="16"/>
  <c r="J20" i="16"/>
  <c r="J30" i="16"/>
  <c r="J16" i="10"/>
  <c r="J16" i="13"/>
  <c r="M20" i="16"/>
  <c r="M28" i="16"/>
  <c r="G6" i="16"/>
  <c r="J136" i="6"/>
  <c r="J160" i="6"/>
  <c r="E141" i="6"/>
  <c r="E165" i="6"/>
  <c r="M153" i="6"/>
  <c r="M177" i="6"/>
  <c r="C138" i="6"/>
  <c r="M140" i="6"/>
  <c r="C164" i="6"/>
  <c r="J16" i="25"/>
  <c r="J15" i="16"/>
  <c r="N22" i="16"/>
  <c r="J32" i="16"/>
  <c r="C11" i="15"/>
  <c r="G32" i="15"/>
  <c r="F5" i="17"/>
  <c r="N5" i="17"/>
  <c r="J6" i="17"/>
  <c r="N7" i="17"/>
  <c r="J8" i="17"/>
  <c r="F9" i="17"/>
  <c r="N10" i="17"/>
  <c r="G19" i="17"/>
  <c r="J20" i="17"/>
  <c r="F21" i="17"/>
  <c r="F22" i="17"/>
  <c r="F23" i="17"/>
  <c r="F24" i="17"/>
  <c r="J5" i="16"/>
  <c r="J6" i="16"/>
  <c r="J8" i="16"/>
  <c r="F9" i="16"/>
  <c r="F10" i="16"/>
  <c r="F11" i="16"/>
  <c r="F12" i="16"/>
  <c r="F13" i="16"/>
  <c r="F14" i="16"/>
  <c r="F15" i="16"/>
  <c r="D16" i="10"/>
  <c r="D16" i="13"/>
  <c r="F19" i="13"/>
  <c r="F19" i="10"/>
  <c r="F22" i="16"/>
  <c r="N23" i="16"/>
  <c r="F25" i="16"/>
  <c r="B28" i="16"/>
  <c r="K4" i="12"/>
  <c r="K3" i="12"/>
  <c r="K4" i="10"/>
  <c r="G6" i="15"/>
  <c r="G10" i="15"/>
  <c r="K11" i="15"/>
  <c r="C12" i="15"/>
  <c r="K12" i="15"/>
  <c r="G14" i="15"/>
  <c r="K21" i="15"/>
  <c r="G24" i="15"/>
  <c r="K26" i="15"/>
  <c r="G28" i="15"/>
  <c r="E168" i="6"/>
  <c r="E170" i="6"/>
  <c r="E175" i="6"/>
  <c r="E177" i="6"/>
  <c r="E167" i="6"/>
  <c r="E169" i="6"/>
  <c r="E171" i="6"/>
  <c r="I152" i="6"/>
  <c r="I176" i="6"/>
  <c r="I131" i="6"/>
  <c r="I140" i="6"/>
  <c r="I164" i="6"/>
  <c r="I127" i="6"/>
  <c r="Q152" i="6"/>
  <c r="Q176" i="6"/>
  <c r="Q130" i="6"/>
  <c r="Q139" i="6"/>
  <c r="Q163" i="6"/>
  <c r="E13" i="16"/>
  <c r="E144" i="6"/>
  <c r="E146" i="6"/>
  <c r="E151" i="6"/>
  <c r="E153" i="6"/>
  <c r="E5" i="16"/>
  <c r="E21" i="16"/>
  <c r="E143" i="6"/>
  <c r="E145" i="6"/>
  <c r="E147" i="6"/>
  <c r="D151" i="6"/>
  <c r="D175" i="6"/>
  <c r="L152" i="6"/>
  <c r="L176" i="6"/>
  <c r="L153" i="6"/>
  <c r="L177" i="6"/>
  <c r="L154" i="6"/>
  <c r="L178" i="6"/>
  <c r="G131" i="6"/>
  <c r="E176" i="6"/>
  <c r="M24" i="15"/>
  <c r="H98" i="6"/>
  <c r="H100" i="6"/>
  <c r="H95" i="6"/>
  <c r="H97" i="6"/>
  <c r="H99" i="6"/>
  <c r="E33" i="16"/>
  <c r="H4" i="13"/>
  <c r="N24" i="16"/>
  <c r="C25" i="15"/>
  <c r="P27" i="13"/>
  <c r="E8" i="15"/>
  <c r="E12" i="15"/>
  <c r="C17" i="15"/>
  <c r="C44" i="37"/>
  <c r="Q44" i="37"/>
  <c r="F4" i="24"/>
  <c r="F4" i="21"/>
  <c r="F16" i="24"/>
  <c r="F16" i="21"/>
  <c r="E4" i="14"/>
  <c r="E3" i="14"/>
  <c r="C4" i="13"/>
  <c r="C3" i="9"/>
  <c r="C4" i="10"/>
  <c r="O16" i="13"/>
  <c r="O16" i="10"/>
  <c r="O19" i="13"/>
  <c r="O19" i="10"/>
  <c r="O29" i="13"/>
  <c r="O29" i="10"/>
  <c r="N4" i="12"/>
  <c r="N3" i="12"/>
  <c r="N16" i="12"/>
  <c r="N19" i="12"/>
  <c r="N29" i="12"/>
  <c r="G3" i="25"/>
  <c r="G4" i="25"/>
  <c r="L19" i="24"/>
  <c r="L19" i="21"/>
  <c r="P19" i="24"/>
  <c r="P19" i="21"/>
  <c r="M4" i="23"/>
  <c r="M3" i="23"/>
  <c r="C3" i="25"/>
  <c r="C4" i="25"/>
  <c r="D4" i="24"/>
  <c r="D4" i="21"/>
  <c r="L4" i="24"/>
  <c r="L4" i="21"/>
  <c r="I4" i="25"/>
  <c r="I3" i="25"/>
  <c r="H16" i="24"/>
  <c r="H16" i="21"/>
  <c r="Q19" i="24"/>
  <c r="Q19" i="21"/>
  <c r="J19" i="21"/>
  <c r="J19" i="24"/>
  <c r="I19" i="13"/>
  <c r="I19" i="10"/>
  <c r="G137" i="6"/>
  <c r="G161" i="6"/>
  <c r="G141" i="6"/>
  <c r="G165" i="6"/>
  <c r="G154" i="6"/>
  <c r="G178" i="6"/>
  <c r="Q4" i="25"/>
  <c r="Q3" i="25"/>
  <c r="I19" i="25"/>
  <c r="I29" i="24"/>
  <c r="I29" i="21"/>
  <c r="L29" i="24"/>
  <c r="L29" i="21"/>
  <c r="P27" i="23"/>
  <c r="P27" i="24"/>
  <c r="Q16" i="13"/>
  <c r="Q16" i="10"/>
  <c r="N168" i="6"/>
  <c r="N169" i="6"/>
  <c r="N170" i="6"/>
  <c r="N171" i="6"/>
  <c r="B152" i="6"/>
  <c r="B176" i="6"/>
  <c r="B130" i="6"/>
  <c r="B139" i="6"/>
  <c r="B163" i="6"/>
  <c r="F154" i="6"/>
  <c r="F178" i="6"/>
  <c r="F141" i="6"/>
  <c r="F165" i="6"/>
  <c r="F128" i="6"/>
  <c r="F137" i="6"/>
  <c r="F161" i="6"/>
  <c r="J152" i="6"/>
  <c r="J176" i="6"/>
  <c r="J130" i="6"/>
  <c r="J139" i="6"/>
  <c r="J163" i="6"/>
  <c r="N154" i="6"/>
  <c r="N178" i="6"/>
  <c r="N141" i="6"/>
  <c r="N165" i="6"/>
  <c r="N128" i="6"/>
  <c r="N137" i="6"/>
  <c r="N161" i="6"/>
  <c r="F144" i="6"/>
  <c r="F145" i="6"/>
  <c r="F146" i="6"/>
  <c r="F147" i="6"/>
  <c r="O3" i="12"/>
  <c r="O4" i="12"/>
  <c r="L127" i="6"/>
  <c r="D139" i="6"/>
  <c r="D163" i="6"/>
  <c r="L140" i="6"/>
  <c r="L164" i="6"/>
  <c r="K130" i="6"/>
  <c r="K139" i="6"/>
  <c r="K163" i="6"/>
  <c r="L131" i="6"/>
  <c r="C152" i="6"/>
  <c r="C176" i="6"/>
  <c r="E155" i="6"/>
  <c r="E179" i="6"/>
  <c r="L4" i="14"/>
  <c r="L3" i="14"/>
  <c r="P4" i="14"/>
  <c r="P3" i="14"/>
  <c r="F30" i="17"/>
  <c r="L4" i="10"/>
  <c r="L4" i="13"/>
  <c r="L3" i="9"/>
  <c r="N16" i="13"/>
  <c r="N16" i="10"/>
  <c r="F18" i="16"/>
  <c r="D27" i="13"/>
  <c r="F31" i="16"/>
  <c r="C16" i="12"/>
  <c r="O155" i="6"/>
  <c r="O179" i="6"/>
  <c r="O151" i="6"/>
  <c r="O175" i="6"/>
  <c r="O129" i="6"/>
  <c r="O138" i="6"/>
  <c r="O162" i="6"/>
  <c r="E16" i="21"/>
  <c r="N4" i="23"/>
  <c r="E19" i="10"/>
  <c r="J29" i="10"/>
  <c r="J29" i="13"/>
  <c r="O29" i="12"/>
  <c r="F136" i="6"/>
  <c r="F160" i="6"/>
  <c r="O98" i="6"/>
  <c r="E128" i="6"/>
  <c r="E137" i="6"/>
  <c r="E161" i="6"/>
  <c r="C151" i="6"/>
  <c r="C175" i="6"/>
  <c r="C155" i="6"/>
  <c r="C179" i="6"/>
  <c r="C143" i="6"/>
  <c r="C162" i="6"/>
  <c r="F5" i="16"/>
  <c r="F7" i="17"/>
  <c r="F10" i="17"/>
  <c r="N19" i="14"/>
  <c r="H29" i="14"/>
  <c r="N6" i="16"/>
  <c r="N8" i="16"/>
  <c r="N9" i="16"/>
  <c r="N10" i="16"/>
  <c r="N11" i="16"/>
  <c r="N12" i="16"/>
  <c r="N13" i="16"/>
  <c r="N14" i="16"/>
  <c r="N15" i="16"/>
  <c r="L16" i="10"/>
  <c r="L16" i="13"/>
  <c r="F20" i="16"/>
  <c r="N21" i="16"/>
  <c r="F23" i="16"/>
  <c r="F28" i="16"/>
  <c r="L29" i="10"/>
  <c r="L29" i="13"/>
  <c r="C8" i="15"/>
  <c r="G16" i="12"/>
  <c r="C26" i="15"/>
  <c r="M168" i="6"/>
  <c r="M170" i="6"/>
  <c r="M167" i="6"/>
  <c r="M169" i="6"/>
  <c r="M171" i="6"/>
  <c r="I155" i="6"/>
  <c r="I179" i="6"/>
  <c r="I151" i="6"/>
  <c r="I175" i="6"/>
  <c r="I130" i="6"/>
  <c r="I139" i="6"/>
  <c r="I163" i="6"/>
  <c r="Q155" i="6"/>
  <c r="Q179" i="6"/>
  <c r="Q151" i="6"/>
  <c r="Q175" i="6"/>
  <c r="Q129" i="6"/>
  <c r="Q138" i="6"/>
  <c r="Q162" i="6"/>
  <c r="G8" i="17"/>
  <c r="G17" i="17"/>
  <c r="L96" i="6"/>
  <c r="G143" i="6"/>
  <c r="M21" i="15"/>
  <c r="M25" i="15"/>
  <c r="G31" i="17"/>
  <c r="C9" i="15"/>
  <c r="G21" i="17"/>
  <c r="M8" i="15"/>
  <c r="M12" i="15"/>
  <c r="C141" i="6"/>
  <c r="B44" i="37"/>
  <c r="J44" i="37"/>
  <c r="G44" i="37"/>
  <c r="E44" i="37"/>
  <c r="H31" i="37"/>
  <c r="L44" i="37"/>
  <c r="D4" i="25"/>
  <c r="D3" i="25"/>
  <c r="P4" i="25"/>
  <c r="P3" i="25"/>
  <c r="I27" i="23"/>
  <c r="G28" i="16"/>
  <c r="F28" i="15"/>
  <c r="C16" i="13"/>
  <c r="C16" i="10"/>
  <c r="C19" i="13"/>
  <c r="C19" i="10"/>
  <c r="C29" i="13"/>
  <c r="C29" i="10"/>
  <c r="B4" i="12"/>
  <c r="B16" i="12"/>
  <c r="B19" i="12"/>
  <c r="B29" i="12"/>
  <c r="O3" i="25"/>
  <c r="O4" i="25"/>
  <c r="I4" i="21"/>
  <c r="I4" i="24"/>
  <c r="C19" i="24"/>
  <c r="C19" i="21"/>
  <c r="K19" i="24"/>
  <c r="K19" i="21"/>
  <c r="K29" i="21"/>
  <c r="K29" i="24"/>
  <c r="E4" i="23"/>
  <c r="E3" i="23"/>
  <c r="Q3" i="23"/>
  <c r="Q4" i="23"/>
  <c r="J19" i="25"/>
  <c r="C4" i="21"/>
  <c r="C4" i="24"/>
  <c r="O4" i="24"/>
  <c r="O4" i="21"/>
  <c r="D16" i="24"/>
  <c r="D16" i="21"/>
  <c r="Q16" i="24"/>
  <c r="Q16" i="21"/>
  <c r="O29" i="21"/>
  <c r="O29" i="24"/>
  <c r="H4" i="23"/>
  <c r="H3" i="23"/>
  <c r="M31" i="17"/>
  <c r="G3" i="9"/>
  <c r="C7" i="16"/>
  <c r="G17" i="16"/>
  <c r="G18" i="16"/>
  <c r="C20" i="16"/>
  <c r="C21" i="16"/>
  <c r="C22" i="16"/>
  <c r="C23" i="16"/>
  <c r="C24" i="16"/>
  <c r="C25" i="16"/>
  <c r="C26" i="16"/>
  <c r="C27" i="16"/>
  <c r="C30" i="16"/>
  <c r="C31" i="16"/>
  <c r="C32" i="16"/>
  <c r="C33" i="16"/>
  <c r="H3" i="12"/>
  <c r="H4" i="12"/>
  <c r="N5" i="15"/>
  <c r="N6" i="15"/>
  <c r="N7" i="15"/>
  <c r="N8" i="15"/>
  <c r="N9" i="15"/>
  <c r="N10" i="15"/>
  <c r="N11" i="15"/>
  <c r="N12" i="15"/>
  <c r="N13" i="15"/>
  <c r="N14" i="15"/>
  <c r="N15" i="15"/>
  <c r="F30" i="15"/>
  <c r="F31" i="15"/>
  <c r="F32" i="15"/>
  <c r="F33" i="15"/>
  <c r="G138" i="6"/>
  <c r="G162" i="6"/>
  <c r="G151" i="6"/>
  <c r="G175" i="6"/>
  <c r="G128" i="6"/>
  <c r="G147" i="6"/>
  <c r="F31" i="39"/>
  <c r="N31" i="39"/>
  <c r="D19" i="25"/>
  <c r="P19" i="25"/>
  <c r="D29" i="21"/>
  <c r="D29" i="24"/>
  <c r="H29" i="24"/>
  <c r="H29" i="21"/>
  <c r="N29" i="24"/>
  <c r="N29" i="21"/>
  <c r="D19" i="23"/>
  <c r="Q19" i="23"/>
  <c r="J19" i="23"/>
  <c r="C4" i="14"/>
  <c r="C3" i="14"/>
  <c r="G9" i="17"/>
  <c r="G20" i="17"/>
  <c r="C22" i="17"/>
  <c r="P4" i="12"/>
  <c r="P3" i="12"/>
  <c r="P16" i="12"/>
  <c r="B168" i="6"/>
  <c r="B169" i="6"/>
  <c r="B170" i="6"/>
  <c r="B171" i="6"/>
  <c r="B155" i="6"/>
  <c r="B179" i="6"/>
  <c r="B151" i="6"/>
  <c r="B175" i="6"/>
  <c r="B129" i="6"/>
  <c r="B138" i="6"/>
  <c r="B162" i="6"/>
  <c r="F153" i="6"/>
  <c r="F177" i="6"/>
  <c r="F131" i="6"/>
  <c r="F140" i="6"/>
  <c r="F164" i="6"/>
  <c r="J155" i="6"/>
  <c r="J179" i="6"/>
  <c r="J151" i="6"/>
  <c r="J175" i="6"/>
  <c r="J129" i="6"/>
  <c r="J138" i="6"/>
  <c r="J162" i="6"/>
  <c r="N153" i="6"/>
  <c r="N177" i="6"/>
  <c r="N131" i="6"/>
  <c r="N140" i="6"/>
  <c r="N164" i="6"/>
  <c r="B144" i="6"/>
  <c r="B145" i="6"/>
  <c r="B146" i="6"/>
  <c r="B147" i="6"/>
  <c r="M3" i="25"/>
  <c r="P4" i="23"/>
  <c r="J10" i="16"/>
  <c r="J18" i="16"/>
  <c r="M25" i="16"/>
  <c r="C5" i="15"/>
  <c r="C6" i="17"/>
  <c r="C10" i="17"/>
  <c r="G23" i="17"/>
  <c r="P16" i="10"/>
  <c r="P16" i="13"/>
  <c r="P29" i="10"/>
  <c r="P29" i="13"/>
  <c r="O19" i="12"/>
  <c r="L6" i="26"/>
  <c r="L22" i="26"/>
  <c r="L18" i="26"/>
  <c r="L26" i="26"/>
  <c r="L31" i="27"/>
  <c r="L138" i="6"/>
  <c r="L162" i="6"/>
  <c r="D140" i="6"/>
  <c r="D164" i="6"/>
  <c r="L141" i="6"/>
  <c r="L165" i="6"/>
  <c r="E127" i="6"/>
  <c r="E136" i="6"/>
  <c r="E160" i="6"/>
  <c r="E131" i="6"/>
  <c r="E140" i="6"/>
  <c r="E164" i="6"/>
  <c r="D128" i="6"/>
  <c r="L128" i="6"/>
  <c r="D129" i="6"/>
  <c r="D131" i="6"/>
  <c r="M152" i="6"/>
  <c r="M176" i="6"/>
  <c r="M155" i="6"/>
  <c r="M179" i="6"/>
  <c r="M137" i="6"/>
  <c r="C163" i="6"/>
  <c r="M165" i="6"/>
  <c r="L31" i="26"/>
  <c r="L10" i="27"/>
  <c r="K3" i="23"/>
  <c r="M19" i="23"/>
  <c r="M10" i="17"/>
  <c r="J13" i="16"/>
  <c r="N26" i="16"/>
  <c r="G21" i="15"/>
  <c r="G33" i="15"/>
  <c r="H4" i="14"/>
  <c r="H3" i="14"/>
  <c r="B17" i="17"/>
  <c r="J30" i="17"/>
  <c r="F31" i="17"/>
  <c r="F32" i="17"/>
  <c r="B17" i="16"/>
  <c r="N17" i="16"/>
  <c r="N18" i="16"/>
  <c r="F29" i="13"/>
  <c r="F29" i="10"/>
  <c r="B32" i="16"/>
  <c r="M4" i="12"/>
  <c r="M14" i="15"/>
  <c r="K16" i="12"/>
  <c r="C18" i="15"/>
  <c r="M20" i="15"/>
  <c r="M26" i="15"/>
  <c r="K29" i="12"/>
  <c r="C32" i="15"/>
  <c r="O154" i="6"/>
  <c r="O178" i="6"/>
  <c r="O141" i="6"/>
  <c r="O165" i="6"/>
  <c r="O128" i="6"/>
  <c r="O137" i="6"/>
  <c r="O161" i="6"/>
  <c r="K5" i="16"/>
  <c r="K143" i="6"/>
  <c r="K145" i="6"/>
  <c r="K147" i="6"/>
  <c r="K150" i="6"/>
  <c r="K152" i="6"/>
  <c r="K154" i="6"/>
  <c r="K144" i="6"/>
  <c r="K146" i="6"/>
  <c r="B96" i="6"/>
  <c r="N150" i="6"/>
  <c r="N174" i="6"/>
  <c r="J22" i="16"/>
  <c r="N28" i="16"/>
  <c r="G15" i="15"/>
  <c r="E4" i="10"/>
  <c r="P19" i="10"/>
  <c r="P19" i="13"/>
  <c r="M22" i="16"/>
  <c r="K7" i="16"/>
  <c r="B136" i="6"/>
  <c r="B160" i="6"/>
  <c r="E130" i="6"/>
  <c r="E139" i="6"/>
  <c r="E163" i="6"/>
  <c r="B143" i="6"/>
  <c r="F167" i="6"/>
  <c r="J143" i="6"/>
  <c r="N167" i="6"/>
  <c r="M151" i="6"/>
  <c r="M175" i="6"/>
  <c r="K155" i="6"/>
  <c r="K179" i="6"/>
  <c r="M162" i="6"/>
  <c r="L23" i="26"/>
  <c r="M19" i="25"/>
  <c r="L8" i="28"/>
  <c r="B7" i="16"/>
  <c r="J24" i="16"/>
  <c r="N30" i="16"/>
  <c r="G25" i="15"/>
  <c r="N6" i="17"/>
  <c r="J7" i="17"/>
  <c r="N8" i="17"/>
  <c r="N9" i="17"/>
  <c r="J10" i="17"/>
  <c r="P16" i="14"/>
  <c r="F19" i="14"/>
  <c r="N20" i="17"/>
  <c r="N21" i="17"/>
  <c r="N22" i="17"/>
  <c r="N23" i="17"/>
  <c r="N24" i="17"/>
  <c r="P29" i="14"/>
  <c r="B5" i="16"/>
  <c r="N4" i="13"/>
  <c r="N3" i="9"/>
  <c r="N4" i="10"/>
  <c r="F6" i="16"/>
  <c r="F7" i="16"/>
  <c r="F8" i="16"/>
  <c r="M16" i="10"/>
  <c r="N19" i="13"/>
  <c r="N19" i="10"/>
  <c r="F21" i="16"/>
  <c r="B24" i="16"/>
  <c r="F26" i="16"/>
  <c r="K5" i="15"/>
  <c r="C6" i="15"/>
  <c r="K6" i="15"/>
  <c r="K9" i="15"/>
  <c r="C10" i="15"/>
  <c r="K10" i="15"/>
  <c r="G12" i="15"/>
  <c r="C14" i="15"/>
  <c r="K15" i="15"/>
  <c r="C19" i="12"/>
  <c r="K19" i="12"/>
  <c r="K22" i="15"/>
  <c r="C24" i="15"/>
  <c r="K25" i="15"/>
  <c r="C28" i="15"/>
  <c r="K28" i="15"/>
  <c r="G29" i="12"/>
  <c r="I154" i="6"/>
  <c r="I178" i="6"/>
  <c r="I129" i="6"/>
  <c r="I138" i="6"/>
  <c r="I162" i="6"/>
  <c r="Q154" i="6"/>
  <c r="Q178" i="6"/>
  <c r="Q141" i="6"/>
  <c r="Q165" i="6"/>
  <c r="Q128" i="6"/>
  <c r="Q137" i="6"/>
  <c r="Q161" i="6"/>
  <c r="O144" i="6"/>
  <c r="O145" i="6"/>
  <c r="O146" i="6"/>
  <c r="O147" i="6"/>
  <c r="O7" i="16"/>
  <c r="D152" i="6"/>
  <c r="D176" i="6"/>
  <c r="D153" i="6"/>
  <c r="D177" i="6"/>
  <c r="D154" i="6"/>
  <c r="D178" i="6"/>
  <c r="G129" i="6"/>
  <c r="E174" i="6"/>
  <c r="K177" i="6"/>
  <c r="B29" i="10"/>
  <c r="M23" i="15"/>
  <c r="M28" i="15"/>
  <c r="K162" i="6"/>
  <c r="P150" i="6"/>
  <c r="P174" i="6"/>
  <c r="P99" i="6"/>
  <c r="E152" i="6"/>
  <c r="P4" i="13"/>
  <c r="C15" i="15"/>
  <c r="E9" i="16"/>
  <c r="C21" i="15"/>
  <c r="M32" i="15"/>
  <c r="E154" i="6"/>
  <c r="M5" i="15"/>
  <c r="M9" i="15"/>
  <c r="M13" i="15"/>
  <c r="E150" i="6"/>
  <c r="C149" i="6"/>
  <c r="C173" i="6"/>
  <c r="M141" i="6"/>
  <c r="B3" i="14" l="1"/>
  <c r="B65" i="6"/>
  <c r="B66" i="6"/>
  <c r="B68" i="6"/>
  <c r="B64" i="6"/>
  <c r="B67" i="6"/>
  <c r="P29" i="16"/>
  <c r="C4" i="17"/>
  <c r="D29" i="27"/>
  <c r="D4" i="28"/>
  <c r="N19" i="17"/>
  <c r="L29" i="27"/>
  <c r="M3" i="26"/>
  <c r="C29" i="15"/>
  <c r="F4" i="26"/>
  <c r="K4" i="16"/>
  <c r="D4" i="26"/>
  <c r="F3" i="28"/>
  <c r="O19" i="27"/>
  <c r="N3" i="17"/>
  <c r="M4" i="28"/>
  <c r="Q4" i="16"/>
  <c r="Q29" i="27"/>
  <c r="J4" i="26"/>
  <c r="H4" i="27"/>
  <c r="I4" i="17"/>
  <c r="F4" i="28"/>
  <c r="J19" i="17"/>
  <c r="K29" i="26"/>
  <c r="D4" i="15"/>
  <c r="O3" i="17"/>
  <c r="J27" i="26"/>
  <c r="D19" i="15"/>
  <c r="G4" i="16"/>
  <c r="C3" i="26"/>
  <c r="J29" i="17"/>
  <c r="D27" i="15"/>
  <c r="L27" i="15"/>
  <c r="H19" i="17"/>
  <c r="C19" i="28"/>
  <c r="O3" i="13"/>
  <c r="L16" i="17"/>
  <c r="D16" i="17"/>
  <c r="G29" i="15"/>
  <c r="C19" i="15"/>
  <c r="P29" i="17"/>
  <c r="P19" i="16"/>
  <c r="K16" i="15"/>
  <c r="O19" i="15"/>
  <c r="P4" i="26"/>
  <c r="P4" i="15"/>
  <c r="C3" i="17"/>
  <c r="D19" i="26"/>
  <c r="H29" i="27"/>
  <c r="D19" i="28"/>
  <c r="D16" i="27"/>
  <c r="E3" i="26"/>
  <c r="I4" i="27"/>
  <c r="B4" i="15"/>
  <c r="C19" i="16"/>
  <c r="D3" i="28"/>
  <c r="H29" i="17"/>
  <c r="C16" i="15"/>
  <c r="L3" i="17"/>
  <c r="I19" i="28"/>
  <c r="H16" i="27"/>
  <c r="L4" i="27"/>
  <c r="C3" i="28"/>
  <c r="P19" i="27"/>
  <c r="G3" i="28"/>
  <c r="N19" i="15"/>
  <c r="N3" i="15"/>
  <c r="E4" i="17"/>
  <c r="F4" i="27"/>
  <c r="P27" i="16"/>
  <c r="K3" i="15"/>
  <c r="F19" i="16"/>
  <c r="J4" i="17"/>
  <c r="C4" i="26"/>
  <c r="H19" i="26"/>
  <c r="N3" i="28"/>
  <c r="I4" i="16"/>
  <c r="L3" i="26"/>
  <c r="Q4" i="27"/>
  <c r="K3" i="28"/>
  <c r="K29" i="16"/>
  <c r="K16" i="16"/>
  <c r="G4" i="26"/>
  <c r="L3" i="28"/>
  <c r="D29" i="16"/>
  <c r="F4" i="17"/>
  <c r="I4" i="15"/>
  <c r="P3" i="26"/>
  <c r="G29" i="27"/>
  <c r="J3" i="26"/>
  <c r="Q19" i="28"/>
  <c r="E3" i="28"/>
  <c r="I3" i="26"/>
  <c r="G16" i="27"/>
  <c r="G29" i="16"/>
  <c r="G16" i="16"/>
  <c r="H3" i="28"/>
  <c r="I29" i="17"/>
  <c r="I16" i="15"/>
  <c r="K16" i="17"/>
  <c r="K19" i="28"/>
  <c r="M16" i="15"/>
  <c r="I27" i="15"/>
  <c r="Q4" i="17"/>
  <c r="M16" i="17"/>
  <c r="I16" i="27"/>
  <c r="M19" i="27"/>
  <c r="I3" i="17"/>
  <c r="C29" i="27"/>
  <c r="F27" i="26"/>
  <c r="E15" i="27"/>
  <c r="J27" i="27"/>
  <c r="N27" i="15"/>
  <c r="N15" i="26"/>
  <c r="F27" i="27"/>
  <c r="H19" i="15"/>
  <c r="M19" i="15"/>
  <c r="O29" i="28"/>
  <c r="O4" i="16"/>
  <c r="O29" i="26"/>
  <c r="D29" i="17"/>
  <c r="O27" i="15"/>
  <c r="F29" i="28"/>
  <c r="M27" i="16"/>
  <c r="G4" i="17"/>
  <c r="C16" i="17"/>
  <c r="G19" i="26"/>
  <c r="N29" i="28"/>
  <c r="N29" i="17"/>
  <c r="D16" i="15"/>
  <c r="P3" i="13"/>
  <c r="P3" i="16" s="1"/>
  <c r="H3" i="13"/>
  <c r="Q16" i="15"/>
  <c r="K29" i="28"/>
  <c r="K27" i="16"/>
  <c r="E16" i="17"/>
  <c r="P15" i="27"/>
  <c r="E16" i="27"/>
  <c r="C27" i="27"/>
  <c r="B29" i="17"/>
  <c r="F16" i="17"/>
  <c r="Q16" i="28"/>
  <c r="M4" i="16"/>
  <c r="Q16" i="17"/>
  <c r="D29" i="15"/>
  <c r="F19" i="27"/>
  <c r="D16" i="26"/>
  <c r="O19" i="28"/>
  <c r="M29" i="17"/>
  <c r="O27" i="27"/>
  <c r="O16" i="26"/>
  <c r="K19" i="26"/>
  <c r="O15" i="27"/>
  <c r="M16" i="26"/>
  <c r="M19" i="26"/>
  <c r="H3" i="26"/>
  <c r="J19" i="28"/>
  <c r="K19" i="27"/>
  <c r="B16" i="15"/>
  <c r="I27" i="26"/>
  <c r="L16" i="16"/>
  <c r="O19" i="16"/>
  <c r="E3" i="15"/>
  <c r="D4" i="16"/>
  <c r="E29" i="27"/>
  <c r="N19" i="26"/>
  <c r="N4" i="28"/>
  <c r="F16" i="28"/>
  <c r="E4" i="28"/>
  <c r="F19" i="15"/>
  <c r="M29" i="26"/>
  <c r="M27" i="27"/>
  <c r="E16" i="15"/>
  <c r="J27" i="16"/>
  <c r="J16" i="27"/>
  <c r="K3" i="13"/>
  <c r="Q29" i="26"/>
  <c r="B19" i="16"/>
  <c r="E19" i="16"/>
  <c r="M29" i="16"/>
  <c r="Q19" i="15"/>
  <c r="M19" i="28"/>
  <c r="K29" i="15"/>
  <c r="H3" i="17"/>
  <c r="P16" i="15"/>
  <c r="J19" i="26"/>
  <c r="Q16" i="27"/>
  <c r="K29" i="27"/>
  <c r="O4" i="28"/>
  <c r="C29" i="16"/>
  <c r="C16" i="16"/>
  <c r="P3" i="28"/>
  <c r="O29" i="15"/>
  <c r="N4" i="26"/>
  <c r="P3" i="17"/>
  <c r="O4" i="15"/>
  <c r="P27" i="27"/>
  <c r="Q4" i="28"/>
  <c r="I19" i="16"/>
  <c r="Q19" i="27"/>
  <c r="I4" i="28"/>
  <c r="D4" i="27"/>
  <c r="M4" i="26"/>
  <c r="L19" i="27"/>
  <c r="N29" i="15"/>
  <c r="N16" i="15"/>
  <c r="C4" i="16"/>
  <c r="F16" i="27"/>
  <c r="K4" i="15"/>
  <c r="E4" i="15"/>
  <c r="N29" i="16"/>
  <c r="P19" i="17"/>
  <c r="G29" i="26"/>
  <c r="N4" i="27"/>
  <c r="N3" i="26"/>
  <c r="P29" i="27"/>
  <c r="I16" i="16"/>
  <c r="L16" i="26"/>
  <c r="D3" i="26"/>
  <c r="M16" i="27"/>
  <c r="F19" i="28"/>
  <c r="C16" i="27"/>
  <c r="J4" i="15"/>
  <c r="K19" i="16"/>
  <c r="Q27" i="26"/>
  <c r="F29" i="27"/>
  <c r="N4" i="17"/>
  <c r="F16" i="16"/>
  <c r="K4" i="26"/>
  <c r="Q29" i="16"/>
  <c r="K4" i="17"/>
  <c r="J3" i="28"/>
  <c r="D27" i="26"/>
  <c r="O4" i="26"/>
  <c r="F4" i="15"/>
  <c r="G19" i="16"/>
  <c r="E19" i="27"/>
  <c r="E29" i="17"/>
  <c r="L29" i="17"/>
  <c r="J29" i="28"/>
  <c r="F19" i="26"/>
  <c r="I27" i="16"/>
  <c r="B16" i="17"/>
  <c r="M29" i="15"/>
  <c r="H27" i="16"/>
  <c r="E19" i="15"/>
  <c r="C29" i="17"/>
  <c r="J4" i="27"/>
  <c r="B27" i="15"/>
  <c r="H27" i="27"/>
  <c r="F15" i="27"/>
  <c r="F29" i="26"/>
  <c r="F29" i="17"/>
  <c r="L19" i="15"/>
  <c r="G19" i="15"/>
  <c r="D19" i="17"/>
  <c r="M19" i="16"/>
  <c r="L19" i="28"/>
  <c r="E19" i="28"/>
  <c r="O16" i="15"/>
  <c r="M29" i="28"/>
  <c r="L27" i="16"/>
  <c r="E29" i="28"/>
  <c r="O29" i="17"/>
  <c r="C15" i="27"/>
  <c r="E16" i="26"/>
  <c r="P19" i="15"/>
  <c r="L29" i="28"/>
  <c r="B27" i="16"/>
  <c r="I19" i="15"/>
  <c r="Q16" i="26"/>
  <c r="Q19" i="17"/>
  <c r="C29" i="28"/>
  <c r="L19" i="17"/>
  <c r="F16" i="26"/>
  <c r="K29" i="17"/>
  <c r="O16" i="28"/>
  <c r="D16" i="28"/>
  <c r="F3" i="26"/>
  <c r="G27" i="16"/>
  <c r="B4" i="16"/>
  <c r="C19" i="17"/>
  <c r="Q15" i="26"/>
  <c r="Q27" i="16"/>
  <c r="F29" i="16"/>
  <c r="M3" i="28"/>
  <c r="E4" i="26"/>
  <c r="B29" i="15"/>
  <c r="G16" i="15"/>
  <c r="N16" i="16"/>
  <c r="L4" i="17"/>
  <c r="Q16" i="16"/>
  <c r="Q3" i="28"/>
  <c r="I3" i="28"/>
  <c r="N4" i="15"/>
  <c r="D16" i="16"/>
  <c r="Q19" i="16"/>
  <c r="H29" i="15"/>
  <c r="K4" i="28"/>
  <c r="D19" i="27"/>
  <c r="J19" i="15"/>
  <c r="J3" i="15"/>
  <c r="G27" i="27"/>
  <c r="F4" i="16"/>
  <c r="P16" i="27"/>
  <c r="K16" i="27"/>
  <c r="I4" i="26"/>
  <c r="F3" i="15"/>
  <c r="G19" i="28"/>
  <c r="E19" i="26"/>
  <c r="M3" i="13"/>
  <c r="E29" i="15"/>
  <c r="P29" i="15"/>
  <c r="I19" i="17"/>
  <c r="B19" i="17"/>
  <c r="N27" i="16"/>
  <c r="N15" i="27"/>
  <c r="M27" i="15"/>
  <c r="L27" i="27"/>
  <c r="L4" i="15"/>
  <c r="H29" i="28"/>
  <c r="H29" i="26"/>
  <c r="K16" i="26"/>
  <c r="G29" i="28"/>
  <c r="C15" i="26"/>
  <c r="M15" i="26"/>
  <c r="P16" i="26"/>
  <c r="G4" i="27"/>
  <c r="M3" i="17"/>
  <c r="M29" i="27"/>
  <c r="Q29" i="17"/>
  <c r="P29" i="26"/>
  <c r="K19" i="17"/>
  <c r="D15" i="26"/>
  <c r="B16" i="16"/>
  <c r="E27" i="15"/>
  <c r="N4" i="16"/>
  <c r="F19" i="17"/>
  <c r="M4" i="15"/>
  <c r="K3" i="26"/>
  <c r="N29" i="27"/>
  <c r="H4" i="15"/>
  <c r="H4" i="26"/>
  <c r="O4" i="27"/>
  <c r="Q4" i="26"/>
  <c r="D27" i="16"/>
  <c r="P4" i="16"/>
  <c r="K19" i="15"/>
  <c r="N19" i="16"/>
  <c r="P16" i="17"/>
  <c r="H4" i="17"/>
  <c r="P16" i="16"/>
  <c r="Q19" i="26"/>
  <c r="P19" i="28"/>
  <c r="O29" i="27"/>
  <c r="C4" i="27"/>
  <c r="Q3" i="26"/>
  <c r="C19" i="27"/>
  <c r="O3" i="28"/>
  <c r="B19" i="15"/>
  <c r="B3" i="15"/>
  <c r="P4" i="28"/>
  <c r="L29" i="16"/>
  <c r="J29" i="16"/>
  <c r="L4" i="16"/>
  <c r="P4" i="17"/>
  <c r="O3" i="15"/>
  <c r="P27" i="26"/>
  <c r="I29" i="27"/>
  <c r="J19" i="27"/>
  <c r="C4" i="28"/>
  <c r="G4" i="28"/>
  <c r="O29" i="16"/>
  <c r="O16" i="16"/>
  <c r="H4" i="16"/>
  <c r="J16" i="28"/>
  <c r="J16" i="16"/>
  <c r="L19" i="16"/>
  <c r="J19" i="16"/>
  <c r="J3" i="17"/>
  <c r="J15" i="26"/>
  <c r="P19" i="26"/>
  <c r="I19" i="27"/>
  <c r="L4" i="26"/>
  <c r="H19" i="27"/>
  <c r="K4" i="27"/>
  <c r="N16" i="28"/>
  <c r="M4" i="27"/>
  <c r="G19" i="27"/>
  <c r="J29" i="15"/>
  <c r="J16" i="15"/>
  <c r="G3" i="26"/>
  <c r="L4" i="28"/>
  <c r="C4" i="15"/>
  <c r="F3" i="17"/>
  <c r="I3" i="15"/>
  <c r="Q4" i="15"/>
  <c r="D19" i="16"/>
  <c r="J4" i="16"/>
  <c r="I19" i="26"/>
  <c r="J29" i="27"/>
  <c r="N16" i="26"/>
  <c r="N19" i="27"/>
  <c r="L16" i="27"/>
  <c r="J4" i="28"/>
  <c r="P4" i="27"/>
  <c r="E4" i="27"/>
  <c r="D27" i="27"/>
  <c r="O3" i="26"/>
  <c r="F29" i="15"/>
  <c r="F16" i="15"/>
  <c r="H4" i="28"/>
  <c r="E16" i="16"/>
  <c r="I29" i="15"/>
  <c r="M16" i="28"/>
  <c r="I16" i="26"/>
  <c r="H16" i="17"/>
  <c r="H19" i="28"/>
  <c r="B29" i="16"/>
  <c r="E4" i="16"/>
  <c r="E29" i="26"/>
  <c r="M27" i="26"/>
  <c r="H19" i="16"/>
  <c r="J29" i="26"/>
  <c r="L3" i="15"/>
  <c r="F27" i="15"/>
  <c r="E15" i="26"/>
  <c r="H27" i="26"/>
  <c r="F15" i="26"/>
  <c r="J16" i="17"/>
  <c r="M19" i="17"/>
  <c r="O19" i="17"/>
  <c r="N29" i="26"/>
  <c r="H16" i="16"/>
  <c r="L19" i="26"/>
  <c r="G4" i="15"/>
  <c r="H29" i="16"/>
  <c r="O4" i="17"/>
  <c r="K27" i="15"/>
  <c r="E16" i="28"/>
  <c r="D4" i="17"/>
  <c r="C16" i="26"/>
  <c r="Q29" i="28"/>
  <c r="E3" i="13"/>
  <c r="Q29" i="15"/>
  <c r="O19" i="26"/>
  <c r="K16" i="28"/>
  <c r="E29" i="16"/>
  <c r="H16" i="28"/>
  <c r="G15" i="27"/>
  <c r="I29" i="16"/>
  <c r="D29" i="26"/>
  <c r="K27" i="27"/>
  <c r="D29" i="28"/>
  <c r="B4" i="17"/>
  <c r="C27" i="15"/>
  <c r="L15" i="27"/>
  <c r="B63" i="6"/>
  <c r="G3" i="14"/>
  <c r="G3" i="12"/>
  <c r="G98" i="6"/>
  <c r="B150" i="6"/>
  <c r="P100" i="6"/>
  <c r="O149" i="6"/>
  <c r="O97" i="6"/>
  <c r="O100" i="6"/>
  <c r="O95" i="6"/>
  <c r="O99" i="6"/>
  <c r="N160" i="6"/>
  <c r="N127" i="6"/>
  <c r="P96" i="6"/>
  <c r="P97" i="6"/>
  <c r="P98" i="6"/>
  <c r="F99" i="6"/>
  <c r="J135" i="6"/>
  <c r="K136" i="6"/>
  <c r="I136" i="6"/>
  <c r="G150" i="6"/>
  <c r="I150" i="6"/>
  <c r="C150" i="6"/>
  <c r="G127" i="6"/>
  <c r="E149" i="6"/>
  <c r="H150" i="6"/>
  <c r="G136" i="6"/>
  <c r="J150" i="6"/>
  <c r="K127" i="6"/>
  <c r="Q3" i="12"/>
  <c r="E99" i="6"/>
  <c r="E97" i="6"/>
  <c r="C160" i="6"/>
  <c r="H135" i="6"/>
  <c r="D3" i="12"/>
  <c r="I95" i="6"/>
  <c r="I99" i="6"/>
  <c r="I100" i="6"/>
  <c r="I97" i="6"/>
  <c r="I98" i="6"/>
  <c r="N97" i="6"/>
  <c r="N100" i="6"/>
  <c r="N95" i="6"/>
  <c r="I96" i="6"/>
  <c r="F95" i="6"/>
  <c r="N173" i="6"/>
  <c r="F100" i="6"/>
  <c r="C136" i="6"/>
  <c r="N99" i="6"/>
  <c r="G173" i="6"/>
  <c r="H136" i="6"/>
  <c r="H160" i="6"/>
  <c r="O150" i="6"/>
  <c r="G96" i="6"/>
  <c r="Q98" i="6"/>
  <c r="G100" i="6"/>
  <c r="O136" i="6"/>
  <c r="M174" i="6"/>
  <c r="Q97" i="6"/>
  <c r="G99" i="6"/>
  <c r="M99" i="6"/>
  <c r="M100" i="6"/>
  <c r="M95" i="6"/>
  <c r="M97" i="6"/>
  <c r="M98" i="6"/>
  <c r="G95" i="6"/>
  <c r="Q173" i="6"/>
  <c r="Q95" i="6"/>
  <c r="Q100" i="6"/>
  <c r="O127" i="6"/>
  <c r="G29" i="17"/>
  <c r="Q99" i="6"/>
  <c r="O3" i="10"/>
  <c r="B3" i="10"/>
  <c r="G135" i="6"/>
  <c r="J98" i="6"/>
  <c r="O135" i="6"/>
  <c r="J149" i="6"/>
  <c r="M160" i="6"/>
  <c r="M127" i="6"/>
  <c r="H3" i="10"/>
  <c r="J100" i="6"/>
  <c r="J95" i="6"/>
  <c r="B3" i="13"/>
  <c r="Q150" i="6"/>
  <c r="K149" i="6"/>
  <c r="Q3" i="14"/>
  <c r="J97" i="6"/>
  <c r="Q174" i="6"/>
  <c r="F98" i="6"/>
  <c r="M136" i="6"/>
  <c r="F173" i="6"/>
  <c r="F97" i="6"/>
  <c r="D3" i="14"/>
  <c r="J99" i="6"/>
  <c r="D95" i="6"/>
  <c r="D97" i="6"/>
  <c r="D100" i="6"/>
  <c r="D99" i="6"/>
  <c r="D98" i="6"/>
  <c r="Q136" i="6"/>
  <c r="Q160" i="6"/>
  <c r="Q127" i="6"/>
  <c r="I3" i="24"/>
  <c r="I3" i="21"/>
  <c r="L150" i="6"/>
  <c r="L174" i="6"/>
  <c r="D136" i="6"/>
  <c r="D160" i="6"/>
  <c r="E3" i="17"/>
  <c r="H149" i="6"/>
  <c r="H173" i="6"/>
  <c r="Q3" i="24"/>
  <c r="Q3" i="21"/>
  <c r="F135" i="6"/>
  <c r="F159" i="6"/>
  <c r="J3" i="10"/>
  <c r="J3" i="13"/>
  <c r="Q3" i="13"/>
  <c r="Q3" i="10"/>
  <c r="N3" i="24"/>
  <c r="N3" i="21"/>
  <c r="H3" i="24"/>
  <c r="H3" i="21"/>
  <c r="E3" i="24"/>
  <c r="E3" i="21"/>
  <c r="P135" i="6"/>
  <c r="P159" i="6"/>
  <c r="L136" i="6"/>
  <c r="L160" i="6"/>
  <c r="D3" i="24"/>
  <c r="D3" i="21"/>
  <c r="F3" i="21"/>
  <c r="F3" i="24"/>
  <c r="K3" i="24"/>
  <c r="K3" i="21"/>
  <c r="C3" i="15"/>
  <c r="G3" i="24"/>
  <c r="G3" i="21"/>
  <c r="B149" i="6"/>
  <c r="B173" i="6"/>
  <c r="D127" i="6"/>
  <c r="K3" i="10"/>
  <c r="D150" i="6"/>
  <c r="D174" i="6"/>
  <c r="N3" i="13"/>
  <c r="N3" i="10"/>
  <c r="M3" i="12"/>
  <c r="M3" i="10"/>
  <c r="O3" i="24"/>
  <c r="O3" i="21"/>
  <c r="C3" i="24"/>
  <c r="C3" i="21"/>
  <c r="L95" i="6"/>
  <c r="L100" i="6"/>
  <c r="L99" i="6"/>
  <c r="L98" i="6"/>
  <c r="L97" i="6"/>
  <c r="J3" i="21"/>
  <c r="J3" i="24"/>
  <c r="L3" i="24"/>
  <c r="L3" i="21"/>
  <c r="C3" i="13"/>
  <c r="C3" i="10"/>
  <c r="D3" i="10"/>
  <c r="D3" i="13"/>
  <c r="M3" i="21"/>
  <c r="M3" i="24"/>
  <c r="P149" i="6"/>
  <c r="P173" i="6"/>
  <c r="P3" i="24"/>
  <c r="P3" i="21"/>
  <c r="D96" i="6"/>
  <c r="E3" i="10"/>
  <c r="P3" i="15"/>
  <c r="H3" i="15"/>
  <c r="G3" i="13"/>
  <c r="G3" i="10"/>
  <c r="P3" i="10"/>
  <c r="N135" i="6"/>
  <c r="N159" i="6"/>
  <c r="L3" i="10"/>
  <c r="L3" i="13"/>
  <c r="B135" i="6"/>
  <c r="B159" i="6"/>
  <c r="I3" i="13"/>
  <c r="I3" i="10"/>
  <c r="F3" i="13"/>
  <c r="F3" i="10"/>
  <c r="K3" i="17"/>
  <c r="B3" i="17" l="1"/>
  <c r="K3" i="16"/>
  <c r="O3" i="16"/>
  <c r="H3" i="16"/>
  <c r="P3" i="27"/>
  <c r="N3" i="27"/>
  <c r="D3" i="27"/>
  <c r="E3" i="16"/>
  <c r="Q3" i="17"/>
  <c r="Q3" i="15"/>
  <c r="G3" i="17"/>
  <c r="F3" i="27"/>
  <c r="G3" i="15"/>
  <c r="M3" i="27"/>
  <c r="L3" i="27"/>
  <c r="D3" i="17"/>
  <c r="O3" i="27"/>
  <c r="E3" i="27"/>
  <c r="Q3" i="27"/>
  <c r="I3" i="27"/>
  <c r="D3" i="15"/>
  <c r="J3" i="27"/>
  <c r="C3" i="27"/>
  <c r="G3" i="27"/>
  <c r="K3" i="27"/>
  <c r="H3" i="27"/>
  <c r="B3" i="16"/>
  <c r="M3" i="16"/>
  <c r="J159" i="6"/>
  <c r="O173" i="6"/>
  <c r="H159" i="6"/>
  <c r="G159" i="6"/>
  <c r="Q149" i="6"/>
  <c r="G149" i="6"/>
  <c r="N149" i="6"/>
  <c r="O159" i="6"/>
  <c r="K135" i="6"/>
  <c r="K159" i="6"/>
  <c r="I173" i="6"/>
  <c r="I149" i="6"/>
  <c r="J173" i="6"/>
  <c r="C135" i="6"/>
  <c r="C159" i="6"/>
  <c r="M149" i="6"/>
  <c r="M173" i="6"/>
  <c r="F149" i="6"/>
  <c r="I135" i="6"/>
  <c r="I159" i="6"/>
  <c r="E135" i="6"/>
  <c r="E159" i="6"/>
  <c r="M159" i="6"/>
  <c r="M135" i="6"/>
  <c r="L135" i="6"/>
  <c r="L159" i="6"/>
  <c r="N3" i="16"/>
  <c r="Q3" i="16"/>
  <c r="D149" i="6"/>
  <c r="D173" i="6"/>
  <c r="F3" i="16"/>
  <c r="I3" i="16"/>
  <c r="L3" i="16"/>
  <c r="G3" i="16"/>
  <c r="C3" i="16"/>
  <c r="D135" i="6"/>
  <c r="D159" i="6"/>
  <c r="M3" i="15"/>
  <c r="J3" i="16"/>
  <c r="D3" i="16"/>
  <c r="L149" i="6"/>
  <c r="L173" i="6"/>
  <c r="Q135" i="6"/>
  <c r="Q159" i="6"/>
  <c r="B25" i="4"/>
  <c r="B21" i="4"/>
  <c r="B30" i="4"/>
  <c r="B45" i="4"/>
  <c r="B8" i="4"/>
  <c r="B39" i="4"/>
  <c r="B13" i="4"/>
  <c r="B4" i="4"/>
  <c r="B42" i="4"/>
  <c r="B24" i="4"/>
  <c r="B12" i="4"/>
  <c r="B27" i="4"/>
  <c r="B17" i="4"/>
  <c r="B11" i="4"/>
  <c r="B26" i="4"/>
  <c r="B38" i="4"/>
  <c r="B37" i="4"/>
  <c r="B33" i="4"/>
  <c r="B36" i="4"/>
  <c r="B16" i="4"/>
  <c r="B34" i="4"/>
  <c r="B23" i="4"/>
  <c r="B10" i="4"/>
  <c r="B22" i="4"/>
  <c r="B29" i="4"/>
  <c r="B7" i="4"/>
  <c r="B14" i="4"/>
  <c r="B20" i="4"/>
  <c r="B35" i="4"/>
  <c r="B44" i="4"/>
  <c r="B15" i="4"/>
  <c r="B43" i="4"/>
  <c r="B9" i="4"/>
  <c r="B28" i="4"/>
</calcChain>
</file>

<file path=xl/sharedStrings.xml><?xml version="1.0" encoding="utf-8"?>
<sst xmlns="http://schemas.openxmlformats.org/spreadsheetml/2006/main" count="1166" uniqueCount="231">
  <si>
    <t>detailed split of CO2 emissions</t>
  </si>
  <si>
    <t>detailed split of useful energy demand</t>
  </si>
  <si>
    <t>detailed split of final energy consumption</t>
  </si>
  <si>
    <t>Agriculture sector summary</t>
  </si>
  <si>
    <t>Agriculture</t>
  </si>
  <si>
    <t>ICT and multimedia</t>
  </si>
  <si>
    <t>Miscellaneous building technologies</t>
  </si>
  <si>
    <t>Building lighting</t>
  </si>
  <si>
    <t>Street lighting</t>
  </si>
  <si>
    <t>Ventilation and others</t>
  </si>
  <si>
    <t>Services sector: Specific electric uses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</si>
  <si>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useful surface area</t>
    </r>
  </si>
  <si>
    <t>Thermal energy service per useful surface area</t>
  </si>
  <si>
    <t>Final energy consumption per useful surface area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</si>
  <si>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 per building</t>
    </r>
  </si>
  <si>
    <t>Thermal energy service per building</t>
  </si>
  <si>
    <t>Final energy consumption per building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</si>
  <si>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emissions</t>
    </r>
  </si>
  <si>
    <t>System efficiency indicator of total stock</t>
  </si>
  <si>
    <t>Thermal energy service</t>
  </si>
  <si>
    <t>Final energy consumption</t>
  </si>
  <si>
    <t>Number of new and renovated buildings</t>
  </si>
  <si>
    <t>Services sector: Thermal uses in new and renovated buildings</t>
  </si>
  <si>
    <t>Number of buildings</t>
  </si>
  <si>
    <t>Services sector: Thermal uses</t>
  </si>
  <si>
    <t>Services sector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</si>
  <si>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</si>
  <si>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</si>
  <si>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</si>
  <si>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</si>
  <si>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</si>
  <si>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</si>
  <si>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Geothermal</t>
  </si>
  <si>
    <t>Solar</t>
  </si>
  <si>
    <t>Biomass and wastes</t>
  </si>
  <si>
    <t>Diesel oil (incl. biofuels)</t>
  </si>
  <si>
    <t>LPG</t>
  </si>
  <si>
    <t>Liquids</t>
  </si>
  <si>
    <t>Solids</t>
  </si>
  <si>
    <t>Commercial  refrigeration</t>
  </si>
  <si>
    <t>Ratio of energy service to energy consumption (system efficiency indicator)</t>
  </si>
  <si>
    <t>Gases</t>
  </si>
  <si>
    <t>Derived heat</t>
  </si>
  <si>
    <t>Cooling</t>
  </si>
  <si>
    <t>Space heating</t>
  </si>
  <si>
    <t>Specific electricity uses</t>
  </si>
  <si>
    <t>Catering</t>
  </si>
  <si>
    <t>Hot water</t>
  </si>
  <si>
    <t>Thermal uses</t>
  </si>
  <si>
    <t>Emissions per capita (kg CO2 / capita)</t>
  </si>
  <si>
    <t>Thermal energy service per capita (kWh useful / capita)</t>
  </si>
  <si>
    <t>Energy consumption per capita (kWh / capita)</t>
  </si>
  <si>
    <t>Emissions per useful surface area (kg CO2 / sqm)</t>
  </si>
  <si>
    <t>Thermal energy service per useful surface area (kWh useful / sqm)</t>
  </si>
  <si>
    <t>Energy consumption per useful surface area (kWh / sqm)</t>
  </si>
  <si>
    <t>Emissions per building (kg CO2 / representative building cell)</t>
  </si>
  <si>
    <t>Thermal energy service per building (kWh useful / representative building cell)</t>
  </si>
  <si>
    <t>Energy consumption per building (kWh / representative building cell)</t>
  </si>
  <si>
    <t>Additional building indicators</t>
  </si>
  <si>
    <t>Share of emissions in end-uses (in %)</t>
  </si>
  <si>
    <t>Emissions by end-uses (kt of CO2)</t>
  </si>
  <si>
    <t>Geothermal energy</t>
  </si>
  <si>
    <t>Liquid biofuels</t>
  </si>
  <si>
    <t>Biogas</t>
  </si>
  <si>
    <t>Renewable energies and wastes</t>
  </si>
  <si>
    <t>Gas/Diesel oil and other liquids (without biofuels)</t>
  </si>
  <si>
    <t>Liquified petroleum gas (LPG)</t>
  </si>
  <si>
    <t>Emissions by fuel - Eurostat structure (kt of CO2)</t>
  </si>
  <si>
    <t>Emissions</t>
  </si>
  <si>
    <t>Shares of energy consumption in end-uses (in %)</t>
  </si>
  <si>
    <t>Energy consumption by end-uses (ktoe)</t>
  </si>
  <si>
    <t>Energy consumption by fuel - Eurostat structure (ktoe)</t>
  </si>
  <si>
    <t>Energy consumption</t>
  </si>
  <si>
    <t>Avoided energy use (thermal integrity effect)</t>
  </si>
  <si>
    <t>(expressed in kWh/m2 of floor area and adjusted for weather conditions)</t>
  </si>
  <si>
    <t>Energy comfort for space heating purposes</t>
  </si>
  <si>
    <t>U-values (weighted average based on building stock per floor area, W/m2K)</t>
  </si>
  <si>
    <t>Building Characteristics and Energy Comfort</t>
  </si>
  <si>
    <t>New and renovated buildings useful surface area (in sqm/representative building cell)</t>
  </si>
  <si>
    <t>Services useful surface area (in sqm/representative building cell)</t>
  </si>
  <si>
    <t>Services useful surface area (in sqm/employee)</t>
  </si>
  <si>
    <t>Services useful surface area (in sqm/capita)</t>
  </si>
  <si>
    <t>Representative building cell size (employees/representative building cell)</t>
  </si>
  <si>
    <t>Value added per capita relative to EU28</t>
  </si>
  <si>
    <t>Value added per capita (€2010)</t>
  </si>
  <si>
    <t>Value added per employee (€2010)</t>
  </si>
  <si>
    <t>GDP per capita (€2010)</t>
  </si>
  <si>
    <t>Indicators</t>
  </si>
  <si>
    <t>Relative heating degree-days</t>
  </si>
  <si>
    <t>Mean heating degree-days over period 1980 - 2015</t>
  </si>
  <si>
    <t>Actual heating degree-days</t>
  </si>
  <si>
    <t>New and renovated buildings useful surface area (in 000 sqm)</t>
  </si>
  <si>
    <t>Total services useful surface area (in 000 sqm)</t>
  </si>
  <si>
    <t>Number of representative building cells</t>
  </si>
  <si>
    <t>Employment data (employees)</t>
  </si>
  <si>
    <t>Value added (M€2010)</t>
  </si>
  <si>
    <t>Gross Domestic product (M€2010)</t>
  </si>
  <si>
    <t>Population (inhabitants)</t>
  </si>
  <si>
    <t>Gases incl. biogas</t>
  </si>
  <si>
    <t>Gas/Diesel oil incl. biofuels (GDO)</t>
  </si>
  <si>
    <t>Electric space cooling</t>
  </si>
  <si>
    <t>Gas heat pumps</t>
  </si>
  <si>
    <t>Space cooling</t>
  </si>
  <si>
    <t>Circulation, other electricity</t>
  </si>
  <si>
    <t>Conventional electric heating</t>
  </si>
  <si>
    <t>Advanced electric heating</t>
  </si>
  <si>
    <t>Conventional gas heaters</t>
  </si>
  <si>
    <t>Stock of buildings</t>
  </si>
  <si>
    <t>Electricity in circulation and other use</t>
  </si>
  <si>
    <t>Final energy consumption (ktoe)</t>
  </si>
  <si>
    <t>Thermal energy service (ktoe useful)</t>
  </si>
  <si>
    <t>Ratio of energy service to energy consumption</t>
  </si>
  <si>
    <t>CO2 emissions (kt CO2)</t>
  </si>
  <si>
    <t>Solar (as of solar equiped buildings)</t>
  </si>
  <si>
    <t>Solar (as of total)</t>
  </si>
  <si>
    <t>Final energy consumption (kWh / representative building cell)</t>
  </si>
  <si>
    <t>Thermal energy service (kWh useful / representative building cell)</t>
  </si>
  <si>
    <t>CO2 emissions (kg CO2 / representative building cell)</t>
  </si>
  <si>
    <t>Final energy consumption (kWh / sqm)</t>
  </si>
  <si>
    <t>Thermal energy service (kWh useful / sqm)</t>
  </si>
  <si>
    <t>CO2 emissions (kg CO2 / sqm)</t>
  </si>
  <si>
    <t>ICT and multimedia (unit per capita)</t>
  </si>
  <si>
    <t>Miscellaneous building technologies (sqm per building cell)</t>
  </si>
  <si>
    <t>Street lighting (unit per capita)</t>
  </si>
  <si>
    <t>Ventilation and others (sqm per building cell)</t>
  </si>
  <si>
    <t>Penetration factor</t>
  </si>
  <si>
    <t>ICT and multimedia (W per appliance)</t>
  </si>
  <si>
    <t>Miscellaneous building technologies (W per serviced m2)</t>
  </si>
  <si>
    <t>Street lighting (W per appliance)</t>
  </si>
  <si>
    <t>Ventilation and others (W per serviced m2)</t>
  </si>
  <si>
    <t>W per new appliance (in average operating mode)</t>
  </si>
  <si>
    <t>W per appliance (in average operating mode)</t>
  </si>
  <si>
    <t>Operating hours per appliance</t>
  </si>
  <si>
    <t>ICT and multimedia (000 units)</t>
  </si>
  <si>
    <t>Miscellaneous building technologies (serviced mio m2)</t>
  </si>
  <si>
    <t>Street lighting (000 units)</t>
  </si>
  <si>
    <t>Ventilation and others (serviced mio m2)</t>
  </si>
  <si>
    <t>Number of replaced appliances</t>
  </si>
  <si>
    <t>Number of new appliances</t>
  </si>
  <si>
    <t>Stock of appliances</t>
  </si>
  <si>
    <t>Total MW installed (in average operating mode)</t>
  </si>
  <si>
    <t>Lumens per useful surface area (lumen per sqm)</t>
  </si>
  <si>
    <t>Emission intensity (kt of CO2 / ktoe)</t>
  </si>
  <si>
    <t>Useful energy demand intensity (toe useful / physical output index)</t>
  </si>
  <si>
    <t>Energy intensity (toe / physical output index)</t>
  </si>
  <si>
    <t>Value added intensity (toe / M€2010)</t>
  </si>
  <si>
    <t>Residual fuel oil and other liquids</t>
  </si>
  <si>
    <t>Gas/diesel oil (without biofuels)</t>
  </si>
  <si>
    <t>by fuel (EUROSTAT DATA)</t>
  </si>
  <si>
    <t>Energy consumption (ktoe)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</si>
  <si>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</si>
  <si>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</si>
  <si>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</si>
  <si>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</si>
  <si>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</si>
  <si>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Pumping devices (electric)</t>
  </si>
  <si>
    <t>Pumping devices (diesel oil incl. biofuels)</t>
  </si>
  <si>
    <t>Specific heat uses</t>
  </si>
  <si>
    <t>Farming machine drives (diesel oil incl. biofuels)</t>
  </si>
  <si>
    <t>Low enthalpy heat</t>
  </si>
  <si>
    <t>Motor drives</t>
  </si>
  <si>
    <t>Ventilation</t>
  </si>
  <si>
    <t>Lighting</t>
  </si>
  <si>
    <t>Agriculture, forestry and fishing</t>
  </si>
  <si>
    <t>Market shares of energy uses (%)</t>
  </si>
  <si>
    <t>Biomass</t>
  </si>
  <si>
    <t>Gases (incl. biogas)</t>
  </si>
  <si>
    <t>Fuel oil and other liquids</t>
  </si>
  <si>
    <t>Detailed split of energy consumption (ktoe)</t>
  </si>
  <si>
    <t>Ratio of useful energy demand to final energy consumption (system efficiency indicator)</t>
  </si>
  <si>
    <t>Market shares of useful energy demand (%)</t>
  </si>
  <si>
    <t>Detailed split of useful energy demand (ktoe)</t>
  </si>
  <si>
    <t>Emission intensity (kt of CO2 per ktoe)</t>
  </si>
  <si>
    <t>Market shares of CO2 emissions by subsector (%)</t>
  </si>
  <si>
    <t>Detailed split of CO2 emissions by subsector (kt of CO2)</t>
  </si>
  <si>
    <t>JRC-IDEES - Integrated Database of the European Energy System (2000-2015)</t>
  </si>
  <si>
    <t>Services and Agriculture sector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</si>
  <si>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</si>
  <si>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</si>
  <si>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</si>
  <si>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</si>
  <si>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</si>
  <si>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</si>
  <si>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Building lighting (mio units)</t>
  </si>
  <si>
    <t>Building lighting (W per appliance)</t>
  </si>
  <si>
    <t>Building lighting (unit per building cell)</t>
  </si>
  <si>
    <t>version 1.0</t>
  </si>
  <si>
    <t>© European Union 2017-2018</t>
  </si>
  <si>
    <t>Commercial refrigeration (000 units)</t>
  </si>
  <si>
    <t>Commercial refrigeration (W per appliance)</t>
  </si>
  <si>
    <t>Commercial refrigeration (unit per capita)</t>
  </si>
  <si>
    <t>Commercial refrigeration</t>
  </si>
  <si>
    <t>Specific electric uses in services</t>
  </si>
  <si>
    <t>Prepared by JRC C.6</t>
  </si>
  <si>
    <t>The information made available is property of the Joint Research Centre of the European Commission.</t>
  </si>
  <si>
    <t>LV</t>
  </si>
  <si>
    <t>Latvia</t>
  </si>
  <si>
    <t>LV - Services sector summary</t>
  </si>
  <si>
    <t>LV - Number of buildings</t>
  </si>
  <si>
    <t>LV - Final energy consumption</t>
  </si>
  <si>
    <t>LV - Thermal energy service</t>
  </si>
  <si>
    <t>LV - System efficiency indicators of total stock</t>
  </si>
  <si>
    <t>LV - CO2 emissions</t>
  </si>
  <si>
    <t>LV - Final energy consumption per building</t>
  </si>
  <si>
    <t>LV - Thermal energy service per building</t>
  </si>
  <si>
    <t>LV - CO2 emissions per building</t>
  </si>
  <si>
    <t>LV - Final energy consumption per useful surface area</t>
  </si>
  <si>
    <t>LV - Thermal energy service per useful surface area</t>
  </si>
  <si>
    <t>LV - CO2 emissions per useful surface area</t>
  </si>
  <si>
    <t>LV - Number of new and renovated buildings</t>
  </si>
  <si>
    <t>LV - Final energy consumption in new and renovated buildings</t>
  </si>
  <si>
    <t>LV - Thermal energy service in new and renovated buildings</t>
  </si>
  <si>
    <t>LV - System efficiency indicators in new and renovated buildings</t>
  </si>
  <si>
    <t>LV - CO2 emissions in new and renovated buildings</t>
  </si>
  <si>
    <t>LV - Final energy consumption in new and renovated buildings (per building)</t>
  </si>
  <si>
    <t>LV - Thermal energy service in new and renovated buildings (per building)</t>
  </si>
  <si>
    <t>LV - CO2 emissions in new and renovated buildings (per building)</t>
  </si>
  <si>
    <t>LV - Final energy consumption in new and renovated buildings (per surface area)</t>
  </si>
  <si>
    <t>LV - Thermal energy service in new and renovated buildings (per surface area)</t>
  </si>
  <si>
    <t>LV - CO2 emissions in new and renovated buildings (per surface area)</t>
  </si>
  <si>
    <t>LV - Specific electric uses in services</t>
  </si>
  <si>
    <t>LV - Ventilation and others</t>
  </si>
  <si>
    <t>LV - Street lighting</t>
  </si>
  <si>
    <t>LV - Building lighting</t>
  </si>
  <si>
    <t>LV - Commercial refrigeration</t>
  </si>
  <si>
    <t>LV - Miscellaneous building technologies</t>
  </si>
  <si>
    <t>LV - ICT and multimedia</t>
  </si>
  <si>
    <t>LV - Agriculture</t>
  </si>
  <si>
    <t>LV - Agriculture - final energy consumption</t>
  </si>
  <si>
    <t>LV - Agriculture - useful energy demand</t>
  </si>
  <si>
    <t>LV - Agriculture -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</si>
</sst>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_-* #,##0.00_-;\-* #,##0.00_-;_-* &quot;-&quot;??_-;_-@_-"/>
    <numFmt numFmtId="165" formatCode="#,##0.000;\-#,##0.000;&quot;-&quot;"/>
    <numFmt numFmtId="166" formatCode="#,##0.0;\-#,##0.0;&quot;-&quot;"/>
    <numFmt numFmtId="167" formatCode="#,##0.000;\-#,##0.000;&quot;&quot;"/>
    <numFmt numFmtId="168" formatCode="0.0%;\-0.0%;&quot;-&quot;"/>
    <numFmt numFmtId="169" formatCode="#,##0;\-#,##0;&quot;-&quot;"/>
    <numFmt numFmtId="170" formatCode="#,##0.0;\-#,##0.0;&quot;&quot;"/>
    <numFmt numFmtId="171" formatCode="0.0;\-0.0;&quot;-&quot;"/>
    <numFmt numFmtId="172" formatCode="#,##0;\-#,##0;&quot;&quot;"/>
    <numFmt numFmtId="173" formatCode="#,##0.00;\-#,##0.00;&quot;-&quot;"/>
    <numFmt numFmtId="174" formatCode="#,##0.000000000000000000_ ;\-#,##0.000000000000000000\ "/>
    <numFmt numFmtId="175" formatCode="0.00%;\-0.00%;&quot;-&quot;"/>
    <numFmt numFmtId="176" formatCode="mmmm\ yyyy"/>
    <numFmt numFmtId="177" formatCode="#,##0.0"/>
    <numFmt numFmtId="178" formatCode="0.0;\-0.0;&quot;&quot;"/>
    <numFmt numFmtId="179" formatCode="0.000;\-0.000;&quot;&quot;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indexed="56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8"/>
      <color indexed="56" tint="-0.499984740745262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  <xf numFmtId="0" fontId="12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238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3" applyFont="1" applyAlignment="1">
      <alignment horizontal="left" indent="2"/>
    </xf>
    <xf numFmtId="0" fontId="3" fillId="0" borderId="0" xfId="0" applyFont="1"/>
    <xf numFmtId="0" fontId="5" fillId="0" borderId="0" xfId="3" applyFont="1" applyAlignment="1">
      <alignment horizontal="left" inden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3" applyFont="1"/>
    <xf numFmtId="0" fontId="4" fillId="0" borderId="0" xfId="3"/>
    <xf numFmtId="0" fontId="5" fillId="0" borderId="0" xfId="3" applyFont="1" applyAlignment="1">
      <alignment horizontal="left"/>
    </xf>
    <xf numFmtId="0" fontId="8" fillId="0" borderId="0" xfId="0" applyFont="1"/>
    <xf numFmtId="0" fontId="9" fillId="0" borderId="1" xfId="0" applyFont="1" applyBorder="1"/>
    <xf numFmtId="0" fontId="9" fillId="0" borderId="0" xfId="0" applyFont="1" applyBorder="1"/>
    <xf numFmtId="0" fontId="10" fillId="0" borderId="0" xfId="0" applyFont="1"/>
    <xf numFmtId="0" fontId="9" fillId="0" borderId="0" xfId="0" applyFont="1"/>
    <xf numFmtId="1" fontId="13" fillId="2" borderId="2" xfId="5" applyNumberFormat="1" applyFont="1" applyFill="1" applyBorder="1" applyAlignment="1">
      <alignment horizontal="center" vertical="center"/>
    </xf>
    <xf numFmtId="0" fontId="14" fillId="0" borderId="0" xfId="5" applyFont="1" applyAlignment="1">
      <alignment vertical="center"/>
    </xf>
    <xf numFmtId="0" fontId="14" fillId="3" borderId="0" xfId="5" applyFont="1" applyFill="1" applyAlignment="1">
      <alignment vertical="center"/>
    </xf>
    <xf numFmtId="166" fontId="14" fillId="3" borderId="1" xfId="1" applyNumberFormat="1" applyFont="1" applyFill="1" applyBorder="1" applyAlignment="1">
      <alignment vertical="center"/>
    </xf>
    <xf numFmtId="0" fontId="14" fillId="0" borderId="1" xfId="5" applyFont="1" applyFill="1" applyBorder="1" applyAlignment="1">
      <alignment horizontal="left" vertical="center" indent="2"/>
    </xf>
    <xf numFmtId="166" fontId="14" fillId="3" borderId="3" xfId="1" applyNumberFormat="1" applyFont="1" applyFill="1" applyBorder="1" applyAlignment="1">
      <alignment vertical="center"/>
    </xf>
    <xf numFmtId="0" fontId="14" fillId="0" borderId="3" xfId="5" applyFont="1" applyFill="1" applyBorder="1" applyAlignment="1">
      <alignment horizontal="left" vertical="center" indent="3"/>
    </xf>
    <xf numFmtId="166" fontId="14" fillId="3" borderId="0" xfId="1" applyNumberFormat="1" applyFont="1" applyFill="1" applyBorder="1" applyAlignment="1">
      <alignment vertical="center"/>
    </xf>
    <xf numFmtId="0" fontId="14" fillId="0" borderId="0" xfId="5" applyFont="1" applyFill="1" applyBorder="1" applyAlignment="1">
      <alignment horizontal="left" vertical="center" indent="3"/>
    </xf>
    <xf numFmtId="166" fontId="14" fillId="3" borderId="4" xfId="1" applyNumberFormat="1" applyFont="1" applyFill="1" applyBorder="1" applyAlignment="1">
      <alignment vertical="center"/>
    </xf>
    <xf numFmtId="0" fontId="14" fillId="0" borderId="4" xfId="5" applyFont="1" applyBorder="1" applyAlignment="1">
      <alignment horizontal="left" vertical="center" indent="2"/>
    </xf>
    <xf numFmtId="166" fontId="15" fillId="4" borderId="5" xfId="5" applyNumberFormat="1" applyFont="1" applyFill="1" applyBorder="1" applyAlignment="1">
      <alignment vertical="center"/>
    </xf>
    <xf numFmtId="0" fontId="16" fillId="4" borderId="5" xfId="5" applyFont="1" applyFill="1" applyBorder="1" applyAlignment="1">
      <alignment horizontal="left" vertical="center" indent="1"/>
    </xf>
    <xf numFmtId="0" fontId="14" fillId="3" borderId="0" xfId="5" applyNumberFormat="1" applyFont="1" applyFill="1" applyAlignment="1">
      <alignment vertical="center"/>
    </xf>
    <xf numFmtId="0" fontId="14" fillId="0" borderId="1" xfId="5" applyFont="1" applyFill="1" applyBorder="1" applyAlignment="1">
      <alignment horizontal="left" vertical="center" indent="3"/>
    </xf>
    <xf numFmtId="166" fontId="14" fillId="0" borderId="0" xfId="1" applyNumberFormat="1" applyFont="1" applyFill="1" applyBorder="1" applyAlignment="1">
      <alignment vertical="center"/>
    </xf>
    <xf numFmtId="166" fontId="15" fillId="4" borderId="4" xfId="5" applyNumberFormat="1" applyFont="1" applyFill="1" applyBorder="1" applyAlignment="1">
      <alignment vertical="center"/>
    </xf>
    <xf numFmtId="0" fontId="16" fillId="4" borderId="4" xfId="5" applyFont="1" applyFill="1" applyBorder="1" applyAlignment="1">
      <alignment horizontal="left" vertical="center" indent="1"/>
    </xf>
    <xf numFmtId="0" fontId="14" fillId="0" borderId="0" xfId="5" applyNumberFormat="1" applyFont="1" applyAlignment="1">
      <alignment vertical="center"/>
    </xf>
    <xf numFmtId="0" fontId="17" fillId="5" borderId="2" xfId="5" applyNumberFormat="1" applyFont="1" applyFill="1" applyBorder="1" applyAlignment="1">
      <alignment vertical="center"/>
    </xf>
    <xf numFmtId="0" fontId="18" fillId="5" borderId="2" xfId="5" applyNumberFormat="1" applyFont="1" applyFill="1" applyBorder="1" applyAlignment="1">
      <alignment horizontal="left" vertical="center"/>
    </xf>
    <xf numFmtId="167" fontId="14" fillId="3" borderId="1" xfId="5" applyNumberFormat="1" applyFont="1" applyFill="1" applyBorder="1" applyAlignment="1">
      <alignment vertical="center"/>
    </xf>
    <xf numFmtId="167" fontId="14" fillId="3" borderId="0" xfId="5" applyNumberFormat="1" applyFont="1" applyFill="1" applyBorder="1" applyAlignment="1">
      <alignment vertical="center"/>
    </xf>
    <xf numFmtId="167" fontId="14" fillId="3" borderId="5" xfId="5" applyNumberFormat="1" applyFont="1" applyFill="1" applyBorder="1" applyAlignment="1">
      <alignment vertical="center"/>
    </xf>
    <xf numFmtId="167" fontId="19" fillId="4" borderId="2" xfId="1" applyNumberFormat="1" applyFont="1" applyFill="1" applyBorder="1" applyAlignment="1">
      <alignment vertical="center"/>
    </xf>
    <xf numFmtId="0" fontId="16" fillId="4" borderId="2" xfId="5" applyFont="1" applyFill="1" applyBorder="1" applyAlignment="1">
      <alignment horizontal="left" vertical="center" indent="1"/>
    </xf>
    <xf numFmtId="168" fontId="14" fillId="3" borderId="2" xfId="5" applyNumberFormat="1" applyFont="1" applyFill="1" applyBorder="1" applyAlignment="1">
      <alignment vertical="center"/>
    </xf>
    <xf numFmtId="0" fontId="20" fillId="0" borderId="2" xfId="5" applyFont="1" applyFill="1" applyBorder="1" applyAlignment="1">
      <alignment horizontal="left" vertical="center" indent="2"/>
    </xf>
    <xf numFmtId="168" fontId="14" fillId="3" borderId="1" xfId="5" applyNumberFormat="1" applyFont="1" applyFill="1" applyBorder="1" applyAlignment="1">
      <alignment vertical="center"/>
    </xf>
    <xf numFmtId="168" fontId="14" fillId="3" borderId="0" xfId="5" applyNumberFormat="1" applyFont="1" applyFill="1" applyBorder="1" applyAlignment="1">
      <alignment vertical="center"/>
    </xf>
    <xf numFmtId="168" fontId="14" fillId="3" borderId="5" xfId="5" applyNumberFormat="1" applyFont="1" applyFill="1" applyBorder="1" applyAlignment="1">
      <alignment vertical="center"/>
    </xf>
    <xf numFmtId="0" fontId="20" fillId="0" borderId="2" xfId="5" applyFont="1" applyBorder="1" applyAlignment="1">
      <alignment horizontal="left" vertical="center" indent="2"/>
    </xf>
    <xf numFmtId="168" fontId="19" fillId="4" borderId="2" xfId="2" applyNumberFormat="1" applyFont="1" applyFill="1" applyBorder="1" applyAlignment="1">
      <alignment vertical="center"/>
    </xf>
    <xf numFmtId="166" fontId="14" fillId="0" borderId="1" xfId="5" applyNumberFormat="1" applyFont="1" applyBorder="1" applyAlignment="1">
      <alignment vertical="center"/>
    </xf>
    <xf numFmtId="0" fontId="14" fillId="3" borderId="1" xfId="5" applyFont="1" applyFill="1" applyBorder="1" applyAlignment="1">
      <alignment horizontal="left" vertical="center" indent="2"/>
    </xf>
    <xf numFmtId="166" fontId="14" fillId="0" borderId="0" xfId="5" applyNumberFormat="1" applyFont="1" applyBorder="1" applyAlignment="1">
      <alignment vertical="center"/>
    </xf>
    <xf numFmtId="0" fontId="14" fillId="3" borderId="0" xfId="5" applyFont="1" applyFill="1" applyBorder="1" applyAlignment="1">
      <alignment horizontal="left" vertical="center" indent="2"/>
    </xf>
    <xf numFmtId="0" fontId="14" fillId="3" borderId="0" xfId="5" applyFont="1" applyFill="1" applyBorder="1" applyAlignment="1">
      <alignment horizontal="left" vertical="center" indent="3"/>
    </xf>
    <xf numFmtId="166" fontId="14" fillId="0" borderId="5" xfId="5" applyNumberFormat="1" applyFont="1" applyBorder="1" applyAlignment="1">
      <alignment vertical="center"/>
    </xf>
    <xf numFmtId="0" fontId="14" fillId="3" borderId="5" xfId="5" applyFont="1" applyFill="1" applyBorder="1" applyAlignment="1">
      <alignment horizontal="left" vertical="center" indent="2"/>
    </xf>
    <xf numFmtId="166" fontId="15" fillId="4" borderId="2" xfId="5" applyNumberFormat="1" applyFont="1" applyFill="1" applyBorder="1" applyAlignment="1">
      <alignment vertical="center"/>
    </xf>
    <xf numFmtId="166" fontId="14" fillId="3" borderId="0" xfId="5" applyNumberFormat="1" applyFont="1" applyFill="1" applyAlignment="1">
      <alignment vertical="center"/>
    </xf>
    <xf numFmtId="166" fontId="14" fillId="0" borderId="1" xfId="5" applyNumberFormat="1" applyFont="1" applyFill="1" applyBorder="1" applyAlignment="1">
      <alignment vertical="center"/>
    </xf>
    <xf numFmtId="166" fontId="14" fillId="0" borderId="5" xfId="5" applyNumberFormat="1" applyFont="1" applyFill="1" applyBorder="1" applyAlignment="1">
      <alignment vertical="center"/>
    </xf>
    <xf numFmtId="0" fontId="14" fillId="0" borderId="5" xfId="5" applyFont="1" applyFill="1" applyBorder="1" applyAlignment="1">
      <alignment horizontal="left" vertical="center" indent="2"/>
    </xf>
    <xf numFmtId="166" fontId="13" fillId="4" borderId="0" xfId="5" applyNumberFormat="1" applyFont="1" applyFill="1" applyBorder="1" applyAlignment="1">
      <alignment vertical="center"/>
    </xf>
    <xf numFmtId="0" fontId="20" fillId="4" borderId="0" xfId="5" applyFont="1" applyFill="1" applyBorder="1" applyAlignment="1">
      <alignment horizontal="left" vertical="center" indent="2"/>
    </xf>
    <xf numFmtId="169" fontId="14" fillId="4" borderId="5" xfId="5" applyNumberFormat="1" applyFont="1" applyFill="1" applyBorder="1" applyAlignment="1">
      <alignment vertical="center"/>
    </xf>
    <xf numFmtId="0" fontId="19" fillId="4" borderId="5" xfId="5" applyFont="1" applyFill="1" applyBorder="1" applyAlignment="1">
      <alignment horizontal="left" vertical="center" indent="1"/>
    </xf>
    <xf numFmtId="165" fontId="13" fillId="4" borderId="5" xfId="5" applyNumberFormat="1" applyFont="1" applyFill="1" applyBorder="1" applyAlignment="1">
      <alignment vertical="center"/>
    </xf>
    <xf numFmtId="170" fontId="14" fillId="0" borderId="1" xfId="5" applyNumberFormat="1" applyFont="1" applyFill="1" applyBorder="1" applyAlignment="1">
      <alignment vertical="center"/>
    </xf>
    <xf numFmtId="167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 indent="1"/>
    </xf>
    <xf numFmtId="166" fontId="14" fillId="0" borderId="0" xfId="5" applyNumberFormat="1" applyFont="1" applyFill="1" applyBorder="1" applyAlignment="1">
      <alignment vertical="center"/>
    </xf>
    <xf numFmtId="0" fontId="13" fillId="0" borderId="0" xfId="5" applyFont="1" applyFill="1" applyBorder="1" applyAlignment="1">
      <alignment horizontal="left" vertical="center" indent="1"/>
    </xf>
    <xf numFmtId="165" fontId="14" fillId="0" borderId="0" xfId="5" applyNumberFormat="1" applyFont="1" applyFill="1" applyBorder="1" applyAlignment="1">
      <alignment vertical="center"/>
    </xf>
    <xf numFmtId="165" fontId="14" fillId="0" borderId="5" xfId="5" applyNumberFormat="1" applyFont="1" applyFill="1" applyBorder="1" applyAlignment="1">
      <alignment vertical="center"/>
    </xf>
    <xf numFmtId="0" fontId="13" fillId="0" borderId="5" xfId="5" applyFont="1" applyFill="1" applyBorder="1" applyAlignment="1">
      <alignment horizontal="left" vertical="center" indent="1"/>
    </xf>
    <xf numFmtId="165" fontId="14" fillId="0" borderId="1" xfId="5" applyNumberFormat="1" applyFont="1" applyFill="1" applyBorder="1" applyAlignment="1">
      <alignment vertical="center"/>
    </xf>
    <xf numFmtId="169" fontId="14" fillId="0" borderId="0" xfId="5" applyNumberFormat="1" applyFont="1" applyFill="1" applyBorder="1" applyAlignment="1">
      <alignment vertical="center"/>
    </xf>
    <xf numFmtId="169" fontId="14" fillId="0" borderId="5" xfId="5" applyNumberFormat="1" applyFont="1" applyFill="1" applyBorder="1" applyAlignment="1">
      <alignment vertical="center"/>
    </xf>
    <xf numFmtId="0" fontId="20" fillId="0" borderId="1" xfId="5" applyFont="1" applyFill="1" applyBorder="1" applyAlignment="1">
      <alignment horizontal="left" vertical="center"/>
    </xf>
    <xf numFmtId="0" fontId="13" fillId="0" borderId="0" xfId="5" applyFont="1" applyFill="1" applyBorder="1" applyAlignment="1">
      <alignment horizontal="left" vertical="center"/>
    </xf>
    <xf numFmtId="0" fontId="13" fillId="0" borderId="5" xfId="5" applyFont="1" applyFill="1" applyBorder="1" applyAlignment="1">
      <alignment horizontal="left" vertical="center"/>
    </xf>
    <xf numFmtId="172" fontId="14" fillId="0" borderId="1" xfId="5" applyNumberFormat="1" applyFont="1" applyFill="1" applyBorder="1" applyAlignment="1">
      <alignment vertical="center"/>
    </xf>
    <xf numFmtId="0" fontId="13" fillId="0" borderId="1" xfId="5" applyFont="1" applyFill="1" applyBorder="1" applyAlignment="1">
      <alignment horizontal="left" vertical="center"/>
    </xf>
    <xf numFmtId="172" fontId="14" fillId="0" borderId="0" xfId="5" applyNumberFormat="1" applyFont="1" applyFill="1" applyBorder="1" applyAlignment="1">
      <alignment vertical="center"/>
    </xf>
    <xf numFmtId="169" fontId="14" fillId="0" borderId="3" xfId="5" applyNumberFormat="1" applyFont="1" applyFill="1" applyBorder="1" applyAlignment="1">
      <alignment vertical="center"/>
    </xf>
    <xf numFmtId="0" fontId="13" fillId="0" borderId="3" xfId="5" applyFont="1" applyFill="1" applyBorder="1" applyAlignment="1">
      <alignment horizontal="left" vertical="center"/>
    </xf>
    <xf numFmtId="169" fontId="14" fillId="0" borderId="1" xfId="5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/>
    </xf>
    <xf numFmtId="169" fontId="14" fillId="3" borderId="1" xfId="1" applyNumberFormat="1" applyFont="1" applyFill="1" applyBorder="1" applyAlignment="1">
      <alignment vertical="center"/>
    </xf>
    <xf numFmtId="169" fontId="14" fillId="3" borderId="0" xfId="1" applyNumberFormat="1" applyFont="1" applyFill="1" applyAlignment="1">
      <alignment vertical="center"/>
    </xf>
    <xf numFmtId="0" fontId="14" fillId="3" borderId="0" xfId="5" applyFont="1" applyFill="1" applyAlignment="1">
      <alignment horizontal="left" vertical="center" indent="2"/>
    </xf>
    <xf numFmtId="169" fontId="22" fillId="4" borderId="2" xfId="1" applyNumberFormat="1" applyFont="1" applyFill="1" applyBorder="1" applyAlignment="1">
      <alignment vertical="center"/>
    </xf>
    <xf numFmtId="0" fontId="23" fillId="4" borderId="2" xfId="5" applyFont="1" applyFill="1" applyBorder="1" applyAlignment="1">
      <alignment horizontal="left" vertical="center" indent="1"/>
    </xf>
    <xf numFmtId="0" fontId="20" fillId="3" borderId="1" xfId="5" applyFont="1" applyFill="1" applyBorder="1" applyAlignment="1">
      <alignment horizontal="left" vertical="center" indent="2"/>
    </xf>
    <xf numFmtId="169" fontId="24" fillId="3" borderId="6" xfId="1" applyNumberFormat="1" applyFont="1" applyFill="1" applyBorder="1" applyAlignment="1">
      <alignment vertical="center"/>
    </xf>
    <xf numFmtId="0" fontId="20" fillId="3" borderId="6" xfId="5" applyFont="1" applyFill="1" applyBorder="1" applyAlignment="1">
      <alignment horizontal="left" vertical="center" indent="2"/>
    </xf>
    <xf numFmtId="169" fontId="14" fillId="3" borderId="0" xfId="1" applyNumberFormat="1" applyFont="1" applyFill="1" applyBorder="1" applyAlignment="1">
      <alignment vertical="center"/>
    </xf>
    <xf numFmtId="169" fontId="14" fillId="0" borderId="0" xfId="1" applyNumberFormat="1" applyFont="1" applyFill="1" applyAlignment="1">
      <alignment vertical="center"/>
    </xf>
    <xf numFmtId="169" fontId="20" fillId="3" borderId="7" xfId="1" applyNumberFormat="1" applyFont="1" applyFill="1" applyBorder="1" applyAlignment="1">
      <alignment vertical="center"/>
    </xf>
    <xf numFmtId="0" fontId="20" fillId="3" borderId="7" xfId="5" applyFont="1" applyFill="1" applyBorder="1" applyAlignment="1">
      <alignment horizontal="left" vertical="center" indent="2"/>
    </xf>
    <xf numFmtId="169" fontId="19" fillId="6" borderId="2" xfId="1" applyNumberFormat="1" applyFont="1" applyFill="1" applyBorder="1" applyAlignment="1">
      <alignment vertical="center"/>
    </xf>
    <xf numFmtId="0" fontId="25" fillId="6" borderId="2" xfId="5" applyFont="1" applyFill="1" applyBorder="1" applyAlignment="1">
      <alignment horizontal="left" vertical="center"/>
    </xf>
    <xf numFmtId="166" fontId="14" fillId="3" borderId="0" xfId="1" applyNumberFormat="1" applyFont="1" applyFill="1" applyAlignment="1">
      <alignment vertical="center"/>
    </xf>
    <xf numFmtId="166" fontId="22" fillId="4" borderId="2" xfId="1" applyNumberFormat="1" applyFont="1" applyFill="1" applyBorder="1" applyAlignment="1">
      <alignment vertical="center"/>
    </xf>
    <xf numFmtId="166" fontId="24" fillId="3" borderId="6" xfId="1" applyNumberFormat="1" applyFont="1" applyFill="1" applyBorder="1" applyAlignment="1">
      <alignment vertical="center"/>
    </xf>
    <xf numFmtId="166" fontId="14" fillId="0" borderId="0" xfId="1" applyNumberFormat="1" applyFont="1" applyFill="1" applyAlignment="1">
      <alignment vertical="center"/>
    </xf>
    <xf numFmtId="166" fontId="14" fillId="3" borderId="7" xfId="1" applyNumberFormat="1" applyFont="1" applyFill="1" applyBorder="1" applyAlignment="1">
      <alignment vertical="center"/>
    </xf>
    <xf numFmtId="0" fontId="14" fillId="3" borderId="7" xfId="5" applyFont="1" applyFill="1" applyBorder="1" applyAlignment="1">
      <alignment horizontal="left" vertical="center" indent="2"/>
    </xf>
    <xf numFmtId="166" fontId="19" fillId="6" borderId="2" xfId="1" applyNumberFormat="1" applyFont="1" applyFill="1" applyBorder="1" applyAlignment="1">
      <alignment vertical="center"/>
    </xf>
    <xf numFmtId="166" fontId="26" fillId="3" borderId="6" xfId="1" applyNumberFormat="1" applyFont="1" applyFill="1" applyBorder="1" applyAlignment="1">
      <alignment vertical="center"/>
    </xf>
    <xf numFmtId="165" fontId="14" fillId="3" borderId="1" xfId="1" applyNumberFormat="1" applyFont="1" applyFill="1" applyBorder="1" applyAlignment="1">
      <alignment vertical="center"/>
    </xf>
    <xf numFmtId="165" fontId="14" fillId="3" borderId="0" xfId="1" applyNumberFormat="1" applyFont="1" applyFill="1" applyAlignment="1">
      <alignment vertical="center"/>
    </xf>
    <xf numFmtId="165" fontId="22" fillId="4" borderId="2" xfId="1" applyNumberFormat="1" applyFont="1" applyFill="1" applyBorder="1" applyAlignment="1">
      <alignment vertical="center"/>
    </xf>
    <xf numFmtId="165" fontId="20" fillId="3" borderId="6" xfId="1" applyNumberFormat="1" applyFont="1" applyFill="1" applyBorder="1" applyAlignment="1">
      <alignment vertical="center"/>
    </xf>
    <xf numFmtId="165" fontId="14" fillId="3" borderId="0" xfId="1" applyNumberFormat="1" applyFont="1" applyFill="1" applyBorder="1" applyAlignment="1">
      <alignment vertical="center"/>
    </xf>
    <xf numFmtId="165" fontId="14" fillId="0" borderId="0" xfId="1" applyNumberFormat="1" applyFont="1" applyFill="1" applyAlignment="1">
      <alignment vertical="center"/>
    </xf>
    <xf numFmtId="165" fontId="14" fillId="3" borderId="7" xfId="1" applyNumberFormat="1" applyFont="1" applyFill="1" applyBorder="1" applyAlignment="1">
      <alignment vertical="center"/>
    </xf>
    <xf numFmtId="165" fontId="19" fillId="6" borderId="2" xfId="1" applyNumberFormat="1" applyFont="1" applyFill="1" applyBorder="1" applyAlignment="1">
      <alignment vertical="center"/>
    </xf>
    <xf numFmtId="166" fontId="20" fillId="3" borderId="6" xfId="1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169" fontId="20" fillId="3" borderId="1" xfId="1" applyNumberFormat="1" applyFont="1" applyFill="1" applyBorder="1" applyAlignment="1">
      <alignment vertical="center"/>
    </xf>
    <xf numFmtId="169" fontId="20" fillId="3" borderId="6" xfId="1" applyNumberFormat="1" applyFont="1" applyFill="1" applyBorder="1" applyAlignment="1">
      <alignment vertical="center"/>
    </xf>
    <xf numFmtId="0" fontId="21" fillId="2" borderId="2" xfId="5" applyFont="1" applyFill="1" applyBorder="1" applyAlignment="1">
      <alignment horizontal="left" vertical="center" wrapText="1"/>
    </xf>
    <xf numFmtId="166" fontId="14" fillId="3" borderId="6" xfId="1" applyNumberFormat="1" applyFont="1" applyFill="1" applyBorder="1" applyAlignment="1">
      <alignment vertical="center"/>
    </xf>
    <xf numFmtId="165" fontId="14" fillId="3" borderId="6" xfId="1" applyNumberFormat="1" applyFont="1" applyFill="1" applyBorder="1" applyAlignment="1">
      <alignment vertical="center"/>
    </xf>
    <xf numFmtId="165" fontId="14" fillId="0" borderId="1" xfId="5" applyNumberFormat="1" applyFont="1" applyBorder="1" applyAlignment="1">
      <alignment vertical="center"/>
    </xf>
    <xf numFmtId="165" fontId="14" fillId="0" borderId="0" xfId="5" applyNumberFormat="1" applyFont="1" applyBorder="1" applyAlignment="1">
      <alignment vertical="center"/>
    </xf>
    <xf numFmtId="165" fontId="14" fillId="0" borderId="0" xfId="5" applyNumberFormat="1" applyFont="1" applyAlignment="1">
      <alignment vertical="center"/>
    </xf>
    <xf numFmtId="165" fontId="23" fillId="6" borderId="2" xfId="2" applyNumberFormat="1" applyFont="1" applyFill="1" applyBorder="1" applyAlignment="1">
      <alignment vertical="center"/>
    </xf>
    <xf numFmtId="0" fontId="18" fillId="6" borderId="2" xfId="5" applyFont="1" applyFill="1" applyBorder="1" applyAlignment="1">
      <alignment horizontal="left" vertical="center"/>
    </xf>
    <xf numFmtId="166" fontId="14" fillId="0" borderId="0" xfId="5" applyNumberFormat="1" applyFont="1" applyAlignment="1">
      <alignment vertical="center"/>
    </xf>
    <xf numFmtId="166" fontId="23" fillId="6" borderId="2" xfId="5" applyNumberFormat="1" applyFont="1" applyFill="1" applyBorder="1" applyAlignment="1">
      <alignment vertical="center"/>
    </xf>
    <xf numFmtId="166" fontId="14" fillId="0" borderId="0" xfId="5" applyNumberFormat="1" applyFont="1" applyFill="1" applyAlignment="1">
      <alignment vertical="center"/>
    </xf>
    <xf numFmtId="171" fontId="14" fillId="0" borderId="1" xfId="5" applyNumberFormat="1" applyFont="1" applyBorder="1" applyAlignment="1">
      <alignment vertical="center"/>
    </xf>
    <xf numFmtId="171" fontId="14" fillId="0" borderId="0" xfId="5" applyNumberFormat="1" applyFont="1" applyBorder="1" applyAlignment="1">
      <alignment vertical="center"/>
    </xf>
    <xf numFmtId="171" fontId="14" fillId="0" borderId="0" xfId="5" applyNumberFormat="1" applyFont="1" applyAlignment="1">
      <alignment vertical="center"/>
    </xf>
    <xf numFmtId="171" fontId="23" fillId="6" borderId="2" xfId="5" applyNumberFormat="1" applyFont="1" applyFill="1" applyBorder="1" applyAlignment="1">
      <alignment vertical="center"/>
    </xf>
    <xf numFmtId="172" fontId="14" fillId="0" borderId="1" xfId="5" applyNumberFormat="1" applyFont="1" applyBorder="1" applyAlignment="1">
      <alignment vertical="center"/>
    </xf>
    <xf numFmtId="172" fontId="14" fillId="0" borderId="0" xfId="5" applyNumberFormat="1" applyFont="1" applyBorder="1" applyAlignment="1">
      <alignment vertical="center"/>
    </xf>
    <xf numFmtId="172" fontId="14" fillId="0" borderId="0" xfId="5" applyNumberFormat="1" applyFont="1" applyAlignment="1">
      <alignment vertical="center"/>
    </xf>
    <xf numFmtId="169" fontId="14" fillId="0" borderId="1" xfId="5" applyNumberFormat="1" applyFont="1" applyBorder="1" applyAlignment="1">
      <alignment vertical="center"/>
    </xf>
    <xf numFmtId="169" fontId="14" fillId="0" borderId="0" xfId="5" applyNumberFormat="1" applyFont="1" applyBorder="1" applyAlignment="1">
      <alignment vertical="center"/>
    </xf>
    <xf numFmtId="169" fontId="14" fillId="0" borderId="0" xfId="5" applyNumberFormat="1" applyFont="1" applyAlignment="1">
      <alignment vertical="center"/>
    </xf>
    <xf numFmtId="166" fontId="14" fillId="4" borderId="1" xfId="5" applyNumberFormat="1" applyFont="1" applyFill="1" applyBorder="1" applyAlignment="1">
      <alignment vertical="center"/>
    </xf>
    <xf numFmtId="0" fontId="27" fillId="4" borderId="1" xfId="5" applyFont="1" applyFill="1" applyBorder="1" applyAlignment="1">
      <alignment horizontal="left" vertical="center"/>
    </xf>
    <xf numFmtId="166" fontId="14" fillId="4" borderId="5" xfId="5" applyNumberFormat="1" applyFont="1" applyFill="1" applyBorder="1" applyAlignment="1">
      <alignment vertical="center"/>
    </xf>
    <xf numFmtId="0" fontId="27" fillId="4" borderId="5" xfId="5" applyFont="1" applyFill="1" applyBorder="1" applyAlignment="1">
      <alignment horizontal="left" vertical="center"/>
    </xf>
    <xf numFmtId="0" fontId="17" fillId="3" borderId="0" xfId="5" applyFont="1" applyFill="1" applyBorder="1" applyAlignment="1">
      <alignment horizontal="left" vertical="center"/>
    </xf>
    <xf numFmtId="171" fontId="14" fillId="4" borderId="2" xfId="5" applyNumberFormat="1" applyFont="1" applyFill="1" applyBorder="1" applyAlignment="1">
      <alignment vertical="center"/>
    </xf>
    <xf numFmtId="0" fontId="27" fillId="4" borderId="2" xfId="5" applyFont="1" applyFill="1" applyBorder="1" applyAlignment="1">
      <alignment horizontal="left" vertical="center"/>
    </xf>
    <xf numFmtId="0" fontId="17" fillId="3" borderId="0" xfId="5" applyFont="1" applyFill="1" applyAlignment="1">
      <alignment horizontal="left" vertical="center"/>
    </xf>
    <xf numFmtId="169" fontId="14" fillId="4" borderId="1" xfId="5" applyNumberFormat="1" applyFont="1" applyFill="1" applyBorder="1" applyAlignment="1">
      <alignment vertical="center"/>
    </xf>
    <xf numFmtId="169" fontId="14" fillId="4" borderId="0" xfId="5" applyNumberFormat="1" applyFont="1" applyFill="1" applyBorder="1" applyAlignment="1">
      <alignment vertical="center"/>
    </xf>
    <xf numFmtId="0" fontId="27" fillId="4" borderId="0" xfId="5" applyFont="1" applyFill="1" applyBorder="1" applyAlignment="1">
      <alignment horizontal="left" vertical="center"/>
    </xf>
    <xf numFmtId="165" fontId="14" fillId="4" borderId="7" xfId="5" applyNumberFormat="1" applyFont="1" applyFill="1" applyBorder="1" applyAlignment="1">
      <alignment vertical="center"/>
    </xf>
    <xf numFmtId="0" fontId="27" fillId="4" borderId="7" xfId="5" applyFont="1" applyFill="1" applyBorder="1" applyAlignment="1">
      <alignment horizontal="left" vertical="center"/>
    </xf>
    <xf numFmtId="166" fontId="14" fillId="4" borderId="2" xfId="5" applyNumberFormat="1" applyFont="1" applyFill="1" applyBorder="1" applyAlignment="1">
      <alignment vertical="center"/>
    </xf>
    <xf numFmtId="173" fontId="22" fillId="4" borderId="1" xfId="5" applyNumberFormat="1" applyFont="1" applyFill="1" applyBorder="1" applyAlignment="1">
      <alignment vertical="center"/>
    </xf>
    <xf numFmtId="0" fontId="23" fillId="4" borderId="1" xfId="5" applyFont="1" applyFill="1" applyBorder="1" applyAlignment="1">
      <alignment horizontal="left" vertical="center"/>
    </xf>
    <xf numFmtId="166" fontId="22" fillId="4" borderId="0" xfId="5" applyNumberFormat="1" applyFont="1" applyFill="1" applyBorder="1" applyAlignment="1">
      <alignment vertical="center"/>
    </xf>
    <xf numFmtId="0" fontId="23" fillId="4" borderId="0" xfId="5" applyFont="1" applyFill="1" applyBorder="1" applyAlignment="1">
      <alignment horizontal="left" vertical="center"/>
    </xf>
    <xf numFmtId="166" fontId="22" fillId="4" borderId="5" xfId="5" applyNumberFormat="1" applyFont="1" applyFill="1" applyBorder="1" applyAlignment="1">
      <alignment vertical="center"/>
    </xf>
    <xf numFmtId="0" fontId="23" fillId="4" borderId="5" xfId="5" applyFont="1" applyFill="1" applyBorder="1" applyAlignment="1">
      <alignment horizontal="left" vertical="center"/>
    </xf>
    <xf numFmtId="166" fontId="14" fillId="6" borderId="2" xfId="5" applyNumberFormat="1" applyFont="1" applyFill="1" applyBorder="1" applyAlignment="1">
      <alignment vertical="center"/>
    </xf>
    <xf numFmtId="0" fontId="23" fillId="6" borderId="2" xfId="5" applyFont="1" applyFill="1" applyBorder="1" applyAlignment="1">
      <alignment horizontal="left" vertical="center"/>
    </xf>
    <xf numFmtId="166" fontId="22" fillId="4" borderId="2" xfId="5" applyNumberFormat="1" applyFont="1" applyFill="1" applyBorder="1" applyAlignment="1">
      <alignment vertical="center"/>
    </xf>
    <xf numFmtId="0" fontId="28" fillId="4" borderId="2" xfId="5" applyFont="1" applyFill="1" applyBorder="1" applyAlignment="1">
      <alignment horizontal="left" vertical="center" indent="1"/>
    </xf>
    <xf numFmtId="174" fontId="14" fillId="0" borderId="0" xfId="5" applyNumberFormat="1" applyFont="1" applyAlignment="1">
      <alignment vertical="center"/>
    </xf>
    <xf numFmtId="166" fontId="22" fillId="6" borderId="1" xfId="5" applyNumberFormat="1" applyFont="1" applyFill="1" applyBorder="1" applyAlignment="1">
      <alignment vertical="center"/>
    </xf>
    <xf numFmtId="0" fontId="23" fillId="6" borderId="1" xfId="5" applyFont="1" applyFill="1" applyBorder="1" applyAlignment="1">
      <alignment horizontal="left" vertical="center"/>
    </xf>
    <xf numFmtId="166" fontId="22" fillId="4" borderId="3" xfId="5" applyNumberFormat="1" applyFont="1" applyFill="1" applyBorder="1" applyAlignment="1">
      <alignment vertical="center"/>
    </xf>
    <xf numFmtId="0" fontId="23" fillId="4" borderId="3" xfId="5" applyFont="1" applyFill="1" applyBorder="1" applyAlignment="1">
      <alignment horizontal="left" vertical="center" indent="1"/>
    </xf>
    <xf numFmtId="166" fontId="22" fillId="4" borderId="6" xfId="5" applyNumberFormat="1" applyFont="1" applyFill="1" applyBorder="1" applyAlignment="1">
      <alignment vertical="center"/>
    </xf>
    <xf numFmtId="0" fontId="23" fillId="4" borderId="6" xfId="5" applyFont="1" applyFill="1" applyBorder="1" applyAlignment="1">
      <alignment horizontal="left" vertical="center" indent="1"/>
    </xf>
    <xf numFmtId="166" fontId="22" fillId="6" borderId="5" xfId="5" applyNumberFormat="1" applyFont="1" applyFill="1" applyBorder="1" applyAlignment="1">
      <alignment vertical="center"/>
    </xf>
    <xf numFmtId="0" fontId="23" fillId="6" borderId="5" xfId="5" applyFont="1" applyFill="1" applyBorder="1" applyAlignment="1">
      <alignment horizontal="left" vertical="center"/>
    </xf>
    <xf numFmtId="166" fontId="22" fillId="6" borderId="2" xfId="5" applyNumberFormat="1" applyFont="1" applyFill="1" applyBorder="1" applyAlignment="1">
      <alignment vertical="center"/>
    </xf>
    <xf numFmtId="3" fontId="14" fillId="3" borderId="0" xfId="5" applyNumberFormat="1" applyFont="1" applyFill="1" applyAlignment="1">
      <alignment vertical="center"/>
    </xf>
    <xf numFmtId="173" fontId="29" fillId="0" borderId="1" xfId="5" applyNumberFormat="1" applyFont="1" applyFill="1" applyBorder="1" applyAlignment="1">
      <alignment vertical="center"/>
    </xf>
    <xf numFmtId="0" fontId="29" fillId="0" borderId="1" xfId="5" applyFont="1" applyFill="1" applyBorder="1" applyAlignment="1">
      <alignment horizontal="left" vertical="center" indent="2"/>
    </xf>
    <xf numFmtId="173" fontId="29" fillId="0" borderId="0" xfId="5" applyNumberFormat="1" applyFont="1" applyFill="1" applyBorder="1" applyAlignment="1">
      <alignment vertical="center"/>
    </xf>
    <xf numFmtId="0" fontId="29" fillId="0" borderId="0" xfId="5" applyFont="1" applyFill="1" applyBorder="1" applyAlignment="1">
      <alignment horizontal="left" vertical="center" indent="2"/>
    </xf>
    <xf numFmtId="173" fontId="30" fillId="0" borderId="3" xfId="5" applyNumberFormat="1" applyFont="1" applyFill="1" applyBorder="1" applyAlignment="1">
      <alignment vertical="center"/>
    </xf>
    <xf numFmtId="0" fontId="30" fillId="0" borderId="3" xfId="5" applyFont="1" applyFill="1" applyBorder="1" applyAlignment="1">
      <alignment horizontal="left" vertical="center" indent="2"/>
    </xf>
    <xf numFmtId="173" fontId="30" fillId="0" borderId="0" xfId="5" applyNumberFormat="1" applyFont="1" applyFill="1" applyBorder="1" applyAlignment="1">
      <alignment vertical="center"/>
    </xf>
    <xf numFmtId="0" fontId="30" fillId="0" borderId="0" xfId="5" applyFont="1" applyFill="1" applyBorder="1" applyAlignment="1">
      <alignment horizontal="left" vertical="center" indent="2"/>
    </xf>
    <xf numFmtId="173" fontId="30" fillId="0" borderId="5" xfId="5" applyNumberFormat="1" applyFont="1" applyFill="1" applyBorder="1" applyAlignment="1">
      <alignment vertical="center"/>
    </xf>
    <xf numFmtId="0" fontId="30" fillId="0" borderId="5" xfId="5" applyFont="1" applyFill="1" applyBorder="1" applyAlignment="1">
      <alignment horizontal="left" vertical="center" indent="2"/>
    </xf>
    <xf numFmtId="173" fontId="19" fillId="4" borderId="2" xfId="2" applyNumberFormat="1" applyFont="1" applyFill="1" applyBorder="1" applyAlignment="1">
      <alignment vertical="center"/>
    </xf>
    <xf numFmtId="0" fontId="19" fillId="4" borderId="2" xfId="5" applyFont="1" applyFill="1" applyBorder="1" applyAlignment="1">
      <alignment horizontal="left" vertical="center" indent="1"/>
    </xf>
    <xf numFmtId="165" fontId="31" fillId="6" borderId="2" xfId="5" applyNumberFormat="1" applyFont="1" applyFill="1" applyBorder="1" applyAlignment="1">
      <alignment vertical="center"/>
    </xf>
    <xf numFmtId="175" fontId="29" fillId="0" borderId="1" xfId="5" applyNumberFormat="1" applyFont="1" applyFill="1" applyBorder="1" applyAlignment="1">
      <alignment vertical="center"/>
    </xf>
    <xf numFmtId="175" fontId="29" fillId="0" borderId="0" xfId="5" applyNumberFormat="1" applyFont="1" applyFill="1" applyBorder="1" applyAlignment="1">
      <alignment vertical="center"/>
    </xf>
    <xf numFmtId="175" fontId="30" fillId="0" borderId="3" xfId="5" applyNumberFormat="1" applyFont="1" applyFill="1" applyBorder="1" applyAlignment="1">
      <alignment vertical="center"/>
    </xf>
    <xf numFmtId="175" fontId="30" fillId="0" borderId="0" xfId="5" applyNumberFormat="1" applyFont="1" applyFill="1" applyBorder="1" applyAlignment="1">
      <alignment vertical="center"/>
    </xf>
    <xf numFmtId="175" fontId="30" fillId="0" borderId="5" xfId="5" applyNumberFormat="1" applyFont="1" applyFill="1" applyBorder="1" applyAlignment="1">
      <alignment vertical="center"/>
    </xf>
    <xf numFmtId="175" fontId="19" fillId="4" borderId="2" xfId="2" applyNumberFormat="1" applyFont="1" applyFill="1" applyBorder="1" applyAlignment="1">
      <alignment vertical="center"/>
    </xf>
    <xf numFmtId="166" fontId="29" fillId="0" borderId="7" xfId="5" applyNumberFormat="1" applyFont="1" applyBorder="1" applyAlignment="1">
      <alignment vertical="center"/>
    </xf>
    <xf numFmtId="0" fontId="29" fillId="0" borderId="7" xfId="5" applyFont="1" applyFill="1" applyBorder="1" applyAlignment="1">
      <alignment horizontal="left" vertical="center" indent="2"/>
    </xf>
    <xf numFmtId="166" fontId="29" fillId="0" borderId="8" xfId="5" applyNumberFormat="1" applyFont="1" applyFill="1" applyBorder="1" applyAlignment="1">
      <alignment vertical="center"/>
    </xf>
    <xf numFmtId="0" fontId="29" fillId="0" borderId="8" xfId="5" applyFont="1" applyFill="1" applyBorder="1" applyAlignment="1">
      <alignment horizontal="left" vertical="center" indent="2"/>
    </xf>
    <xf numFmtId="166" fontId="32" fillId="0" borderId="0" xfId="5" applyNumberFormat="1" applyFont="1" applyFill="1" applyBorder="1" applyAlignment="1">
      <alignment vertical="center"/>
    </xf>
    <xf numFmtId="0" fontId="32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Border="1" applyAlignment="1">
      <alignment vertical="center"/>
    </xf>
    <xf numFmtId="0" fontId="33" fillId="0" borderId="0" xfId="5" applyFont="1" applyFill="1" applyBorder="1" applyAlignment="1">
      <alignment horizontal="left" vertical="center" indent="3"/>
    </xf>
    <xf numFmtId="166" fontId="33" fillId="0" borderId="0" xfId="5" applyNumberFormat="1" applyFont="1" applyFill="1" applyAlignment="1">
      <alignment vertical="center"/>
    </xf>
    <xf numFmtId="166" fontId="30" fillId="0" borderId="3" xfId="5" applyNumberFormat="1" applyFont="1" applyFill="1" applyBorder="1" applyAlignment="1">
      <alignment vertical="center"/>
    </xf>
    <xf numFmtId="166" fontId="30" fillId="0" borderId="0" xfId="5" applyNumberFormat="1" applyFont="1" applyFill="1" applyBorder="1" applyAlignment="1">
      <alignment vertical="center"/>
    </xf>
    <xf numFmtId="166" fontId="30" fillId="0" borderId="5" xfId="5" applyNumberFormat="1" applyFont="1" applyFill="1" applyBorder="1" applyAlignment="1">
      <alignment vertical="center"/>
    </xf>
    <xf numFmtId="0" fontId="25" fillId="4" borderId="2" xfId="5" applyFont="1" applyFill="1" applyBorder="1" applyAlignment="1">
      <alignment horizontal="left" vertical="center" indent="1"/>
    </xf>
    <xf numFmtId="165" fontId="29" fillId="0" borderId="1" xfId="5" applyNumberFormat="1" applyFont="1" applyFill="1" applyBorder="1" applyAlignment="1">
      <alignment vertical="center"/>
    </xf>
    <xf numFmtId="165" fontId="29" fillId="0" borderId="0" xfId="5" applyNumberFormat="1" applyFont="1" applyFill="1" applyBorder="1" applyAlignment="1">
      <alignment vertical="center"/>
    </xf>
    <xf numFmtId="165" fontId="30" fillId="0" borderId="3" xfId="5" applyNumberFormat="1" applyFont="1" applyFill="1" applyBorder="1" applyAlignment="1">
      <alignment vertical="center"/>
    </xf>
    <xf numFmtId="165" fontId="30" fillId="0" borderId="0" xfId="5" applyNumberFormat="1" applyFont="1" applyFill="1" applyBorder="1" applyAlignment="1">
      <alignment vertical="center"/>
    </xf>
    <xf numFmtId="165" fontId="30" fillId="0" borderId="5" xfId="5" applyNumberFormat="1" applyFont="1" applyFill="1" applyBorder="1" applyAlignment="1">
      <alignment vertical="center"/>
    </xf>
    <xf numFmtId="165" fontId="19" fillId="4" borderId="2" xfId="2" applyNumberFormat="1" applyFont="1" applyFill="1" applyBorder="1" applyAlignment="1">
      <alignment vertical="center"/>
    </xf>
    <xf numFmtId="0" fontId="34" fillId="6" borderId="2" xfId="5" applyNumberFormat="1" applyFont="1" applyFill="1" applyBorder="1" applyAlignment="1">
      <alignment horizontal="left" vertical="center"/>
    </xf>
    <xf numFmtId="0" fontId="18" fillId="6" borderId="2" xfId="5" applyNumberFormat="1" applyFont="1" applyFill="1" applyBorder="1" applyAlignment="1">
      <alignment horizontal="left" vertical="center"/>
    </xf>
    <xf numFmtId="0" fontId="35" fillId="0" borderId="2" xfId="6" applyFont="1" applyBorder="1" applyAlignment="1">
      <alignment vertical="center"/>
    </xf>
    <xf numFmtId="0" fontId="36" fillId="0" borderId="2" xfId="6" applyFont="1" applyBorder="1" applyAlignment="1">
      <alignment vertical="center"/>
    </xf>
    <xf numFmtId="0" fontId="37" fillId="0" borderId="2" xfId="6" applyFont="1" applyBorder="1" applyAlignment="1">
      <alignment vertical="center"/>
    </xf>
    <xf numFmtId="0" fontId="37" fillId="0" borderId="0" xfId="6" applyFont="1" applyAlignment="1">
      <alignment vertical="center"/>
    </xf>
    <xf numFmtId="0" fontId="32" fillId="0" borderId="0" xfId="6" applyFont="1" applyAlignment="1">
      <alignment vertical="center"/>
    </xf>
    <xf numFmtId="0" fontId="37" fillId="0" borderId="0" xfId="6" applyFont="1" applyAlignment="1">
      <alignment horizontal="center" vertical="center"/>
    </xf>
    <xf numFmtId="0" fontId="35" fillId="0" borderId="0" xfId="6" applyFont="1" applyBorder="1" applyAlignment="1">
      <alignment horizontal="left" vertical="center"/>
    </xf>
    <xf numFmtId="0" fontId="38" fillId="0" borderId="0" xfId="6" applyFont="1" applyBorder="1" applyAlignment="1">
      <alignment horizontal="left" vertical="center"/>
    </xf>
    <xf numFmtId="0" fontId="35" fillId="0" borderId="0" xfId="6" applyFont="1" applyBorder="1" applyAlignment="1">
      <alignment horizontal="right" vertical="center"/>
    </xf>
    <xf numFmtId="0" fontId="38" fillId="0" borderId="0" xfId="6" applyFont="1" applyAlignment="1">
      <alignment vertical="center"/>
    </xf>
    <xf numFmtId="0" fontId="36" fillId="0" borderId="0" xfId="6" applyFont="1" applyAlignment="1">
      <alignment vertical="center"/>
    </xf>
    <xf numFmtId="0" fontId="39" fillId="0" borderId="0" xfId="6" applyFont="1" applyAlignment="1">
      <alignment horizontal="left" vertical="center"/>
    </xf>
    <xf numFmtId="176" fontId="40" fillId="0" borderId="0" xfId="6" quotePrefix="1" applyNumberFormat="1" applyFont="1" applyAlignment="1">
      <alignment horizontal="left" vertical="center"/>
    </xf>
    <xf numFmtId="0" fontId="12" fillId="0" borderId="0" xfId="6" applyFont="1" applyAlignment="1">
      <alignment vertical="center"/>
    </xf>
    <xf numFmtId="0" fontId="2" fillId="0" borderId="0" xfId="0" applyFont="1" applyAlignment="1">
      <alignment vertical="center"/>
    </xf>
    <xf numFmtId="0" fontId="12" fillId="0" borderId="0" xfId="6" applyFont="1" applyAlignment="1">
      <alignment horizontal="center" vertical="center"/>
    </xf>
    <xf numFmtId="0" fontId="12" fillId="0" borderId="0" xfId="6" applyFont="1" applyAlignment="1">
      <alignment horizontal="right" vertical="center"/>
    </xf>
    <xf numFmtId="177" fontId="22" fillId="6" borderId="2" xfId="5" applyNumberFormat="1" applyFont="1" applyFill="1" applyBorder="1" applyAlignment="1">
      <alignment vertical="center"/>
    </xf>
    <xf numFmtId="178" fontId="14" fillId="0" borderId="5" xfId="5" applyNumberFormat="1" applyFont="1" applyFill="1" applyBorder="1" applyAlignment="1">
      <alignment vertical="center"/>
    </xf>
    <xf numFmtId="178" fontId="14" fillId="0" borderId="0" xfId="5" applyNumberFormat="1" applyFont="1" applyFill="1" applyBorder="1" applyAlignment="1">
      <alignment vertical="center"/>
    </xf>
    <xf numFmtId="179" fontId="14" fillId="0" borderId="1" xfId="5" applyNumberFormat="1" applyFont="1" applyFill="1" applyBorder="1" applyAlignment="1">
      <alignment vertical="center"/>
    </xf>
    <xf numFmtId="0" fontId="12" fillId="0" borderId="0" xfId="6" applyFont="1" applyAlignment="1">
      <alignment horizontal="center" vertical="center"/>
    </xf>
  </cellXfs>
  <cellStyles count="9">
    <cellStyle name="Comma" xfId="1" builtinId="3"/>
    <cellStyle name="Comma 2" xfId="4"/>
    <cellStyle name="Hyperlink" xfId="3" builtinId="8"/>
    <cellStyle name="Normal" xfId="0" builtinId="0"/>
    <cellStyle name="Normal 2" xfId="5"/>
    <cellStyle name="Normal 3" xfId="6"/>
    <cellStyle name="Percent" xfId="2" builtinId="5"/>
    <cellStyle name="Percent 2" xfId="7"/>
    <cellStyle name="Percent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220" customWidth="1"/>
    <col min="2" max="2" width="9.7109375" style="221" customWidth="1"/>
    <col min="3" max="3" width="107.42578125" style="219" customWidth="1"/>
    <col min="4" max="4" width="44.7109375" style="219" customWidth="1"/>
    <col min="5" max="6" width="9.7109375" style="219" customWidth="1"/>
    <col min="7" max="16384" width="9.140625" style="219"/>
  </cols>
  <sheetData>
    <row r="9" spans="1:10" ht="30" x14ac:dyDescent="0.25">
      <c r="A9" s="216"/>
      <c r="B9" s="217" t="s">
        <v>175</v>
      </c>
      <c r="C9" s="218"/>
      <c r="D9" s="218"/>
      <c r="E9" s="218"/>
      <c r="F9" s="218"/>
    </row>
    <row r="10" spans="1:10" hidden="1" x14ac:dyDescent="0.25"/>
    <row r="11" spans="1:10" hidden="1" x14ac:dyDescent="0.25">
      <c r="B11" s="220"/>
      <c r="C11" s="220"/>
    </row>
    <row r="12" spans="1:10" ht="11.25" hidden="1" customHeight="1" x14ac:dyDescent="0.25">
      <c r="B12" s="220"/>
      <c r="C12" s="220"/>
    </row>
    <row r="13" spans="1:10" s="220" customFormat="1" ht="11.25" hidden="1" customHeight="1" x14ac:dyDescent="0.25">
      <c r="D13" s="219"/>
      <c r="E13" s="219"/>
      <c r="F13" s="219"/>
      <c r="G13" s="219"/>
      <c r="H13" s="219"/>
      <c r="I13" s="219"/>
      <c r="J13" s="219"/>
    </row>
    <row r="14" spans="1:10" s="220" customFormat="1" ht="12.75" customHeight="1" x14ac:dyDescent="0.25">
      <c r="D14" s="219"/>
      <c r="E14" s="219"/>
      <c r="F14" s="219"/>
      <c r="G14" s="219"/>
      <c r="H14" s="219"/>
      <c r="I14" s="219"/>
      <c r="J14" s="219"/>
    </row>
    <row r="15" spans="1:10" s="220" customFormat="1" ht="12.75" customHeight="1" x14ac:dyDescent="0.25">
      <c r="D15" s="219"/>
      <c r="E15" s="219"/>
      <c r="F15" s="219"/>
      <c r="G15" s="219"/>
      <c r="H15" s="219"/>
      <c r="I15" s="219"/>
      <c r="J15" s="219"/>
    </row>
    <row r="16" spans="1:10" s="220" customFormat="1" ht="12.75" customHeight="1" x14ac:dyDescent="0.25">
      <c r="D16" s="219"/>
      <c r="E16" s="219"/>
      <c r="F16" s="219"/>
      <c r="G16" s="219"/>
      <c r="H16" s="219"/>
      <c r="I16" s="219"/>
      <c r="J16" s="219"/>
    </row>
    <row r="17" spans="1:10" s="220" customFormat="1" ht="12.75" customHeight="1" x14ac:dyDescent="0.25">
      <c r="D17" s="219"/>
      <c r="E17" s="219"/>
      <c r="F17" s="219"/>
      <c r="G17" s="219"/>
      <c r="H17" s="219"/>
      <c r="I17" s="219"/>
      <c r="J17" s="219"/>
    </row>
    <row r="18" spans="1:10" s="220" customFormat="1" ht="12.75" customHeight="1" x14ac:dyDescent="0.25">
      <c r="D18" s="219"/>
      <c r="E18" s="219"/>
      <c r="F18" s="219"/>
      <c r="G18" s="219"/>
      <c r="H18" s="219"/>
      <c r="I18" s="219"/>
      <c r="J18" s="219"/>
    </row>
    <row r="19" spans="1:10" s="220" customFormat="1" x14ac:dyDescent="0.25">
      <c r="D19" s="219"/>
      <c r="E19" s="219"/>
      <c r="F19" s="219"/>
      <c r="G19" s="219"/>
      <c r="H19" s="219"/>
      <c r="I19" s="219"/>
      <c r="J19" s="219"/>
    </row>
    <row r="20" spans="1:10" s="220" customFormat="1" ht="11.25" customHeight="1" x14ac:dyDescent="0.25">
      <c r="D20" s="219"/>
      <c r="E20" s="219"/>
      <c r="F20" s="219"/>
      <c r="G20" s="219"/>
      <c r="H20" s="219"/>
      <c r="I20" s="219"/>
      <c r="J20" s="219"/>
    </row>
    <row r="21" spans="1:10" s="220" customFormat="1" ht="11.25" customHeight="1" x14ac:dyDescent="0.25">
      <c r="D21" s="219"/>
      <c r="E21" s="219"/>
      <c r="F21" s="219"/>
      <c r="G21" s="219"/>
      <c r="H21" s="219"/>
      <c r="I21" s="219"/>
      <c r="J21" s="219"/>
    </row>
    <row r="22" spans="1:10" s="220" customFormat="1" ht="11.25" customHeight="1" x14ac:dyDescent="0.25">
      <c r="B22" s="221"/>
      <c r="C22" s="219"/>
      <c r="D22" s="219"/>
      <c r="E22" s="219"/>
      <c r="F22" s="219"/>
      <c r="G22" s="219"/>
      <c r="H22" s="219"/>
      <c r="I22" s="219"/>
      <c r="J22" s="219"/>
    </row>
    <row r="23" spans="1:10" s="220" customFormat="1" ht="27.75" x14ac:dyDescent="0.25">
      <c r="B23" s="222"/>
      <c r="C23" s="223" t="s">
        <v>196</v>
      </c>
      <c r="D23" s="224"/>
      <c r="E23" s="219"/>
      <c r="F23" s="219"/>
      <c r="G23" s="219"/>
      <c r="H23" s="219"/>
      <c r="I23" s="219"/>
      <c r="J23" s="219"/>
    </row>
    <row r="24" spans="1:10" s="220" customFormat="1" ht="11.25" customHeight="1" x14ac:dyDescent="0.25">
      <c r="B24" s="221"/>
      <c r="C24" s="219"/>
      <c r="D24" s="219"/>
      <c r="E24" s="219"/>
      <c r="F24" s="219"/>
      <c r="G24" s="219"/>
      <c r="H24" s="219"/>
      <c r="I24" s="219"/>
      <c r="J24" s="219"/>
    </row>
    <row r="25" spans="1:10" s="220" customFormat="1" ht="13.5" customHeight="1" x14ac:dyDescent="0.25">
      <c r="B25" s="221"/>
      <c r="C25" s="219"/>
      <c r="D25" s="219"/>
      <c r="E25" s="219"/>
      <c r="F25" s="219"/>
      <c r="G25" s="219"/>
      <c r="H25" s="219"/>
      <c r="I25" s="219"/>
      <c r="J25" s="219"/>
    </row>
    <row r="26" spans="1:10" s="220" customFormat="1" ht="10.5" customHeight="1" x14ac:dyDescent="0.25">
      <c r="B26" s="221"/>
      <c r="C26" s="219"/>
      <c r="D26" s="219"/>
      <c r="E26" s="219"/>
      <c r="F26" s="219"/>
      <c r="G26" s="219"/>
      <c r="H26" s="219"/>
      <c r="I26" s="219"/>
      <c r="J26" s="219"/>
    </row>
    <row r="27" spans="1:10" x14ac:dyDescent="0.25">
      <c r="A27" s="219"/>
    </row>
    <row r="28" spans="1:10" s="220" customFormat="1" ht="11.25" customHeight="1" x14ac:dyDescent="0.25">
      <c r="B28" s="221"/>
      <c r="C28" s="219"/>
      <c r="D28" s="219"/>
      <c r="E28" s="219"/>
      <c r="F28" s="219"/>
      <c r="G28" s="219"/>
      <c r="H28" s="219"/>
      <c r="I28" s="219"/>
      <c r="J28" s="219"/>
    </row>
    <row r="29" spans="1:10" s="220" customFormat="1" x14ac:dyDescent="0.25">
      <c r="B29" s="221"/>
      <c r="C29" s="219"/>
      <c r="D29" s="219"/>
      <c r="E29" s="219"/>
      <c r="F29" s="219"/>
      <c r="G29" s="219"/>
      <c r="H29" s="219"/>
      <c r="I29" s="219"/>
      <c r="J29" s="219"/>
    </row>
    <row r="30" spans="1:10" s="220" customFormat="1" ht="27.75" x14ac:dyDescent="0.25">
      <c r="B30" s="221"/>
      <c r="C30" s="225" t="s">
        <v>176</v>
      </c>
      <c r="D30" s="219"/>
      <c r="E30" s="219"/>
      <c r="F30" s="219"/>
      <c r="G30" s="219"/>
      <c r="H30" s="219"/>
      <c r="I30" s="219"/>
      <c r="J30" s="219"/>
    </row>
    <row r="31" spans="1:10" s="220" customFormat="1" ht="11.25" customHeight="1" x14ac:dyDescent="0.25">
      <c r="B31" s="221"/>
      <c r="C31" s="226"/>
      <c r="D31" s="219"/>
      <c r="E31" s="219"/>
      <c r="F31" s="219"/>
      <c r="G31" s="219"/>
      <c r="H31" s="219"/>
      <c r="I31" s="219"/>
      <c r="J31" s="219"/>
    </row>
    <row r="32" spans="1:10" s="220" customFormat="1" ht="11.25" customHeight="1" x14ac:dyDescent="0.25">
      <c r="B32" s="221"/>
      <c r="C32" s="226"/>
      <c r="D32" s="219"/>
      <c r="E32" s="219"/>
      <c r="F32" s="219"/>
      <c r="G32" s="219"/>
      <c r="H32" s="219"/>
      <c r="I32" s="219"/>
      <c r="J32" s="219"/>
    </row>
    <row r="33" spans="1:12" s="220" customFormat="1" ht="11.25" customHeight="1" x14ac:dyDescent="0.25">
      <c r="B33" s="221"/>
      <c r="C33" s="219"/>
      <c r="D33" s="219"/>
      <c r="E33" s="219"/>
      <c r="F33" s="219"/>
      <c r="G33" s="219"/>
      <c r="H33" s="219"/>
      <c r="I33" s="219"/>
      <c r="J33" s="219"/>
    </row>
    <row r="34" spans="1:12" s="220" customFormat="1" ht="11.25" customHeight="1" x14ac:dyDescent="0.25">
      <c r="B34" s="221"/>
      <c r="C34" s="219"/>
      <c r="D34" s="219"/>
      <c r="E34" s="219"/>
      <c r="F34" s="219"/>
      <c r="G34" s="219"/>
      <c r="H34" s="219"/>
      <c r="I34" s="219"/>
      <c r="J34" s="219"/>
    </row>
    <row r="35" spans="1:12" s="220" customFormat="1" ht="11.25" customHeight="1" x14ac:dyDescent="0.25">
      <c r="B35" s="221"/>
      <c r="C35" s="219"/>
      <c r="D35" s="219"/>
      <c r="E35" s="219"/>
      <c r="F35" s="219"/>
      <c r="G35" s="219"/>
      <c r="H35" s="219"/>
      <c r="I35" s="219"/>
      <c r="J35" s="219"/>
    </row>
    <row r="36" spans="1:12" s="220" customFormat="1" ht="13.5" customHeight="1" x14ac:dyDescent="0.25">
      <c r="B36" s="221"/>
      <c r="C36" s="219"/>
      <c r="D36" s="219"/>
      <c r="E36" s="219"/>
      <c r="F36" s="219"/>
      <c r="G36" s="219"/>
      <c r="H36" s="219"/>
      <c r="I36" s="219"/>
      <c r="J36" s="219"/>
    </row>
    <row r="37" spans="1:12" s="220" customFormat="1" ht="10.5" customHeight="1" x14ac:dyDescent="0.25">
      <c r="B37" s="221"/>
      <c r="C37" s="219"/>
      <c r="D37" s="219"/>
      <c r="E37" s="219"/>
      <c r="F37" s="219"/>
      <c r="G37" s="219"/>
      <c r="H37" s="219"/>
      <c r="I37" s="219"/>
      <c r="J37" s="219"/>
    </row>
    <row r="38" spans="1:12" x14ac:dyDescent="0.25">
      <c r="A38" s="219"/>
    </row>
    <row r="39" spans="1:12" s="220" customFormat="1" ht="12.75" customHeight="1" x14ac:dyDescent="0.25">
      <c r="B39" s="221"/>
      <c r="C39" s="219"/>
      <c r="E39" s="219"/>
      <c r="F39" s="219"/>
      <c r="G39" s="219"/>
      <c r="H39" s="219"/>
      <c r="I39" s="219"/>
      <c r="J39" s="219"/>
    </row>
    <row r="40" spans="1:12" s="220" customFormat="1" x14ac:dyDescent="0.25">
      <c r="B40" s="221"/>
      <c r="C40" s="219"/>
      <c r="E40" s="219"/>
      <c r="F40" s="219"/>
      <c r="G40" s="219"/>
      <c r="H40" s="219"/>
      <c r="I40" s="219"/>
      <c r="J40" s="219"/>
    </row>
    <row r="41" spans="1:12" s="220" customFormat="1" x14ac:dyDescent="0.25">
      <c r="B41" s="221"/>
      <c r="C41" s="219"/>
      <c r="D41" s="219"/>
      <c r="E41" s="219"/>
      <c r="F41" s="219"/>
      <c r="G41" s="219"/>
      <c r="H41" s="219"/>
      <c r="I41" s="219"/>
      <c r="J41" s="219"/>
    </row>
    <row r="42" spans="1:12" s="220" customFormat="1" ht="12.75" customHeight="1" x14ac:dyDescent="0.25">
      <c r="B42" s="221"/>
      <c r="C42" s="219"/>
      <c r="D42" s="219"/>
      <c r="E42" s="219"/>
      <c r="F42" s="219"/>
      <c r="G42" s="219"/>
      <c r="H42" s="219"/>
      <c r="I42" s="219"/>
      <c r="J42" s="219"/>
    </row>
    <row r="43" spans="1:12" ht="20.25" x14ac:dyDescent="0.25">
      <c r="D43" s="227" t="s">
        <v>193</v>
      </c>
    </row>
    <row r="44" spans="1:12" x14ac:dyDescent="0.25">
      <c r="A44" s="219"/>
      <c r="B44" s="219"/>
    </row>
    <row r="45" spans="1:12" ht="18" x14ac:dyDescent="0.25">
      <c r="A45" s="219"/>
      <c r="B45" s="219"/>
      <c r="D45" s="228">
        <v>43297.738541666666</v>
      </c>
    </row>
    <row r="46" spans="1:12" ht="12.75" x14ac:dyDescent="0.25">
      <c r="A46" s="219"/>
      <c r="B46" s="219"/>
      <c r="G46" s="229"/>
      <c r="H46" s="229"/>
      <c r="I46" s="229"/>
      <c r="J46" s="229"/>
      <c r="K46" s="229"/>
      <c r="L46" s="229"/>
    </row>
    <row r="47" spans="1:12" x14ac:dyDescent="0.25">
      <c r="A47" s="219"/>
      <c r="B47" s="219"/>
    </row>
    <row r="48" spans="1:12" x14ac:dyDescent="0.25">
      <c r="A48" s="219"/>
      <c r="B48" s="219"/>
    </row>
    <row r="49" spans="1:12" ht="15" x14ac:dyDescent="0.25">
      <c r="B49" s="230" t="s">
        <v>187</v>
      </c>
    </row>
    <row r="50" spans="1:12" ht="15" x14ac:dyDescent="0.25">
      <c r="B50" s="230"/>
    </row>
    <row r="51" spans="1:12" ht="15" x14ac:dyDescent="0.25">
      <c r="A51" s="229"/>
      <c r="B51" s="230" t="s">
        <v>177</v>
      </c>
      <c r="C51" s="229"/>
      <c r="D51" s="229"/>
      <c r="E51" s="229"/>
      <c r="F51" s="229"/>
    </row>
    <row r="52" spans="1:12" ht="15" x14ac:dyDescent="0.25">
      <c r="B52" s="230"/>
    </row>
    <row r="53" spans="1:12" ht="15" x14ac:dyDescent="0.25">
      <c r="B53" s="230" t="s">
        <v>194</v>
      </c>
    </row>
    <row r="54" spans="1:12" ht="15" x14ac:dyDescent="0.25">
      <c r="B54" s="230" t="s">
        <v>178</v>
      </c>
    </row>
    <row r="55" spans="1:12" ht="12.75" x14ac:dyDescent="0.25">
      <c r="B55" s="220"/>
      <c r="G55" s="229"/>
      <c r="H55" s="229"/>
      <c r="I55" s="229"/>
      <c r="J55" s="229"/>
      <c r="K55" s="229"/>
      <c r="L55" s="229"/>
    </row>
    <row r="56" spans="1:12" ht="15" x14ac:dyDescent="0.25">
      <c r="B56" s="230" t="s">
        <v>179</v>
      </c>
    </row>
    <row r="57" spans="1:12" ht="15" x14ac:dyDescent="0.25">
      <c r="B57" s="230" t="s">
        <v>180</v>
      </c>
    </row>
    <row r="62" spans="1:12" ht="12.75" x14ac:dyDescent="0.25">
      <c r="A62" s="229" t="s">
        <v>181</v>
      </c>
      <c r="B62" s="231"/>
      <c r="C62" s="237" t="s">
        <v>186</v>
      </c>
      <c r="D62" s="237"/>
      <c r="E62" s="232"/>
      <c r="F62" s="232" t="s">
        <v>182</v>
      </c>
    </row>
    <row r="65" spans="1:10" s="220" customFormat="1" ht="11.25" customHeight="1" x14ac:dyDescent="0.25">
      <c r="B65" s="221"/>
      <c r="C65" s="219"/>
      <c r="D65" s="219"/>
      <c r="E65" s="219"/>
      <c r="F65" s="219"/>
      <c r="G65" s="219"/>
      <c r="H65" s="219"/>
      <c r="I65" s="219"/>
      <c r="J65" s="219"/>
    </row>
    <row r="69" spans="1:10" x14ac:dyDescent="0.25">
      <c r="A69" s="219"/>
      <c r="B69" s="219"/>
    </row>
    <row r="70" spans="1:10" x14ac:dyDescent="0.25">
      <c r="A70" s="219"/>
      <c r="B70" s="219"/>
    </row>
    <row r="71" spans="1:10" x14ac:dyDescent="0.25">
      <c r="A71" s="219"/>
      <c r="B71" s="219"/>
    </row>
    <row r="72" spans="1:10" x14ac:dyDescent="0.25">
      <c r="A72" s="219"/>
      <c r="B72" s="219"/>
    </row>
    <row r="73" spans="1:10" x14ac:dyDescent="0.25">
      <c r="A73" s="219"/>
      <c r="B73" s="219"/>
    </row>
    <row r="74" spans="1:10" x14ac:dyDescent="0.25">
      <c r="A74" s="219"/>
      <c r="B74" s="219"/>
    </row>
    <row r="75" spans="1:10" x14ac:dyDescent="0.25">
      <c r="A75" s="219"/>
      <c r="B75" s="219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>
        <f>IF(SER_hh_tes!B3=0,0,1000000/0.086*SER_hh_tes!B3/SER_hh_num!B3)</f>
        <v>75287.396556581487</v>
      </c>
      <c r="C3" s="106">
        <f>IF(SER_hh_tes!C3=0,0,1000000/0.086*SER_hh_tes!C3/SER_hh_num!C3)</f>
        <v>77157.804134991689</v>
      </c>
      <c r="D3" s="106">
        <f>IF(SER_hh_tes!D3=0,0,1000000/0.086*SER_hh_tes!D3/SER_hh_num!D3)</f>
        <v>79820.836589266779</v>
      </c>
      <c r="E3" s="106">
        <f>IF(SER_hh_tes!E3=0,0,1000000/0.086*SER_hh_tes!E3/SER_hh_num!E3)</f>
        <v>81223.926629862137</v>
      </c>
      <c r="F3" s="106">
        <f>IF(SER_hh_tes!F3=0,0,1000000/0.086*SER_hh_tes!F3/SER_hh_num!F3)</f>
        <v>81387.033989031421</v>
      </c>
      <c r="G3" s="106">
        <f>IF(SER_hh_tes!G3=0,0,1000000/0.086*SER_hh_tes!G3/SER_hh_num!G3)</f>
        <v>77875.818900966566</v>
      </c>
      <c r="H3" s="106">
        <f>IF(SER_hh_tes!H3=0,0,1000000/0.086*SER_hh_tes!H3/SER_hh_num!H3)</f>
        <v>79349.667314939958</v>
      </c>
      <c r="I3" s="106">
        <f>IF(SER_hh_tes!I3=0,0,1000000/0.086*SER_hh_tes!I3/SER_hh_num!I3)</f>
        <v>81182.890362773411</v>
      </c>
      <c r="J3" s="106">
        <f>IF(SER_hh_tes!J3=0,0,1000000/0.086*SER_hh_tes!J3/SER_hh_num!J3)</f>
        <v>69694.527295396983</v>
      </c>
      <c r="K3" s="106">
        <f>IF(SER_hh_tes!K3=0,0,1000000/0.086*SER_hh_tes!K3/SER_hh_num!K3)</f>
        <v>64048.057920602718</v>
      </c>
      <c r="L3" s="106">
        <f>IF(SER_hh_tes!L3=0,0,1000000/0.086*SER_hh_tes!L3/SER_hh_num!L3)</f>
        <v>68947.856859139138</v>
      </c>
      <c r="M3" s="106">
        <f>IF(SER_hh_tes!M3=0,0,1000000/0.086*SER_hh_tes!M3/SER_hh_num!M3)</f>
        <v>62383.368127745656</v>
      </c>
      <c r="N3" s="106">
        <f>IF(SER_hh_tes!N3=0,0,1000000/0.086*SER_hh_tes!N3/SER_hh_num!N3)</f>
        <v>73651.786686336243</v>
      </c>
      <c r="O3" s="106">
        <f>IF(SER_hh_tes!O3=0,0,1000000/0.086*SER_hh_tes!O3/SER_hh_num!O3)</f>
        <v>69770.318614969336</v>
      </c>
      <c r="P3" s="106">
        <f>IF(SER_hh_tes!P3=0,0,1000000/0.086*SER_hh_tes!P3/SER_hh_num!P3)</f>
        <v>71014.201810183222</v>
      </c>
      <c r="Q3" s="106">
        <f>IF(SER_hh_tes!Q3=0,0,1000000/0.086*SER_hh_tes!Q3/SER_hh_num!Q3)</f>
        <v>66899.952794453406</v>
      </c>
    </row>
    <row r="4" spans="1:17" ht="12.95" customHeight="1" x14ac:dyDescent="0.25">
      <c r="A4" s="90" t="s">
        <v>44</v>
      </c>
      <c r="B4" s="101">
        <f>IF(SER_hh_tes!B4=0,0,1000000/0.086*SER_hh_tes!B4/SER_hh_num!B4)</f>
        <v>60205.991319255379</v>
      </c>
      <c r="C4" s="101">
        <f>IF(SER_hh_tes!C4=0,0,1000000/0.086*SER_hh_tes!C4/SER_hh_num!C4)</f>
        <v>62208.805426823354</v>
      </c>
      <c r="D4" s="101">
        <f>IF(SER_hh_tes!D4=0,0,1000000/0.086*SER_hh_tes!D4/SER_hh_num!D4)</f>
        <v>64765.484754763114</v>
      </c>
      <c r="E4" s="101">
        <f>IF(SER_hh_tes!E4=0,0,1000000/0.086*SER_hh_tes!E4/SER_hh_num!E4)</f>
        <v>66169.761839924686</v>
      </c>
      <c r="F4" s="101">
        <f>IF(SER_hh_tes!F4=0,0,1000000/0.086*SER_hh_tes!F4/SER_hh_num!F4)</f>
        <v>66178.218491578024</v>
      </c>
      <c r="G4" s="101">
        <f>IF(SER_hh_tes!G4=0,0,1000000/0.086*SER_hh_tes!G4/SER_hh_num!G4)</f>
        <v>62763.175108447198</v>
      </c>
      <c r="H4" s="101">
        <f>IF(SER_hh_tes!H4=0,0,1000000/0.086*SER_hh_tes!H4/SER_hh_num!H4)</f>
        <v>64130.673316396336</v>
      </c>
      <c r="I4" s="101">
        <f>IF(SER_hh_tes!I4=0,0,1000000/0.086*SER_hh_tes!I4/SER_hh_num!I4)</f>
        <v>65925.907388151725</v>
      </c>
      <c r="J4" s="101">
        <f>IF(SER_hh_tes!J4=0,0,1000000/0.086*SER_hh_tes!J4/SER_hh_num!J4)</f>
        <v>54592.13129001324</v>
      </c>
      <c r="K4" s="101">
        <f>IF(SER_hh_tes!K4=0,0,1000000/0.086*SER_hh_tes!K4/SER_hh_num!K4)</f>
        <v>49002.850973110719</v>
      </c>
      <c r="L4" s="101">
        <f>IF(SER_hh_tes!L4=0,0,1000000/0.086*SER_hh_tes!L4/SER_hh_num!L4)</f>
        <v>53897.586963664296</v>
      </c>
      <c r="M4" s="101">
        <f>IF(SER_hh_tes!M4=0,0,1000000/0.086*SER_hh_tes!M4/SER_hh_num!M4)</f>
        <v>46997.625780382281</v>
      </c>
      <c r="N4" s="101">
        <f>IF(SER_hh_tes!N4=0,0,1000000/0.086*SER_hh_tes!N4/SER_hh_num!N4)</f>
        <v>57875.320983173995</v>
      </c>
      <c r="O4" s="101">
        <f>IF(SER_hh_tes!O4=0,0,1000000/0.086*SER_hh_tes!O4/SER_hh_num!O4)</f>
        <v>53730.505327277599</v>
      </c>
      <c r="P4" s="101">
        <f>IF(SER_hh_tes!P4=0,0,1000000/0.086*SER_hh_tes!P4/SER_hh_num!P4)</f>
        <v>54771.178896231693</v>
      </c>
      <c r="Q4" s="101">
        <f>IF(SER_hh_tes!Q4=0,0,1000000/0.086*SER_hh_tes!Q4/SER_hh_num!Q4)</f>
        <v>50579.164198529157</v>
      </c>
    </row>
    <row r="5" spans="1:17" ht="12" customHeight="1" x14ac:dyDescent="0.25">
      <c r="A5" s="88" t="s">
        <v>38</v>
      </c>
      <c r="B5" s="100">
        <f>IF(SER_hh_tes!B5=0,0,1000000/0.086*SER_hh_tes!B5/SER_hh_num!B5)</f>
        <v>59611.383808869592</v>
      </c>
      <c r="C5" s="100">
        <f>IF(SER_hh_tes!C5=0,0,1000000/0.086*SER_hh_tes!C5/SER_hh_num!C5)</f>
        <v>61137.034344914369</v>
      </c>
      <c r="D5" s="100">
        <f>IF(SER_hh_tes!D5=0,0,1000000/0.086*SER_hh_tes!D5/SER_hh_num!D5)</f>
        <v>63045.311936685008</v>
      </c>
      <c r="E5" s="100">
        <f>IF(SER_hh_tes!E5=0,0,1000000/0.086*SER_hh_tes!E5/SER_hh_num!E5)</f>
        <v>63845.461861127798</v>
      </c>
      <c r="F5" s="100">
        <f>IF(SER_hh_tes!F5=0,0,1000000/0.086*SER_hh_tes!F5/SER_hh_num!F5)</f>
        <v>63357.938511192348</v>
      </c>
      <c r="G5" s="100">
        <f>IF(SER_hh_tes!G5=0,0,1000000/0.086*SER_hh_tes!G5/SER_hh_num!G5)</f>
        <v>59093.246005147703</v>
      </c>
      <c r="H5" s="100">
        <f>IF(SER_hh_tes!H5=0,0,1000000/0.086*SER_hh_tes!H5/SER_hh_num!H5)</f>
        <v>61358.488251367286</v>
      </c>
      <c r="I5" s="100">
        <f>IF(SER_hh_tes!I5=0,0,1000000/0.086*SER_hh_tes!I5/SER_hh_num!I5)</f>
        <v>61489.427097515763</v>
      </c>
      <c r="J5" s="100">
        <f>IF(SER_hh_tes!J5=0,0,1000000/0.086*SER_hh_tes!J5/SER_hh_num!J5)</f>
        <v>53879.39985859338</v>
      </c>
      <c r="K5" s="100">
        <f>IF(SER_hh_tes!K5=0,0,1000000/0.086*SER_hh_tes!K5/SER_hh_num!K5)</f>
        <v>45870.181251292801</v>
      </c>
      <c r="L5" s="100">
        <f>IF(SER_hh_tes!L5=0,0,1000000/0.086*SER_hh_tes!L5/SER_hh_num!L5)</f>
        <v>51309.665269796191</v>
      </c>
      <c r="M5" s="100">
        <f>IF(SER_hh_tes!M5=0,0,1000000/0.086*SER_hh_tes!M5/SER_hh_num!M5)</f>
        <v>44806.111945448713</v>
      </c>
      <c r="N5" s="100">
        <f>IF(SER_hh_tes!N5=0,0,1000000/0.086*SER_hh_tes!N5/SER_hh_num!N5)</f>
        <v>57138.648747100589</v>
      </c>
      <c r="O5" s="100">
        <f>IF(SER_hh_tes!O5=0,0,1000000/0.086*SER_hh_tes!O5/SER_hh_num!O5)</f>
        <v>52887.087871838979</v>
      </c>
      <c r="P5" s="100">
        <f>IF(SER_hh_tes!P5=0,0,1000000/0.086*SER_hh_tes!P5/SER_hh_num!P5)</f>
        <v>53813.150367406408</v>
      </c>
      <c r="Q5" s="100">
        <f>IF(SER_hh_tes!Q5=0,0,1000000/0.086*SER_hh_tes!Q5/SER_hh_num!Q5)</f>
        <v>49677.521043519017</v>
      </c>
    </row>
    <row r="6" spans="1:17" ht="12" customHeight="1" x14ac:dyDescent="0.25">
      <c r="A6" s="88" t="s">
        <v>66</v>
      </c>
      <c r="B6" s="100">
        <f>IF(SER_hh_tes!B6=0,0,1000000/0.086*SER_hh_tes!B6/SER_hh_num!B6)</f>
        <v>0</v>
      </c>
      <c r="C6" s="100">
        <f>IF(SER_hh_tes!C6=0,0,1000000/0.086*SER_hh_tes!C6/SER_hh_num!C6)</f>
        <v>0</v>
      </c>
      <c r="D6" s="100">
        <f>IF(SER_hh_tes!D6=0,0,1000000/0.086*SER_hh_tes!D6/SER_hh_num!D6)</f>
        <v>0</v>
      </c>
      <c r="E6" s="100">
        <f>IF(SER_hh_tes!E6=0,0,1000000/0.086*SER_hh_tes!E6/SER_hh_num!E6)</f>
        <v>0</v>
      </c>
      <c r="F6" s="100">
        <f>IF(SER_hh_tes!F6=0,0,1000000/0.086*SER_hh_tes!F6/SER_hh_num!F6)</f>
        <v>0</v>
      </c>
      <c r="G6" s="100">
        <f>IF(SER_hh_tes!G6=0,0,1000000/0.086*SER_hh_tes!G6/SER_hh_num!G6)</f>
        <v>0</v>
      </c>
      <c r="H6" s="100">
        <f>IF(SER_hh_tes!H6=0,0,1000000/0.086*SER_hh_tes!H6/SER_hh_num!H6)</f>
        <v>0</v>
      </c>
      <c r="I6" s="100">
        <f>IF(SER_hh_tes!I6=0,0,1000000/0.086*SER_hh_tes!I6/SER_hh_num!I6)</f>
        <v>0</v>
      </c>
      <c r="J6" s="100">
        <f>IF(SER_hh_tes!J6=0,0,1000000/0.086*SER_hh_tes!J6/SER_hh_num!J6)</f>
        <v>0</v>
      </c>
      <c r="K6" s="100">
        <f>IF(SER_hh_tes!K6=0,0,1000000/0.086*SER_hh_tes!K6/SER_hh_num!K6)</f>
        <v>0</v>
      </c>
      <c r="L6" s="100">
        <f>IF(SER_hh_tes!L6=0,0,1000000/0.086*SER_hh_tes!L6/SER_hh_num!L6)</f>
        <v>0</v>
      </c>
      <c r="M6" s="100">
        <f>IF(SER_hh_tes!M6=0,0,1000000/0.086*SER_hh_tes!M6/SER_hh_num!M6)</f>
        <v>0</v>
      </c>
      <c r="N6" s="100">
        <f>IF(SER_hh_tes!N6=0,0,1000000/0.086*SER_hh_tes!N6/SER_hh_num!N6)</f>
        <v>0</v>
      </c>
      <c r="O6" s="100">
        <f>IF(SER_hh_tes!O6=0,0,1000000/0.086*SER_hh_tes!O6/SER_hh_num!O6)</f>
        <v>0</v>
      </c>
      <c r="P6" s="100">
        <f>IF(SER_hh_tes!P6=0,0,1000000/0.086*SER_hh_tes!P6/SER_hh_num!P6)</f>
        <v>0</v>
      </c>
      <c r="Q6" s="100">
        <f>IF(SER_hh_tes!Q6=0,0,1000000/0.086*SER_hh_tes!Q6/SER_hh_num!Q6)</f>
        <v>0</v>
      </c>
    </row>
    <row r="7" spans="1:17" ht="12" customHeight="1" x14ac:dyDescent="0.25">
      <c r="A7" s="88" t="s">
        <v>99</v>
      </c>
      <c r="B7" s="100">
        <f>IF(SER_hh_tes!B7=0,0,1000000/0.086*SER_hh_tes!B7/SER_hh_num!B7)</f>
        <v>59026.958477409957</v>
      </c>
      <c r="C7" s="100">
        <f>IF(SER_hh_tes!C7=0,0,1000000/0.086*SER_hh_tes!C7/SER_hh_num!C7)</f>
        <v>62159.018696346793</v>
      </c>
      <c r="D7" s="100">
        <f>IF(SER_hh_tes!D7=0,0,1000000/0.086*SER_hh_tes!D7/SER_hh_num!D7)</f>
        <v>62705.068116445109</v>
      </c>
      <c r="E7" s="100">
        <f>IF(SER_hh_tes!E7=0,0,1000000/0.086*SER_hh_tes!E7/SER_hh_num!E7)</f>
        <v>65456.644973566923</v>
      </c>
      <c r="F7" s="100">
        <f>IF(SER_hh_tes!F7=0,0,1000000/0.086*SER_hh_tes!F7/SER_hh_num!F7)</f>
        <v>67947.625690333894</v>
      </c>
      <c r="G7" s="100">
        <f>IF(SER_hh_tes!G7=0,0,1000000/0.086*SER_hh_tes!G7/SER_hh_num!G7)</f>
        <v>53535.499167938469</v>
      </c>
      <c r="H7" s="100">
        <f>IF(SER_hh_tes!H7=0,0,1000000/0.086*SER_hh_tes!H7/SER_hh_num!H7)</f>
        <v>63653.266351271574</v>
      </c>
      <c r="I7" s="100">
        <f>IF(SER_hh_tes!I7=0,0,1000000/0.086*SER_hh_tes!I7/SER_hh_num!I7)</f>
        <v>63804.160380418834</v>
      </c>
      <c r="J7" s="100">
        <f>IF(SER_hh_tes!J7=0,0,1000000/0.086*SER_hh_tes!J7/SER_hh_num!J7)</f>
        <v>52597.695568162766</v>
      </c>
      <c r="K7" s="100">
        <f>IF(SER_hh_tes!K7=0,0,1000000/0.086*SER_hh_tes!K7/SER_hh_num!K7)</f>
        <v>51731.84530916415</v>
      </c>
      <c r="L7" s="100">
        <f>IF(SER_hh_tes!L7=0,0,1000000/0.086*SER_hh_tes!L7/SER_hh_num!L7)</f>
        <v>53079.228484710926</v>
      </c>
      <c r="M7" s="100">
        <f>IF(SER_hh_tes!M7=0,0,1000000/0.086*SER_hh_tes!M7/SER_hh_num!M7)</f>
        <v>46224.573980559406</v>
      </c>
      <c r="N7" s="100">
        <f>IF(SER_hh_tes!N7=0,0,1000000/0.086*SER_hh_tes!N7/SER_hh_num!N7)</f>
        <v>57275.721844328495</v>
      </c>
      <c r="O7" s="100">
        <f>IF(SER_hh_tes!O7=0,0,1000000/0.086*SER_hh_tes!O7/SER_hh_num!O7)</f>
        <v>53546.614968353337</v>
      </c>
      <c r="P7" s="100">
        <f>IF(SER_hh_tes!P7=0,0,1000000/0.086*SER_hh_tes!P7/SER_hh_num!P7)</f>
        <v>54328.527765744104</v>
      </c>
      <c r="Q7" s="100">
        <f>IF(SER_hh_tes!Q7=0,0,1000000/0.086*SER_hh_tes!Q7/SER_hh_num!Q7)</f>
        <v>50139.483397093805</v>
      </c>
    </row>
    <row r="8" spans="1:17" ht="12" customHeight="1" x14ac:dyDescent="0.25">
      <c r="A8" s="88" t="s">
        <v>101</v>
      </c>
      <c r="B8" s="100">
        <f>IF(SER_hh_tes!B8=0,0,1000000/0.086*SER_hh_tes!B8/SER_hh_num!B8)</f>
        <v>0</v>
      </c>
      <c r="C8" s="100">
        <f>IF(SER_hh_tes!C8=0,0,1000000/0.086*SER_hh_tes!C8/SER_hh_num!C8)</f>
        <v>0</v>
      </c>
      <c r="D8" s="100">
        <f>IF(SER_hh_tes!D8=0,0,1000000/0.086*SER_hh_tes!D8/SER_hh_num!D8)</f>
        <v>0</v>
      </c>
      <c r="E8" s="100">
        <f>IF(SER_hh_tes!E8=0,0,1000000/0.086*SER_hh_tes!E8/SER_hh_num!E8)</f>
        <v>0</v>
      </c>
      <c r="F8" s="100">
        <f>IF(SER_hh_tes!F8=0,0,1000000/0.086*SER_hh_tes!F8/SER_hh_num!F8)</f>
        <v>0</v>
      </c>
      <c r="G8" s="100">
        <f>IF(SER_hh_tes!G8=0,0,1000000/0.086*SER_hh_tes!G8/SER_hh_num!G8)</f>
        <v>0</v>
      </c>
      <c r="H8" s="100">
        <f>IF(SER_hh_tes!H8=0,0,1000000/0.086*SER_hh_tes!H8/SER_hh_num!H8)</f>
        <v>0</v>
      </c>
      <c r="I8" s="100">
        <f>IF(SER_hh_tes!I8=0,0,1000000/0.086*SER_hh_tes!I8/SER_hh_num!I8)</f>
        <v>0</v>
      </c>
      <c r="J8" s="100">
        <f>IF(SER_hh_tes!J8=0,0,1000000/0.086*SER_hh_tes!J8/SER_hh_num!J8)</f>
        <v>0</v>
      </c>
      <c r="K8" s="100">
        <f>IF(SER_hh_tes!K8=0,0,1000000/0.086*SER_hh_tes!K8/SER_hh_num!K8)</f>
        <v>0</v>
      </c>
      <c r="L8" s="100">
        <f>IF(SER_hh_tes!L8=0,0,1000000/0.086*SER_hh_tes!L8/SER_hh_num!L8)</f>
        <v>0</v>
      </c>
      <c r="M8" s="100">
        <f>IF(SER_hh_tes!M8=0,0,1000000/0.086*SER_hh_tes!M8/SER_hh_num!M8)</f>
        <v>0</v>
      </c>
      <c r="N8" s="100">
        <f>IF(SER_hh_tes!N8=0,0,1000000/0.086*SER_hh_tes!N8/SER_hh_num!N8)</f>
        <v>0</v>
      </c>
      <c r="O8" s="100">
        <f>IF(SER_hh_tes!O8=0,0,1000000/0.086*SER_hh_tes!O8/SER_hh_num!O8)</f>
        <v>0</v>
      </c>
      <c r="P8" s="100">
        <f>IF(SER_hh_tes!P8=0,0,1000000/0.086*SER_hh_tes!P8/SER_hh_num!P8)</f>
        <v>0</v>
      </c>
      <c r="Q8" s="100">
        <f>IF(SER_hh_tes!Q8=0,0,1000000/0.086*SER_hh_tes!Q8/SER_hh_num!Q8)</f>
        <v>0</v>
      </c>
    </row>
    <row r="9" spans="1:17" ht="12" customHeight="1" x14ac:dyDescent="0.25">
      <c r="A9" s="88" t="s">
        <v>106</v>
      </c>
      <c r="B9" s="100">
        <f>IF(SER_hh_tes!B9=0,0,1000000/0.086*SER_hh_tes!B9/SER_hh_num!B9)</f>
        <v>59026.958477410044</v>
      </c>
      <c r="C9" s="100">
        <f>IF(SER_hh_tes!C9=0,0,1000000/0.086*SER_hh_tes!C9/SER_hh_num!C9)</f>
        <v>59776.550505114974</v>
      </c>
      <c r="D9" s="100">
        <f>IF(SER_hh_tes!D9=0,0,1000000/0.086*SER_hh_tes!D9/SER_hh_num!D9)</f>
        <v>68605.134221644155</v>
      </c>
      <c r="E9" s="100">
        <f>IF(SER_hh_tes!E9=0,0,1000000/0.086*SER_hh_tes!E9/SER_hh_num!E9)</f>
        <v>64890.641308706174</v>
      </c>
      <c r="F9" s="100">
        <f>IF(SER_hh_tes!F9=0,0,1000000/0.086*SER_hh_tes!F9/SER_hh_num!F9)</f>
        <v>65928.007751019148</v>
      </c>
      <c r="G9" s="100">
        <f>IF(SER_hh_tes!G9=0,0,1000000/0.086*SER_hh_tes!G9/SER_hh_num!G9)</f>
        <v>66851.837846412847</v>
      </c>
      <c r="H9" s="100">
        <f>IF(SER_hh_tes!H9=0,0,1000000/0.086*SER_hh_tes!H9/SER_hh_num!H9)</f>
        <v>64880.412889484098</v>
      </c>
      <c r="I9" s="100">
        <f>IF(SER_hh_tes!I9=0,0,1000000/0.086*SER_hh_tes!I9/SER_hh_num!I9)</f>
        <v>74155.96879364067</v>
      </c>
      <c r="J9" s="100">
        <f>IF(SER_hh_tes!J9=0,0,1000000/0.086*SER_hh_tes!J9/SER_hh_num!J9)</f>
        <v>57616.995795668525</v>
      </c>
      <c r="K9" s="100">
        <f>IF(SER_hh_tes!K9=0,0,1000000/0.086*SER_hh_tes!K9/SER_hh_num!K9)</f>
        <v>47514.774556413024</v>
      </c>
      <c r="L9" s="100">
        <f>IF(SER_hh_tes!L9=0,0,1000000/0.086*SER_hh_tes!L9/SER_hh_num!L9)</f>
        <v>54579.095374892873</v>
      </c>
      <c r="M9" s="100">
        <f>IF(SER_hh_tes!M9=0,0,1000000/0.086*SER_hh_tes!M9/SER_hh_num!M9)</f>
        <v>47809.530678903895</v>
      </c>
      <c r="N9" s="100">
        <f>IF(SER_hh_tes!N9=0,0,1000000/0.086*SER_hh_tes!N9/SER_hh_num!N9)</f>
        <v>61108.028758845991</v>
      </c>
      <c r="O9" s="100">
        <f>IF(SER_hh_tes!O9=0,0,1000000/0.086*SER_hh_tes!O9/SER_hh_num!O9)</f>
        <v>52402.591444186648</v>
      </c>
      <c r="P9" s="100">
        <f>IF(SER_hh_tes!P9=0,0,1000000/0.086*SER_hh_tes!P9/SER_hh_num!P9)</f>
        <v>57342.129823474213</v>
      </c>
      <c r="Q9" s="100">
        <f>IF(SER_hh_tes!Q9=0,0,1000000/0.086*SER_hh_tes!Q9/SER_hh_num!Q9)</f>
        <v>50842.013864295244</v>
      </c>
    </row>
    <row r="10" spans="1:17" ht="12" customHeight="1" x14ac:dyDescent="0.25">
      <c r="A10" s="88" t="s">
        <v>34</v>
      </c>
      <c r="B10" s="100">
        <f>IF(SER_hh_tes!B10=0,0,1000000/0.086*SER_hh_tes!B10/SER_hh_num!B10)</f>
        <v>59611.383808869614</v>
      </c>
      <c r="C10" s="100">
        <f>IF(SER_hh_tes!C10=0,0,1000000/0.086*SER_hh_tes!C10/SER_hh_num!C10)</f>
        <v>62136.786799230562</v>
      </c>
      <c r="D10" s="100">
        <f>IF(SER_hh_tes!D10=0,0,1000000/0.086*SER_hh_tes!D10/SER_hh_num!D10)</f>
        <v>63793.76166996199</v>
      </c>
      <c r="E10" s="100">
        <f>IF(SER_hh_tes!E10=0,0,1000000/0.086*SER_hh_tes!E10/SER_hh_num!E10)</f>
        <v>65695.310570779868</v>
      </c>
      <c r="F10" s="100">
        <f>IF(SER_hh_tes!F10=0,0,1000000/0.086*SER_hh_tes!F10/SER_hh_num!F10)</f>
        <v>66278.688625597875</v>
      </c>
      <c r="G10" s="100">
        <f>IF(SER_hh_tes!G10=0,0,1000000/0.086*SER_hh_tes!G10/SER_hh_num!G10)</f>
        <v>62998.43970697347</v>
      </c>
      <c r="H10" s="100">
        <f>IF(SER_hh_tes!H10=0,0,1000000/0.086*SER_hh_tes!H10/SER_hh_num!H10)</f>
        <v>64375.339251058453</v>
      </c>
      <c r="I10" s="100">
        <f>IF(SER_hh_tes!I10=0,0,1000000/0.086*SER_hh_tes!I10/SER_hh_num!I10)</f>
        <v>66632.552777371951</v>
      </c>
      <c r="J10" s="100">
        <f>IF(SER_hh_tes!J10=0,0,1000000/0.086*SER_hh_tes!J10/SER_hh_num!J10)</f>
        <v>52588.14443890746</v>
      </c>
      <c r="K10" s="100">
        <f>IF(SER_hh_tes!K10=0,0,1000000/0.086*SER_hh_tes!K10/SER_hh_num!K10)</f>
        <v>52535.233333799428</v>
      </c>
      <c r="L10" s="100">
        <f>IF(SER_hh_tes!L10=0,0,1000000/0.086*SER_hh_tes!L10/SER_hh_num!L10)</f>
        <v>55608.80026256149</v>
      </c>
      <c r="M10" s="100">
        <f>IF(SER_hh_tes!M10=0,0,1000000/0.086*SER_hh_tes!M10/SER_hh_num!M10)</f>
        <v>47372.685202971406</v>
      </c>
      <c r="N10" s="100">
        <f>IF(SER_hh_tes!N10=0,0,1000000/0.086*SER_hh_tes!N10/SER_hh_num!N10)</f>
        <v>57786.537044428434</v>
      </c>
      <c r="O10" s="100">
        <f>IF(SER_hh_tes!O10=0,0,1000000/0.086*SER_hh_tes!O10/SER_hh_num!O10)</f>
        <v>53133.456204952206</v>
      </c>
      <c r="P10" s="100">
        <f>IF(SER_hh_tes!P10=0,0,1000000/0.086*SER_hh_tes!P10/SER_hh_num!P10)</f>
        <v>51262.812685408826</v>
      </c>
      <c r="Q10" s="100">
        <f>IF(SER_hh_tes!Q10=0,0,1000000/0.086*SER_hh_tes!Q10/SER_hh_num!Q10)</f>
        <v>48979.924878052836</v>
      </c>
    </row>
    <row r="11" spans="1:17" ht="12" customHeight="1" x14ac:dyDescent="0.25">
      <c r="A11" s="88" t="s">
        <v>61</v>
      </c>
      <c r="B11" s="100">
        <f>IF(SER_hh_tes!B11=0,0,1000000/0.086*SER_hh_tes!B11/SER_hh_num!B11)</f>
        <v>0</v>
      </c>
      <c r="C11" s="100">
        <f>IF(SER_hh_tes!C11=0,0,1000000/0.086*SER_hh_tes!C11/SER_hh_num!C11)</f>
        <v>0</v>
      </c>
      <c r="D11" s="100">
        <f>IF(SER_hh_tes!D11=0,0,1000000/0.086*SER_hh_tes!D11/SER_hh_num!D11)</f>
        <v>0</v>
      </c>
      <c r="E11" s="100">
        <f>IF(SER_hh_tes!E11=0,0,1000000/0.086*SER_hh_tes!E11/SER_hh_num!E11)</f>
        <v>0</v>
      </c>
      <c r="F11" s="100">
        <f>IF(SER_hh_tes!F11=0,0,1000000/0.086*SER_hh_tes!F11/SER_hh_num!F11)</f>
        <v>0</v>
      </c>
      <c r="G11" s="100">
        <f>IF(SER_hh_tes!G11=0,0,1000000/0.086*SER_hh_tes!G11/SER_hh_num!G11)</f>
        <v>0</v>
      </c>
      <c r="H11" s="100">
        <f>IF(SER_hh_tes!H11=0,0,1000000/0.086*SER_hh_tes!H11/SER_hh_num!H11)</f>
        <v>0</v>
      </c>
      <c r="I11" s="100">
        <f>IF(SER_hh_tes!I11=0,0,1000000/0.086*SER_hh_tes!I11/SER_hh_num!I11)</f>
        <v>0</v>
      </c>
      <c r="J11" s="100">
        <f>IF(SER_hh_tes!J11=0,0,1000000/0.086*SER_hh_tes!J11/SER_hh_num!J11)</f>
        <v>0</v>
      </c>
      <c r="K11" s="100">
        <f>IF(SER_hh_tes!K11=0,0,1000000/0.086*SER_hh_tes!K11/SER_hh_num!K11)</f>
        <v>0</v>
      </c>
      <c r="L11" s="100">
        <f>IF(SER_hh_tes!L11=0,0,1000000/0.086*SER_hh_tes!L11/SER_hh_num!L11)</f>
        <v>0</v>
      </c>
      <c r="M11" s="100">
        <f>IF(SER_hh_tes!M11=0,0,1000000/0.086*SER_hh_tes!M11/SER_hh_num!M11)</f>
        <v>0</v>
      </c>
      <c r="N11" s="100">
        <f>IF(SER_hh_tes!N11=0,0,1000000/0.086*SER_hh_tes!N11/SER_hh_num!N11)</f>
        <v>0</v>
      </c>
      <c r="O11" s="100">
        <f>IF(SER_hh_tes!O11=0,0,1000000/0.086*SER_hh_tes!O11/SER_hh_num!O11)</f>
        <v>0</v>
      </c>
      <c r="P11" s="100">
        <f>IF(SER_hh_tes!P11=0,0,1000000/0.086*SER_hh_tes!P11/SER_hh_num!P11)</f>
        <v>0</v>
      </c>
      <c r="Q11" s="100">
        <f>IF(SER_hh_tes!Q11=0,0,1000000/0.086*SER_hh_tes!Q11/SER_hh_num!Q11)</f>
        <v>0</v>
      </c>
    </row>
    <row r="12" spans="1:17" ht="12" customHeight="1" x14ac:dyDescent="0.25">
      <c r="A12" s="88" t="s">
        <v>42</v>
      </c>
      <c r="B12" s="100">
        <f>IF(SER_hh_tes!B12=0,0,1000000/0.086*SER_hh_tes!B12/SER_hh_num!B12)</f>
        <v>59907.957857669942</v>
      </c>
      <c r="C12" s="100">
        <f>IF(SER_hh_tes!C12=0,0,1000000/0.086*SER_hh_tes!C12/SER_hh_num!C12)</f>
        <v>61758.902646055358</v>
      </c>
      <c r="D12" s="100">
        <f>IF(SER_hh_tes!D12=0,0,1000000/0.086*SER_hh_tes!D12/SER_hh_num!D12)</f>
        <v>63011.207642419533</v>
      </c>
      <c r="E12" s="100">
        <f>IF(SER_hh_tes!E12=0,0,1000000/0.086*SER_hh_tes!E12/SER_hh_num!E12)</f>
        <v>65467.457968985342</v>
      </c>
      <c r="F12" s="100">
        <f>IF(SER_hh_tes!F12=0,0,1000000/0.086*SER_hh_tes!F12/SER_hh_num!F12)</f>
        <v>64124.322373259201</v>
      </c>
      <c r="G12" s="100">
        <f>IF(SER_hh_tes!G12=0,0,1000000/0.086*SER_hh_tes!G12/SER_hh_num!G12)</f>
        <v>61671.345074762015</v>
      </c>
      <c r="H12" s="100">
        <f>IF(SER_hh_tes!H12=0,0,1000000/0.086*SER_hh_tes!H12/SER_hh_num!H12)</f>
        <v>62028.545774147104</v>
      </c>
      <c r="I12" s="100">
        <f>IF(SER_hh_tes!I12=0,0,1000000/0.086*SER_hh_tes!I12/SER_hh_num!I12)</f>
        <v>59734.725666814171</v>
      </c>
      <c r="J12" s="100">
        <f>IF(SER_hh_tes!J12=0,0,1000000/0.086*SER_hh_tes!J12/SER_hh_num!J12)</f>
        <v>52404.084681181099</v>
      </c>
      <c r="K12" s="100">
        <f>IF(SER_hh_tes!K12=0,0,1000000/0.086*SER_hh_tes!K12/SER_hh_num!K12)</f>
        <v>47105.963816770498</v>
      </c>
      <c r="L12" s="100">
        <f>IF(SER_hh_tes!L12=0,0,1000000/0.086*SER_hh_tes!L12/SER_hh_num!L12)</f>
        <v>51756.953049541458</v>
      </c>
      <c r="M12" s="100">
        <f>IF(SER_hh_tes!M12=0,0,1000000/0.086*SER_hh_tes!M12/SER_hh_num!M12)</f>
        <v>45404.464443495948</v>
      </c>
      <c r="N12" s="100">
        <f>IF(SER_hh_tes!N12=0,0,1000000/0.086*SER_hh_tes!N12/SER_hh_num!N12)</f>
        <v>54856.97566958789</v>
      </c>
      <c r="O12" s="100">
        <f>IF(SER_hh_tes!O12=0,0,1000000/0.086*SER_hh_tes!O12/SER_hh_num!O12)</f>
        <v>53236.732881775977</v>
      </c>
      <c r="P12" s="100">
        <f>IF(SER_hh_tes!P12=0,0,1000000/0.086*SER_hh_tes!P12/SER_hh_num!P12)</f>
        <v>53433.526644355792</v>
      </c>
      <c r="Q12" s="100">
        <f>IF(SER_hh_tes!Q12=0,0,1000000/0.086*SER_hh_tes!Q12/SER_hh_num!Q12)</f>
        <v>49538.112467628933</v>
      </c>
    </row>
    <row r="13" spans="1:17" ht="12" customHeight="1" x14ac:dyDescent="0.25">
      <c r="A13" s="88" t="s">
        <v>105</v>
      </c>
      <c r="B13" s="100">
        <f>IF(SER_hh_tes!B13=0,0,1000000/0.086*SER_hh_tes!B13/SER_hh_num!B13)</f>
        <v>60214.402014479841</v>
      </c>
      <c r="C13" s="100">
        <f>IF(SER_hh_tes!C13=0,0,1000000/0.086*SER_hh_tes!C13/SER_hh_num!C13)</f>
        <v>63306.18253618422</v>
      </c>
      <c r="D13" s="100">
        <f>IF(SER_hh_tes!D13=0,0,1000000/0.086*SER_hh_tes!D13/SER_hh_num!D13)</f>
        <v>66599.729304245164</v>
      </c>
      <c r="E13" s="100">
        <f>IF(SER_hh_tes!E13=0,0,1000000/0.086*SER_hh_tes!E13/SER_hh_num!E13)</f>
        <v>67517.13117115949</v>
      </c>
      <c r="F13" s="100">
        <f>IF(SER_hh_tes!F13=0,0,1000000/0.086*SER_hh_tes!F13/SER_hh_num!F13)</f>
        <v>66770.546264600795</v>
      </c>
      <c r="G13" s="100">
        <f>IF(SER_hh_tes!G13=0,0,1000000/0.086*SER_hh_tes!G13/SER_hh_num!G13)</f>
        <v>62786.602060728066</v>
      </c>
      <c r="H13" s="100">
        <f>IF(SER_hh_tes!H13=0,0,1000000/0.086*SER_hh_tes!H13/SER_hh_num!H13)</f>
        <v>63440.192065826814</v>
      </c>
      <c r="I13" s="100">
        <f>IF(SER_hh_tes!I13=0,0,1000000/0.086*SER_hh_tes!I13/SER_hh_num!I13)</f>
        <v>64346.165460537879</v>
      </c>
      <c r="J13" s="100">
        <f>IF(SER_hh_tes!J13=0,0,1000000/0.086*SER_hh_tes!J13/SER_hh_num!J13)</f>
        <v>52542.996911129609</v>
      </c>
      <c r="K13" s="100">
        <f>IF(SER_hh_tes!K13=0,0,1000000/0.086*SER_hh_tes!K13/SER_hh_num!K13)</f>
        <v>46611.493997820049</v>
      </c>
      <c r="L13" s="100">
        <f>IF(SER_hh_tes!L13=0,0,1000000/0.086*SER_hh_tes!L13/SER_hh_num!L13)</f>
        <v>59316.878199173698</v>
      </c>
      <c r="M13" s="100">
        <f>IF(SER_hh_tes!M13=0,0,1000000/0.086*SER_hh_tes!M13/SER_hh_num!M13)</f>
        <v>51841.75251526363</v>
      </c>
      <c r="N13" s="100">
        <f>IF(SER_hh_tes!N13=0,0,1000000/0.086*SER_hh_tes!N13/SER_hh_num!N13)</f>
        <v>63906.206873116505</v>
      </c>
      <c r="O13" s="100">
        <f>IF(SER_hh_tes!O13=0,0,1000000/0.086*SER_hh_tes!O13/SER_hh_num!O13)</f>
        <v>59348.121182001349</v>
      </c>
      <c r="P13" s="100">
        <f>IF(SER_hh_tes!P13=0,0,1000000/0.086*SER_hh_tes!P13/SER_hh_num!P13)</f>
        <v>60470.746790587706</v>
      </c>
      <c r="Q13" s="100">
        <f>IF(SER_hh_tes!Q13=0,0,1000000/0.086*SER_hh_tes!Q13/SER_hh_num!Q13)</f>
        <v>55775.552583997254</v>
      </c>
    </row>
    <row r="14" spans="1:17" ht="12" customHeight="1" x14ac:dyDescent="0.25">
      <c r="A14" s="51" t="s">
        <v>104</v>
      </c>
      <c r="B14" s="22">
        <f>IF(SER_hh_tes!B14=0,0,1000000/0.086*SER_hh_tes!B14/SER_hh_num!B14)</f>
        <v>60214.40201447982</v>
      </c>
      <c r="C14" s="22">
        <f>IF(SER_hh_tes!C14=0,0,1000000/0.086*SER_hh_tes!C14/SER_hh_num!C14)</f>
        <v>61664.416861276273</v>
      </c>
      <c r="D14" s="22">
        <f>IF(SER_hh_tes!D14=0,0,1000000/0.086*SER_hh_tes!D14/SER_hh_num!D14)</f>
        <v>67339.550860937568</v>
      </c>
      <c r="E14" s="22">
        <f>IF(SER_hh_tes!E14=0,0,1000000/0.086*SER_hh_tes!E14/SER_hh_num!E14)</f>
        <v>68478.819776205593</v>
      </c>
      <c r="F14" s="22">
        <f>IF(SER_hh_tes!F14=0,0,1000000/0.086*SER_hh_tes!F14/SER_hh_num!F14)</f>
        <v>67742.134568116206</v>
      </c>
      <c r="G14" s="22">
        <f>IF(SER_hh_tes!G14=0,0,1000000/0.086*SER_hh_tes!G14/SER_hh_num!G14)</f>
        <v>64075.995091104523</v>
      </c>
      <c r="H14" s="22">
        <f>IF(SER_hh_tes!H14=0,0,1000000/0.086*SER_hh_tes!H14/SER_hh_num!H14)</f>
        <v>64971.31732693941</v>
      </c>
      <c r="I14" s="22">
        <f>IF(SER_hh_tes!I14=0,0,1000000/0.086*SER_hh_tes!I14/SER_hh_num!I14)</f>
        <v>66895.573398070075</v>
      </c>
      <c r="J14" s="22">
        <f>IF(SER_hh_tes!J14=0,0,1000000/0.086*SER_hh_tes!J14/SER_hh_num!J14)</f>
        <v>54743.519914540775</v>
      </c>
      <c r="K14" s="22">
        <f>IF(SER_hh_tes!K14=0,0,1000000/0.086*SER_hh_tes!K14/SER_hh_num!K14)</f>
        <v>49770.931166495626</v>
      </c>
      <c r="L14" s="22">
        <f>IF(SER_hh_tes!L14=0,0,1000000/0.086*SER_hh_tes!L14/SER_hh_num!L14)</f>
        <v>54253.078828281352</v>
      </c>
      <c r="M14" s="22">
        <f>IF(SER_hh_tes!M14=0,0,1000000/0.086*SER_hh_tes!M14/SER_hh_num!M14)</f>
        <v>46932.423993178229</v>
      </c>
      <c r="N14" s="22">
        <f>IF(SER_hh_tes!N14=0,0,1000000/0.086*SER_hh_tes!N14/SER_hh_num!N14)</f>
        <v>57700.491591469021</v>
      </c>
      <c r="O14" s="22">
        <f>IF(SER_hh_tes!O14=0,0,1000000/0.086*SER_hh_tes!O14/SER_hh_num!O14)</f>
        <v>53532.496071318907</v>
      </c>
      <c r="P14" s="22">
        <f>IF(SER_hh_tes!P14=0,0,1000000/0.086*SER_hh_tes!P14/SER_hh_num!P14)</f>
        <v>54574.5108365337</v>
      </c>
      <c r="Q14" s="22">
        <f>IF(SER_hh_tes!Q14=0,0,1000000/0.086*SER_hh_tes!Q14/SER_hh_num!Q14)</f>
        <v>50611.589331732081</v>
      </c>
    </row>
    <row r="15" spans="1:17" ht="12" customHeight="1" x14ac:dyDescent="0.25">
      <c r="A15" s="105" t="s">
        <v>108</v>
      </c>
      <c r="B15" s="104">
        <f>IF(SER_hh_tes!B15=0,0,1000000/0.086*SER_hh_tes!B15/SER_hh_num!B15)</f>
        <v>578.50890657068578</v>
      </c>
      <c r="C15" s="104">
        <f>IF(SER_hh_tes!C15=0,0,1000000/0.086*SER_hh_tes!C15/SER_hh_num!C15)</f>
        <v>592.15123466401735</v>
      </c>
      <c r="D15" s="104">
        <f>IF(SER_hh_tes!D15=0,0,1000000/0.086*SER_hh_tes!D15/SER_hh_num!D15)</f>
        <v>663.56715903478687</v>
      </c>
      <c r="E15" s="104">
        <f>IF(SER_hh_tes!E15=0,0,1000000/0.086*SER_hh_tes!E15/SER_hh_num!E15)</f>
        <v>696.06467644190161</v>
      </c>
      <c r="F15" s="104">
        <f>IF(SER_hh_tes!F15=0,0,1000000/0.086*SER_hh_tes!F15/SER_hh_num!F15)</f>
        <v>735.83597382559435</v>
      </c>
      <c r="G15" s="104">
        <f>IF(SER_hh_tes!G15=0,0,1000000/0.086*SER_hh_tes!G15/SER_hh_num!G15)</f>
        <v>692.98145058055445</v>
      </c>
      <c r="H15" s="104">
        <f>IF(SER_hh_tes!H15=0,0,1000000/0.086*SER_hh_tes!H15/SER_hh_num!H15)</f>
        <v>740.28047918965456</v>
      </c>
      <c r="I15" s="104">
        <f>IF(SER_hh_tes!I15=0,0,1000000/0.086*SER_hh_tes!I15/SER_hh_num!I15)</f>
        <v>770.57354360610179</v>
      </c>
      <c r="J15" s="104">
        <f>IF(SER_hh_tes!J15=0,0,1000000/0.086*SER_hh_tes!J15/SER_hh_num!J15)</f>
        <v>638.72416503362911</v>
      </c>
      <c r="K15" s="104">
        <f>IF(SER_hh_tes!K15=0,0,1000000/0.086*SER_hh_tes!K15/SER_hh_num!K15)</f>
        <v>566.95341303571911</v>
      </c>
      <c r="L15" s="104">
        <f>IF(SER_hh_tes!L15=0,0,1000000/0.086*SER_hh_tes!L15/SER_hh_num!L15)</f>
        <v>617.84103652466843</v>
      </c>
      <c r="M15" s="104">
        <f>IF(SER_hh_tes!M15=0,0,1000000/0.086*SER_hh_tes!M15/SER_hh_num!M15)</f>
        <v>539.0187118989428</v>
      </c>
      <c r="N15" s="104">
        <f>IF(SER_hh_tes!N15=0,0,1000000/0.086*SER_hh_tes!N15/SER_hh_num!N15)</f>
        <v>642.51543526985654</v>
      </c>
      <c r="O15" s="104">
        <f>IF(SER_hh_tes!O15=0,0,1000000/0.086*SER_hh_tes!O15/SER_hh_num!O15)</f>
        <v>585.96467392604052</v>
      </c>
      <c r="P15" s="104">
        <f>IF(SER_hh_tes!P15=0,0,1000000/0.086*SER_hh_tes!P15/SER_hh_num!P15)</f>
        <v>622.80214046736751</v>
      </c>
      <c r="Q15" s="104">
        <f>IF(SER_hh_tes!Q15=0,0,1000000/0.086*SER_hh_tes!Q15/SER_hh_num!Q15)</f>
        <v>578.449544112735</v>
      </c>
    </row>
    <row r="16" spans="1:17" ht="12.95" customHeight="1" x14ac:dyDescent="0.25">
      <c r="A16" s="90" t="s">
        <v>102</v>
      </c>
      <c r="B16" s="101">
        <f>IF(SER_hh_tes!B16=0,0,1000000/0.086*SER_hh_tes!B16/SER_hh_num!B16)</f>
        <v>8499.4530508066309</v>
      </c>
      <c r="C16" s="101">
        <f>IF(SER_hh_tes!C16=0,0,1000000/0.086*SER_hh_tes!C16/SER_hh_num!C16)</f>
        <v>8538.7035044940221</v>
      </c>
      <c r="D16" s="101">
        <f>IF(SER_hh_tes!D16=0,0,1000000/0.086*SER_hh_tes!D16/SER_hh_num!D16)</f>
        <v>8558.3158759322432</v>
      </c>
      <c r="E16" s="101">
        <f>IF(SER_hh_tes!E16=0,0,1000000/0.086*SER_hh_tes!E16/SER_hh_num!E16)</f>
        <v>8595.6250834856673</v>
      </c>
      <c r="F16" s="101">
        <f>IF(SER_hh_tes!F16=0,0,1000000/0.086*SER_hh_tes!F16/SER_hh_num!F16)</f>
        <v>8647.79261214701</v>
      </c>
      <c r="G16" s="101">
        <f>IF(SER_hh_tes!G16=0,0,1000000/0.086*SER_hh_tes!G16/SER_hh_num!G16)</f>
        <v>8694.4447520738413</v>
      </c>
      <c r="H16" s="101">
        <f>IF(SER_hh_tes!H16=0,0,1000000/0.086*SER_hh_tes!H16/SER_hh_num!H16)</f>
        <v>8791.1015104229937</v>
      </c>
      <c r="I16" s="101">
        <f>IF(SER_hh_tes!I16=0,0,1000000/0.086*SER_hh_tes!I16/SER_hh_num!I16)</f>
        <v>8837.2760709530903</v>
      </c>
      <c r="J16" s="101">
        <f>IF(SER_hh_tes!J16=0,0,1000000/0.086*SER_hh_tes!J16/SER_hh_num!J16)</f>
        <v>8866.3044339573644</v>
      </c>
      <c r="K16" s="101">
        <f>IF(SER_hh_tes!K16=0,0,1000000/0.086*SER_hh_tes!K16/SER_hh_num!K16)</f>
        <v>8789.7293274197546</v>
      </c>
      <c r="L16" s="101">
        <f>IF(SER_hh_tes!L16=0,0,1000000/0.086*SER_hh_tes!L16/SER_hh_num!L16)</f>
        <v>8822.3768123766858</v>
      </c>
      <c r="M16" s="101">
        <f>IF(SER_hh_tes!M16=0,0,1000000/0.086*SER_hh_tes!M16/SER_hh_num!M16)</f>
        <v>8935.5624746105859</v>
      </c>
      <c r="N16" s="101">
        <f>IF(SER_hh_tes!N16=0,0,1000000/0.086*SER_hh_tes!N16/SER_hh_num!N16)</f>
        <v>9031.0816777029231</v>
      </c>
      <c r="O16" s="101">
        <f>IF(SER_hh_tes!O16=0,0,1000000/0.086*SER_hh_tes!O16/SER_hh_num!O16)</f>
        <v>9151.7152892917402</v>
      </c>
      <c r="P16" s="101">
        <f>IF(SER_hh_tes!P16=0,0,1000000/0.086*SER_hh_tes!P16/SER_hh_num!P16)</f>
        <v>9366.9715609418217</v>
      </c>
      <c r="Q16" s="101">
        <f>IF(SER_hh_tes!Q16=0,0,1000000/0.086*SER_hh_tes!Q16/SER_hh_num!Q16)</f>
        <v>9490.1815457691864</v>
      </c>
    </row>
    <row r="17" spans="1:17" ht="12.95" customHeight="1" x14ac:dyDescent="0.25">
      <c r="A17" s="88" t="s">
        <v>101</v>
      </c>
      <c r="B17" s="103">
        <f>IF(SER_hh_tes!B17=0,0,1000000/0.086*SER_hh_tes!B17/SER_hh_num!B17)</f>
        <v>0</v>
      </c>
      <c r="C17" s="103">
        <f>IF(SER_hh_tes!C17=0,0,1000000/0.086*SER_hh_tes!C17/SER_hh_num!C17)</f>
        <v>0</v>
      </c>
      <c r="D17" s="103">
        <f>IF(SER_hh_tes!D17=0,0,1000000/0.086*SER_hh_tes!D17/SER_hh_num!D17)</f>
        <v>0</v>
      </c>
      <c r="E17" s="103">
        <f>IF(SER_hh_tes!E17=0,0,1000000/0.086*SER_hh_tes!E17/SER_hh_num!E17)</f>
        <v>0</v>
      </c>
      <c r="F17" s="103">
        <f>IF(SER_hh_tes!F17=0,0,1000000/0.086*SER_hh_tes!F17/SER_hh_num!F17)</f>
        <v>0</v>
      </c>
      <c r="G17" s="103">
        <f>IF(SER_hh_tes!G17=0,0,1000000/0.086*SER_hh_tes!G17/SER_hh_num!G17)</f>
        <v>0</v>
      </c>
      <c r="H17" s="103">
        <f>IF(SER_hh_tes!H17=0,0,1000000/0.086*SER_hh_tes!H17/SER_hh_num!H17)</f>
        <v>0</v>
      </c>
      <c r="I17" s="103">
        <f>IF(SER_hh_tes!I17=0,0,1000000/0.086*SER_hh_tes!I17/SER_hh_num!I17)</f>
        <v>0</v>
      </c>
      <c r="J17" s="103">
        <f>IF(SER_hh_tes!J17=0,0,1000000/0.086*SER_hh_tes!J17/SER_hh_num!J17)</f>
        <v>0</v>
      </c>
      <c r="K17" s="103">
        <f>IF(SER_hh_tes!K17=0,0,1000000/0.086*SER_hh_tes!K17/SER_hh_num!K17)</f>
        <v>0</v>
      </c>
      <c r="L17" s="103">
        <f>IF(SER_hh_tes!L17=0,0,1000000/0.086*SER_hh_tes!L17/SER_hh_num!L17)</f>
        <v>0</v>
      </c>
      <c r="M17" s="103">
        <f>IF(SER_hh_tes!M17=0,0,1000000/0.086*SER_hh_tes!M17/SER_hh_num!M17)</f>
        <v>0</v>
      </c>
      <c r="N17" s="103">
        <f>IF(SER_hh_tes!N17=0,0,1000000/0.086*SER_hh_tes!N17/SER_hh_num!N17)</f>
        <v>0</v>
      </c>
      <c r="O17" s="103">
        <f>IF(SER_hh_tes!O17=0,0,1000000/0.086*SER_hh_tes!O17/SER_hh_num!O17)</f>
        <v>0</v>
      </c>
      <c r="P17" s="103">
        <f>IF(SER_hh_tes!P17=0,0,1000000/0.086*SER_hh_tes!P17/SER_hh_num!P17)</f>
        <v>0</v>
      </c>
      <c r="Q17" s="103">
        <f>IF(SER_hh_tes!Q17=0,0,1000000/0.086*SER_hh_tes!Q17/SER_hh_num!Q17)</f>
        <v>0</v>
      </c>
    </row>
    <row r="18" spans="1:17" ht="12" customHeight="1" x14ac:dyDescent="0.25">
      <c r="A18" s="88" t="s">
        <v>100</v>
      </c>
      <c r="B18" s="103">
        <f>IF(SER_hh_tes!B18=0,0,1000000/0.086*SER_hh_tes!B18/SER_hh_num!B18)</f>
        <v>8499.4530508066309</v>
      </c>
      <c r="C18" s="103">
        <f>IF(SER_hh_tes!C18=0,0,1000000/0.086*SER_hh_tes!C18/SER_hh_num!C18)</f>
        <v>8538.7035044940221</v>
      </c>
      <c r="D18" s="103">
        <f>IF(SER_hh_tes!D18=0,0,1000000/0.086*SER_hh_tes!D18/SER_hh_num!D18)</f>
        <v>8558.3158759322432</v>
      </c>
      <c r="E18" s="103">
        <f>IF(SER_hh_tes!E18=0,0,1000000/0.086*SER_hh_tes!E18/SER_hh_num!E18)</f>
        <v>8595.6250834856673</v>
      </c>
      <c r="F18" s="103">
        <f>IF(SER_hh_tes!F18=0,0,1000000/0.086*SER_hh_tes!F18/SER_hh_num!F18)</f>
        <v>8647.79261214701</v>
      </c>
      <c r="G18" s="103">
        <f>IF(SER_hh_tes!G18=0,0,1000000/0.086*SER_hh_tes!G18/SER_hh_num!G18)</f>
        <v>8694.4447520738413</v>
      </c>
      <c r="H18" s="103">
        <f>IF(SER_hh_tes!H18=0,0,1000000/0.086*SER_hh_tes!H18/SER_hh_num!H18)</f>
        <v>8791.1015104229937</v>
      </c>
      <c r="I18" s="103">
        <f>IF(SER_hh_tes!I18=0,0,1000000/0.086*SER_hh_tes!I18/SER_hh_num!I18)</f>
        <v>8837.2760709530903</v>
      </c>
      <c r="J18" s="103">
        <f>IF(SER_hh_tes!J18=0,0,1000000/0.086*SER_hh_tes!J18/SER_hh_num!J18)</f>
        <v>8866.3044339573644</v>
      </c>
      <c r="K18" s="103">
        <f>IF(SER_hh_tes!K18=0,0,1000000/0.086*SER_hh_tes!K18/SER_hh_num!K18)</f>
        <v>8789.7293274197546</v>
      </c>
      <c r="L18" s="103">
        <f>IF(SER_hh_tes!L18=0,0,1000000/0.086*SER_hh_tes!L18/SER_hh_num!L18)</f>
        <v>8822.3768123766858</v>
      </c>
      <c r="M18" s="103">
        <f>IF(SER_hh_tes!M18=0,0,1000000/0.086*SER_hh_tes!M18/SER_hh_num!M18)</f>
        <v>8935.5624746105859</v>
      </c>
      <c r="N18" s="103">
        <f>IF(SER_hh_tes!N18=0,0,1000000/0.086*SER_hh_tes!N18/SER_hh_num!N18)</f>
        <v>9031.0816777029231</v>
      </c>
      <c r="O18" s="103">
        <f>IF(SER_hh_tes!O18=0,0,1000000/0.086*SER_hh_tes!O18/SER_hh_num!O18)</f>
        <v>9151.7152892917402</v>
      </c>
      <c r="P18" s="103">
        <f>IF(SER_hh_tes!P18=0,0,1000000/0.086*SER_hh_tes!P18/SER_hh_num!P18)</f>
        <v>9366.9715609418217</v>
      </c>
      <c r="Q18" s="103">
        <f>IF(SER_hh_tes!Q18=0,0,1000000/0.086*SER_hh_tes!Q18/SER_hh_num!Q18)</f>
        <v>9490.1815457691864</v>
      </c>
    </row>
    <row r="19" spans="1:17" ht="12.95" customHeight="1" x14ac:dyDescent="0.25">
      <c r="A19" s="90" t="s">
        <v>47</v>
      </c>
      <c r="B19" s="101">
        <f>IF(SER_hh_tes!B19=0,0,1000000/0.086*SER_hh_tes!B19/SER_hh_num!B19)</f>
        <v>6856.6301331108498</v>
      </c>
      <c r="C19" s="101">
        <f>IF(SER_hh_tes!C19=0,0,1000000/0.086*SER_hh_tes!C19/SER_hh_num!C19)</f>
        <v>6915.5196991587109</v>
      </c>
      <c r="D19" s="101">
        <f>IF(SER_hh_tes!D19=0,0,1000000/0.086*SER_hh_tes!D19/SER_hh_num!D19)</f>
        <v>6969.3009385187261</v>
      </c>
      <c r="E19" s="101">
        <f>IF(SER_hh_tes!E19=0,0,1000000/0.086*SER_hh_tes!E19/SER_hh_num!E19)</f>
        <v>6995.6165718717803</v>
      </c>
      <c r="F19" s="101">
        <f>IF(SER_hh_tes!F19=0,0,1000000/0.086*SER_hh_tes!F19/SER_hh_num!F19)</f>
        <v>7097.3963636352619</v>
      </c>
      <c r="G19" s="101">
        <f>IF(SER_hh_tes!G19=0,0,1000000/0.086*SER_hh_tes!G19/SER_hh_num!G19)</f>
        <v>7064.1067295371386</v>
      </c>
      <c r="H19" s="101">
        <f>IF(SER_hh_tes!H19=0,0,1000000/0.086*SER_hh_tes!H19/SER_hh_num!H19)</f>
        <v>7134.196364963168</v>
      </c>
      <c r="I19" s="101">
        <f>IF(SER_hh_tes!I19=0,0,1000000/0.086*SER_hh_tes!I19/SER_hh_num!I19)</f>
        <v>7243.7792608637237</v>
      </c>
      <c r="J19" s="101">
        <f>IF(SER_hh_tes!J19=0,0,1000000/0.086*SER_hh_tes!J19/SER_hh_num!J19)</f>
        <v>7063.7879315729015</v>
      </c>
      <c r="K19" s="101">
        <f>IF(SER_hh_tes!K19=0,0,1000000/0.086*SER_hh_tes!K19/SER_hh_num!K19)</f>
        <v>7111.4729259972019</v>
      </c>
      <c r="L19" s="101">
        <f>IF(SER_hh_tes!L19=0,0,1000000/0.086*SER_hh_tes!L19/SER_hh_num!L19)</f>
        <v>7184.901728270801</v>
      </c>
      <c r="M19" s="101">
        <f>IF(SER_hh_tes!M19=0,0,1000000/0.086*SER_hh_tes!M19/SER_hh_num!M19)</f>
        <v>7400.7104104606615</v>
      </c>
      <c r="N19" s="101">
        <f>IF(SER_hh_tes!N19=0,0,1000000/0.086*SER_hh_tes!N19/SER_hh_num!N19)</f>
        <v>7464.6932983500728</v>
      </c>
      <c r="O19" s="101">
        <f>IF(SER_hh_tes!O19=0,0,1000000/0.086*SER_hh_tes!O19/SER_hh_num!O19)</f>
        <v>7574.746812591482</v>
      </c>
      <c r="P19" s="101">
        <f>IF(SER_hh_tes!P19=0,0,1000000/0.086*SER_hh_tes!P19/SER_hh_num!P19)</f>
        <v>7559.4150781428398</v>
      </c>
      <c r="Q19" s="101">
        <f>IF(SER_hh_tes!Q19=0,0,1000000/0.086*SER_hh_tes!Q19/SER_hh_num!Q19)</f>
        <v>7625.4183943890484</v>
      </c>
    </row>
    <row r="20" spans="1:17" ht="12" customHeight="1" x14ac:dyDescent="0.25">
      <c r="A20" s="88" t="s">
        <v>38</v>
      </c>
      <c r="B20" s="100">
        <f>IF(SER_hh_tes!B20=0,0,1000000/0.086*SER_hh_tes!B20/SER_hh_num!B20)</f>
        <v>0</v>
      </c>
      <c r="C20" s="100">
        <f>IF(SER_hh_tes!C20=0,0,1000000/0.086*SER_hh_tes!C20/SER_hh_num!C20)</f>
        <v>0</v>
      </c>
      <c r="D20" s="100">
        <f>IF(SER_hh_tes!D20=0,0,1000000/0.086*SER_hh_tes!D20/SER_hh_num!D20)</f>
        <v>0</v>
      </c>
      <c r="E20" s="100">
        <f>IF(SER_hh_tes!E20=0,0,1000000/0.086*SER_hh_tes!E20/SER_hh_num!E20)</f>
        <v>0</v>
      </c>
      <c r="F20" s="100">
        <f>IF(SER_hh_tes!F20=0,0,1000000/0.086*SER_hh_tes!F20/SER_hh_num!F20)</f>
        <v>0</v>
      </c>
      <c r="G20" s="100">
        <f>IF(SER_hh_tes!G20=0,0,1000000/0.086*SER_hh_tes!G20/SER_hh_num!G20)</f>
        <v>0</v>
      </c>
      <c r="H20" s="100">
        <f>IF(SER_hh_tes!H20=0,0,1000000/0.086*SER_hh_tes!H20/SER_hh_num!H20)</f>
        <v>0</v>
      </c>
      <c r="I20" s="100">
        <f>IF(SER_hh_tes!I20=0,0,1000000/0.086*SER_hh_tes!I20/SER_hh_num!I20)</f>
        <v>0</v>
      </c>
      <c r="J20" s="100">
        <f>IF(SER_hh_tes!J20=0,0,1000000/0.086*SER_hh_tes!J20/SER_hh_num!J20)</f>
        <v>0</v>
      </c>
      <c r="K20" s="100">
        <f>IF(SER_hh_tes!K20=0,0,1000000/0.086*SER_hh_tes!K20/SER_hh_num!K20)</f>
        <v>0</v>
      </c>
      <c r="L20" s="100">
        <f>IF(SER_hh_tes!L20=0,0,1000000/0.086*SER_hh_tes!L20/SER_hh_num!L20)</f>
        <v>0</v>
      </c>
      <c r="M20" s="100">
        <f>IF(SER_hh_tes!M20=0,0,1000000/0.086*SER_hh_tes!M20/SER_hh_num!M20)</f>
        <v>0</v>
      </c>
      <c r="N20" s="100">
        <f>IF(SER_hh_tes!N20=0,0,1000000/0.086*SER_hh_tes!N20/SER_hh_num!N20)</f>
        <v>0</v>
      </c>
      <c r="O20" s="100">
        <f>IF(SER_hh_tes!O20=0,0,1000000/0.086*SER_hh_tes!O20/SER_hh_num!O20)</f>
        <v>0</v>
      </c>
      <c r="P20" s="100">
        <f>IF(SER_hh_tes!P20=0,0,1000000/0.086*SER_hh_tes!P20/SER_hh_num!P20)</f>
        <v>0</v>
      </c>
      <c r="Q20" s="100">
        <f>IF(SER_hh_tes!Q20=0,0,1000000/0.086*SER_hh_tes!Q20/SER_hh_num!Q20)</f>
        <v>0</v>
      </c>
    </row>
    <row r="21" spans="1:17" s="28" customFormat="1" ht="12" customHeight="1" x14ac:dyDescent="0.25">
      <c r="A21" s="88" t="s">
        <v>66</v>
      </c>
      <c r="B21" s="100">
        <f>IF(SER_hh_tes!B21=0,0,1000000/0.086*SER_hh_tes!B21/SER_hh_num!B21)</f>
        <v>0</v>
      </c>
      <c r="C21" s="100">
        <f>IF(SER_hh_tes!C21=0,0,1000000/0.086*SER_hh_tes!C21/SER_hh_num!C21)</f>
        <v>0</v>
      </c>
      <c r="D21" s="100">
        <f>IF(SER_hh_tes!D21=0,0,1000000/0.086*SER_hh_tes!D21/SER_hh_num!D21)</f>
        <v>0</v>
      </c>
      <c r="E21" s="100">
        <f>IF(SER_hh_tes!E21=0,0,1000000/0.086*SER_hh_tes!E21/SER_hh_num!E21)</f>
        <v>0</v>
      </c>
      <c r="F21" s="100">
        <f>IF(SER_hh_tes!F21=0,0,1000000/0.086*SER_hh_tes!F21/SER_hh_num!F21)</f>
        <v>0</v>
      </c>
      <c r="G21" s="100">
        <f>IF(SER_hh_tes!G21=0,0,1000000/0.086*SER_hh_tes!G21/SER_hh_num!G21)</f>
        <v>0</v>
      </c>
      <c r="H21" s="100">
        <f>IF(SER_hh_tes!H21=0,0,1000000/0.086*SER_hh_tes!H21/SER_hh_num!H21)</f>
        <v>0</v>
      </c>
      <c r="I21" s="100">
        <f>IF(SER_hh_tes!I21=0,0,1000000/0.086*SER_hh_tes!I21/SER_hh_num!I21)</f>
        <v>0</v>
      </c>
      <c r="J21" s="100">
        <f>IF(SER_hh_tes!J21=0,0,1000000/0.086*SER_hh_tes!J21/SER_hh_num!J21)</f>
        <v>0</v>
      </c>
      <c r="K21" s="100">
        <f>IF(SER_hh_tes!K21=0,0,1000000/0.086*SER_hh_tes!K21/SER_hh_num!K21)</f>
        <v>0</v>
      </c>
      <c r="L21" s="100">
        <f>IF(SER_hh_tes!L21=0,0,1000000/0.086*SER_hh_tes!L21/SER_hh_num!L21)</f>
        <v>0</v>
      </c>
      <c r="M21" s="100">
        <f>IF(SER_hh_tes!M21=0,0,1000000/0.086*SER_hh_tes!M21/SER_hh_num!M21)</f>
        <v>0</v>
      </c>
      <c r="N21" s="100">
        <f>IF(SER_hh_tes!N21=0,0,1000000/0.086*SER_hh_tes!N21/SER_hh_num!N21)</f>
        <v>0</v>
      </c>
      <c r="O21" s="100">
        <f>IF(SER_hh_tes!O21=0,0,1000000/0.086*SER_hh_tes!O21/SER_hh_num!O21)</f>
        <v>0</v>
      </c>
      <c r="P21" s="100">
        <f>IF(SER_hh_tes!P21=0,0,1000000/0.086*SER_hh_tes!P21/SER_hh_num!P21)</f>
        <v>0</v>
      </c>
      <c r="Q21" s="100">
        <f>IF(SER_hh_tes!Q21=0,0,1000000/0.086*SER_hh_tes!Q21/SER_hh_num!Q21)</f>
        <v>0</v>
      </c>
    </row>
    <row r="22" spans="1:17" ht="12" customHeight="1" x14ac:dyDescent="0.25">
      <c r="A22" s="88" t="s">
        <v>99</v>
      </c>
      <c r="B22" s="100">
        <f>IF(SER_hh_tes!B22=0,0,1000000/0.086*SER_hh_tes!B22/SER_hh_num!B22)</f>
        <v>6856.4228863483604</v>
      </c>
      <c r="C22" s="100">
        <f>IF(SER_hh_tes!C22=0,0,1000000/0.086*SER_hh_tes!C22/SER_hh_num!C22)</f>
        <v>6923.956018524701</v>
      </c>
      <c r="D22" s="100">
        <f>IF(SER_hh_tes!D22=0,0,1000000/0.086*SER_hh_tes!D22/SER_hh_num!D22)</f>
        <v>6980.5408241340538</v>
      </c>
      <c r="E22" s="100">
        <f>IF(SER_hh_tes!E22=0,0,1000000/0.086*SER_hh_tes!E22/SER_hh_num!E22)</f>
        <v>7009.2620869729471</v>
      </c>
      <c r="F22" s="100">
        <f>IF(SER_hh_tes!F22=0,0,1000000/0.086*SER_hh_tes!F22/SER_hh_num!F22)</f>
        <v>7074.3479941931264</v>
      </c>
      <c r="G22" s="100">
        <f>IF(SER_hh_tes!G22=0,0,1000000/0.086*SER_hh_tes!G22/SER_hh_num!G22)</f>
        <v>7065.5544416446728</v>
      </c>
      <c r="H22" s="100">
        <f>IF(SER_hh_tes!H22=0,0,1000000/0.086*SER_hh_tes!H22/SER_hh_num!H22)</f>
        <v>7157.3849181667692</v>
      </c>
      <c r="I22" s="100">
        <f>IF(SER_hh_tes!I22=0,0,1000000/0.086*SER_hh_tes!I22/SER_hh_num!I22)</f>
        <v>7188.968664645311</v>
      </c>
      <c r="J22" s="100">
        <f>IF(SER_hh_tes!J22=0,0,1000000/0.086*SER_hh_tes!J22/SER_hh_num!J22)</f>
        <v>7069.4376584399542</v>
      </c>
      <c r="K22" s="100">
        <f>IF(SER_hh_tes!K22=0,0,1000000/0.086*SER_hh_tes!K22/SER_hh_num!K22)</f>
        <v>7134.599885457761</v>
      </c>
      <c r="L22" s="100">
        <f>IF(SER_hh_tes!L22=0,0,1000000/0.086*SER_hh_tes!L22/SER_hh_num!L22)</f>
        <v>7180.4155650648381</v>
      </c>
      <c r="M22" s="100">
        <f>IF(SER_hh_tes!M22=0,0,1000000/0.086*SER_hh_tes!M22/SER_hh_num!M22)</f>
        <v>7356.6889363702594</v>
      </c>
      <c r="N22" s="100">
        <f>IF(SER_hh_tes!N22=0,0,1000000/0.086*SER_hh_tes!N22/SER_hh_num!N22)</f>
        <v>7427.4478226204537</v>
      </c>
      <c r="O22" s="100">
        <f>IF(SER_hh_tes!O22=0,0,1000000/0.086*SER_hh_tes!O22/SER_hh_num!O22)</f>
        <v>7542.2962819053655</v>
      </c>
      <c r="P22" s="100">
        <f>IF(SER_hh_tes!P22=0,0,1000000/0.086*SER_hh_tes!P22/SER_hh_num!P22)</f>
        <v>7535.9071468295324</v>
      </c>
      <c r="Q22" s="100">
        <f>IF(SER_hh_tes!Q22=0,0,1000000/0.086*SER_hh_tes!Q22/SER_hh_num!Q22)</f>
        <v>7619.3669491215405</v>
      </c>
    </row>
    <row r="23" spans="1:17" ht="12" customHeight="1" x14ac:dyDescent="0.25">
      <c r="A23" s="88" t="s">
        <v>98</v>
      </c>
      <c r="B23" s="100">
        <f>IF(SER_hh_tes!B23=0,0,1000000/0.086*SER_hh_tes!B23/SER_hh_num!B23)</f>
        <v>6856.4228863483613</v>
      </c>
      <c r="C23" s="100">
        <f>IF(SER_hh_tes!C23=0,0,1000000/0.086*SER_hh_tes!C23/SER_hh_num!C23)</f>
        <v>6918.7074821011547</v>
      </c>
      <c r="D23" s="100">
        <f>IF(SER_hh_tes!D23=0,0,1000000/0.086*SER_hh_tes!D23/SER_hh_num!D23)</f>
        <v>7030.4549468635369</v>
      </c>
      <c r="E23" s="100">
        <f>IF(SER_hh_tes!E23=0,0,1000000/0.086*SER_hh_tes!E23/SER_hh_num!E23)</f>
        <v>7065.2231356407792</v>
      </c>
      <c r="F23" s="100">
        <f>IF(SER_hh_tes!F23=0,0,1000000/0.086*SER_hh_tes!F23/SER_hh_num!F23)</f>
        <v>7163.6611952902767</v>
      </c>
      <c r="G23" s="100">
        <f>IF(SER_hh_tes!G23=0,0,1000000/0.086*SER_hh_tes!G23/SER_hh_num!G23)</f>
        <v>7153.1018381819604</v>
      </c>
      <c r="H23" s="100">
        <f>IF(SER_hh_tes!H23=0,0,1000000/0.086*SER_hh_tes!H23/SER_hh_num!H23)</f>
        <v>7200.6673283298187</v>
      </c>
      <c r="I23" s="100">
        <f>IF(SER_hh_tes!I23=0,0,1000000/0.086*SER_hh_tes!I23/SER_hh_num!I23)</f>
        <v>7294.6327638236235</v>
      </c>
      <c r="J23" s="100">
        <f>IF(SER_hh_tes!J23=0,0,1000000/0.086*SER_hh_tes!J23/SER_hh_num!J23)</f>
        <v>7170.0704728694773</v>
      </c>
      <c r="K23" s="100">
        <f>IF(SER_hh_tes!K23=0,0,1000000/0.086*SER_hh_tes!K23/SER_hh_num!K23)</f>
        <v>7222.4462335635808</v>
      </c>
      <c r="L23" s="100">
        <f>IF(SER_hh_tes!L23=0,0,1000000/0.086*SER_hh_tes!L23/SER_hh_num!L23)</f>
        <v>7230.4071698872622</v>
      </c>
      <c r="M23" s="100">
        <f>IF(SER_hh_tes!M23=0,0,1000000/0.086*SER_hh_tes!M23/SER_hh_num!M23)</f>
        <v>7374.2020442989788</v>
      </c>
      <c r="N23" s="100">
        <f>IF(SER_hh_tes!N23=0,0,1000000/0.086*SER_hh_tes!N23/SER_hh_num!N23)</f>
        <v>7419.4314453555635</v>
      </c>
      <c r="O23" s="100">
        <f>IF(SER_hh_tes!O23=0,0,1000000/0.086*SER_hh_tes!O23/SER_hh_num!O23)</f>
        <v>7504.3298623905803</v>
      </c>
      <c r="P23" s="100">
        <f>IF(SER_hh_tes!P23=0,0,1000000/0.086*SER_hh_tes!P23/SER_hh_num!P23)</f>
        <v>7469.3457675491472</v>
      </c>
      <c r="Q23" s="100">
        <f>IF(SER_hh_tes!Q23=0,0,1000000/0.086*SER_hh_tes!Q23/SER_hh_num!Q23)</f>
        <v>7530.0621949758197</v>
      </c>
    </row>
    <row r="24" spans="1:17" ht="12" customHeight="1" x14ac:dyDescent="0.25">
      <c r="A24" s="88" t="s">
        <v>34</v>
      </c>
      <c r="B24" s="100">
        <f>IF(SER_hh_tes!B24=0,0,1000000/0.086*SER_hh_tes!B24/SER_hh_num!B24)</f>
        <v>6856.4228863483622</v>
      </c>
      <c r="C24" s="100">
        <f>IF(SER_hh_tes!C24=0,0,1000000/0.086*SER_hh_tes!C24/SER_hh_num!C24)</f>
        <v>6925.9782870093122</v>
      </c>
      <c r="D24" s="100">
        <f>IF(SER_hh_tes!D24=0,0,1000000/0.086*SER_hh_tes!D24/SER_hh_num!D24)</f>
        <v>6975.1651233875627</v>
      </c>
      <c r="E24" s="100">
        <f>IF(SER_hh_tes!E24=0,0,1000000/0.086*SER_hh_tes!E24/SER_hh_num!E24)</f>
        <v>6996.3155708801705</v>
      </c>
      <c r="F24" s="100">
        <f>IF(SER_hh_tes!F24=0,0,1000000/0.086*SER_hh_tes!F24/SER_hh_num!F24)</f>
        <v>7137.5290102362087</v>
      </c>
      <c r="G24" s="100">
        <f>IF(SER_hh_tes!G24=0,0,1000000/0.086*SER_hh_tes!G24/SER_hh_num!G24)</f>
        <v>7139.7917225356496</v>
      </c>
      <c r="H24" s="100">
        <f>IF(SER_hh_tes!H24=0,0,1000000/0.086*SER_hh_tes!H24/SER_hh_num!H24)</f>
        <v>7197.7337014644818</v>
      </c>
      <c r="I24" s="100">
        <f>IF(SER_hh_tes!I24=0,0,1000000/0.086*SER_hh_tes!I24/SER_hh_num!I24)</f>
        <v>7288.6676223395816</v>
      </c>
      <c r="J24" s="100">
        <f>IF(SER_hh_tes!J24=0,0,1000000/0.086*SER_hh_tes!J24/SER_hh_num!J24)</f>
        <v>7112.257765315253</v>
      </c>
      <c r="K24" s="100">
        <f>IF(SER_hh_tes!K24=0,0,1000000/0.086*SER_hh_tes!K24/SER_hh_num!K24)</f>
        <v>7172.8490682524098</v>
      </c>
      <c r="L24" s="100">
        <f>IF(SER_hh_tes!L24=0,0,1000000/0.086*SER_hh_tes!L24/SER_hh_num!L24)</f>
        <v>7218.6426944405757</v>
      </c>
      <c r="M24" s="100">
        <f>IF(SER_hh_tes!M24=0,0,1000000/0.086*SER_hh_tes!M24/SER_hh_num!M24)</f>
        <v>7378.456360054276</v>
      </c>
      <c r="N24" s="100">
        <f>IF(SER_hh_tes!N24=0,0,1000000/0.086*SER_hh_tes!N24/SER_hh_num!N24)</f>
        <v>7415.6895082425408</v>
      </c>
      <c r="O24" s="100">
        <f>IF(SER_hh_tes!O24=0,0,1000000/0.086*SER_hh_tes!O24/SER_hh_num!O24)</f>
        <v>7497.1606400196488</v>
      </c>
      <c r="P24" s="100">
        <f>IF(SER_hh_tes!P24=0,0,1000000/0.086*SER_hh_tes!P24/SER_hh_num!P24)</f>
        <v>7458.5610482625507</v>
      </c>
      <c r="Q24" s="100">
        <f>IF(SER_hh_tes!Q24=0,0,1000000/0.086*SER_hh_tes!Q24/SER_hh_num!Q24)</f>
        <v>7513.2866213347716</v>
      </c>
    </row>
    <row r="25" spans="1:17" ht="12" customHeight="1" x14ac:dyDescent="0.25">
      <c r="A25" s="88" t="s">
        <v>42</v>
      </c>
      <c r="B25" s="100">
        <f>IF(SER_hh_tes!B25=0,0,1000000/0.086*SER_hh_tes!B25/SER_hh_num!B25)</f>
        <v>6856.4228863483604</v>
      </c>
      <c r="C25" s="100">
        <f>IF(SER_hh_tes!C25=0,0,1000000/0.086*SER_hh_tes!C25/SER_hh_num!C25)</f>
        <v>6885.6745763365952</v>
      </c>
      <c r="D25" s="100">
        <f>IF(SER_hh_tes!D25=0,0,1000000/0.086*SER_hh_tes!D25/SER_hh_num!D25)</f>
        <v>6905.0508006551891</v>
      </c>
      <c r="E25" s="100">
        <f>IF(SER_hh_tes!E25=0,0,1000000/0.086*SER_hh_tes!E25/SER_hh_num!E25)</f>
        <v>6897.9388330985794</v>
      </c>
      <c r="F25" s="100">
        <f>IF(SER_hh_tes!F25=0,0,1000000/0.086*SER_hh_tes!F25/SER_hh_num!F25)</f>
        <v>6958.8360980784373</v>
      </c>
      <c r="G25" s="100">
        <f>IF(SER_hh_tes!G25=0,0,1000000/0.086*SER_hh_tes!G25/SER_hh_num!G25)</f>
        <v>6899.6990508667814</v>
      </c>
      <c r="H25" s="100">
        <f>IF(SER_hh_tes!H25=0,0,1000000/0.086*SER_hh_tes!H25/SER_hh_num!H25)</f>
        <v>6933.466625025706</v>
      </c>
      <c r="I25" s="100">
        <f>IF(SER_hh_tes!I25=0,0,1000000/0.086*SER_hh_tes!I25/SER_hh_num!I25)</f>
        <v>7026.3705444245697</v>
      </c>
      <c r="J25" s="100">
        <f>IF(SER_hh_tes!J25=0,0,1000000/0.086*SER_hh_tes!J25/SER_hh_num!J25)</f>
        <v>6777.0960799136847</v>
      </c>
      <c r="K25" s="100">
        <f>IF(SER_hh_tes!K25=0,0,1000000/0.086*SER_hh_tes!K25/SER_hh_num!K25)</f>
        <v>6878.1545238264926</v>
      </c>
      <c r="L25" s="100">
        <f>IF(SER_hh_tes!L25=0,0,1000000/0.086*SER_hh_tes!L25/SER_hh_num!L25)</f>
        <v>7012.739999432004</v>
      </c>
      <c r="M25" s="100">
        <f>IF(SER_hh_tes!M25=0,0,1000000/0.086*SER_hh_tes!M25/SER_hh_num!M25)</f>
        <v>7263.7479267909384</v>
      </c>
      <c r="N25" s="100">
        <f>IF(SER_hh_tes!N25=0,0,1000000/0.086*SER_hh_tes!N25/SER_hh_num!N25)</f>
        <v>7336.516845670154</v>
      </c>
      <c r="O25" s="100">
        <f>IF(SER_hh_tes!O25=0,0,1000000/0.086*SER_hh_tes!O25/SER_hh_num!O25)</f>
        <v>7439.9642219507414</v>
      </c>
      <c r="P25" s="100">
        <f>IF(SER_hh_tes!P25=0,0,1000000/0.086*SER_hh_tes!P25/SER_hh_num!P25)</f>
        <v>7419.6591345655388</v>
      </c>
      <c r="Q25" s="100">
        <f>IF(SER_hh_tes!Q25=0,0,1000000/0.086*SER_hh_tes!Q25/SER_hh_num!Q25)</f>
        <v>7501.3826859282563</v>
      </c>
    </row>
    <row r="26" spans="1:17" ht="12" customHeight="1" x14ac:dyDescent="0.25">
      <c r="A26" s="88" t="s">
        <v>30</v>
      </c>
      <c r="B26" s="22">
        <f>IF(SER_hh_tes!B26=0,0,1000000/0.086*SER_hh_tes!B26/SER_hh_num!B26)</f>
        <v>6857.2091549252154</v>
      </c>
      <c r="C26" s="22">
        <f>IF(SER_hh_tes!C26=0,0,1000000/0.086*SER_hh_tes!C26/SER_hh_num!C26)</f>
        <v>6950.5475287537738</v>
      </c>
      <c r="D26" s="22">
        <f>IF(SER_hh_tes!D26=0,0,1000000/0.086*SER_hh_tes!D26/SER_hh_num!D26)</f>
        <v>7028.7486374454056</v>
      </c>
      <c r="E26" s="22">
        <f>IF(SER_hh_tes!E26=0,0,1000000/0.086*SER_hh_tes!E26/SER_hh_num!E26)</f>
        <v>7088.2125649622039</v>
      </c>
      <c r="F26" s="22">
        <f>IF(SER_hh_tes!F26=0,0,1000000/0.086*SER_hh_tes!F26/SER_hh_num!F26)</f>
        <v>7220.5400612662688</v>
      </c>
      <c r="G26" s="22">
        <f>IF(SER_hh_tes!G26=0,0,1000000/0.086*SER_hh_tes!G26/SER_hh_num!G26)</f>
        <v>7177.373493647241</v>
      </c>
      <c r="H26" s="22">
        <f>IF(SER_hh_tes!H26=0,0,1000000/0.086*SER_hh_tes!H26/SER_hh_num!H26)</f>
        <v>7273.9274437111735</v>
      </c>
      <c r="I26" s="22">
        <f>IF(SER_hh_tes!I26=0,0,1000000/0.086*SER_hh_tes!I26/SER_hh_num!I26)</f>
        <v>7405.1732989296806</v>
      </c>
      <c r="J26" s="22">
        <f>IF(SER_hh_tes!J26=0,0,1000000/0.086*SER_hh_tes!J26/SER_hh_num!J26)</f>
        <v>7243.0661245482661</v>
      </c>
      <c r="K26" s="22">
        <f>IF(SER_hh_tes!K26=0,0,1000000/0.086*SER_hh_tes!K26/SER_hh_num!K26)</f>
        <v>7241.9898548448873</v>
      </c>
      <c r="L26" s="22">
        <f>IF(SER_hh_tes!L26=0,0,1000000/0.086*SER_hh_tes!L26/SER_hh_num!L26)</f>
        <v>7311.0809514871271</v>
      </c>
      <c r="M26" s="22">
        <f>IF(SER_hh_tes!M26=0,0,1000000/0.086*SER_hh_tes!M26/SER_hh_num!M26)</f>
        <v>7557.4405931915417</v>
      </c>
      <c r="N26" s="22">
        <f>IF(SER_hh_tes!N26=0,0,1000000/0.086*SER_hh_tes!N26/SER_hh_num!N26)</f>
        <v>7636.6215315263325</v>
      </c>
      <c r="O26" s="22">
        <f>IF(SER_hh_tes!O26=0,0,1000000/0.086*SER_hh_tes!O26/SER_hh_num!O26)</f>
        <v>7774.41342944601</v>
      </c>
      <c r="P26" s="22">
        <f>IF(SER_hh_tes!P26=0,0,1000000/0.086*SER_hh_tes!P26/SER_hh_num!P26)</f>
        <v>7777.8529733500745</v>
      </c>
      <c r="Q26" s="22">
        <f>IF(SER_hh_tes!Q26=0,0,1000000/0.086*SER_hh_tes!Q26/SER_hh_num!Q26)</f>
        <v>7846.8938472036807</v>
      </c>
    </row>
    <row r="27" spans="1:17" ht="12" customHeight="1" x14ac:dyDescent="0.25">
      <c r="A27" s="93" t="s">
        <v>114</v>
      </c>
      <c r="B27" s="116">
        <f>IF(SER_hh_tes!B27=0,0,1000000/0.086*SER_hh_tes!B27/SER_hh_num!B19)</f>
        <v>0</v>
      </c>
      <c r="C27" s="116">
        <f>IF(SER_hh_tes!C27=0,0,1000000/0.086*SER_hh_tes!C27/SER_hh_num!C19)</f>
        <v>0</v>
      </c>
      <c r="D27" s="116">
        <f>IF(SER_hh_tes!D27=0,0,1000000/0.086*SER_hh_tes!D27/SER_hh_num!D19)</f>
        <v>0</v>
      </c>
      <c r="E27" s="116">
        <f>IF(SER_hh_tes!E27=0,0,1000000/0.086*SER_hh_tes!E27/SER_hh_num!E19)</f>
        <v>0</v>
      </c>
      <c r="F27" s="116">
        <f>IF(SER_hh_tes!F27=0,0,1000000/0.086*SER_hh_tes!F27/SER_hh_num!F19)</f>
        <v>0</v>
      </c>
      <c r="G27" s="116">
        <f>IF(SER_hh_tes!G27=0,0,1000000/0.086*SER_hh_tes!G27/SER_hh_num!G19)</f>
        <v>0</v>
      </c>
      <c r="H27" s="116">
        <f>IF(SER_hh_tes!H27=0,0,1000000/0.086*SER_hh_tes!H27/SER_hh_num!H19)</f>
        <v>0</v>
      </c>
      <c r="I27" s="116">
        <f>IF(SER_hh_tes!I27=0,0,1000000/0.086*SER_hh_tes!I27/SER_hh_num!I19)</f>
        <v>0</v>
      </c>
      <c r="J27" s="116">
        <f>IF(SER_hh_tes!J27=0,0,1000000/0.086*SER_hh_tes!J27/SER_hh_num!J19)</f>
        <v>0</v>
      </c>
      <c r="K27" s="116">
        <f>IF(SER_hh_tes!K27=0,0,1000000/0.086*SER_hh_tes!K27/SER_hh_num!K19)</f>
        <v>0</v>
      </c>
      <c r="L27" s="116">
        <f>IF(SER_hh_tes!L27=0,0,1000000/0.086*SER_hh_tes!L27/SER_hh_num!L19)</f>
        <v>0</v>
      </c>
      <c r="M27" s="116">
        <f>IF(SER_hh_tes!M27=0,0,1000000/0.086*SER_hh_tes!M27/SER_hh_num!M19)</f>
        <v>0</v>
      </c>
      <c r="N27" s="116">
        <f>IF(SER_hh_tes!N27=0,0,1000000/0.086*SER_hh_tes!N27/SER_hh_num!N19)</f>
        <v>0</v>
      </c>
      <c r="O27" s="116">
        <f>IF(SER_hh_tes!O27=0,0,1000000/0.086*SER_hh_tes!O27/SER_hh_num!O19)</f>
        <v>0</v>
      </c>
      <c r="P27" s="116">
        <f>IF(SER_hh_tes!P27=0,0,1000000/0.086*SER_hh_tes!P27/SER_hh_num!P19)</f>
        <v>0</v>
      </c>
      <c r="Q27" s="116">
        <f>IF(SER_hh_tes!Q27=0,0,1000000/0.086*SER_hh_tes!Q27/SER_hh_num!Q19)</f>
        <v>0</v>
      </c>
    </row>
    <row r="28" spans="1:17" ht="12" customHeight="1" x14ac:dyDescent="0.25">
      <c r="A28" s="91" t="s">
        <v>113</v>
      </c>
      <c r="B28" s="117">
        <f>IF(SER_hh_tes!B27=0,0,1000000/0.086*SER_hh_tes!B27/SER_hh_num!B27)</f>
        <v>0</v>
      </c>
      <c r="C28" s="117">
        <f>IF(SER_hh_tes!C27=0,0,1000000/0.086*SER_hh_tes!C27/SER_hh_num!C27)</f>
        <v>0</v>
      </c>
      <c r="D28" s="117">
        <f>IF(SER_hh_tes!D27=0,0,1000000/0.086*SER_hh_tes!D27/SER_hh_num!D27)</f>
        <v>0</v>
      </c>
      <c r="E28" s="117">
        <f>IF(SER_hh_tes!E27=0,0,1000000/0.086*SER_hh_tes!E27/SER_hh_num!E27)</f>
        <v>0</v>
      </c>
      <c r="F28" s="117">
        <f>IF(SER_hh_tes!F27=0,0,1000000/0.086*SER_hh_tes!F27/SER_hh_num!F27)</f>
        <v>0</v>
      </c>
      <c r="G28" s="117">
        <f>IF(SER_hh_tes!G27=0,0,1000000/0.086*SER_hh_tes!G27/SER_hh_num!G27)</f>
        <v>0</v>
      </c>
      <c r="H28" s="117">
        <f>IF(SER_hh_tes!H27=0,0,1000000/0.086*SER_hh_tes!H27/SER_hh_num!H27)</f>
        <v>0</v>
      </c>
      <c r="I28" s="117">
        <f>IF(SER_hh_tes!I27=0,0,1000000/0.086*SER_hh_tes!I27/SER_hh_num!I27)</f>
        <v>0</v>
      </c>
      <c r="J28" s="117">
        <f>IF(SER_hh_tes!J27=0,0,1000000/0.086*SER_hh_tes!J27/SER_hh_num!J27)</f>
        <v>0</v>
      </c>
      <c r="K28" s="117">
        <f>IF(SER_hh_tes!K27=0,0,1000000/0.086*SER_hh_tes!K27/SER_hh_num!K27)</f>
        <v>0</v>
      </c>
      <c r="L28" s="117">
        <f>IF(SER_hh_tes!L27=0,0,1000000/0.086*SER_hh_tes!L27/SER_hh_num!L27)</f>
        <v>0</v>
      </c>
      <c r="M28" s="117">
        <f>IF(SER_hh_tes!M27=0,0,1000000/0.086*SER_hh_tes!M27/SER_hh_num!M27)</f>
        <v>0</v>
      </c>
      <c r="N28" s="117">
        <f>IF(SER_hh_tes!N27=0,0,1000000/0.086*SER_hh_tes!N27/SER_hh_num!N27)</f>
        <v>0</v>
      </c>
      <c r="O28" s="117">
        <f>IF(SER_hh_tes!O27=0,0,1000000/0.086*SER_hh_tes!O27/SER_hh_num!O27)</f>
        <v>0</v>
      </c>
      <c r="P28" s="117">
        <f>IF(SER_hh_tes!P27=0,0,1000000/0.086*SER_hh_tes!P27/SER_hh_num!P27)</f>
        <v>0</v>
      </c>
      <c r="Q28" s="117">
        <f>IF(SER_hh_tes!Q27=0,0,1000000/0.086*SER_hh_tes!Q27/SER_hh_num!Q27)</f>
        <v>0</v>
      </c>
    </row>
    <row r="29" spans="1:17" ht="12.95" customHeight="1" x14ac:dyDescent="0.25">
      <c r="A29" s="90" t="s">
        <v>46</v>
      </c>
      <c r="B29" s="101">
        <f>IF(SER_hh_tes!B29=0,0,1000000/0.086*SER_hh_tes!B29/SER_hh_num!B29)</f>
        <v>7796.9719515238157</v>
      </c>
      <c r="C29" s="101">
        <f>IF(SER_hh_tes!C29=0,0,1000000/0.086*SER_hh_tes!C29/SER_hh_num!C29)</f>
        <v>7578.3100336986372</v>
      </c>
      <c r="D29" s="101">
        <f>IF(SER_hh_tes!D29=0,0,1000000/0.086*SER_hh_tes!D29/SER_hh_num!D29)</f>
        <v>7611.327564115777</v>
      </c>
      <c r="E29" s="101">
        <f>IF(SER_hh_tes!E29=0,0,1000000/0.086*SER_hh_tes!E29/SER_hh_num!E29)</f>
        <v>7569.8670728321504</v>
      </c>
      <c r="F29" s="101">
        <f>IF(SER_hh_tes!F29=0,0,1000000/0.086*SER_hh_tes!F29/SER_hh_num!F29)</f>
        <v>7601.0529029516083</v>
      </c>
      <c r="G29" s="101">
        <f>IF(SER_hh_tes!G29=0,0,1000000/0.086*SER_hh_tes!G29/SER_hh_num!G29)</f>
        <v>7514.7321724547419</v>
      </c>
      <c r="H29" s="101">
        <f>IF(SER_hh_tes!H29=0,0,1000000/0.086*SER_hh_tes!H29/SER_hh_num!H29)</f>
        <v>7472.0731357393943</v>
      </c>
      <c r="I29" s="101">
        <f>IF(SER_hh_tes!I29=0,0,1000000/0.086*SER_hh_tes!I29/SER_hh_num!I29)</f>
        <v>7320.4285836549616</v>
      </c>
      <c r="J29" s="101">
        <f>IF(SER_hh_tes!J29=0,0,1000000/0.086*SER_hh_tes!J29/SER_hh_num!J29)</f>
        <v>7277.8541267867431</v>
      </c>
      <c r="K29" s="101">
        <f>IF(SER_hh_tes!K29=0,0,1000000/0.086*SER_hh_tes!K29/SER_hh_num!K29)</f>
        <v>7144.2840277383193</v>
      </c>
      <c r="L29" s="101">
        <f>IF(SER_hh_tes!L29=0,0,1000000/0.086*SER_hh_tes!L29/SER_hh_num!L29)</f>
        <v>7033.272017485403</v>
      </c>
      <c r="M29" s="101">
        <f>IF(SER_hh_tes!M29=0,0,1000000/0.086*SER_hh_tes!M29/SER_hh_num!M29)</f>
        <v>7119.8527684759092</v>
      </c>
      <c r="N29" s="101">
        <f>IF(SER_hh_tes!N29=0,0,1000000/0.086*SER_hh_tes!N29/SER_hh_num!N29)</f>
        <v>7413.158232341083</v>
      </c>
      <c r="O29" s="101">
        <f>IF(SER_hh_tes!O29=0,0,1000000/0.086*SER_hh_tes!O29/SER_hh_num!O29)</f>
        <v>7534.3423784901897</v>
      </c>
      <c r="P29" s="101">
        <f>IF(SER_hh_tes!P29=0,0,1000000/0.086*SER_hh_tes!P29/SER_hh_num!P29)</f>
        <v>7707.3292741344412</v>
      </c>
      <c r="Q29" s="101">
        <f>IF(SER_hh_tes!Q29=0,0,1000000/0.086*SER_hh_tes!Q29/SER_hh_num!Q29)</f>
        <v>7649.0861941007115</v>
      </c>
    </row>
    <row r="30" spans="1:17" ht="12" customHeight="1" x14ac:dyDescent="0.25">
      <c r="A30" s="88" t="s">
        <v>66</v>
      </c>
      <c r="B30" s="100">
        <f>IF(SER_hh_tes!B30=0,0,1000000/0.086*SER_hh_tes!B30/SER_hh_num!B30)</f>
        <v>0</v>
      </c>
      <c r="C30" s="100">
        <f>IF(SER_hh_tes!C30=0,0,1000000/0.086*SER_hh_tes!C30/SER_hh_num!C30)</f>
        <v>6983.1156007786794</v>
      </c>
      <c r="D30" s="100">
        <f>IF(SER_hh_tes!D30=0,0,1000000/0.086*SER_hh_tes!D30/SER_hh_num!D30)</f>
        <v>6991.2934405929655</v>
      </c>
      <c r="E30" s="100">
        <f>IF(SER_hh_tes!E30=0,0,1000000/0.086*SER_hh_tes!E30/SER_hh_num!E30)</f>
        <v>7012.5944251252949</v>
      </c>
      <c r="F30" s="100">
        <f>IF(SER_hh_tes!F30=0,0,1000000/0.086*SER_hh_tes!F30/SER_hh_num!F30)</f>
        <v>7042.2151741208081</v>
      </c>
      <c r="G30" s="100">
        <f>IF(SER_hh_tes!G30=0,0,1000000/0.086*SER_hh_tes!G30/SER_hh_num!G30)</f>
        <v>6962.9279839397341</v>
      </c>
      <c r="H30" s="100">
        <f>IF(SER_hh_tes!H30=0,0,1000000/0.086*SER_hh_tes!H30/SER_hh_num!H30)</f>
        <v>6889.2842853311349</v>
      </c>
      <c r="I30" s="100">
        <f>IF(SER_hh_tes!I30=0,0,1000000/0.086*SER_hh_tes!I30/SER_hh_num!I30)</f>
        <v>6818.1132701802799</v>
      </c>
      <c r="J30" s="100">
        <f>IF(SER_hh_tes!J30=0,0,1000000/0.086*SER_hh_tes!J30/SER_hh_num!J30)</f>
        <v>6852.5007002222701</v>
      </c>
      <c r="K30" s="100">
        <f>IF(SER_hh_tes!K30=0,0,1000000/0.086*SER_hh_tes!K30/SER_hh_num!K30)</f>
        <v>6893.2852403992028</v>
      </c>
      <c r="L30" s="100">
        <f>IF(SER_hh_tes!L30=0,0,1000000/0.086*SER_hh_tes!L30/SER_hh_num!L30)</f>
        <v>6871.6845603395404</v>
      </c>
      <c r="M30" s="100">
        <f>IF(SER_hh_tes!M30=0,0,1000000/0.086*SER_hh_tes!M30/SER_hh_num!M30)</f>
        <v>6892.6746355210489</v>
      </c>
      <c r="N30" s="100">
        <f>IF(SER_hh_tes!N30=0,0,1000000/0.086*SER_hh_tes!N30/SER_hh_num!N30)</f>
        <v>7289.7370344140663</v>
      </c>
      <c r="O30" s="100">
        <f>IF(SER_hh_tes!O30=0,0,1000000/0.086*SER_hh_tes!O30/SER_hh_num!O30)</f>
        <v>7286.721777200506</v>
      </c>
      <c r="P30" s="100">
        <f>IF(SER_hh_tes!P30=0,0,1000000/0.086*SER_hh_tes!P30/SER_hh_num!P30)</f>
        <v>7577.6186879218121</v>
      </c>
      <c r="Q30" s="100">
        <f>IF(SER_hh_tes!Q30=0,0,1000000/0.086*SER_hh_tes!Q30/SER_hh_num!Q30)</f>
        <v>7725.0262093456213</v>
      </c>
    </row>
    <row r="31" spans="1:17" ht="12" customHeight="1" x14ac:dyDescent="0.25">
      <c r="A31" s="88" t="s">
        <v>98</v>
      </c>
      <c r="B31" s="100">
        <f>IF(SER_hh_tes!B31=0,0,1000000/0.086*SER_hh_tes!B31/SER_hh_num!B31)</f>
        <v>6594.4692151375384</v>
      </c>
      <c r="C31" s="100">
        <f>IF(SER_hh_tes!C31=0,0,1000000/0.086*SER_hh_tes!C31/SER_hh_num!C31)</f>
        <v>6703.7833231205786</v>
      </c>
      <c r="D31" s="100">
        <f>IF(SER_hh_tes!D31=0,0,1000000/0.086*SER_hh_tes!D31/SER_hh_num!D31)</f>
        <v>6823.4767918129282</v>
      </c>
      <c r="E31" s="100">
        <f>IF(SER_hh_tes!E31=0,0,1000000/0.086*SER_hh_tes!E31/SER_hh_num!E31)</f>
        <v>6776.7259199131468</v>
      </c>
      <c r="F31" s="100">
        <f>IF(SER_hh_tes!F31=0,0,1000000/0.086*SER_hh_tes!F31/SER_hh_num!F31)</f>
        <v>6843.0359543533732</v>
      </c>
      <c r="G31" s="100">
        <f>IF(SER_hh_tes!G31=0,0,1000000/0.086*SER_hh_tes!G31/SER_hh_num!G31)</f>
        <v>6809.9237078104752</v>
      </c>
      <c r="H31" s="100">
        <f>IF(SER_hh_tes!H31=0,0,1000000/0.086*SER_hh_tes!H31/SER_hh_num!H31)</f>
        <v>6780.5648926537688</v>
      </c>
      <c r="I31" s="100">
        <f>IF(SER_hh_tes!I31=0,0,1000000/0.086*SER_hh_tes!I31/SER_hh_num!I31)</f>
        <v>6776.3911131225404</v>
      </c>
      <c r="J31" s="100">
        <f>IF(SER_hh_tes!J31=0,0,1000000/0.086*SER_hh_tes!J31/SER_hh_num!J31)</f>
        <v>6876.6953271058692</v>
      </c>
      <c r="K31" s="100">
        <f>IF(SER_hh_tes!K31=0,0,1000000/0.086*SER_hh_tes!K31/SER_hh_num!K31)</f>
        <v>6971.1094831809032</v>
      </c>
      <c r="L31" s="100">
        <f>IF(SER_hh_tes!L31=0,0,1000000/0.086*SER_hh_tes!L31/SER_hh_num!L31)</f>
        <v>6974.7869887214056</v>
      </c>
      <c r="M31" s="100">
        <f>IF(SER_hh_tes!M31=0,0,1000000/0.086*SER_hh_tes!M31/SER_hh_num!M31)</f>
        <v>7024.0225975146222</v>
      </c>
      <c r="N31" s="100">
        <f>IF(SER_hh_tes!N31=0,0,1000000/0.086*SER_hh_tes!N31/SER_hh_num!N31)</f>
        <v>7267.4516879897101</v>
      </c>
      <c r="O31" s="100">
        <f>IF(SER_hh_tes!O31=0,0,1000000/0.086*SER_hh_tes!O31/SER_hh_num!O31)</f>
        <v>7470.1014992409337</v>
      </c>
      <c r="P31" s="100">
        <f>IF(SER_hh_tes!P31=0,0,1000000/0.086*SER_hh_tes!P31/SER_hh_num!P31)</f>
        <v>7786.70227033028</v>
      </c>
      <c r="Q31" s="100">
        <f>IF(SER_hh_tes!Q31=0,0,1000000/0.086*SER_hh_tes!Q31/SER_hh_num!Q31)</f>
        <v>7763.1355825940136</v>
      </c>
    </row>
    <row r="32" spans="1:17" ht="12" customHeight="1" x14ac:dyDescent="0.25">
      <c r="A32" s="88" t="s">
        <v>34</v>
      </c>
      <c r="B32" s="100">
        <f>IF(SER_hh_tes!B32=0,0,1000000/0.086*SER_hh_tes!B32/SER_hh_num!B32)</f>
        <v>0</v>
      </c>
      <c r="C32" s="100">
        <f>IF(SER_hh_tes!C32=0,0,1000000/0.086*SER_hh_tes!C32/SER_hh_num!C32)</f>
        <v>0</v>
      </c>
      <c r="D32" s="100">
        <f>IF(SER_hh_tes!D32=0,0,1000000/0.086*SER_hh_tes!D32/SER_hh_num!D32)</f>
        <v>0</v>
      </c>
      <c r="E32" s="100">
        <f>IF(SER_hh_tes!E32=0,0,1000000/0.086*SER_hh_tes!E32/SER_hh_num!E32)</f>
        <v>0</v>
      </c>
      <c r="F32" s="100">
        <f>IF(SER_hh_tes!F32=0,0,1000000/0.086*SER_hh_tes!F32/SER_hh_num!F32)</f>
        <v>0</v>
      </c>
      <c r="G32" s="100">
        <f>IF(SER_hh_tes!G32=0,0,1000000/0.086*SER_hh_tes!G32/SER_hh_num!G32)</f>
        <v>0</v>
      </c>
      <c r="H32" s="100">
        <f>IF(SER_hh_tes!H32=0,0,1000000/0.086*SER_hh_tes!H32/SER_hh_num!H32)</f>
        <v>0</v>
      </c>
      <c r="I32" s="100">
        <f>IF(SER_hh_tes!I32=0,0,1000000/0.086*SER_hh_tes!I32/SER_hh_num!I32)</f>
        <v>0</v>
      </c>
      <c r="J32" s="100">
        <f>IF(SER_hh_tes!J32=0,0,1000000/0.086*SER_hh_tes!J32/SER_hh_num!J32)</f>
        <v>0</v>
      </c>
      <c r="K32" s="100">
        <f>IF(SER_hh_tes!K32=0,0,1000000/0.086*SER_hh_tes!K32/SER_hh_num!K32)</f>
        <v>0</v>
      </c>
      <c r="L32" s="100">
        <f>IF(SER_hh_tes!L32=0,0,1000000/0.086*SER_hh_tes!L32/SER_hh_num!L32)</f>
        <v>0</v>
      </c>
      <c r="M32" s="100">
        <f>IF(SER_hh_tes!M32=0,0,1000000/0.086*SER_hh_tes!M32/SER_hh_num!M32)</f>
        <v>0</v>
      </c>
      <c r="N32" s="100">
        <f>IF(SER_hh_tes!N32=0,0,1000000/0.086*SER_hh_tes!N32/SER_hh_num!N32)</f>
        <v>0</v>
      </c>
      <c r="O32" s="100">
        <f>IF(SER_hh_tes!O32=0,0,1000000/0.086*SER_hh_tes!O32/SER_hh_num!O32)</f>
        <v>0</v>
      </c>
      <c r="P32" s="100">
        <f>IF(SER_hh_tes!P32=0,0,1000000/0.086*SER_hh_tes!P32/SER_hh_num!P32)</f>
        <v>0</v>
      </c>
      <c r="Q32" s="100">
        <f>IF(SER_hh_tes!Q32=0,0,1000000/0.086*SER_hh_tes!Q32/SER_hh_num!Q32)</f>
        <v>0</v>
      </c>
    </row>
    <row r="33" spans="1:17" ht="12" customHeight="1" x14ac:dyDescent="0.25">
      <c r="A33" s="49" t="s">
        <v>30</v>
      </c>
      <c r="B33" s="18">
        <f>IF(SER_hh_tes!B33=0,0,1000000/0.086*SER_hh_tes!B33/SER_hh_num!B33)</f>
        <v>7960.4438935591734</v>
      </c>
      <c r="C33" s="18">
        <f>IF(SER_hh_tes!C33=0,0,1000000/0.086*SER_hh_tes!C33/SER_hh_num!C33)</f>
        <v>7849.0614187188712</v>
      </c>
      <c r="D33" s="18">
        <f>IF(SER_hh_tes!D33=0,0,1000000/0.086*SER_hh_tes!D33/SER_hh_num!D33)</f>
        <v>7888.5227699008447</v>
      </c>
      <c r="E33" s="18">
        <f>IF(SER_hh_tes!E33=0,0,1000000/0.086*SER_hh_tes!E33/SER_hh_num!E33)</f>
        <v>7900.3765109347069</v>
      </c>
      <c r="F33" s="18">
        <f>IF(SER_hh_tes!F33=0,0,1000000/0.086*SER_hh_tes!F33/SER_hh_num!F33)</f>
        <v>7908.6918575338314</v>
      </c>
      <c r="G33" s="18">
        <f>IF(SER_hh_tes!G33=0,0,1000000/0.086*SER_hh_tes!G33/SER_hh_num!G33)</f>
        <v>7797.7899228410506</v>
      </c>
      <c r="H33" s="18">
        <f>IF(SER_hh_tes!H33=0,0,1000000/0.086*SER_hh_tes!H33/SER_hh_num!H33)</f>
        <v>7741.2323944523205</v>
      </c>
      <c r="I33" s="18">
        <f>IF(SER_hh_tes!I33=0,0,1000000/0.086*SER_hh_tes!I33/SER_hh_num!I33)</f>
        <v>7536.443968804886</v>
      </c>
      <c r="J33" s="18">
        <f>IF(SER_hh_tes!J33=0,0,1000000/0.086*SER_hh_tes!J33/SER_hh_num!J33)</f>
        <v>7436.9657398361132</v>
      </c>
      <c r="K33" s="18">
        <f>IF(SER_hh_tes!K33=0,0,1000000/0.086*SER_hh_tes!K33/SER_hh_num!K33)</f>
        <v>7220.3340829023819</v>
      </c>
      <c r="L33" s="18">
        <f>IF(SER_hh_tes!L33=0,0,1000000/0.086*SER_hh_tes!L33/SER_hh_num!L33)</f>
        <v>7061.5444188902602</v>
      </c>
      <c r="M33" s="18">
        <f>IF(SER_hh_tes!M33=0,0,1000000/0.086*SER_hh_tes!M33/SER_hh_num!M33)</f>
        <v>7155.563800588372</v>
      </c>
      <c r="N33" s="18">
        <f>IF(SER_hh_tes!N33=0,0,1000000/0.086*SER_hh_tes!N33/SER_hh_num!N33)</f>
        <v>7453.0611285894711</v>
      </c>
      <c r="O33" s="18">
        <f>IF(SER_hh_tes!O33=0,0,1000000/0.086*SER_hh_tes!O33/SER_hh_num!O33)</f>
        <v>7556.6969727211526</v>
      </c>
      <c r="P33" s="18">
        <f>IF(SER_hh_tes!P33=0,0,1000000/0.086*SER_hh_tes!P33/SER_hh_num!P33)</f>
        <v>7698.1279219419812</v>
      </c>
      <c r="Q33" s="18">
        <f>IF(SER_hh_tes!Q33=0,0,1000000/0.086*SER_hh_tes!Q33/SER_hh_num!Q33)</f>
        <v>7622.7732010950722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>
        <f>IF(SER_hh_emi!B3=0,0,1000000*SER_hh_emi!B3/SER_hh_num!B3)</f>
        <v>9884.0481789179048</v>
      </c>
      <c r="C3" s="106">
        <f>IF(SER_hh_emi!C3=0,0,1000000*SER_hh_emi!C3/SER_hh_num!C3)</f>
        <v>10199.600827419483</v>
      </c>
      <c r="D3" s="106">
        <f>IF(SER_hh_emi!D3=0,0,1000000*SER_hh_emi!D3/SER_hh_num!D3)</f>
        <v>10713.54629244804</v>
      </c>
      <c r="E3" s="106">
        <f>IF(SER_hh_emi!E3=0,0,1000000*SER_hh_emi!E3/SER_hh_num!E3)</f>
        <v>10786.849545717236</v>
      </c>
      <c r="F3" s="106">
        <f>IF(SER_hh_emi!F3=0,0,1000000*SER_hh_emi!F3/SER_hh_num!F3)</f>
        <v>10973.588067711502</v>
      </c>
      <c r="G3" s="106">
        <f>IF(SER_hh_emi!G3=0,0,1000000*SER_hh_emi!G3/SER_hh_num!G3)</f>
        <v>9602.1767455933896</v>
      </c>
      <c r="H3" s="106">
        <f>IF(SER_hh_emi!H3=0,0,1000000*SER_hh_emi!H3/SER_hh_num!H3)</f>
        <v>10206.966794864726</v>
      </c>
      <c r="I3" s="106">
        <f>IF(SER_hh_emi!I3=0,0,1000000*SER_hh_emi!I3/SER_hh_num!I3)</f>
        <v>9583.2814763558799</v>
      </c>
      <c r="J3" s="106">
        <f>IF(SER_hh_emi!J3=0,0,1000000*SER_hh_emi!J3/SER_hh_num!J3)</f>
        <v>8645.6136389121293</v>
      </c>
      <c r="K3" s="106">
        <f>IF(SER_hh_emi!K3=0,0,1000000*SER_hh_emi!K3/SER_hh_num!K3)</f>
        <v>8061.816962800699</v>
      </c>
      <c r="L3" s="106">
        <f>IF(SER_hh_emi!L3=0,0,1000000*SER_hh_emi!L3/SER_hh_num!L3)</f>
        <v>8707.4711577876169</v>
      </c>
      <c r="M3" s="106">
        <f>IF(SER_hh_emi!M3=0,0,1000000*SER_hh_emi!M3/SER_hh_num!M3)</f>
        <v>7629.1000232917859</v>
      </c>
      <c r="N3" s="106">
        <f>IF(SER_hh_emi!N3=0,0,1000000*SER_hh_emi!N3/SER_hh_num!N3)</f>
        <v>7396.7441246348553</v>
      </c>
      <c r="O3" s="106">
        <f>IF(SER_hh_emi!O3=0,0,1000000*SER_hh_emi!O3/SER_hh_num!O3)</f>
        <v>6877.9249046285486</v>
      </c>
      <c r="P3" s="106">
        <f>IF(SER_hh_emi!P3=0,0,1000000*SER_hh_emi!P3/SER_hh_num!P3)</f>
        <v>7133.8494784789582</v>
      </c>
      <c r="Q3" s="106">
        <f>IF(SER_hh_emi!Q3=0,0,1000000*SER_hh_emi!Q3/SER_hh_num!Q3)</f>
        <v>6851.0993005430309</v>
      </c>
    </row>
    <row r="4" spans="1:17" ht="12.95" customHeight="1" x14ac:dyDescent="0.25">
      <c r="A4" s="90" t="s">
        <v>44</v>
      </c>
      <c r="B4" s="101">
        <f>IF(SER_hh_emi!B4=0,0,1000000*SER_hh_emi!B4/SER_hh_num!B4)</f>
        <v>8934.6839710115655</v>
      </c>
      <c r="C4" s="101">
        <f>IF(SER_hh_emi!C4=0,0,1000000*SER_hh_emi!C4/SER_hh_num!C4)</f>
        <v>8870.8138364540755</v>
      </c>
      <c r="D4" s="101">
        <f>IF(SER_hh_emi!D4=0,0,1000000*SER_hh_emi!D4/SER_hh_num!D4)</f>
        <v>9327.825560630743</v>
      </c>
      <c r="E4" s="101">
        <f>IF(SER_hh_emi!E4=0,0,1000000*SER_hh_emi!E4/SER_hh_num!E4)</f>
        <v>9264.5702688915062</v>
      </c>
      <c r="F4" s="101">
        <f>IF(SER_hh_emi!F4=0,0,1000000*SER_hh_emi!F4/SER_hh_num!F4)</f>
        <v>9517.3908159111361</v>
      </c>
      <c r="G4" s="101">
        <f>IF(SER_hh_emi!G4=0,0,1000000*SER_hh_emi!G4/SER_hh_num!G4)</f>
        <v>8145.4462665973724</v>
      </c>
      <c r="H4" s="101">
        <f>IF(SER_hh_emi!H4=0,0,1000000*SER_hh_emi!H4/SER_hh_num!H4)</f>
        <v>8801.1631189445234</v>
      </c>
      <c r="I4" s="101">
        <f>IF(SER_hh_emi!I4=0,0,1000000*SER_hh_emi!I4/SER_hh_num!I4)</f>
        <v>8199.3904652079254</v>
      </c>
      <c r="J4" s="101">
        <f>IF(SER_hh_emi!J4=0,0,1000000*SER_hh_emi!J4/SER_hh_num!J4)</f>
        <v>7248.3466916683428</v>
      </c>
      <c r="K4" s="101">
        <f>IF(SER_hh_emi!K4=0,0,1000000*SER_hh_emi!K4/SER_hh_num!K4)</f>
        <v>6604.0830329809842</v>
      </c>
      <c r="L4" s="101">
        <f>IF(SER_hh_emi!L4=0,0,1000000*SER_hh_emi!L4/SER_hh_num!L4)</f>
        <v>7267.7169588197612</v>
      </c>
      <c r="M4" s="101">
        <f>IF(SER_hh_emi!M4=0,0,1000000*SER_hh_emi!M4/SER_hh_num!M4)</f>
        <v>6283.5981230120069</v>
      </c>
      <c r="N4" s="101">
        <f>IF(SER_hh_emi!N4=0,0,1000000*SER_hh_emi!N4/SER_hh_num!N4)</f>
        <v>6121.9177025267909</v>
      </c>
      <c r="O4" s="101">
        <f>IF(SER_hh_emi!O4=0,0,1000000*SER_hh_emi!O4/SER_hh_num!O4)</f>
        <v>5670.3511198636143</v>
      </c>
      <c r="P4" s="101">
        <f>IF(SER_hh_emi!P4=0,0,1000000*SER_hh_emi!P4/SER_hh_num!P4)</f>
        <v>5875.0519273392365</v>
      </c>
      <c r="Q4" s="101">
        <f>IF(SER_hh_emi!Q4=0,0,1000000*SER_hh_emi!Q4/SER_hh_num!Q4)</f>
        <v>5611.0981753286987</v>
      </c>
    </row>
    <row r="5" spans="1:17" ht="12" customHeight="1" x14ac:dyDescent="0.25">
      <c r="A5" s="88" t="s">
        <v>38</v>
      </c>
      <c r="B5" s="100">
        <f>IF(SER_hh_emi!B5=0,0,1000000*SER_hh_emi!B5/SER_hh_num!B5)</f>
        <v>41129.136012241754</v>
      </c>
      <c r="C5" s="100">
        <f>IF(SER_hh_emi!C5=0,0,1000000*SER_hh_emi!C5/SER_hh_num!C5)</f>
        <v>42069.40465235553</v>
      </c>
      <c r="D5" s="100">
        <f>IF(SER_hh_emi!D5=0,0,1000000*SER_hh_emi!D5/SER_hh_num!D5)</f>
        <v>43315.898368295842</v>
      </c>
      <c r="E5" s="100">
        <f>IF(SER_hh_emi!E5=0,0,1000000*SER_hh_emi!E5/SER_hh_num!E5)</f>
        <v>43858.206574136217</v>
      </c>
      <c r="F5" s="100">
        <f>IF(SER_hh_emi!F5=0,0,1000000*SER_hh_emi!F5/SER_hh_num!F5)</f>
        <v>43347.463092888713</v>
      </c>
      <c r="G5" s="100">
        <f>IF(SER_hh_emi!G5=0,0,1000000*SER_hh_emi!G5/SER_hh_num!G5)</f>
        <v>40392.181006590472</v>
      </c>
      <c r="H5" s="100">
        <f>IF(SER_hh_emi!H5=0,0,1000000*SER_hh_emi!H5/SER_hh_num!H5)</f>
        <v>41532.601963430316</v>
      </c>
      <c r="I5" s="100">
        <f>IF(SER_hh_emi!I5=0,0,1000000*SER_hh_emi!I5/SER_hh_num!I5)</f>
        <v>41241.755407333447</v>
      </c>
      <c r="J5" s="100">
        <f>IF(SER_hh_emi!J5=0,0,1000000*SER_hh_emi!J5/SER_hh_num!J5)</f>
        <v>35731.607461753076</v>
      </c>
      <c r="K5" s="100">
        <f>IF(SER_hh_emi!K5=0,0,1000000*SER_hh_emi!K5/SER_hh_num!K5)</f>
        <v>30293.303877614435</v>
      </c>
      <c r="L5" s="100">
        <f>IF(SER_hh_emi!L5=0,0,1000000*SER_hh_emi!L5/SER_hh_num!L5)</f>
        <v>32838.803161249263</v>
      </c>
      <c r="M5" s="100">
        <f>IF(SER_hh_emi!M5=0,0,1000000*SER_hh_emi!M5/SER_hh_num!M5)</f>
        <v>28342.381255539913</v>
      </c>
      <c r="N5" s="100">
        <f>IF(SER_hh_emi!N5=0,0,1000000*SER_hh_emi!N5/SER_hh_num!N5)</f>
        <v>34925.669515863141</v>
      </c>
      <c r="O5" s="100">
        <f>IF(SER_hh_emi!O5=0,0,1000000*SER_hh_emi!O5/SER_hh_num!O5)</f>
        <v>32033.36829574213</v>
      </c>
      <c r="P5" s="100">
        <f>IF(SER_hh_emi!P5=0,0,1000000*SER_hh_emi!P5/SER_hh_num!P5)</f>
        <v>32672.408999774492</v>
      </c>
      <c r="Q5" s="100">
        <f>IF(SER_hh_emi!Q5=0,0,1000000*SER_hh_emi!Q5/SER_hh_num!Q5)</f>
        <v>30048.209432369935</v>
      </c>
    </row>
    <row r="6" spans="1:17" ht="12" customHeight="1" x14ac:dyDescent="0.25">
      <c r="A6" s="88" t="s">
        <v>66</v>
      </c>
      <c r="B6" s="100">
        <f>IF(SER_hh_emi!B6=0,0,1000000*SER_hh_emi!B6/SER_hh_num!B6)</f>
        <v>0</v>
      </c>
      <c r="C6" s="100">
        <f>IF(SER_hh_emi!C6=0,0,1000000*SER_hh_emi!C6/SER_hh_num!C6)</f>
        <v>0</v>
      </c>
      <c r="D6" s="100">
        <f>IF(SER_hh_emi!D6=0,0,1000000*SER_hh_emi!D6/SER_hh_num!D6)</f>
        <v>0</v>
      </c>
      <c r="E6" s="100">
        <f>IF(SER_hh_emi!E6=0,0,1000000*SER_hh_emi!E6/SER_hh_num!E6)</f>
        <v>0</v>
      </c>
      <c r="F6" s="100">
        <f>IF(SER_hh_emi!F6=0,0,1000000*SER_hh_emi!F6/SER_hh_num!F6)</f>
        <v>0</v>
      </c>
      <c r="G6" s="100">
        <f>IF(SER_hh_emi!G6=0,0,1000000*SER_hh_emi!G6/SER_hh_num!G6)</f>
        <v>0</v>
      </c>
      <c r="H6" s="100">
        <f>IF(SER_hh_emi!H6=0,0,1000000*SER_hh_emi!H6/SER_hh_num!H6)</f>
        <v>0</v>
      </c>
      <c r="I6" s="100">
        <f>IF(SER_hh_emi!I6=0,0,1000000*SER_hh_emi!I6/SER_hh_num!I6)</f>
        <v>0</v>
      </c>
      <c r="J6" s="100">
        <f>IF(SER_hh_emi!J6=0,0,1000000*SER_hh_emi!J6/SER_hh_num!J6)</f>
        <v>0</v>
      </c>
      <c r="K6" s="100">
        <f>IF(SER_hh_emi!K6=0,0,1000000*SER_hh_emi!K6/SER_hh_num!K6)</f>
        <v>0</v>
      </c>
      <c r="L6" s="100">
        <f>IF(SER_hh_emi!L6=0,0,1000000*SER_hh_emi!L6/SER_hh_num!L6)</f>
        <v>0</v>
      </c>
      <c r="M6" s="100">
        <f>IF(SER_hh_emi!M6=0,0,1000000*SER_hh_emi!M6/SER_hh_num!M6)</f>
        <v>0</v>
      </c>
      <c r="N6" s="100">
        <f>IF(SER_hh_emi!N6=0,0,1000000*SER_hh_emi!N6/SER_hh_num!N6)</f>
        <v>0</v>
      </c>
      <c r="O6" s="100">
        <f>IF(SER_hh_emi!O6=0,0,1000000*SER_hh_emi!O6/SER_hh_num!O6)</f>
        <v>0</v>
      </c>
      <c r="P6" s="100">
        <f>IF(SER_hh_emi!P6=0,0,1000000*SER_hh_emi!P6/SER_hh_num!P6)</f>
        <v>0</v>
      </c>
      <c r="Q6" s="100">
        <f>IF(SER_hh_emi!Q6=0,0,1000000*SER_hh_emi!Q6/SER_hh_num!Q6)</f>
        <v>0</v>
      </c>
    </row>
    <row r="7" spans="1:17" ht="12" customHeight="1" x14ac:dyDescent="0.25">
      <c r="A7" s="88" t="s">
        <v>99</v>
      </c>
      <c r="B7" s="100">
        <f>IF(SER_hh_emi!B7=0,0,1000000*SER_hh_emi!B7/SER_hh_num!B7)</f>
        <v>27822.219457179817</v>
      </c>
      <c r="C7" s="100">
        <f>IF(SER_hh_emi!C7=0,0,1000000*SER_hh_emi!C7/SER_hh_num!C7)</f>
        <v>28844.564983126493</v>
      </c>
      <c r="D7" s="100">
        <f>IF(SER_hh_emi!D7=0,0,1000000*SER_hh_emi!D7/SER_hh_num!D7)</f>
        <v>28791.538396001528</v>
      </c>
      <c r="E7" s="100">
        <f>IF(SER_hh_emi!E7=0,0,1000000*SER_hh_emi!E7/SER_hh_num!E7)</f>
        <v>29581.617598280674</v>
      </c>
      <c r="F7" s="100">
        <f>IF(SER_hh_emi!F7=0,0,1000000*SER_hh_emi!F7/SER_hh_num!F7)</f>
        <v>30405.763468622688</v>
      </c>
      <c r="G7" s="100">
        <f>IF(SER_hh_emi!G7=0,0,1000000*SER_hh_emi!G7/SER_hh_num!G7)</f>
        <v>23890.306896981252</v>
      </c>
      <c r="H7" s="100">
        <f>IF(SER_hh_emi!H7=0,0,1000000*SER_hh_emi!H7/SER_hh_num!H7)</f>
        <v>27810.937276499335</v>
      </c>
      <c r="I7" s="100">
        <f>IF(SER_hh_emi!I7=0,0,1000000*SER_hh_emi!I7/SER_hh_num!I7)</f>
        <v>27266.9246937723</v>
      </c>
      <c r="J7" s="100">
        <f>IF(SER_hh_emi!J7=0,0,1000000*SER_hh_emi!J7/SER_hh_num!J7)</f>
        <v>22299.137455496475</v>
      </c>
      <c r="K7" s="100">
        <f>IF(SER_hh_emi!K7=0,0,1000000*SER_hh_emi!K7/SER_hh_num!K7)</f>
        <v>21696.741140352129</v>
      </c>
      <c r="L7" s="100">
        <f>IF(SER_hh_emi!L7=0,0,1000000*SER_hh_emi!L7/SER_hh_num!L7)</f>
        <v>21999.385606170152</v>
      </c>
      <c r="M7" s="100">
        <f>IF(SER_hh_emi!M7=0,0,1000000*SER_hh_emi!M7/SER_hh_num!M7)</f>
        <v>18937.03528191409</v>
      </c>
      <c r="N7" s="100">
        <f>IF(SER_hh_emi!N7=0,0,1000000*SER_hh_emi!N7/SER_hh_num!N7)</f>
        <v>23136.557678587502</v>
      </c>
      <c r="O7" s="100">
        <f>IF(SER_hh_emi!O7=0,0,1000000*SER_hh_emi!O7/SER_hh_num!O7)</f>
        <v>21292.393735312398</v>
      </c>
      <c r="P7" s="100">
        <f>IF(SER_hh_emi!P7=0,0,1000000*SER_hh_emi!P7/SER_hh_num!P7)</f>
        <v>21588.663431164474</v>
      </c>
      <c r="Q7" s="100">
        <f>IF(SER_hh_emi!Q7=0,0,1000000*SER_hh_emi!Q7/SER_hh_num!Q7)</f>
        <v>19813.977301198091</v>
      </c>
    </row>
    <row r="8" spans="1:17" ht="12" customHeight="1" x14ac:dyDescent="0.25">
      <c r="A8" s="88" t="s">
        <v>101</v>
      </c>
      <c r="B8" s="100">
        <f>IF(SER_hh_emi!B8=0,0,1000000*SER_hh_emi!B8/SER_hh_num!B8)</f>
        <v>0</v>
      </c>
      <c r="C8" s="100">
        <f>IF(SER_hh_emi!C8=0,0,1000000*SER_hh_emi!C8/SER_hh_num!C8)</f>
        <v>0</v>
      </c>
      <c r="D8" s="100">
        <f>IF(SER_hh_emi!D8=0,0,1000000*SER_hh_emi!D8/SER_hh_num!D8)</f>
        <v>0</v>
      </c>
      <c r="E8" s="100">
        <f>IF(SER_hh_emi!E8=0,0,1000000*SER_hh_emi!E8/SER_hh_num!E8)</f>
        <v>0</v>
      </c>
      <c r="F8" s="100">
        <f>IF(SER_hh_emi!F8=0,0,1000000*SER_hh_emi!F8/SER_hh_num!F8)</f>
        <v>0</v>
      </c>
      <c r="G8" s="100">
        <f>IF(SER_hh_emi!G8=0,0,1000000*SER_hh_emi!G8/SER_hh_num!G8)</f>
        <v>0</v>
      </c>
      <c r="H8" s="100">
        <f>IF(SER_hh_emi!H8=0,0,1000000*SER_hh_emi!H8/SER_hh_num!H8)</f>
        <v>0</v>
      </c>
      <c r="I8" s="100">
        <f>IF(SER_hh_emi!I8=0,0,1000000*SER_hh_emi!I8/SER_hh_num!I8)</f>
        <v>0</v>
      </c>
      <c r="J8" s="100">
        <f>IF(SER_hh_emi!J8=0,0,1000000*SER_hh_emi!J8/SER_hh_num!J8)</f>
        <v>0</v>
      </c>
      <c r="K8" s="100">
        <f>IF(SER_hh_emi!K8=0,0,1000000*SER_hh_emi!K8/SER_hh_num!K8)</f>
        <v>0</v>
      </c>
      <c r="L8" s="100">
        <f>IF(SER_hh_emi!L8=0,0,1000000*SER_hh_emi!L8/SER_hh_num!L8)</f>
        <v>0</v>
      </c>
      <c r="M8" s="100">
        <f>IF(SER_hh_emi!M8=0,0,1000000*SER_hh_emi!M8/SER_hh_num!M8)</f>
        <v>0</v>
      </c>
      <c r="N8" s="100">
        <f>IF(SER_hh_emi!N8=0,0,1000000*SER_hh_emi!N8/SER_hh_num!N8)</f>
        <v>0</v>
      </c>
      <c r="O8" s="100">
        <f>IF(SER_hh_emi!O8=0,0,1000000*SER_hh_emi!O8/SER_hh_num!O8)</f>
        <v>0</v>
      </c>
      <c r="P8" s="100">
        <f>IF(SER_hh_emi!P8=0,0,1000000*SER_hh_emi!P8/SER_hh_num!P8)</f>
        <v>0</v>
      </c>
      <c r="Q8" s="100">
        <f>IF(SER_hh_emi!Q8=0,0,1000000*SER_hh_emi!Q8/SER_hh_num!Q8)</f>
        <v>0</v>
      </c>
    </row>
    <row r="9" spans="1:17" ht="12" customHeight="1" x14ac:dyDescent="0.25">
      <c r="A9" s="88" t="s">
        <v>106</v>
      </c>
      <c r="B9" s="100">
        <f>IF(SER_hh_emi!B9=0,0,1000000*SER_hh_emi!B9/SER_hh_num!B9)</f>
        <v>19542.685412142288</v>
      </c>
      <c r="C9" s="100">
        <f>IF(SER_hh_emi!C9=0,0,1000000*SER_hh_emi!C9/SER_hh_num!C9)</f>
        <v>19738.022392264225</v>
      </c>
      <c r="D9" s="100">
        <f>IF(SER_hh_emi!D9=0,0,1000000*SER_hh_emi!D9/SER_hh_num!D9)</f>
        <v>21792.487145577921</v>
      </c>
      <c r="E9" s="100">
        <f>IF(SER_hh_emi!E9=0,0,1000000*SER_hh_emi!E9/SER_hh_num!E9)</f>
        <v>19723.336973291647</v>
      </c>
      <c r="F9" s="100">
        <f>IF(SER_hh_emi!F9=0,0,1000000*SER_hh_emi!F9/SER_hh_num!F9)</f>
        <v>19495.552048272457</v>
      </c>
      <c r="G9" s="100">
        <f>IF(SER_hh_emi!G9=0,0,1000000*SER_hh_emi!G9/SER_hh_num!G9)</f>
        <v>19957.027838508126</v>
      </c>
      <c r="H9" s="100">
        <f>IF(SER_hh_emi!H9=0,0,1000000*SER_hh_emi!H9/SER_hh_num!H9)</f>
        <v>19081.187599862125</v>
      </c>
      <c r="I9" s="100">
        <f>IF(SER_hh_emi!I9=0,0,1000000*SER_hh_emi!I9/SER_hh_num!I9)</f>
        <v>21789.214108656735</v>
      </c>
      <c r="J9" s="100">
        <f>IF(SER_hh_emi!J9=0,0,1000000*SER_hh_emi!J9/SER_hh_num!J9)</f>
        <v>16614.315764528106</v>
      </c>
      <c r="K9" s="100">
        <f>IF(SER_hh_emi!K9=0,0,1000000*SER_hh_emi!K9/SER_hh_num!K9)</f>
        <v>13497.154925891149</v>
      </c>
      <c r="L9" s="100">
        <f>IF(SER_hh_emi!L9=0,0,1000000*SER_hh_emi!L9/SER_hh_num!L9)</f>
        <v>15180.499655241103</v>
      </c>
      <c r="M9" s="100">
        <f>IF(SER_hh_emi!M9=0,0,1000000*SER_hh_emi!M9/SER_hh_num!M9)</f>
        <v>13160.699398608966</v>
      </c>
      <c r="N9" s="100">
        <f>IF(SER_hh_emi!N9=0,0,1000000*SER_hh_emi!N9/SER_hh_num!N9)</f>
        <v>16534.069722183107</v>
      </c>
      <c r="O9" s="100">
        <f>IF(SER_hh_emi!O9=0,0,1000000*SER_hh_emi!O9/SER_hh_num!O9)</f>
        <v>14085.925666857784</v>
      </c>
      <c r="P9" s="100">
        <f>IF(SER_hh_emi!P9=0,0,1000000*SER_hh_emi!P9/SER_hh_num!P9)</f>
        <v>15425.917472795003</v>
      </c>
      <c r="Q9" s="100">
        <f>IF(SER_hh_emi!Q9=0,0,1000000*SER_hh_emi!Q9/SER_hh_num!Q9)</f>
        <v>13653.589551471438</v>
      </c>
    </row>
    <row r="10" spans="1:17" ht="12" customHeight="1" x14ac:dyDescent="0.25">
      <c r="A10" s="88" t="s">
        <v>34</v>
      </c>
      <c r="B10" s="100">
        <f>IF(SER_hh_emi!B10=0,0,1000000*SER_hh_emi!B10/SER_hh_num!B10)</f>
        <v>0</v>
      </c>
      <c r="C10" s="100">
        <f>IF(SER_hh_emi!C10=0,0,1000000*SER_hh_emi!C10/SER_hh_num!C10)</f>
        <v>0</v>
      </c>
      <c r="D10" s="100">
        <f>IF(SER_hh_emi!D10=0,0,1000000*SER_hh_emi!D10/SER_hh_num!D10)</f>
        <v>0</v>
      </c>
      <c r="E10" s="100">
        <f>IF(SER_hh_emi!E10=0,0,1000000*SER_hh_emi!E10/SER_hh_num!E10)</f>
        <v>0</v>
      </c>
      <c r="F10" s="100">
        <f>IF(SER_hh_emi!F10=0,0,1000000*SER_hh_emi!F10/SER_hh_num!F10)</f>
        <v>0</v>
      </c>
      <c r="G10" s="100">
        <f>IF(SER_hh_emi!G10=0,0,1000000*SER_hh_emi!G10/SER_hh_num!G10)</f>
        <v>0</v>
      </c>
      <c r="H10" s="100">
        <f>IF(SER_hh_emi!H10=0,0,1000000*SER_hh_emi!H10/SER_hh_num!H10)</f>
        <v>0</v>
      </c>
      <c r="I10" s="100">
        <f>IF(SER_hh_emi!I10=0,0,1000000*SER_hh_emi!I10/SER_hh_num!I10)</f>
        <v>0</v>
      </c>
      <c r="J10" s="100">
        <f>IF(SER_hh_emi!J10=0,0,1000000*SER_hh_emi!J10/SER_hh_num!J10)</f>
        <v>0</v>
      </c>
      <c r="K10" s="100">
        <f>IF(SER_hh_emi!K10=0,0,1000000*SER_hh_emi!K10/SER_hh_num!K10)</f>
        <v>0</v>
      </c>
      <c r="L10" s="100">
        <f>IF(SER_hh_emi!L10=0,0,1000000*SER_hh_emi!L10/SER_hh_num!L10)</f>
        <v>0</v>
      </c>
      <c r="M10" s="100">
        <f>IF(SER_hh_emi!M10=0,0,1000000*SER_hh_emi!M10/SER_hh_num!M10)</f>
        <v>0</v>
      </c>
      <c r="N10" s="100">
        <f>IF(SER_hh_emi!N10=0,0,1000000*SER_hh_emi!N10/SER_hh_num!N10)</f>
        <v>0</v>
      </c>
      <c r="O10" s="100">
        <f>IF(SER_hh_emi!O10=0,0,1000000*SER_hh_emi!O10/SER_hh_num!O10)</f>
        <v>0</v>
      </c>
      <c r="P10" s="100">
        <f>IF(SER_hh_emi!P10=0,0,1000000*SER_hh_emi!P10/SER_hh_num!P10)</f>
        <v>0</v>
      </c>
      <c r="Q10" s="100">
        <f>IF(SER_hh_emi!Q10=0,0,1000000*SER_hh_emi!Q10/SER_hh_num!Q10)</f>
        <v>0</v>
      </c>
    </row>
    <row r="11" spans="1:17" ht="12" customHeight="1" x14ac:dyDescent="0.25">
      <c r="A11" s="88" t="s">
        <v>61</v>
      </c>
      <c r="B11" s="100">
        <f>IF(SER_hh_emi!B11=0,0,1000000*SER_hh_emi!B11/SER_hh_num!B11)</f>
        <v>0</v>
      </c>
      <c r="C11" s="100">
        <f>IF(SER_hh_emi!C11=0,0,1000000*SER_hh_emi!C11/SER_hh_num!C11)</f>
        <v>0</v>
      </c>
      <c r="D11" s="100">
        <f>IF(SER_hh_emi!D11=0,0,1000000*SER_hh_emi!D11/SER_hh_num!D11)</f>
        <v>0</v>
      </c>
      <c r="E11" s="100">
        <f>IF(SER_hh_emi!E11=0,0,1000000*SER_hh_emi!E11/SER_hh_num!E11)</f>
        <v>0</v>
      </c>
      <c r="F11" s="100">
        <f>IF(SER_hh_emi!F11=0,0,1000000*SER_hh_emi!F11/SER_hh_num!F11)</f>
        <v>0</v>
      </c>
      <c r="G11" s="100">
        <f>IF(SER_hh_emi!G11=0,0,1000000*SER_hh_emi!G11/SER_hh_num!G11)</f>
        <v>0</v>
      </c>
      <c r="H11" s="100">
        <f>IF(SER_hh_emi!H11=0,0,1000000*SER_hh_emi!H11/SER_hh_num!H11)</f>
        <v>0</v>
      </c>
      <c r="I11" s="100">
        <f>IF(SER_hh_emi!I11=0,0,1000000*SER_hh_emi!I11/SER_hh_num!I11)</f>
        <v>0</v>
      </c>
      <c r="J11" s="100">
        <f>IF(SER_hh_emi!J11=0,0,1000000*SER_hh_emi!J11/SER_hh_num!J11)</f>
        <v>0</v>
      </c>
      <c r="K11" s="100">
        <f>IF(SER_hh_emi!K11=0,0,1000000*SER_hh_emi!K11/SER_hh_num!K11)</f>
        <v>0</v>
      </c>
      <c r="L11" s="100">
        <f>IF(SER_hh_emi!L11=0,0,1000000*SER_hh_emi!L11/SER_hh_num!L11)</f>
        <v>0</v>
      </c>
      <c r="M11" s="100">
        <f>IF(SER_hh_emi!M11=0,0,1000000*SER_hh_emi!M11/SER_hh_num!M11)</f>
        <v>0</v>
      </c>
      <c r="N11" s="100">
        <f>IF(SER_hh_emi!N11=0,0,1000000*SER_hh_emi!N11/SER_hh_num!N11)</f>
        <v>0</v>
      </c>
      <c r="O11" s="100">
        <f>IF(SER_hh_emi!O11=0,0,1000000*SER_hh_emi!O11/SER_hh_num!O11)</f>
        <v>0</v>
      </c>
      <c r="P11" s="100">
        <f>IF(SER_hh_emi!P11=0,0,1000000*SER_hh_emi!P11/SER_hh_num!P11)</f>
        <v>0</v>
      </c>
      <c r="Q11" s="100">
        <f>IF(SER_hh_emi!Q11=0,0,1000000*SER_hh_emi!Q11/SER_hh_num!Q11)</f>
        <v>0</v>
      </c>
    </row>
    <row r="12" spans="1:17" ht="12" customHeight="1" x14ac:dyDescent="0.25">
      <c r="A12" s="88" t="s">
        <v>42</v>
      </c>
      <c r="B12" s="100">
        <f>IF(SER_hh_emi!B12=0,0,1000000*SER_hh_emi!B12/SER_hh_num!B12)</f>
        <v>0</v>
      </c>
      <c r="C12" s="100">
        <f>IF(SER_hh_emi!C12=0,0,1000000*SER_hh_emi!C12/SER_hh_num!C12)</f>
        <v>0</v>
      </c>
      <c r="D12" s="100">
        <f>IF(SER_hh_emi!D12=0,0,1000000*SER_hh_emi!D12/SER_hh_num!D12)</f>
        <v>0</v>
      </c>
      <c r="E12" s="100">
        <f>IF(SER_hh_emi!E12=0,0,1000000*SER_hh_emi!E12/SER_hh_num!E12)</f>
        <v>0</v>
      </c>
      <c r="F12" s="100">
        <f>IF(SER_hh_emi!F12=0,0,1000000*SER_hh_emi!F12/SER_hh_num!F12)</f>
        <v>0</v>
      </c>
      <c r="G12" s="100">
        <f>IF(SER_hh_emi!G12=0,0,1000000*SER_hh_emi!G12/SER_hh_num!G12)</f>
        <v>0</v>
      </c>
      <c r="H12" s="100">
        <f>IF(SER_hh_emi!H12=0,0,1000000*SER_hh_emi!H12/SER_hh_num!H12)</f>
        <v>0</v>
      </c>
      <c r="I12" s="100">
        <f>IF(SER_hh_emi!I12=0,0,1000000*SER_hh_emi!I12/SER_hh_num!I12)</f>
        <v>0</v>
      </c>
      <c r="J12" s="100">
        <f>IF(SER_hh_emi!J12=0,0,1000000*SER_hh_emi!J12/SER_hh_num!J12)</f>
        <v>0</v>
      </c>
      <c r="K12" s="100">
        <f>IF(SER_hh_emi!K12=0,0,1000000*SER_hh_emi!K12/SER_hh_num!K12)</f>
        <v>0</v>
      </c>
      <c r="L12" s="100">
        <f>IF(SER_hh_emi!L12=0,0,1000000*SER_hh_emi!L12/SER_hh_num!L12)</f>
        <v>0</v>
      </c>
      <c r="M12" s="100">
        <f>IF(SER_hh_emi!M12=0,0,1000000*SER_hh_emi!M12/SER_hh_num!M12)</f>
        <v>0</v>
      </c>
      <c r="N12" s="100">
        <f>IF(SER_hh_emi!N12=0,0,1000000*SER_hh_emi!N12/SER_hh_num!N12)</f>
        <v>0</v>
      </c>
      <c r="O12" s="100">
        <f>IF(SER_hh_emi!O12=0,0,1000000*SER_hh_emi!O12/SER_hh_num!O12)</f>
        <v>0</v>
      </c>
      <c r="P12" s="100">
        <f>IF(SER_hh_emi!P12=0,0,1000000*SER_hh_emi!P12/SER_hh_num!P12)</f>
        <v>0</v>
      </c>
      <c r="Q12" s="100">
        <f>IF(SER_hh_emi!Q12=0,0,1000000*SER_hh_emi!Q12/SER_hh_num!Q12)</f>
        <v>0</v>
      </c>
    </row>
    <row r="13" spans="1:17" ht="12" customHeight="1" x14ac:dyDescent="0.25">
      <c r="A13" s="88" t="s">
        <v>105</v>
      </c>
      <c r="B13" s="100">
        <f>IF(SER_hh_emi!B13=0,0,1000000*SER_hh_emi!B13/SER_hh_num!B13)</f>
        <v>0</v>
      </c>
      <c r="C13" s="100">
        <f>IF(SER_hh_emi!C13=0,0,1000000*SER_hh_emi!C13/SER_hh_num!C13)</f>
        <v>0</v>
      </c>
      <c r="D13" s="100">
        <f>IF(SER_hh_emi!D13=0,0,1000000*SER_hh_emi!D13/SER_hh_num!D13)</f>
        <v>0</v>
      </c>
      <c r="E13" s="100">
        <f>IF(SER_hh_emi!E13=0,0,1000000*SER_hh_emi!E13/SER_hh_num!E13)</f>
        <v>0</v>
      </c>
      <c r="F13" s="100">
        <f>IF(SER_hh_emi!F13=0,0,1000000*SER_hh_emi!F13/SER_hh_num!F13)</f>
        <v>0</v>
      </c>
      <c r="G13" s="100">
        <f>IF(SER_hh_emi!G13=0,0,1000000*SER_hh_emi!G13/SER_hh_num!G13)</f>
        <v>0</v>
      </c>
      <c r="H13" s="100">
        <f>IF(SER_hh_emi!H13=0,0,1000000*SER_hh_emi!H13/SER_hh_num!H13)</f>
        <v>0</v>
      </c>
      <c r="I13" s="100">
        <f>IF(SER_hh_emi!I13=0,0,1000000*SER_hh_emi!I13/SER_hh_num!I13)</f>
        <v>0</v>
      </c>
      <c r="J13" s="100">
        <f>IF(SER_hh_emi!J13=0,0,1000000*SER_hh_emi!J13/SER_hh_num!J13)</f>
        <v>0</v>
      </c>
      <c r="K13" s="100">
        <f>IF(SER_hh_emi!K13=0,0,1000000*SER_hh_emi!K13/SER_hh_num!K13)</f>
        <v>0</v>
      </c>
      <c r="L13" s="100">
        <f>IF(SER_hh_emi!L13=0,0,1000000*SER_hh_emi!L13/SER_hh_num!L13)</f>
        <v>0</v>
      </c>
      <c r="M13" s="100">
        <f>IF(SER_hh_emi!M13=0,0,1000000*SER_hh_emi!M13/SER_hh_num!M13)</f>
        <v>0</v>
      </c>
      <c r="N13" s="100">
        <f>IF(SER_hh_emi!N13=0,0,1000000*SER_hh_emi!N13/SER_hh_num!N13)</f>
        <v>0</v>
      </c>
      <c r="O13" s="100">
        <f>IF(SER_hh_emi!O13=0,0,1000000*SER_hh_emi!O13/SER_hh_num!O13)</f>
        <v>0</v>
      </c>
      <c r="P13" s="100">
        <f>IF(SER_hh_emi!P13=0,0,1000000*SER_hh_emi!P13/SER_hh_num!P13)</f>
        <v>0</v>
      </c>
      <c r="Q13" s="100">
        <f>IF(SER_hh_emi!Q13=0,0,1000000*SER_hh_emi!Q13/SER_hh_num!Q13)</f>
        <v>0</v>
      </c>
    </row>
    <row r="14" spans="1:17" ht="12" customHeight="1" x14ac:dyDescent="0.25">
      <c r="A14" s="51" t="s">
        <v>104</v>
      </c>
      <c r="B14" s="22">
        <f>IF(SER_hh_emi!B14=0,0,1000000*SER_hh_emi!B14/SER_hh_num!B14)</f>
        <v>0</v>
      </c>
      <c r="C14" s="22">
        <f>IF(SER_hh_emi!C14=0,0,1000000*SER_hh_emi!C14/SER_hh_num!C14)</f>
        <v>0</v>
      </c>
      <c r="D14" s="22">
        <f>IF(SER_hh_emi!D14=0,0,1000000*SER_hh_emi!D14/SER_hh_num!D14)</f>
        <v>0</v>
      </c>
      <c r="E14" s="22">
        <f>IF(SER_hh_emi!E14=0,0,1000000*SER_hh_emi!E14/SER_hh_num!E14)</f>
        <v>0</v>
      </c>
      <c r="F14" s="22">
        <f>IF(SER_hh_emi!F14=0,0,1000000*SER_hh_emi!F14/SER_hh_num!F14)</f>
        <v>0</v>
      </c>
      <c r="G14" s="22">
        <f>IF(SER_hh_emi!G14=0,0,1000000*SER_hh_emi!G14/SER_hh_num!G14)</f>
        <v>0</v>
      </c>
      <c r="H14" s="22">
        <f>IF(SER_hh_emi!H14=0,0,1000000*SER_hh_emi!H14/SER_hh_num!H14)</f>
        <v>0</v>
      </c>
      <c r="I14" s="22">
        <f>IF(SER_hh_emi!I14=0,0,1000000*SER_hh_emi!I14/SER_hh_num!I14)</f>
        <v>0</v>
      </c>
      <c r="J14" s="22">
        <f>IF(SER_hh_emi!J14=0,0,1000000*SER_hh_emi!J14/SER_hh_num!J14)</f>
        <v>0</v>
      </c>
      <c r="K14" s="22">
        <f>IF(SER_hh_emi!K14=0,0,1000000*SER_hh_emi!K14/SER_hh_num!K14)</f>
        <v>0</v>
      </c>
      <c r="L14" s="22">
        <f>IF(SER_hh_emi!L14=0,0,1000000*SER_hh_emi!L14/SER_hh_num!L14)</f>
        <v>0</v>
      </c>
      <c r="M14" s="22">
        <f>IF(SER_hh_emi!M14=0,0,1000000*SER_hh_emi!M14/SER_hh_num!M14)</f>
        <v>0</v>
      </c>
      <c r="N14" s="22">
        <f>IF(SER_hh_emi!N14=0,0,1000000*SER_hh_emi!N14/SER_hh_num!N14)</f>
        <v>0</v>
      </c>
      <c r="O14" s="22">
        <f>IF(SER_hh_emi!O14=0,0,1000000*SER_hh_emi!O14/SER_hh_num!O14)</f>
        <v>0</v>
      </c>
      <c r="P14" s="22">
        <f>IF(SER_hh_emi!P14=0,0,1000000*SER_hh_emi!P14/SER_hh_num!P14)</f>
        <v>0</v>
      </c>
      <c r="Q14" s="22">
        <f>IF(SER_hh_emi!Q14=0,0,1000000*SER_hh_emi!Q14/SER_hh_num!Q14)</f>
        <v>0</v>
      </c>
    </row>
    <row r="15" spans="1:17" ht="12" customHeight="1" x14ac:dyDescent="0.25">
      <c r="A15" s="105" t="s">
        <v>108</v>
      </c>
      <c r="B15" s="104">
        <f>IF(SER_hh_emi!B15=0,0,1000000*SER_hh_emi!B15/SER_hh_num!B15)</f>
        <v>0</v>
      </c>
      <c r="C15" s="104">
        <f>IF(SER_hh_emi!C15=0,0,1000000*SER_hh_emi!C15/SER_hh_num!C15)</f>
        <v>0</v>
      </c>
      <c r="D15" s="104">
        <f>IF(SER_hh_emi!D15=0,0,1000000*SER_hh_emi!D15/SER_hh_num!D15)</f>
        <v>0</v>
      </c>
      <c r="E15" s="104">
        <f>IF(SER_hh_emi!E15=0,0,1000000*SER_hh_emi!E15/SER_hh_num!E15)</f>
        <v>0</v>
      </c>
      <c r="F15" s="104">
        <f>IF(SER_hh_emi!F15=0,0,1000000*SER_hh_emi!F15/SER_hh_num!F15)</f>
        <v>0</v>
      </c>
      <c r="G15" s="104">
        <f>IF(SER_hh_emi!G15=0,0,1000000*SER_hh_emi!G15/SER_hh_num!G15)</f>
        <v>0</v>
      </c>
      <c r="H15" s="104">
        <f>IF(SER_hh_emi!H15=0,0,1000000*SER_hh_emi!H15/SER_hh_num!H15)</f>
        <v>0</v>
      </c>
      <c r="I15" s="104">
        <f>IF(SER_hh_emi!I15=0,0,1000000*SER_hh_emi!I15/SER_hh_num!I15)</f>
        <v>0</v>
      </c>
      <c r="J15" s="104">
        <f>IF(SER_hh_emi!J15=0,0,1000000*SER_hh_emi!J15/SER_hh_num!J15)</f>
        <v>0</v>
      </c>
      <c r="K15" s="104">
        <f>IF(SER_hh_emi!K15=0,0,1000000*SER_hh_emi!K15/SER_hh_num!K15)</f>
        <v>0</v>
      </c>
      <c r="L15" s="104">
        <f>IF(SER_hh_emi!L15=0,0,1000000*SER_hh_emi!L15/SER_hh_num!L15)</f>
        <v>0</v>
      </c>
      <c r="M15" s="104">
        <f>IF(SER_hh_emi!M15=0,0,1000000*SER_hh_emi!M15/SER_hh_num!M15)</f>
        <v>0</v>
      </c>
      <c r="N15" s="104">
        <f>IF(SER_hh_emi!N15=0,0,1000000*SER_hh_emi!N15/SER_hh_num!N15)</f>
        <v>0</v>
      </c>
      <c r="O15" s="104">
        <f>IF(SER_hh_emi!O15=0,0,1000000*SER_hh_emi!O15/SER_hh_num!O15)</f>
        <v>0</v>
      </c>
      <c r="P15" s="104">
        <f>IF(SER_hh_emi!P15=0,0,1000000*SER_hh_emi!P15/SER_hh_num!P15)</f>
        <v>0</v>
      </c>
      <c r="Q15" s="104">
        <f>IF(SER_hh_emi!Q15=0,0,1000000*SER_hh_emi!Q15/SER_hh_num!Q15)</f>
        <v>0</v>
      </c>
    </row>
    <row r="16" spans="1:17" ht="12.95" customHeight="1" x14ac:dyDescent="0.25">
      <c r="A16" s="90" t="s">
        <v>102</v>
      </c>
      <c r="B16" s="101">
        <f>IF(SER_hh_emi!B16=0,0,1000000*SER_hh_emi!B16/SER_hh_num!B16)</f>
        <v>0</v>
      </c>
      <c r="C16" s="101">
        <f>IF(SER_hh_emi!C16=0,0,1000000*SER_hh_emi!C16/SER_hh_num!C16)</f>
        <v>0</v>
      </c>
      <c r="D16" s="101">
        <f>IF(SER_hh_emi!D16=0,0,1000000*SER_hh_emi!D16/SER_hh_num!D16)</f>
        <v>0</v>
      </c>
      <c r="E16" s="101">
        <f>IF(SER_hh_emi!E16=0,0,1000000*SER_hh_emi!E16/SER_hh_num!E16)</f>
        <v>0</v>
      </c>
      <c r="F16" s="101">
        <f>IF(SER_hh_emi!F16=0,0,1000000*SER_hh_emi!F16/SER_hh_num!F16)</f>
        <v>0</v>
      </c>
      <c r="G16" s="101">
        <f>IF(SER_hh_emi!G16=0,0,1000000*SER_hh_emi!G16/SER_hh_num!G16)</f>
        <v>0</v>
      </c>
      <c r="H16" s="101">
        <f>IF(SER_hh_emi!H16=0,0,1000000*SER_hh_emi!H16/SER_hh_num!H16)</f>
        <v>0</v>
      </c>
      <c r="I16" s="101">
        <f>IF(SER_hh_emi!I16=0,0,1000000*SER_hh_emi!I16/SER_hh_num!I16)</f>
        <v>0</v>
      </c>
      <c r="J16" s="101">
        <f>IF(SER_hh_emi!J16=0,0,1000000*SER_hh_emi!J16/SER_hh_num!J16)</f>
        <v>0</v>
      </c>
      <c r="K16" s="101">
        <f>IF(SER_hh_emi!K16=0,0,1000000*SER_hh_emi!K16/SER_hh_num!K16)</f>
        <v>0</v>
      </c>
      <c r="L16" s="101">
        <f>IF(SER_hh_emi!L16=0,0,1000000*SER_hh_emi!L16/SER_hh_num!L16)</f>
        <v>0</v>
      </c>
      <c r="M16" s="101">
        <f>IF(SER_hh_emi!M16=0,0,1000000*SER_hh_emi!M16/SER_hh_num!M16)</f>
        <v>0</v>
      </c>
      <c r="N16" s="101">
        <f>IF(SER_hh_emi!N16=0,0,1000000*SER_hh_emi!N16/SER_hh_num!N16)</f>
        <v>0</v>
      </c>
      <c r="O16" s="101">
        <f>IF(SER_hh_emi!O16=0,0,1000000*SER_hh_emi!O16/SER_hh_num!O16)</f>
        <v>0</v>
      </c>
      <c r="P16" s="101">
        <f>IF(SER_hh_emi!P16=0,0,1000000*SER_hh_emi!P16/SER_hh_num!P16)</f>
        <v>0</v>
      </c>
      <c r="Q16" s="101">
        <f>IF(SER_hh_emi!Q16=0,0,1000000*SER_hh_emi!Q16/SER_hh_num!Q16)</f>
        <v>0</v>
      </c>
    </row>
    <row r="17" spans="1:17" ht="12.95" customHeight="1" x14ac:dyDescent="0.25">
      <c r="A17" s="88" t="s">
        <v>101</v>
      </c>
      <c r="B17" s="103">
        <f>IF(SER_hh_emi!B17=0,0,1000000*SER_hh_emi!B17/SER_hh_num!B17)</f>
        <v>0</v>
      </c>
      <c r="C17" s="103">
        <f>IF(SER_hh_emi!C17=0,0,1000000*SER_hh_emi!C17/SER_hh_num!C17)</f>
        <v>0</v>
      </c>
      <c r="D17" s="103">
        <f>IF(SER_hh_emi!D17=0,0,1000000*SER_hh_emi!D17/SER_hh_num!D17)</f>
        <v>0</v>
      </c>
      <c r="E17" s="103">
        <f>IF(SER_hh_emi!E17=0,0,1000000*SER_hh_emi!E17/SER_hh_num!E17)</f>
        <v>0</v>
      </c>
      <c r="F17" s="103">
        <f>IF(SER_hh_emi!F17=0,0,1000000*SER_hh_emi!F17/SER_hh_num!F17)</f>
        <v>0</v>
      </c>
      <c r="G17" s="103">
        <f>IF(SER_hh_emi!G17=0,0,1000000*SER_hh_emi!G17/SER_hh_num!G17)</f>
        <v>0</v>
      </c>
      <c r="H17" s="103">
        <f>IF(SER_hh_emi!H17=0,0,1000000*SER_hh_emi!H17/SER_hh_num!H17)</f>
        <v>0</v>
      </c>
      <c r="I17" s="103">
        <f>IF(SER_hh_emi!I17=0,0,1000000*SER_hh_emi!I17/SER_hh_num!I17)</f>
        <v>0</v>
      </c>
      <c r="J17" s="103">
        <f>IF(SER_hh_emi!J17=0,0,1000000*SER_hh_emi!J17/SER_hh_num!J17)</f>
        <v>0</v>
      </c>
      <c r="K17" s="103">
        <f>IF(SER_hh_emi!K17=0,0,1000000*SER_hh_emi!K17/SER_hh_num!K17)</f>
        <v>0</v>
      </c>
      <c r="L17" s="103">
        <f>IF(SER_hh_emi!L17=0,0,1000000*SER_hh_emi!L17/SER_hh_num!L17)</f>
        <v>0</v>
      </c>
      <c r="M17" s="103">
        <f>IF(SER_hh_emi!M17=0,0,1000000*SER_hh_emi!M17/SER_hh_num!M17)</f>
        <v>0</v>
      </c>
      <c r="N17" s="103">
        <f>IF(SER_hh_emi!N17=0,0,1000000*SER_hh_emi!N17/SER_hh_num!N17)</f>
        <v>0</v>
      </c>
      <c r="O17" s="103">
        <f>IF(SER_hh_emi!O17=0,0,1000000*SER_hh_emi!O17/SER_hh_num!O17)</f>
        <v>0</v>
      </c>
      <c r="P17" s="103">
        <f>IF(SER_hh_emi!P17=0,0,1000000*SER_hh_emi!P17/SER_hh_num!P17)</f>
        <v>0</v>
      </c>
      <c r="Q17" s="103">
        <f>IF(SER_hh_emi!Q17=0,0,1000000*SER_hh_emi!Q17/SER_hh_num!Q17)</f>
        <v>0</v>
      </c>
    </row>
    <row r="18" spans="1:17" ht="12" customHeight="1" x14ac:dyDescent="0.25">
      <c r="A18" s="88" t="s">
        <v>100</v>
      </c>
      <c r="B18" s="103">
        <f>IF(SER_hh_emi!B18=0,0,1000000*SER_hh_emi!B18/SER_hh_num!B18)</f>
        <v>0</v>
      </c>
      <c r="C18" s="103">
        <f>IF(SER_hh_emi!C18=0,0,1000000*SER_hh_emi!C18/SER_hh_num!C18)</f>
        <v>0</v>
      </c>
      <c r="D18" s="103">
        <f>IF(SER_hh_emi!D18=0,0,1000000*SER_hh_emi!D18/SER_hh_num!D18)</f>
        <v>0</v>
      </c>
      <c r="E18" s="103">
        <f>IF(SER_hh_emi!E18=0,0,1000000*SER_hh_emi!E18/SER_hh_num!E18)</f>
        <v>0</v>
      </c>
      <c r="F18" s="103">
        <f>IF(SER_hh_emi!F18=0,0,1000000*SER_hh_emi!F18/SER_hh_num!F18)</f>
        <v>0</v>
      </c>
      <c r="G18" s="103">
        <f>IF(SER_hh_emi!G18=0,0,1000000*SER_hh_emi!G18/SER_hh_num!G18)</f>
        <v>0</v>
      </c>
      <c r="H18" s="103">
        <f>IF(SER_hh_emi!H18=0,0,1000000*SER_hh_emi!H18/SER_hh_num!H18)</f>
        <v>0</v>
      </c>
      <c r="I18" s="103">
        <f>IF(SER_hh_emi!I18=0,0,1000000*SER_hh_emi!I18/SER_hh_num!I18)</f>
        <v>0</v>
      </c>
      <c r="J18" s="103">
        <f>IF(SER_hh_emi!J18=0,0,1000000*SER_hh_emi!J18/SER_hh_num!J18)</f>
        <v>0</v>
      </c>
      <c r="K18" s="103">
        <f>IF(SER_hh_emi!K18=0,0,1000000*SER_hh_emi!K18/SER_hh_num!K18)</f>
        <v>0</v>
      </c>
      <c r="L18" s="103">
        <f>IF(SER_hh_emi!L18=0,0,1000000*SER_hh_emi!L18/SER_hh_num!L18)</f>
        <v>0</v>
      </c>
      <c r="M18" s="103">
        <f>IF(SER_hh_emi!M18=0,0,1000000*SER_hh_emi!M18/SER_hh_num!M18)</f>
        <v>0</v>
      </c>
      <c r="N18" s="103">
        <f>IF(SER_hh_emi!N18=0,0,1000000*SER_hh_emi!N18/SER_hh_num!N18)</f>
        <v>0</v>
      </c>
      <c r="O18" s="103">
        <f>IF(SER_hh_emi!O18=0,0,1000000*SER_hh_emi!O18/SER_hh_num!O18)</f>
        <v>0</v>
      </c>
      <c r="P18" s="103">
        <f>IF(SER_hh_emi!P18=0,0,1000000*SER_hh_emi!P18/SER_hh_num!P18)</f>
        <v>0</v>
      </c>
      <c r="Q18" s="103">
        <f>IF(SER_hh_emi!Q18=0,0,1000000*SER_hh_emi!Q18/SER_hh_num!Q18)</f>
        <v>0</v>
      </c>
    </row>
    <row r="19" spans="1:17" ht="12.95" customHeight="1" x14ac:dyDescent="0.25">
      <c r="A19" s="90" t="s">
        <v>47</v>
      </c>
      <c r="B19" s="101">
        <f>IF(SER_hh_emi!B19=0,0,1000000*SER_hh_emi!B19/SER_hh_num!B19)</f>
        <v>590.34568248461505</v>
      </c>
      <c r="C19" s="101">
        <f>IF(SER_hh_emi!C19=0,0,1000000*SER_hh_emi!C19/SER_hh_num!C19)</f>
        <v>587.40235050956323</v>
      </c>
      <c r="D19" s="101">
        <f>IF(SER_hh_emi!D19=0,0,1000000*SER_hh_emi!D19/SER_hh_num!D19)</f>
        <v>608.70757174850291</v>
      </c>
      <c r="E19" s="101">
        <f>IF(SER_hh_emi!E19=0,0,1000000*SER_hh_emi!E19/SER_hh_num!E19)</f>
        <v>600.71149630422701</v>
      </c>
      <c r="F19" s="101">
        <f>IF(SER_hh_emi!F19=0,0,1000000*SER_hh_emi!F19/SER_hh_num!F19)</f>
        <v>588.39430742074944</v>
      </c>
      <c r="G19" s="101">
        <f>IF(SER_hh_emi!G19=0,0,1000000*SER_hh_emi!G19/SER_hh_num!G19)</f>
        <v>601.87759226601236</v>
      </c>
      <c r="H19" s="101">
        <f>IF(SER_hh_emi!H19=0,0,1000000*SER_hh_emi!H19/SER_hh_num!H19)</f>
        <v>586.95230417723883</v>
      </c>
      <c r="I19" s="101">
        <f>IF(SER_hh_emi!I19=0,0,1000000*SER_hh_emi!I19/SER_hh_num!I19)</f>
        <v>570.98636902275064</v>
      </c>
      <c r="J19" s="101">
        <f>IF(SER_hh_emi!J19=0,0,1000000*SER_hh_emi!J19/SER_hh_num!J19)</f>
        <v>602.77518476118962</v>
      </c>
      <c r="K19" s="101">
        <f>IF(SER_hh_emi!K19=0,0,1000000*SER_hh_emi!K19/SER_hh_num!K19)</f>
        <v>626.48397748547666</v>
      </c>
      <c r="L19" s="101">
        <f>IF(SER_hh_emi!L19=0,0,1000000*SER_hh_emi!L19/SER_hh_num!L19)</f>
        <v>632.27330347824011</v>
      </c>
      <c r="M19" s="101">
        <f>IF(SER_hh_emi!M19=0,0,1000000*SER_hh_emi!M19/SER_hh_num!M19)</f>
        <v>637.76897272483814</v>
      </c>
      <c r="N19" s="101">
        <f>IF(SER_hh_emi!N19=0,0,1000000*SER_hh_emi!N19/SER_hh_num!N19)</f>
        <v>646.55577422800275</v>
      </c>
      <c r="O19" s="101">
        <f>IF(SER_hh_emi!O19=0,0,1000000*SER_hh_emi!O19/SER_hh_num!O19)</f>
        <v>648.22196350069589</v>
      </c>
      <c r="P19" s="101">
        <f>IF(SER_hh_emi!P19=0,0,1000000*SER_hh_emi!P19/SER_hh_num!P19)</f>
        <v>642.99978337361165</v>
      </c>
      <c r="Q19" s="101">
        <f>IF(SER_hh_emi!Q19=0,0,1000000*SER_hh_emi!Q19/SER_hh_num!Q19)</f>
        <v>645.2180486107095</v>
      </c>
    </row>
    <row r="20" spans="1:17" ht="12" customHeight="1" x14ac:dyDescent="0.25">
      <c r="A20" s="88" t="s">
        <v>38</v>
      </c>
      <c r="B20" s="100">
        <f>IF(SER_hh_emi!B20=0,0,1000000*SER_hh_emi!B20/SER_hh_num!B20)</f>
        <v>0</v>
      </c>
      <c r="C20" s="100">
        <f>IF(SER_hh_emi!C20=0,0,1000000*SER_hh_emi!C20/SER_hh_num!C20)</f>
        <v>0</v>
      </c>
      <c r="D20" s="100">
        <f>IF(SER_hh_emi!D20=0,0,1000000*SER_hh_emi!D20/SER_hh_num!D20)</f>
        <v>0</v>
      </c>
      <c r="E20" s="100">
        <f>IF(SER_hh_emi!E20=0,0,1000000*SER_hh_emi!E20/SER_hh_num!E20)</f>
        <v>0</v>
      </c>
      <c r="F20" s="100">
        <f>IF(SER_hh_emi!F20=0,0,1000000*SER_hh_emi!F20/SER_hh_num!F20)</f>
        <v>0</v>
      </c>
      <c r="G20" s="100">
        <f>IF(SER_hh_emi!G20=0,0,1000000*SER_hh_emi!G20/SER_hh_num!G20)</f>
        <v>0</v>
      </c>
      <c r="H20" s="100">
        <f>IF(SER_hh_emi!H20=0,0,1000000*SER_hh_emi!H20/SER_hh_num!H20)</f>
        <v>0</v>
      </c>
      <c r="I20" s="100">
        <f>IF(SER_hh_emi!I20=0,0,1000000*SER_hh_emi!I20/SER_hh_num!I20)</f>
        <v>0</v>
      </c>
      <c r="J20" s="100">
        <f>IF(SER_hh_emi!J20=0,0,1000000*SER_hh_emi!J20/SER_hh_num!J20)</f>
        <v>0</v>
      </c>
      <c r="K20" s="100">
        <f>IF(SER_hh_emi!K20=0,0,1000000*SER_hh_emi!K20/SER_hh_num!K20)</f>
        <v>0</v>
      </c>
      <c r="L20" s="100">
        <f>IF(SER_hh_emi!L20=0,0,1000000*SER_hh_emi!L20/SER_hh_num!L20)</f>
        <v>0</v>
      </c>
      <c r="M20" s="100">
        <f>IF(SER_hh_emi!M20=0,0,1000000*SER_hh_emi!M20/SER_hh_num!M20)</f>
        <v>0</v>
      </c>
      <c r="N20" s="100">
        <f>IF(SER_hh_emi!N20=0,0,1000000*SER_hh_emi!N20/SER_hh_num!N20)</f>
        <v>0</v>
      </c>
      <c r="O20" s="100">
        <f>IF(SER_hh_emi!O20=0,0,1000000*SER_hh_emi!O20/SER_hh_num!O20)</f>
        <v>0</v>
      </c>
      <c r="P20" s="100">
        <f>IF(SER_hh_emi!P20=0,0,1000000*SER_hh_emi!P20/SER_hh_num!P20)</f>
        <v>0</v>
      </c>
      <c r="Q20" s="100">
        <f>IF(SER_hh_emi!Q20=0,0,1000000*SER_hh_emi!Q20/SER_hh_num!Q20)</f>
        <v>0</v>
      </c>
    </row>
    <row r="21" spans="1:17" s="28" customFormat="1" ht="12" customHeight="1" x14ac:dyDescent="0.25">
      <c r="A21" s="88" t="s">
        <v>66</v>
      </c>
      <c r="B21" s="100">
        <f>IF(SER_hh_emi!B21=0,0,1000000*SER_hh_emi!B21/SER_hh_num!B21)</f>
        <v>0</v>
      </c>
      <c r="C21" s="100">
        <f>IF(SER_hh_emi!C21=0,0,1000000*SER_hh_emi!C21/SER_hh_num!C21)</f>
        <v>0</v>
      </c>
      <c r="D21" s="100">
        <f>IF(SER_hh_emi!D21=0,0,1000000*SER_hh_emi!D21/SER_hh_num!D21)</f>
        <v>0</v>
      </c>
      <c r="E21" s="100">
        <f>IF(SER_hh_emi!E21=0,0,1000000*SER_hh_emi!E21/SER_hh_num!E21)</f>
        <v>0</v>
      </c>
      <c r="F21" s="100">
        <f>IF(SER_hh_emi!F21=0,0,1000000*SER_hh_emi!F21/SER_hh_num!F21)</f>
        <v>0</v>
      </c>
      <c r="G21" s="100">
        <f>IF(SER_hh_emi!G21=0,0,1000000*SER_hh_emi!G21/SER_hh_num!G21)</f>
        <v>0</v>
      </c>
      <c r="H21" s="100">
        <f>IF(SER_hh_emi!H21=0,0,1000000*SER_hh_emi!H21/SER_hh_num!H21)</f>
        <v>0</v>
      </c>
      <c r="I21" s="100">
        <f>IF(SER_hh_emi!I21=0,0,1000000*SER_hh_emi!I21/SER_hh_num!I21)</f>
        <v>0</v>
      </c>
      <c r="J21" s="100">
        <f>IF(SER_hh_emi!J21=0,0,1000000*SER_hh_emi!J21/SER_hh_num!J21)</f>
        <v>0</v>
      </c>
      <c r="K21" s="100">
        <f>IF(SER_hh_emi!K21=0,0,1000000*SER_hh_emi!K21/SER_hh_num!K21)</f>
        <v>0</v>
      </c>
      <c r="L21" s="100">
        <f>IF(SER_hh_emi!L21=0,0,1000000*SER_hh_emi!L21/SER_hh_num!L21)</f>
        <v>0</v>
      </c>
      <c r="M21" s="100">
        <f>IF(SER_hh_emi!M21=0,0,1000000*SER_hh_emi!M21/SER_hh_num!M21)</f>
        <v>0</v>
      </c>
      <c r="N21" s="100">
        <f>IF(SER_hh_emi!N21=0,0,1000000*SER_hh_emi!N21/SER_hh_num!N21)</f>
        <v>0</v>
      </c>
      <c r="O21" s="100">
        <f>IF(SER_hh_emi!O21=0,0,1000000*SER_hh_emi!O21/SER_hh_num!O21)</f>
        <v>0</v>
      </c>
      <c r="P21" s="100">
        <f>IF(SER_hh_emi!P21=0,0,1000000*SER_hh_emi!P21/SER_hh_num!P21)</f>
        <v>0</v>
      </c>
      <c r="Q21" s="100">
        <f>IF(SER_hh_emi!Q21=0,0,1000000*SER_hh_emi!Q21/SER_hh_num!Q21)</f>
        <v>0</v>
      </c>
    </row>
    <row r="22" spans="1:17" ht="12" customHeight="1" x14ac:dyDescent="0.25">
      <c r="A22" s="88" t="s">
        <v>99</v>
      </c>
      <c r="B22" s="100">
        <f>IF(SER_hh_emi!B22=0,0,1000000*SER_hh_emi!B22/SER_hh_num!B22)</f>
        <v>3667.7972793896365</v>
      </c>
      <c r="C22" s="100">
        <f>IF(SER_hh_emi!C22=0,0,1000000*SER_hh_emi!C22/SER_hh_num!C22)</f>
        <v>3668.9387627785582</v>
      </c>
      <c r="D22" s="100">
        <f>IF(SER_hh_emi!D22=0,0,1000000*SER_hh_emi!D22/SER_hh_num!D22)</f>
        <v>3650.0161886501314</v>
      </c>
      <c r="E22" s="100">
        <f>IF(SER_hh_emi!E22=0,0,1000000*SER_hh_emi!E22/SER_hh_num!E22)</f>
        <v>3624.0953011379597</v>
      </c>
      <c r="F22" s="100">
        <f>IF(SER_hh_emi!F22=0,0,1000000*SER_hh_emi!F22/SER_hh_num!F22)</f>
        <v>3623.8043869208009</v>
      </c>
      <c r="G22" s="100">
        <f>IF(SER_hh_emi!G22=0,0,1000000*SER_hh_emi!G22/SER_hh_num!G22)</f>
        <v>3599.6718514620802</v>
      </c>
      <c r="H22" s="100">
        <f>IF(SER_hh_emi!H22=0,0,1000000*SER_hh_emi!H22/SER_hh_num!H22)</f>
        <v>3598.35949863326</v>
      </c>
      <c r="I22" s="100">
        <f>IF(SER_hh_emi!I22=0,0,1000000*SER_hh_emi!I22/SER_hh_num!I22)</f>
        <v>3556.2953418437855</v>
      </c>
      <c r="J22" s="100">
        <f>IF(SER_hh_emi!J22=0,0,1000000*SER_hh_emi!J22/SER_hh_num!J22)</f>
        <v>3459.7718337112783</v>
      </c>
      <c r="K22" s="100">
        <f>IF(SER_hh_emi!K22=0,0,1000000*SER_hh_emi!K22/SER_hh_num!K22)</f>
        <v>3453.3968161543253</v>
      </c>
      <c r="L22" s="100">
        <f>IF(SER_hh_emi!L22=0,0,1000000*SER_hh_emi!L22/SER_hh_num!L22)</f>
        <v>3431.2060537590178</v>
      </c>
      <c r="M22" s="100">
        <f>IF(SER_hh_emi!M22=0,0,1000000*SER_hh_emi!M22/SER_hh_num!M22)</f>
        <v>3476.2554591711109</v>
      </c>
      <c r="N22" s="100">
        <f>IF(SER_hh_emi!N22=0,0,1000000*SER_hh_emi!N22/SER_hh_num!N22)</f>
        <v>3484.6894870755095</v>
      </c>
      <c r="O22" s="100">
        <f>IF(SER_hh_emi!O22=0,0,1000000*SER_hh_emi!O22/SER_hh_num!O22)</f>
        <v>3497.0350752256923</v>
      </c>
      <c r="P22" s="100">
        <f>IF(SER_hh_emi!P22=0,0,1000000*SER_hh_emi!P22/SER_hh_num!P22)</f>
        <v>3464.8530030636234</v>
      </c>
      <c r="Q22" s="100">
        <f>IF(SER_hh_emi!Q22=0,0,1000000*SER_hh_emi!Q22/SER_hh_num!Q22)</f>
        <v>3469.1946907198735</v>
      </c>
    </row>
    <row r="23" spans="1:17" ht="12" customHeight="1" x14ac:dyDescent="0.25">
      <c r="A23" s="88" t="s">
        <v>98</v>
      </c>
      <c r="B23" s="100">
        <f>IF(SER_hh_emi!B23=0,0,1000000*SER_hh_emi!B23/SER_hh_num!B23)</f>
        <v>2568.9273953476236</v>
      </c>
      <c r="C23" s="100">
        <f>IF(SER_hh_emi!C23=0,0,1000000*SER_hh_emi!C23/SER_hh_num!C23)</f>
        <v>2569.9437406335455</v>
      </c>
      <c r="D23" s="100">
        <f>IF(SER_hh_emi!D23=0,0,1000000*SER_hh_emi!D23/SER_hh_num!D23)</f>
        <v>2566.8217599095028</v>
      </c>
      <c r="E23" s="100">
        <f>IF(SER_hh_emi!E23=0,0,1000000*SER_hh_emi!E23/SER_hh_num!E23)</f>
        <v>2488.8469193195674</v>
      </c>
      <c r="F23" s="100">
        <f>IF(SER_hh_emi!F23=0,0,1000000*SER_hh_emi!F23/SER_hh_num!F23)</f>
        <v>2476.4272862053781</v>
      </c>
      <c r="G23" s="100">
        <f>IF(SER_hh_emi!G23=0,0,1000000*SER_hh_emi!G23/SER_hh_num!G23)</f>
        <v>2477.4839003474849</v>
      </c>
      <c r="H23" s="100">
        <f>IF(SER_hh_emi!H23=0,0,1000000*SER_hh_emi!H23/SER_hh_num!H23)</f>
        <v>2469.7847128289081</v>
      </c>
      <c r="I23" s="100">
        <f>IF(SER_hh_emi!I23=0,0,1000000*SER_hh_emi!I23/SER_hh_num!I23)</f>
        <v>2485.7551484911492</v>
      </c>
      <c r="J23" s="100">
        <f>IF(SER_hh_emi!J23=0,0,1000000*SER_hh_emi!J23/SER_hh_num!J23)</f>
        <v>2404.8127806845455</v>
      </c>
      <c r="K23" s="100">
        <f>IF(SER_hh_emi!K23=0,0,1000000*SER_hh_emi!K23/SER_hh_num!K23)</f>
        <v>2392.77264689289</v>
      </c>
      <c r="L23" s="100">
        <f>IF(SER_hh_emi!L23=0,0,1000000*SER_hh_emi!L23/SER_hh_num!L23)</f>
        <v>2374.3982259889681</v>
      </c>
      <c r="M23" s="100">
        <f>IF(SER_hh_emi!M23=0,0,1000000*SER_hh_emi!M23/SER_hh_num!M23)</f>
        <v>2406.5814881427887</v>
      </c>
      <c r="N23" s="100">
        <f>IF(SER_hh_emi!N23=0,0,1000000*SER_hh_emi!N23/SER_hh_num!N23)</f>
        <v>2395.0014304118195</v>
      </c>
      <c r="O23" s="100">
        <f>IF(SER_hh_emi!O23=0,0,1000000*SER_hh_emi!O23/SER_hh_num!O23)</f>
        <v>2398.4775205668425</v>
      </c>
      <c r="P23" s="100">
        <f>IF(SER_hh_emi!P23=0,0,1000000*SER_hh_emi!P23/SER_hh_num!P23)</f>
        <v>2379.7238853785743</v>
      </c>
      <c r="Q23" s="100">
        <f>IF(SER_hh_emi!Q23=0,0,1000000*SER_hh_emi!Q23/SER_hh_num!Q23)</f>
        <v>2389.0296172194735</v>
      </c>
    </row>
    <row r="24" spans="1:17" ht="12" customHeight="1" x14ac:dyDescent="0.25">
      <c r="A24" s="88" t="s">
        <v>34</v>
      </c>
      <c r="B24" s="100">
        <f>IF(SER_hh_emi!B24=0,0,1000000*SER_hh_emi!B24/SER_hh_num!B24)</f>
        <v>0</v>
      </c>
      <c r="C24" s="100">
        <f>IF(SER_hh_emi!C24=0,0,1000000*SER_hh_emi!C24/SER_hh_num!C24)</f>
        <v>0</v>
      </c>
      <c r="D24" s="100">
        <f>IF(SER_hh_emi!D24=0,0,1000000*SER_hh_emi!D24/SER_hh_num!D24)</f>
        <v>0</v>
      </c>
      <c r="E24" s="100">
        <f>IF(SER_hh_emi!E24=0,0,1000000*SER_hh_emi!E24/SER_hh_num!E24)</f>
        <v>0</v>
      </c>
      <c r="F24" s="100">
        <f>IF(SER_hh_emi!F24=0,0,1000000*SER_hh_emi!F24/SER_hh_num!F24)</f>
        <v>0</v>
      </c>
      <c r="G24" s="100">
        <f>IF(SER_hh_emi!G24=0,0,1000000*SER_hh_emi!G24/SER_hh_num!G24)</f>
        <v>0</v>
      </c>
      <c r="H24" s="100">
        <f>IF(SER_hh_emi!H24=0,0,1000000*SER_hh_emi!H24/SER_hh_num!H24)</f>
        <v>0</v>
      </c>
      <c r="I24" s="100">
        <f>IF(SER_hh_emi!I24=0,0,1000000*SER_hh_emi!I24/SER_hh_num!I24)</f>
        <v>0</v>
      </c>
      <c r="J24" s="100">
        <f>IF(SER_hh_emi!J24=0,0,1000000*SER_hh_emi!J24/SER_hh_num!J24)</f>
        <v>0</v>
      </c>
      <c r="K24" s="100">
        <f>IF(SER_hh_emi!K24=0,0,1000000*SER_hh_emi!K24/SER_hh_num!K24)</f>
        <v>0</v>
      </c>
      <c r="L24" s="100">
        <f>IF(SER_hh_emi!L24=0,0,1000000*SER_hh_emi!L24/SER_hh_num!L24)</f>
        <v>0</v>
      </c>
      <c r="M24" s="100">
        <f>IF(SER_hh_emi!M24=0,0,1000000*SER_hh_emi!M24/SER_hh_num!M24)</f>
        <v>0</v>
      </c>
      <c r="N24" s="100">
        <f>IF(SER_hh_emi!N24=0,0,1000000*SER_hh_emi!N24/SER_hh_num!N24)</f>
        <v>0</v>
      </c>
      <c r="O24" s="100">
        <f>IF(SER_hh_emi!O24=0,0,1000000*SER_hh_emi!O24/SER_hh_num!O24)</f>
        <v>0</v>
      </c>
      <c r="P24" s="100">
        <f>IF(SER_hh_emi!P24=0,0,1000000*SER_hh_emi!P24/SER_hh_num!P24)</f>
        <v>0</v>
      </c>
      <c r="Q24" s="100">
        <f>IF(SER_hh_emi!Q24=0,0,1000000*SER_hh_emi!Q24/SER_hh_num!Q24)</f>
        <v>0</v>
      </c>
    </row>
    <row r="25" spans="1:17" ht="12" customHeight="1" x14ac:dyDescent="0.25">
      <c r="A25" s="88" t="s">
        <v>42</v>
      </c>
      <c r="B25" s="100">
        <f>IF(SER_hh_emi!B25=0,0,1000000*SER_hh_emi!B25/SER_hh_num!B25)</f>
        <v>0</v>
      </c>
      <c r="C25" s="100">
        <f>IF(SER_hh_emi!C25=0,0,1000000*SER_hh_emi!C25/SER_hh_num!C25)</f>
        <v>0</v>
      </c>
      <c r="D25" s="100">
        <f>IF(SER_hh_emi!D25=0,0,1000000*SER_hh_emi!D25/SER_hh_num!D25)</f>
        <v>0</v>
      </c>
      <c r="E25" s="100">
        <f>IF(SER_hh_emi!E25=0,0,1000000*SER_hh_emi!E25/SER_hh_num!E25)</f>
        <v>0</v>
      </c>
      <c r="F25" s="100">
        <f>IF(SER_hh_emi!F25=0,0,1000000*SER_hh_emi!F25/SER_hh_num!F25)</f>
        <v>0</v>
      </c>
      <c r="G25" s="100">
        <f>IF(SER_hh_emi!G25=0,0,1000000*SER_hh_emi!G25/SER_hh_num!G25)</f>
        <v>0</v>
      </c>
      <c r="H25" s="100">
        <f>IF(SER_hh_emi!H25=0,0,1000000*SER_hh_emi!H25/SER_hh_num!H25)</f>
        <v>0</v>
      </c>
      <c r="I25" s="100">
        <f>IF(SER_hh_emi!I25=0,0,1000000*SER_hh_emi!I25/SER_hh_num!I25)</f>
        <v>0</v>
      </c>
      <c r="J25" s="100">
        <f>IF(SER_hh_emi!J25=0,0,1000000*SER_hh_emi!J25/SER_hh_num!J25)</f>
        <v>0</v>
      </c>
      <c r="K25" s="100">
        <f>IF(SER_hh_emi!K25=0,0,1000000*SER_hh_emi!K25/SER_hh_num!K25)</f>
        <v>0</v>
      </c>
      <c r="L25" s="100">
        <f>IF(SER_hh_emi!L25=0,0,1000000*SER_hh_emi!L25/SER_hh_num!L25)</f>
        <v>0</v>
      </c>
      <c r="M25" s="100">
        <f>IF(SER_hh_emi!M25=0,0,1000000*SER_hh_emi!M25/SER_hh_num!M25)</f>
        <v>0</v>
      </c>
      <c r="N25" s="100">
        <f>IF(SER_hh_emi!N25=0,0,1000000*SER_hh_emi!N25/SER_hh_num!N25)</f>
        <v>0</v>
      </c>
      <c r="O25" s="100">
        <f>IF(SER_hh_emi!O25=0,0,1000000*SER_hh_emi!O25/SER_hh_num!O25)</f>
        <v>0</v>
      </c>
      <c r="P25" s="100">
        <f>IF(SER_hh_emi!P25=0,0,1000000*SER_hh_emi!P25/SER_hh_num!P25)</f>
        <v>0</v>
      </c>
      <c r="Q25" s="100">
        <f>IF(SER_hh_emi!Q25=0,0,1000000*SER_hh_emi!Q25/SER_hh_num!Q25)</f>
        <v>0</v>
      </c>
    </row>
    <row r="26" spans="1:17" ht="12" customHeight="1" x14ac:dyDescent="0.25">
      <c r="A26" s="88" t="s">
        <v>30</v>
      </c>
      <c r="B26" s="22">
        <f>IF(SER_hh_emi!B26=0,0,1000000*SER_hh_emi!B26/SER_hh_num!B26)</f>
        <v>0</v>
      </c>
      <c r="C26" s="22">
        <f>IF(SER_hh_emi!C26=0,0,1000000*SER_hh_emi!C26/SER_hh_num!C26)</f>
        <v>0</v>
      </c>
      <c r="D26" s="22">
        <f>IF(SER_hh_emi!D26=0,0,1000000*SER_hh_emi!D26/SER_hh_num!D26)</f>
        <v>0</v>
      </c>
      <c r="E26" s="22">
        <f>IF(SER_hh_emi!E26=0,0,1000000*SER_hh_emi!E26/SER_hh_num!E26)</f>
        <v>0</v>
      </c>
      <c r="F26" s="22">
        <f>IF(SER_hh_emi!F26=0,0,1000000*SER_hh_emi!F26/SER_hh_num!F26)</f>
        <v>0</v>
      </c>
      <c r="G26" s="22">
        <f>IF(SER_hh_emi!G26=0,0,1000000*SER_hh_emi!G26/SER_hh_num!G26)</f>
        <v>0</v>
      </c>
      <c r="H26" s="22">
        <f>IF(SER_hh_emi!H26=0,0,1000000*SER_hh_emi!H26/SER_hh_num!H26)</f>
        <v>0</v>
      </c>
      <c r="I26" s="22">
        <f>IF(SER_hh_emi!I26=0,0,1000000*SER_hh_emi!I26/SER_hh_num!I26)</f>
        <v>0</v>
      </c>
      <c r="J26" s="22">
        <f>IF(SER_hh_emi!J26=0,0,1000000*SER_hh_emi!J26/SER_hh_num!J26)</f>
        <v>0</v>
      </c>
      <c r="K26" s="22">
        <f>IF(SER_hh_emi!K26=0,0,1000000*SER_hh_emi!K26/SER_hh_num!K26)</f>
        <v>0</v>
      </c>
      <c r="L26" s="22">
        <f>IF(SER_hh_emi!L26=0,0,1000000*SER_hh_emi!L26/SER_hh_num!L26)</f>
        <v>0</v>
      </c>
      <c r="M26" s="22">
        <f>IF(SER_hh_emi!M26=0,0,1000000*SER_hh_emi!M26/SER_hh_num!M26)</f>
        <v>0</v>
      </c>
      <c r="N26" s="22">
        <f>IF(SER_hh_emi!N26=0,0,1000000*SER_hh_emi!N26/SER_hh_num!N26)</f>
        <v>0</v>
      </c>
      <c r="O26" s="22">
        <f>IF(SER_hh_emi!O26=0,0,1000000*SER_hh_emi!O26/SER_hh_num!O26)</f>
        <v>0</v>
      </c>
      <c r="P26" s="22">
        <f>IF(SER_hh_emi!P26=0,0,1000000*SER_hh_emi!P26/SER_hh_num!P26)</f>
        <v>0</v>
      </c>
      <c r="Q26" s="22">
        <f>IF(SER_hh_emi!Q26=0,0,1000000*SER_hh_emi!Q26/SER_hh_num!Q26)</f>
        <v>0</v>
      </c>
    </row>
    <row r="27" spans="1:17" ht="12" customHeight="1" x14ac:dyDescent="0.25">
      <c r="A27" s="93" t="s">
        <v>114</v>
      </c>
      <c r="B27" s="116">
        <f>IF(SER_hh_emi!B27=0,0,1000000*SER_hh_emi!B27/SER_hh_num!B19)</f>
        <v>0</v>
      </c>
      <c r="C27" s="116">
        <f>IF(SER_hh_emi!C27=0,0,1000000*SER_hh_emi!C27/SER_hh_num!C19)</f>
        <v>0</v>
      </c>
      <c r="D27" s="116">
        <f>IF(SER_hh_emi!D27=0,0,1000000*SER_hh_emi!D27/SER_hh_num!D19)</f>
        <v>0</v>
      </c>
      <c r="E27" s="116">
        <f>IF(SER_hh_emi!E27=0,0,1000000*SER_hh_emi!E27/SER_hh_num!E19)</f>
        <v>0</v>
      </c>
      <c r="F27" s="116">
        <f>IF(SER_hh_emi!F27=0,0,1000000*SER_hh_emi!F27/SER_hh_num!F19)</f>
        <v>0</v>
      </c>
      <c r="G27" s="116">
        <f>IF(SER_hh_emi!G27=0,0,1000000*SER_hh_emi!G27/SER_hh_num!G19)</f>
        <v>0</v>
      </c>
      <c r="H27" s="116">
        <f>IF(SER_hh_emi!H27=0,0,1000000*SER_hh_emi!H27/SER_hh_num!H19)</f>
        <v>0</v>
      </c>
      <c r="I27" s="116">
        <f>IF(SER_hh_emi!I27=0,0,1000000*SER_hh_emi!I27/SER_hh_num!I19)</f>
        <v>0</v>
      </c>
      <c r="J27" s="116">
        <f>IF(SER_hh_emi!J27=0,0,1000000*SER_hh_emi!J27/SER_hh_num!J19)</f>
        <v>0</v>
      </c>
      <c r="K27" s="116">
        <f>IF(SER_hh_emi!K27=0,0,1000000*SER_hh_emi!K27/SER_hh_num!K19)</f>
        <v>0</v>
      </c>
      <c r="L27" s="116">
        <f>IF(SER_hh_emi!L27=0,0,1000000*SER_hh_emi!L27/SER_hh_num!L19)</f>
        <v>0</v>
      </c>
      <c r="M27" s="116">
        <f>IF(SER_hh_emi!M27=0,0,1000000*SER_hh_emi!M27/SER_hh_num!M19)</f>
        <v>0</v>
      </c>
      <c r="N27" s="116">
        <f>IF(SER_hh_emi!N27=0,0,1000000*SER_hh_emi!N27/SER_hh_num!N19)</f>
        <v>0</v>
      </c>
      <c r="O27" s="116">
        <f>IF(SER_hh_emi!O27=0,0,1000000*SER_hh_emi!O27/SER_hh_num!O19)</f>
        <v>0</v>
      </c>
      <c r="P27" s="116">
        <f>IF(SER_hh_emi!P27=0,0,1000000*SER_hh_emi!P27/SER_hh_num!P19)</f>
        <v>0</v>
      </c>
      <c r="Q27" s="116">
        <f>IF(SER_hh_emi!Q27=0,0,1000000*SER_hh_emi!Q27/SER_hh_num!Q19)</f>
        <v>0</v>
      </c>
    </row>
    <row r="28" spans="1:17" ht="12" customHeight="1" x14ac:dyDescent="0.25">
      <c r="A28" s="91" t="s">
        <v>113</v>
      </c>
      <c r="B28" s="117">
        <f>IF(SER_hh_emi!B27=0,0,1000000*SER_hh_emi!B27/SER_hh_num!B27)</f>
        <v>0</v>
      </c>
      <c r="C28" s="117">
        <f>IF(SER_hh_emi!C27=0,0,1000000*SER_hh_emi!C27/SER_hh_num!C27)</f>
        <v>0</v>
      </c>
      <c r="D28" s="117">
        <f>IF(SER_hh_emi!D27=0,0,1000000*SER_hh_emi!D27/SER_hh_num!D27)</f>
        <v>0</v>
      </c>
      <c r="E28" s="117">
        <f>IF(SER_hh_emi!E27=0,0,1000000*SER_hh_emi!E27/SER_hh_num!E27)</f>
        <v>0</v>
      </c>
      <c r="F28" s="117">
        <f>IF(SER_hh_emi!F27=0,0,1000000*SER_hh_emi!F27/SER_hh_num!F27)</f>
        <v>0</v>
      </c>
      <c r="G28" s="117">
        <f>IF(SER_hh_emi!G27=0,0,1000000*SER_hh_emi!G27/SER_hh_num!G27)</f>
        <v>0</v>
      </c>
      <c r="H28" s="117">
        <f>IF(SER_hh_emi!H27=0,0,1000000*SER_hh_emi!H27/SER_hh_num!H27)</f>
        <v>0</v>
      </c>
      <c r="I28" s="117">
        <f>IF(SER_hh_emi!I27=0,0,1000000*SER_hh_emi!I27/SER_hh_num!I27)</f>
        <v>0</v>
      </c>
      <c r="J28" s="117">
        <f>IF(SER_hh_emi!J27=0,0,1000000*SER_hh_emi!J27/SER_hh_num!J27)</f>
        <v>0</v>
      </c>
      <c r="K28" s="117">
        <f>IF(SER_hh_emi!K27=0,0,1000000*SER_hh_emi!K27/SER_hh_num!K27)</f>
        <v>0</v>
      </c>
      <c r="L28" s="117">
        <f>IF(SER_hh_emi!L27=0,0,1000000*SER_hh_emi!L27/SER_hh_num!L27)</f>
        <v>0</v>
      </c>
      <c r="M28" s="117">
        <f>IF(SER_hh_emi!M27=0,0,1000000*SER_hh_emi!M27/SER_hh_num!M27)</f>
        <v>0</v>
      </c>
      <c r="N28" s="117">
        <f>IF(SER_hh_emi!N27=0,0,1000000*SER_hh_emi!N27/SER_hh_num!N27)</f>
        <v>0</v>
      </c>
      <c r="O28" s="117">
        <f>IF(SER_hh_emi!O27=0,0,1000000*SER_hh_emi!O27/SER_hh_num!O27)</f>
        <v>0</v>
      </c>
      <c r="P28" s="117">
        <f>IF(SER_hh_emi!P27=0,0,1000000*SER_hh_emi!P27/SER_hh_num!P27)</f>
        <v>0</v>
      </c>
      <c r="Q28" s="117">
        <f>IF(SER_hh_emi!Q27=0,0,1000000*SER_hh_emi!Q27/SER_hh_num!Q27)</f>
        <v>0</v>
      </c>
    </row>
    <row r="29" spans="1:17" ht="12.95" customHeight="1" x14ac:dyDescent="0.25">
      <c r="A29" s="90" t="s">
        <v>46</v>
      </c>
      <c r="B29" s="101">
        <f>IF(SER_hh_emi!B29=0,0,1000000*SER_hh_emi!B29/SER_hh_num!B29)</f>
        <v>359.01852542172395</v>
      </c>
      <c r="C29" s="101">
        <f>IF(SER_hh_emi!C29=0,0,1000000*SER_hh_emi!C29/SER_hh_num!C29)</f>
        <v>741.38464045584283</v>
      </c>
      <c r="D29" s="101">
        <f>IF(SER_hh_emi!D29=0,0,1000000*SER_hh_emi!D29/SER_hh_num!D29)</f>
        <v>777.0131600687937</v>
      </c>
      <c r="E29" s="101">
        <f>IF(SER_hh_emi!E29=0,0,1000000*SER_hh_emi!E29/SER_hh_num!E29)</f>
        <v>921.56778052150423</v>
      </c>
      <c r="F29" s="101">
        <f>IF(SER_hh_emi!F29=0,0,1000000*SER_hh_emi!F29/SER_hh_num!F29)</f>
        <v>867.80294437961572</v>
      </c>
      <c r="G29" s="101">
        <f>IF(SER_hh_emi!G29=0,0,1000000*SER_hh_emi!G29/SER_hh_num!G29)</f>
        <v>854.85288673000503</v>
      </c>
      <c r="H29" s="101">
        <f>IF(SER_hh_emi!H29=0,0,1000000*SER_hh_emi!H29/SER_hh_num!H29)</f>
        <v>818.85137174296381</v>
      </c>
      <c r="I29" s="101">
        <f>IF(SER_hh_emi!I29=0,0,1000000*SER_hh_emi!I29/SER_hh_num!I29)</f>
        <v>812.90464212520544</v>
      </c>
      <c r="J29" s="101">
        <f>IF(SER_hh_emi!J29=0,0,1000000*SER_hh_emi!J29/SER_hh_num!J29)</f>
        <v>794.49176248259641</v>
      </c>
      <c r="K29" s="101">
        <f>IF(SER_hh_emi!K29=0,0,1000000*SER_hh_emi!K29/SER_hh_num!K29)</f>
        <v>831.24995233423817</v>
      </c>
      <c r="L29" s="101">
        <f>IF(SER_hh_emi!L29=0,0,1000000*SER_hh_emi!L29/SER_hh_num!L29)</f>
        <v>807.48089548961548</v>
      </c>
      <c r="M29" s="101">
        <f>IF(SER_hh_emi!M29=0,0,1000000*SER_hh_emi!M29/SER_hh_num!M29)</f>
        <v>707.73292755494094</v>
      </c>
      <c r="N29" s="101">
        <f>IF(SER_hh_emi!N29=0,0,1000000*SER_hh_emi!N29/SER_hh_num!N29)</f>
        <v>628.27064788006271</v>
      </c>
      <c r="O29" s="101">
        <f>IF(SER_hh_emi!O29=0,0,1000000*SER_hh_emi!O29/SER_hh_num!O29)</f>
        <v>559.35182126423797</v>
      </c>
      <c r="P29" s="101">
        <f>IF(SER_hh_emi!P29=0,0,1000000*SER_hh_emi!P29/SER_hh_num!P29)</f>
        <v>615.7977677661105</v>
      </c>
      <c r="Q29" s="101">
        <f>IF(SER_hh_emi!Q29=0,0,1000000*SER_hh_emi!Q29/SER_hh_num!Q29)</f>
        <v>594.78307660362339</v>
      </c>
    </row>
    <row r="30" spans="1:17" ht="12" customHeight="1" x14ac:dyDescent="0.25">
      <c r="A30" s="88" t="s">
        <v>66</v>
      </c>
      <c r="B30" s="100">
        <f>IF(SER_hh_emi!B30=0,0,1000000*SER_hh_emi!B30/SER_hh_num!B30)</f>
        <v>0</v>
      </c>
      <c r="C30" s="100">
        <f>IF(SER_hh_emi!C30=0,0,1000000*SER_hh_emi!C30/SER_hh_num!C30)</f>
        <v>3511.0518426218136</v>
      </c>
      <c r="D30" s="100">
        <f>IF(SER_hh_emi!D30=0,0,1000000*SER_hh_emi!D30/SER_hh_num!D30)</f>
        <v>3515.1635917593203</v>
      </c>
      <c r="E30" s="100">
        <f>IF(SER_hh_emi!E30=0,0,1000000*SER_hh_emi!E30/SER_hh_num!E30)</f>
        <v>3474.9361553542949</v>
      </c>
      <c r="F30" s="100">
        <f>IF(SER_hh_emi!F30=0,0,1000000*SER_hh_emi!F30/SER_hh_num!F30)</f>
        <v>3473.0553971586578</v>
      </c>
      <c r="G30" s="100">
        <f>IF(SER_hh_emi!G30=0,0,1000000*SER_hh_emi!G30/SER_hh_num!G30)</f>
        <v>3433.5838327640658</v>
      </c>
      <c r="H30" s="100">
        <f>IF(SER_hh_emi!H30=0,0,1000000*SER_hh_emi!H30/SER_hh_num!H30)</f>
        <v>3395.1234315906891</v>
      </c>
      <c r="I30" s="100">
        <f>IF(SER_hh_emi!I30=0,0,1000000*SER_hh_emi!I30/SER_hh_num!I30)</f>
        <v>3358.945862269039</v>
      </c>
      <c r="J30" s="100">
        <f>IF(SER_hh_emi!J30=0,0,1000000*SER_hh_emi!J30/SER_hh_num!J30)</f>
        <v>3374.0695128329667</v>
      </c>
      <c r="K30" s="100">
        <f>IF(SER_hh_emi!K30=0,0,1000000*SER_hh_emi!K30/SER_hh_num!K30)</f>
        <v>3394.1097382871753</v>
      </c>
      <c r="L30" s="100">
        <f>IF(SER_hh_emi!L30=0,0,1000000*SER_hh_emi!L30/SER_hh_num!L30)</f>
        <v>3383.4616827165141</v>
      </c>
      <c r="M30" s="100">
        <f>IF(SER_hh_emi!M30=0,0,1000000*SER_hh_emi!M30/SER_hh_num!M30)</f>
        <v>3388.3900493254305</v>
      </c>
      <c r="N30" s="100">
        <f>IF(SER_hh_emi!N30=0,0,1000000*SER_hh_emi!N30/SER_hh_num!N30)</f>
        <v>3478.1061662445404</v>
      </c>
      <c r="O30" s="100">
        <f>IF(SER_hh_emi!O30=0,0,1000000*SER_hh_emi!O30/SER_hh_num!O30)</f>
        <v>3476.6646291717848</v>
      </c>
      <c r="P30" s="100">
        <f>IF(SER_hh_emi!P30=0,0,1000000*SER_hh_emi!P30/SER_hh_num!P30)</f>
        <v>3578.6358322808851</v>
      </c>
      <c r="Q30" s="100">
        <f>IF(SER_hh_emi!Q30=0,0,1000000*SER_hh_emi!Q30/SER_hh_num!Q30)</f>
        <v>3569.08810756718</v>
      </c>
    </row>
    <row r="31" spans="1:17" ht="12" customHeight="1" x14ac:dyDescent="0.25">
      <c r="A31" s="88" t="s">
        <v>98</v>
      </c>
      <c r="B31" s="100">
        <f>IF(SER_hh_emi!B31=0,0,1000000*SER_hh_emi!B31/SER_hh_num!B31)</f>
        <v>2999.9656742578977</v>
      </c>
      <c r="C31" s="100">
        <f>IF(SER_hh_emi!C31=0,0,1000000*SER_hh_emi!C31/SER_hh_num!C31)</f>
        <v>2898.5851356396743</v>
      </c>
      <c r="D31" s="100">
        <f>IF(SER_hh_emi!D31=0,0,1000000*SER_hh_emi!D31/SER_hh_num!D31)</f>
        <v>2901.9796326353544</v>
      </c>
      <c r="E31" s="100">
        <f>IF(SER_hh_emi!E31=0,0,1000000*SER_hh_emi!E31/SER_hh_num!E31)</f>
        <v>2797.58620214747</v>
      </c>
      <c r="F31" s="100">
        <f>IF(SER_hh_emi!F31=0,0,1000000*SER_hh_emi!F31/SER_hh_num!F31)</f>
        <v>2771.4764478370557</v>
      </c>
      <c r="G31" s="100">
        <f>IF(SER_hh_emi!G31=0,0,1000000*SER_hh_emi!G31/SER_hh_num!G31)</f>
        <v>2780.7705066570384</v>
      </c>
      <c r="H31" s="100">
        <f>IF(SER_hh_emi!H31=0,0,1000000*SER_hh_emi!H31/SER_hh_num!H31)</f>
        <v>2746.1940779342131</v>
      </c>
      <c r="I31" s="100">
        <f>IF(SER_hh_emi!I31=0,0,1000000*SER_hh_emi!I31/SER_hh_num!I31)</f>
        <v>2725.3384184337456</v>
      </c>
      <c r="J31" s="100">
        <f>IF(SER_hh_emi!J31=0,0,1000000*SER_hh_emi!J31/SER_hh_num!J31)</f>
        <v>2740.3365289989451</v>
      </c>
      <c r="K31" s="100">
        <f>IF(SER_hh_emi!K31=0,0,1000000*SER_hh_emi!K31/SER_hh_num!K31)</f>
        <v>2745.4743556441022</v>
      </c>
      <c r="L31" s="100">
        <f>IF(SER_hh_emi!L31=0,0,1000000*SER_hh_emi!L31/SER_hh_num!L31)</f>
        <v>2726.2035292125474</v>
      </c>
      <c r="M31" s="100">
        <f>IF(SER_hh_emi!M31=0,0,1000000*SER_hh_emi!M31/SER_hh_num!M31)</f>
        <v>2724.6495398120042</v>
      </c>
      <c r="N31" s="100">
        <f>IF(SER_hh_emi!N31=0,0,1000000*SER_hh_emi!N31/SER_hh_num!N31)</f>
        <v>2777.5767243531382</v>
      </c>
      <c r="O31" s="100">
        <f>IF(SER_hh_emi!O31=0,0,1000000*SER_hh_emi!O31/SER_hh_num!O31)</f>
        <v>2758.3564833763248</v>
      </c>
      <c r="P31" s="100">
        <f>IF(SER_hh_emi!P31=0,0,1000000*SER_hh_emi!P31/SER_hh_num!P31)</f>
        <v>2839.5178706333668</v>
      </c>
      <c r="Q31" s="100">
        <f>IF(SER_hh_emi!Q31=0,0,1000000*SER_hh_emi!Q31/SER_hh_num!Q31)</f>
        <v>2829.3879366101555</v>
      </c>
    </row>
    <row r="32" spans="1:17" ht="12" customHeight="1" x14ac:dyDescent="0.25">
      <c r="A32" s="88" t="s">
        <v>34</v>
      </c>
      <c r="B32" s="100">
        <f>IF(SER_hh_emi!B32=0,0,1000000*SER_hh_emi!B32/SER_hh_num!B32)</f>
        <v>0</v>
      </c>
      <c r="C32" s="100">
        <f>IF(SER_hh_emi!C32=0,0,1000000*SER_hh_emi!C32/SER_hh_num!C32)</f>
        <v>0</v>
      </c>
      <c r="D32" s="100">
        <f>IF(SER_hh_emi!D32=0,0,1000000*SER_hh_emi!D32/SER_hh_num!D32)</f>
        <v>0</v>
      </c>
      <c r="E32" s="100">
        <f>IF(SER_hh_emi!E32=0,0,1000000*SER_hh_emi!E32/SER_hh_num!E32)</f>
        <v>0</v>
      </c>
      <c r="F32" s="100">
        <f>IF(SER_hh_emi!F32=0,0,1000000*SER_hh_emi!F32/SER_hh_num!F32)</f>
        <v>0</v>
      </c>
      <c r="G32" s="100">
        <f>IF(SER_hh_emi!G32=0,0,1000000*SER_hh_emi!G32/SER_hh_num!G32)</f>
        <v>0</v>
      </c>
      <c r="H32" s="100">
        <f>IF(SER_hh_emi!H32=0,0,1000000*SER_hh_emi!H32/SER_hh_num!H32)</f>
        <v>0</v>
      </c>
      <c r="I32" s="100">
        <f>IF(SER_hh_emi!I32=0,0,1000000*SER_hh_emi!I32/SER_hh_num!I32)</f>
        <v>0</v>
      </c>
      <c r="J32" s="100">
        <f>IF(SER_hh_emi!J32=0,0,1000000*SER_hh_emi!J32/SER_hh_num!J32)</f>
        <v>0</v>
      </c>
      <c r="K32" s="100">
        <f>IF(SER_hh_emi!K32=0,0,1000000*SER_hh_emi!K32/SER_hh_num!K32)</f>
        <v>0</v>
      </c>
      <c r="L32" s="100">
        <f>IF(SER_hh_emi!L32=0,0,1000000*SER_hh_emi!L32/SER_hh_num!L32)</f>
        <v>0</v>
      </c>
      <c r="M32" s="100">
        <f>IF(SER_hh_emi!M32=0,0,1000000*SER_hh_emi!M32/SER_hh_num!M32)</f>
        <v>0</v>
      </c>
      <c r="N32" s="100">
        <f>IF(SER_hh_emi!N32=0,0,1000000*SER_hh_emi!N32/SER_hh_num!N32)</f>
        <v>0</v>
      </c>
      <c r="O32" s="100">
        <f>IF(SER_hh_emi!O32=0,0,1000000*SER_hh_emi!O32/SER_hh_num!O32)</f>
        <v>0</v>
      </c>
      <c r="P32" s="100">
        <f>IF(SER_hh_emi!P32=0,0,1000000*SER_hh_emi!P32/SER_hh_num!P32)</f>
        <v>0</v>
      </c>
      <c r="Q32" s="100">
        <f>IF(SER_hh_emi!Q32=0,0,1000000*SER_hh_emi!Q32/SER_hh_num!Q32)</f>
        <v>0</v>
      </c>
    </row>
    <row r="33" spans="1:17" ht="12" customHeight="1" x14ac:dyDescent="0.25">
      <c r="A33" s="49" t="s">
        <v>30</v>
      </c>
      <c r="B33" s="18">
        <f>IF(SER_hh_emi!B33=0,0,1000000*SER_hh_emi!B33/SER_hh_num!B33)</f>
        <v>0</v>
      </c>
      <c r="C33" s="18">
        <f>IF(SER_hh_emi!C33=0,0,1000000*SER_hh_emi!C33/SER_hh_num!C33)</f>
        <v>0</v>
      </c>
      <c r="D33" s="18">
        <f>IF(SER_hh_emi!D33=0,0,1000000*SER_hh_emi!D33/SER_hh_num!D33)</f>
        <v>0</v>
      </c>
      <c r="E33" s="18">
        <f>IF(SER_hh_emi!E33=0,0,1000000*SER_hh_emi!E33/SER_hh_num!E33)</f>
        <v>0</v>
      </c>
      <c r="F33" s="18">
        <f>IF(SER_hh_emi!F33=0,0,1000000*SER_hh_emi!F33/SER_hh_num!F33)</f>
        <v>0</v>
      </c>
      <c r="G33" s="18">
        <f>IF(SER_hh_emi!G33=0,0,1000000*SER_hh_emi!G33/SER_hh_num!G33)</f>
        <v>0</v>
      </c>
      <c r="H33" s="18">
        <f>IF(SER_hh_emi!H33=0,0,1000000*SER_hh_emi!H33/SER_hh_num!H33)</f>
        <v>0</v>
      </c>
      <c r="I33" s="18">
        <f>IF(SER_hh_emi!I33=0,0,1000000*SER_hh_emi!I33/SER_hh_num!I33)</f>
        <v>0</v>
      </c>
      <c r="J33" s="18">
        <f>IF(SER_hh_emi!J33=0,0,1000000*SER_hh_emi!J33/SER_hh_num!J33)</f>
        <v>0</v>
      </c>
      <c r="K33" s="18">
        <f>IF(SER_hh_emi!K33=0,0,1000000*SER_hh_emi!K33/SER_hh_num!K33)</f>
        <v>0</v>
      </c>
      <c r="L33" s="18">
        <f>IF(SER_hh_emi!L33=0,0,1000000*SER_hh_emi!L33/SER_hh_num!L33)</f>
        <v>0</v>
      </c>
      <c r="M33" s="18">
        <f>IF(SER_hh_emi!M33=0,0,1000000*SER_hh_emi!M33/SER_hh_num!M33)</f>
        <v>0</v>
      </c>
      <c r="N33" s="18">
        <f>IF(SER_hh_emi!N33=0,0,1000000*SER_hh_emi!N33/SER_hh_num!N33)</f>
        <v>0</v>
      </c>
      <c r="O33" s="18">
        <f>IF(SER_hh_emi!O33=0,0,1000000*SER_hh_emi!O33/SER_hh_num!O33)</f>
        <v>0</v>
      </c>
      <c r="P33" s="18">
        <f>IF(SER_hh_emi!P33=0,0,1000000*SER_hh_emi!P33/SER_hh_num!P33)</f>
        <v>0</v>
      </c>
      <c r="Q33" s="18">
        <f>IF(SER_hh_emi!Q33=0,0,1000000*SER_hh_emi!Q33/SER_hh_num!Q33)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>
        <f>IF(SER_hh_fech!B3=0,0,SER_hh_fech!B3/SER_summary!B$26)</f>
        <v>274.25440901461991</v>
      </c>
      <c r="C3" s="106">
        <f>IF(SER_hh_fech!C3=0,0,SER_hh_fech!C3/SER_summary!C$26)</f>
        <v>280.10025903866557</v>
      </c>
      <c r="D3" s="106">
        <f>IF(SER_hh_fech!D3=0,0,SER_hh_fech!D3/SER_summary!D$26)</f>
        <v>285.99815738940993</v>
      </c>
      <c r="E3" s="106">
        <f>IF(SER_hh_fech!E3=0,0,SER_hh_fech!E3/SER_summary!E$26)</f>
        <v>287.98379987734108</v>
      </c>
      <c r="F3" s="106">
        <f>IF(SER_hh_fech!F3=0,0,SER_hh_fech!F3/SER_summary!F$26)</f>
        <v>287.78761475245841</v>
      </c>
      <c r="G3" s="106">
        <f>IF(SER_hh_fech!G3=0,0,SER_hh_fech!G3/SER_summary!G$26)</f>
        <v>271.6036912842996</v>
      </c>
      <c r="H3" s="106">
        <f>IF(SER_hh_fech!H3=0,0,SER_hh_fech!H3/SER_summary!H$26)</f>
        <v>274.07668904053514</v>
      </c>
      <c r="I3" s="106">
        <f>IF(SER_hh_fech!I3=0,0,SER_hh_fech!I3/SER_summary!I$26)</f>
        <v>277.37353989573023</v>
      </c>
      <c r="J3" s="106">
        <f>IF(SER_hh_fech!J3=0,0,SER_hh_fech!J3/SER_summary!J$26)</f>
        <v>230.51281238083382</v>
      </c>
      <c r="K3" s="106">
        <f>IF(SER_hh_fech!K3=0,0,SER_hh_fech!K3/SER_summary!K$26)</f>
        <v>210.71910271183458</v>
      </c>
      <c r="L3" s="106">
        <f>IF(SER_hh_fech!L3=0,0,SER_hh_fech!L3/SER_summary!L$26)</f>
        <v>223.65753081487858</v>
      </c>
      <c r="M3" s="106">
        <f>IF(SER_hh_fech!M3=0,0,SER_hh_fech!M3/SER_summary!M$26)</f>
        <v>199.54244526865401</v>
      </c>
      <c r="N3" s="106">
        <f>IF(SER_hh_fech!N3=0,0,SER_hh_fech!N3/SER_summary!N$26)</f>
        <v>231.99125539865224</v>
      </c>
      <c r="O3" s="106">
        <f>IF(SER_hh_fech!O3=0,0,SER_hh_fech!O3/SER_summary!O$26)</f>
        <v>218.72861865161047</v>
      </c>
      <c r="P3" s="106">
        <f>IF(SER_hh_fech!P3=0,0,SER_hh_fech!P3/SER_summary!P$26)</f>
        <v>219.61522965023894</v>
      </c>
      <c r="Q3" s="106">
        <f>IF(SER_hh_fech!Q3=0,0,SER_hh_fech!Q3/SER_summary!Q$26)</f>
        <v>205.92414963119703</v>
      </c>
    </row>
    <row r="4" spans="1:17" ht="12.95" customHeight="1" x14ac:dyDescent="0.25">
      <c r="A4" s="90" t="s">
        <v>44</v>
      </c>
      <c r="B4" s="101">
        <f>IF(SER_hh_fech!B4=0,0,SER_hh_fech!B4/SER_summary!B$26)</f>
        <v>218.42672979074962</v>
      </c>
      <c r="C4" s="101">
        <f>IF(SER_hh_fech!C4=0,0,SER_hh_fech!C4/SER_summary!C$26)</f>
        <v>224.26582936292704</v>
      </c>
      <c r="D4" s="101">
        <f>IF(SER_hh_fech!D4=0,0,SER_hh_fech!D4/SER_summary!D$26)</f>
        <v>230.21514915571754</v>
      </c>
      <c r="E4" s="101">
        <f>IF(SER_hh_fech!E4=0,0,SER_hh_fech!E4/SER_summary!E$26)</f>
        <v>232.28211915727854</v>
      </c>
      <c r="F4" s="101">
        <f>IF(SER_hh_fech!F4=0,0,SER_hh_fech!F4/SER_summary!F$26)</f>
        <v>232.24547256738299</v>
      </c>
      <c r="G4" s="101">
        <f>IF(SER_hh_fech!G4=0,0,SER_hh_fech!G4/SER_summary!G$26)</f>
        <v>216.93541001178383</v>
      </c>
      <c r="H4" s="101">
        <f>IF(SER_hh_fech!H4=0,0,SER_hh_fech!H4/SER_summary!H$26)</f>
        <v>219.98327274779402</v>
      </c>
      <c r="I4" s="101">
        <f>IF(SER_hh_fech!I4=0,0,SER_hh_fech!I4/SER_summary!I$26)</f>
        <v>224.0568534671219</v>
      </c>
      <c r="J4" s="101">
        <f>IF(SER_hh_fech!J4=0,0,SER_hh_fech!J4/SER_summary!J$26)</f>
        <v>178.35318447727465</v>
      </c>
      <c r="K4" s="101">
        <f>IF(SER_hh_fech!K4=0,0,SER_hh_fech!K4/SER_summary!K$26)</f>
        <v>159.04605931966756</v>
      </c>
      <c r="L4" s="101">
        <f>IF(SER_hh_fech!L4=0,0,SER_hh_fech!L4/SER_summary!L$26)</f>
        <v>172.70441906466965</v>
      </c>
      <c r="M4" s="101">
        <f>IF(SER_hh_fech!M4=0,0,SER_hh_fech!M4/SER_summary!M$26)</f>
        <v>148.43832405211833</v>
      </c>
      <c r="N4" s="101">
        <f>IF(SER_hh_fech!N4=0,0,SER_hh_fech!N4/SER_summary!N$26)</f>
        <v>180.1989615729936</v>
      </c>
      <c r="O4" s="101">
        <f>IF(SER_hh_fech!O4=0,0,SER_hh_fech!O4/SER_summary!O$26)</f>
        <v>166.6282947801156</v>
      </c>
      <c r="P4" s="101">
        <f>IF(SER_hh_fech!P4=0,0,SER_hh_fech!P4/SER_summary!P$26)</f>
        <v>167.03934143041698</v>
      </c>
      <c r="Q4" s="101">
        <f>IF(SER_hh_fech!Q4=0,0,SER_hh_fech!Q4/SER_summary!Q$26)</f>
        <v>153.52717193232922</v>
      </c>
    </row>
    <row r="5" spans="1:17" ht="12" customHeight="1" x14ac:dyDescent="0.25">
      <c r="A5" s="88" t="s">
        <v>38</v>
      </c>
      <c r="B5" s="100">
        <f>IF(SER_hh_fech!B5=0,0,SER_hh_fech!B5/SER_summary!B$26)</f>
        <v>267.65303008676426</v>
      </c>
      <c r="C5" s="100">
        <f>IF(SER_hh_fech!C5=0,0,SER_hh_fech!C5/SER_summary!C$26)</f>
        <v>274.08544519518586</v>
      </c>
      <c r="D5" s="100">
        <f>IF(SER_hh_fech!D5=0,0,SER_hh_fech!D5/SER_summary!D$26)</f>
        <v>282.5940471235096</v>
      </c>
      <c r="E5" s="100">
        <f>IF(SER_hh_fech!E5=0,0,SER_hh_fech!E5/SER_summary!E$26)</f>
        <v>286.13207995786695</v>
      </c>
      <c r="F5" s="100">
        <f>IF(SER_hh_fech!F5=0,0,SER_hh_fech!F5/SER_summary!F$26)</f>
        <v>282.79997620740369</v>
      </c>
      <c r="G5" s="100">
        <f>IF(SER_hh_fech!G5=0,0,SER_hh_fech!G5/SER_summary!G$26)</f>
        <v>263.51963904210334</v>
      </c>
      <c r="H5" s="100">
        <f>IF(SER_hh_fech!H5=0,0,SER_hh_fech!H5/SER_summary!H$26)</f>
        <v>270.95977501429689</v>
      </c>
      <c r="I5" s="100">
        <f>IF(SER_hh_fech!I5=0,0,SER_hh_fech!I5/SER_summary!I$26)</f>
        <v>268.78511820968998</v>
      </c>
      <c r="J5" s="100">
        <f>IF(SER_hh_fech!J5=0,0,SER_hh_fech!J5/SER_summary!J$26)</f>
        <v>232.83679357993887</v>
      </c>
      <c r="K5" s="100">
        <f>IF(SER_hh_fech!K5=0,0,SER_hh_fech!K5/SER_summary!K$26)</f>
        <v>197.32295380006289</v>
      </c>
      <c r="L5" s="100">
        <f>IF(SER_hh_fech!L5=0,0,SER_hh_fech!L5/SER_summary!L$26)</f>
        <v>214.24120559905242</v>
      </c>
      <c r="M5" s="100">
        <f>IF(SER_hh_fech!M5=0,0,SER_hh_fech!M5/SER_summary!M$26)</f>
        <v>184.90643218386577</v>
      </c>
      <c r="N5" s="100">
        <f>IF(SER_hh_fech!N5=0,0,SER_hh_fech!N5/SER_summary!N$26)</f>
        <v>225.92635842288595</v>
      </c>
      <c r="O5" s="100">
        <f>IF(SER_hh_fech!O5=0,0,SER_hh_fech!O5/SER_summary!O$26)</f>
        <v>208.98652759600685</v>
      </c>
      <c r="P5" s="100">
        <f>IF(SER_hh_fech!P5=0,0,SER_hh_fech!P5/SER_summary!P$26)</f>
        <v>212.4200894572767</v>
      </c>
      <c r="Q5" s="100">
        <f>IF(SER_hh_fech!Q5=0,0,SER_hh_fech!Q5/SER_summary!Q$26)</f>
        <v>196.0352995592807</v>
      </c>
    </row>
    <row r="6" spans="1:17" ht="12" customHeight="1" x14ac:dyDescent="0.25">
      <c r="A6" s="88" t="s">
        <v>66</v>
      </c>
      <c r="B6" s="100">
        <f>IF(SER_hh_fech!B6=0,0,SER_hh_fech!B6/SER_summary!B$26)</f>
        <v>0</v>
      </c>
      <c r="C6" s="100">
        <f>IF(SER_hh_fech!C6=0,0,SER_hh_fech!C6/SER_summary!C$26)</f>
        <v>0</v>
      </c>
      <c r="D6" s="100">
        <f>IF(SER_hh_fech!D6=0,0,SER_hh_fech!D6/SER_summary!D$26)</f>
        <v>0</v>
      </c>
      <c r="E6" s="100">
        <f>IF(SER_hh_fech!E6=0,0,SER_hh_fech!E6/SER_summary!E$26)</f>
        <v>0</v>
      </c>
      <c r="F6" s="100">
        <f>IF(SER_hh_fech!F6=0,0,SER_hh_fech!F6/SER_summary!F$26)</f>
        <v>0</v>
      </c>
      <c r="G6" s="100">
        <f>IF(SER_hh_fech!G6=0,0,SER_hh_fech!G6/SER_summary!G$26)</f>
        <v>0</v>
      </c>
      <c r="H6" s="100">
        <f>IF(SER_hh_fech!H6=0,0,SER_hh_fech!H6/SER_summary!H$26)</f>
        <v>0</v>
      </c>
      <c r="I6" s="100">
        <f>IF(SER_hh_fech!I6=0,0,SER_hh_fech!I6/SER_summary!I$26)</f>
        <v>0</v>
      </c>
      <c r="J6" s="100">
        <f>IF(SER_hh_fech!J6=0,0,SER_hh_fech!J6/SER_summary!J$26)</f>
        <v>0</v>
      </c>
      <c r="K6" s="100">
        <f>IF(SER_hh_fech!K6=0,0,SER_hh_fech!K6/SER_summary!K$26)</f>
        <v>0</v>
      </c>
      <c r="L6" s="100">
        <f>IF(SER_hh_fech!L6=0,0,SER_hh_fech!L6/SER_summary!L$26)</f>
        <v>0</v>
      </c>
      <c r="M6" s="100">
        <f>IF(SER_hh_fech!M6=0,0,SER_hh_fech!M6/SER_summary!M$26)</f>
        <v>0</v>
      </c>
      <c r="N6" s="100">
        <f>IF(SER_hh_fech!N6=0,0,SER_hh_fech!N6/SER_summary!N$26)</f>
        <v>0</v>
      </c>
      <c r="O6" s="100">
        <f>IF(SER_hh_fech!O6=0,0,SER_hh_fech!O6/SER_summary!O$26)</f>
        <v>0</v>
      </c>
      <c r="P6" s="100">
        <f>IF(SER_hh_fech!P6=0,0,SER_hh_fech!P6/SER_summary!P$26)</f>
        <v>0</v>
      </c>
      <c r="Q6" s="100">
        <f>IF(SER_hh_fech!Q6=0,0,SER_hh_fech!Q6/SER_summary!Q$26)</f>
        <v>0</v>
      </c>
    </row>
    <row r="7" spans="1:17" ht="12" customHeight="1" x14ac:dyDescent="0.25">
      <c r="A7" s="88" t="s">
        <v>99</v>
      </c>
      <c r="B7" s="100">
        <f>IF(SER_hh_fech!B7=0,0,SER_hh_fech!B7/SER_summary!B$26)</f>
        <v>229.69178333589591</v>
      </c>
      <c r="C7" s="100">
        <f>IF(SER_hh_fech!C7=0,0,SER_hh_fech!C7/SER_summary!C$26)</f>
        <v>238.15205217670035</v>
      </c>
      <c r="D7" s="100">
        <f>IF(SER_hh_fech!D7=0,0,SER_hh_fech!D7/SER_summary!D$26)</f>
        <v>238.65633891313286</v>
      </c>
      <c r="E7" s="100">
        <f>IF(SER_hh_fech!E7=0,0,SER_hh_fech!E7/SER_summary!E$26)</f>
        <v>245.54994835599965</v>
      </c>
      <c r="F7" s="100">
        <f>IF(SER_hh_fech!F7=0,0,SER_hh_fech!F7/SER_summary!F$26)</f>
        <v>252.7263186576466</v>
      </c>
      <c r="G7" s="100">
        <f>IF(SER_hh_fech!G7=0,0,SER_hh_fech!G7/SER_summary!G$26)</f>
        <v>197.56416113416932</v>
      </c>
      <c r="H7" s="100">
        <f>IF(SER_hh_fech!H7=0,0,SER_hh_fech!H7/SER_summary!H$26)</f>
        <v>230.49838747469687</v>
      </c>
      <c r="I7" s="100">
        <f>IF(SER_hh_fech!I7=0,0,SER_hh_fech!I7/SER_summary!I$26)</f>
        <v>227.44312218765677</v>
      </c>
      <c r="J7" s="100">
        <f>IF(SER_hh_fech!J7=0,0,SER_hh_fech!J7/SER_summary!J$26)</f>
        <v>185.70688411631082</v>
      </c>
      <c r="K7" s="100">
        <f>IF(SER_hh_fech!K7=0,0,SER_hh_fech!K7/SER_summary!K$26)</f>
        <v>180.84809867065422</v>
      </c>
      <c r="L7" s="100">
        <f>IF(SER_hh_fech!L7=0,0,SER_hh_fech!L7/SER_summary!L$26)</f>
        <v>183.85536140624544</v>
      </c>
      <c r="M7" s="100">
        <f>IF(SER_hh_fech!M7=0,0,SER_hh_fech!M7/SER_summary!M$26)</f>
        <v>158.40903693662776</v>
      </c>
      <c r="N7" s="100">
        <f>IF(SER_hh_fech!N7=0,0,SER_hh_fech!N7/SER_summary!N$26)</f>
        <v>193.01797106072951</v>
      </c>
      <c r="O7" s="100">
        <f>IF(SER_hh_fech!O7=0,0,SER_hh_fech!O7/SER_summary!O$26)</f>
        <v>177.89653185728901</v>
      </c>
      <c r="P7" s="100">
        <f>IF(SER_hh_fech!P7=0,0,SER_hh_fech!P7/SER_summary!P$26)</f>
        <v>180.07247626801126</v>
      </c>
      <c r="Q7" s="100">
        <f>IF(SER_hh_fech!Q7=0,0,SER_hh_fech!Q7/SER_summary!Q$26)</f>
        <v>165.25505544377862</v>
      </c>
    </row>
    <row r="8" spans="1:17" ht="12" customHeight="1" x14ac:dyDescent="0.25">
      <c r="A8" s="88" t="s">
        <v>101</v>
      </c>
      <c r="B8" s="100">
        <f>IF(SER_hh_fech!B8=0,0,SER_hh_fech!B8/SER_summary!B$26)</f>
        <v>0</v>
      </c>
      <c r="C8" s="100">
        <f>IF(SER_hh_fech!C8=0,0,SER_hh_fech!C8/SER_summary!C$26)</f>
        <v>0</v>
      </c>
      <c r="D8" s="100">
        <f>IF(SER_hh_fech!D8=0,0,SER_hh_fech!D8/SER_summary!D$26)</f>
        <v>0</v>
      </c>
      <c r="E8" s="100">
        <f>IF(SER_hh_fech!E8=0,0,SER_hh_fech!E8/SER_summary!E$26)</f>
        <v>0</v>
      </c>
      <c r="F8" s="100">
        <f>IF(SER_hh_fech!F8=0,0,SER_hh_fech!F8/SER_summary!F$26)</f>
        <v>0</v>
      </c>
      <c r="G8" s="100">
        <f>IF(SER_hh_fech!G8=0,0,SER_hh_fech!G8/SER_summary!G$26)</f>
        <v>0</v>
      </c>
      <c r="H8" s="100">
        <f>IF(SER_hh_fech!H8=0,0,SER_hh_fech!H8/SER_summary!H$26)</f>
        <v>0</v>
      </c>
      <c r="I8" s="100">
        <f>IF(SER_hh_fech!I8=0,0,SER_hh_fech!I8/SER_summary!I$26)</f>
        <v>0</v>
      </c>
      <c r="J8" s="100">
        <f>IF(SER_hh_fech!J8=0,0,SER_hh_fech!J8/SER_summary!J$26)</f>
        <v>0</v>
      </c>
      <c r="K8" s="100">
        <f>IF(SER_hh_fech!K8=0,0,SER_hh_fech!K8/SER_summary!K$26)</f>
        <v>0</v>
      </c>
      <c r="L8" s="100">
        <f>IF(SER_hh_fech!L8=0,0,SER_hh_fech!L8/SER_summary!L$26)</f>
        <v>0</v>
      </c>
      <c r="M8" s="100">
        <f>IF(SER_hh_fech!M8=0,0,SER_hh_fech!M8/SER_summary!M$26)</f>
        <v>0</v>
      </c>
      <c r="N8" s="100">
        <f>IF(SER_hh_fech!N8=0,0,SER_hh_fech!N8/SER_summary!N$26)</f>
        <v>0</v>
      </c>
      <c r="O8" s="100">
        <f>IF(SER_hh_fech!O8=0,0,SER_hh_fech!O8/SER_summary!O$26)</f>
        <v>0</v>
      </c>
      <c r="P8" s="100">
        <f>IF(SER_hh_fech!P8=0,0,SER_hh_fech!P8/SER_summary!P$26)</f>
        <v>0</v>
      </c>
      <c r="Q8" s="100">
        <f>IF(SER_hh_fech!Q8=0,0,SER_hh_fech!Q8/SER_summary!Q$26)</f>
        <v>0</v>
      </c>
    </row>
    <row r="9" spans="1:17" ht="12" customHeight="1" x14ac:dyDescent="0.25">
      <c r="A9" s="88" t="s">
        <v>106</v>
      </c>
      <c r="B9" s="100">
        <f>IF(SER_hh_fech!B9=0,0,SER_hh_fech!B9/SER_summary!B$26)</f>
        <v>214.99492046650775</v>
      </c>
      <c r="C9" s="100">
        <f>IF(SER_hh_fech!C9=0,0,SER_hh_fech!C9/SER_summary!C$26)</f>
        <v>217.1438809404552</v>
      </c>
      <c r="D9" s="100">
        <f>IF(SER_hh_fech!D9=0,0,SER_hh_fech!D9/SER_summary!D$26)</f>
        <v>239.7456614493654</v>
      </c>
      <c r="E9" s="100">
        <f>IF(SER_hh_fech!E9=0,0,SER_hh_fech!E9/SER_summary!E$26)</f>
        <v>222.50333458024176</v>
      </c>
      <c r="F9" s="100">
        <f>IF(SER_hh_fech!F9=0,0,SER_hh_fech!F9/SER_summary!F$26)</f>
        <v>221.88545412066549</v>
      </c>
      <c r="G9" s="100">
        <f>IF(SER_hh_fech!G9=0,0,SER_hh_fech!G9/SER_summary!G$26)</f>
        <v>223.80570187069441</v>
      </c>
      <c r="H9" s="100">
        <f>IF(SER_hh_fech!H9=0,0,SER_hh_fech!H9/SER_summary!H$26)</f>
        <v>214.25083339116117</v>
      </c>
      <c r="I9" s="100">
        <f>IF(SER_hh_fech!I9=0,0,SER_hh_fech!I9/SER_summary!I$26)</f>
        <v>243.90286909591987</v>
      </c>
      <c r="J9" s="100">
        <f>IF(SER_hh_fech!J9=0,0,SER_hh_fech!J9/SER_summary!J$26)</f>
        <v>185.79129543159263</v>
      </c>
      <c r="K9" s="100">
        <f>IF(SER_hh_fech!K9=0,0,SER_hh_fech!K9/SER_summary!K$26)</f>
        <v>151.54565813366887</v>
      </c>
      <c r="L9" s="100">
        <f>IF(SER_hh_fech!L9=0,0,SER_hh_fech!L9/SER_summary!L$26)</f>
        <v>171.11253683625702</v>
      </c>
      <c r="M9" s="100">
        <f>IF(SER_hh_fech!M9=0,0,SER_hh_fech!M9/SER_summary!M$26)</f>
        <v>148.56079072014958</v>
      </c>
      <c r="N9" s="100">
        <f>IF(SER_hh_fech!N9=0,0,SER_hh_fech!N9/SER_summary!N$26)</f>
        <v>187.79353511456912</v>
      </c>
      <c r="O9" s="100">
        <f>IF(SER_hh_fech!O9=0,0,SER_hh_fech!O9/SER_summary!O$26)</f>
        <v>160.89294629286184</v>
      </c>
      <c r="P9" s="100">
        <f>IF(SER_hh_fech!P9=0,0,SER_hh_fech!P9/SER_summary!P$26)</f>
        <v>176.01151723805097</v>
      </c>
      <c r="Q9" s="100">
        <f>IF(SER_hh_fech!Q9=0,0,SER_hh_fech!Q9/SER_summary!Q$26)</f>
        <v>155.78329798264755</v>
      </c>
    </row>
    <row r="10" spans="1:17" ht="12" customHeight="1" x14ac:dyDescent="0.25">
      <c r="A10" s="88" t="s">
        <v>34</v>
      </c>
      <c r="B10" s="100">
        <f>IF(SER_hh_fech!B10=0,0,SER_hh_fech!B10/SER_summary!B$26)</f>
        <v>280.60398315547866</v>
      </c>
      <c r="C10" s="100">
        <f>IF(SER_hh_fech!C10=0,0,SER_hh_fech!C10/SER_summary!C$26)</f>
        <v>287.34764415624318</v>
      </c>
      <c r="D10" s="100">
        <f>IF(SER_hh_fech!D10=0,0,SER_hh_fech!D10/SER_summary!D$26)</f>
        <v>294.19123120215414</v>
      </c>
      <c r="E10" s="100">
        <f>IF(SER_hh_fech!E10=0,0,SER_hh_fech!E10/SER_summary!E$26)</f>
        <v>300.81994922244883</v>
      </c>
      <c r="F10" s="100">
        <f>IF(SER_hh_fech!F10=0,0,SER_hh_fech!F10/SER_summary!F$26)</f>
        <v>296.4838460238912</v>
      </c>
      <c r="G10" s="100">
        <f>IF(SER_hh_fech!G10=0,0,SER_hh_fech!G10/SER_summary!G$26)</f>
        <v>278.72366471665532</v>
      </c>
      <c r="H10" s="100">
        <f>IF(SER_hh_fech!H10=0,0,SER_hh_fech!H10/SER_summary!H$26)</f>
        <v>281.5893746696633</v>
      </c>
      <c r="I10" s="100">
        <f>IF(SER_hh_fech!I10=0,0,SER_hh_fech!I10/SER_summary!I$26)</f>
        <v>285.60002914476081</v>
      </c>
      <c r="J10" s="100">
        <f>IF(SER_hh_fech!J10=0,0,SER_hh_fech!J10/SER_summary!J$26)</f>
        <v>218.45123776706353</v>
      </c>
      <c r="K10" s="100">
        <f>IF(SER_hh_fech!K10=0,0,SER_hh_fech!K10/SER_summary!K$26)</f>
        <v>216.29619916491214</v>
      </c>
      <c r="L10" s="100">
        <f>IF(SER_hh_fech!L10=0,0,SER_hh_fech!L10/SER_summary!L$26)</f>
        <v>226.88239828918364</v>
      </c>
      <c r="M10" s="100">
        <f>IF(SER_hh_fech!M10=0,0,SER_hh_fech!M10/SER_summary!M$26)</f>
        <v>192.82395054448878</v>
      </c>
      <c r="N10" s="100">
        <f>IF(SER_hh_fech!N10=0,0,SER_hh_fech!N10/SER_summary!N$26)</f>
        <v>233.63794964789525</v>
      </c>
      <c r="O10" s="100">
        <f>IF(SER_hh_fech!O10=0,0,SER_hh_fech!O10/SER_summary!O$26)</f>
        <v>214.01857284810916</v>
      </c>
      <c r="P10" s="100">
        <f>IF(SER_hh_fech!P10=0,0,SER_hh_fech!P10/SER_summary!P$26)</f>
        <v>205.63659058409132</v>
      </c>
      <c r="Q10" s="100">
        <f>IF(SER_hh_fech!Q10=0,0,SER_hh_fech!Q10/SER_summary!Q$26)</f>
        <v>196.46324809987371</v>
      </c>
    </row>
    <row r="11" spans="1:17" ht="12" customHeight="1" x14ac:dyDescent="0.25">
      <c r="A11" s="88" t="s">
        <v>61</v>
      </c>
      <c r="B11" s="100">
        <f>IF(SER_hh_fech!B11=0,0,SER_hh_fech!B11/SER_summary!B$26)</f>
        <v>0</v>
      </c>
      <c r="C11" s="100">
        <f>IF(SER_hh_fech!C11=0,0,SER_hh_fech!C11/SER_summary!C$26)</f>
        <v>0</v>
      </c>
      <c r="D11" s="100">
        <f>IF(SER_hh_fech!D11=0,0,SER_hh_fech!D11/SER_summary!D$26)</f>
        <v>0</v>
      </c>
      <c r="E11" s="100">
        <f>IF(SER_hh_fech!E11=0,0,SER_hh_fech!E11/SER_summary!E$26)</f>
        <v>0</v>
      </c>
      <c r="F11" s="100">
        <f>IF(SER_hh_fech!F11=0,0,SER_hh_fech!F11/SER_summary!F$26)</f>
        <v>0</v>
      </c>
      <c r="G11" s="100">
        <f>IF(SER_hh_fech!G11=0,0,SER_hh_fech!G11/SER_summary!G$26)</f>
        <v>0</v>
      </c>
      <c r="H11" s="100">
        <f>IF(SER_hh_fech!H11=0,0,SER_hh_fech!H11/SER_summary!H$26)</f>
        <v>0</v>
      </c>
      <c r="I11" s="100">
        <f>IF(SER_hh_fech!I11=0,0,SER_hh_fech!I11/SER_summary!I$26)</f>
        <v>0</v>
      </c>
      <c r="J11" s="100">
        <f>IF(SER_hh_fech!J11=0,0,SER_hh_fech!J11/SER_summary!J$26)</f>
        <v>0</v>
      </c>
      <c r="K11" s="100">
        <f>IF(SER_hh_fech!K11=0,0,SER_hh_fech!K11/SER_summary!K$26)</f>
        <v>0</v>
      </c>
      <c r="L11" s="100">
        <f>IF(SER_hh_fech!L11=0,0,SER_hh_fech!L11/SER_summary!L$26)</f>
        <v>0</v>
      </c>
      <c r="M11" s="100">
        <f>IF(SER_hh_fech!M11=0,0,SER_hh_fech!M11/SER_summary!M$26)</f>
        <v>0</v>
      </c>
      <c r="N11" s="100">
        <f>IF(SER_hh_fech!N11=0,0,SER_hh_fech!N11/SER_summary!N$26)</f>
        <v>0</v>
      </c>
      <c r="O11" s="100">
        <f>IF(SER_hh_fech!O11=0,0,SER_hh_fech!O11/SER_summary!O$26)</f>
        <v>0</v>
      </c>
      <c r="P11" s="100">
        <f>IF(SER_hh_fech!P11=0,0,SER_hh_fech!P11/SER_summary!P$26)</f>
        <v>0</v>
      </c>
      <c r="Q11" s="100">
        <f>IF(SER_hh_fech!Q11=0,0,SER_hh_fech!Q11/SER_summary!Q$26)</f>
        <v>0</v>
      </c>
    </row>
    <row r="12" spans="1:17" ht="12" customHeight="1" x14ac:dyDescent="0.25">
      <c r="A12" s="88" t="s">
        <v>42</v>
      </c>
      <c r="B12" s="100">
        <f>IF(SER_hh_fech!B12=0,0,SER_hh_fech!B12/SER_summary!B$26)</f>
        <v>183.58201489010833</v>
      </c>
      <c r="C12" s="100">
        <f>IF(SER_hh_fech!C12=0,0,SER_hh_fech!C12/SER_summary!C$26)</f>
        <v>187.99397961111586</v>
      </c>
      <c r="D12" s="100">
        <f>IF(SER_hh_fech!D12=0,0,SER_hh_fech!D12/SER_summary!D$26)</f>
        <v>191.71074005061055</v>
      </c>
      <c r="E12" s="100">
        <f>IF(SER_hh_fech!E12=0,0,SER_hh_fech!E12/SER_summary!E$26)</f>
        <v>198.41554272002901</v>
      </c>
      <c r="F12" s="100">
        <f>IF(SER_hh_fech!F12=0,0,SER_hh_fech!F12/SER_summary!F$26)</f>
        <v>193.97123741210814</v>
      </c>
      <c r="G12" s="100">
        <f>IF(SER_hh_fech!G12=0,0,SER_hh_fech!G12/SER_summary!G$26)</f>
        <v>184.86294827464576</v>
      </c>
      <c r="H12" s="100">
        <f>IF(SER_hh_fech!H12=0,0,SER_hh_fech!H12/SER_summary!H$26)</f>
        <v>184.73392502498345</v>
      </c>
      <c r="I12" s="100">
        <f>IF(SER_hh_fech!I12=0,0,SER_hh_fech!I12/SER_summary!I$26)</f>
        <v>176.58954326269023</v>
      </c>
      <c r="J12" s="100">
        <f>IF(SER_hh_fech!J12=0,0,SER_hh_fech!J12/SER_summary!J$26)</f>
        <v>152.57258998237191</v>
      </c>
      <c r="K12" s="100">
        <f>IF(SER_hh_fech!K12=0,0,SER_hh_fech!K12/SER_summary!K$26)</f>
        <v>135.34293047584919</v>
      </c>
      <c r="L12" s="100">
        <f>IF(SER_hh_fech!L12=0,0,SER_hh_fech!L12/SER_summary!L$26)</f>
        <v>146.94708363140981</v>
      </c>
      <c r="M12" s="100">
        <f>IF(SER_hh_fech!M12=0,0,SER_hh_fech!M12/SER_summary!M$26)</f>
        <v>126.98448846694515</v>
      </c>
      <c r="N12" s="100">
        <f>IF(SER_hh_fech!N12=0,0,SER_hh_fech!N12/SER_summary!N$26)</f>
        <v>152.4775630472185</v>
      </c>
      <c r="O12" s="100">
        <f>IF(SER_hh_fech!O12=0,0,SER_hh_fech!O12/SER_summary!O$26)</f>
        <v>146.92428077273772</v>
      </c>
      <c r="P12" s="100">
        <f>IF(SER_hh_fech!P12=0,0,SER_hh_fech!P12/SER_summary!P$26)</f>
        <v>146.87867131300598</v>
      </c>
      <c r="Q12" s="100">
        <f>IF(SER_hh_fech!Q12=0,0,SER_hh_fech!Q12/SER_summary!Q$26)</f>
        <v>135.90887343153392</v>
      </c>
    </row>
    <row r="13" spans="1:17" ht="12" customHeight="1" x14ac:dyDescent="0.25">
      <c r="A13" s="88" t="s">
        <v>105</v>
      </c>
      <c r="B13" s="100">
        <f>IF(SER_hh_fech!B13=0,0,SER_hh_fech!B13/SER_summary!B$26)</f>
        <v>117.15624299449173</v>
      </c>
      <c r="C13" s="100">
        <f>IF(SER_hh_fech!C13=0,0,SER_hh_fech!C13/SER_summary!C$26)</f>
        <v>119.97746658973833</v>
      </c>
      <c r="D13" s="100">
        <f>IF(SER_hh_fech!D13=0,0,SER_hh_fech!D13/SER_summary!D$26)</f>
        <v>123.69690231100098</v>
      </c>
      <c r="E13" s="100">
        <f>IF(SER_hh_fech!E13=0,0,SER_hh_fech!E13/SER_summary!E$26)</f>
        <v>125.24497263835985</v>
      </c>
      <c r="F13" s="100">
        <f>IF(SER_hh_fech!F13=0,0,SER_hh_fech!F13/SER_summary!F$26)</f>
        <v>123.78707826997102</v>
      </c>
      <c r="G13" s="100">
        <f>IF(SER_hh_fech!G13=0,0,SER_hh_fech!G13/SER_summary!G$26)</f>
        <v>116.37018628465351</v>
      </c>
      <c r="H13" s="100">
        <f>IF(SER_hh_fech!H13=0,0,SER_hh_fech!H13/SER_summary!H$26)</f>
        <v>117.56690190368337</v>
      </c>
      <c r="I13" s="100">
        <f>IF(SER_hh_fech!I13=0,0,SER_hh_fech!I13/SER_summary!I$26)</f>
        <v>119.23905266029101</v>
      </c>
      <c r="J13" s="100">
        <f>IF(SER_hh_fech!J13=0,0,SER_hh_fech!J13/SER_summary!J$26)</f>
        <v>97.364302456548344</v>
      </c>
      <c r="K13" s="100">
        <f>IF(SER_hh_fech!K13=0,0,SER_hh_fech!K13/SER_summary!K$26)</f>
        <v>86.371958578695057</v>
      </c>
      <c r="L13" s="100">
        <f>IF(SER_hh_fech!L13=0,0,SER_hh_fech!L13/SER_summary!L$26)</f>
        <v>90.514581039456061</v>
      </c>
      <c r="M13" s="100">
        <f>IF(SER_hh_fech!M13=0,0,SER_hh_fech!M13/SER_summary!M$26)</f>
        <v>64.240087049059639</v>
      </c>
      <c r="N13" s="100">
        <f>IF(SER_hh_fech!N13=0,0,SER_hh_fech!N13/SER_summary!N$26)</f>
        <v>69.901948546950649</v>
      </c>
      <c r="O13" s="100">
        <f>IF(SER_hh_fech!O13=0,0,SER_hh_fech!O13/SER_summary!O$26)</f>
        <v>57.770125833769399</v>
      </c>
      <c r="P13" s="100">
        <f>IF(SER_hh_fech!P13=0,0,SER_hh_fech!P13/SER_summary!P$26)</f>
        <v>55.799852517530169</v>
      </c>
      <c r="Q13" s="100">
        <f>IF(SER_hh_fech!Q13=0,0,SER_hh_fech!Q13/SER_summary!Q$26)</f>
        <v>49.6919884763468</v>
      </c>
    </row>
    <row r="14" spans="1:17" ht="12" customHeight="1" x14ac:dyDescent="0.25">
      <c r="A14" s="51" t="s">
        <v>104</v>
      </c>
      <c r="B14" s="22">
        <f>IF(SER_hh_fech!B14=0,0,SER_hh_fech!B14/SER_summary!B$26)</f>
        <v>194.23271864876261</v>
      </c>
      <c r="C14" s="22">
        <f>IF(SER_hh_fech!C14=0,0,SER_hh_fech!C14/SER_summary!C$26)</f>
        <v>198.91001039877668</v>
      </c>
      <c r="D14" s="22">
        <f>IF(SER_hh_fech!D14=0,0,SER_hh_fech!D14/SER_summary!D$26)</f>
        <v>205.07644330508049</v>
      </c>
      <c r="E14" s="22">
        <f>IF(SER_hh_fech!E14=0,0,SER_hh_fech!E14/SER_summary!E$26)</f>
        <v>207.64298095307032</v>
      </c>
      <c r="F14" s="22">
        <f>IF(SER_hh_fech!F14=0,0,SER_hh_fech!F14/SER_summary!F$26)</f>
        <v>205.2259455528467</v>
      </c>
      <c r="G14" s="22">
        <f>IF(SER_hh_fech!G14=0,0,SER_hh_fech!G14/SER_summary!G$26)</f>
        <v>192.92951936666242</v>
      </c>
      <c r="H14" s="22">
        <f>IF(SER_hh_fech!H14=0,0,SER_hh_fech!H14/SER_summary!H$26)</f>
        <v>194.91354789294869</v>
      </c>
      <c r="I14" s="22">
        <f>IF(SER_hh_fech!I14=0,0,SER_hh_fech!I14/SER_summary!I$26)</f>
        <v>197.68579783153518</v>
      </c>
      <c r="J14" s="22">
        <f>IF(SER_hh_fech!J14=0,0,SER_hh_fech!J14/SER_summary!J$26)</f>
        <v>161.41976459901429</v>
      </c>
      <c r="K14" s="22">
        <f>IF(SER_hh_fech!K14=0,0,SER_hh_fech!K14/SER_summary!K$26)</f>
        <v>143.19561553836292</v>
      </c>
      <c r="L14" s="22">
        <f>IF(SER_hh_fech!L14=0,0,SER_hh_fech!L14/SER_summary!L$26)</f>
        <v>155.47243015247204</v>
      </c>
      <c r="M14" s="22">
        <f>IF(SER_hh_fech!M14=0,0,SER_hh_fech!M14/SER_summary!M$26)</f>
        <v>134.08986441204746</v>
      </c>
      <c r="N14" s="22">
        <f>IF(SER_hh_fech!N14=0,0,SER_hh_fech!N14/SER_summary!N$26)</f>
        <v>163.74798949573682</v>
      </c>
      <c r="O14" s="22">
        <f>IF(SER_hh_fech!O14=0,0,SER_hh_fech!O14/SER_summary!O$26)</f>
        <v>151.39403865230378</v>
      </c>
      <c r="P14" s="22">
        <f>IF(SER_hh_fech!P14=0,0,SER_hh_fech!P14/SER_summary!P$26)</f>
        <v>153.77712456749131</v>
      </c>
      <c r="Q14" s="22">
        <f>IF(SER_hh_fech!Q14=0,0,SER_hh_fech!Q14/SER_summary!Q$26)</f>
        <v>141.90436433156395</v>
      </c>
    </row>
    <row r="15" spans="1:17" ht="12" customHeight="1" x14ac:dyDescent="0.25">
      <c r="A15" s="105" t="s">
        <v>108</v>
      </c>
      <c r="B15" s="104">
        <f>IF(SER_hh_fech!B15=0,0,SER_hh_fech!B15/SER_summary!B$26)</f>
        <v>1.2855753479348571</v>
      </c>
      <c r="C15" s="104">
        <f>IF(SER_hh_fech!C15=0,0,SER_hh_fech!C15/SER_summary!C$26)</f>
        <v>1.3158916325867052</v>
      </c>
      <c r="D15" s="104">
        <f>IF(SER_hh_fech!D15=0,0,SER_hh_fech!D15/SER_summary!D$26)</f>
        <v>1.4745936867439711</v>
      </c>
      <c r="E15" s="104">
        <f>IF(SER_hh_fech!E15=0,0,SER_hh_fech!E15/SER_summary!E$26)</f>
        <v>1.5468103920931153</v>
      </c>
      <c r="F15" s="104">
        <f>IF(SER_hh_fech!F15=0,0,SER_hh_fech!F15/SER_summary!F$26)</f>
        <v>1.6351910529457656</v>
      </c>
      <c r="G15" s="104">
        <f>IF(SER_hh_fech!G15=0,0,SER_hh_fech!G15/SER_summary!G$26)</f>
        <v>1.5399587790678988</v>
      </c>
      <c r="H15" s="104">
        <f>IF(SER_hh_fech!H15=0,0,SER_hh_fech!H15/SER_summary!H$26)</f>
        <v>1.6450677315325664</v>
      </c>
      <c r="I15" s="104">
        <f>IF(SER_hh_fech!I15=0,0,SER_hh_fech!I15/SER_summary!I$26)</f>
        <v>1.7123856524580039</v>
      </c>
      <c r="J15" s="104">
        <f>IF(SER_hh_fech!J15=0,0,SER_hh_fech!J15/SER_summary!J$26)</f>
        <v>1.4193870334080649</v>
      </c>
      <c r="K15" s="104">
        <f>IF(SER_hh_fech!K15=0,0,SER_hh_fech!K15/SER_summary!K$26)</f>
        <v>1.2598964734127089</v>
      </c>
      <c r="L15" s="104">
        <f>IF(SER_hh_fech!L15=0,0,SER_hh_fech!L15/SER_summary!L$26)</f>
        <v>1.3729800811659298</v>
      </c>
      <c r="M15" s="104">
        <f>IF(SER_hh_fech!M15=0,0,SER_hh_fech!M15/SER_summary!M$26)</f>
        <v>1.1978193597754287</v>
      </c>
      <c r="N15" s="104">
        <f>IF(SER_hh_fech!N15=0,0,SER_hh_fech!N15/SER_summary!N$26)</f>
        <v>1.4278120783774588</v>
      </c>
      <c r="O15" s="104">
        <f>IF(SER_hh_fech!O15=0,0,SER_hh_fech!O15/SER_summary!O$26)</f>
        <v>1.302143719835646</v>
      </c>
      <c r="P15" s="104">
        <f>IF(SER_hh_fech!P15=0,0,SER_hh_fech!P15/SER_summary!P$26)</f>
        <v>1.38400475659415</v>
      </c>
      <c r="Q15" s="104">
        <f>IF(SER_hh_fech!Q15=0,0,SER_hh_fech!Q15/SER_summary!Q$26)</f>
        <v>1.285443431361633</v>
      </c>
    </row>
    <row r="16" spans="1:17" ht="12.95" customHeight="1" x14ac:dyDescent="0.25">
      <c r="A16" s="90" t="s">
        <v>102</v>
      </c>
      <c r="B16" s="101">
        <f>IF(SER_hh_fech!B16=0,0,SER_hh_fech!B16/SER_summary!B$26)</f>
        <v>11.346768446943125</v>
      </c>
      <c r="C16" s="101">
        <f>IF(SER_hh_fech!C16=0,0,SER_hh_fech!C16/SER_summary!C$26)</f>
        <v>11.076978260383632</v>
      </c>
      <c r="D16" s="101">
        <f>IF(SER_hh_fech!D16=0,0,SER_hh_fech!D16/SER_summary!D$26)</f>
        <v>10.837222494114814</v>
      </c>
      <c r="E16" s="101">
        <f>IF(SER_hh_fech!E16=0,0,SER_hh_fech!E16/SER_summary!E$26)</f>
        <v>10.659120106466586</v>
      </c>
      <c r="F16" s="101">
        <f>IF(SER_hh_fech!F16=0,0,SER_hh_fech!F16/SER_summary!F$26)</f>
        <v>10.495476944407555</v>
      </c>
      <c r="G16" s="101">
        <f>IF(SER_hh_fech!G16=0,0,SER_hh_fech!G16/SER_summary!G$26)</f>
        <v>10.348073387823561</v>
      </c>
      <c r="H16" s="101">
        <f>IF(SER_hh_fech!H16=0,0,SER_hh_fech!H16/SER_summary!H$26)</f>
        <v>10.191898379769739</v>
      </c>
      <c r="I16" s="101">
        <f>IF(SER_hh_fech!I16=0,0,SER_hh_fech!I16/SER_summary!I$26)</f>
        <v>10.010632632404551</v>
      </c>
      <c r="J16" s="101">
        <f>IF(SER_hh_fech!J16=0,0,SER_hh_fech!J16/SER_summary!J$26)</f>
        <v>9.8569200248125846</v>
      </c>
      <c r="K16" s="101">
        <f>IF(SER_hh_fech!K16=0,0,SER_hh_fech!K16/SER_summary!K$26)</f>
        <v>9.6354942682850382</v>
      </c>
      <c r="L16" s="101">
        <f>IF(SER_hh_fech!L16=0,0,SER_hh_fech!L16/SER_summary!L$26)</f>
        <v>9.5259882588081659</v>
      </c>
      <c r="M16" s="101">
        <f>IF(SER_hh_fech!M16=0,0,SER_hh_fech!M16/SER_summary!M$26)</f>
        <v>9.3948940116575095</v>
      </c>
      <c r="N16" s="101">
        <f>IF(SER_hh_fech!N16=0,0,SER_hh_fech!N16/SER_summary!N$26)</f>
        <v>9.2352366343966157</v>
      </c>
      <c r="O16" s="101">
        <f>IF(SER_hh_fech!O16=0,0,SER_hh_fech!O16/SER_summary!O$26)</f>
        <v>9.0514991607130426</v>
      </c>
      <c r="P16" s="101">
        <f>IF(SER_hh_fech!P16=0,0,SER_hh_fech!P16/SER_summary!P$26)</f>
        <v>8.8140219372489899</v>
      </c>
      <c r="Q16" s="101">
        <f>IF(SER_hh_fech!Q16=0,0,SER_hh_fech!Q16/SER_summary!Q$26)</f>
        <v>8.3224367458326878</v>
      </c>
    </row>
    <row r="17" spans="1:17" ht="12.95" customHeight="1" x14ac:dyDescent="0.25">
      <c r="A17" s="88" t="s">
        <v>101</v>
      </c>
      <c r="B17" s="103">
        <f>IF(SER_hh_fech!B17=0,0,SER_hh_fech!B17/SER_summary!B$26)</f>
        <v>0</v>
      </c>
      <c r="C17" s="103">
        <f>IF(SER_hh_fech!C17=0,0,SER_hh_fech!C17/SER_summary!C$26)</f>
        <v>0</v>
      </c>
      <c r="D17" s="103">
        <f>IF(SER_hh_fech!D17=0,0,SER_hh_fech!D17/SER_summary!D$26)</f>
        <v>0</v>
      </c>
      <c r="E17" s="103">
        <f>IF(SER_hh_fech!E17=0,0,SER_hh_fech!E17/SER_summary!E$26)</f>
        <v>0</v>
      </c>
      <c r="F17" s="103">
        <f>IF(SER_hh_fech!F17=0,0,SER_hh_fech!F17/SER_summary!F$26)</f>
        <v>0</v>
      </c>
      <c r="G17" s="103">
        <f>IF(SER_hh_fech!G17=0,0,SER_hh_fech!G17/SER_summary!G$26)</f>
        <v>0</v>
      </c>
      <c r="H17" s="103">
        <f>IF(SER_hh_fech!H17=0,0,SER_hh_fech!H17/SER_summary!H$26)</f>
        <v>0</v>
      </c>
      <c r="I17" s="103">
        <f>IF(SER_hh_fech!I17=0,0,SER_hh_fech!I17/SER_summary!I$26)</f>
        <v>0</v>
      </c>
      <c r="J17" s="103">
        <f>IF(SER_hh_fech!J17=0,0,SER_hh_fech!J17/SER_summary!J$26)</f>
        <v>0</v>
      </c>
      <c r="K17" s="103">
        <f>IF(SER_hh_fech!K17=0,0,SER_hh_fech!K17/SER_summary!K$26)</f>
        <v>0</v>
      </c>
      <c r="L17" s="103">
        <f>IF(SER_hh_fech!L17=0,0,SER_hh_fech!L17/SER_summary!L$26)</f>
        <v>0</v>
      </c>
      <c r="M17" s="103">
        <f>IF(SER_hh_fech!M17=0,0,SER_hh_fech!M17/SER_summary!M$26)</f>
        <v>0</v>
      </c>
      <c r="N17" s="103">
        <f>IF(SER_hh_fech!N17=0,0,SER_hh_fech!N17/SER_summary!N$26)</f>
        <v>0</v>
      </c>
      <c r="O17" s="103">
        <f>IF(SER_hh_fech!O17=0,0,SER_hh_fech!O17/SER_summary!O$26)</f>
        <v>0</v>
      </c>
      <c r="P17" s="103">
        <f>IF(SER_hh_fech!P17=0,0,SER_hh_fech!P17/SER_summary!P$26)</f>
        <v>0</v>
      </c>
      <c r="Q17" s="103">
        <f>IF(SER_hh_fech!Q17=0,0,SER_hh_fech!Q17/SER_summary!Q$26)</f>
        <v>0</v>
      </c>
    </row>
    <row r="18" spans="1:17" ht="12" customHeight="1" x14ac:dyDescent="0.25">
      <c r="A18" s="88" t="s">
        <v>100</v>
      </c>
      <c r="B18" s="103">
        <f>IF(SER_hh_fech!B18=0,0,SER_hh_fech!B18/SER_summary!B$26)</f>
        <v>11.346768446943125</v>
      </c>
      <c r="C18" s="103">
        <f>IF(SER_hh_fech!C18=0,0,SER_hh_fech!C18/SER_summary!C$26)</f>
        <v>11.076978260383632</v>
      </c>
      <c r="D18" s="103">
        <f>IF(SER_hh_fech!D18=0,0,SER_hh_fech!D18/SER_summary!D$26)</f>
        <v>10.837222494114814</v>
      </c>
      <c r="E18" s="103">
        <f>IF(SER_hh_fech!E18=0,0,SER_hh_fech!E18/SER_summary!E$26)</f>
        <v>10.659120106466586</v>
      </c>
      <c r="F18" s="103">
        <f>IF(SER_hh_fech!F18=0,0,SER_hh_fech!F18/SER_summary!F$26)</f>
        <v>10.495476944407555</v>
      </c>
      <c r="G18" s="103">
        <f>IF(SER_hh_fech!G18=0,0,SER_hh_fech!G18/SER_summary!G$26)</f>
        <v>10.348073387823561</v>
      </c>
      <c r="H18" s="103">
        <f>IF(SER_hh_fech!H18=0,0,SER_hh_fech!H18/SER_summary!H$26)</f>
        <v>10.191898379769739</v>
      </c>
      <c r="I18" s="103">
        <f>IF(SER_hh_fech!I18=0,0,SER_hh_fech!I18/SER_summary!I$26)</f>
        <v>10.010632632404551</v>
      </c>
      <c r="J18" s="103">
        <f>IF(SER_hh_fech!J18=0,0,SER_hh_fech!J18/SER_summary!J$26)</f>
        <v>9.8569200248125846</v>
      </c>
      <c r="K18" s="103">
        <f>IF(SER_hh_fech!K18=0,0,SER_hh_fech!K18/SER_summary!K$26)</f>
        <v>9.6354942682850382</v>
      </c>
      <c r="L18" s="103">
        <f>IF(SER_hh_fech!L18=0,0,SER_hh_fech!L18/SER_summary!L$26)</f>
        <v>9.5259882588081659</v>
      </c>
      <c r="M18" s="103">
        <f>IF(SER_hh_fech!M18=0,0,SER_hh_fech!M18/SER_summary!M$26)</f>
        <v>9.3948940116575095</v>
      </c>
      <c r="N18" s="103">
        <f>IF(SER_hh_fech!N18=0,0,SER_hh_fech!N18/SER_summary!N$26)</f>
        <v>9.2352366343966157</v>
      </c>
      <c r="O18" s="103">
        <f>IF(SER_hh_fech!O18=0,0,SER_hh_fech!O18/SER_summary!O$26)</f>
        <v>9.0514991607130426</v>
      </c>
      <c r="P18" s="103">
        <f>IF(SER_hh_fech!P18=0,0,SER_hh_fech!P18/SER_summary!P$26)</f>
        <v>8.8140219372489899</v>
      </c>
      <c r="Q18" s="103">
        <f>IF(SER_hh_fech!Q18=0,0,SER_hh_fech!Q18/SER_summary!Q$26)</f>
        <v>8.3224367458326878</v>
      </c>
    </row>
    <row r="19" spans="1:17" ht="12.95" customHeight="1" x14ac:dyDescent="0.25">
      <c r="A19" s="90" t="s">
        <v>47</v>
      </c>
      <c r="B19" s="101">
        <f>IF(SER_hh_fech!B19=0,0,SER_hh_fech!B19/SER_summary!B$26)</f>
        <v>25.528937818957012</v>
      </c>
      <c r="C19" s="101">
        <f>IF(SER_hh_fech!C19=0,0,SER_hh_fech!C19/SER_summary!C$26)</f>
        <v>25.52280377953479</v>
      </c>
      <c r="D19" s="101">
        <f>IF(SER_hh_fech!D19=0,0,SER_hh_fech!D19/SER_summary!D$26)</f>
        <v>25.497385621587831</v>
      </c>
      <c r="E19" s="101">
        <f>IF(SER_hh_fech!E19=0,0,SER_hh_fech!E19/SER_summary!E$26)</f>
        <v>25.315474003170202</v>
      </c>
      <c r="F19" s="101">
        <f>IF(SER_hh_fech!F19=0,0,SER_hh_fech!F19/SER_summary!F$26)</f>
        <v>25.448927850541619</v>
      </c>
      <c r="G19" s="101">
        <f>IF(SER_hh_fech!G19=0,0,SER_hh_fech!G19/SER_summary!G$26)</f>
        <v>25.177567934886586</v>
      </c>
      <c r="H19" s="101">
        <f>IF(SER_hh_fech!H19=0,0,SER_hh_fech!H19/SER_summary!H$26)</f>
        <v>25.059956047197101</v>
      </c>
      <c r="I19" s="101">
        <f>IF(SER_hh_fech!I19=0,0,SER_hh_fech!I19/SER_summary!I$26)</f>
        <v>25.049315073694249</v>
      </c>
      <c r="J19" s="101">
        <f>IF(SER_hh_fech!J19=0,0,SER_hh_fech!J19/SER_summary!J$26)</f>
        <v>24.295285567963496</v>
      </c>
      <c r="K19" s="101">
        <f>IF(SER_hh_fech!K19=0,0,SER_hh_fech!K19/SER_summary!K$26)</f>
        <v>24.331001223927714</v>
      </c>
      <c r="L19" s="101">
        <f>IF(SER_hh_fech!L19=0,0,SER_hh_fech!L19/SER_summary!L$26)</f>
        <v>24.290916838549897</v>
      </c>
      <c r="M19" s="101">
        <f>IF(SER_hh_fech!M19=0,0,SER_hh_fech!M19/SER_summary!M$26)</f>
        <v>24.665089844498421</v>
      </c>
      <c r="N19" s="101">
        <f>IF(SER_hh_fech!N19=0,0,SER_hh_fech!N19/SER_summary!N$26)</f>
        <v>24.742112307428133</v>
      </c>
      <c r="O19" s="101">
        <f>IF(SER_hh_fech!O19=0,0,SER_hh_fech!O19/SER_summary!O$26)</f>
        <v>24.96541135003196</v>
      </c>
      <c r="P19" s="101">
        <f>IF(SER_hh_fech!P19=0,0,SER_hh_fech!P19/SER_summary!P$26)</f>
        <v>24.78374436733403</v>
      </c>
      <c r="Q19" s="101">
        <f>IF(SER_hh_fech!Q19=0,0,SER_hh_fech!Q19/SER_summary!Q$26)</f>
        <v>24.884040933162094</v>
      </c>
    </row>
    <row r="20" spans="1:17" ht="12" customHeight="1" x14ac:dyDescent="0.25">
      <c r="A20" s="88" t="s">
        <v>38</v>
      </c>
      <c r="B20" s="100">
        <f>IF(SER_hh_fech!B20=0,0,SER_hh_fech!B20/SER_summary!B$26)</f>
        <v>0</v>
      </c>
      <c r="C20" s="100">
        <f>IF(SER_hh_fech!C20=0,0,SER_hh_fech!C20/SER_summary!C$26)</f>
        <v>0</v>
      </c>
      <c r="D20" s="100">
        <f>IF(SER_hh_fech!D20=0,0,SER_hh_fech!D20/SER_summary!D$26)</f>
        <v>0</v>
      </c>
      <c r="E20" s="100">
        <f>IF(SER_hh_fech!E20=0,0,SER_hh_fech!E20/SER_summary!E$26)</f>
        <v>0</v>
      </c>
      <c r="F20" s="100">
        <f>IF(SER_hh_fech!F20=0,0,SER_hh_fech!F20/SER_summary!F$26)</f>
        <v>0</v>
      </c>
      <c r="G20" s="100">
        <f>IF(SER_hh_fech!G20=0,0,SER_hh_fech!G20/SER_summary!G$26)</f>
        <v>0</v>
      </c>
      <c r="H20" s="100">
        <f>IF(SER_hh_fech!H20=0,0,SER_hh_fech!H20/SER_summary!H$26)</f>
        <v>0</v>
      </c>
      <c r="I20" s="100">
        <f>IF(SER_hh_fech!I20=0,0,SER_hh_fech!I20/SER_summary!I$26)</f>
        <v>0</v>
      </c>
      <c r="J20" s="100">
        <f>IF(SER_hh_fech!J20=0,0,SER_hh_fech!J20/SER_summary!J$26)</f>
        <v>0</v>
      </c>
      <c r="K20" s="100">
        <f>IF(SER_hh_fech!K20=0,0,SER_hh_fech!K20/SER_summary!K$26)</f>
        <v>0</v>
      </c>
      <c r="L20" s="100">
        <f>IF(SER_hh_fech!L20=0,0,SER_hh_fech!L20/SER_summary!L$26)</f>
        <v>0</v>
      </c>
      <c r="M20" s="100">
        <f>IF(SER_hh_fech!M20=0,0,SER_hh_fech!M20/SER_summary!M$26)</f>
        <v>0</v>
      </c>
      <c r="N20" s="100">
        <f>IF(SER_hh_fech!N20=0,0,SER_hh_fech!N20/SER_summary!N$26)</f>
        <v>0</v>
      </c>
      <c r="O20" s="100">
        <f>IF(SER_hh_fech!O20=0,0,SER_hh_fech!O20/SER_summary!O$26)</f>
        <v>0</v>
      </c>
      <c r="P20" s="100">
        <f>IF(SER_hh_fech!P20=0,0,SER_hh_fech!P20/SER_summary!P$26)</f>
        <v>0</v>
      </c>
      <c r="Q20" s="100">
        <f>IF(SER_hh_fech!Q20=0,0,SER_hh_fech!Q20/SER_summary!Q$26)</f>
        <v>0</v>
      </c>
    </row>
    <row r="21" spans="1:17" s="28" customFormat="1" ht="12" customHeight="1" x14ac:dyDescent="0.25">
      <c r="A21" s="88" t="s">
        <v>66</v>
      </c>
      <c r="B21" s="100">
        <f>IF(SER_hh_fech!B21=0,0,SER_hh_fech!B21/SER_summary!B$26)</f>
        <v>0</v>
      </c>
      <c r="C21" s="100">
        <f>IF(SER_hh_fech!C21=0,0,SER_hh_fech!C21/SER_summary!C$26)</f>
        <v>0</v>
      </c>
      <c r="D21" s="100">
        <f>IF(SER_hh_fech!D21=0,0,SER_hh_fech!D21/SER_summary!D$26)</f>
        <v>0</v>
      </c>
      <c r="E21" s="100">
        <f>IF(SER_hh_fech!E21=0,0,SER_hh_fech!E21/SER_summary!E$26)</f>
        <v>0</v>
      </c>
      <c r="F21" s="100">
        <f>IF(SER_hh_fech!F21=0,0,SER_hh_fech!F21/SER_summary!F$26)</f>
        <v>0</v>
      </c>
      <c r="G21" s="100">
        <f>IF(SER_hh_fech!G21=0,0,SER_hh_fech!G21/SER_summary!G$26)</f>
        <v>0</v>
      </c>
      <c r="H21" s="100">
        <f>IF(SER_hh_fech!H21=0,0,SER_hh_fech!H21/SER_summary!H$26)</f>
        <v>0</v>
      </c>
      <c r="I21" s="100">
        <f>IF(SER_hh_fech!I21=0,0,SER_hh_fech!I21/SER_summary!I$26)</f>
        <v>0</v>
      </c>
      <c r="J21" s="100">
        <f>IF(SER_hh_fech!J21=0,0,SER_hh_fech!J21/SER_summary!J$26)</f>
        <v>0</v>
      </c>
      <c r="K21" s="100">
        <f>IF(SER_hh_fech!K21=0,0,SER_hh_fech!K21/SER_summary!K$26)</f>
        <v>0</v>
      </c>
      <c r="L21" s="100">
        <f>IF(SER_hh_fech!L21=0,0,SER_hh_fech!L21/SER_summary!L$26)</f>
        <v>0</v>
      </c>
      <c r="M21" s="100">
        <f>IF(SER_hh_fech!M21=0,0,SER_hh_fech!M21/SER_summary!M$26)</f>
        <v>0</v>
      </c>
      <c r="N21" s="100">
        <f>IF(SER_hh_fech!N21=0,0,SER_hh_fech!N21/SER_summary!N$26)</f>
        <v>0</v>
      </c>
      <c r="O21" s="100">
        <f>IF(SER_hh_fech!O21=0,0,SER_hh_fech!O21/SER_summary!O$26)</f>
        <v>0</v>
      </c>
      <c r="P21" s="100">
        <f>IF(SER_hh_fech!P21=0,0,SER_hh_fech!P21/SER_summary!P$26)</f>
        <v>0</v>
      </c>
      <c r="Q21" s="100">
        <f>IF(SER_hh_fech!Q21=0,0,SER_hh_fech!Q21/SER_summary!Q$26)</f>
        <v>0</v>
      </c>
    </row>
    <row r="22" spans="1:17" ht="12" customHeight="1" x14ac:dyDescent="0.25">
      <c r="A22" s="88" t="s">
        <v>99</v>
      </c>
      <c r="B22" s="100">
        <f>IF(SER_hh_fech!B22=0,0,SER_hh_fech!B22/SER_summary!B$26)</f>
        <v>30.280218992383308</v>
      </c>
      <c r="C22" s="100">
        <f>IF(SER_hh_fech!C22=0,0,SER_hh_fech!C22/SER_summary!C$26)</f>
        <v>30.292198761794232</v>
      </c>
      <c r="D22" s="100">
        <f>IF(SER_hh_fech!D22=0,0,SER_hh_fech!D22/SER_summary!D$26)</f>
        <v>30.255399644705427</v>
      </c>
      <c r="E22" s="100">
        <f>IF(SER_hh_fech!E22=0,0,SER_hh_fech!E22/SER_summary!E$26)</f>
        <v>30.08275024430608</v>
      </c>
      <c r="F22" s="100">
        <f>IF(SER_hh_fech!F22=0,0,SER_hh_fech!F22/SER_summary!F$26)</f>
        <v>30.12030081688355</v>
      </c>
      <c r="G22" s="100">
        <f>IF(SER_hh_fech!G22=0,0,SER_hh_fech!G22/SER_summary!G$26)</f>
        <v>29.767978819152379</v>
      </c>
      <c r="H22" s="100">
        <f>IF(SER_hh_fech!H22=0,0,SER_hh_fech!H22/SER_summary!H$26)</f>
        <v>29.823376815498214</v>
      </c>
      <c r="I22" s="100">
        <f>IF(SER_hh_fech!I22=0,0,SER_hh_fech!I22/SER_summary!I$26)</f>
        <v>29.664325003806212</v>
      </c>
      <c r="J22" s="100">
        <f>IF(SER_hh_fech!J22=0,0,SER_hh_fech!J22/SER_summary!J$26)</f>
        <v>28.812928225325905</v>
      </c>
      <c r="K22" s="100">
        <f>IF(SER_hh_fech!K22=0,0,SER_hh_fech!K22/SER_summary!K$26)</f>
        <v>28.7849794638175</v>
      </c>
      <c r="L22" s="100">
        <f>IF(SER_hh_fech!L22=0,0,SER_hh_fech!L22/SER_summary!L$26)</f>
        <v>28.675602144826655</v>
      </c>
      <c r="M22" s="100">
        <f>IF(SER_hh_fech!M22=0,0,SER_hh_fech!M22/SER_summary!M$26)</f>
        <v>29.079012170342782</v>
      </c>
      <c r="N22" s="100">
        <f>IF(SER_hh_fech!N22=0,0,SER_hh_fech!N22/SER_summary!N$26)</f>
        <v>29.071208600510886</v>
      </c>
      <c r="O22" s="100">
        <f>IF(SER_hh_fech!O22=0,0,SER_hh_fech!O22/SER_summary!O$26)</f>
        <v>29.217495195676605</v>
      </c>
      <c r="P22" s="100">
        <f>IF(SER_hh_fech!P22=0,0,SER_hh_fech!P22/SER_summary!P$26)</f>
        <v>28.900569141563931</v>
      </c>
      <c r="Q22" s="100">
        <f>IF(SER_hh_fech!Q22=0,0,SER_hh_fech!Q22/SER_summary!Q$26)</f>
        <v>28.93421912447176</v>
      </c>
    </row>
    <row r="23" spans="1:17" ht="12" customHeight="1" x14ac:dyDescent="0.25">
      <c r="A23" s="88" t="s">
        <v>98</v>
      </c>
      <c r="B23" s="100">
        <f>IF(SER_hh_fech!B23=0,0,SER_hh_fech!B23/SER_summary!B$26)</f>
        <v>28.261537726224429</v>
      </c>
      <c r="C23" s="100">
        <f>IF(SER_hh_fech!C23=0,0,SER_hh_fech!C23/SER_summary!C$26)</f>
        <v>28.27271884434127</v>
      </c>
      <c r="D23" s="100">
        <f>IF(SER_hh_fech!D23=0,0,SER_hh_fech!D23/SER_summary!D$26)</f>
        <v>28.238373001725066</v>
      </c>
      <c r="E23" s="100">
        <f>IF(SER_hh_fech!E23=0,0,SER_hh_fech!E23/SER_summary!E$26)</f>
        <v>28.07723356135234</v>
      </c>
      <c r="F23" s="100">
        <f>IF(SER_hh_fech!F23=0,0,SER_hh_fech!F23/SER_summary!F$26)</f>
        <v>28.185054295252861</v>
      </c>
      <c r="G23" s="100">
        <f>IF(SER_hh_fech!G23=0,0,SER_hh_fech!G23/SER_summary!G$26)</f>
        <v>27.783446897875542</v>
      </c>
      <c r="H23" s="100">
        <f>IF(SER_hh_fech!H23=0,0,SER_hh_fech!H23/SER_summary!H$26)</f>
        <v>27.731682331144139</v>
      </c>
      <c r="I23" s="100">
        <f>IF(SER_hh_fech!I23=0,0,SER_hh_fech!I23/SER_summary!I$26)</f>
        <v>27.824904999491139</v>
      </c>
      <c r="J23" s="100">
        <f>IF(SER_hh_fech!J23=0,0,SER_hh_fech!J23/SER_summary!J$26)</f>
        <v>26.892066343637506</v>
      </c>
      <c r="K23" s="100">
        <f>IF(SER_hh_fech!K23=0,0,SER_hh_fech!K23/SER_summary!K$26)</f>
        <v>26.865980832896323</v>
      </c>
      <c r="L23" s="100">
        <f>IF(SER_hh_fech!L23=0,0,SER_hh_fech!L23/SER_summary!L$26)</f>
        <v>26.763895335171537</v>
      </c>
      <c r="M23" s="100">
        <f>IF(SER_hh_fech!M23=0,0,SER_hh_fech!M23/SER_summary!M$26)</f>
        <v>27.166006758634403</v>
      </c>
      <c r="N23" s="100">
        <f>IF(SER_hh_fech!N23=0,0,SER_hh_fech!N23/SER_summary!N$26)</f>
        <v>27.202364135313424</v>
      </c>
      <c r="O23" s="100">
        <f>IF(SER_hh_fech!O23=0,0,SER_hh_fech!O23/SER_summary!O$26)</f>
        <v>27.396006767887584</v>
      </c>
      <c r="P23" s="100">
        <f>IF(SER_hh_fech!P23=0,0,SER_hh_fech!P23/SER_summary!P$26)</f>
        <v>27.152927040599554</v>
      </c>
      <c r="Q23" s="100">
        <f>IF(SER_hh_fech!Q23=0,0,SER_hh_fech!Q23/SER_summary!Q$26)</f>
        <v>27.258100248704427</v>
      </c>
    </row>
    <row r="24" spans="1:17" ht="12" customHeight="1" x14ac:dyDescent="0.25">
      <c r="A24" s="88" t="s">
        <v>34</v>
      </c>
      <c r="B24" s="100">
        <f>IF(SER_hh_fech!B24=0,0,SER_hh_fech!B24/SER_summary!B$26)</f>
        <v>35.326922157780544</v>
      </c>
      <c r="C24" s="100">
        <f>IF(SER_hh_fech!C24=0,0,SER_hh_fech!C24/SER_summary!C$26)</f>
        <v>35.340898555426605</v>
      </c>
      <c r="D24" s="100">
        <f>IF(SER_hh_fech!D24=0,0,SER_hh_fech!D24/SER_summary!D$26)</f>
        <v>35.297966252156328</v>
      </c>
      <c r="E24" s="100">
        <f>IF(SER_hh_fech!E24=0,0,SER_hh_fech!E24/SER_summary!E$26)</f>
        <v>35.096541951690419</v>
      </c>
      <c r="F24" s="100">
        <f>IF(SER_hh_fech!F24=0,0,SER_hh_fech!F24/SER_summary!F$26)</f>
        <v>35.231317869066089</v>
      </c>
      <c r="G24" s="100">
        <f>IF(SER_hh_fech!G24=0,0,SER_hh_fech!G24/SER_summary!G$26)</f>
        <v>34.729308622344426</v>
      </c>
      <c r="H24" s="100">
        <f>IF(SER_hh_fech!H24=0,0,SER_hh_fech!H24/SER_summary!H$26)</f>
        <v>34.664602913930189</v>
      </c>
      <c r="I24" s="100">
        <f>IF(SER_hh_fech!I24=0,0,SER_hh_fech!I24/SER_summary!I$26)</f>
        <v>34.781131249363931</v>
      </c>
      <c r="J24" s="100">
        <f>IF(SER_hh_fech!J24=0,0,SER_hh_fech!J24/SER_summary!J$26)</f>
        <v>33.615082929546894</v>
      </c>
      <c r="K24" s="100">
        <f>IF(SER_hh_fech!K24=0,0,SER_hh_fech!K24/SER_summary!K$26)</f>
        <v>33.582476041120408</v>
      </c>
      <c r="L24" s="100">
        <f>IF(SER_hh_fech!L24=0,0,SER_hh_fech!L24/SER_summary!L$26)</f>
        <v>33.454869168964422</v>
      </c>
      <c r="M24" s="100">
        <f>IF(SER_hh_fech!M24=0,0,SER_hh_fech!M24/SER_summary!M$26)</f>
        <v>33.856789080628978</v>
      </c>
      <c r="N24" s="100">
        <f>IF(SER_hh_fech!N24=0,0,SER_hh_fech!N24/SER_summary!N$26)</f>
        <v>33.740530141231169</v>
      </c>
      <c r="O24" s="100">
        <f>IF(SER_hh_fech!O24=0,0,SER_hh_fech!O24/SER_summary!O$26)</f>
        <v>33.79841020399671</v>
      </c>
      <c r="P24" s="100">
        <f>IF(SER_hh_fech!P24=0,0,SER_hh_fech!P24/SER_summary!P$26)</f>
        <v>33.32545637501385</v>
      </c>
      <c r="Q24" s="100">
        <f>IF(SER_hh_fech!Q24=0,0,SER_hh_fech!Q24/SER_summary!Q$26)</f>
        <v>33.279353776931515</v>
      </c>
    </row>
    <row r="25" spans="1:17" ht="12" customHeight="1" x14ac:dyDescent="0.25">
      <c r="A25" s="88" t="s">
        <v>42</v>
      </c>
      <c r="B25" s="100">
        <f>IF(SER_hh_fech!B25=0,0,SER_hh_fech!B25/SER_summary!B$26)</f>
        <v>22.255960959401733</v>
      </c>
      <c r="C25" s="100">
        <f>IF(SER_hh_fech!C25=0,0,SER_hh_fech!C25/SER_summary!C$26)</f>
        <v>22.264766089918758</v>
      </c>
      <c r="D25" s="100">
        <f>IF(SER_hh_fech!D25=0,0,SER_hh_fech!D25/SER_summary!D$26)</f>
        <v>22.237718738858483</v>
      </c>
      <c r="E25" s="100">
        <f>IF(SER_hh_fech!E25=0,0,SER_hh_fech!E25/SER_summary!E$26)</f>
        <v>22.110821429564954</v>
      </c>
      <c r="F25" s="100">
        <f>IF(SER_hh_fech!F25=0,0,SER_hh_fech!F25/SER_summary!F$26)</f>
        <v>22.195730257511642</v>
      </c>
      <c r="G25" s="100">
        <f>IF(SER_hh_fech!G25=0,0,SER_hh_fech!G25/SER_summary!G$26)</f>
        <v>21.879464432076993</v>
      </c>
      <c r="H25" s="100">
        <f>IF(SER_hh_fech!H25=0,0,SER_hh_fech!H25/SER_summary!H$26)</f>
        <v>21.838699835776023</v>
      </c>
      <c r="I25" s="100">
        <f>IF(SER_hh_fech!I25=0,0,SER_hh_fech!I25/SER_summary!I$26)</f>
        <v>21.979051070894357</v>
      </c>
      <c r="J25" s="100">
        <f>IF(SER_hh_fech!J25=0,0,SER_hh_fech!J25/SER_summary!J$26)</f>
        <v>21.048157555591761</v>
      </c>
      <c r="K25" s="100">
        <f>IF(SER_hh_fech!K25=0,0,SER_hh_fech!K25/SER_summary!K$26)</f>
        <v>21.156959905905858</v>
      </c>
      <c r="L25" s="100">
        <f>IF(SER_hh_fech!L25=0,0,SER_hh_fech!L25/SER_summary!L$26)</f>
        <v>21.076567576447587</v>
      </c>
      <c r="M25" s="100">
        <f>IF(SER_hh_fech!M25=0,0,SER_hh_fech!M25/SER_summary!M$26)</f>
        <v>21.412065532368921</v>
      </c>
      <c r="N25" s="100">
        <f>IF(SER_hh_fech!N25=0,0,SER_hh_fech!N25/SER_summary!N$26)</f>
        <v>21.467286745363239</v>
      </c>
      <c r="O25" s="100">
        <f>IF(SER_hh_fech!O25=0,0,SER_hh_fech!O25/SER_summary!O$26)</f>
        <v>21.653246721831184</v>
      </c>
      <c r="P25" s="100">
        <f>IF(SER_hh_fech!P25=0,0,SER_hh_fech!P25/SER_summary!P$26)</f>
        <v>21.498864727183911</v>
      </c>
      <c r="Q25" s="100">
        <f>IF(SER_hh_fech!Q25=0,0,SER_hh_fech!Q25/SER_summary!Q$26)</f>
        <v>21.633448162570129</v>
      </c>
    </row>
    <row r="26" spans="1:17" ht="12" customHeight="1" x14ac:dyDescent="0.25">
      <c r="A26" s="88" t="s">
        <v>30</v>
      </c>
      <c r="B26" s="22">
        <f>IF(SER_hh_fech!B26=0,0,SER_hh_fech!B26/SER_summary!B$26)</f>
        <v>23.041939118643185</v>
      </c>
      <c r="C26" s="22">
        <f>IF(SER_hh_fech!C26=0,0,SER_hh_fech!C26/SER_summary!C$26)</f>
        <v>23.052140219026779</v>
      </c>
      <c r="D26" s="22">
        <f>IF(SER_hh_fech!D26=0,0,SER_hh_fech!D26/SER_summary!D$26)</f>
        <v>23.023187478552909</v>
      </c>
      <c r="E26" s="22">
        <f>IF(SER_hh_fech!E26=0,0,SER_hh_fech!E26/SER_summary!E$26)</f>
        <v>22.891699155118193</v>
      </c>
      <c r="F26" s="22">
        <f>IF(SER_hh_fech!F26=0,0,SER_hh_fech!F26/SER_summary!F$26)</f>
        <v>22.995773331210742</v>
      </c>
      <c r="G26" s="22">
        <f>IF(SER_hh_fech!G26=0,0,SER_hh_fech!G26/SER_summary!G$26)</f>
        <v>22.651952508242974</v>
      </c>
      <c r="H26" s="22">
        <f>IF(SER_hh_fech!H26=0,0,SER_hh_fech!H26/SER_summary!H$26)</f>
        <v>22.590022408512649</v>
      </c>
      <c r="I26" s="22">
        <f>IF(SER_hh_fech!I26=0,0,SER_hh_fech!I26/SER_summary!I$26)</f>
        <v>22.650750790709232</v>
      </c>
      <c r="J26" s="22">
        <f>IF(SER_hh_fech!J26=0,0,SER_hh_fech!J26/SER_summary!J$26)</f>
        <v>22.035601619784959</v>
      </c>
      <c r="K26" s="22">
        <f>IF(SER_hh_fech!K26=0,0,SER_hh_fech!K26/SER_summary!K$26)</f>
        <v>21.904221632214899</v>
      </c>
      <c r="L26" s="22">
        <f>IF(SER_hh_fech!L26=0,0,SER_hh_fech!L26/SER_summary!L$26)</f>
        <v>21.830009215796554</v>
      </c>
      <c r="M26" s="22">
        <f>IF(SER_hh_fech!M26=0,0,SER_hh_fech!M26/SER_summary!M$26)</f>
        <v>22.2210225298764</v>
      </c>
      <c r="N26" s="22">
        <f>IF(SER_hh_fech!N26=0,0,SER_hh_fech!N26/SER_summary!N$26)</f>
        <v>22.357142823798895</v>
      </c>
      <c r="O26" s="22">
        <f>IF(SER_hh_fech!O26=0,0,SER_hh_fech!O26/SER_summary!O$26)</f>
        <v>22.687073409642537</v>
      </c>
      <c r="P26" s="22">
        <f>IF(SER_hh_fech!P26=0,0,SER_hh_fech!P26/SER_summary!P$26)</f>
        <v>22.620820882465296</v>
      </c>
      <c r="Q26" s="22">
        <f>IF(SER_hh_fech!Q26=0,0,SER_hh_fech!Q26/SER_summary!Q$26)</f>
        <v>22.784155694523601</v>
      </c>
    </row>
    <row r="27" spans="1:17" ht="12" customHeight="1" x14ac:dyDescent="0.25">
      <c r="A27" s="93" t="s">
        <v>114</v>
      </c>
      <c r="B27" s="116">
        <f>IF(SER_hh_fech!B27=0,0,SER_hh_fech!B27/SER_summary!B$26)</f>
        <v>0</v>
      </c>
      <c r="C27" s="116">
        <f>IF(SER_hh_fech!C27=0,0,SER_hh_fech!C27/SER_summary!C$26)</f>
        <v>0</v>
      </c>
      <c r="D27" s="116">
        <f>IF(SER_hh_fech!D27=0,0,SER_hh_fech!D27/SER_summary!D$26)</f>
        <v>0</v>
      </c>
      <c r="E27" s="116">
        <f>IF(SER_hh_fech!E27=0,0,SER_hh_fech!E27/SER_summary!E$26)</f>
        <v>0</v>
      </c>
      <c r="F27" s="116">
        <f>IF(SER_hh_fech!F27=0,0,SER_hh_fech!F27/SER_summary!F$26)</f>
        <v>0</v>
      </c>
      <c r="G27" s="116">
        <f>IF(SER_hh_fech!G27=0,0,SER_hh_fech!G27/SER_summary!G$26)</f>
        <v>0</v>
      </c>
      <c r="H27" s="116">
        <f>IF(SER_hh_fech!H27=0,0,SER_hh_fech!H27/SER_summary!H$26)</f>
        <v>0</v>
      </c>
      <c r="I27" s="116">
        <f>IF(SER_hh_fech!I27=0,0,SER_hh_fech!I27/SER_summary!I$26)</f>
        <v>0</v>
      </c>
      <c r="J27" s="116">
        <f>IF(SER_hh_fech!J27=0,0,SER_hh_fech!J27/SER_summary!J$26)</f>
        <v>0</v>
      </c>
      <c r="K27" s="116">
        <f>IF(SER_hh_fech!K27=0,0,SER_hh_fech!K27/SER_summary!K$26)</f>
        <v>0</v>
      </c>
      <c r="L27" s="116">
        <f>IF(SER_hh_fech!L27=0,0,SER_hh_fech!L27/SER_summary!L$26)</f>
        <v>0</v>
      </c>
      <c r="M27" s="116">
        <f>IF(SER_hh_fech!M27=0,0,SER_hh_fech!M27/SER_summary!M$26)</f>
        <v>0</v>
      </c>
      <c r="N27" s="116">
        <f>IF(SER_hh_fech!N27=0,0,SER_hh_fech!N27/SER_summary!N$26)</f>
        <v>0</v>
      </c>
      <c r="O27" s="116">
        <f>IF(SER_hh_fech!O27=0,0,SER_hh_fech!O27/SER_summary!O$26)</f>
        <v>0</v>
      </c>
      <c r="P27" s="116">
        <f>IF(SER_hh_fech!P27=0,0,SER_hh_fech!P27/SER_summary!P$26)</f>
        <v>0</v>
      </c>
      <c r="Q27" s="116">
        <f>IF(SER_hh_fech!Q27=0,0,SER_hh_fech!Q27/SER_summary!Q$26)</f>
        <v>0</v>
      </c>
    </row>
    <row r="28" spans="1:17" ht="12" customHeight="1" x14ac:dyDescent="0.25">
      <c r="A28" s="91" t="s">
        <v>113</v>
      </c>
      <c r="B28" s="117">
        <f>IF(SER_hh_fech!B28=0,0,SER_hh_fech!B28/SER_summary!B$26)</f>
        <v>0</v>
      </c>
      <c r="C28" s="117">
        <f>IF(SER_hh_fech!C28=0,0,SER_hh_fech!C28/SER_summary!C$26)</f>
        <v>0</v>
      </c>
      <c r="D28" s="117">
        <f>IF(SER_hh_fech!D28=0,0,SER_hh_fech!D28/SER_summary!D$26)</f>
        <v>0</v>
      </c>
      <c r="E28" s="117">
        <f>IF(SER_hh_fech!E28=0,0,SER_hh_fech!E28/SER_summary!E$26)</f>
        <v>0</v>
      </c>
      <c r="F28" s="117">
        <f>IF(SER_hh_fech!F28=0,0,SER_hh_fech!F28/SER_summary!F$26)</f>
        <v>0</v>
      </c>
      <c r="G28" s="117">
        <f>IF(SER_hh_fech!G28=0,0,SER_hh_fech!G28/SER_summary!G$26)</f>
        <v>0</v>
      </c>
      <c r="H28" s="117">
        <f>IF(SER_hh_fech!H28=0,0,SER_hh_fech!H28/SER_summary!H$26)</f>
        <v>0</v>
      </c>
      <c r="I28" s="117">
        <f>IF(SER_hh_fech!I28=0,0,SER_hh_fech!I28/SER_summary!I$26)</f>
        <v>0</v>
      </c>
      <c r="J28" s="117">
        <f>IF(SER_hh_fech!J28=0,0,SER_hh_fech!J28/SER_summary!J$26)</f>
        <v>0</v>
      </c>
      <c r="K28" s="117">
        <f>IF(SER_hh_fech!K28=0,0,SER_hh_fech!K28/SER_summary!K$26)</f>
        <v>0</v>
      </c>
      <c r="L28" s="117">
        <f>IF(SER_hh_fech!L28=0,0,SER_hh_fech!L28/SER_summary!L$26)</f>
        <v>0</v>
      </c>
      <c r="M28" s="117">
        <f>IF(SER_hh_fech!M28=0,0,SER_hh_fech!M28/SER_summary!M$26)</f>
        <v>0</v>
      </c>
      <c r="N28" s="117">
        <f>IF(SER_hh_fech!N28=0,0,SER_hh_fech!N28/SER_summary!N$26)</f>
        <v>0</v>
      </c>
      <c r="O28" s="117">
        <f>IF(SER_hh_fech!O28=0,0,SER_hh_fech!O28/SER_summary!O$26)</f>
        <v>0</v>
      </c>
      <c r="P28" s="117">
        <f>IF(SER_hh_fech!P28=0,0,SER_hh_fech!P28/SER_summary!P$26)</f>
        <v>0</v>
      </c>
      <c r="Q28" s="117">
        <f>IF(SER_hh_fech!Q28=0,0,SER_hh_fech!Q28/SER_summary!Q$26)</f>
        <v>0</v>
      </c>
    </row>
    <row r="29" spans="1:17" ht="12.95" customHeight="1" x14ac:dyDescent="0.25">
      <c r="A29" s="90" t="s">
        <v>46</v>
      </c>
      <c r="B29" s="101">
        <f>IF(SER_hh_fech!B29=0,0,SER_hh_fech!B29/SER_summary!B$26)</f>
        <v>29.727624265322554</v>
      </c>
      <c r="C29" s="101">
        <f>IF(SER_hh_fech!C29=0,0,SER_hh_fech!C29/SER_summary!C$26)</f>
        <v>29.72115020611006</v>
      </c>
      <c r="D29" s="101">
        <f>IF(SER_hh_fech!D29=0,0,SER_hh_fech!D29/SER_summary!D$26)</f>
        <v>29.684490047567859</v>
      </c>
      <c r="E29" s="101">
        <f>IF(SER_hh_fech!E29=0,0,SER_hh_fech!E29/SER_summary!E$26)</f>
        <v>29.780211112126224</v>
      </c>
      <c r="F29" s="101">
        <f>IF(SER_hh_fech!F29=0,0,SER_hh_fech!F29/SER_summary!F$26)</f>
        <v>29.473803434029556</v>
      </c>
      <c r="G29" s="101">
        <f>IF(SER_hh_fech!G29=0,0,SER_hh_fech!G29/SER_summary!G$26)</f>
        <v>28.85538211873336</v>
      </c>
      <c r="H29" s="101">
        <f>IF(SER_hh_fech!H29=0,0,SER_hh_fech!H29/SER_summary!H$26)</f>
        <v>28.323102640255623</v>
      </c>
      <c r="I29" s="101">
        <f>IF(SER_hh_fech!I29=0,0,SER_hh_fech!I29/SER_summary!I$26)</f>
        <v>27.482614007893719</v>
      </c>
      <c r="J29" s="101">
        <f>IF(SER_hh_fech!J29=0,0,SER_hh_fech!J29/SER_summary!J$26)</f>
        <v>27.018590774702066</v>
      </c>
      <c r="K29" s="101">
        <f>IF(SER_hh_fech!K29=0,0,SER_hh_fech!K29/SER_summary!K$26)</f>
        <v>26.476629752613594</v>
      </c>
      <c r="L29" s="101">
        <f>IF(SER_hh_fech!L29=0,0,SER_hh_fech!L29/SER_summary!L$26)</f>
        <v>25.763736557295911</v>
      </c>
      <c r="M29" s="101">
        <f>IF(SER_hh_fech!M29=0,0,SER_hh_fech!M29/SER_summary!M$26)</f>
        <v>25.529377770312784</v>
      </c>
      <c r="N29" s="101">
        <f>IF(SER_hh_fech!N29=0,0,SER_hh_fech!N29/SER_summary!N$26)</f>
        <v>26.131253440513976</v>
      </c>
      <c r="O29" s="101">
        <f>IF(SER_hh_fech!O29=0,0,SER_hh_fech!O29/SER_summary!O$26)</f>
        <v>26.214380346562486</v>
      </c>
      <c r="P29" s="101">
        <f>IF(SER_hh_fech!P29=0,0,SER_hh_fech!P29/SER_summary!P$26)</f>
        <v>26.873496816625966</v>
      </c>
      <c r="Q29" s="101">
        <f>IF(SER_hh_fech!Q29=0,0,SER_hh_fech!Q29/SER_summary!Q$26)</f>
        <v>26.595395575576156</v>
      </c>
    </row>
    <row r="30" spans="1:17" ht="12" customHeight="1" x14ac:dyDescent="0.25">
      <c r="A30" s="88" t="s">
        <v>66</v>
      </c>
      <c r="B30" s="100">
        <f>IF(SER_hh_fech!B30=0,0,SER_hh_fech!B30/SER_summary!B$26)</f>
        <v>0</v>
      </c>
      <c r="C30" s="100">
        <f>IF(SER_hh_fech!C30=0,0,SER_hh_fech!C30/SER_summary!C$26)</f>
        <v>34.34113954948787</v>
      </c>
      <c r="D30" s="100">
        <f>IF(SER_hh_fech!D30=0,0,SER_hh_fech!D30/SER_summary!D$26)</f>
        <v>34.381356030830993</v>
      </c>
      <c r="E30" s="100">
        <f>IF(SER_hh_fech!E30=0,0,SER_hh_fech!E30/SER_summary!E$26)</f>
        <v>33.987896728825504</v>
      </c>
      <c r="F30" s="100">
        <f>IF(SER_hh_fech!F30=0,0,SER_hh_fech!F30/SER_summary!F$26)</f>
        <v>33.969501278530181</v>
      </c>
      <c r="G30" s="100">
        <f>IF(SER_hh_fech!G30=0,0,SER_hh_fech!G30/SER_summary!G$26)</f>
        <v>33.583435061946183</v>
      </c>
      <c r="H30" s="100">
        <f>IF(SER_hh_fech!H30=0,0,SER_hh_fech!H30/SER_summary!H$26)</f>
        <v>33.207258900776772</v>
      </c>
      <c r="I30" s="100">
        <f>IF(SER_hh_fech!I30=0,0,SER_hh_fech!I30/SER_summary!I$26)</f>
        <v>32.853410819824404</v>
      </c>
      <c r="J30" s="100">
        <f>IF(SER_hh_fech!J30=0,0,SER_hh_fech!J30/SER_summary!J$26)</f>
        <v>33.00133327092832</v>
      </c>
      <c r="K30" s="100">
        <f>IF(SER_hh_fech!K30=0,0,SER_hh_fech!K30/SER_summary!K$26)</f>
        <v>33.197344098957636</v>
      </c>
      <c r="L30" s="100">
        <f>IF(SER_hh_fech!L30=0,0,SER_hh_fech!L30/SER_summary!L$26)</f>
        <v>33.093196857995871</v>
      </c>
      <c r="M30" s="100">
        <f>IF(SER_hh_fech!M30=0,0,SER_hh_fech!M30/SER_summary!M$26)</f>
        <v>33.141400568181318</v>
      </c>
      <c r="N30" s="100">
        <f>IF(SER_hh_fech!N30=0,0,SER_hh_fech!N30/SER_summary!N$26)</f>
        <v>34.018902191357775</v>
      </c>
      <c r="O30" s="100">
        <f>IF(SER_hh_fech!O30=0,0,SER_hh_fech!O30/SER_summary!O$26)</f>
        <v>34.004802705505611</v>
      </c>
      <c r="P30" s="100">
        <f>IF(SER_hh_fech!P30=0,0,SER_hh_fech!P30/SER_summary!P$26)</f>
        <v>35.002169726262522</v>
      </c>
      <c r="Q30" s="100">
        <f>IF(SER_hh_fech!Q30=0,0,SER_hh_fech!Q30/SER_summary!Q$26)</f>
        <v>34.908784677715765</v>
      </c>
    </row>
    <row r="31" spans="1:17" ht="12" customHeight="1" x14ac:dyDescent="0.25">
      <c r="A31" s="88" t="s">
        <v>98</v>
      </c>
      <c r="B31" s="100">
        <f>IF(SER_hh_fech!B31=0,0,SER_hh_fech!B31/SER_summary!B$26)</f>
        <v>33.003518602340677</v>
      </c>
      <c r="C31" s="100">
        <f>IF(SER_hh_fech!C31=0,0,SER_hh_fech!C31/SER_summary!C$26)</f>
        <v>31.888201010238735</v>
      </c>
      <c r="D31" s="100">
        <f>IF(SER_hh_fech!D31=0,0,SER_hh_fech!D31/SER_summary!D$26)</f>
        <v>31.92554488577164</v>
      </c>
      <c r="E31" s="100">
        <f>IF(SER_hh_fech!E31=0,0,SER_hh_fech!E31/SER_summary!E$26)</f>
        <v>31.560189819623673</v>
      </c>
      <c r="F31" s="100">
        <f>IF(SER_hh_fech!F31=0,0,SER_hh_fech!F31/SER_summary!F$26)</f>
        <v>31.543108330063721</v>
      </c>
      <c r="G31" s="100">
        <f>IF(SER_hh_fech!G31=0,0,SER_hh_fech!G31/SER_summary!G$26)</f>
        <v>31.184618271807182</v>
      </c>
      <c r="H31" s="100">
        <f>IF(SER_hh_fech!H31=0,0,SER_hh_fech!H31/SER_summary!H$26)</f>
        <v>30.835311836435583</v>
      </c>
      <c r="I31" s="100">
        <f>IF(SER_hh_fech!I31=0,0,SER_hh_fech!I31/SER_summary!I$26)</f>
        <v>30.506738618408381</v>
      </c>
      <c r="J31" s="100">
        <f>IF(SER_hh_fech!J31=0,0,SER_hh_fech!J31/SER_summary!J$26)</f>
        <v>30.644095180147723</v>
      </c>
      <c r="K31" s="100">
        <f>IF(SER_hh_fech!K31=0,0,SER_hh_fech!K31/SER_summary!K$26)</f>
        <v>30.826105234746361</v>
      </c>
      <c r="L31" s="100">
        <f>IF(SER_hh_fech!L31=0,0,SER_hh_fech!L31/SER_summary!L$26)</f>
        <v>30.729397082424754</v>
      </c>
      <c r="M31" s="100">
        <f>IF(SER_hh_fech!M31=0,0,SER_hh_fech!M31/SER_summary!M$26)</f>
        <v>30.756426980814272</v>
      </c>
      <c r="N31" s="100">
        <f>IF(SER_hh_fech!N31=0,0,SER_hh_fech!N31/SER_summary!N$26)</f>
        <v>31.547644402297152</v>
      </c>
      <c r="O31" s="100">
        <f>IF(SER_hh_fech!O31=0,0,SER_hh_fech!O31/SER_summary!O$26)</f>
        <v>31.506633786988804</v>
      </c>
      <c r="P31" s="100">
        <f>IF(SER_hh_fech!P31=0,0,SER_hh_fech!P31/SER_summary!P$26)</f>
        <v>32.399230030638989</v>
      </c>
      <c r="Q31" s="100">
        <f>IF(SER_hh_fech!Q31=0,0,SER_hh_fech!Q31/SER_summary!Q$26)</f>
        <v>32.282454542508681</v>
      </c>
    </row>
    <row r="32" spans="1:17" ht="12" customHeight="1" x14ac:dyDescent="0.25">
      <c r="A32" s="88" t="s">
        <v>34</v>
      </c>
      <c r="B32" s="100">
        <f>IF(SER_hh_fech!B32=0,0,SER_hh_fech!B32/SER_summary!B$26)</f>
        <v>0</v>
      </c>
      <c r="C32" s="100">
        <f>IF(SER_hh_fech!C32=0,0,SER_hh_fech!C32/SER_summary!C$26)</f>
        <v>0</v>
      </c>
      <c r="D32" s="100">
        <f>IF(SER_hh_fech!D32=0,0,SER_hh_fech!D32/SER_summary!D$26)</f>
        <v>0</v>
      </c>
      <c r="E32" s="100">
        <f>IF(SER_hh_fech!E32=0,0,SER_hh_fech!E32/SER_summary!E$26)</f>
        <v>0</v>
      </c>
      <c r="F32" s="100">
        <f>IF(SER_hh_fech!F32=0,0,SER_hh_fech!F32/SER_summary!F$26)</f>
        <v>0</v>
      </c>
      <c r="G32" s="100">
        <f>IF(SER_hh_fech!G32=0,0,SER_hh_fech!G32/SER_summary!G$26)</f>
        <v>0</v>
      </c>
      <c r="H32" s="100">
        <f>IF(SER_hh_fech!H32=0,0,SER_hh_fech!H32/SER_summary!H$26)</f>
        <v>0</v>
      </c>
      <c r="I32" s="100">
        <f>IF(SER_hh_fech!I32=0,0,SER_hh_fech!I32/SER_summary!I$26)</f>
        <v>0</v>
      </c>
      <c r="J32" s="100">
        <f>IF(SER_hh_fech!J32=0,0,SER_hh_fech!J32/SER_summary!J$26)</f>
        <v>0</v>
      </c>
      <c r="K32" s="100">
        <f>IF(SER_hh_fech!K32=0,0,SER_hh_fech!K32/SER_summary!K$26)</f>
        <v>0</v>
      </c>
      <c r="L32" s="100">
        <f>IF(SER_hh_fech!L32=0,0,SER_hh_fech!L32/SER_summary!L$26)</f>
        <v>0</v>
      </c>
      <c r="M32" s="100">
        <f>IF(SER_hh_fech!M32=0,0,SER_hh_fech!M32/SER_summary!M$26)</f>
        <v>0</v>
      </c>
      <c r="N32" s="100">
        <f>IF(SER_hh_fech!N32=0,0,SER_hh_fech!N32/SER_summary!N$26)</f>
        <v>0</v>
      </c>
      <c r="O32" s="100">
        <f>IF(SER_hh_fech!O32=0,0,SER_hh_fech!O32/SER_summary!O$26)</f>
        <v>0</v>
      </c>
      <c r="P32" s="100">
        <f>IF(SER_hh_fech!P32=0,0,SER_hh_fech!P32/SER_summary!P$26)</f>
        <v>0</v>
      </c>
      <c r="Q32" s="100">
        <f>IF(SER_hh_fech!Q32=0,0,SER_hh_fech!Q32/SER_summary!Q$26)</f>
        <v>0</v>
      </c>
    </row>
    <row r="33" spans="1:17" ht="12" customHeight="1" x14ac:dyDescent="0.25">
      <c r="A33" s="49" t="s">
        <v>30</v>
      </c>
      <c r="B33" s="18">
        <f>IF(SER_hh_fech!B33=0,0,SER_hh_fech!B33/SER_summary!B$26)</f>
        <v>29.282289054872805</v>
      </c>
      <c r="C33" s="18">
        <f>IF(SER_hh_fech!C33=0,0,SER_hh_fech!C33/SER_summary!C$26)</f>
        <v>28.872571472847039</v>
      </c>
      <c r="D33" s="18">
        <f>IF(SER_hh_fech!D33=0,0,SER_hh_fech!D33/SER_summary!D$26)</f>
        <v>28.815173487901149</v>
      </c>
      <c r="E33" s="18">
        <f>IF(SER_hh_fech!E33=0,0,SER_hh_fech!E33/SER_summary!E$26)</f>
        <v>28.703780650443136</v>
      </c>
      <c r="F33" s="18">
        <f>IF(SER_hh_fech!F33=0,0,SER_hh_fech!F33/SER_summary!F$26)</f>
        <v>28.398697139835644</v>
      </c>
      <c r="G33" s="18">
        <f>IF(SER_hh_fech!G33=0,0,SER_hh_fech!G33/SER_summary!G$26)</f>
        <v>27.69920660049166</v>
      </c>
      <c r="H33" s="18">
        <f>IF(SER_hh_fech!H33=0,0,SER_hh_fech!H33/SER_summary!H$26)</f>
        <v>27.145690632622006</v>
      </c>
      <c r="I33" s="18">
        <f>IF(SER_hh_fech!I33=0,0,SER_hh_fech!I33/SER_summary!I$26)</f>
        <v>26.104873498416396</v>
      </c>
      <c r="J33" s="18">
        <f>IF(SER_hh_fech!J33=0,0,SER_hh_fech!J33/SER_summary!J$26)</f>
        <v>25.486547519883178</v>
      </c>
      <c r="K33" s="18">
        <f>IF(SER_hh_fech!K33=0,0,SER_hh_fech!K33/SER_summary!K$26)</f>
        <v>24.548066897778877</v>
      </c>
      <c r="L33" s="18">
        <f>IF(SER_hh_fech!L33=0,0,SER_hh_fech!L33/SER_summary!L$26)</f>
        <v>23.644774584247937</v>
      </c>
      <c r="M33" s="18">
        <f>IF(SER_hh_fech!M33=0,0,SER_hh_fech!M33/SER_summary!M$26)</f>
        <v>23.681330750004904</v>
      </c>
      <c r="N33" s="18">
        <f>IF(SER_hh_fech!N33=0,0,SER_hh_fech!N33/SER_summary!N$26)</f>
        <v>24.52076711244349</v>
      </c>
      <c r="O33" s="18">
        <f>IF(SER_hh_fech!O33=0,0,SER_hh_fech!O33/SER_summary!O$26)</f>
        <v>24.839716964846676</v>
      </c>
      <c r="P33" s="18">
        <f>IF(SER_hh_fech!P33=0,0,SER_hh_fech!P33/SER_summary!P$26)</f>
        <v>25.30171036928656</v>
      </c>
      <c r="Q33" s="18">
        <f>IF(SER_hh_fech!Q33=0,0,SER_hh_fech!Q33/SER_summary!Q$26)</f>
        <v>25.042031074104269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>
        <f>IF(SER_hh_tesh!B3=0,0,SER_hh_tesh!B3/SER_summary!B$26)</f>
        <v>167.30532568129217</v>
      </c>
      <c r="C3" s="106">
        <f>IF(SER_hh_tesh!C3=0,0,SER_hh_tesh!C3/SER_summary!C$26)</f>
        <v>171.46178696664825</v>
      </c>
      <c r="D3" s="106">
        <f>IF(SER_hh_tesh!D3=0,0,SER_hh_tesh!D3/SER_summary!D$26)</f>
        <v>177.3796368650373</v>
      </c>
      <c r="E3" s="106">
        <f>IF(SER_hh_tesh!E3=0,0,SER_hh_tesh!E3/SER_summary!E$26)</f>
        <v>180.49761473302701</v>
      </c>
      <c r="F3" s="106">
        <f>IF(SER_hh_tesh!F3=0,0,SER_hh_tesh!F3/SER_summary!F$26)</f>
        <v>180.86007553118091</v>
      </c>
      <c r="G3" s="106">
        <f>IF(SER_hh_tesh!G3=0,0,SER_hh_tesh!G3/SER_summary!G$26)</f>
        <v>173.05737533548125</v>
      </c>
      <c r="H3" s="106">
        <f>IF(SER_hh_tesh!H3=0,0,SER_hh_tesh!H3/SER_summary!H$26)</f>
        <v>176.33259403319991</v>
      </c>
      <c r="I3" s="106">
        <f>IF(SER_hh_tesh!I3=0,0,SER_hh_tesh!I3/SER_summary!I$26)</f>
        <v>180.40642302838535</v>
      </c>
      <c r="J3" s="106">
        <f>IF(SER_hh_tesh!J3=0,0,SER_hh_tesh!J3/SER_summary!J$26)</f>
        <v>154.87672732310443</v>
      </c>
      <c r="K3" s="106">
        <f>IF(SER_hh_tesh!K3=0,0,SER_hh_tesh!K3/SER_summary!K$26)</f>
        <v>142.32901760133936</v>
      </c>
      <c r="L3" s="106">
        <f>IF(SER_hh_tesh!L3=0,0,SER_hh_tesh!L3/SER_summary!L$26)</f>
        <v>153.21745968697587</v>
      </c>
      <c r="M3" s="106">
        <f>IF(SER_hh_tesh!M3=0,0,SER_hh_tesh!M3/SER_summary!M$26)</f>
        <v>138.62970695054588</v>
      </c>
      <c r="N3" s="106">
        <f>IF(SER_hh_tesh!N3=0,0,SER_hh_tesh!N3/SER_summary!N$26)</f>
        <v>163.67063708074721</v>
      </c>
      <c r="O3" s="106">
        <f>IF(SER_hh_tesh!O3=0,0,SER_hh_tesh!O3/SER_summary!O$26)</f>
        <v>155.04515247770962</v>
      </c>
      <c r="P3" s="106">
        <f>IF(SER_hh_tesh!P3=0,0,SER_hh_tesh!P3/SER_summary!P$26)</f>
        <v>157.80933735596273</v>
      </c>
      <c r="Q3" s="106">
        <f>IF(SER_hh_tesh!Q3=0,0,SER_hh_tesh!Q3/SER_summary!Q$26)</f>
        <v>148.666561765452</v>
      </c>
    </row>
    <row r="4" spans="1:17" ht="12.95" customHeight="1" x14ac:dyDescent="0.25">
      <c r="A4" s="90" t="s">
        <v>44</v>
      </c>
      <c r="B4" s="101">
        <f>IF(SER_hh_tesh!B4=0,0,SER_hh_tesh!B4/SER_summary!B$26)</f>
        <v>133.79109182056749</v>
      </c>
      <c r="C4" s="101">
        <f>IF(SER_hh_tesh!C4=0,0,SER_hh_tesh!C4/SER_summary!C$26)</f>
        <v>138.24178983738526</v>
      </c>
      <c r="D4" s="101">
        <f>IF(SER_hh_tesh!D4=0,0,SER_hh_tesh!D4/SER_summary!D$26)</f>
        <v>143.92329945502917</v>
      </c>
      <c r="E4" s="101">
        <f>IF(SER_hh_tesh!E4=0,0,SER_hh_tesh!E4/SER_summary!E$26)</f>
        <v>147.04391519983264</v>
      </c>
      <c r="F4" s="101">
        <f>IF(SER_hh_tesh!F4=0,0,SER_hh_tesh!F4/SER_summary!F$26)</f>
        <v>147.06270775906225</v>
      </c>
      <c r="G4" s="101">
        <f>IF(SER_hh_tesh!G4=0,0,SER_hh_tesh!G4/SER_summary!G$26)</f>
        <v>139.47372246321601</v>
      </c>
      <c r="H4" s="101">
        <f>IF(SER_hh_tesh!H4=0,0,SER_hh_tesh!H4/SER_summary!H$26)</f>
        <v>142.51260736976963</v>
      </c>
      <c r="I4" s="101">
        <f>IF(SER_hh_tesh!I4=0,0,SER_hh_tesh!I4/SER_summary!I$26)</f>
        <v>146.50201641811495</v>
      </c>
      <c r="J4" s="101">
        <f>IF(SER_hh_tesh!J4=0,0,SER_hh_tesh!J4/SER_summary!J$26)</f>
        <v>121.31584731114054</v>
      </c>
      <c r="K4" s="101">
        <f>IF(SER_hh_tesh!K4=0,0,SER_hh_tesh!K4/SER_summary!K$26)</f>
        <v>108.89522438469048</v>
      </c>
      <c r="L4" s="101">
        <f>IF(SER_hh_tesh!L4=0,0,SER_hh_tesh!L4/SER_summary!L$26)</f>
        <v>119.77241547480955</v>
      </c>
      <c r="M4" s="101">
        <f>IF(SER_hh_tesh!M4=0,0,SER_hh_tesh!M4/SER_summary!M$26)</f>
        <v>104.4391684008495</v>
      </c>
      <c r="N4" s="101">
        <f>IF(SER_hh_tesh!N4=0,0,SER_hh_tesh!N4/SER_summary!N$26)</f>
        <v>128.61182440705332</v>
      </c>
      <c r="O4" s="101">
        <f>IF(SER_hh_tesh!O4=0,0,SER_hh_tesh!O4/SER_summary!O$26)</f>
        <v>119.40112294950578</v>
      </c>
      <c r="P4" s="101">
        <f>IF(SER_hh_tesh!P4=0,0,SER_hh_tesh!P4/SER_summary!P$26)</f>
        <v>121.71373088051487</v>
      </c>
      <c r="Q4" s="101">
        <f>IF(SER_hh_tesh!Q4=0,0,SER_hh_tesh!Q4/SER_summary!Q$26)</f>
        <v>112.39814266339813</v>
      </c>
    </row>
    <row r="5" spans="1:17" ht="12" customHeight="1" x14ac:dyDescent="0.25">
      <c r="A5" s="88" t="s">
        <v>38</v>
      </c>
      <c r="B5" s="100">
        <f>IF(SER_hh_tesh!B5=0,0,SER_hh_tesh!B5/SER_summary!B$26)</f>
        <v>132.46974179748796</v>
      </c>
      <c r="C5" s="100">
        <f>IF(SER_hh_tesh!C5=0,0,SER_hh_tesh!C5/SER_summary!C$26)</f>
        <v>135.86007632203197</v>
      </c>
      <c r="D5" s="100">
        <f>IF(SER_hh_tesh!D5=0,0,SER_hh_tesh!D5/SER_summary!D$26)</f>
        <v>140.10069319263337</v>
      </c>
      <c r="E5" s="100">
        <f>IF(SER_hh_tesh!E5=0,0,SER_hh_tesh!E5/SER_summary!E$26)</f>
        <v>141.87880413583957</v>
      </c>
      <c r="F5" s="100">
        <f>IF(SER_hh_tesh!F5=0,0,SER_hh_tesh!F5/SER_summary!F$26)</f>
        <v>140.79541891376076</v>
      </c>
      <c r="G5" s="100">
        <f>IF(SER_hh_tesh!G5=0,0,SER_hh_tesh!G5/SER_summary!G$26)</f>
        <v>131.31832445588378</v>
      </c>
      <c r="H5" s="100">
        <f>IF(SER_hh_tesh!H5=0,0,SER_hh_tesh!H5/SER_summary!H$26)</f>
        <v>136.35219611414954</v>
      </c>
      <c r="I5" s="100">
        <f>IF(SER_hh_tesh!I5=0,0,SER_hh_tesh!I5/SER_summary!I$26)</f>
        <v>136.64317132781281</v>
      </c>
      <c r="J5" s="100">
        <f>IF(SER_hh_tesh!J5=0,0,SER_hh_tesh!J5/SER_summary!J$26)</f>
        <v>119.73199968576309</v>
      </c>
      <c r="K5" s="100">
        <f>IF(SER_hh_tesh!K5=0,0,SER_hh_tesh!K5/SER_summary!K$26)</f>
        <v>101.933736113984</v>
      </c>
      <c r="L5" s="100">
        <f>IF(SER_hh_tesh!L5=0,0,SER_hh_tesh!L5/SER_summary!L$26)</f>
        <v>114.02147837732487</v>
      </c>
      <c r="M5" s="100">
        <f>IF(SER_hh_tesh!M5=0,0,SER_hh_tesh!M5/SER_summary!M$26)</f>
        <v>99.569137656552684</v>
      </c>
      <c r="N5" s="100">
        <f>IF(SER_hh_tesh!N5=0,0,SER_hh_tesh!N5/SER_summary!N$26)</f>
        <v>126.97477499355686</v>
      </c>
      <c r="O5" s="100">
        <f>IF(SER_hh_tesh!O5=0,0,SER_hh_tesh!O5/SER_summary!O$26)</f>
        <v>117.52686193741995</v>
      </c>
      <c r="P5" s="100">
        <f>IF(SER_hh_tesh!P5=0,0,SER_hh_tesh!P5/SER_summary!P$26)</f>
        <v>119.58477859423647</v>
      </c>
      <c r="Q5" s="100">
        <f>IF(SER_hh_tesh!Q5=0,0,SER_hh_tesh!Q5/SER_summary!Q$26)</f>
        <v>110.39449120782004</v>
      </c>
    </row>
    <row r="6" spans="1:17" ht="12" customHeight="1" x14ac:dyDescent="0.25">
      <c r="A6" s="88" t="s">
        <v>66</v>
      </c>
      <c r="B6" s="100">
        <f>IF(SER_hh_tesh!B6=0,0,SER_hh_tesh!B6/SER_summary!B$26)</f>
        <v>0</v>
      </c>
      <c r="C6" s="100">
        <f>IF(SER_hh_tesh!C6=0,0,SER_hh_tesh!C6/SER_summary!C$26)</f>
        <v>0</v>
      </c>
      <c r="D6" s="100">
        <f>IF(SER_hh_tesh!D6=0,0,SER_hh_tesh!D6/SER_summary!D$26)</f>
        <v>0</v>
      </c>
      <c r="E6" s="100">
        <f>IF(SER_hh_tesh!E6=0,0,SER_hh_tesh!E6/SER_summary!E$26)</f>
        <v>0</v>
      </c>
      <c r="F6" s="100">
        <f>IF(SER_hh_tesh!F6=0,0,SER_hh_tesh!F6/SER_summary!F$26)</f>
        <v>0</v>
      </c>
      <c r="G6" s="100">
        <f>IF(SER_hh_tesh!G6=0,0,SER_hh_tesh!G6/SER_summary!G$26)</f>
        <v>0</v>
      </c>
      <c r="H6" s="100">
        <f>IF(SER_hh_tesh!H6=0,0,SER_hh_tesh!H6/SER_summary!H$26)</f>
        <v>0</v>
      </c>
      <c r="I6" s="100">
        <f>IF(SER_hh_tesh!I6=0,0,SER_hh_tesh!I6/SER_summary!I$26)</f>
        <v>0</v>
      </c>
      <c r="J6" s="100">
        <f>IF(SER_hh_tesh!J6=0,0,SER_hh_tesh!J6/SER_summary!J$26)</f>
        <v>0</v>
      </c>
      <c r="K6" s="100">
        <f>IF(SER_hh_tesh!K6=0,0,SER_hh_tesh!K6/SER_summary!K$26)</f>
        <v>0</v>
      </c>
      <c r="L6" s="100">
        <f>IF(SER_hh_tesh!L6=0,0,SER_hh_tesh!L6/SER_summary!L$26)</f>
        <v>0</v>
      </c>
      <c r="M6" s="100">
        <f>IF(SER_hh_tesh!M6=0,0,SER_hh_tesh!M6/SER_summary!M$26)</f>
        <v>0</v>
      </c>
      <c r="N6" s="100">
        <f>IF(SER_hh_tesh!N6=0,0,SER_hh_tesh!N6/SER_summary!N$26)</f>
        <v>0</v>
      </c>
      <c r="O6" s="100">
        <f>IF(SER_hh_tesh!O6=0,0,SER_hh_tesh!O6/SER_summary!O$26)</f>
        <v>0</v>
      </c>
      <c r="P6" s="100">
        <f>IF(SER_hh_tesh!P6=0,0,SER_hh_tesh!P6/SER_summary!P$26)</f>
        <v>0</v>
      </c>
      <c r="Q6" s="100">
        <f>IF(SER_hh_tesh!Q6=0,0,SER_hh_tesh!Q6/SER_summary!Q$26)</f>
        <v>0</v>
      </c>
    </row>
    <row r="7" spans="1:17" ht="12" customHeight="1" x14ac:dyDescent="0.25">
      <c r="A7" s="88" t="s">
        <v>99</v>
      </c>
      <c r="B7" s="100">
        <f>IF(SER_hh_tesh!B7=0,0,SER_hh_tesh!B7/SER_summary!B$26)</f>
        <v>131.17101883868878</v>
      </c>
      <c r="C7" s="100">
        <f>IF(SER_hh_tesh!C7=0,0,SER_hh_tesh!C7/SER_summary!C$26)</f>
        <v>138.13115265854847</v>
      </c>
      <c r="D7" s="100">
        <f>IF(SER_hh_tesh!D7=0,0,SER_hh_tesh!D7/SER_summary!D$26)</f>
        <v>139.34459581432247</v>
      </c>
      <c r="E7" s="100">
        <f>IF(SER_hh_tesh!E7=0,0,SER_hh_tesh!E7/SER_summary!E$26)</f>
        <v>145.45921105237096</v>
      </c>
      <c r="F7" s="100">
        <f>IF(SER_hh_tesh!F7=0,0,SER_hh_tesh!F7/SER_summary!F$26)</f>
        <v>150.99472375629753</v>
      </c>
      <c r="G7" s="100">
        <f>IF(SER_hh_tesh!G7=0,0,SER_hh_tesh!G7/SER_summary!G$26)</f>
        <v>118.96777592875216</v>
      </c>
      <c r="H7" s="100">
        <f>IF(SER_hh_tesh!H7=0,0,SER_hh_tesh!H7/SER_summary!H$26)</f>
        <v>141.45170300282572</v>
      </c>
      <c r="I7" s="100">
        <f>IF(SER_hh_tesh!I7=0,0,SER_hh_tesh!I7/SER_summary!I$26)</f>
        <v>141.7870230675974</v>
      </c>
      <c r="J7" s="100">
        <f>IF(SER_hh_tesh!J7=0,0,SER_hh_tesh!J7/SER_summary!J$26)</f>
        <v>116.88376792925061</v>
      </c>
      <c r="K7" s="100">
        <f>IF(SER_hh_tesh!K7=0,0,SER_hh_tesh!K7/SER_summary!K$26)</f>
        <v>114.959656242587</v>
      </c>
      <c r="L7" s="100">
        <f>IF(SER_hh_tesh!L7=0,0,SER_hh_tesh!L7/SER_summary!L$26)</f>
        <v>117.95384107713539</v>
      </c>
      <c r="M7" s="100">
        <f>IF(SER_hh_tesh!M7=0,0,SER_hh_tesh!M7/SER_summary!M$26)</f>
        <v>102.72127551235423</v>
      </c>
      <c r="N7" s="100">
        <f>IF(SER_hh_tesh!N7=0,0,SER_hh_tesh!N7/SER_summary!N$26)</f>
        <v>127.27938187628554</v>
      </c>
      <c r="O7" s="100">
        <f>IF(SER_hh_tesh!O7=0,0,SER_hh_tesh!O7/SER_summary!O$26)</f>
        <v>118.99247770745185</v>
      </c>
      <c r="P7" s="100">
        <f>IF(SER_hh_tesh!P7=0,0,SER_hh_tesh!P7/SER_summary!P$26)</f>
        <v>120.73006170165357</v>
      </c>
      <c r="Q7" s="100">
        <f>IF(SER_hh_tesh!Q7=0,0,SER_hh_tesh!Q7/SER_summary!Q$26)</f>
        <v>111.42107421576401</v>
      </c>
    </row>
    <row r="8" spans="1:17" ht="12" customHeight="1" x14ac:dyDescent="0.25">
      <c r="A8" s="88" t="s">
        <v>101</v>
      </c>
      <c r="B8" s="100">
        <f>IF(SER_hh_tesh!B8=0,0,SER_hh_tesh!B8/SER_summary!B$26)</f>
        <v>0</v>
      </c>
      <c r="C8" s="100">
        <f>IF(SER_hh_tesh!C8=0,0,SER_hh_tesh!C8/SER_summary!C$26)</f>
        <v>0</v>
      </c>
      <c r="D8" s="100">
        <f>IF(SER_hh_tesh!D8=0,0,SER_hh_tesh!D8/SER_summary!D$26)</f>
        <v>0</v>
      </c>
      <c r="E8" s="100">
        <f>IF(SER_hh_tesh!E8=0,0,SER_hh_tesh!E8/SER_summary!E$26)</f>
        <v>0</v>
      </c>
      <c r="F8" s="100">
        <f>IF(SER_hh_tesh!F8=0,0,SER_hh_tesh!F8/SER_summary!F$26)</f>
        <v>0</v>
      </c>
      <c r="G8" s="100">
        <f>IF(SER_hh_tesh!G8=0,0,SER_hh_tesh!G8/SER_summary!G$26)</f>
        <v>0</v>
      </c>
      <c r="H8" s="100">
        <f>IF(SER_hh_tesh!H8=0,0,SER_hh_tesh!H8/SER_summary!H$26)</f>
        <v>0</v>
      </c>
      <c r="I8" s="100">
        <f>IF(SER_hh_tesh!I8=0,0,SER_hh_tesh!I8/SER_summary!I$26)</f>
        <v>0</v>
      </c>
      <c r="J8" s="100">
        <f>IF(SER_hh_tesh!J8=0,0,SER_hh_tesh!J8/SER_summary!J$26)</f>
        <v>0</v>
      </c>
      <c r="K8" s="100">
        <f>IF(SER_hh_tesh!K8=0,0,SER_hh_tesh!K8/SER_summary!K$26)</f>
        <v>0</v>
      </c>
      <c r="L8" s="100">
        <f>IF(SER_hh_tesh!L8=0,0,SER_hh_tesh!L8/SER_summary!L$26)</f>
        <v>0</v>
      </c>
      <c r="M8" s="100">
        <f>IF(SER_hh_tesh!M8=0,0,SER_hh_tesh!M8/SER_summary!M$26)</f>
        <v>0</v>
      </c>
      <c r="N8" s="100">
        <f>IF(SER_hh_tesh!N8=0,0,SER_hh_tesh!N8/SER_summary!N$26)</f>
        <v>0</v>
      </c>
      <c r="O8" s="100">
        <f>IF(SER_hh_tesh!O8=0,0,SER_hh_tesh!O8/SER_summary!O$26)</f>
        <v>0</v>
      </c>
      <c r="P8" s="100">
        <f>IF(SER_hh_tesh!P8=0,0,SER_hh_tesh!P8/SER_summary!P$26)</f>
        <v>0</v>
      </c>
      <c r="Q8" s="100">
        <f>IF(SER_hh_tesh!Q8=0,0,SER_hh_tesh!Q8/SER_summary!Q$26)</f>
        <v>0</v>
      </c>
    </row>
    <row r="9" spans="1:17" ht="12" customHeight="1" x14ac:dyDescent="0.25">
      <c r="A9" s="88" t="s">
        <v>106</v>
      </c>
      <c r="B9" s="100">
        <f>IF(SER_hh_tesh!B9=0,0,SER_hh_tesh!B9/SER_summary!B$26)</f>
        <v>131.17101883868898</v>
      </c>
      <c r="C9" s="100">
        <f>IF(SER_hh_tesh!C9=0,0,SER_hh_tesh!C9/SER_summary!C$26)</f>
        <v>132.83677890025552</v>
      </c>
      <c r="D9" s="100">
        <f>IF(SER_hh_tesh!D9=0,0,SER_hh_tesh!D9/SER_summary!D$26)</f>
        <v>152.45585382587592</v>
      </c>
      <c r="E9" s="100">
        <f>IF(SER_hh_tesh!E9=0,0,SER_hh_tesh!E9/SER_summary!E$26)</f>
        <v>144.20142513045818</v>
      </c>
      <c r="F9" s="100">
        <f>IF(SER_hh_tesh!F9=0,0,SER_hh_tesh!F9/SER_summary!F$26)</f>
        <v>146.50668389115364</v>
      </c>
      <c r="G9" s="100">
        <f>IF(SER_hh_tesh!G9=0,0,SER_hh_tesh!G9/SER_summary!G$26)</f>
        <v>148.5596396586952</v>
      </c>
      <c r="H9" s="100">
        <f>IF(SER_hh_tesh!H9=0,0,SER_hh_tesh!H9/SER_summary!H$26)</f>
        <v>144.17869530996467</v>
      </c>
      <c r="I9" s="100">
        <f>IF(SER_hh_tesh!I9=0,0,SER_hh_tesh!I9/SER_summary!I$26)</f>
        <v>164.79104176364592</v>
      </c>
      <c r="J9" s="100">
        <f>IF(SER_hh_tesh!J9=0,0,SER_hh_tesh!J9/SER_summary!J$26)</f>
        <v>128.03776843481896</v>
      </c>
      <c r="K9" s="100">
        <f>IF(SER_hh_tesh!K9=0,0,SER_hh_tesh!K9/SER_summary!K$26)</f>
        <v>105.58838790314006</v>
      </c>
      <c r="L9" s="100">
        <f>IF(SER_hh_tesh!L9=0,0,SER_hh_tesh!L9/SER_summary!L$26)</f>
        <v>121.28687861087305</v>
      </c>
      <c r="M9" s="100">
        <f>IF(SER_hh_tesh!M9=0,0,SER_hh_tesh!M9/SER_summary!M$26)</f>
        <v>106.2434015086753</v>
      </c>
      <c r="N9" s="100">
        <f>IF(SER_hh_tesh!N9=0,0,SER_hh_tesh!N9/SER_summary!N$26)</f>
        <v>135.7956194641022</v>
      </c>
      <c r="O9" s="100">
        <f>IF(SER_hh_tesh!O9=0,0,SER_hh_tesh!O9/SER_summary!O$26)</f>
        <v>116.45020320930367</v>
      </c>
      <c r="P9" s="100">
        <f>IF(SER_hh_tesh!P9=0,0,SER_hh_tesh!P9/SER_summary!P$26)</f>
        <v>127.42695516327603</v>
      </c>
      <c r="Q9" s="100">
        <f>IF(SER_hh_tesh!Q9=0,0,SER_hh_tesh!Q9/SER_summary!Q$26)</f>
        <v>112.98225303176721</v>
      </c>
    </row>
    <row r="10" spans="1:17" ht="12" customHeight="1" x14ac:dyDescent="0.25">
      <c r="A10" s="88" t="s">
        <v>34</v>
      </c>
      <c r="B10" s="100">
        <f>IF(SER_hh_tesh!B10=0,0,SER_hh_tesh!B10/SER_summary!B$26)</f>
        <v>132.46974179748801</v>
      </c>
      <c r="C10" s="100">
        <f>IF(SER_hh_tesh!C10=0,0,SER_hh_tesh!C10/SER_summary!C$26)</f>
        <v>138.08174844273461</v>
      </c>
      <c r="D10" s="100">
        <f>IF(SER_hh_tesh!D10=0,0,SER_hh_tesh!D10/SER_summary!D$26)</f>
        <v>141.76391482213776</v>
      </c>
      <c r="E10" s="100">
        <f>IF(SER_hh_tesh!E10=0,0,SER_hh_tesh!E10/SER_summary!E$26)</f>
        <v>145.98957904617751</v>
      </c>
      <c r="F10" s="100">
        <f>IF(SER_hh_tesh!F10=0,0,SER_hh_tesh!F10/SER_summary!F$26)</f>
        <v>147.28597472355082</v>
      </c>
      <c r="G10" s="100">
        <f>IF(SER_hh_tesh!G10=0,0,SER_hh_tesh!G10/SER_summary!G$26)</f>
        <v>139.99653268216326</v>
      </c>
      <c r="H10" s="100">
        <f>IF(SER_hh_tesh!H10=0,0,SER_hh_tesh!H10/SER_summary!H$26)</f>
        <v>143.05630944679658</v>
      </c>
      <c r="I10" s="100">
        <f>IF(SER_hh_tesh!I10=0,0,SER_hh_tesh!I10/SER_summary!I$26)</f>
        <v>148.072339505271</v>
      </c>
      <c r="J10" s="100">
        <f>IF(SER_hh_tesh!J10=0,0,SER_hh_tesh!J10/SER_summary!J$26)</f>
        <v>116.86254319757215</v>
      </c>
      <c r="K10" s="100">
        <f>IF(SER_hh_tesh!K10=0,0,SER_hh_tesh!K10/SER_summary!K$26)</f>
        <v>116.74496296399873</v>
      </c>
      <c r="L10" s="100">
        <f>IF(SER_hh_tesh!L10=0,0,SER_hh_tesh!L10/SER_summary!L$26)</f>
        <v>123.57511169458108</v>
      </c>
      <c r="M10" s="100">
        <f>IF(SER_hh_tesh!M10=0,0,SER_hh_tesh!M10/SER_summary!M$26)</f>
        <v>105.27263378438089</v>
      </c>
      <c r="N10" s="100">
        <f>IF(SER_hh_tesh!N10=0,0,SER_hh_tesh!N10/SER_summary!N$26)</f>
        <v>128.41452676539652</v>
      </c>
      <c r="O10" s="100">
        <f>IF(SER_hh_tesh!O10=0,0,SER_hh_tesh!O10/SER_summary!O$26)</f>
        <v>118.07434712211601</v>
      </c>
      <c r="P10" s="100">
        <f>IF(SER_hh_tesh!P10=0,0,SER_hh_tesh!P10/SER_summary!P$26)</f>
        <v>113.91736152313072</v>
      </c>
      <c r="Q10" s="100">
        <f>IF(SER_hh_tesh!Q10=0,0,SER_hh_tesh!Q10/SER_summary!Q$26)</f>
        <v>108.84427750678408</v>
      </c>
    </row>
    <row r="11" spans="1:17" ht="12" customHeight="1" x14ac:dyDescent="0.25">
      <c r="A11" s="88" t="s">
        <v>61</v>
      </c>
      <c r="B11" s="100">
        <f>IF(SER_hh_tesh!B11=0,0,SER_hh_tesh!B11/SER_summary!B$26)</f>
        <v>0</v>
      </c>
      <c r="C11" s="100">
        <f>IF(SER_hh_tesh!C11=0,0,SER_hh_tesh!C11/SER_summary!C$26)</f>
        <v>0</v>
      </c>
      <c r="D11" s="100">
        <f>IF(SER_hh_tesh!D11=0,0,SER_hh_tesh!D11/SER_summary!D$26)</f>
        <v>0</v>
      </c>
      <c r="E11" s="100">
        <f>IF(SER_hh_tesh!E11=0,0,SER_hh_tesh!E11/SER_summary!E$26)</f>
        <v>0</v>
      </c>
      <c r="F11" s="100">
        <f>IF(SER_hh_tesh!F11=0,0,SER_hh_tesh!F11/SER_summary!F$26)</f>
        <v>0</v>
      </c>
      <c r="G11" s="100">
        <f>IF(SER_hh_tesh!G11=0,0,SER_hh_tesh!G11/SER_summary!G$26)</f>
        <v>0</v>
      </c>
      <c r="H11" s="100">
        <f>IF(SER_hh_tesh!H11=0,0,SER_hh_tesh!H11/SER_summary!H$26)</f>
        <v>0</v>
      </c>
      <c r="I11" s="100">
        <f>IF(SER_hh_tesh!I11=0,0,SER_hh_tesh!I11/SER_summary!I$26)</f>
        <v>0</v>
      </c>
      <c r="J11" s="100">
        <f>IF(SER_hh_tesh!J11=0,0,SER_hh_tesh!J11/SER_summary!J$26)</f>
        <v>0</v>
      </c>
      <c r="K11" s="100">
        <f>IF(SER_hh_tesh!K11=0,0,SER_hh_tesh!K11/SER_summary!K$26)</f>
        <v>0</v>
      </c>
      <c r="L11" s="100">
        <f>IF(SER_hh_tesh!L11=0,0,SER_hh_tesh!L11/SER_summary!L$26)</f>
        <v>0</v>
      </c>
      <c r="M11" s="100">
        <f>IF(SER_hh_tesh!M11=0,0,SER_hh_tesh!M11/SER_summary!M$26)</f>
        <v>0</v>
      </c>
      <c r="N11" s="100">
        <f>IF(SER_hh_tesh!N11=0,0,SER_hh_tesh!N11/SER_summary!N$26)</f>
        <v>0</v>
      </c>
      <c r="O11" s="100">
        <f>IF(SER_hh_tesh!O11=0,0,SER_hh_tesh!O11/SER_summary!O$26)</f>
        <v>0</v>
      </c>
      <c r="P11" s="100">
        <f>IF(SER_hh_tesh!P11=0,0,SER_hh_tesh!P11/SER_summary!P$26)</f>
        <v>0</v>
      </c>
      <c r="Q11" s="100">
        <f>IF(SER_hh_tesh!Q11=0,0,SER_hh_tesh!Q11/SER_summary!Q$26)</f>
        <v>0</v>
      </c>
    </row>
    <row r="12" spans="1:17" ht="12" customHeight="1" x14ac:dyDescent="0.25">
      <c r="A12" s="88" t="s">
        <v>42</v>
      </c>
      <c r="B12" s="100">
        <f>IF(SER_hh_tesh!B12=0,0,SER_hh_tesh!B12/SER_summary!B$26)</f>
        <v>133.12879523926651</v>
      </c>
      <c r="C12" s="100">
        <f>IF(SER_hh_tesh!C12=0,0,SER_hh_tesh!C12/SER_summary!C$26)</f>
        <v>137.24200588012306</v>
      </c>
      <c r="D12" s="100">
        <f>IF(SER_hh_tesh!D12=0,0,SER_hh_tesh!D12/SER_summary!D$26)</f>
        <v>140.02490587204343</v>
      </c>
      <c r="E12" s="100">
        <f>IF(SER_hh_tesh!E12=0,0,SER_hh_tesh!E12/SER_summary!E$26)</f>
        <v>145.48323993107854</v>
      </c>
      <c r="F12" s="100">
        <f>IF(SER_hh_tesh!F12=0,0,SER_hh_tesh!F12/SER_summary!F$26)</f>
        <v>142.49849416279821</v>
      </c>
      <c r="G12" s="100">
        <f>IF(SER_hh_tesh!G12=0,0,SER_hh_tesh!G12/SER_summary!G$26)</f>
        <v>137.04743349947114</v>
      </c>
      <c r="H12" s="100">
        <f>IF(SER_hh_tesh!H12=0,0,SER_hh_tesh!H12/SER_summary!H$26)</f>
        <v>137.84121283143801</v>
      </c>
      <c r="I12" s="100">
        <f>IF(SER_hh_tesh!I12=0,0,SER_hh_tesh!I12/SER_summary!I$26)</f>
        <v>132.74383481514261</v>
      </c>
      <c r="J12" s="100">
        <f>IF(SER_hh_tesh!J12=0,0,SER_hh_tesh!J12/SER_summary!J$26)</f>
        <v>116.45352151373579</v>
      </c>
      <c r="K12" s="100">
        <f>IF(SER_hh_tesh!K12=0,0,SER_hh_tesh!K12/SER_summary!K$26)</f>
        <v>104.67991959282332</v>
      </c>
      <c r="L12" s="100">
        <f>IF(SER_hh_tesh!L12=0,0,SER_hh_tesh!L12/SER_summary!L$26)</f>
        <v>115.01545122120324</v>
      </c>
      <c r="M12" s="100">
        <f>IF(SER_hh_tesh!M12=0,0,SER_hh_tesh!M12/SER_summary!M$26)</f>
        <v>100.89880987443543</v>
      </c>
      <c r="N12" s="100">
        <f>IF(SER_hh_tesh!N12=0,0,SER_hh_tesh!N12/SER_summary!N$26)</f>
        <v>121.90439037686198</v>
      </c>
      <c r="O12" s="100">
        <f>IF(SER_hh_tesh!O12=0,0,SER_hh_tesh!O12/SER_summary!O$26)</f>
        <v>118.30385084839106</v>
      </c>
      <c r="P12" s="100">
        <f>IF(SER_hh_tesh!P12=0,0,SER_hh_tesh!P12/SER_summary!P$26)</f>
        <v>118.74117032079064</v>
      </c>
      <c r="Q12" s="100">
        <f>IF(SER_hh_tesh!Q12=0,0,SER_hh_tesh!Q12/SER_summary!Q$26)</f>
        <v>110.08469437250874</v>
      </c>
    </row>
    <row r="13" spans="1:17" ht="12" customHeight="1" x14ac:dyDescent="0.25">
      <c r="A13" s="88" t="s">
        <v>105</v>
      </c>
      <c r="B13" s="100">
        <f>IF(SER_hh_tesh!B13=0,0,SER_hh_tesh!B13/SER_summary!B$26)</f>
        <v>133.80978225439964</v>
      </c>
      <c r="C13" s="100">
        <f>IF(SER_hh_tesh!C13=0,0,SER_hh_tesh!C13/SER_summary!C$26)</f>
        <v>140.68040563596497</v>
      </c>
      <c r="D13" s="100">
        <f>IF(SER_hh_tesh!D13=0,0,SER_hh_tesh!D13/SER_summary!D$26)</f>
        <v>147.99939845387817</v>
      </c>
      <c r="E13" s="100">
        <f>IF(SER_hh_tesh!E13=0,0,SER_hh_tesh!E13/SER_summary!E$26)</f>
        <v>150.03806926924332</v>
      </c>
      <c r="F13" s="100">
        <f>IF(SER_hh_tesh!F13=0,0,SER_hh_tesh!F13/SER_summary!F$26)</f>
        <v>148.37899169911285</v>
      </c>
      <c r="G13" s="100">
        <f>IF(SER_hh_tesh!G13=0,0,SER_hh_tesh!G13/SER_summary!G$26)</f>
        <v>139.52578235717348</v>
      </c>
      <c r="H13" s="100">
        <f>IF(SER_hh_tesh!H13=0,0,SER_hh_tesh!H13/SER_summary!H$26)</f>
        <v>140.97820459072625</v>
      </c>
      <c r="I13" s="100">
        <f>IF(SER_hh_tesh!I13=0,0,SER_hh_tesh!I13/SER_summary!I$26)</f>
        <v>142.99147880119529</v>
      </c>
      <c r="J13" s="100">
        <f>IF(SER_hh_tesh!J13=0,0,SER_hh_tesh!J13/SER_summary!J$26)</f>
        <v>116.76221535806582</v>
      </c>
      <c r="K13" s="100">
        <f>IF(SER_hh_tesh!K13=0,0,SER_hh_tesh!K13/SER_summary!K$26)</f>
        <v>103.58109777293345</v>
      </c>
      <c r="L13" s="100">
        <f>IF(SER_hh_tesh!L13=0,0,SER_hh_tesh!L13/SER_summary!L$26)</f>
        <v>131.81528488705266</v>
      </c>
      <c r="M13" s="100">
        <f>IF(SER_hh_tesh!M13=0,0,SER_hh_tesh!M13/SER_summary!M$26)</f>
        <v>115.20389447836361</v>
      </c>
      <c r="N13" s="100">
        <f>IF(SER_hh_tesh!N13=0,0,SER_hh_tesh!N13/SER_summary!N$26)</f>
        <v>142.01379305137002</v>
      </c>
      <c r="O13" s="100">
        <f>IF(SER_hh_tesh!O13=0,0,SER_hh_tesh!O13/SER_summary!O$26)</f>
        <v>131.88471373778077</v>
      </c>
      <c r="P13" s="100">
        <f>IF(SER_hh_tesh!P13=0,0,SER_hh_tesh!P13/SER_summary!P$26)</f>
        <v>134.37943731241711</v>
      </c>
      <c r="Q13" s="100">
        <f>IF(SER_hh_tesh!Q13=0,0,SER_hh_tesh!Q13/SER_summary!Q$26)</f>
        <v>123.94567240888279</v>
      </c>
    </row>
    <row r="14" spans="1:17" ht="12" customHeight="1" x14ac:dyDescent="0.25">
      <c r="A14" s="51" t="s">
        <v>104</v>
      </c>
      <c r="B14" s="22">
        <f>IF(SER_hh_tesh!B14=0,0,SER_hh_tesh!B14/SER_summary!B$26)</f>
        <v>133.80978225439958</v>
      </c>
      <c r="C14" s="22">
        <f>IF(SER_hh_tesh!C14=0,0,SER_hh_tesh!C14/SER_summary!C$26)</f>
        <v>137.03203746950285</v>
      </c>
      <c r="D14" s="22">
        <f>IF(SER_hh_tesh!D14=0,0,SER_hh_tesh!D14/SER_summary!D$26)</f>
        <v>149.64344635763905</v>
      </c>
      <c r="E14" s="22">
        <f>IF(SER_hh_tesh!E14=0,0,SER_hh_tesh!E14/SER_summary!E$26)</f>
        <v>152.17515505823468</v>
      </c>
      <c r="F14" s="22">
        <f>IF(SER_hh_tesh!F14=0,0,SER_hh_tesh!F14/SER_summary!F$26)</f>
        <v>150.53807681803599</v>
      </c>
      <c r="G14" s="22">
        <f>IF(SER_hh_tesh!G14=0,0,SER_hh_tesh!G14/SER_summary!G$26)</f>
        <v>142.39110020245451</v>
      </c>
      <c r="H14" s="22">
        <f>IF(SER_hh_tesh!H14=0,0,SER_hh_tesh!H14/SER_summary!H$26)</f>
        <v>144.38070517097646</v>
      </c>
      <c r="I14" s="22">
        <f>IF(SER_hh_tesh!I14=0,0,SER_hh_tesh!I14/SER_summary!I$26)</f>
        <v>148.65682977348905</v>
      </c>
      <c r="J14" s="22">
        <f>IF(SER_hh_tesh!J14=0,0,SER_hh_tesh!J14/SER_summary!J$26)</f>
        <v>121.65226647675729</v>
      </c>
      <c r="K14" s="22">
        <f>IF(SER_hh_tesh!K14=0,0,SER_hh_tesh!K14/SER_summary!K$26)</f>
        <v>110.60206925887917</v>
      </c>
      <c r="L14" s="22">
        <f>IF(SER_hh_tesh!L14=0,0,SER_hh_tesh!L14/SER_summary!L$26)</f>
        <v>120.56239739618078</v>
      </c>
      <c r="M14" s="22">
        <f>IF(SER_hh_tesh!M14=0,0,SER_hh_tesh!M14/SER_summary!M$26)</f>
        <v>104.29427554039604</v>
      </c>
      <c r="N14" s="22">
        <f>IF(SER_hh_tesh!N14=0,0,SER_hh_tesh!N14/SER_summary!N$26)</f>
        <v>128.22331464770895</v>
      </c>
      <c r="O14" s="22">
        <f>IF(SER_hh_tesh!O14=0,0,SER_hh_tesh!O14/SER_summary!O$26)</f>
        <v>118.96110238070868</v>
      </c>
      <c r="P14" s="22">
        <f>IF(SER_hh_tesh!P14=0,0,SER_hh_tesh!P14/SER_summary!P$26)</f>
        <v>121.27669074785267</v>
      </c>
      <c r="Q14" s="22">
        <f>IF(SER_hh_tesh!Q14=0,0,SER_hh_tesh!Q14/SER_summary!Q$26)</f>
        <v>112.47019851496017</v>
      </c>
    </row>
    <row r="15" spans="1:17" ht="12" customHeight="1" x14ac:dyDescent="0.25">
      <c r="A15" s="105" t="s">
        <v>108</v>
      </c>
      <c r="B15" s="104">
        <f>IF(SER_hh_tesh!B15=0,0,SER_hh_tesh!B15/SER_summary!B$26)</f>
        <v>1.2855753479348571</v>
      </c>
      <c r="C15" s="104">
        <f>IF(SER_hh_tesh!C15=0,0,SER_hh_tesh!C15/SER_summary!C$26)</f>
        <v>1.3158916325867056</v>
      </c>
      <c r="D15" s="104">
        <f>IF(SER_hh_tesh!D15=0,0,SER_hh_tesh!D15/SER_summary!D$26)</f>
        <v>1.4745936867439711</v>
      </c>
      <c r="E15" s="104">
        <f>IF(SER_hh_tesh!E15=0,0,SER_hh_tesh!E15/SER_summary!E$26)</f>
        <v>1.5468103920931149</v>
      </c>
      <c r="F15" s="104">
        <f>IF(SER_hh_tesh!F15=0,0,SER_hh_tesh!F15/SER_summary!F$26)</f>
        <v>1.6351910529457649</v>
      </c>
      <c r="G15" s="104">
        <f>IF(SER_hh_tesh!G15=0,0,SER_hh_tesh!G15/SER_summary!G$26)</f>
        <v>1.5399587790678988</v>
      </c>
      <c r="H15" s="104">
        <f>IF(SER_hh_tesh!H15=0,0,SER_hh_tesh!H15/SER_summary!H$26)</f>
        <v>1.6450677315325657</v>
      </c>
      <c r="I15" s="104">
        <f>IF(SER_hh_tesh!I15=0,0,SER_hh_tesh!I15/SER_summary!I$26)</f>
        <v>1.7123856524580039</v>
      </c>
      <c r="J15" s="104">
        <f>IF(SER_hh_tesh!J15=0,0,SER_hh_tesh!J15/SER_summary!J$26)</f>
        <v>1.4193870334080649</v>
      </c>
      <c r="K15" s="104">
        <f>IF(SER_hh_tesh!K15=0,0,SER_hh_tesh!K15/SER_summary!K$26)</f>
        <v>1.2598964734127092</v>
      </c>
      <c r="L15" s="104">
        <f>IF(SER_hh_tesh!L15=0,0,SER_hh_tesh!L15/SER_summary!L$26)</f>
        <v>1.3729800811659298</v>
      </c>
      <c r="M15" s="104">
        <f>IF(SER_hh_tesh!M15=0,0,SER_hh_tesh!M15/SER_summary!M$26)</f>
        <v>1.1978193597754283</v>
      </c>
      <c r="N15" s="104">
        <f>IF(SER_hh_tesh!N15=0,0,SER_hh_tesh!N15/SER_summary!N$26)</f>
        <v>1.427812078377459</v>
      </c>
      <c r="O15" s="104">
        <f>IF(SER_hh_tesh!O15=0,0,SER_hh_tesh!O15/SER_summary!O$26)</f>
        <v>1.3021437198356456</v>
      </c>
      <c r="P15" s="104">
        <f>IF(SER_hh_tesh!P15=0,0,SER_hh_tesh!P15/SER_summary!P$26)</f>
        <v>1.38400475659415</v>
      </c>
      <c r="Q15" s="104">
        <f>IF(SER_hh_tesh!Q15=0,0,SER_hh_tesh!Q15/SER_summary!Q$26)</f>
        <v>1.2854434313616334</v>
      </c>
    </row>
    <row r="16" spans="1:17" ht="12.95" customHeight="1" x14ac:dyDescent="0.25">
      <c r="A16" s="90" t="s">
        <v>102</v>
      </c>
      <c r="B16" s="101">
        <f>IF(SER_hh_tesh!B16=0,0,SER_hh_tesh!B16/SER_summary!B$26)</f>
        <v>18.887673446236956</v>
      </c>
      <c r="C16" s="101">
        <f>IF(SER_hh_tesh!C16=0,0,SER_hh_tesh!C16/SER_summary!C$26)</f>
        <v>18.974896676653387</v>
      </c>
      <c r="D16" s="101">
        <f>IF(SER_hh_tesh!D16=0,0,SER_hh_tesh!D16/SER_summary!D$26)</f>
        <v>19.018479724293876</v>
      </c>
      <c r="E16" s="101">
        <f>IF(SER_hh_tesh!E16=0,0,SER_hh_tesh!E16/SER_summary!E$26)</f>
        <v>19.101389074412598</v>
      </c>
      <c r="F16" s="101">
        <f>IF(SER_hh_tesh!F16=0,0,SER_hh_tesh!F16/SER_summary!F$26)</f>
        <v>19.217316915882243</v>
      </c>
      <c r="G16" s="101">
        <f>IF(SER_hh_tesh!G16=0,0,SER_hh_tesh!G16/SER_summary!G$26)</f>
        <v>19.32098833794187</v>
      </c>
      <c r="H16" s="101">
        <f>IF(SER_hh_tesh!H16=0,0,SER_hh_tesh!H16/SER_summary!H$26)</f>
        <v>19.535781134273318</v>
      </c>
      <c r="I16" s="101">
        <f>IF(SER_hh_tesh!I16=0,0,SER_hh_tesh!I16/SER_summary!I$26)</f>
        <v>19.638391268784645</v>
      </c>
      <c r="J16" s="101">
        <f>IF(SER_hh_tesh!J16=0,0,SER_hh_tesh!J16/SER_summary!J$26)</f>
        <v>19.702898742127481</v>
      </c>
      <c r="K16" s="101">
        <f>IF(SER_hh_tesh!K16=0,0,SER_hh_tesh!K16/SER_summary!K$26)</f>
        <v>19.532731838710564</v>
      </c>
      <c r="L16" s="101">
        <f>IF(SER_hh_tesh!L16=0,0,SER_hh_tesh!L16/SER_summary!L$26)</f>
        <v>19.605281805281525</v>
      </c>
      <c r="M16" s="101">
        <f>IF(SER_hh_tesh!M16=0,0,SER_hh_tesh!M16/SER_summary!M$26)</f>
        <v>19.856805499134634</v>
      </c>
      <c r="N16" s="101">
        <f>IF(SER_hh_tesh!N16=0,0,SER_hh_tesh!N16/SER_summary!N$26)</f>
        <v>20.069070394895384</v>
      </c>
      <c r="O16" s="101">
        <f>IF(SER_hh_tesh!O16=0,0,SER_hh_tesh!O16/SER_summary!O$26)</f>
        <v>20.33714508731498</v>
      </c>
      <c r="P16" s="101">
        <f>IF(SER_hh_tesh!P16=0,0,SER_hh_tesh!P16/SER_summary!P$26)</f>
        <v>20.815492357648491</v>
      </c>
      <c r="Q16" s="101">
        <f>IF(SER_hh_tesh!Q16=0,0,SER_hh_tesh!Q16/SER_summary!Q$26)</f>
        <v>21.089292323931524</v>
      </c>
    </row>
    <row r="17" spans="1:17" ht="12.95" customHeight="1" x14ac:dyDescent="0.25">
      <c r="A17" s="88" t="s">
        <v>101</v>
      </c>
      <c r="B17" s="103">
        <f>IF(SER_hh_tesh!B17=0,0,SER_hh_tesh!B17/SER_summary!B$26)</f>
        <v>0</v>
      </c>
      <c r="C17" s="103">
        <f>IF(SER_hh_tesh!C17=0,0,SER_hh_tesh!C17/SER_summary!C$26)</f>
        <v>0</v>
      </c>
      <c r="D17" s="103">
        <f>IF(SER_hh_tesh!D17=0,0,SER_hh_tesh!D17/SER_summary!D$26)</f>
        <v>0</v>
      </c>
      <c r="E17" s="103">
        <f>IF(SER_hh_tesh!E17=0,0,SER_hh_tesh!E17/SER_summary!E$26)</f>
        <v>0</v>
      </c>
      <c r="F17" s="103">
        <f>IF(SER_hh_tesh!F17=0,0,SER_hh_tesh!F17/SER_summary!F$26)</f>
        <v>0</v>
      </c>
      <c r="G17" s="103">
        <f>IF(SER_hh_tesh!G17=0,0,SER_hh_tesh!G17/SER_summary!G$26)</f>
        <v>0</v>
      </c>
      <c r="H17" s="103">
        <f>IF(SER_hh_tesh!H17=0,0,SER_hh_tesh!H17/SER_summary!H$26)</f>
        <v>0</v>
      </c>
      <c r="I17" s="103">
        <f>IF(SER_hh_tesh!I17=0,0,SER_hh_tesh!I17/SER_summary!I$26)</f>
        <v>0</v>
      </c>
      <c r="J17" s="103">
        <f>IF(SER_hh_tesh!J17=0,0,SER_hh_tesh!J17/SER_summary!J$26)</f>
        <v>0</v>
      </c>
      <c r="K17" s="103">
        <f>IF(SER_hh_tesh!K17=0,0,SER_hh_tesh!K17/SER_summary!K$26)</f>
        <v>0</v>
      </c>
      <c r="L17" s="103">
        <f>IF(SER_hh_tesh!L17=0,0,SER_hh_tesh!L17/SER_summary!L$26)</f>
        <v>0</v>
      </c>
      <c r="M17" s="103">
        <f>IF(SER_hh_tesh!M17=0,0,SER_hh_tesh!M17/SER_summary!M$26)</f>
        <v>0</v>
      </c>
      <c r="N17" s="103">
        <f>IF(SER_hh_tesh!N17=0,0,SER_hh_tesh!N17/SER_summary!N$26)</f>
        <v>0</v>
      </c>
      <c r="O17" s="103">
        <f>IF(SER_hh_tesh!O17=0,0,SER_hh_tesh!O17/SER_summary!O$26)</f>
        <v>0</v>
      </c>
      <c r="P17" s="103">
        <f>IF(SER_hh_tesh!P17=0,0,SER_hh_tesh!P17/SER_summary!P$26)</f>
        <v>0</v>
      </c>
      <c r="Q17" s="103">
        <f>IF(SER_hh_tesh!Q17=0,0,SER_hh_tesh!Q17/SER_summary!Q$26)</f>
        <v>0</v>
      </c>
    </row>
    <row r="18" spans="1:17" ht="12" customHeight="1" x14ac:dyDescent="0.25">
      <c r="A18" s="88" t="s">
        <v>100</v>
      </c>
      <c r="B18" s="103">
        <f>IF(SER_hh_tesh!B18=0,0,SER_hh_tesh!B18/SER_summary!B$26)</f>
        <v>18.887673446236956</v>
      </c>
      <c r="C18" s="103">
        <f>IF(SER_hh_tesh!C18=0,0,SER_hh_tesh!C18/SER_summary!C$26)</f>
        <v>18.974896676653387</v>
      </c>
      <c r="D18" s="103">
        <f>IF(SER_hh_tesh!D18=0,0,SER_hh_tesh!D18/SER_summary!D$26)</f>
        <v>19.018479724293876</v>
      </c>
      <c r="E18" s="103">
        <f>IF(SER_hh_tesh!E18=0,0,SER_hh_tesh!E18/SER_summary!E$26)</f>
        <v>19.101389074412598</v>
      </c>
      <c r="F18" s="103">
        <f>IF(SER_hh_tesh!F18=0,0,SER_hh_tesh!F18/SER_summary!F$26)</f>
        <v>19.217316915882243</v>
      </c>
      <c r="G18" s="103">
        <f>IF(SER_hh_tesh!G18=0,0,SER_hh_tesh!G18/SER_summary!G$26)</f>
        <v>19.32098833794187</v>
      </c>
      <c r="H18" s="103">
        <f>IF(SER_hh_tesh!H18=0,0,SER_hh_tesh!H18/SER_summary!H$26)</f>
        <v>19.535781134273318</v>
      </c>
      <c r="I18" s="103">
        <f>IF(SER_hh_tesh!I18=0,0,SER_hh_tesh!I18/SER_summary!I$26)</f>
        <v>19.638391268784645</v>
      </c>
      <c r="J18" s="103">
        <f>IF(SER_hh_tesh!J18=0,0,SER_hh_tesh!J18/SER_summary!J$26)</f>
        <v>19.702898742127481</v>
      </c>
      <c r="K18" s="103">
        <f>IF(SER_hh_tesh!K18=0,0,SER_hh_tesh!K18/SER_summary!K$26)</f>
        <v>19.532731838710564</v>
      </c>
      <c r="L18" s="103">
        <f>IF(SER_hh_tesh!L18=0,0,SER_hh_tesh!L18/SER_summary!L$26)</f>
        <v>19.605281805281525</v>
      </c>
      <c r="M18" s="103">
        <f>IF(SER_hh_tesh!M18=0,0,SER_hh_tesh!M18/SER_summary!M$26)</f>
        <v>19.856805499134634</v>
      </c>
      <c r="N18" s="103">
        <f>IF(SER_hh_tesh!N18=0,0,SER_hh_tesh!N18/SER_summary!N$26)</f>
        <v>20.069070394895384</v>
      </c>
      <c r="O18" s="103">
        <f>IF(SER_hh_tesh!O18=0,0,SER_hh_tesh!O18/SER_summary!O$26)</f>
        <v>20.33714508731498</v>
      </c>
      <c r="P18" s="103">
        <f>IF(SER_hh_tesh!P18=0,0,SER_hh_tesh!P18/SER_summary!P$26)</f>
        <v>20.815492357648491</v>
      </c>
      <c r="Q18" s="103">
        <f>IF(SER_hh_tesh!Q18=0,0,SER_hh_tesh!Q18/SER_summary!Q$26)</f>
        <v>21.089292323931524</v>
      </c>
    </row>
    <row r="19" spans="1:17" ht="12.95" customHeight="1" x14ac:dyDescent="0.25">
      <c r="A19" s="90" t="s">
        <v>47</v>
      </c>
      <c r="B19" s="101">
        <f>IF(SER_hh_tesh!B19=0,0,SER_hh_tesh!B19/SER_summary!B$26)</f>
        <v>15.236955851357441</v>
      </c>
      <c r="C19" s="101">
        <f>IF(SER_hh_tesh!C19=0,0,SER_hh_tesh!C19/SER_summary!C$26)</f>
        <v>15.367821553686028</v>
      </c>
      <c r="D19" s="101">
        <f>IF(SER_hh_tesh!D19=0,0,SER_hh_tesh!D19/SER_summary!D$26)</f>
        <v>15.487335418930504</v>
      </c>
      <c r="E19" s="101">
        <f>IF(SER_hh_tesh!E19=0,0,SER_hh_tesh!E19/SER_summary!E$26)</f>
        <v>15.545814604159514</v>
      </c>
      <c r="F19" s="101">
        <f>IF(SER_hh_tesh!F19=0,0,SER_hh_tesh!F19/SER_summary!F$26)</f>
        <v>15.771991919189469</v>
      </c>
      <c r="G19" s="101">
        <f>IF(SER_hh_tesh!G19=0,0,SER_hh_tesh!G19/SER_summary!G$26)</f>
        <v>15.698014954526975</v>
      </c>
      <c r="H19" s="101">
        <f>IF(SER_hh_tesh!H19=0,0,SER_hh_tesh!H19/SER_summary!H$26)</f>
        <v>15.853769699918152</v>
      </c>
      <c r="I19" s="101">
        <f>IF(SER_hh_tesh!I19=0,0,SER_hh_tesh!I19/SER_summary!I$26)</f>
        <v>16.09728724636383</v>
      </c>
      <c r="J19" s="101">
        <f>IF(SER_hh_tesh!J19=0,0,SER_hh_tesh!J19/SER_summary!J$26)</f>
        <v>15.697306514606449</v>
      </c>
      <c r="K19" s="101">
        <f>IF(SER_hh_tesh!K19=0,0,SER_hh_tesh!K19/SER_summary!K$26)</f>
        <v>15.80327316888267</v>
      </c>
      <c r="L19" s="101">
        <f>IF(SER_hh_tesh!L19=0,0,SER_hh_tesh!L19/SER_summary!L$26)</f>
        <v>15.966448285046225</v>
      </c>
      <c r="M19" s="101">
        <f>IF(SER_hh_tesh!M19=0,0,SER_hh_tesh!M19/SER_summary!M$26)</f>
        <v>16.446023134357024</v>
      </c>
      <c r="N19" s="101">
        <f>IF(SER_hh_tesh!N19=0,0,SER_hh_tesh!N19/SER_summary!N$26)</f>
        <v>16.58820732966683</v>
      </c>
      <c r="O19" s="101">
        <f>IF(SER_hh_tesh!O19=0,0,SER_hh_tesh!O19/SER_summary!O$26)</f>
        <v>16.832770694647738</v>
      </c>
      <c r="P19" s="101">
        <f>IF(SER_hh_tesh!P19=0,0,SER_hh_tesh!P19/SER_summary!P$26)</f>
        <v>16.798700173650754</v>
      </c>
      <c r="Q19" s="101">
        <f>IF(SER_hh_tesh!Q19=0,0,SER_hh_tesh!Q19/SER_summary!Q$26)</f>
        <v>16.945374209753442</v>
      </c>
    </row>
    <row r="20" spans="1:17" ht="12" customHeight="1" x14ac:dyDescent="0.25">
      <c r="A20" s="88" t="s">
        <v>38</v>
      </c>
      <c r="B20" s="100">
        <f>IF(SER_hh_tesh!B20=0,0,SER_hh_tesh!B20/SER_summary!B$26)</f>
        <v>0</v>
      </c>
      <c r="C20" s="100">
        <f>IF(SER_hh_tesh!C20=0,0,SER_hh_tesh!C20/SER_summary!C$26)</f>
        <v>0</v>
      </c>
      <c r="D20" s="100">
        <f>IF(SER_hh_tesh!D20=0,0,SER_hh_tesh!D20/SER_summary!D$26)</f>
        <v>0</v>
      </c>
      <c r="E20" s="100">
        <f>IF(SER_hh_tesh!E20=0,0,SER_hh_tesh!E20/SER_summary!E$26)</f>
        <v>0</v>
      </c>
      <c r="F20" s="100">
        <f>IF(SER_hh_tesh!F20=0,0,SER_hh_tesh!F20/SER_summary!F$26)</f>
        <v>0</v>
      </c>
      <c r="G20" s="100">
        <f>IF(SER_hh_tesh!G20=0,0,SER_hh_tesh!G20/SER_summary!G$26)</f>
        <v>0</v>
      </c>
      <c r="H20" s="100">
        <f>IF(SER_hh_tesh!H20=0,0,SER_hh_tesh!H20/SER_summary!H$26)</f>
        <v>0</v>
      </c>
      <c r="I20" s="100">
        <f>IF(SER_hh_tesh!I20=0,0,SER_hh_tesh!I20/SER_summary!I$26)</f>
        <v>0</v>
      </c>
      <c r="J20" s="100">
        <f>IF(SER_hh_tesh!J20=0,0,SER_hh_tesh!J20/SER_summary!J$26)</f>
        <v>0</v>
      </c>
      <c r="K20" s="100">
        <f>IF(SER_hh_tesh!K20=0,0,SER_hh_tesh!K20/SER_summary!K$26)</f>
        <v>0</v>
      </c>
      <c r="L20" s="100">
        <f>IF(SER_hh_tesh!L20=0,0,SER_hh_tesh!L20/SER_summary!L$26)</f>
        <v>0</v>
      </c>
      <c r="M20" s="100">
        <f>IF(SER_hh_tesh!M20=0,0,SER_hh_tesh!M20/SER_summary!M$26)</f>
        <v>0</v>
      </c>
      <c r="N20" s="100">
        <f>IF(SER_hh_tesh!N20=0,0,SER_hh_tesh!N20/SER_summary!N$26)</f>
        <v>0</v>
      </c>
      <c r="O20" s="100">
        <f>IF(SER_hh_tesh!O20=0,0,SER_hh_tesh!O20/SER_summary!O$26)</f>
        <v>0</v>
      </c>
      <c r="P20" s="100">
        <f>IF(SER_hh_tesh!P20=0,0,SER_hh_tesh!P20/SER_summary!P$26)</f>
        <v>0</v>
      </c>
      <c r="Q20" s="100">
        <f>IF(SER_hh_tesh!Q20=0,0,SER_hh_tesh!Q20/SER_summary!Q$26)</f>
        <v>0</v>
      </c>
    </row>
    <row r="21" spans="1:17" s="28" customFormat="1" ht="12" customHeight="1" x14ac:dyDescent="0.25">
      <c r="A21" s="88" t="s">
        <v>66</v>
      </c>
      <c r="B21" s="100">
        <f>IF(SER_hh_tesh!B21=0,0,SER_hh_tesh!B21/SER_summary!B$26)</f>
        <v>0</v>
      </c>
      <c r="C21" s="100">
        <f>IF(SER_hh_tesh!C21=0,0,SER_hh_tesh!C21/SER_summary!C$26)</f>
        <v>0</v>
      </c>
      <c r="D21" s="100">
        <f>IF(SER_hh_tesh!D21=0,0,SER_hh_tesh!D21/SER_summary!D$26)</f>
        <v>0</v>
      </c>
      <c r="E21" s="100">
        <f>IF(SER_hh_tesh!E21=0,0,SER_hh_tesh!E21/SER_summary!E$26)</f>
        <v>0</v>
      </c>
      <c r="F21" s="100">
        <f>IF(SER_hh_tesh!F21=0,0,SER_hh_tesh!F21/SER_summary!F$26)</f>
        <v>0</v>
      </c>
      <c r="G21" s="100">
        <f>IF(SER_hh_tesh!G21=0,0,SER_hh_tesh!G21/SER_summary!G$26)</f>
        <v>0</v>
      </c>
      <c r="H21" s="100">
        <f>IF(SER_hh_tesh!H21=0,0,SER_hh_tesh!H21/SER_summary!H$26)</f>
        <v>0</v>
      </c>
      <c r="I21" s="100">
        <f>IF(SER_hh_tesh!I21=0,0,SER_hh_tesh!I21/SER_summary!I$26)</f>
        <v>0</v>
      </c>
      <c r="J21" s="100">
        <f>IF(SER_hh_tesh!J21=0,0,SER_hh_tesh!J21/SER_summary!J$26)</f>
        <v>0</v>
      </c>
      <c r="K21" s="100">
        <f>IF(SER_hh_tesh!K21=0,0,SER_hh_tesh!K21/SER_summary!K$26)</f>
        <v>0</v>
      </c>
      <c r="L21" s="100">
        <f>IF(SER_hh_tesh!L21=0,0,SER_hh_tesh!L21/SER_summary!L$26)</f>
        <v>0</v>
      </c>
      <c r="M21" s="100">
        <f>IF(SER_hh_tesh!M21=0,0,SER_hh_tesh!M21/SER_summary!M$26)</f>
        <v>0</v>
      </c>
      <c r="N21" s="100">
        <f>IF(SER_hh_tesh!N21=0,0,SER_hh_tesh!N21/SER_summary!N$26)</f>
        <v>0</v>
      </c>
      <c r="O21" s="100">
        <f>IF(SER_hh_tesh!O21=0,0,SER_hh_tesh!O21/SER_summary!O$26)</f>
        <v>0</v>
      </c>
      <c r="P21" s="100">
        <f>IF(SER_hh_tesh!P21=0,0,SER_hh_tesh!P21/SER_summary!P$26)</f>
        <v>0</v>
      </c>
      <c r="Q21" s="100">
        <f>IF(SER_hh_tesh!Q21=0,0,SER_hh_tesh!Q21/SER_summary!Q$26)</f>
        <v>0</v>
      </c>
    </row>
    <row r="22" spans="1:17" ht="12" customHeight="1" x14ac:dyDescent="0.25">
      <c r="A22" s="88" t="s">
        <v>99</v>
      </c>
      <c r="B22" s="100">
        <f>IF(SER_hh_tesh!B22=0,0,SER_hh_tesh!B22/SER_summary!B$26)</f>
        <v>15.236495302996355</v>
      </c>
      <c r="C22" s="100">
        <f>IF(SER_hh_tesh!C22=0,0,SER_hh_tesh!C22/SER_summary!C$26)</f>
        <v>15.386568930054896</v>
      </c>
      <c r="D22" s="100">
        <f>IF(SER_hh_tesh!D22=0,0,SER_hh_tesh!D22/SER_summary!D$26)</f>
        <v>15.512312942520122</v>
      </c>
      <c r="E22" s="100">
        <f>IF(SER_hh_tesh!E22=0,0,SER_hh_tesh!E22/SER_summary!E$26)</f>
        <v>15.576137971050995</v>
      </c>
      <c r="F22" s="100">
        <f>IF(SER_hh_tesh!F22=0,0,SER_hh_tesh!F22/SER_summary!F$26)</f>
        <v>15.720773320429167</v>
      </c>
      <c r="G22" s="100">
        <f>IF(SER_hh_tesh!G22=0,0,SER_hh_tesh!G22/SER_summary!G$26)</f>
        <v>15.701232092543718</v>
      </c>
      <c r="H22" s="100">
        <f>IF(SER_hh_tesh!H22=0,0,SER_hh_tesh!H22/SER_summary!H$26)</f>
        <v>15.905299818148377</v>
      </c>
      <c r="I22" s="100">
        <f>IF(SER_hh_tesh!I22=0,0,SER_hh_tesh!I22/SER_summary!I$26)</f>
        <v>15.975485921434025</v>
      </c>
      <c r="J22" s="100">
        <f>IF(SER_hh_tesh!J22=0,0,SER_hh_tesh!J22/SER_summary!J$26)</f>
        <v>15.7098614631999</v>
      </c>
      <c r="K22" s="100">
        <f>IF(SER_hh_tesh!K22=0,0,SER_hh_tesh!K22/SER_summary!K$26)</f>
        <v>15.854666412128358</v>
      </c>
      <c r="L22" s="100">
        <f>IF(SER_hh_tesh!L22=0,0,SER_hh_tesh!L22/SER_summary!L$26)</f>
        <v>15.956479033477418</v>
      </c>
      <c r="M22" s="100">
        <f>IF(SER_hh_tesh!M22=0,0,SER_hh_tesh!M22/SER_summary!M$26)</f>
        <v>16.348197636378352</v>
      </c>
      <c r="N22" s="100">
        <f>IF(SER_hh_tesh!N22=0,0,SER_hh_tesh!N22/SER_summary!N$26)</f>
        <v>16.505439605823231</v>
      </c>
      <c r="O22" s="100">
        <f>IF(SER_hh_tesh!O22=0,0,SER_hh_tesh!O22/SER_summary!O$26)</f>
        <v>16.760658404234146</v>
      </c>
      <c r="P22" s="100">
        <f>IF(SER_hh_tesh!P22=0,0,SER_hh_tesh!P22/SER_summary!P$26)</f>
        <v>16.746460326287849</v>
      </c>
      <c r="Q22" s="100">
        <f>IF(SER_hh_tesh!Q22=0,0,SER_hh_tesh!Q22/SER_summary!Q$26)</f>
        <v>16.931926553603425</v>
      </c>
    </row>
    <row r="23" spans="1:17" ht="12" customHeight="1" x14ac:dyDescent="0.25">
      <c r="A23" s="88" t="s">
        <v>98</v>
      </c>
      <c r="B23" s="100">
        <f>IF(SER_hh_tesh!B23=0,0,SER_hh_tesh!B23/SER_summary!B$26)</f>
        <v>15.236495302996357</v>
      </c>
      <c r="C23" s="100">
        <f>IF(SER_hh_tesh!C23=0,0,SER_hh_tesh!C23/SER_summary!C$26)</f>
        <v>15.374905515780348</v>
      </c>
      <c r="D23" s="100">
        <f>IF(SER_hh_tesh!D23=0,0,SER_hh_tesh!D23/SER_summary!D$26)</f>
        <v>15.623233215252306</v>
      </c>
      <c r="E23" s="100">
        <f>IF(SER_hh_tesh!E23=0,0,SER_hh_tesh!E23/SER_summary!E$26)</f>
        <v>15.700495856979511</v>
      </c>
      <c r="F23" s="100">
        <f>IF(SER_hh_tesh!F23=0,0,SER_hh_tesh!F23/SER_summary!F$26)</f>
        <v>15.919247100645057</v>
      </c>
      <c r="G23" s="100">
        <f>IF(SER_hh_tesh!G23=0,0,SER_hh_tesh!G23/SER_summary!G$26)</f>
        <v>15.895781862626579</v>
      </c>
      <c r="H23" s="100">
        <f>IF(SER_hh_tesh!H23=0,0,SER_hh_tesh!H23/SER_summary!H$26)</f>
        <v>16.001482951844043</v>
      </c>
      <c r="I23" s="100">
        <f>IF(SER_hh_tesh!I23=0,0,SER_hh_tesh!I23/SER_summary!I$26)</f>
        <v>16.210295030719163</v>
      </c>
      <c r="J23" s="100">
        <f>IF(SER_hh_tesh!J23=0,0,SER_hh_tesh!J23/SER_summary!J$26)</f>
        <v>15.933489939709952</v>
      </c>
      <c r="K23" s="100">
        <f>IF(SER_hh_tesh!K23=0,0,SER_hh_tesh!K23/SER_summary!K$26)</f>
        <v>16.049880519030179</v>
      </c>
      <c r="L23" s="100">
        <f>IF(SER_hh_tesh!L23=0,0,SER_hh_tesh!L23/SER_summary!L$26)</f>
        <v>16.067571488638361</v>
      </c>
      <c r="M23" s="100">
        <f>IF(SER_hh_tesh!M23=0,0,SER_hh_tesh!M23/SER_summary!M$26)</f>
        <v>16.387115653997729</v>
      </c>
      <c r="N23" s="100">
        <f>IF(SER_hh_tesh!N23=0,0,SER_hh_tesh!N23/SER_summary!N$26)</f>
        <v>16.487625434123473</v>
      </c>
      <c r="O23" s="100">
        <f>IF(SER_hh_tesh!O23=0,0,SER_hh_tesh!O23/SER_summary!O$26)</f>
        <v>16.67628858309018</v>
      </c>
      <c r="P23" s="100">
        <f>IF(SER_hh_tesh!P23=0,0,SER_hh_tesh!P23/SER_summary!P$26)</f>
        <v>16.598546150109215</v>
      </c>
      <c r="Q23" s="100">
        <f>IF(SER_hh_tesh!Q23=0,0,SER_hh_tesh!Q23/SER_summary!Q$26)</f>
        <v>16.73347154439071</v>
      </c>
    </row>
    <row r="24" spans="1:17" ht="12" customHeight="1" x14ac:dyDescent="0.25">
      <c r="A24" s="88" t="s">
        <v>34</v>
      </c>
      <c r="B24" s="100">
        <f>IF(SER_hh_tesh!B24=0,0,SER_hh_tesh!B24/SER_summary!B$26)</f>
        <v>15.236495302996358</v>
      </c>
      <c r="C24" s="100">
        <f>IF(SER_hh_tesh!C24=0,0,SER_hh_tesh!C24/SER_summary!C$26)</f>
        <v>15.391062860020698</v>
      </c>
      <c r="D24" s="100">
        <f>IF(SER_hh_tesh!D24=0,0,SER_hh_tesh!D24/SER_summary!D$26)</f>
        <v>15.500366940861252</v>
      </c>
      <c r="E24" s="100">
        <f>IF(SER_hh_tesh!E24=0,0,SER_hh_tesh!E24/SER_summary!E$26)</f>
        <v>15.54736793528927</v>
      </c>
      <c r="F24" s="100">
        <f>IF(SER_hh_tesh!F24=0,0,SER_hh_tesh!F24/SER_summary!F$26)</f>
        <v>15.861175578302683</v>
      </c>
      <c r="G24" s="100">
        <f>IF(SER_hh_tesh!G24=0,0,SER_hh_tesh!G24/SER_summary!G$26)</f>
        <v>15.866203827856999</v>
      </c>
      <c r="H24" s="100">
        <f>IF(SER_hh_tesh!H24=0,0,SER_hh_tesh!H24/SER_summary!H$26)</f>
        <v>15.994963781032181</v>
      </c>
      <c r="I24" s="100">
        <f>IF(SER_hh_tesh!I24=0,0,SER_hh_tesh!I24/SER_summary!I$26)</f>
        <v>16.197039160754628</v>
      </c>
      <c r="J24" s="100">
        <f>IF(SER_hh_tesh!J24=0,0,SER_hh_tesh!J24/SER_summary!J$26)</f>
        <v>15.80501725625612</v>
      </c>
      <c r="K24" s="100">
        <f>IF(SER_hh_tesh!K24=0,0,SER_hh_tesh!K24/SER_summary!K$26)</f>
        <v>15.939664596116467</v>
      </c>
      <c r="L24" s="100">
        <f>IF(SER_hh_tesh!L24=0,0,SER_hh_tesh!L24/SER_summary!L$26)</f>
        <v>16.041428209867945</v>
      </c>
      <c r="M24" s="100">
        <f>IF(SER_hh_tesh!M24=0,0,SER_hh_tesh!M24/SER_summary!M$26)</f>
        <v>16.3965696890095</v>
      </c>
      <c r="N24" s="100">
        <f>IF(SER_hh_tesh!N24=0,0,SER_hh_tesh!N24/SER_summary!N$26)</f>
        <v>16.479310018316756</v>
      </c>
      <c r="O24" s="100">
        <f>IF(SER_hh_tesh!O24=0,0,SER_hh_tesh!O24/SER_summary!O$26)</f>
        <v>16.66035697782144</v>
      </c>
      <c r="P24" s="100">
        <f>IF(SER_hh_tesh!P24=0,0,SER_hh_tesh!P24/SER_summary!P$26)</f>
        <v>16.574580107250114</v>
      </c>
      <c r="Q24" s="100">
        <f>IF(SER_hh_tesh!Q24=0,0,SER_hh_tesh!Q24/SER_summary!Q$26)</f>
        <v>16.696192491855047</v>
      </c>
    </row>
    <row r="25" spans="1:17" ht="12" customHeight="1" x14ac:dyDescent="0.25">
      <c r="A25" s="88" t="s">
        <v>42</v>
      </c>
      <c r="B25" s="100">
        <f>IF(SER_hh_tesh!B25=0,0,SER_hh_tesh!B25/SER_summary!B$26)</f>
        <v>15.236495302996355</v>
      </c>
      <c r="C25" s="100">
        <f>IF(SER_hh_tesh!C25=0,0,SER_hh_tesh!C25/SER_summary!C$26)</f>
        <v>15.301499058525771</v>
      </c>
      <c r="D25" s="100">
        <f>IF(SER_hh_tesh!D25=0,0,SER_hh_tesh!D25/SER_summary!D$26)</f>
        <v>15.344557334789311</v>
      </c>
      <c r="E25" s="100">
        <f>IF(SER_hh_tesh!E25=0,0,SER_hh_tesh!E25/SER_summary!E$26)</f>
        <v>15.328752962441289</v>
      </c>
      <c r="F25" s="100">
        <f>IF(SER_hh_tesh!F25=0,0,SER_hh_tesh!F25/SER_summary!F$26)</f>
        <v>15.46408021795208</v>
      </c>
      <c r="G25" s="100">
        <f>IF(SER_hh_tesh!G25=0,0,SER_hh_tesh!G25/SER_summary!G$26)</f>
        <v>15.332664557481737</v>
      </c>
      <c r="H25" s="100">
        <f>IF(SER_hh_tesh!H25=0,0,SER_hh_tesh!H25/SER_summary!H$26)</f>
        <v>15.407703611168236</v>
      </c>
      <c r="I25" s="100">
        <f>IF(SER_hh_tesh!I25=0,0,SER_hh_tesh!I25/SER_summary!I$26)</f>
        <v>15.614156765387932</v>
      </c>
      <c r="J25" s="100">
        <f>IF(SER_hh_tesh!J25=0,0,SER_hh_tesh!J25/SER_summary!J$26)</f>
        <v>15.060213510919301</v>
      </c>
      <c r="K25" s="100">
        <f>IF(SER_hh_tesh!K25=0,0,SER_hh_tesh!K25/SER_summary!K$26)</f>
        <v>15.28478783072554</v>
      </c>
      <c r="L25" s="100">
        <f>IF(SER_hh_tesh!L25=0,0,SER_hh_tesh!L25/SER_summary!L$26)</f>
        <v>15.583866665404454</v>
      </c>
      <c r="M25" s="100">
        <f>IF(SER_hh_tesh!M25=0,0,SER_hh_tesh!M25/SER_summary!M$26)</f>
        <v>16.141662059535417</v>
      </c>
      <c r="N25" s="100">
        <f>IF(SER_hh_tesh!N25=0,0,SER_hh_tesh!N25/SER_summary!N$26)</f>
        <v>16.303370768155897</v>
      </c>
      <c r="O25" s="100">
        <f>IF(SER_hh_tesh!O25=0,0,SER_hh_tesh!O25/SER_summary!O$26)</f>
        <v>16.533253826557203</v>
      </c>
      <c r="P25" s="100">
        <f>IF(SER_hh_tesh!P25=0,0,SER_hh_tesh!P25/SER_summary!P$26)</f>
        <v>16.488131410145641</v>
      </c>
      <c r="Q25" s="100">
        <f>IF(SER_hh_tesh!Q25=0,0,SER_hh_tesh!Q25/SER_summary!Q$26)</f>
        <v>16.669739302062791</v>
      </c>
    </row>
    <row r="26" spans="1:17" ht="12" customHeight="1" x14ac:dyDescent="0.25">
      <c r="A26" s="88" t="s">
        <v>30</v>
      </c>
      <c r="B26" s="22">
        <f>IF(SER_hh_tesh!B26=0,0,SER_hh_tesh!B26/SER_summary!B$26)</f>
        <v>15.238242566500476</v>
      </c>
      <c r="C26" s="22">
        <f>IF(SER_hh_tesh!C26=0,0,SER_hh_tesh!C26/SER_summary!C$26)</f>
        <v>15.445661175008389</v>
      </c>
      <c r="D26" s="22">
        <f>IF(SER_hh_tesh!D26=0,0,SER_hh_tesh!D26/SER_summary!D$26)</f>
        <v>15.619441416545348</v>
      </c>
      <c r="E26" s="22">
        <f>IF(SER_hh_tesh!E26=0,0,SER_hh_tesh!E26/SER_summary!E$26)</f>
        <v>15.751583477693789</v>
      </c>
      <c r="F26" s="22">
        <f>IF(SER_hh_tesh!F26=0,0,SER_hh_tesh!F26/SER_summary!F$26)</f>
        <v>16.045644580591706</v>
      </c>
      <c r="G26" s="22">
        <f>IF(SER_hh_tesh!G26=0,0,SER_hh_tesh!G26/SER_summary!G$26)</f>
        <v>15.949718874771646</v>
      </c>
      <c r="H26" s="22">
        <f>IF(SER_hh_tesh!H26=0,0,SER_hh_tesh!H26/SER_summary!H$26)</f>
        <v>16.164283208247053</v>
      </c>
      <c r="I26" s="22">
        <f>IF(SER_hh_tesh!I26=0,0,SER_hh_tesh!I26/SER_summary!I$26)</f>
        <v>16.455940664288178</v>
      </c>
      <c r="J26" s="22">
        <f>IF(SER_hh_tesh!J26=0,0,SER_hh_tesh!J26/SER_summary!J$26)</f>
        <v>16.09570249899615</v>
      </c>
      <c r="K26" s="22">
        <f>IF(SER_hh_tesh!K26=0,0,SER_hh_tesh!K26/SER_summary!K$26)</f>
        <v>16.093310788544194</v>
      </c>
      <c r="L26" s="22">
        <f>IF(SER_hh_tesh!L26=0,0,SER_hh_tesh!L26/SER_summary!L$26)</f>
        <v>16.246846558860284</v>
      </c>
      <c r="M26" s="22">
        <f>IF(SER_hh_tesh!M26=0,0,SER_hh_tesh!M26/SER_summary!M$26)</f>
        <v>16.794312429314534</v>
      </c>
      <c r="N26" s="22">
        <f>IF(SER_hh_tesh!N26=0,0,SER_hh_tesh!N26/SER_summary!N$26)</f>
        <v>16.970270070058518</v>
      </c>
      <c r="O26" s="22">
        <f>IF(SER_hh_tesh!O26=0,0,SER_hh_tesh!O26/SER_summary!O$26)</f>
        <v>17.276474287657798</v>
      </c>
      <c r="P26" s="22">
        <f>IF(SER_hh_tesh!P26=0,0,SER_hh_tesh!P26/SER_summary!P$26)</f>
        <v>17.28411771855572</v>
      </c>
      <c r="Q26" s="22">
        <f>IF(SER_hh_tesh!Q26=0,0,SER_hh_tesh!Q26/SER_summary!Q$26)</f>
        <v>17.437541882674847</v>
      </c>
    </row>
    <row r="27" spans="1:17" ht="12" customHeight="1" x14ac:dyDescent="0.25">
      <c r="A27" s="93" t="s">
        <v>114</v>
      </c>
      <c r="B27" s="116">
        <f>IF(SER_hh_tesh!B27=0,0,SER_hh_tesh!B27/SER_summary!B$26)</f>
        <v>0</v>
      </c>
      <c r="C27" s="116">
        <f>IF(SER_hh_tesh!C27=0,0,SER_hh_tesh!C27/SER_summary!C$26)</f>
        <v>0</v>
      </c>
      <c r="D27" s="116">
        <f>IF(SER_hh_tesh!D27=0,0,SER_hh_tesh!D27/SER_summary!D$26)</f>
        <v>0</v>
      </c>
      <c r="E27" s="116">
        <f>IF(SER_hh_tesh!E27=0,0,SER_hh_tesh!E27/SER_summary!E$26)</f>
        <v>0</v>
      </c>
      <c r="F27" s="116">
        <f>IF(SER_hh_tesh!F27=0,0,SER_hh_tesh!F27/SER_summary!F$26)</f>
        <v>0</v>
      </c>
      <c r="G27" s="116">
        <f>IF(SER_hh_tesh!G27=0,0,SER_hh_tesh!G27/SER_summary!G$26)</f>
        <v>0</v>
      </c>
      <c r="H27" s="116">
        <f>IF(SER_hh_tesh!H27=0,0,SER_hh_tesh!H27/SER_summary!H$26)</f>
        <v>0</v>
      </c>
      <c r="I27" s="116">
        <f>IF(SER_hh_tesh!I27=0,0,SER_hh_tesh!I27/SER_summary!I$26)</f>
        <v>0</v>
      </c>
      <c r="J27" s="116">
        <f>IF(SER_hh_tesh!J27=0,0,SER_hh_tesh!J27/SER_summary!J$26)</f>
        <v>0</v>
      </c>
      <c r="K27" s="116">
        <f>IF(SER_hh_tesh!K27=0,0,SER_hh_tesh!K27/SER_summary!K$26)</f>
        <v>0</v>
      </c>
      <c r="L27" s="116">
        <f>IF(SER_hh_tesh!L27=0,0,SER_hh_tesh!L27/SER_summary!L$26)</f>
        <v>0</v>
      </c>
      <c r="M27" s="116">
        <f>IF(SER_hh_tesh!M27=0,0,SER_hh_tesh!M27/SER_summary!M$26)</f>
        <v>0</v>
      </c>
      <c r="N27" s="116">
        <f>IF(SER_hh_tesh!N27=0,0,SER_hh_tesh!N27/SER_summary!N$26)</f>
        <v>0</v>
      </c>
      <c r="O27" s="116">
        <f>IF(SER_hh_tesh!O27=0,0,SER_hh_tesh!O27/SER_summary!O$26)</f>
        <v>0</v>
      </c>
      <c r="P27" s="116">
        <f>IF(SER_hh_tesh!P27=0,0,SER_hh_tesh!P27/SER_summary!P$26)</f>
        <v>0</v>
      </c>
      <c r="Q27" s="116">
        <f>IF(SER_hh_tesh!Q27=0,0,SER_hh_tesh!Q27/SER_summary!Q$26)</f>
        <v>0</v>
      </c>
    </row>
    <row r="28" spans="1:17" ht="12" customHeight="1" x14ac:dyDescent="0.25">
      <c r="A28" s="91" t="s">
        <v>113</v>
      </c>
      <c r="B28" s="117">
        <f>IF(SER_hh_tesh!B28=0,0,SER_hh_tesh!B28/SER_summary!B$26)</f>
        <v>0</v>
      </c>
      <c r="C28" s="117">
        <f>IF(SER_hh_tesh!C28=0,0,SER_hh_tesh!C28/SER_summary!C$26)</f>
        <v>0</v>
      </c>
      <c r="D28" s="117">
        <f>IF(SER_hh_tesh!D28=0,0,SER_hh_tesh!D28/SER_summary!D$26)</f>
        <v>0</v>
      </c>
      <c r="E28" s="117">
        <f>IF(SER_hh_tesh!E28=0,0,SER_hh_tesh!E28/SER_summary!E$26)</f>
        <v>0</v>
      </c>
      <c r="F28" s="117">
        <f>IF(SER_hh_tesh!F28=0,0,SER_hh_tesh!F28/SER_summary!F$26)</f>
        <v>0</v>
      </c>
      <c r="G28" s="117">
        <f>IF(SER_hh_tesh!G28=0,0,SER_hh_tesh!G28/SER_summary!G$26)</f>
        <v>0</v>
      </c>
      <c r="H28" s="117">
        <f>IF(SER_hh_tesh!H28=0,0,SER_hh_tesh!H28/SER_summary!H$26)</f>
        <v>0</v>
      </c>
      <c r="I28" s="117">
        <f>IF(SER_hh_tesh!I28=0,0,SER_hh_tesh!I28/SER_summary!I$26)</f>
        <v>0</v>
      </c>
      <c r="J28" s="117">
        <f>IF(SER_hh_tesh!J28=0,0,SER_hh_tesh!J28/SER_summary!J$26)</f>
        <v>0</v>
      </c>
      <c r="K28" s="117">
        <f>IF(SER_hh_tesh!K28=0,0,SER_hh_tesh!K28/SER_summary!K$26)</f>
        <v>0</v>
      </c>
      <c r="L28" s="117">
        <f>IF(SER_hh_tesh!L28=0,0,SER_hh_tesh!L28/SER_summary!L$26)</f>
        <v>0</v>
      </c>
      <c r="M28" s="117">
        <f>IF(SER_hh_tesh!M28=0,0,SER_hh_tesh!M28/SER_summary!M$26)</f>
        <v>0</v>
      </c>
      <c r="N28" s="117">
        <f>IF(SER_hh_tesh!N28=0,0,SER_hh_tesh!N28/SER_summary!N$26)</f>
        <v>0</v>
      </c>
      <c r="O28" s="117">
        <f>IF(SER_hh_tesh!O28=0,0,SER_hh_tesh!O28/SER_summary!O$26)</f>
        <v>0</v>
      </c>
      <c r="P28" s="117">
        <f>IF(SER_hh_tesh!P28=0,0,SER_hh_tesh!P28/SER_summary!P$26)</f>
        <v>0</v>
      </c>
      <c r="Q28" s="117">
        <f>IF(SER_hh_tesh!Q28=0,0,SER_hh_tesh!Q28/SER_summary!Q$26)</f>
        <v>0</v>
      </c>
    </row>
    <row r="29" spans="1:17" ht="12.95" customHeight="1" x14ac:dyDescent="0.25">
      <c r="A29" s="90" t="s">
        <v>46</v>
      </c>
      <c r="B29" s="101">
        <f>IF(SER_hh_tesh!B29=0,0,SER_hh_tesh!B29/SER_summary!B$26)</f>
        <v>17.326604336719587</v>
      </c>
      <c r="C29" s="101">
        <f>IF(SER_hh_tesh!C29=0,0,SER_hh_tesh!C29/SER_summary!C$26)</f>
        <v>16.840688963774753</v>
      </c>
      <c r="D29" s="101">
        <f>IF(SER_hh_tesh!D29=0,0,SER_hh_tesh!D29/SER_summary!D$26)</f>
        <v>16.914061253590617</v>
      </c>
      <c r="E29" s="101">
        <f>IF(SER_hh_tesh!E29=0,0,SER_hh_tesh!E29/SER_summary!E$26)</f>
        <v>16.821926828515892</v>
      </c>
      <c r="F29" s="101">
        <f>IF(SER_hh_tesh!F29=0,0,SER_hh_tesh!F29/SER_summary!F$26)</f>
        <v>16.891228673225793</v>
      </c>
      <c r="G29" s="101">
        <f>IF(SER_hh_tesh!G29=0,0,SER_hh_tesh!G29/SER_summary!G$26)</f>
        <v>16.699404827677203</v>
      </c>
      <c r="H29" s="101">
        <f>IF(SER_hh_tesh!H29=0,0,SER_hh_tesh!H29/SER_summary!H$26)</f>
        <v>16.604606968309763</v>
      </c>
      <c r="I29" s="101">
        <f>IF(SER_hh_tesh!I29=0,0,SER_hh_tesh!I29/SER_summary!I$26)</f>
        <v>16.267619074788804</v>
      </c>
      <c r="J29" s="101">
        <f>IF(SER_hh_tesh!J29=0,0,SER_hh_tesh!J29/SER_summary!J$26)</f>
        <v>16.173009170637208</v>
      </c>
      <c r="K29" s="101">
        <f>IF(SER_hh_tesh!K29=0,0,SER_hh_tesh!K29/SER_summary!K$26)</f>
        <v>15.876186728307376</v>
      </c>
      <c r="L29" s="101">
        <f>IF(SER_hh_tesh!L29=0,0,SER_hh_tesh!L29/SER_summary!L$26)</f>
        <v>15.629493372189785</v>
      </c>
      <c r="M29" s="101">
        <f>IF(SER_hh_tesh!M29=0,0,SER_hh_tesh!M29/SER_summary!M$26)</f>
        <v>15.821895041057575</v>
      </c>
      <c r="N29" s="101">
        <f>IF(SER_hh_tesh!N29=0,0,SER_hh_tesh!N29/SER_summary!N$26)</f>
        <v>16.473684960757961</v>
      </c>
      <c r="O29" s="101">
        <f>IF(SER_hh_tesh!O29=0,0,SER_hh_tesh!O29/SER_summary!O$26)</f>
        <v>16.742983063311534</v>
      </c>
      <c r="P29" s="101">
        <f>IF(SER_hh_tesh!P29=0,0,SER_hh_tesh!P29/SER_summary!P$26)</f>
        <v>17.127398386965424</v>
      </c>
      <c r="Q29" s="101">
        <f>IF(SER_hh_tesh!Q29=0,0,SER_hh_tesh!Q29/SER_summary!Q$26)</f>
        <v>16.997969320223802</v>
      </c>
    </row>
    <row r="30" spans="1:17" ht="12" customHeight="1" x14ac:dyDescent="0.25">
      <c r="A30" s="88" t="s">
        <v>66</v>
      </c>
      <c r="B30" s="100">
        <f>IF(SER_hh_tesh!B30=0,0,SER_hh_tesh!B30/SER_summary!B$26)</f>
        <v>0</v>
      </c>
      <c r="C30" s="100">
        <f>IF(SER_hh_tesh!C30=0,0,SER_hh_tesh!C30/SER_summary!C$26)</f>
        <v>15.518034668397069</v>
      </c>
      <c r="D30" s="100">
        <f>IF(SER_hh_tesh!D30=0,0,SER_hh_tesh!D30/SER_summary!D$26)</f>
        <v>15.536207645762147</v>
      </c>
      <c r="E30" s="100">
        <f>IF(SER_hh_tesh!E30=0,0,SER_hh_tesh!E30/SER_summary!E$26)</f>
        <v>15.583543166945102</v>
      </c>
      <c r="F30" s="100">
        <f>IF(SER_hh_tesh!F30=0,0,SER_hh_tesh!F30/SER_summary!F$26)</f>
        <v>15.649367053601793</v>
      </c>
      <c r="G30" s="100">
        <f>IF(SER_hh_tesh!G30=0,0,SER_hh_tesh!G30/SER_summary!G$26)</f>
        <v>15.473173297643854</v>
      </c>
      <c r="H30" s="100">
        <f>IF(SER_hh_tesh!H30=0,0,SER_hh_tesh!H30/SER_summary!H$26)</f>
        <v>15.309520634069189</v>
      </c>
      <c r="I30" s="100">
        <f>IF(SER_hh_tesh!I30=0,0,SER_hh_tesh!I30/SER_summary!I$26)</f>
        <v>15.151362822622843</v>
      </c>
      <c r="J30" s="100">
        <f>IF(SER_hh_tesh!J30=0,0,SER_hh_tesh!J30/SER_summary!J$26)</f>
        <v>15.227779333827268</v>
      </c>
      <c r="K30" s="100">
        <f>IF(SER_hh_tesh!K30=0,0,SER_hh_tesh!K30/SER_summary!K$26)</f>
        <v>15.318411645331562</v>
      </c>
      <c r="L30" s="100">
        <f>IF(SER_hh_tesh!L30=0,0,SER_hh_tesh!L30/SER_summary!L$26)</f>
        <v>15.270410134087868</v>
      </c>
      <c r="M30" s="100">
        <f>IF(SER_hh_tesh!M30=0,0,SER_hh_tesh!M30/SER_summary!M$26)</f>
        <v>15.317054745602329</v>
      </c>
      <c r="N30" s="100">
        <f>IF(SER_hh_tesh!N30=0,0,SER_hh_tesh!N30/SER_summary!N$26)</f>
        <v>16.199415632031258</v>
      </c>
      <c r="O30" s="100">
        <f>IF(SER_hh_tesh!O30=0,0,SER_hh_tesh!O30/SER_summary!O$26)</f>
        <v>16.192715060445568</v>
      </c>
      <c r="P30" s="100">
        <f>IF(SER_hh_tesh!P30=0,0,SER_hh_tesh!P30/SER_summary!P$26)</f>
        <v>16.839152639826249</v>
      </c>
      <c r="Q30" s="100">
        <f>IF(SER_hh_tesh!Q30=0,0,SER_hh_tesh!Q30/SER_summary!Q$26)</f>
        <v>17.166724909656935</v>
      </c>
    </row>
    <row r="31" spans="1:17" ht="12" customHeight="1" x14ac:dyDescent="0.25">
      <c r="A31" s="88" t="s">
        <v>98</v>
      </c>
      <c r="B31" s="100">
        <f>IF(SER_hh_tesh!B31=0,0,SER_hh_tesh!B31/SER_summary!B$26)</f>
        <v>14.654376033638972</v>
      </c>
      <c r="C31" s="100">
        <f>IF(SER_hh_tesh!C31=0,0,SER_hh_tesh!C31/SER_summary!C$26)</f>
        <v>14.89729627360129</v>
      </c>
      <c r="D31" s="100">
        <f>IF(SER_hh_tesh!D31=0,0,SER_hh_tesh!D31/SER_summary!D$26)</f>
        <v>15.163281759584287</v>
      </c>
      <c r="E31" s="100">
        <f>IF(SER_hh_tesh!E31=0,0,SER_hh_tesh!E31/SER_summary!E$26)</f>
        <v>15.059390933140328</v>
      </c>
      <c r="F31" s="100">
        <f>IF(SER_hh_tesh!F31=0,0,SER_hh_tesh!F31/SER_summary!F$26)</f>
        <v>15.206746565229716</v>
      </c>
      <c r="G31" s="100">
        <f>IF(SER_hh_tesh!G31=0,0,SER_hh_tesh!G31/SER_summary!G$26)</f>
        <v>15.13316379513439</v>
      </c>
      <c r="H31" s="100">
        <f>IF(SER_hh_tesh!H31=0,0,SER_hh_tesh!H31/SER_summary!H$26)</f>
        <v>15.067921983675042</v>
      </c>
      <c r="I31" s="100">
        <f>IF(SER_hh_tesh!I31=0,0,SER_hh_tesh!I31/SER_summary!I$26)</f>
        <v>15.058646918050091</v>
      </c>
      <c r="J31" s="100">
        <f>IF(SER_hh_tesh!J31=0,0,SER_hh_tesh!J31/SER_summary!J$26)</f>
        <v>15.281545171346378</v>
      </c>
      <c r="K31" s="100">
        <f>IF(SER_hh_tesh!K31=0,0,SER_hh_tesh!K31/SER_summary!K$26)</f>
        <v>15.491354407068673</v>
      </c>
      <c r="L31" s="100">
        <f>IF(SER_hh_tesh!L31=0,0,SER_hh_tesh!L31/SER_summary!L$26)</f>
        <v>15.499526641603124</v>
      </c>
      <c r="M31" s="100">
        <f>IF(SER_hh_tesh!M31=0,0,SER_hh_tesh!M31/SER_summary!M$26)</f>
        <v>15.608939105588048</v>
      </c>
      <c r="N31" s="100">
        <f>IF(SER_hh_tesh!N31=0,0,SER_hh_tesh!N31/SER_summary!N$26)</f>
        <v>16.149892639977132</v>
      </c>
      <c r="O31" s="100">
        <f>IF(SER_hh_tesh!O31=0,0,SER_hh_tesh!O31/SER_summary!O$26)</f>
        <v>16.600225553868743</v>
      </c>
      <c r="P31" s="100">
        <f>IF(SER_hh_tesh!P31=0,0,SER_hh_tesh!P31/SER_summary!P$26)</f>
        <v>17.30378282295618</v>
      </c>
      <c r="Q31" s="100">
        <f>IF(SER_hh_tesh!Q31=0,0,SER_hh_tesh!Q31/SER_summary!Q$26)</f>
        <v>17.251412405764476</v>
      </c>
    </row>
    <row r="32" spans="1:17" ht="12" customHeight="1" x14ac:dyDescent="0.25">
      <c r="A32" s="88" t="s">
        <v>34</v>
      </c>
      <c r="B32" s="100">
        <f>IF(SER_hh_tesh!B32=0,0,SER_hh_tesh!B32/SER_summary!B$26)</f>
        <v>0</v>
      </c>
      <c r="C32" s="100">
        <f>IF(SER_hh_tesh!C32=0,0,SER_hh_tesh!C32/SER_summary!C$26)</f>
        <v>0</v>
      </c>
      <c r="D32" s="100">
        <f>IF(SER_hh_tesh!D32=0,0,SER_hh_tesh!D32/SER_summary!D$26)</f>
        <v>0</v>
      </c>
      <c r="E32" s="100">
        <f>IF(SER_hh_tesh!E32=0,0,SER_hh_tesh!E32/SER_summary!E$26)</f>
        <v>0</v>
      </c>
      <c r="F32" s="100">
        <f>IF(SER_hh_tesh!F32=0,0,SER_hh_tesh!F32/SER_summary!F$26)</f>
        <v>0</v>
      </c>
      <c r="G32" s="100">
        <f>IF(SER_hh_tesh!G32=0,0,SER_hh_tesh!G32/SER_summary!G$26)</f>
        <v>0</v>
      </c>
      <c r="H32" s="100">
        <f>IF(SER_hh_tesh!H32=0,0,SER_hh_tesh!H32/SER_summary!H$26)</f>
        <v>0</v>
      </c>
      <c r="I32" s="100">
        <f>IF(SER_hh_tesh!I32=0,0,SER_hh_tesh!I32/SER_summary!I$26)</f>
        <v>0</v>
      </c>
      <c r="J32" s="100">
        <f>IF(SER_hh_tesh!J32=0,0,SER_hh_tesh!J32/SER_summary!J$26)</f>
        <v>0</v>
      </c>
      <c r="K32" s="100">
        <f>IF(SER_hh_tesh!K32=0,0,SER_hh_tesh!K32/SER_summary!K$26)</f>
        <v>0</v>
      </c>
      <c r="L32" s="100">
        <f>IF(SER_hh_tesh!L32=0,0,SER_hh_tesh!L32/SER_summary!L$26)</f>
        <v>0</v>
      </c>
      <c r="M32" s="100">
        <f>IF(SER_hh_tesh!M32=0,0,SER_hh_tesh!M32/SER_summary!M$26)</f>
        <v>0</v>
      </c>
      <c r="N32" s="100">
        <f>IF(SER_hh_tesh!N32=0,0,SER_hh_tesh!N32/SER_summary!N$26)</f>
        <v>0</v>
      </c>
      <c r="O32" s="100">
        <f>IF(SER_hh_tesh!O32=0,0,SER_hh_tesh!O32/SER_summary!O$26)</f>
        <v>0</v>
      </c>
      <c r="P32" s="100">
        <f>IF(SER_hh_tesh!P32=0,0,SER_hh_tesh!P32/SER_summary!P$26)</f>
        <v>0</v>
      </c>
      <c r="Q32" s="100">
        <f>IF(SER_hh_tesh!Q32=0,0,SER_hh_tesh!Q32/SER_summary!Q$26)</f>
        <v>0</v>
      </c>
    </row>
    <row r="33" spans="1:17" ht="12" customHeight="1" x14ac:dyDescent="0.25">
      <c r="A33" s="49" t="s">
        <v>30</v>
      </c>
      <c r="B33" s="18">
        <f>IF(SER_hh_tesh!B33=0,0,SER_hh_tesh!B33/SER_summary!B$26)</f>
        <v>17.689875319020384</v>
      </c>
      <c r="C33" s="18">
        <f>IF(SER_hh_tesh!C33=0,0,SER_hh_tesh!C33/SER_summary!C$26)</f>
        <v>17.442358708264162</v>
      </c>
      <c r="D33" s="18">
        <f>IF(SER_hh_tesh!D33=0,0,SER_hh_tesh!D33/SER_summary!D$26)</f>
        <v>17.530050599779656</v>
      </c>
      <c r="E33" s="18">
        <f>IF(SER_hh_tesh!E33=0,0,SER_hh_tesh!E33/SER_summary!E$26)</f>
        <v>17.556392246521572</v>
      </c>
      <c r="F33" s="18">
        <f>IF(SER_hh_tesh!F33=0,0,SER_hh_tesh!F33/SER_summary!F$26)</f>
        <v>17.574870794519622</v>
      </c>
      <c r="G33" s="18">
        <f>IF(SER_hh_tesh!G33=0,0,SER_hh_tesh!G33/SER_summary!G$26)</f>
        <v>17.32842205075789</v>
      </c>
      <c r="H33" s="18">
        <f>IF(SER_hh_tesh!H33=0,0,SER_hh_tesh!H33/SER_summary!H$26)</f>
        <v>17.202738654338489</v>
      </c>
      <c r="I33" s="18">
        <f>IF(SER_hh_tesh!I33=0,0,SER_hh_tesh!I33/SER_summary!I$26)</f>
        <v>16.747653264010857</v>
      </c>
      <c r="J33" s="18">
        <f>IF(SER_hh_tesh!J33=0,0,SER_hh_tesh!J33/SER_summary!J$26)</f>
        <v>16.526590532969141</v>
      </c>
      <c r="K33" s="18">
        <f>IF(SER_hh_tesh!K33=0,0,SER_hh_tesh!K33/SER_summary!K$26)</f>
        <v>16.045186850894183</v>
      </c>
      <c r="L33" s="18">
        <f>IF(SER_hh_tesh!L33=0,0,SER_hh_tesh!L33/SER_summary!L$26)</f>
        <v>15.692320930867245</v>
      </c>
      <c r="M33" s="18">
        <f>IF(SER_hh_tesh!M33=0,0,SER_hh_tesh!M33/SER_summary!M$26)</f>
        <v>15.90125289019638</v>
      </c>
      <c r="N33" s="18">
        <f>IF(SER_hh_tesh!N33=0,0,SER_hh_tesh!N33/SER_summary!N$26)</f>
        <v>16.562358063532159</v>
      </c>
      <c r="O33" s="18">
        <f>IF(SER_hh_tesh!O33=0,0,SER_hh_tesh!O33/SER_summary!O$26)</f>
        <v>16.792659939380339</v>
      </c>
      <c r="P33" s="18">
        <f>IF(SER_hh_tesh!P33=0,0,SER_hh_tesh!P33/SER_summary!P$26)</f>
        <v>17.106950937648847</v>
      </c>
      <c r="Q33" s="18">
        <f>IF(SER_hh_tesh!Q33=0,0,SER_hh_tesh!Q33/SER_summary!Q$26)</f>
        <v>16.939496002433494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>
        <f>IF(SER_hh_emih!B3=0,0,SER_hh_emih!B3/SER_summary!B$26)</f>
        <v>21.964551508706453</v>
      </c>
      <c r="C3" s="106">
        <f>IF(SER_hh_emih!C3=0,0,SER_hh_emih!C3/SER_summary!C$26)</f>
        <v>22.665779616487747</v>
      </c>
      <c r="D3" s="106">
        <f>IF(SER_hh_emih!D3=0,0,SER_hh_emih!D3/SER_summary!D$26)</f>
        <v>23.807880649884535</v>
      </c>
      <c r="E3" s="106">
        <f>IF(SER_hh_emih!E3=0,0,SER_hh_emih!E3/SER_summary!E$26)</f>
        <v>23.970776768260528</v>
      </c>
      <c r="F3" s="106">
        <f>IF(SER_hh_emih!F3=0,0,SER_hh_emih!F3/SER_summary!F$26)</f>
        <v>24.385751261581113</v>
      </c>
      <c r="G3" s="106">
        <f>IF(SER_hh_emih!G3=0,0,SER_hh_emih!G3/SER_summary!G$26)</f>
        <v>21.338170545763088</v>
      </c>
      <c r="H3" s="106">
        <f>IF(SER_hh_emih!H3=0,0,SER_hh_emih!H3/SER_summary!H$26)</f>
        <v>22.682148433032722</v>
      </c>
      <c r="I3" s="106">
        <f>IF(SER_hh_emih!I3=0,0,SER_hh_emih!I3/SER_summary!I$26)</f>
        <v>21.296181058568621</v>
      </c>
      <c r="J3" s="106">
        <f>IF(SER_hh_emih!J3=0,0,SER_hh_emih!J3/SER_summary!J$26)</f>
        <v>19.212474753138068</v>
      </c>
      <c r="K3" s="106">
        <f>IF(SER_hh_emih!K3=0,0,SER_hh_emih!K3/SER_summary!K$26)</f>
        <v>17.915148806223776</v>
      </c>
      <c r="L3" s="106">
        <f>IF(SER_hh_emih!L3=0,0,SER_hh_emih!L3/SER_summary!L$26)</f>
        <v>19.349935906194705</v>
      </c>
      <c r="M3" s="106">
        <f>IF(SER_hh_emih!M3=0,0,SER_hh_emih!M3/SER_summary!M$26)</f>
        <v>16.953555607315078</v>
      </c>
      <c r="N3" s="106">
        <f>IF(SER_hh_emih!N3=0,0,SER_hh_emih!N3/SER_summary!N$26)</f>
        <v>16.437209165855233</v>
      </c>
      <c r="O3" s="106">
        <f>IF(SER_hh_emih!O3=0,0,SER_hh_emih!O3/SER_summary!O$26)</f>
        <v>15.284277565841219</v>
      </c>
      <c r="P3" s="106">
        <f>IF(SER_hh_emih!P3=0,0,SER_hh_emih!P3/SER_summary!P$26)</f>
        <v>15.852998841064352</v>
      </c>
      <c r="Q3" s="106">
        <f>IF(SER_hh_emih!Q3=0,0,SER_hh_emih!Q3/SER_summary!Q$26)</f>
        <v>15.224665112317847</v>
      </c>
    </row>
    <row r="4" spans="1:17" ht="12.95" customHeight="1" x14ac:dyDescent="0.25">
      <c r="A4" s="90" t="s">
        <v>44</v>
      </c>
      <c r="B4" s="101">
        <f>IF(SER_hh_emih!B4=0,0,SER_hh_emih!B4/SER_summary!B$26)</f>
        <v>19.854853268914589</v>
      </c>
      <c r="C4" s="101">
        <f>IF(SER_hh_emih!C4=0,0,SER_hh_emih!C4/SER_summary!C$26)</f>
        <v>19.712919636564617</v>
      </c>
      <c r="D4" s="101">
        <f>IF(SER_hh_emih!D4=0,0,SER_hh_emih!D4/SER_summary!D$26)</f>
        <v>20.728501245846097</v>
      </c>
      <c r="E4" s="101">
        <f>IF(SER_hh_emih!E4=0,0,SER_hh_emih!E4/SER_summary!E$26)</f>
        <v>20.587933930870015</v>
      </c>
      <c r="F4" s="101">
        <f>IF(SER_hh_emih!F4=0,0,SER_hh_emih!F4/SER_summary!F$26)</f>
        <v>21.149757368691411</v>
      </c>
      <c r="G4" s="101">
        <f>IF(SER_hh_emih!G4=0,0,SER_hh_emih!G4/SER_summary!G$26)</f>
        <v>18.100991703549717</v>
      </c>
      <c r="H4" s="101">
        <f>IF(SER_hh_emih!H4=0,0,SER_hh_emih!H4/SER_summary!H$26)</f>
        <v>19.558140264321164</v>
      </c>
      <c r="I4" s="101">
        <f>IF(SER_hh_emih!I4=0,0,SER_hh_emih!I4/SER_summary!I$26)</f>
        <v>18.220867700462058</v>
      </c>
      <c r="J4" s="101">
        <f>IF(SER_hh_emih!J4=0,0,SER_hh_emih!J4/SER_summary!J$26)</f>
        <v>16.107437092596321</v>
      </c>
      <c r="K4" s="101">
        <f>IF(SER_hh_emih!K4=0,0,SER_hh_emih!K4/SER_summary!K$26)</f>
        <v>14.675740073291076</v>
      </c>
      <c r="L4" s="101">
        <f>IF(SER_hh_emih!L4=0,0,SER_hh_emih!L4/SER_summary!L$26)</f>
        <v>16.150482130710582</v>
      </c>
      <c r="M4" s="101">
        <f>IF(SER_hh_emih!M4=0,0,SER_hh_emih!M4/SER_summary!M$26)</f>
        <v>13.963551384471124</v>
      </c>
      <c r="N4" s="101">
        <f>IF(SER_hh_emih!N4=0,0,SER_hh_emih!N4/SER_summary!N$26)</f>
        <v>13.604261561170647</v>
      </c>
      <c r="O4" s="101">
        <f>IF(SER_hh_emih!O4=0,0,SER_hh_emih!O4/SER_summary!O$26)</f>
        <v>12.600780266363588</v>
      </c>
      <c r="P4" s="101">
        <f>IF(SER_hh_emih!P4=0,0,SER_hh_emih!P4/SER_summary!P$26)</f>
        <v>13.055670949642748</v>
      </c>
      <c r="Q4" s="101">
        <f>IF(SER_hh_emih!Q4=0,0,SER_hh_emih!Q4/SER_summary!Q$26)</f>
        <v>12.469107056285997</v>
      </c>
    </row>
    <row r="5" spans="1:17" ht="12" customHeight="1" x14ac:dyDescent="0.25">
      <c r="A5" s="88" t="s">
        <v>38</v>
      </c>
      <c r="B5" s="100">
        <f>IF(SER_hh_emih!B5=0,0,SER_hh_emih!B5/SER_summary!B$26)</f>
        <v>91.398080027203889</v>
      </c>
      <c r="C5" s="100">
        <f>IF(SER_hh_emih!C5=0,0,SER_hh_emih!C5/SER_summary!C$26)</f>
        <v>93.487565894123421</v>
      </c>
      <c r="D5" s="100">
        <f>IF(SER_hh_emih!D5=0,0,SER_hh_emih!D5/SER_summary!D$26)</f>
        <v>96.257551929546324</v>
      </c>
      <c r="E5" s="100">
        <f>IF(SER_hh_emih!E5=0,0,SER_hh_emih!E5/SER_summary!E$26)</f>
        <v>97.462681275858273</v>
      </c>
      <c r="F5" s="100">
        <f>IF(SER_hh_emih!F5=0,0,SER_hh_emih!F5/SER_summary!F$26)</f>
        <v>96.327695761974908</v>
      </c>
      <c r="G5" s="100">
        <f>IF(SER_hh_emih!G5=0,0,SER_hh_emih!G5/SER_summary!G$26)</f>
        <v>89.760402236867719</v>
      </c>
      <c r="H5" s="100">
        <f>IF(SER_hh_emih!H5=0,0,SER_hh_emih!H5/SER_summary!H$26)</f>
        <v>92.294671029845148</v>
      </c>
      <c r="I5" s="100">
        <f>IF(SER_hh_emih!I5=0,0,SER_hh_emih!I5/SER_summary!I$26)</f>
        <v>91.648345349629878</v>
      </c>
      <c r="J5" s="100">
        <f>IF(SER_hh_emih!J5=0,0,SER_hh_emih!J5/SER_summary!J$26)</f>
        <v>79.403572137229062</v>
      </c>
      <c r="K5" s="100">
        <f>IF(SER_hh_emih!K5=0,0,SER_hh_emih!K5/SER_summary!K$26)</f>
        <v>67.318453061365418</v>
      </c>
      <c r="L5" s="100">
        <f>IF(SER_hh_emih!L5=0,0,SER_hh_emih!L5/SER_summary!L$26)</f>
        <v>72.975118136109472</v>
      </c>
      <c r="M5" s="100">
        <f>IF(SER_hh_emih!M5=0,0,SER_hh_emih!M5/SER_summary!M$26)</f>
        <v>62.983069456755352</v>
      </c>
      <c r="N5" s="100">
        <f>IF(SER_hh_emih!N5=0,0,SER_hh_emih!N5/SER_summary!N$26)</f>
        <v>77.612598924140315</v>
      </c>
      <c r="O5" s="100">
        <f>IF(SER_hh_emih!O5=0,0,SER_hh_emih!O5/SER_summary!O$26)</f>
        <v>71.185262879426958</v>
      </c>
      <c r="P5" s="100">
        <f>IF(SER_hh_emih!P5=0,0,SER_hh_emih!P5/SER_summary!P$26)</f>
        <v>72.605353332832209</v>
      </c>
      <c r="Q5" s="100">
        <f>IF(SER_hh_emih!Q5=0,0,SER_hh_emih!Q5/SER_summary!Q$26)</f>
        <v>66.773798738599851</v>
      </c>
    </row>
    <row r="6" spans="1:17" ht="12" customHeight="1" x14ac:dyDescent="0.25">
      <c r="A6" s="88" t="s">
        <v>66</v>
      </c>
      <c r="B6" s="100">
        <f>IF(SER_hh_emih!B6=0,0,SER_hh_emih!B6/SER_summary!B$26)</f>
        <v>0</v>
      </c>
      <c r="C6" s="100">
        <f>IF(SER_hh_emih!C6=0,0,SER_hh_emih!C6/SER_summary!C$26)</f>
        <v>0</v>
      </c>
      <c r="D6" s="100">
        <f>IF(SER_hh_emih!D6=0,0,SER_hh_emih!D6/SER_summary!D$26)</f>
        <v>0</v>
      </c>
      <c r="E6" s="100">
        <f>IF(SER_hh_emih!E6=0,0,SER_hh_emih!E6/SER_summary!E$26)</f>
        <v>0</v>
      </c>
      <c r="F6" s="100">
        <f>IF(SER_hh_emih!F6=0,0,SER_hh_emih!F6/SER_summary!F$26)</f>
        <v>0</v>
      </c>
      <c r="G6" s="100">
        <f>IF(SER_hh_emih!G6=0,0,SER_hh_emih!G6/SER_summary!G$26)</f>
        <v>0</v>
      </c>
      <c r="H6" s="100">
        <f>IF(SER_hh_emih!H6=0,0,SER_hh_emih!H6/SER_summary!H$26)</f>
        <v>0</v>
      </c>
      <c r="I6" s="100">
        <f>IF(SER_hh_emih!I6=0,0,SER_hh_emih!I6/SER_summary!I$26)</f>
        <v>0</v>
      </c>
      <c r="J6" s="100">
        <f>IF(SER_hh_emih!J6=0,0,SER_hh_emih!J6/SER_summary!J$26)</f>
        <v>0</v>
      </c>
      <c r="K6" s="100">
        <f>IF(SER_hh_emih!K6=0,0,SER_hh_emih!K6/SER_summary!K$26)</f>
        <v>0</v>
      </c>
      <c r="L6" s="100">
        <f>IF(SER_hh_emih!L6=0,0,SER_hh_emih!L6/SER_summary!L$26)</f>
        <v>0</v>
      </c>
      <c r="M6" s="100">
        <f>IF(SER_hh_emih!M6=0,0,SER_hh_emih!M6/SER_summary!M$26)</f>
        <v>0</v>
      </c>
      <c r="N6" s="100">
        <f>IF(SER_hh_emih!N6=0,0,SER_hh_emih!N6/SER_summary!N$26)</f>
        <v>0</v>
      </c>
      <c r="O6" s="100">
        <f>IF(SER_hh_emih!O6=0,0,SER_hh_emih!O6/SER_summary!O$26)</f>
        <v>0</v>
      </c>
      <c r="P6" s="100">
        <f>IF(SER_hh_emih!P6=0,0,SER_hh_emih!P6/SER_summary!P$26)</f>
        <v>0</v>
      </c>
      <c r="Q6" s="100">
        <f>IF(SER_hh_emih!Q6=0,0,SER_hh_emih!Q6/SER_summary!Q$26)</f>
        <v>0</v>
      </c>
    </row>
    <row r="7" spans="1:17" ht="12" customHeight="1" x14ac:dyDescent="0.25">
      <c r="A7" s="88" t="s">
        <v>99</v>
      </c>
      <c r="B7" s="100">
        <f>IF(SER_hh_emih!B7=0,0,SER_hh_emih!B7/SER_summary!B$26)</f>
        <v>61.827154349288477</v>
      </c>
      <c r="C7" s="100">
        <f>IF(SER_hh_emih!C7=0,0,SER_hh_emih!C7/SER_summary!C$26)</f>
        <v>64.099033295836662</v>
      </c>
      <c r="D7" s="100">
        <f>IF(SER_hh_emih!D7=0,0,SER_hh_emih!D7/SER_summary!D$26)</f>
        <v>63.981196435558957</v>
      </c>
      <c r="E7" s="100">
        <f>IF(SER_hh_emih!E7=0,0,SER_hh_emih!E7/SER_summary!E$26)</f>
        <v>65.73692799617929</v>
      </c>
      <c r="F7" s="100">
        <f>IF(SER_hh_emih!F7=0,0,SER_hh_emih!F7/SER_summary!F$26)</f>
        <v>67.56836326360596</v>
      </c>
      <c r="G7" s="100">
        <f>IF(SER_hh_emih!G7=0,0,SER_hh_emih!G7/SER_summary!G$26)</f>
        <v>53.08957088218056</v>
      </c>
      <c r="H7" s="100">
        <f>IF(SER_hh_emih!H7=0,0,SER_hh_emih!H7/SER_summary!H$26)</f>
        <v>61.802082836665186</v>
      </c>
      <c r="I7" s="100">
        <f>IF(SER_hh_emih!I7=0,0,SER_hh_emih!I7/SER_summary!I$26)</f>
        <v>60.59316598616067</v>
      </c>
      <c r="J7" s="100">
        <f>IF(SER_hh_emih!J7=0,0,SER_hh_emih!J7/SER_summary!J$26)</f>
        <v>49.553638789992171</v>
      </c>
      <c r="K7" s="100">
        <f>IF(SER_hh_emih!K7=0,0,SER_hh_emih!K7/SER_summary!K$26)</f>
        <v>48.214980311893619</v>
      </c>
      <c r="L7" s="100">
        <f>IF(SER_hh_emih!L7=0,0,SER_hh_emih!L7/SER_summary!L$26)</f>
        <v>48.887523569267003</v>
      </c>
      <c r="M7" s="100">
        <f>IF(SER_hh_emih!M7=0,0,SER_hh_emih!M7/SER_summary!M$26)</f>
        <v>42.08230062647575</v>
      </c>
      <c r="N7" s="100">
        <f>IF(SER_hh_emih!N7=0,0,SER_hh_emih!N7/SER_summary!N$26)</f>
        <v>51.414572619083337</v>
      </c>
      <c r="O7" s="100">
        <f>IF(SER_hh_emih!O7=0,0,SER_hh_emih!O7/SER_summary!O$26)</f>
        <v>47.316430522916441</v>
      </c>
      <c r="P7" s="100">
        <f>IF(SER_hh_emih!P7=0,0,SER_hh_emih!P7/SER_summary!P$26)</f>
        <v>47.974807624809941</v>
      </c>
      <c r="Q7" s="100">
        <f>IF(SER_hh_emih!Q7=0,0,SER_hh_emih!Q7/SER_summary!Q$26)</f>
        <v>44.031060669329094</v>
      </c>
    </row>
    <row r="8" spans="1:17" ht="12" customHeight="1" x14ac:dyDescent="0.25">
      <c r="A8" s="88" t="s">
        <v>101</v>
      </c>
      <c r="B8" s="100">
        <f>IF(SER_hh_emih!B8=0,0,SER_hh_emih!B8/SER_summary!B$26)</f>
        <v>0</v>
      </c>
      <c r="C8" s="100">
        <f>IF(SER_hh_emih!C8=0,0,SER_hh_emih!C8/SER_summary!C$26)</f>
        <v>0</v>
      </c>
      <c r="D8" s="100">
        <f>IF(SER_hh_emih!D8=0,0,SER_hh_emih!D8/SER_summary!D$26)</f>
        <v>0</v>
      </c>
      <c r="E8" s="100">
        <f>IF(SER_hh_emih!E8=0,0,SER_hh_emih!E8/SER_summary!E$26)</f>
        <v>0</v>
      </c>
      <c r="F8" s="100">
        <f>IF(SER_hh_emih!F8=0,0,SER_hh_emih!F8/SER_summary!F$26)</f>
        <v>0</v>
      </c>
      <c r="G8" s="100">
        <f>IF(SER_hh_emih!G8=0,0,SER_hh_emih!G8/SER_summary!G$26)</f>
        <v>0</v>
      </c>
      <c r="H8" s="100">
        <f>IF(SER_hh_emih!H8=0,0,SER_hh_emih!H8/SER_summary!H$26)</f>
        <v>0</v>
      </c>
      <c r="I8" s="100">
        <f>IF(SER_hh_emih!I8=0,0,SER_hh_emih!I8/SER_summary!I$26)</f>
        <v>0</v>
      </c>
      <c r="J8" s="100">
        <f>IF(SER_hh_emih!J8=0,0,SER_hh_emih!J8/SER_summary!J$26)</f>
        <v>0</v>
      </c>
      <c r="K8" s="100">
        <f>IF(SER_hh_emih!K8=0,0,SER_hh_emih!K8/SER_summary!K$26)</f>
        <v>0</v>
      </c>
      <c r="L8" s="100">
        <f>IF(SER_hh_emih!L8=0,0,SER_hh_emih!L8/SER_summary!L$26)</f>
        <v>0</v>
      </c>
      <c r="M8" s="100">
        <f>IF(SER_hh_emih!M8=0,0,SER_hh_emih!M8/SER_summary!M$26)</f>
        <v>0</v>
      </c>
      <c r="N8" s="100">
        <f>IF(SER_hh_emih!N8=0,0,SER_hh_emih!N8/SER_summary!N$26)</f>
        <v>0</v>
      </c>
      <c r="O8" s="100">
        <f>IF(SER_hh_emih!O8=0,0,SER_hh_emih!O8/SER_summary!O$26)</f>
        <v>0</v>
      </c>
      <c r="P8" s="100">
        <f>IF(SER_hh_emih!P8=0,0,SER_hh_emih!P8/SER_summary!P$26)</f>
        <v>0</v>
      </c>
      <c r="Q8" s="100">
        <f>IF(SER_hh_emih!Q8=0,0,SER_hh_emih!Q8/SER_summary!Q$26)</f>
        <v>0</v>
      </c>
    </row>
    <row r="9" spans="1:17" ht="12" customHeight="1" x14ac:dyDescent="0.25">
      <c r="A9" s="88" t="s">
        <v>106</v>
      </c>
      <c r="B9" s="100">
        <f>IF(SER_hh_emih!B9=0,0,SER_hh_emih!B9/SER_summary!B$26)</f>
        <v>43.428189804760635</v>
      </c>
      <c r="C9" s="100">
        <f>IF(SER_hh_emih!C9=0,0,SER_hh_emih!C9/SER_summary!C$26)</f>
        <v>43.862271982809403</v>
      </c>
      <c r="D9" s="100">
        <f>IF(SER_hh_emih!D9=0,0,SER_hh_emih!D9/SER_summary!D$26)</f>
        <v>48.427749212395383</v>
      </c>
      <c r="E9" s="100">
        <f>IF(SER_hh_emih!E9=0,0,SER_hh_emih!E9/SER_summary!E$26)</f>
        <v>43.829637718425886</v>
      </c>
      <c r="F9" s="100">
        <f>IF(SER_hh_emih!F9=0,0,SER_hh_emih!F9/SER_summary!F$26)</f>
        <v>43.323448996161012</v>
      </c>
      <c r="G9" s="100">
        <f>IF(SER_hh_emih!G9=0,0,SER_hh_emih!G9/SER_summary!G$26)</f>
        <v>44.348950752240277</v>
      </c>
      <c r="H9" s="100">
        <f>IF(SER_hh_emih!H9=0,0,SER_hh_emih!H9/SER_summary!H$26)</f>
        <v>42.402639110804721</v>
      </c>
      <c r="I9" s="100">
        <f>IF(SER_hh_emih!I9=0,0,SER_hh_emih!I9/SER_summary!I$26)</f>
        <v>48.420475797014966</v>
      </c>
      <c r="J9" s="100">
        <f>IF(SER_hh_emih!J9=0,0,SER_hh_emih!J9/SER_summary!J$26)</f>
        <v>36.920701698951355</v>
      </c>
      <c r="K9" s="100">
        <f>IF(SER_hh_emih!K9=0,0,SER_hh_emih!K9/SER_summary!K$26)</f>
        <v>29.993677613091442</v>
      </c>
      <c r="L9" s="100">
        <f>IF(SER_hh_emih!L9=0,0,SER_hh_emih!L9/SER_summary!L$26)</f>
        <v>33.734443678313561</v>
      </c>
      <c r="M9" s="100">
        <f>IF(SER_hh_emih!M9=0,0,SER_hh_emih!M9/SER_summary!M$26)</f>
        <v>29.245998663575474</v>
      </c>
      <c r="N9" s="100">
        <f>IF(SER_hh_emih!N9=0,0,SER_hh_emih!N9/SER_summary!N$26)</f>
        <v>36.742377160406903</v>
      </c>
      <c r="O9" s="100">
        <f>IF(SER_hh_emih!O9=0,0,SER_hh_emih!O9/SER_summary!O$26)</f>
        <v>31.30205703746174</v>
      </c>
      <c r="P9" s="100">
        <f>IF(SER_hh_emih!P9=0,0,SER_hh_emih!P9/SER_summary!P$26)</f>
        <v>34.279816606211121</v>
      </c>
      <c r="Q9" s="100">
        <f>IF(SER_hh_emih!Q9=0,0,SER_hh_emih!Q9/SER_summary!Q$26)</f>
        <v>30.341310114380974</v>
      </c>
    </row>
    <row r="10" spans="1:17" ht="12" customHeight="1" x14ac:dyDescent="0.25">
      <c r="A10" s="88" t="s">
        <v>34</v>
      </c>
      <c r="B10" s="100">
        <f>IF(SER_hh_emih!B10=0,0,SER_hh_emih!B10/SER_summary!B$26)</f>
        <v>0</v>
      </c>
      <c r="C10" s="100">
        <f>IF(SER_hh_emih!C10=0,0,SER_hh_emih!C10/SER_summary!C$26)</f>
        <v>0</v>
      </c>
      <c r="D10" s="100">
        <f>IF(SER_hh_emih!D10=0,0,SER_hh_emih!D10/SER_summary!D$26)</f>
        <v>0</v>
      </c>
      <c r="E10" s="100">
        <f>IF(SER_hh_emih!E10=0,0,SER_hh_emih!E10/SER_summary!E$26)</f>
        <v>0</v>
      </c>
      <c r="F10" s="100">
        <f>IF(SER_hh_emih!F10=0,0,SER_hh_emih!F10/SER_summary!F$26)</f>
        <v>0</v>
      </c>
      <c r="G10" s="100">
        <f>IF(SER_hh_emih!G10=0,0,SER_hh_emih!G10/SER_summary!G$26)</f>
        <v>0</v>
      </c>
      <c r="H10" s="100">
        <f>IF(SER_hh_emih!H10=0,0,SER_hh_emih!H10/SER_summary!H$26)</f>
        <v>0</v>
      </c>
      <c r="I10" s="100">
        <f>IF(SER_hh_emih!I10=0,0,SER_hh_emih!I10/SER_summary!I$26)</f>
        <v>0</v>
      </c>
      <c r="J10" s="100">
        <f>IF(SER_hh_emih!J10=0,0,SER_hh_emih!J10/SER_summary!J$26)</f>
        <v>0</v>
      </c>
      <c r="K10" s="100">
        <f>IF(SER_hh_emih!K10=0,0,SER_hh_emih!K10/SER_summary!K$26)</f>
        <v>0</v>
      </c>
      <c r="L10" s="100">
        <f>IF(SER_hh_emih!L10=0,0,SER_hh_emih!L10/SER_summary!L$26)</f>
        <v>0</v>
      </c>
      <c r="M10" s="100">
        <f>IF(SER_hh_emih!M10=0,0,SER_hh_emih!M10/SER_summary!M$26)</f>
        <v>0</v>
      </c>
      <c r="N10" s="100">
        <f>IF(SER_hh_emih!N10=0,0,SER_hh_emih!N10/SER_summary!N$26)</f>
        <v>0</v>
      </c>
      <c r="O10" s="100">
        <f>IF(SER_hh_emih!O10=0,0,SER_hh_emih!O10/SER_summary!O$26)</f>
        <v>0</v>
      </c>
      <c r="P10" s="100">
        <f>IF(SER_hh_emih!P10=0,0,SER_hh_emih!P10/SER_summary!P$26)</f>
        <v>0</v>
      </c>
      <c r="Q10" s="100">
        <f>IF(SER_hh_emih!Q10=0,0,SER_hh_emih!Q10/SER_summary!Q$26)</f>
        <v>0</v>
      </c>
    </row>
    <row r="11" spans="1:17" ht="12" customHeight="1" x14ac:dyDescent="0.25">
      <c r="A11" s="88" t="s">
        <v>61</v>
      </c>
      <c r="B11" s="100">
        <f>IF(SER_hh_emih!B11=0,0,SER_hh_emih!B11/SER_summary!B$26)</f>
        <v>0</v>
      </c>
      <c r="C11" s="100">
        <f>IF(SER_hh_emih!C11=0,0,SER_hh_emih!C11/SER_summary!C$26)</f>
        <v>0</v>
      </c>
      <c r="D11" s="100">
        <f>IF(SER_hh_emih!D11=0,0,SER_hh_emih!D11/SER_summary!D$26)</f>
        <v>0</v>
      </c>
      <c r="E11" s="100">
        <f>IF(SER_hh_emih!E11=0,0,SER_hh_emih!E11/SER_summary!E$26)</f>
        <v>0</v>
      </c>
      <c r="F11" s="100">
        <f>IF(SER_hh_emih!F11=0,0,SER_hh_emih!F11/SER_summary!F$26)</f>
        <v>0</v>
      </c>
      <c r="G11" s="100">
        <f>IF(SER_hh_emih!G11=0,0,SER_hh_emih!G11/SER_summary!G$26)</f>
        <v>0</v>
      </c>
      <c r="H11" s="100">
        <f>IF(SER_hh_emih!H11=0,0,SER_hh_emih!H11/SER_summary!H$26)</f>
        <v>0</v>
      </c>
      <c r="I11" s="100">
        <f>IF(SER_hh_emih!I11=0,0,SER_hh_emih!I11/SER_summary!I$26)</f>
        <v>0</v>
      </c>
      <c r="J11" s="100">
        <f>IF(SER_hh_emih!J11=0,0,SER_hh_emih!J11/SER_summary!J$26)</f>
        <v>0</v>
      </c>
      <c r="K11" s="100">
        <f>IF(SER_hh_emih!K11=0,0,SER_hh_emih!K11/SER_summary!K$26)</f>
        <v>0</v>
      </c>
      <c r="L11" s="100">
        <f>IF(SER_hh_emih!L11=0,0,SER_hh_emih!L11/SER_summary!L$26)</f>
        <v>0</v>
      </c>
      <c r="M11" s="100">
        <f>IF(SER_hh_emih!M11=0,0,SER_hh_emih!M11/SER_summary!M$26)</f>
        <v>0</v>
      </c>
      <c r="N11" s="100">
        <f>IF(SER_hh_emih!N11=0,0,SER_hh_emih!N11/SER_summary!N$26)</f>
        <v>0</v>
      </c>
      <c r="O11" s="100">
        <f>IF(SER_hh_emih!O11=0,0,SER_hh_emih!O11/SER_summary!O$26)</f>
        <v>0</v>
      </c>
      <c r="P11" s="100">
        <f>IF(SER_hh_emih!P11=0,0,SER_hh_emih!P11/SER_summary!P$26)</f>
        <v>0</v>
      </c>
      <c r="Q11" s="100">
        <f>IF(SER_hh_emih!Q11=0,0,SER_hh_emih!Q11/SER_summary!Q$26)</f>
        <v>0</v>
      </c>
    </row>
    <row r="12" spans="1:17" ht="12" customHeight="1" x14ac:dyDescent="0.25">
      <c r="A12" s="88" t="s">
        <v>42</v>
      </c>
      <c r="B12" s="100">
        <f>IF(SER_hh_emih!B12=0,0,SER_hh_emih!B12/SER_summary!B$26)</f>
        <v>0</v>
      </c>
      <c r="C12" s="100">
        <f>IF(SER_hh_emih!C12=0,0,SER_hh_emih!C12/SER_summary!C$26)</f>
        <v>0</v>
      </c>
      <c r="D12" s="100">
        <f>IF(SER_hh_emih!D12=0,0,SER_hh_emih!D12/SER_summary!D$26)</f>
        <v>0</v>
      </c>
      <c r="E12" s="100">
        <f>IF(SER_hh_emih!E12=0,0,SER_hh_emih!E12/SER_summary!E$26)</f>
        <v>0</v>
      </c>
      <c r="F12" s="100">
        <f>IF(SER_hh_emih!F12=0,0,SER_hh_emih!F12/SER_summary!F$26)</f>
        <v>0</v>
      </c>
      <c r="G12" s="100">
        <f>IF(SER_hh_emih!G12=0,0,SER_hh_emih!G12/SER_summary!G$26)</f>
        <v>0</v>
      </c>
      <c r="H12" s="100">
        <f>IF(SER_hh_emih!H12=0,0,SER_hh_emih!H12/SER_summary!H$26)</f>
        <v>0</v>
      </c>
      <c r="I12" s="100">
        <f>IF(SER_hh_emih!I12=0,0,SER_hh_emih!I12/SER_summary!I$26)</f>
        <v>0</v>
      </c>
      <c r="J12" s="100">
        <f>IF(SER_hh_emih!J12=0,0,SER_hh_emih!J12/SER_summary!J$26)</f>
        <v>0</v>
      </c>
      <c r="K12" s="100">
        <f>IF(SER_hh_emih!K12=0,0,SER_hh_emih!K12/SER_summary!K$26)</f>
        <v>0</v>
      </c>
      <c r="L12" s="100">
        <f>IF(SER_hh_emih!L12=0,0,SER_hh_emih!L12/SER_summary!L$26)</f>
        <v>0</v>
      </c>
      <c r="M12" s="100">
        <f>IF(SER_hh_emih!M12=0,0,SER_hh_emih!M12/SER_summary!M$26)</f>
        <v>0</v>
      </c>
      <c r="N12" s="100">
        <f>IF(SER_hh_emih!N12=0,0,SER_hh_emih!N12/SER_summary!N$26)</f>
        <v>0</v>
      </c>
      <c r="O12" s="100">
        <f>IF(SER_hh_emih!O12=0,0,SER_hh_emih!O12/SER_summary!O$26)</f>
        <v>0</v>
      </c>
      <c r="P12" s="100">
        <f>IF(SER_hh_emih!P12=0,0,SER_hh_emih!P12/SER_summary!P$26)</f>
        <v>0</v>
      </c>
      <c r="Q12" s="100">
        <f>IF(SER_hh_emih!Q12=0,0,SER_hh_emih!Q12/SER_summary!Q$26)</f>
        <v>0</v>
      </c>
    </row>
    <row r="13" spans="1:17" ht="12" customHeight="1" x14ac:dyDescent="0.25">
      <c r="A13" s="88" t="s">
        <v>105</v>
      </c>
      <c r="B13" s="100">
        <f>IF(SER_hh_emih!B13=0,0,SER_hh_emih!B13/SER_summary!B$26)</f>
        <v>0</v>
      </c>
      <c r="C13" s="100">
        <f>IF(SER_hh_emih!C13=0,0,SER_hh_emih!C13/SER_summary!C$26)</f>
        <v>0</v>
      </c>
      <c r="D13" s="100">
        <f>IF(SER_hh_emih!D13=0,0,SER_hh_emih!D13/SER_summary!D$26)</f>
        <v>0</v>
      </c>
      <c r="E13" s="100">
        <f>IF(SER_hh_emih!E13=0,0,SER_hh_emih!E13/SER_summary!E$26)</f>
        <v>0</v>
      </c>
      <c r="F13" s="100">
        <f>IF(SER_hh_emih!F13=0,0,SER_hh_emih!F13/SER_summary!F$26)</f>
        <v>0</v>
      </c>
      <c r="G13" s="100">
        <f>IF(SER_hh_emih!G13=0,0,SER_hh_emih!G13/SER_summary!G$26)</f>
        <v>0</v>
      </c>
      <c r="H13" s="100">
        <f>IF(SER_hh_emih!H13=0,0,SER_hh_emih!H13/SER_summary!H$26)</f>
        <v>0</v>
      </c>
      <c r="I13" s="100">
        <f>IF(SER_hh_emih!I13=0,0,SER_hh_emih!I13/SER_summary!I$26)</f>
        <v>0</v>
      </c>
      <c r="J13" s="100">
        <f>IF(SER_hh_emih!J13=0,0,SER_hh_emih!J13/SER_summary!J$26)</f>
        <v>0</v>
      </c>
      <c r="K13" s="100">
        <f>IF(SER_hh_emih!K13=0,0,SER_hh_emih!K13/SER_summary!K$26)</f>
        <v>0</v>
      </c>
      <c r="L13" s="100">
        <f>IF(SER_hh_emih!L13=0,0,SER_hh_emih!L13/SER_summary!L$26)</f>
        <v>0</v>
      </c>
      <c r="M13" s="100">
        <f>IF(SER_hh_emih!M13=0,0,SER_hh_emih!M13/SER_summary!M$26)</f>
        <v>0</v>
      </c>
      <c r="N13" s="100">
        <f>IF(SER_hh_emih!N13=0,0,SER_hh_emih!N13/SER_summary!N$26)</f>
        <v>0</v>
      </c>
      <c r="O13" s="100">
        <f>IF(SER_hh_emih!O13=0,0,SER_hh_emih!O13/SER_summary!O$26)</f>
        <v>0</v>
      </c>
      <c r="P13" s="100">
        <f>IF(SER_hh_emih!P13=0,0,SER_hh_emih!P13/SER_summary!P$26)</f>
        <v>0</v>
      </c>
      <c r="Q13" s="100">
        <f>IF(SER_hh_emih!Q13=0,0,SER_hh_emih!Q13/SER_summary!Q$26)</f>
        <v>0</v>
      </c>
    </row>
    <row r="14" spans="1:17" ht="12" customHeight="1" x14ac:dyDescent="0.25">
      <c r="A14" s="51" t="s">
        <v>104</v>
      </c>
      <c r="B14" s="22">
        <f>IF(SER_hh_emih!B14=0,0,SER_hh_emih!B14/SER_summary!B$26)</f>
        <v>0</v>
      </c>
      <c r="C14" s="22">
        <f>IF(SER_hh_emih!C14=0,0,SER_hh_emih!C14/SER_summary!C$26)</f>
        <v>0</v>
      </c>
      <c r="D14" s="22">
        <f>IF(SER_hh_emih!D14=0,0,SER_hh_emih!D14/SER_summary!D$26)</f>
        <v>0</v>
      </c>
      <c r="E14" s="22">
        <f>IF(SER_hh_emih!E14=0,0,SER_hh_emih!E14/SER_summary!E$26)</f>
        <v>0</v>
      </c>
      <c r="F14" s="22">
        <f>IF(SER_hh_emih!F14=0,0,SER_hh_emih!F14/SER_summary!F$26)</f>
        <v>0</v>
      </c>
      <c r="G14" s="22">
        <f>IF(SER_hh_emih!G14=0,0,SER_hh_emih!G14/SER_summary!G$26)</f>
        <v>0</v>
      </c>
      <c r="H14" s="22">
        <f>IF(SER_hh_emih!H14=0,0,SER_hh_emih!H14/SER_summary!H$26)</f>
        <v>0</v>
      </c>
      <c r="I14" s="22">
        <f>IF(SER_hh_emih!I14=0,0,SER_hh_emih!I14/SER_summary!I$26)</f>
        <v>0</v>
      </c>
      <c r="J14" s="22">
        <f>IF(SER_hh_emih!J14=0,0,SER_hh_emih!J14/SER_summary!J$26)</f>
        <v>0</v>
      </c>
      <c r="K14" s="22">
        <f>IF(SER_hh_emih!K14=0,0,SER_hh_emih!K14/SER_summary!K$26)</f>
        <v>0</v>
      </c>
      <c r="L14" s="22">
        <f>IF(SER_hh_emih!L14=0,0,SER_hh_emih!L14/SER_summary!L$26)</f>
        <v>0</v>
      </c>
      <c r="M14" s="22">
        <f>IF(SER_hh_emih!M14=0,0,SER_hh_emih!M14/SER_summary!M$26)</f>
        <v>0</v>
      </c>
      <c r="N14" s="22">
        <f>IF(SER_hh_emih!N14=0,0,SER_hh_emih!N14/SER_summary!N$26)</f>
        <v>0</v>
      </c>
      <c r="O14" s="22">
        <f>IF(SER_hh_emih!O14=0,0,SER_hh_emih!O14/SER_summary!O$26)</f>
        <v>0</v>
      </c>
      <c r="P14" s="22">
        <f>IF(SER_hh_emih!P14=0,0,SER_hh_emih!P14/SER_summary!P$26)</f>
        <v>0</v>
      </c>
      <c r="Q14" s="22">
        <f>IF(SER_hh_emih!Q14=0,0,SER_hh_emih!Q14/SER_summary!Q$26)</f>
        <v>0</v>
      </c>
    </row>
    <row r="15" spans="1:17" ht="12" customHeight="1" x14ac:dyDescent="0.25">
      <c r="A15" s="105" t="s">
        <v>108</v>
      </c>
      <c r="B15" s="104">
        <f>IF(SER_hh_emih!B15=0,0,SER_hh_emih!B15/SER_summary!B$26)</f>
        <v>0</v>
      </c>
      <c r="C15" s="104">
        <f>IF(SER_hh_emih!C15=0,0,SER_hh_emih!C15/SER_summary!C$26)</f>
        <v>0</v>
      </c>
      <c r="D15" s="104">
        <f>IF(SER_hh_emih!D15=0,0,SER_hh_emih!D15/SER_summary!D$26)</f>
        <v>0</v>
      </c>
      <c r="E15" s="104">
        <f>IF(SER_hh_emih!E15=0,0,SER_hh_emih!E15/SER_summary!E$26)</f>
        <v>0</v>
      </c>
      <c r="F15" s="104">
        <f>IF(SER_hh_emih!F15=0,0,SER_hh_emih!F15/SER_summary!F$26)</f>
        <v>0</v>
      </c>
      <c r="G15" s="104">
        <f>IF(SER_hh_emih!G15=0,0,SER_hh_emih!G15/SER_summary!G$26)</f>
        <v>0</v>
      </c>
      <c r="H15" s="104">
        <f>IF(SER_hh_emih!H15=0,0,SER_hh_emih!H15/SER_summary!H$26)</f>
        <v>0</v>
      </c>
      <c r="I15" s="104">
        <f>IF(SER_hh_emih!I15=0,0,SER_hh_emih!I15/SER_summary!I$26)</f>
        <v>0</v>
      </c>
      <c r="J15" s="104">
        <f>IF(SER_hh_emih!J15=0,0,SER_hh_emih!J15/SER_summary!J$26)</f>
        <v>0</v>
      </c>
      <c r="K15" s="104">
        <f>IF(SER_hh_emih!K15=0,0,SER_hh_emih!K15/SER_summary!K$26)</f>
        <v>0</v>
      </c>
      <c r="L15" s="104">
        <f>IF(SER_hh_emih!L15=0,0,SER_hh_emih!L15/SER_summary!L$26)</f>
        <v>0</v>
      </c>
      <c r="M15" s="104">
        <f>IF(SER_hh_emih!M15=0,0,SER_hh_emih!M15/SER_summary!M$26)</f>
        <v>0</v>
      </c>
      <c r="N15" s="104">
        <f>IF(SER_hh_emih!N15=0,0,SER_hh_emih!N15/SER_summary!N$26)</f>
        <v>0</v>
      </c>
      <c r="O15" s="104">
        <f>IF(SER_hh_emih!O15=0,0,SER_hh_emih!O15/SER_summary!O$26)</f>
        <v>0</v>
      </c>
      <c r="P15" s="104">
        <f>IF(SER_hh_emih!P15=0,0,SER_hh_emih!P15/SER_summary!P$26)</f>
        <v>0</v>
      </c>
      <c r="Q15" s="104">
        <f>IF(SER_hh_emih!Q15=0,0,SER_hh_emih!Q15/SER_summary!Q$26)</f>
        <v>0</v>
      </c>
    </row>
    <row r="16" spans="1:17" ht="12.95" customHeight="1" x14ac:dyDescent="0.25">
      <c r="A16" s="90" t="s">
        <v>102</v>
      </c>
      <c r="B16" s="101">
        <f>IF(SER_hh_emih!B16=0,0,SER_hh_emih!B16/SER_summary!B$26)</f>
        <v>0</v>
      </c>
      <c r="C16" s="101">
        <f>IF(SER_hh_emih!C16=0,0,SER_hh_emih!C16/SER_summary!C$26)</f>
        <v>0</v>
      </c>
      <c r="D16" s="101">
        <f>IF(SER_hh_emih!D16=0,0,SER_hh_emih!D16/SER_summary!D$26)</f>
        <v>0</v>
      </c>
      <c r="E16" s="101">
        <f>IF(SER_hh_emih!E16=0,0,SER_hh_emih!E16/SER_summary!E$26)</f>
        <v>0</v>
      </c>
      <c r="F16" s="101">
        <f>IF(SER_hh_emih!F16=0,0,SER_hh_emih!F16/SER_summary!F$26)</f>
        <v>0</v>
      </c>
      <c r="G16" s="101">
        <f>IF(SER_hh_emih!G16=0,0,SER_hh_emih!G16/SER_summary!G$26)</f>
        <v>0</v>
      </c>
      <c r="H16" s="101">
        <f>IF(SER_hh_emih!H16=0,0,SER_hh_emih!H16/SER_summary!H$26)</f>
        <v>0</v>
      </c>
      <c r="I16" s="101">
        <f>IF(SER_hh_emih!I16=0,0,SER_hh_emih!I16/SER_summary!I$26)</f>
        <v>0</v>
      </c>
      <c r="J16" s="101">
        <f>IF(SER_hh_emih!J16=0,0,SER_hh_emih!J16/SER_summary!J$26)</f>
        <v>0</v>
      </c>
      <c r="K16" s="101">
        <f>IF(SER_hh_emih!K16=0,0,SER_hh_emih!K16/SER_summary!K$26)</f>
        <v>0</v>
      </c>
      <c r="L16" s="101">
        <f>IF(SER_hh_emih!L16=0,0,SER_hh_emih!L16/SER_summary!L$26)</f>
        <v>0</v>
      </c>
      <c r="M16" s="101">
        <f>IF(SER_hh_emih!M16=0,0,SER_hh_emih!M16/SER_summary!M$26)</f>
        <v>0</v>
      </c>
      <c r="N16" s="101">
        <f>IF(SER_hh_emih!N16=0,0,SER_hh_emih!N16/SER_summary!N$26)</f>
        <v>0</v>
      </c>
      <c r="O16" s="101">
        <f>IF(SER_hh_emih!O16=0,0,SER_hh_emih!O16/SER_summary!O$26)</f>
        <v>0</v>
      </c>
      <c r="P16" s="101">
        <f>IF(SER_hh_emih!P16=0,0,SER_hh_emih!P16/SER_summary!P$26)</f>
        <v>0</v>
      </c>
      <c r="Q16" s="101">
        <f>IF(SER_hh_emih!Q16=0,0,SER_hh_emih!Q16/SER_summary!Q$26)</f>
        <v>0</v>
      </c>
    </row>
    <row r="17" spans="1:17" ht="12.95" customHeight="1" x14ac:dyDescent="0.25">
      <c r="A17" s="88" t="s">
        <v>101</v>
      </c>
      <c r="B17" s="103">
        <f>IF(SER_hh_emih!B17=0,0,SER_hh_emih!B17/SER_summary!B$26)</f>
        <v>0</v>
      </c>
      <c r="C17" s="103">
        <f>IF(SER_hh_emih!C17=0,0,SER_hh_emih!C17/SER_summary!C$26)</f>
        <v>0</v>
      </c>
      <c r="D17" s="103">
        <f>IF(SER_hh_emih!D17=0,0,SER_hh_emih!D17/SER_summary!D$26)</f>
        <v>0</v>
      </c>
      <c r="E17" s="103">
        <f>IF(SER_hh_emih!E17=0,0,SER_hh_emih!E17/SER_summary!E$26)</f>
        <v>0</v>
      </c>
      <c r="F17" s="103">
        <f>IF(SER_hh_emih!F17=0,0,SER_hh_emih!F17/SER_summary!F$26)</f>
        <v>0</v>
      </c>
      <c r="G17" s="103">
        <f>IF(SER_hh_emih!G17=0,0,SER_hh_emih!G17/SER_summary!G$26)</f>
        <v>0</v>
      </c>
      <c r="H17" s="103">
        <f>IF(SER_hh_emih!H17=0,0,SER_hh_emih!H17/SER_summary!H$26)</f>
        <v>0</v>
      </c>
      <c r="I17" s="103">
        <f>IF(SER_hh_emih!I17=0,0,SER_hh_emih!I17/SER_summary!I$26)</f>
        <v>0</v>
      </c>
      <c r="J17" s="103">
        <f>IF(SER_hh_emih!J17=0,0,SER_hh_emih!J17/SER_summary!J$26)</f>
        <v>0</v>
      </c>
      <c r="K17" s="103">
        <f>IF(SER_hh_emih!K17=0,0,SER_hh_emih!K17/SER_summary!K$26)</f>
        <v>0</v>
      </c>
      <c r="L17" s="103">
        <f>IF(SER_hh_emih!L17=0,0,SER_hh_emih!L17/SER_summary!L$26)</f>
        <v>0</v>
      </c>
      <c r="M17" s="103">
        <f>IF(SER_hh_emih!M17=0,0,SER_hh_emih!M17/SER_summary!M$26)</f>
        <v>0</v>
      </c>
      <c r="N17" s="103">
        <f>IF(SER_hh_emih!N17=0,0,SER_hh_emih!N17/SER_summary!N$26)</f>
        <v>0</v>
      </c>
      <c r="O17" s="103">
        <f>IF(SER_hh_emih!O17=0,0,SER_hh_emih!O17/SER_summary!O$26)</f>
        <v>0</v>
      </c>
      <c r="P17" s="103">
        <f>IF(SER_hh_emih!P17=0,0,SER_hh_emih!P17/SER_summary!P$26)</f>
        <v>0</v>
      </c>
      <c r="Q17" s="103">
        <f>IF(SER_hh_emih!Q17=0,0,SER_hh_emih!Q17/SER_summary!Q$26)</f>
        <v>0</v>
      </c>
    </row>
    <row r="18" spans="1:17" ht="12" customHeight="1" x14ac:dyDescent="0.25">
      <c r="A18" s="88" t="s">
        <v>100</v>
      </c>
      <c r="B18" s="103">
        <f>IF(SER_hh_emih!B18=0,0,SER_hh_emih!B18/SER_summary!B$26)</f>
        <v>0</v>
      </c>
      <c r="C18" s="103">
        <f>IF(SER_hh_emih!C18=0,0,SER_hh_emih!C18/SER_summary!C$26)</f>
        <v>0</v>
      </c>
      <c r="D18" s="103">
        <f>IF(SER_hh_emih!D18=0,0,SER_hh_emih!D18/SER_summary!D$26)</f>
        <v>0</v>
      </c>
      <c r="E18" s="103">
        <f>IF(SER_hh_emih!E18=0,0,SER_hh_emih!E18/SER_summary!E$26)</f>
        <v>0</v>
      </c>
      <c r="F18" s="103">
        <f>IF(SER_hh_emih!F18=0,0,SER_hh_emih!F18/SER_summary!F$26)</f>
        <v>0</v>
      </c>
      <c r="G18" s="103">
        <f>IF(SER_hh_emih!G18=0,0,SER_hh_emih!G18/SER_summary!G$26)</f>
        <v>0</v>
      </c>
      <c r="H18" s="103">
        <f>IF(SER_hh_emih!H18=0,0,SER_hh_emih!H18/SER_summary!H$26)</f>
        <v>0</v>
      </c>
      <c r="I18" s="103">
        <f>IF(SER_hh_emih!I18=0,0,SER_hh_emih!I18/SER_summary!I$26)</f>
        <v>0</v>
      </c>
      <c r="J18" s="103">
        <f>IF(SER_hh_emih!J18=0,0,SER_hh_emih!J18/SER_summary!J$26)</f>
        <v>0</v>
      </c>
      <c r="K18" s="103">
        <f>IF(SER_hh_emih!K18=0,0,SER_hh_emih!K18/SER_summary!K$26)</f>
        <v>0</v>
      </c>
      <c r="L18" s="103">
        <f>IF(SER_hh_emih!L18=0,0,SER_hh_emih!L18/SER_summary!L$26)</f>
        <v>0</v>
      </c>
      <c r="M18" s="103">
        <f>IF(SER_hh_emih!M18=0,0,SER_hh_emih!M18/SER_summary!M$26)</f>
        <v>0</v>
      </c>
      <c r="N18" s="103">
        <f>IF(SER_hh_emih!N18=0,0,SER_hh_emih!N18/SER_summary!N$26)</f>
        <v>0</v>
      </c>
      <c r="O18" s="103">
        <f>IF(SER_hh_emih!O18=0,0,SER_hh_emih!O18/SER_summary!O$26)</f>
        <v>0</v>
      </c>
      <c r="P18" s="103">
        <f>IF(SER_hh_emih!P18=0,0,SER_hh_emih!P18/SER_summary!P$26)</f>
        <v>0</v>
      </c>
      <c r="Q18" s="103">
        <f>IF(SER_hh_emih!Q18=0,0,SER_hh_emih!Q18/SER_summary!Q$26)</f>
        <v>0</v>
      </c>
    </row>
    <row r="19" spans="1:17" ht="12.95" customHeight="1" x14ac:dyDescent="0.25">
      <c r="A19" s="90" t="s">
        <v>47</v>
      </c>
      <c r="B19" s="101">
        <f>IF(SER_hh_emih!B19=0,0,SER_hh_emih!B19/SER_summary!B$26)</f>
        <v>1.3118792944102555</v>
      </c>
      <c r="C19" s="101">
        <f>IF(SER_hh_emih!C19=0,0,SER_hh_emih!C19/SER_summary!C$26)</f>
        <v>1.3053385566879185</v>
      </c>
      <c r="D19" s="101">
        <f>IF(SER_hh_emih!D19=0,0,SER_hh_emih!D19/SER_summary!D$26)</f>
        <v>1.3526834927744511</v>
      </c>
      <c r="E19" s="101">
        <f>IF(SER_hh_emih!E19=0,0,SER_hh_emih!E19/SER_summary!E$26)</f>
        <v>1.3349144362316157</v>
      </c>
      <c r="F19" s="101">
        <f>IF(SER_hh_emih!F19=0,0,SER_hh_emih!F19/SER_summary!F$26)</f>
        <v>1.307542905379443</v>
      </c>
      <c r="G19" s="101">
        <f>IF(SER_hh_emih!G19=0,0,SER_hh_emih!G19/SER_summary!G$26)</f>
        <v>1.3375057605911387</v>
      </c>
      <c r="H19" s="101">
        <f>IF(SER_hh_emih!H19=0,0,SER_hh_emih!H19/SER_summary!H$26)</f>
        <v>1.3043384537271974</v>
      </c>
      <c r="I19" s="101">
        <f>IF(SER_hh_emih!I19=0,0,SER_hh_emih!I19/SER_summary!I$26)</f>
        <v>1.2688585978283347</v>
      </c>
      <c r="J19" s="101">
        <f>IF(SER_hh_emih!J19=0,0,SER_hh_emih!J19/SER_summary!J$26)</f>
        <v>1.3395004105804216</v>
      </c>
      <c r="K19" s="101">
        <f>IF(SER_hh_emih!K19=0,0,SER_hh_emih!K19/SER_summary!K$26)</f>
        <v>1.3921866166343926</v>
      </c>
      <c r="L19" s="101">
        <f>IF(SER_hh_emih!L19=0,0,SER_hh_emih!L19/SER_summary!L$26)</f>
        <v>1.4050517855072002</v>
      </c>
      <c r="M19" s="101">
        <f>IF(SER_hh_emih!M19=0,0,SER_hh_emih!M19/SER_summary!M$26)</f>
        <v>1.4172643838329735</v>
      </c>
      <c r="N19" s="101">
        <f>IF(SER_hh_emih!N19=0,0,SER_hh_emih!N19/SER_summary!N$26)</f>
        <v>1.4367906093955616</v>
      </c>
      <c r="O19" s="101">
        <f>IF(SER_hh_emih!O19=0,0,SER_hh_emih!O19/SER_summary!O$26)</f>
        <v>1.4404932522237686</v>
      </c>
      <c r="P19" s="101">
        <f>IF(SER_hh_emih!P19=0,0,SER_hh_emih!P19/SER_summary!P$26)</f>
        <v>1.4288884074969148</v>
      </c>
      <c r="Q19" s="101">
        <f>IF(SER_hh_emih!Q19=0,0,SER_hh_emih!Q19/SER_summary!Q$26)</f>
        <v>1.4338178858015767</v>
      </c>
    </row>
    <row r="20" spans="1:17" ht="12" customHeight="1" x14ac:dyDescent="0.25">
      <c r="A20" s="88" t="s">
        <v>38</v>
      </c>
      <c r="B20" s="100">
        <f>IF(SER_hh_emih!B20=0,0,SER_hh_emih!B20/SER_summary!B$26)</f>
        <v>0</v>
      </c>
      <c r="C20" s="100">
        <f>IF(SER_hh_emih!C20=0,0,SER_hh_emih!C20/SER_summary!C$26)</f>
        <v>0</v>
      </c>
      <c r="D20" s="100">
        <f>IF(SER_hh_emih!D20=0,0,SER_hh_emih!D20/SER_summary!D$26)</f>
        <v>0</v>
      </c>
      <c r="E20" s="100">
        <f>IF(SER_hh_emih!E20=0,0,SER_hh_emih!E20/SER_summary!E$26)</f>
        <v>0</v>
      </c>
      <c r="F20" s="100">
        <f>IF(SER_hh_emih!F20=0,0,SER_hh_emih!F20/SER_summary!F$26)</f>
        <v>0</v>
      </c>
      <c r="G20" s="100">
        <f>IF(SER_hh_emih!G20=0,0,SER_hh_emih!G20/SER_summary!G$26)</f>
        <v>0</v>
      </c>
      <c r="H20" s="100">
        <f>IF(SER_hh_emih!H20=0,0,SER_hh_emih!H20/SER_summary!H$26)</f>
        <v>0</v>
      </c>
      <c r="I20" s="100">
        <f>IF(SER_hh_emih!I20=0,0,SER_hh_emih!I20/SER_summary!I$26)</f>
        <v>0</v>
      </c>
      <c r="J20" s="100">
        <f>IF(SER_hh_emih!J20=0,0,SER_hh_emih!J20/SER_summary!J$26)</f>
        <v>0</v>
      </c>
      <c r="K20" s="100">
        <f>IF(SER_hh_emih!K20=0,0,SER_hh_emih!K20/SER_summary!K$26)</f>
        <v>0</v>
      </c>
      <c r="L20" s="100">
        <f>IF(SER_hh_emih!L20=0,0,SER_hh_emih!L20/SER_summary!L$26)</f>
        <v>0</v>
      </c>
      <c r="M20" s="100">
        <f>IF(SER_hh_emih!M20=0,0,SER_hh_emih!M20/SER_summary!M$26)</f>
        <v>0</v>
      </c>
      <c r="N20" s="100">
        <f>IF(SER_hh_emih!N20=0,0,SER_hh_emih!N20/SER_summary!N$26)</f>
        <v>0</v>
      </c>
      <c r="O20" s="100">
        <f>IF(SER_hh_emih!O20=0,0,SER_hh_emih!O20/SER_summary!O$26)</f>
        <v>0</v>
      </c>
      <c r="P20" s="100">
        <f>IF(SER_hh_emih!P20=0,0,SER_hh_emih!P20/SER_summary!P$26)</f>
        <v>0</v>
      </c>
      <c r="Q20" s="100">
        <f>IF(SER_hh_emih!Q20=0,0,SER_hh_emih!Q20/SER_summary!Q$26)</f>
        <v>0</v>
      </c>
    </row>
    <row r="21" spans="1:17" s="28" customFormat="1" ht="12" customHeight="1" x14ac:dyDescent="0.25">
      <c r="A21" s="88" t="s">
        <v>66</v>
      </c>
      <c r="B21" s="100">
        <f>IF(SER_hh_emih!B21=0,0,SER_hh_emih!B21/SER_summary!B$26)</f>
        <v>0</v>
      </c>
      <c r="C21" s="100">
        <f>IF(SER_hh_emih!C21=0,0,SER_hh_emih!C21/SER_summary!C$26)</f>
        <v>0</v>
      </c>
      <c r="D21" s="100">
        <f>IF(SER_hh_emih!D21=0,0,SER_hh_emih!D21/SER_summary!D$26)</f>
        <v>0</v>
      </c>
      <c r="E21" s="100">
        <f>IF(SER_hh_emih!E21=0,0,SER_hh_emih!E21/SER_summary!E$26)</f>
        <v>0</v>
      </c>
      <c r="F21" s="100">
        <f>IF(SER_hh_emih!F21=0,0,SER_hh_emih!F21/SER_summary!F$26)</f>
        <v>0</v>
      </c>
      <c r="G21" s="100">
        <f>IF(SER_hh_emih!G21=0,0,SER_hh_emih!G21/SER_summary!G$26)</f>
        <v>0</v>
      </c>
      <c r="H21" s="100">
        <f>IF(SER_hh_emih!H21=0,0,SER_hh_emih!H21/SER_summary!H$26)</f>
        <v>0</v>
      </c>
      <c r="I21" s="100">
        <f>IF(SER_hh_emih!I21=0,0,SER_hh_emih!I21/SER_summary!I$26)</f>
        <v>0</v>
      </c>
      <c r="J21" s="100">
        <f>IF(SER_hh_emih!J21=0,0,SER_hh_emih!J21/SER_summary!J$26)</f>
        <v>0</v>
      </c>
      <c r="K21" s="100">
        <f>IF(SER_hh_emih!K21=0,0,SER_hh_emih!K21/SER_summary!K$26)</f>
        <v>0</v>
      </c>
      <c r="L21" s="100">
        <f>IF(SER_hh_emih!L21=0,0,SER_hh_emih!L21/SER_summary!L$26)</f>
        <v>0</v>
      </c>
      <c r="M21" s="100">
        <f>IF(SER_hh_emih!M21=0,0,SER_hh_emih!M21/SER_summary!M$26)</f>
        <v>0</v>
      </c>
      <c r="N21" s="100">
        <f>IF(SER_hh_emih!N21=0,0,SER_hh_emih!N21/SER_summary!N$26)</f>
        <v>0</v>
      </c>
      <c r="O21" s="100">
        <f>IF(SER_hh_emih!O21=0,0,SER_hh_emih!O21/SER_summary!O$26)</f>
        <v>0</v>
      </c>
      <c r="P21" s="100">
        <f>IF(SER_hh_emih!P21=0,0,SER_hh_emih!P21/SER_summary!P$26)</f>
        <v>0</v>
      </c>
      <c r="Q21" s="100">
        <f>IF(SER_hh_emih!Q21=0,0,SER_hh_emih!Q21/SER_summary!Q$26)</f>
        <v>0</v>
      </c>
    </row>
    <row r="22" spans="1:17" ht="12" customHeight="1" x14ac:dyDescent="0.25">
      <c r="A22" s="88" t="s">
        <v>99</v>
      </c>
      <c r="B22" s="100">
        <f>IF(SER_hh_emih!B22=0,0,SER_hh_emih!B22/SER_summary!B$26)</f>
        <v>8.1506606208658585</v>
      </c>
      <c r="C22" s="100">
        <f>IF(SER_hh_emih!C22=0,0,SER_hh_emih!C22/SER_summary!C$26)</f>
        <v>8.1531972506190193</v>
      </c>
      <c r="D22" s="100">
        <f>IF(SER_hh_emih!D22=0,0,SER_hh_emih!D22/SER_summary!D$26)</f>
        <v>8.1111470858891828</v>
      </c>
      <c r="E22" s="100">
        <f>IF(SER_hh_emih!E22=0,0,SER_hh_emih!E22/SER_summary!E$26)</f>
        <v>8.0535451136399114</v>
      </c>
      <c r="F22" s="100">
        <f>IF(SER_hh_emih!F22=0,0,SER_hh_emih!F22/SER_summary!F$26)</f>
        <v>8.0528986376017784</v>
      </c>
      <c r="G22" s="100">
        <f>IF(SER_hh_emih!G22=0,0,SER_hh_emih!G22/SER_summary!G$26)</f>
        <v>7.9992707810268451</v>
      </c>
      <c r="H22" s="100">
        <f>IF(SER_hh_emih!H22=0,0,SER_hh_emih!H22/SER_summary!H$26)</f>
        <v>7.9963544414072443</v>
      </c>
      <c r="I22" s="100">
        <f>IF(SER_hh_emih!I22=0,0,SER_hh_emih!I22/SER_summary!I$26)</f>
        <v>7.9028785374306345</v>
      </c>
      <c r="J22" s="100">
        <f>IF(SER_hh_emih!J22=0,0,SER_hh_emih!J22/SER_summary!J$26)</f>
        <v>7.6883818526917302</v>
      </c>
      <c r="K22" s="100">
        <f>IF(SER_hh_emih!K22=0,0,SER_hh_emih!K22/SER_summary!K$26)</f>
        <v>7.6742151470096118</v>
      </c>
      <c r="L22" s="100">
        <f>IF(SER_hh_emih!L22=0,0,SER_hh_emih!L22/SER_summary!L$26)</f>
        <v>7.6249023416867061</v>
      </c>
      <c r="M22" s="100">
        <f>IF(SER_hh_emih!M22=0,0,SER_hh_emih!M22/SER_summary!M$26)</f>
        <v>7.7250121314913569</v>
      </c>
      <c r="N22" s="100">
        <f>IF(SER_hh_emih!N22=0,0,SER_hh_emih!N22/SER_summary!N$26)</f>
        <v>7.7437544157233544</v>
      </c>
      <c r="O22" s="100">
        <f>IF(SER_hh_emih!O22=0,0,SER_hh_emih!O22/SER_summary!O$26)</f>
        <v>7.7711890560570938</v>
      </c>
      <c r="P22" s="100">
        <f>IF(SER_hh_emih!P22=0,0,SER_hh_emih!P22/SER_summary!P$26)</f>
        <v>7.699673340141385</v>
      </c>
      <c r="Q22" s="100">
        <f>IF(SER_hh_emih!Q22=0,0,SER_hh_emih!Q22/SER_summary!Q$26)</f>
        <v>7.7093215349330526</v>
      </c>
    </row>
    <row r="23" spans="1:17" ht="12" customHeight="1" x14ac:dyDescent="0.25">
      <c r="A23" s="88" t="s">
        <v>98</v>
      </c>
      <c r="B23" s="100">
        <f>IF(SER_hh_emih!B23=0,0,SER_hh_emih!B23/SER_summary!B$26)</f>
        <v>5.7087275452169406</v>
      </c>
      <c r="C23" s="100">
        <f>IF(SER_hh_emih!C23=0,0,SER_hh_emih!C23/SER_summary!C$26)</f>
        <v>5.7109860902967693</v>
      </c>
      <c r="D23" s="100">
        <f>IF(SER_hh_emih!D23=0,0,SER_hh_emih!D23/SER_summary!D$26)</f>
        <v>5.704048355354451</v>
      </c>
      <c r="E23" s="100">
        <f>IF(SER_hh_emih!E23=0,0,SER_hh_emih!E23/SER_summary!E$26)</f>
        <v>5.5307709318212614</v>
      </c>
      <c r="F23" s="100">
        <f>IF(SER_hh_emih!F23=0,0,SER_hh_emih!F23/SER_summary!F$26)</f>
        <v>5.5031717471230621</v>
      </c>
      <c r="G23" s="100">
        <f>IF(SER_hh_emih!G23=0,0,SER_hh_emih!G23/SER_summary!G$26)</f>
        <v>5.5055197785499663</v>
      </c>
      <c r="H23" s="100">
        <f>IF(SER_hh_emih!H23=0,0,SER_hh_emih!H23/SER_summary!H$26)</f>
        <v>5.4884104729531291</v>
      </c>
      <c r="I23" s="100">
        <f>IF(SER_hh_emih!I23=0,0,SER_hh_emih!I23/SER_summary!I$26)</f>
        <v>5.5239003299803313</v>
      </c>
      <c r="J23" s="100">
        <f>IF(SER_hh_emih!J23=0,0,SER_hh_emih!J23/SER_summary!J$26)</f>
        <v>5.3440284015212125</v>
      </c>
      <c r="K23" s="100">
        <f>IF(SER_hh_emih!K23=0,0,SER_hh_emih!K23/SER_summary!K$26)</f>
        <v>5.317272548650867</v>
      </c>
      <c r="L23" s="100">
        <f>IF(SER_hh_emih!L23=0,0,SER_hh_emih!L23/SER_summary!L$26)</f>
        <v>5.2764405021977066</v>
      </c>
      <c r="M23" s="100">
        <f>IF(SER_hh_emih!M23=0,0,SER_hh_emih!M23/SER_summary!M$26)</f>
        <v>5.3479588625395298</v>
      </c>
      <c r="N23" s="100">
        <f>IF(SER_hh_emih!N23=0,0,SER_hh_emih!N23/SER_summary!N$26)</f>
        <v>5.3222254009151539</v>
      </c>
      <c r="O23" s="100">
        <f>IF(SER_hh_emih!O23=0,0,SER_hh_emih!O23/SER_summary!O$26)</f>
        <v>5.329950045704094</v>
      </c>
      <c r="P23" s="100">
        <f>IF(SER_hh_emih!P23=0,0,SER_hh_emih!P23/SER_summary!P$26)</f>
        <v>5.2882753008412759</v>
      </c>
      <c r="Q23" s="100">
        <f>IF(SER_hh_emih!Q23=0,0,SER_hh_emih!Q23/SER_summary!Q$26)</f>
        <v>5.3089547049321633</v>
      </c>
    </row>
    <row r="24" spans="1:17" ht="12" customHeight="1" x14ac:dyDescent="0.25">
      <c r="A24" s="88" t="s">
        <v>34</v>
      </c>
      <c r="B24" s="100">
        <f>IF(SER_hh_emih!B24=0,0,SER_hh_emih!B24/SER_summary!B$26)</f>
        <v>0</v>
      </c>
      <c r="C24" s="100">
        <f>IF(SER_hh_emih!C24=0,0,SER_hh_emih!C24/SER_summary!C$26)</f>
        <v>0</v>
      </c>
      <c r="D24" s="100">
        <f>IF(SER_hh_emih!D24=0,0,SER_hh_emih!D24/SER_summary!D$26)</f>
        <v>0</v>
      </c>
      <c r="E24" s="100">
        <f>IF(SER_hh_emih!E24=0,0,SER_hh_emih!E24/SER_summary!E$26)</f>
        <v>0</v>
      </c>
      <c r="F24" s="100">
        <f>IF(SER_hh_emih!F24=0,0,SER_hh_emih!F24/SER_summary!F$26)</f>
        <v>0</v>
      </c>
      <c r="G24" s="100">
        <f>IF(SER_hh_emih!G24=0,0,SER_hh_emih!G24/SER_summary!G$26)</f>
        <v>0</v>
      </c>
      <c r="H24" s="100">
        <f>IF(SER_hh_emih!H24=0,0,SER_hh_emih!H24/SER_summary!H$26)</f>
        <v>0</v>
      </c>
      <c r="I24" s="100">
        <f>IF(SER_hh_emih!I24=0,0,SER_hh_emih!I24/SER_summary!I$26)</f>
        <v>0</v>
      </c>
      <c r="J24" s="100">
        <f>IF(SER_hh_emih!J24=0,0,SER_hh_emih!J24/SER_summary!J$26)</f>
        <v>0</v>
      </c>
      <c r="K24" s="100">
        <f>IF(SER_hh_emih!K24=0,0,SER_hh_emih!K24/SER_summary!K$26)</f>
        <v>0</v>
      </c>
      <c r="L24" s="100">
        <f>IF(SER_hh_emih!L24=0,0,SER_hh_emih!L24/SER_summary!L$26)</f>
        <v>0</v>
      </c>
      <c r="M24" s="100">
        <f>IF(SER_hh_emih!M24=0,0,SER_hh_emih!M24/SER_summary!M$26)</f>
        <v>0</v>
      </c>
      <c r="N24" s="100">
        <f>IF(SER_hh_emih!N24=0,0,SER_hh_emih!N24/SER_summary!N$26)</f>
        <v>0</v>
      </c>
      <c r="O24" s="100">
        <f>IF(SER_hh_emih!O24=0,0,SER_hh_emih!O24/SER_summary!O$26)</f>
        <v>0</v>
      </c>
      <c r="P24" s="100">
        <f>IF(SER_hh_emih!P24=0,0,SER_hh_emih!P24/SER_summary!P$26)</f>
        <v>0</v>
      </c>
      <c r="Q24" s="100">
        <f>IF(SER_hh_emih!Q24=0,0,SER_hh_emih!Q24/SER_summary!Q$26)</f>
        <v>0</v>
      </c>
    </row>
    <row r="25" spans="1:17" ht="12" customHeight="1" x14ac:dyDescent="0.25">
      <c r="A25" s="88" t="s">
        <v>42</v>
      </c>
      <c r="B25" s="100">
        <f>IF(SER_hh_emih!B25=0,0,SER_hh_emih!B25/SER_summary!B$26)</f>
        <v>0</v>
      </c>
      <c r="C25" s="100">
        <f>IF(SER_hh_emih!C25=0,0,SER_hh_emih!C25/SER_summary!C$26)</f>
        <v>0</v>
      </c>
      <c r="D25" s="100">
        <f>IF(SER_hh_emih!D25=0,0,SER_hh_emih!D25/SER_summary!D$26)</f>
        <v>0</v>
      </c>
      <c r="E25" s="100">
        <f>IF(SER_hh_emih!E25=0,0,SER_hh_emih!E25/SER_summary!E$26)</f>
        <v>0</v>
      </c>
      <c r="F25" s="100">
        <f>IF(SER_hh_emih!F25=0,0,SER_hh_emih!F25/SER_summary!F$26)</f>
        <v>0</v>
      </c>
      <c r="G25" s="100">
        <f>IF(SER_hh_emih!G25=0,0,SER_hh_emih!G25/SER_summary!G$26)</f>
        <v>0</v>
      </c>
      <c r="H25" s="100">
        <f>IF(SER_hh_emih!H25=0,0,SER_hh_emih!H25/SER_summary!H$26)</f>
        <v>0</v>
      </c>
      <c r="I25" s="100">
        <f>IF(SER_hh_emih!I25=0,0,SER_hh_emih!I25/SER_summary!I$26)</f>
        <v>0</v>
      </c>
      <c r="J25" s="100">
        <f>IF(SER_hh_emih!J25=0,0,SER_hh_emih!J25/SER_summary!J$26)</f>
        <v>0</v>
      </c>
      <c r="K25" s="100">
        <f>IF(SER_hh_emih!K25=0,0,SER_hh_emih!K25/SER_summary!K$26)</f>
        <v>0</v>
      </c>
      <c r="L25" s="100">
        <f>IF(SER_hh_emih!L25=0,0,SER_hh_emih!L25/SER_summary!L$26)</f>
        <v>0</v>
      </c>
      <c r="M25" s="100">
        <f>IF(SER_hh_emih!M25=0,0,SER_hh_emih!M25/SER_summary!M$26)</f>
        <v>0</v>
      </c>
      <c r="N25" s="100">
        <f>IF(SER_hh_emih!N25=0,0,SER_hh_emih!N25/SER_summary!N$26)</f>
        <v>0</v>
      </c>
      <c r="O25" s="100">
        <f>IF(SER_hh_emih!O25=0,0,SER_hh_emih!O25/SER_summary!O$26)</f>
        <v>0</v>
      </c>
      <c r="P25" s="100">
        <f>IF(SER_hh_emih!P25=0,0,SER_hh_emih!P25/SER_summary!P$26)</f>
        <v>0</v>
      </c>
      <c r="Q25" s="100">
        <f>IF(SER_hh_emih!Q25=0,0,SER_hh_emih!Q25/SER_summary!Q$26)</f>
        <v>0</v>
      </c>
    </row>
    <row r="26" spans="1:17" ht="12" customHeight="1" x14ac:dyDescent="0.25">
      <c r="A26" s="88" t="s">
        <v>30</v>
      </c>
      <c r="B26" s="22">
        <f>IF(SER_hh_emih!B26=0,0,SER_hh_emih!B26/SER_summary!B$26)</f>
        <v>0</v>
      </c>
      <c r="C26" s="22">
        <f>IF(SER_hh_emih!C26=0,0,SER_hh_emih!C26/SER_summary!C$26)</f>
        <v>0</v>
      </c>
      <c r="D26" s="22">
        <f>IF(SER_hh_emih!D26=0,0,SER_hh_emih!D26/SER_summary!D$26)</f>
        <v>0</v>
      </c>
      <c r="E26" s="22">
        <f>IF(SER_hh_emih!E26=0,0,SER_hh_emih!E26/SER_summary!E$26)</f>
        <v>0</v>
      </c>
      <c r="F26" s="22">
        <f>IF(SER_hh_emih!F26=0,0,SER_hh_emih!F26/SER_summary!F$26)</f>
        <v>0</v>
      </c>
      <c r="G26" s="22">
        <f>IF(SER_hh_emih!G26=0,0,SER_hh_emih!G26/SER_summary!G$26)</f>
        <v>0</v>
      </c>
      <c r="H26" s="22">
        <f>IF(SER_hh_emih!H26=0,0,SER_hh_emih!H26/SER_summary!H$26)</f>
        <v>0</v>
      </c>
      <c r="I26" s="22">
        <f>IF(SER_hh_emih!I26=0,0,SER_hh_emih!I26/SER_summary!I$26)</f>
        <v>0</v>
      </c>
      <c r="J26" s="22">
        <f>IF(SER_hh_emih!J26=0,0,SER_hh_emih!J26/SER_summary!J$26)</f>
        <v>0</v>
      </c>
      <c r="K26" s="22">
        <f>IF(SER_hh_emih!K26=0,0,SER_hh_emih!K26/SER_summary!K$26)</f>
        <v>0</v>
      </c>
      <c r="L26" s="22">
        <f>IF(SER_hh_emih!L26=0,0,SER_hh_emih!L26/SER_summary!L$26)</f>
        <v>0</v>
      </c>
      <c r="M26" s="22">
        <f>IF(SER_hh_emih!M26=0,0,SER_hh_emih!M26/SER_summary!M$26)</f>
        <v>0</v>
      </c>
      <c r="N26" s="22">
        <f>IF(SER_hh_emih!N26=0,0,SER_hh_emih!N26/SER_summary!N$26)</f>
        <v>0</v>
      </c>
      <c r="O26" s="22">
        <f>IF(SER_hh_emih!O26=0,0,SER_hh_emih!O26/SER_summary!O$26)</f>
        <v>0</v>
      </c>
      <c r="P26" s="22">
        <f>IF(SER_hh_emih!P26=0,0,SER_hh_emih!P26/SER_summary!P$26)</f>
        <v>0</v>
      </c>
      <c r="Q26" s="22">
        <f>IF(SER_hh_emih!Q26=0,0,SER_hh_emih!Q26/SER_summary!Q$26)</f>
        <v>0</v>
      </c>
    </row>
    <row r="27" spans="1:17" ht="12" customHeight="1" x14ac:dyDescent="0.25">
      <c r="A27" s="93" t="s">
        <v>114</v>
      </c>
      <c r="B27" s="116">
        <f>IF(SER_hh_emih!B27=0,0,SER_hh_emih!B27/SER_summary!B$26)</f>
        <v>0</v>
      </c>
      <c r="C27" s="116">
        <f>IF(SER_hh_emih!C27=0,0,SER_hh_emih!C27/SER_summary!C$26)</f>
        <v>0</v>
      </c>
      <c r="D27" s="116">
        <f>IF(SER_hh_emih!D27=0,0,SER_hh_emih!D27/SER_summary!D$26)</f>
        <v>0</v>
      </c>
      <c r="E27" s="116">
        <f>IF(SER_hh_emih!E27=0,0,SER_hh_emih!E27/SER_summary!E$26)</f>
        <v>0</v>
      </c>
      <c r="F27" s="116">
        <f>IF(SER_hh_emih!F27=0,0,SER_hh_emih!F27/SER_summary!F$26)</f>
        <v>0</v>
      </c>
      <c r="G27" s="116">
        <f>IF(SER_hh_emih!G27=0,0,SER_hh_emih!G27/SER_summary!G$26)</f>
        <v>0</v>
      </c>
      <c r="H27" s="116">
        <f>IF(SER_hh_emih!H27=0,0,SER_hh_emih!H27/SER_summary!H$26)</f>
        <v>0</v>
      </c>
      <c r="I27" s="116">
        <f>IF(SER_hh_emih!I27=0,0,SER_hh_emih!I27/SER_summary!I$26)</f>
        <v>0</v>
      </c>
      <c r="J27" s="116">
        <f>IF(SER_hh_emih!J27=0,0,SER_hh_emih!J27/SER_summary!J$26)</f>
        <v>0</v>
      </c>
      <c r="K27" s="116">
        <f>IF(SER_hh_emih!K27=0,0,SER_hh_emih!K27/SER_summary!K$26)</f>
        <v>0</v>
      </c>
      <c r="L27" s="116">
        <f>IF(SER_hh_emih!L27=0,0,SER_hh_emih!L27/SER_summary!L$26)</f>
        <v>0</v>
      </c>
      <c r="M27" s="116">
        <f>IF(SER_hh_emih!M27=0,0,SER_hh_emih!M27/SER_summary!M$26)</f>
        <v>0</v>
      </c>
      <c r="N27" s="116">
        <f>IF(SER_hh_emih!N27=0,0,SER_hh_emih!N27/SER_summary!N$26)</f>
        <v>0</v>
      </c>
      <c r="O27" s="116">
        <f>IF(SER_hh_emih!O27=0,0,SER_hh_emih!O27/SER_summary!O$26)</f>
        <v>0</v>
      </c>
      <c r="P27" s="116">
        <f>IF(SER_hh_emih!P27=0,0,SER_hh_emih!P27/SER_summary!P$26)</f>
        <v>0</v>
      </c>
      <c r="Q27" s="116">
        <f>IF(SER_hh_emih!Q27=0,0,SER_hh_emih!Q27/SER_summary!Q$26)</f>
        <v>0</v>
      </c>
    </row>
    <row r="28" spans="1:17" ht="12" customHeight="1" x14ac:dyDescent="0.25">
      <c r="A28" s="91" t="s">
        <v>113</v>
      </c>
      <c r="B28" s="117">
        <f>IF(SER_hh_emih!B28=0,0,SER_hh_emih!B28/SER_summary!B$26)</f>
        <v>0</v>
      </c>
      <c r="C28" s="117">
        <f>IF(SER_hh_emih!C28=0,0,SER_hh_emih!C28/SER_summary!C$26)</f>
        <v>0</v>
      </c>
      <c r="D28" s="117">
        <f>IF(SER_hh_emih!D28=0,0,SER_hh_emih!D28/SER_summary!D$26)</f>
        <v>0</v>
      </c>
      <c r="E28" s="117">
        <f>IF(SER_hh_emih!E28=0,0,SER_hh_emih!E28/SER_summary!E$26)</f>
        <v>0</v>
      </c>
      <c r="F28" s="117">
        <f>IF(SER_hh_emih!F28=0,0,SER_hh_emih!F28/SER_summary!F$26)</f>
        <v>0</v>
      </c>
      <c r="G28" s="117">
        <f>IF(SER_hh_emih!G28=0,0,SER_hh_emih!G28/SER_summary!G$26)</f>
        <v>0</v>
      </c>
      <c r="H28" s="117">
        <f>IF(SER_hh_emih!H28=0,0,SER_hh_emih!H28/SER_summary!H$26)</f>
        <v>0</v>
      </c>
      <c r="I28" s="117">
        <f>IF(SER_hh_emih!I28=0,0,SER_hh_emih!I28/SER_summary!I$26)</f>
        <v>0</v>
      </c>
      <c r="J28" s="117">
        <f>IF(SER_hh_emih!J28=0,0,SER_hh_emih!J28/SER_summary!J$26)</f>
        <v>0</v>
      </c>
      <c r="K28" s="117">
        <f>IF(SER_hh_emih!K28=0,0,SER_hh_emih!K28/SER_summary!K$26)</f>
        <v>0</v>
      </c>
      <c r="L28" s="117">
        <f>IF(SER_hh_emih!L28=0,0,SER_hh_emih!L28/SER_summary!L$26)</f>
        <v>0</v>
      </c>
      <c r="M28" s="117">
        <f>IF(SER_hh_emih!M28=0,0,SER_hh_emih!M28/SER_summary!M$26)</f>
        <v>0</v>
      </c>
      <c r="N28" s="117">
        <f>IF(SER_hh_emih!N28=0,0,SER_hh_emih!N28/SER_summary!N$26)</f>
        <v>0</v>
      </c>
      <c r="O28" s="117">
        <f>IF(SER_hh_emih!O28=0,0,SER_hh_emih!O28/SER_summary!O$26)</f>
        <v>0</v>
      </c>
      <c r="P28" s="117">
        <f>IF(SER_hh_emih!P28=0,0,SER_hh_emih!P28/SER_summary!P$26)</f>
        <v>0</v>
      </c>
      <c r="Q28" s="117">
        <f>IF(SER_hh_emih!Q28=0,0,SER_hh_emih!Q28/SER_summary!Q$26)</f>
        <v>0</v>
      </c>
    </row>
    <row r="29" spans="1:17" ht="12.95" customHeight="1" x14ac:dyDescent="0.25">
      <c r="A29" s="90" t="s">
        <v>46</v>
      </c>
      <c r="B29" s="101">
        <f>IF(SER_hh_emih!B29=0,0,SER_hh_emih!B29/SER_summary!B$26)</f>
        <v>0.79781894538160869</v>
      </c>
      <c r="C29" s="101">
        <f>IF(SER_hh_emih!C29=0,0,SER_hh_emih!C29/SER_summary!C$26)</f>
        <v>1.6475214232352067</v>
      </c>
      <c r="D29" s="101">
        <f>IF(SER_hh_emih!D29=0,0,SER_hh_emih!D29/SER_summary!D$26)</f>
        <v>1.7266959112639861</v>
      </c>
      <c r="E29" s="101">
        <f>IF(SER_hh_emih!E29=0,0,SER_hh_emih!E29/SER_summary!E$26)</f>
        <v>2.0479284011588987</v>
      </c>
      <c r="F29" s="101">
        <f>IF(SER_hh_emih!F29=0,0,SER_hh_emih!F29/SER_summary!F$26)</f>
        <v>1.9284509875102569</v>
      </c>
      <c r="G29" s="101">
        <f>IF(SER_hh_emih!G29=0,0,SER_hh_emih!G29/SER_summary!G$26)</f>
        <v>1.8996730816222334</v>
      </c>
      <c r="H29" s="101">
        <f>IF(SER_hh_emih!H29=0,0,SER_hh_emih!H29/SER_summary!H$26)</f>
        <v>1.8196697149843639</v>
      </c>
      <c r="I29" s="101">
        <f>IF(SER_hh_emih!I29=0,0,SER_hh_emih!I29/SER_summary!I$26)</f>
        <v>1.8064547602782344</v>
      </c>
      <c r="J29" s="101">
        <f>IF(SER_hh_emih!J29=0,0,SER_hh_emih!J29/SER_summary!J$26)</f>
        <v>1.7655372499613255</v>
      </c>
      <c r="K29" s="101">
        <f>IF(SER_hh_emih!K29=0,0,SER_hh_emih!K29/SER_summary!K$26)</f>
        <v>1.8472221162983071</v>
      </c>
      <c r="L29" s="101">
        <f>IF(SER_hh_emih!L29=0,0,SER_hh_emih!L29/SER_summary!L$26)</f>
        <v>1.7944019899769232</v>
      </c>
      <c r="M29" s="101">
        <f>IF(SER_hh_emih!M29=0,0,SER_hh_emih!M29/SER_summary!M$26)</f>
        <v>1.5727398390109797</v>
      </c>
      <c r="N29" s="101">
        <f>IF(SER_hh_emih!N29=0,0,SER_hh_emih!N29/SER_summary!N$26)</f>
        <v>1.3961569952890283</v>
      </c>
      <c r="O29" s="101">
        <f>IF(SER_hh_emih!O29=0,0,SER_hh_emih!O29/SER_summary!O$26)</f>
        <v>1.2430040472538622</v>
      </c>
      <c r="P29" s="101">
        <f>IF(SER_hh_emih!P29=0,0,SER_hh_emih!P29/SER_summary!P$26)</f>
        <v>1.3684394839246901</v>
      </c>
      <c r="Q29" s="101">
        <f>IF(SER_hh_emih!Q29=0,0,SER_hh_emih!Q29/SER_summary!Q$26)</f>
        <v>1.3217401702302742</v>
      </c>
    </row>
    <row r="30" spans="1:17" ht="12" customHeight="1" x14ac:dyDescent="0.25">
      <c r="A30" s="88" t="s">
        <v>66</v>
      </c>
      <c r="B30" s="100">
        <f>IF(SER_hh_emih!B30=0,0,SER_hh_emih!B30/SER_summary!B$26)</f>
        <v>0</v>
      </c>
      <c r="C30" s="100">
        <f>IF(SER_hh_emih!C30=0,0,SER_hh_emih!C30/SER_summary!C$26)</f>
        <v>7.8023374280484772</v>
      </c>
      <c r="D30" s="100">
        <f>IF(SER_hh_emih!D30=0,0,SER_hh_emih!D30/SER_summary!D$26)</f>
        <v>7.8114746483540465</v>
      </c>
      <c r="E30" s="100">
        <f>IF(SER_hh_emih!E30=0,0,SER_hh_emih!E30/SER_summary!E$26)</f>
        <v>7.7220803452317677</v>
      </c>
      <c r="F30" s="100">
        <f>IF(SER_hh_emih!F30=0,0,SER_hh_emih!F30/SER_summary!F$26)</f>
        <v>7.7179008825747939</v>
      </c>
      <c r="G30" s="100">
        <f>IF(SER_hh_emih!G30=0,0,SER_hh_emih!G30/SER_summary!G$26)</f>
        <v>7.6301862950312573</v>
      </c>
      <c r="H30" s="100">
        <f>IF(SER_hh_emih!H30=0,0,SER_hh_emih!H30/SER_summary!H$26)</f>
        <v>7.5447187368681981</v>
      </c>
      <c r="I30" s="100">
        <f>IF(SER_hh_emih!I30=0,0,SER_hh_emih!I30/SER_summary!I$26)</f>
        <v>7.464324138375642</v>
      </c>
      <c r="J30" s="100">
        <f>IF(SER_hh_emih!J30=0,0,SER_hh_emih!J30/SER_summary!J$26)</f>
        <v>7.4979322507399271</v>
      </c>
      <c r="K30" s="100">
        <f>IF(SER_hh_emih!K30=0,0,SER_hh_emih!K30/SER_summary!K$26)</f>
        <v>7.5424660850826122</v>
      </c>
      <c r="L30" s="100">
        <f>IF(SER_hh_emih!L30=0,0,SER_hh_emih!L30/SER_summary!L$26)</f>
        <v>7.5188037393700311</v>
      </c>
      <c r="M30" s="100">
        <f>IF(SER_hh_emih!M30=0,0,SER_hh_emih!M30/SER_summary!M$26)</f>
        <v>7.5297556651676221</v>
      </c>
      <c r="N30" s="100">
        <f>IF(SER_hh_emih!N30=0,0,SER_hh_emih!N30/SER_summary!N$26)</f>
        <v>7.7291248138767568</v>
      </c>
      <c r="O30" s="100">
        <f>IF(SER_hh_emih!O30=0,0,SER_hh_emih!O30/SER_summary!O$26)</f>
        <v>7.7259213981595218</v>
      </c>
      <c r="P30" s="100">
        <f>IF(SER_hh_emih!P30=0,0,SER_hh_emih!P30/SER_summary!P$26)</f>
        <v>7.9525240717352998</v>
      </c>
      <c r="Q30" s="100">
        <f>IF(SER_hh_emih!Q30=0,0,SER_hh_emih!Q30/SER_summary!Q$26)</f>
        <v>7.9313069057048446</v>
      </c>
    </row>
    <row r="31" spans="1:17" ht="12" customHeight="1" x14ac:dyDescent="0.25">
      <c r="A31" s="88" t="s">
        <v>98</v>
      </c>
      <c r="B31" s="100">
        <f>IF(SER_hh_emih!B31=0,0,SER_hh_emih!B31/SER_summary!B$26)</f>
        <v>6.666590387239772</v>
      </c>
      <c r="C31" s="100">
        <f>IF(SER_hh_emih!C31=0,0,SER_hh_emih!C31/SER_summary!C$26)</f>
        <v>6.4413003014215002</v>
      </c>
      <c r="D31" s="100">
        <f>IF(SER_hh_emih!D31=0,0,SER_hh_emih!D31/SER_summary!D$26)</f>
        <v>6.4488436280785661</v>
      </c>
      <c r="E31" s="100">
        <f>IF(SER_hh_emih!E31=0,0,SER_hh_emih!E31/SER_summary!E$26)</f>
        <v>6.2168582269943782</v>
      </c>
      <c r="F31" s="100">
        <f>IF(SER_hh_emih!F31=0,0,SER_hh_emih!F31/SER_summary!F$26)</f>
        <v>6.1588365507490117</v>
      </c>
      <c r="G31" s="100">
        <f>IF(SER_hh_emih!G31=0,0,SER_hh_emih!G31/SER_summary!G$26)</f>
        <v>6.1794900147934184</v>
      </c>
      <c r="H31" s="100">
        <f>IF(SER_hh_emih!H31=0,0,SER_hh_emih!H31/SER_summary!H$26)</f>
        <v>6.1026535065204737</v>
      </c>
      <c r="I31" s="100">
        <f>IF(SER_hh_emih!I31=0,0,SER_hh_emih!I31/SER_summary!I$26)</f>
        <v>6.0563075965194342</v>
      </c>
      <c r="J31" s="100">
        <f>IF(SER_hh_emih!J31=0,0,SER_hh_emih!J31/SER_summary!J$26)</f>
        <v>6.0896367311087678</v>
      </c>
      <c r="K31" s="100">
        <f>IF(SER_hh_emih!K31=0,0,SER_hh_emih!K31/SER_summary!K$26)</f>
        <v>6.1010541236535607</v>
      </c>
      <c r="L31" s="100">
        <f>IF(SER_hh_emih!L31=0,0,SER_hh_emih!L31/SER_summary!L$26)</f>
        <v>6.0582300649167724</v>
      </c>
      <c r="M31" s="100">
        <f>IF(SER_hh_emih!M31=0,0,SER_hh_emih!M31/SER_summary!M$26)</f>
        <v>6.0547767551377865</v>
      </c>
      <c r="N31" s="100">
        <f>IF(SER_hh_emih!N31=0,0,SER_hh_emih!N31/SER_summary!N$26)</f>
        <v>6.1723927207847513</v>
      </c>
      <c r="O31" s="100">
        <f>IF(SER_hh_emih!O31=0,0,SER_hh_emih!O31/SER_summary!O$26)</f>
        <v>6.1296810741696106</v>
      </c>
      <c r="P31" s="100">
        <f>IF(SER_hh_emih!P31=0,0,SER_hh_emih!P31/SER_summary!P$26)</f>
        <v>6.3100397125185932</v>
      </c>
      <c r="Q31" s="100">
        <f>IF(SER_hh_emih!Q31=0,0,SER_hh_emih!Q31/SER_summary!Q$26)</f>
        <v>6.2875287480225674</v>
      </c>
    </row>
    <row r="32" spans="1:17" ht="12" customHeight="1" x14ac:dyDescent="0.25">
      <c r="A32" s="88" t="s">
        <v>34</v>
      </c>
      <c r="B32" s="100">
        <f>IF(SER_hh_emih!B32=0,0,SER_hh_emih!B32/SER_summary!B$26)</f>
        <v>0</v>
      </c>
      <c r="C32" s="100">
        <f>IF(SER_hh_emih!C32=0,0,SER_hh_emih!C32/SER_summary!C$26)</f>
        <v>0</v>
      </c>
      <c r="D32" s="100">
        <f>IF(SER_hh_emih!D32=0,0,SER_hh_emih!D32/SER_summary!D$26)</f>
        <v>0</v>
      </c>
      <c r="E32" s="100">
        <f>IF(SER_hh_emih!E32=0,0,SER_hh_emih!E32/SER_summary!E$26)</f>
        <v>0</v>
      </c>
      <c r="F32" s="100">
        <f>IF(SER_hh_emih!F32=0,0,SER_hh_emih!F32/SER_summary!F$26)</f>
        <v>0</v>
      </c>
      <c r="G32" s="100">
        <f>IF(SER_hh_emih!G32=0,0,SER_hh_emih!G32/SER_summary!G$26)</f>
        <v>0</v>
      </c>
      <c r="H32" s="100">
        <f>IF(SER_hh_emih!H32=0,0,SER_hh_emih!H32/SER_summary!H$26)</f>
        <v>0</v>
      </c>
      <c r="I32" s="100">
        <f>IF(SER_hh_emih!I32=0,0,SER_hh_emih!I32/SER_summary!I$26)</f>
        <v>0</v>
      </c>
      <c r="J32" s="100">
        <f>IF(SER_hh_emih!J32=0,0,SER_hh_emih!J32/SER_summary!J$26)</f>
        <v>0</v>
      </c>
      <c r="K32" s="100">
        <f>IF(SER_hh_emih!K32=0,0,SER_hh_emih!K32/SER_summary!K$26)</f>
        <v>0</v>
      </c>
      <c r="L32" s="100">
        <f>IF(SER_hh_emih!L32=0,0,SER_hh_emih!L32/SER_summary!L$26)</f>
        <v>0</v>
      </c>
      <c r="M32" s="100">
        <f>IF(SER_hh_emih!M32=0,0,SER_hh_emih!M32/SER_summary!M$26)</f>
        <v>0</v>
      </c>
      <c r="N32" s="100">
        <f>IF(SER_hh_emih!N32=0,0,SER_hh_emih!N32/SER_summary!N$26)</f>
        <v>0</v>
      </c>
      <c r="O32" s="100">
        <f>IF(SER_hh_emih!O32=0,0,SER_hh_emih!O32/SER_summary!O$26)</f>
        <v>0</v>
      </c>
      <c r="P32" s="100">
        <f>IF(SER_hh_emih!P32=0,0,SER_hh_emih!P32/SER_summary!P$26)</f>
        <v>0</v>
      </c>
      <c r="Q32" s="100">
        <f>IF(SER_hh_emih!Q32=0,0,SER_hh_emih!Q32/SER_summary!Q$26)</f>
        <v>0</v>
      </c>
    </row>
    <row r="33" spans="1:17" ht="12" customHeight="1" x14ac:dyDescent="0.25">
      <c r="A33" s="49" t="s">
        <v>30</v>
      </c>
      <c r="B33" s="18">
        <f>IF(SER_hh_emih!B33=0,0,SER_hh_emih!B33/SER_summary!B$26)</f>
        <v>0</v>
      </c>
      <c r="C33" s="18">
        <f>IF(SER_hh_emih!C33=0,0,SER_hh_emih!C33/SER_summary!C$26)</f>
        <v>0</v>
      </c>
      <c r="D33" s="18">
        <f>IF(SER_hh_emih!D33=0,0,SER_hh_emih!D33/SER_summary!D$26)</f>
        <v>0</v>
      </c>
      <c r="E33" s="18">
        <f>IF(SER_hh_emih!E33=0,0,SER_hh_emih!E33/SER_summary!E$26)</f>
        <v>0</v>
      </c>
      <c r="F33" s="18">
        <f>IF(SER_hh_emih!F33=0,0,SER_hh_emih!F33/SER_summary!F$26)</f>
        <v>0</v>
      </c>
      <c r="G33" s="18">
        <f>IF(SER_hh_emih!G33=0,0,SER_hh_emih!G33/SER_summary!G$26)</f>
        <v>0</v>
      </c>
      <c r="H33" s="18">
        <f>IF(SER_hh_emih!H33=0,0,SER_hh_emih!H33/SER_summary!H$26)</f>
        <v>0</v>
      </c>
      <c r="I33" s="18">
        <f>IF(SER_hh_emih!I33=0,0,SER_hh_emih!I33/SER_summary!I$26)</f>
        <v>0</v>
      </c>
      <c r="J33" s="18">
        <f>IF(SER_hh_emih!J33=0,0,SER_hh_emih!J33/SER_summary!J$26)</f>
        <v>0</v>
      </c>
      <c r="K33" s="18">
        <f>IF(SER_hh_emih!K33=0,0,SER_hh_emih!K33/SER_summary!K$26)</f>
        <v>0</v>
      </c>
      <c r="L33" s="18">
        <f>IF(SER_hh_emih!L33=0,0,SER_hh_emih!L33/SER_summary!L$26)</f>
        <v>0</v>
      </c>
      <c r="M33" s="18">
        <f>IF(SER_hh_emih!M33=0,0,SER_hh_emih!M33/SER_summary!M$26)</f>
        <v>0</v>
      </c>
      <c r="N33" s="18">
        <f>IF(SER_hh_emih!N33=0,0,SER_hh_emih!N33/SER_summary!N$26)</f>
        <v>0</v>
      </c>
      <c r="O33" s="18">
        <f>IF(SER_hh_emih!O33=0,0,SER_hh_emih!O33/SER_summary!O$26)</f>
        <v>0</v>
      </c>
      <c r="P33" s="18">
        <f>IF(SER_hh_emih!P33=0,0,SER_hh_emih!P33/SER_summary!P$26)</f>
        <v>0</v>
      </c>
      <c r="Q33" s="18">
        <f>IF(SER_hh_emih!Q33=0,0,SER_hh_emih!Q33/SER_summary!Q$26)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209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/>
      <c r="C3" s="98">
        <f t="shared" ref="C3:Q3" si="0">C4</f>
        <v>2532.2841120249886</v>
      </c>
      <c r="D3" s="98">
        <f t="shared" si="0"/>
        <v>2833.6372161298614</v>
      </c>
      <c r="E3" s="98">
        <f t="shared" si="0"/>
        <v>3008.5736478596659</v>
      </c>
      <c r="F3" s="98">
        <f t="shared" si="0"/>
        <v>3442.5764138271138</v>
      </c>
      <c r="G3" s="98">
        <f t="shared" si="0"/>
        <v>3008.6944288670206</v>
      </c>
      <c r="H3" s="98">
        <f t="shared" si="0"/>
        <v>2924.4080784777275</v>
      </c>
      <c r="I3" s="98">
        <f t="shared" si="0"/>
        <v>2510.7029499444761</v>
      </c>
      <c r="J3" s="98">
        <f t="shared" si="0"/>
        <v>811.72467697812579</v>
      </c>
      <c r="K3" s="98">
        <f t="shared" si="0"/>
        <v>2976.923076923079</v>
      </c>
      <c r="L3" s="98">
        <f t="shared" si="0"/>
        <v>4688.9075308478332</v>
      </c>
      <c r="M3" s="98">
        <f t="shared" si="0"/>
        <v>5516.3488921788212</v>
      </c>
      <c r="N3" s="98">
        <f t="shared" si="0"/>
        <v>1599.0689058092246</v>
      </c>
      <c r="O3" s="98">
        <f t="shared" si="0"/>
        <v>1961.6677507558113</v>
      </c>
      <c r="P3" s="98">
        <f t="shared" si="0"/>
        <v>2467.9976831284998</v>
      </c>
      <c r="Q3" s="98">
        <f t="shared" si="0"/>
        <v>3071.1369048102565</v>
      </c>
    </row>
    <row r="4" spans="1:17" ht="12.95" customHeight="1" x14ac:dyDescent="0.25">
      <c r="A4" s="90" t="s">
        <v>44</v>
      </c>
      <c r="B4" s="89"/>
      <c r="C4" s="89">
        <f t="shared" ref="C4" si="1">SUM(C5:C14)</f>
        <v>2532.2841120249886</v>
      </c>
      <c r="D4" s="89">
        <f t="shared" ref="D4:Q4" si="2">SUM(D5:D14)</f>
        <v>2833.6372161298614</v>
      </c>
      <c r="E4" s="89">
        <f t="shared" si="2"/>
        <v>3008.5736478596659</v>
      </c>
      <c r="F4" s="89">
        <f t="shared" si="2"/>
        <v>3442.5764138271138</v>
      </c>
      <c r="G4" s="89">
        <f t="shared" si="2"/>
        <v>3008.6944288670206</v>
      </c>
      <c r="H4" s="89">
        <f t="shared" si="2"/>
        <v>2924.4080784777275</v>
      </c>
      <c r="I4" s="89">
        <f t="shared" si="2"/>
        <v>2510.7029499444761</v>
      </c>
      <c r="J4" s="89">
        <f t="shared" si="2"/>
        <v>811.72467697812579</v>
      </c>
      <c r="K4" s="89">
        <f t="shared" si="2"/>
        <v>2976.923076923079</v>
      </c>
      <c r="L4" s="89">
        <f t="shared" si="2"/>
        <v>4688.9075308478332</v>
      </c>
      <c r="M4" s="89">
        <f t="shared" si="2"/>
        <v>5516.3488921788212</v>
      </c>
      <c r="N4" s="89">
        <f t="shared" si="2"/>
        <v>1599.0689058092246</v>
      </c>
      <c r="O4" s="89">
        <f t="shared" si="2"/>
        <v>1961.6677507558113</v>
      </c>
      <c r="P4" s="89">
        <f t="shared" si="2"/>
        <v>2467.9976831284998</v>
      </c>
      <c r="Q4" s="89">
        <f t="shared" si="2"/>
        <v>3071.1369048102565</v>
      </c>
    </row>
    <row r="5" spans="1:17" ht="12" customHeight="1" x14ac:dyDescent="0.25">
      <c r="A5" s="88" t="s">
        <v>38</v>
      </c>
      <c r="B5" s="87"/>
      <c r="C5" s="87">
        <v>54.951189107153638</v>
      </c>
      <c r="D5" s="87">
        <v>0</v>
      </c>
      <c r="E5" s="87">
        <v>0</v>
      </c>
      <c r="F5" s="87">
        <v>98.21112201377106</v>
      </c>
      <c r="G5" s="87">
        <v>0</v>
      </c>
      <c r="H5" s="87">
        <v>121.60336715334145</v>
      </c>
      <c r="I5" s="87">
        <v>80.977765861563839</v>
      </c>
      <c r="J5" s="87">
        <v>25.233073661001573</v>
      </c>
      <c r="K5" s="87">
        <v>0</v>
      </c>
      <c r="L5" s="87">
        <v>774.41675061834019</v>
      </c>
      <c r="M5" s="87">
        <v>271.64141297200416</v>
      </c>
      <c r="N5" s="87">
        <v>0</v>
      </c>
      <c r="O5" s="87">
        <v>104.98780302366912</v>
      </c>
      <c r="P5" s="87">
        <v>0</v>
      </c>
      <c r="Q5" s="87">
        <v>0</v>
      </c>
    </row>
    <row r="6" spans="1:17" ht="12" customHeight="1" x14ac:dyDescent="0.25">
      <c r="A6" s="88" t="s">
        <v>66</v>
      </c>
      <c r="B6" s="87"/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/>
      <c r="C7" s="87">
        <v>337.67969508230539</v>
      </c>
      <c r="D7" s="87">
        <v>157.8954915730921</v>
      </c>
      <c r="E7" s="87">
        <v>423.24134143243396</v>
      </c>
      <c r="F7" s="87">
        <v>242.32889503145591</v>
      </c>
      <c r="G7" s="87">
        <v>185.14651391087028</v>
      </c>
      <c r="H7" s="87">
        <v>483.4409805014273</v>
      </c>
      <c r="I7" s="87">
        <v>0</v>
      </c>
      <c r="J7" s="87">
        <v>28.743413204035182</v>
      </c>
      <c r="K7" s="87">
        <v>116.57041741034227</v>
      </c>
      <c r="L7" s="87">
        <v>189.17050403245466</v>
      </c>
      <c r="M7" s="87">
        <v>267.30673070910848</v>
      </c>
      <c r="N7" s="87">
        <v>219.25659504322607</v>
      </c>
      <c r="O7" s="87">
        <v>516.79210605386743</v>
      </c>
      <c r="P7" s="87">
        <v>313.75833489066105</v>
      </c>
      <c r="Q7" s="87">
        <v>993.47398671698795</v>
      </c>
    </row>
    <row r="8" spans="1:17" ht="12" customHeight="1" x14ac:dyDescent="0.25">
      <c r="A8" s="88" t="s">
        <v>101</v>
      </c>
      <c r="B8" s="87"/>
      <c r="C8" s="87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</row>
    <row r="9" spans="1:17" ht="12" customHeight="1" x14ac:dyDescent="0.25">
      <c r="A9" s="88" t="s">
        <v>106</v>
      </c>
      <c r="B9" s="87"/>
      <c r="C9" s="87">
        <v>52.665793769960189</v>
      </c>
      <c r="D9" s="87">
        <v>1221.3361246905258</v>
      </c>
      <c r="E9" s="87">
        <v>1007.3315252124488</v>
      </c>
      <c r="F9" s="87">
        <v>1475.8494990169199</v>
      </c>
      <c r="G9" s="87">
        <v>281.95786963105627</v>
      </c>
      <c r="H9" s="87">
        <v>914.81993792985122</v>
      </c>
      <c r="I9" s="87">
        <v>92.185883488424366</v>
      </c>
      <c r="J9" s="87">
        <v>377.78873739210559</v>
      </c>
      <c r="K9" s="87">
        <v>1112.5256240246888</v>
      </c>
      <c r="L9" s="87">
        <v>696.2174099451662</v>
      </c>
      <c r="M9" s="87">
        <v>1615.5697480094966</v>
      </c>
      <c r="N9" s="87">
        <v>0</v>
      </c>
      <c r="O9" s="87">
        <v>0</v>
      </c>
      <c r="P9" s="87">
        <v>80.9829008969065</v>
      </c>
      <c r="Q9" s="87">
        <v>550.00071241422381</v>
      </c>
    </row>
    <row r="10" spans="1:17" ht="12" customHeight="1" x14ac:dyDescent="0.25">
      <c r="A10" s="88" t="s">
        <v>34</v>
      </c>
      <c r="B10" s="87"/>
      <c r="C10" s="87">
        <v>651.07409599373398</v>
      </c>
      <c r="D10" s="87">
        <v>80.257046792193179</v>
      </c>
      <c r="E10" s="87">
        <v>275.18847010920024</v>
      </c>
      <c r="F10" s="87">
        <v>1273.0150570353337</v>
      </c>
      <c r="G10" s="87">
        <v>558.89639425584528</v>
      </c>
      <c r="H10" s="87">
        <v>471.65492273122391</v>
      </c>
      <c r="I10" s="87">
        <v>807.87917255918728</v>
      </c>
      <c r="J10" s="87">
        <v>0</v>
      </c>
      <c r="K10" s="87">
        <v>193.6689451620442</v>
      </c>
      <c r="L10" s="87">
        <v>407.99021104837578</v>
      </c>
      <c r="M10" s="87">
        <v>73.601415582336287</v>
      </c>
      <c r="N10" s="87">
        <v>368.66276342144948</v>
      </c>
      <c r="O10" s="87">
        <v>516.62030680028181</v>
      </c>
      <c r="P10" s="87">
        <v>0</v>
      </c>
      <c r="Q10" s="87">
        <v>0</v>
      </c>
    </row>
    <row r="11" spans="1:17" ht="12" customHeight="1" x14ac:dyDescent="0.25">
      <c r="A11" s="88" t="s">
        <v>61</v>
      </c>
      <c r="B11" s="87"/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7">
        <v>0</v>
      </c>
    </row>
    <row r="12" spans="1:17" ht="12" customHeight="1" x14ac:dyDescent="0.25">
      <c r="A12" s="88" t="s">
        <v>42</v>
      </c>
      <c r="B12" s="87"/>
      <c r="C12" s="87">
        <v>1435.8932059003967</v>
      </c>
      <c r="D12" s="87">
        <v>0</v>
      </c>
      <c r="E12" s="87">
        <v>704.22216529632578</v>
      </c>
      <c r="F12" s="87">
        <v>230.13890797639104</v>
      </c>
      <c r="G12" s="87">
        <v>1356.3616805373206</v>
      </c>
      <c r="H12" s="87">
        <v>654.44271259147206</v>
      </c>
      <c r="I12" s="87">
        <v>493.73105024638437</v>
      </c>
      <c r="J12" s="87">
        <v>377.61324511867457</v>
      </c>
      <c r="K12" s="87">
        <v>1534.9376040766711</v>
      </c>
      <c r="L12" s="87">
        <v>1634.3331591392728</v>
      </c>
      <c r="M12" s="87">
        <v>2292.676685436053</v>
      </c>
      <c r="N12" s="87">
        <v>184.46775320713846</v>
      </c>
      <c r="O12" s="87">
        <v>598.08596466072061</v>
      </c>
      <c r="P12" s="87">
        <v>0</v>
      </c>
      <c r="Q12" s="87">
        <v>1166.5575109688118</v>
      </c>
    </row>
    <row r="13" spans="1:17" ht="12" customHeight="1" x14ac:dyDescent="0.25">
      <c r="A13" s="88" t="s">
        <v>105</v>
      </c>
      <c r="B13" s="87"/>
      <c r="C13" s="87">
        <v>2.0132171438288642E-2</v>
      </c>
      <c r="D13" s="87">
        <v>0.35855825114562345</v>
      </c>
      <c r="E13" s="87">
        <v>0.44149426970924915</v>
      </c>
      <c r="F13" s="87">
        <v>0.9767524902826038</v>
      </c>
      <c r="G13" s="87">
        <v>1.8012458264548254</v>
      </c>
      <c r="H13" s="87">
        <v>2.9848363389031247</v>
      </c>
      <c r="I13" s="87">
        <v>4.3553016091224981</v>
      </c>
      <c r="J13" s="87">
        <v>2.3462076023089637</v>
      </c>
      <c r="K13" s="87">
        <v>19.220486249332701</v>
      </c>
      <c r="L13" s="87">
        <v>80.741354033617483</v>
      </c>
      <c r="M13" s="87">
        <v>166.00609174028401</v>
      </c>
      <c r="N13" s="87">
        <v>54.671856267981745</v>
      </c>
      <c r="O13" s="87">
        <v>225.18157021727231</v>
      </c>
      <c r="P13" s="87">
        <v>323.10867605027153</v>
      </c>
      <c r="Q13" s="87">
        <v>361.10469471023276</v>
      </c>
    </row>
    <row r="14" spans="1:17" ht="12" customHeight="1" x14ac:dyDescent="0.25">
      <c r="A14" s="51" t="s">
        <v>104</v>
      </c>
      <c r="B14" s="94"/>
      <c r="C14" s="94">
        <v>0</v>
      </c>
      <c r="D14" s="94">
        <v>1373.7899948229046</v>
      </c>
      <c r="E14" s="94">
        <v>598.1486515395477</v>
      </c>
      <c r="F14" s="94">
        <v>122.0561802629593</v>
      </c>
      <c r="G14" s="94">
        <v>624.53072470547352</v>
      </c>
      <c r="H14" s="94">
        <v>275.46132123150784</v>
      </c>
      <c r="I14" s="94">
        <v>1031.5737761797941</v>
      </c>
      <c r="J14" s="94">
        <v>0</v>
      </c>
      <c r="K14" s="94">
        <v>0</v>
      </c>
      <c r="L14" s="94">
        <v>906.03814203060608</v>
      </c>
      <c r="M14" s="94">
        <v>829.54680772953805</v>
      </c>
      <c r="N14" s="94">
        <v>772.00993786942888</v>
      </c>
      <c r="O14" s="94">
        <v>0</v>
      </c>
      <c r="P14" s="94">
        <v>1750.1477712906608</v>
      </c>
      <c r="Q14" s="94">
        <v>0</v>
      </c>
    </row>
    <row r="15" spans="1:17" ht="12" hidden="1" customHeight="1" x14ac:dyDescent="0.25">
      <c r="A15" s="97" t="s">
        <v>103</v>
      </c>
      <c r="B15" s="96"/>
      <c r="C15" s="96">
        <f t="shared" ref="C15" si="3">SUM(C5:C12)</f>
        <v>2532.2639798535502</v>
      </c>
      <c r="D15" s="96">
        <f t="shared" ref="D15:Q15" si="4">SUM(D5:D12)</f>
        <v>1459.4886630558112</v>
      </c>
      <c r="E15" s="96">
        <f t="shared" si="4"/>
        <v>2409.9835020504088</v>
      </c>
      <c r="F15" s="96">
        <f t="shared" si="4"/>
        <v>3319.5434810738716</v>
      </c>
      <c r="G15" s="96">
        <f t="shared" si="4"/>
        <v>2382.3624583350925</v>
      </c>
      <c r="H15" s="96">
        <f t="shared" si="4"/>
        <v>2645.9619209073162</v>
      </c>
      <c r="I15" s="96">
        <f t="shared" si="4"/>
        <v>1474.7738721555597</v>
      </c>
      <c r="J15" s="96">
        <f t="shared" si="4"/>
        <v>809.37846937581685</v>
      </c>
      <c r="K15" s="96">
        <f t="shared" si="4"/>
        <v>2957.7025906737463</v>
      </c>
      <c r="L15" s="96">
        <f t="shared" si="4"/>
        <v>3702.12803478361</v>
      </c>
      <c r="M15" s="96">
        <f t="shared" si="4"/>
        <v>4520.7959927089987</v>
      </c>
      <c r="N15" s="96">
        <f t="shared" si="4"/>
        <v>772.38711167181395</v>
      </c>
      <c r="O15" s="96">
        <f t="shared" si="4"/>
        <v>1736.486180538539</v>
      </c>
      <c r="P15" s="96">
        <f t="shared" si="4"/>
        <v>394.74123578756758</v>
      </c>
      <c r="Q15" s="96">
        <f t="shared" si="4"/>
        <v>2710.0322101000238</v>
      </c>
    </row>
    <row r="16" spans="1:17" ht="12.95" customHeight="1" x14ac:dyDescent="0.25">
      <c r="A16" s="90" t="s">
        <v>102</v>
      </c>
      <c r="B16" s="89"/>
      <c r="C16" s="89">
        <f t="shared" ref="C16" si="5">SUM(C17:C18)</f>
        <v>195.00000000000034</v>
      </c>
      <c r="D16" s="89">
        <f t="shared" ref="D16:Q16" si="6">SUM(D17:D18)</f>
        <v>185.99999999999994</v>
      </c>
      <c r="E16" s="89">
        <f t="shared" si="6"/>
        <v>167.99999999999972</v>
      </c>
      <c r="F16" s="89">
        <f t="shared" si="6"/>
        <v>231.00000000000031</v>
      </c>
      <c r="G16" s="89">
        <f t="shared" si="6"/>
        <v>220.99999999999963</v>
      </c>
      <c r="H16" s="89">
        <f t="shared" si="6"/>
        <v>585.00000000000034</v>
      </c>
      <c r="I16" s="89">
        <f t="shared" si="6"/>
        <v>665</v>
      </c>
      <c r="J16" s="89">
        <f t="shared" si="6"/>
        <v>529.99999999999932</v>
      </c>
      <c r="K16" s="89">
        <f t="shared" si="6"/>
        <v>227.00000000000026</v>
      </c>
      <c r="L16" s="89">
        <f t="shared" si="6"/>
        <v>219.9999999999998</v>
      </c>
      <c r="M16" s="89">
        <f t="shared" si="6"/>
        <v>221.00000000000009</v>
      </c>
      <c r="N16" s="89">
        <f t="shared" si="6"/>
        <v>123.00000000000023</v>
      </c>
      <c r="O16" s="89">
        <f t="shared" si="6"/>
        <v>176.9999999999996</v>
      </c>
      <c r="P16" s="89">
        <f t="shared" si="6"/>
        <v>204.0000000000006</v>
      </c>
      <c r="Q16" s="89">
        <f t="shared" si="6"/>
        <v>421.99999999999972</v>
      </c>
    </row>
    <row r="17" spans="1:17" ht="12.95" customHeight="1" x14ac:dyDescent="0.25">
      <c r="A17" s="88" t="s">
        <v>101</v>
      </c>
      <c r="B17" s="87"/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ht="12" customHeight="1" x14ac:dyDescent="0.25">
      <c r="A18" s="88" t="s">
        <v>100</v>
      </c>
      <c r="B18" s="87"/>
      <c r="C18" s="87">
        <v>195.00000000000034</v>
      </c>
      <c r="D18" s="87">
        <v>185.99999999999994</v>
      </c>
      <c r="E18" s="87">
        <v>167.99999999999972</v>
      </c>
      <c r="F18" s="87">
        <v>231.00000000000031</v>
      </c>
      <c r="G18" s="87">
        <v>220.99999999999963</v>
      </c>
      <c r="H18" s="87">
        <v>585.00000000000034</v>
      </c>
      <c r="I18" s="87">
        <v>665</v>
      </c>
      <c r="J18" s="87">
        <v>529.99999999999932</v>
      </c>
      <c r="K18" s="87">
        <v>227.00000000000026</v>
      </c>
      <c r="L18" s="87">
        <v>219.9999999999998</v>
      </c>
      <c r="M18" s="87">
        <v>221.00000000000009</v>
      </c>
      <c r="N18" s="87">
        <v>123.00000000000023</v>
      </c>
      <c r="O18" s="87">
        <v>176.9999999999996</v>
      </c>
      <c r="P18" s="87">
        <v>204.0000000000006</v>
      </c>
      <c r="Q18" s="87">
        <v>421.99999999999972</v>
      </c>
    </row>
    <row r="19" spans="1:17" ht="12.95" customHeight="1" x14ac:dyDescent="0.25">
      <c r="A19" s="90" t="s">
        <v>47</v>
      </c>
      <c r="B19" s="89"/>
      <c r="C19" s="89">
        <f t="shared" ref="C19" si="7">SUM(C20:C26)</f>
        <v>2532.2841120249877</v>
      </c>
      <c r="D19" s="89">
        <f t="shared" ref="D19:Q19" si="8">SUM(D20:D26)</f>
        <v>2833.6372161298618</v>
      </c>
      <c r="E19" s="89">
        <f t="shared" si="8"/>
        <v>3008.5736478596664</v>
      </c>
      <c r="F19" s="89">
        <f t="shared" si="8"/>
        <v>3442.5764138271134</v>
      </c>
      <c r="G19" s="89">
        <f t="shared" si="8"/>
        <v>3008.6944288670197</v>
      </c>
      <c r="H19" s="89">
        <f t="shared" si="8"/>
        <v>2924.4080784777266</v>
      </c>
      <c r="I19" s="89">
        <f t="shared" si="8"/>
        <v>2510.702949944477</v>
      </c>
      <c r="J19" s="89">
        <f t="shared" si="8"/>
        <v>811.72467697812613</v>
      </c>
      <c r="K19" s="89">
        <f t="shared" si="8"/>
        <v>2976.9230769230776</v>
      </c>
      <c r="L19" s="89">
        <f t="shared" si="8"/>
        <v>4688.9075308478332</v>
      </c>
      <c r="M19" s="89">
        <f t="shared" si="8"/>
        <v>5516.3488921788212</v>
      </c>
      <c r="N19" s="89">
        <f t="shared" si="8"/>
        <v>1599.0689058092246</v>
      </c>
      <c r="O19" s="89">
        <f t="shared" si="8"/>
        <v>1961.6677507558111</v>
      </c>
      <c r="P19" s="89">
        <f t="shared" si="8"/>
        <v>2467.9976831284998</v>
      </c>
      <c r="Q19" s="89">
        <f t="shared" si="8"/>
        <v>3071.136904810257</v>
      </c>
    </row>
    <row r="20" spans="1:17" ht="12" customHeight="1" x14ac:dyDescent="0.25">
      <c r="A20" s="88" t="s">
        <v>38</v>
      </c>
      <c r="B20" s="87"/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/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ht="12" customHeight="1" x14ac:dyDescent="0.25">
      <c r="A22" s="88" t="s">
        <v>99</v>
      </c>
      <c r="B22" s="87"/>
      <c r="C22" s="87">
        <v>210.25901609483813</v>
      </c>
      <c r="D22" s="87">
        <v>210.71588819646695</v>
      </c>
      <c r="E22" s="87">
        <v>220.33272322010663</v>
      </c>
      <c r="F22" s="87">
        <v>167.19654745573715</v>
      </c>
      <c r="G22" s="87">
        <v>214.17604812113092</v>
      </c>
      <c r="H22" s="87">
        <v>169.92973766642689</v>
      </c>
      <c r="I22" s="87">
        <v>109.43872760149314</v>
      </c>
      <c r="J22" s="87">
        <v>67.630456067339537</v>
      </c>
      <c r="K22" s="87">
        <v>242.81383641428877</v>
      </c>
      <c r="L22" s="87">
        <v>221.30418475488614</v>
      </c>
      <c r="M22" s="87">
        <v>240.64808748613757</v>
      </c>
      <c r="N22" s="87">
        <v>176.79462956321325</v>
      </c>
      <c r="O22" s="87">
        <v>185.65859946577746</v>
      </c>
      <c r="P22" s="87">
        <v>232.92623215059089</v>
      </c>
      <c r="Q22" s="87">
        <v>290.43934057400827</v>
      </c>
    </row>
    <row r="23" spans="1:17" ht="12" customHeight="1" x14ac:dyDescent="0.25">
      <c r="A23" s="88" t="s">
        <v>98</v>
      </c>
      <c r="B23" s="87"/>
      <c r="C23" s="87">
        <v>250.84332736671229</v>
      </c>
      <c r="D23" s="87">
        <v>600.8726233972211</v>
      </c>
      <c r="E23" s="87">
        <v>420.88606214556597</v>
      </c>
      <c r="F23" s="87">
        <v>427.09670813986628</v>
      </c>
      <c r="G23" s="87">
        <v>603.5816332076356</v>
      </c>
      <c r="H23" s="87">
        <v>290.57079611683918</v>
      </c>
      <c r="I23" s="87">
        <v>283.40191955341288</v>
      </c>
      <c r="J23" s="87">
        <v>316.35991124622444</v>
      </c>
      <c r="K23" s="87">
        <v>797.15725155973507</v>
      </c>
      <c r="L23" s="87">
        <v>323.40864222209848</v>
      </c>
      <c r="M23" s="87">
        <v>334.63272168755555</v>
      </c>
      <c r="N23" s="87">
        <v>282.18373871813458</v>
      </c>
      <c r="O23" s="87">
        <v>202.62079914771329</v>
      </c>
      <c r="P23" s="87">
        <v>258.36568937629841</v>
      </c>
      <c r="Q23" s="87">
        <v>329.63821237904369</v>
      </c>
    </row>
    <row r="24" spans="1:17" ht="12" customHeight="1" x14ac:dyDescent="0.25">
      <c r="A24" s="88" t="s">
        <v>34</v>
      </c>
      <c r="B24" s="87"/>
      <c r="C24" s="87">
        <v>300.55715891442253</v>
      </c>
      <c r="D24" s="87">
        <v>254.05096663421872</v>
      </c>
      <c r="E24" s="87">
        <v>260.49151276991608</v>
      </c>
      <c r="F24" s="87">
        <v>560.6924466357334</v>
      </c>
      <c r="G24" s="87">
        <v>524.60386839156456</v>
      </c>
      <c r="H24" s="87">
        <v>247.83431222164413</v>
      </c>
      <c r="I24" s="87">
        <v>170.15130194690011</v>
      </c>
      <c r="J24" s="87">
        <v>77.804110253834935</v>
      </c>
      <c r="K24" s="87">
        <v>366.51914747490031</v>
      </c>
      <c r="L24" s="87">
        <v>387.73945903067539</v>
      </c>
      <c r="M24" s="87">
        <v>417.2102765495024</v>
      </c>
      <c r="N24" s="87">
        <v>239.87244957976498</v>
      </c>
      <c r="O24" s="87">
        <v>278.46753284762582</v>
      </c>
      <c r="P24" s="87">
        <v>349.55415492880775</v>
      </c>
      <c r="Q24" s="87">
        <v>433.55822241622297</v>
      </c>
    </row>
    <row r="25" spans="1:17" ht="12" customHeight="1" x14ac:dyDescent="0.25">
      <c r="A25" s="88" t="s">
        <v>42</v>
      </c>
      <c r="B25" s="87"/>
      <c r="C25" s="87">
        <v>817.43803311244505</v>
      </c>
      <c r="D25" s="87">
        <v>755.52808925370437</v>
      </c>
      <c r="E25" s="87">
        <v>788.13126869548364</v>
      </c>
      <c r="F25" s="87">
        <v>752.18553613713914</v>
      </c>
      <c r="G25" s="87">
        <v>758.30584984302936</v>
      </c>
      <c r="H25" s="87">
        <v>622.1153504726434</v>
      </c>
      <c r="I25" s="87">
        <v>465.0663056612247</v>
      </c>
      <c r="J25" s="87">
        <v>199.59872876436</v>
      </c>
      <c r="K25" s="87">
        <v>1371.5731614447195</v>
      </c>
      <c r="L25" s="87">
        <v>2844.3717777042129</v>
      </c>
      <c r="M25" s="87">
        <v>2714.4488975082827</v>
      </c>
      <c r="N25" s="87">
        <v>856.55129346405863</v>
      </c>
      <c r="O25" s="87">
        <v>749.49623717342524</v>
      </c>
      <c r="P25" s="87">
        <v>859.85448188649036</v>
      </c>
      <c r="Q25" s="87">
        <v>1979.0539707223509</v>
      </c>
    </row>
    <row r="26" spans="1:17" ht="12" customHeight="1" x14ac:dyDescent="0.25">
      <c r="A26" s="88" t="s">
        <v>30</v>
      </c>
      <c r="B26" s="94"/>
      <c r="C26" s="94">
        <v>953.18657653656987</v>
      </c>
      <c r="D26" s="94">
        <v>1012.4696486482508</v>
      </c>
      <c r="E26" s="94">
        <v>1318.7320810285942</v>
      </c>
      <c r="F26" s="94">
        <v>1535.4051754586378</v>
      </c>
      <c r="G26" s="94">
        <v>908.02702930365956</v>
      </c>
      <c r="H26" s="94">
        <v>1593.957882000173</v>
      </c>
      <c r="I26" s="94">
        <v>1482.6446951814462</v>
      </c>
      <c r="J26" s="94">
        <v>150.33147064636711</v>
      </c>
      <c r="K26" s="94">
        <v>198.8596800294342</v>
      </c>
      <c r="L26" s="94">
        <v>912.08346713595995</v>
      </c>
      <c r="M26" s="94">
        <v>1809.4089089473423</v>
      </c>
      <c r="N26" s="94">
        <v>43.666794484052971</v>
      </c>
      <c r="O26" s="94">
        <v>545.4245821212694</v>
      </c>
      <c r="P26" s="94">
        <v>767.29712478631257</v>
      </c>
      <c r="Q26" s="94">
        <v>38.447158718630796</v>
      </c>
    </row>
    <row r="27" spans="1:17" ht="12" customHeight="1" x14ac:dyDescent="0.25">
      <c r="A27" s="93" t="s">
        <v>33</v>
      </c>
      <c r="B27" s="119"/>
      <c r="C27" s="119">
        <v>0</v>
      </c>
      <c r="D27" s="119">
        <v>0</v>
      </c>
      <c r="E27" s="119">
        <v>0</v>
      </c>
      <c r="F27" s="119">
        <v>0</v>
      </c>
      <c r="G27" s="119">
        <v>0</v>
      </c>
      <c r="H27" s="119">
        <v>0</v>
      </c>
      <c r="I27" s="119">
        <v>0</v>
      </c>
      <c r="J27" s="119">
        <v>0</v>
      </c>
      <c r="K27" s="119">
        <v>0</v>
      </c>
      <c r="L27" s="119">
        <v>0</v>
      </c>
      <c r="M27" s="119">
        <v>0</v>
      </c>
      <c r="N27" s="119">
        <v>0</v>
      </c>
      <c r="O27" s="119">
        <v>0</v>
      </c>
      <c r="P27" s="119">
        <v>0</v>
      </c>
      <c r="Q27" s="119">
        <v>0</v>
      </c>
    </row>
    <row r="28" spans="1:17" ht="12" hidden="1" customHeight="1" x14ac:dyDescent="0.25">
      <c r="A28" s="91" t="s">
        <v>33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</row>
    <row r="29" spans="1:17" ht="12.95" customHeight="1" x14ac:dyDescent="0.25">
      <c r="A29" s="90" t="s">
        <v>46</v>
      </c>
      <c r="B29" s="89"/>
      <c r="C29" s="89">
        <f t="shared" ref="C29" si="9">SUM(C30:C33)</f>
        <v>2532.2841120249877</v>
      </c>
      <c r="D29" s="89">
        <f t="shared" ref="D29:Q29" si="10">SUM(D30:D33)</f>
        <v>2833.6372161298623</v>
      </c>
      <c r="E29" s="89">
        <f t="shared" si="10"/>
        <v>3008.5736478596655</v>
      </c>
      <c r="F29" s="89">
        <f t="shared" si="10"/>
        <v>3442.5764138271134</v>
      </c>
      <c r="G29" s="89">
        <f t="shared" si="10"/>
        <v>3008.6944288670202</v>
      </c>
      <c r="H29" s="89">
        <f t="shared" si="10"/>
        <v>2924.408078477727</v>
      </c>
      <c r="I29" s="89">
        <f t="shared" si="10"/>
        <v>2510.702949944477</v>
      </c>
      <c r="J29" s="89">
        <f t="shared" si="10"/>
        <v>811.72467697812613</v>
      </c>
      <c r="K29" s="89">
        <f t="shared" si="10"/>
        <v>2976.923076923078</v>
      </c>
      <c r="L29" s="89">
        <f t="shared" si="10"/>
        <v>4688.9075308478323</v>
      </c>
      <c r="M29" s="89">
        <f t="shared" si="10"/>
        <v>5516.3488921788203</v>
      </c>
      <c r="N29" s="89">
        <f t="shared" si="10"/>
        <v>1599.0689058092244</v>
      </c>
      <c r="O29" s="89">
        <f t="shared" si="10"/>
        <v>1961.6677507558113</v>
      </c>
      <c r="P29" s="89">
        <f t="shared" si="10"/>
        <v>2467.9976831284994</v>
      </c>
      <c r="Q29" s="89">
        <f t="shared" si="10"/>
        <v>3071.1369048102561</v>
      </c>
    </row>
    <row r="30" spans="1:17" s="28" customFormat="1" ht="12" customHeight="1" x14ac:dyDescent="0.25">
      <c r="A30" s="88" t="s">
        <v>66</v>
      </c>
      <c r="B30" s="87"/>
      <c r="C30" s="87">
        <v>761.33930863408636</v>
      </c>
      <c r="D30" s="87">
        <v>0</v>
      </c>
      <c r="E30" s="87">
        <v>1485.8419888607045</v>
      </c>
      <c r="F30" s="87">
        <v>0</v>
      </c>
      <c r="G30" s="87">
        <v>7.3188279773947773</v>
      </c>
      <c r="H30" s="87">
        <v>22.847453710181462</v>
      </c>
      <c r="I30" s="87">
        <v>7.518234956484398</v>
      </c>
      <c r="J30" s="87">
        <v>0</v>
      </c>
      <c r="K30" s="87">
        <v>0</v>
      </c>
      <c r="L30" s="87">
        <v>0</v>
      </c>
      <c r="M30" s="87">
        <v>0</v>
      </c>
      <c r="N30" s="87">
        <v>235.37750786130385</v>
      </c>
      <c r="O30" s="87">
        <v>0</v>
      </c>
      <c r="P30" s="87">
        <v>375.64609997885429</v>
      </c>
      <c r="Q30" s="87">
        <v>2067.9911836223064</v>
      </c>
    </row>
    <row r="31" spans="1:17" ht="12" customHeight="1" x14ac:dyDescent="0.25">
      <c r="A31" s="88" t="s">
        <v>98</v>
      </c>
      <c r="B31" s="87"/>
      <c r="C31" s="87">
        <v>1770.9448033909016</v>
      </c>
      <c r="D31" s="87">
        <v>1144.9622785882325</v>
      </c>
      <c r="E31" s="87">
        <v>233.15234064312784</v>
      </c>
      <c r="F31" s="87">
        <v>775.09724319582676</v>
      </c>
      <c r="G31" s="87">
        <v>433.92874339519074</v>
      </c>
      <c r="H31" s="87">
        <v>352.90670943011963</v>
      </c>
      <c r="I31" s="87">
        <v>516.15153400318093</v>
      </c>
      <c r="J31" s="87">
        <v>213.26246249598077</v>
      </c>
      <c r="K31" s="87">
        <v>1022.6168026657076</v>
      </c>
      <c r="L31" s="87">
        <v>0</v>
      </c>
      <c r="M31" s="87">
        <v>0</v>
      </c>
      <c r="N31" s="87">
        <v>0</v>
      </c>
      <c r="O31" s="87">
        <v>1273.4456196786091</v>
      </c>
      <c r="P31" s="87">
        <v>2092.3515831496452</v>
      </c>
      <c r="Q31" s="87">
        <v>161.637848338027</v>
      </c>
    </row>
    <row r="32" spans="1:17" ht="12" customHeight="1" x14ac:dyDescent="0.25">
      <c r="A32" s="88" t="s">
        <v>34</v>
      </c>
      <c r="B32" s="87"/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/>
      <c r="C33" s="86">
        <v>0</v>
      </c>
      <c r="D33" s="86">
        <v>1688.6749375416296</v>
      </c>
      <c r="E33" s="86">
        <v>1289.579318355833</v>
      </c>
      <c r="F33" s="86">
        <v>2667.4791706312867</v>
      </c>
      <c r="G33" s="86">
        <v>2567.4468574944344</v>
      </c>
      <c r="H33" s="86">
        <v>2548.653915337426</v>
      </c>
      <c r="I33" s="86">
        <v>1987.0331809848119</v>
      </c>
      <c r="J33" s="86">
        <v>598.46221448214533</v>
      </c>
      <c r="K33" s="86">
        <v>1954.3062742573707</v>
      </c>
      <c r="L33" s="86">
        <v>4688.9075308478323</v>
      </c>
      <c r="M33" s="86">
        <v>5516.3488921788203</v>
      </c>
      <c r="N33" s="86">
        <v>1363.6913979479204</v>
      </c>
      <c r="O33" s="86">
        <v>688.22213107720222</v>
      </c>
      <c r="P33" s="86">
        <v>0</v>
      </c>
      <c r="Q33" s="86">
        <v>841.50787284992236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109</v>
      </c>
      <c r="B3" s="106"/>
      <c r="C3" s="106">
        <f t="shared" ref="C3:Q3" si="0">SUM(C4,C16,C19,C29)</f>
        <v>26.124264507824947</v>
      </c>
      <c r="D3" s="106">
        <f t="shared" si="0"/>
        <v>29.585426377448933</v>
      </c>
      <c r="E3" s="106">
        <f t="shared" si="0"/>
        <v>31.166573534835621</v>
      </c>
      <c r="F3" s="106">
        <f t="shared" si="0"/>
        <v>38.366411015344376</v>
      </c>
      <c r="G3" s="106">
        <f t="shared" si="0"/>
        <v>28.821036236981612</v>
      </c>
      <c r="H3" s="106">
        <f t="shared" si="0"/>
        <v>29.232498868475151</v>
      </c>
      <c r="I3" s="106">
        <f t="shared" si="0"/>
        <v>25.583198700045997</v>
      </c>
      <c r="J3" s="106">
        <f t="shared" si="0"/>
        <v>6.8353454324024261</v>
      </c>
      <c r="K3" s="106">
        <f t="shared" si="0"/>
        <v>21.894906361278</v>
      </c>
      <c r="L3" s="106">
        <f t="shared" si="0"/>
        <v>37.874253419068822</v>
      </c>
      <c r="M3" s="106">
        <f t="shared" si="0"/>
        <v>38.20144597178961</v>
      </c>
      <c r="N3" s="106">
        <f t="shared" si="0"/>
        <v>13.891274027347354</v>
      </c>
      <c r="O3" s="106">
        <f t="shared" si="0"/>
        <v>16.226356986481772</v>
      </c>
      <c r="P3" s="106">
        <f t="shared" si="0"/>
        <v>19.031486722537817</v>
      </c>
      <c r="Q3" s="106">
        <f t="shared" si="0"/>
        <v>22.798876007464113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20.655885338543399</v>
      </c>
      <c r="D4" s="101">
        <f t="shared" si="1"/>
        <v>23.799620535535148</v>
      </c>
      <c r="E4" s="101">
        <f t="shared" si="1"/>
        <v>24.860457615858547</v>
      </c>
      <c r="F4" s="101">
        <f t="shared" si="1"/>
        <v>31.484790310761291</v>
      </c>
      <c r="G4" s="101">
        <f t="shared" si="1"/>
        <v>22.876871772020461</v>
      </c>
      <c r="H4" s="101">
        <f t="shared" si="1"/>
        <v>23.552004538514549</v>
      </c>
      <c r="I4" s="101">
        <f t="shared" si="1"/>
        <v>20.713080088038442</v>
      </c>
      <c r="J4" s="101">
        <f t="shared" si="1"/>
        <v>5.1041804074967487</v>
      </c>
      <c r="K4" s="101">
        <f t="shared" si="1"/>
        <v>16.263002285956659</v>
      </c>
      <c r="L4" s="101">
        <f t="shared" si="1"/>
        <v>29.760392490217043</v>
      </c>
      <c r="M4" s="101">
        <f t="shared" si="1"/>
        <v>28.470929452005713</v>
      </c>
      <c r="N4" s="101">
        <f t="shared" si="1"/>
        <v>10.7941340363812</v>
      </c>
      <c r="O4" s="101">
        <f t="shared" si="1"/>
        <v>12.159537730301718</v>
      </c>
      <c r="P4" s="101">
        <f t="shared" si="1"/>
        <v>13.546351210580891</v>
      </c>
      <c r="Q4" s="101">
        <f t="shared" si="1"/>
        <v>15.988709858309996</v>
      </c>
    </row>
    <row r="5" spans="1:17" ht="12" customHeight="1" x14ac:dyDescent="0.25">
      <c r="A5" s="88" t="s">
        <v>38</v>
      </c>
      <c r="B5" s="100"/>
      <c r="C5" s="100">
        <v>0.55941090112005942</v>
      </c>
      <c r="D5" s="100">
        <v>0</v>
      </c>
      <c r="E5" s="100">
        <v>0</v>
      </c>
      <c r="F5" s="100">
        <v>1.0043864936104601</v>
      </c>
      <c r="G5" s="100">
        <v>0</v>
      </c>
      <c r="H5" s="100">
        <v>1.1734363885445316</v>
      </c>
      <c r="I5" s="100">
        <v>0.77279295810512416</v>
      </c>
      <c r="J5" s="100">
        <v>0.20954942659622555</v>
      </c>
      <c r="K5" s="100">
        <v>0</v>
      </c>
      <c r="L5" s="100">
        <v>6.0558095390298758</v>
      </c>
      <c r="M5" s="100">
        <v>1.8499814553704974</v>
      </c>
      <c r="N5" s="100">
        <v>0</v>
      </c>
      <c r="O5" s="100">
        <v>0.84463778383172738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2.8707690085052917</v>
      </c>
      <c r="D7" s="100">
        <v>1.3396966222014892</v>
      </c>
      <c r="E7" s="100">
        <v>3.7048972729995135</v>
      </c>
      <c r="F7" s="100">
        <v>2.1763642638064664</v>
      </c>
      <c r="G7" s="100">
        <v>1.2934875405342268</v>
      </c>
      <c r="H7" s="100">
        <v>3.9585524383055373</v>
      </c>
      <c r="I7" s="100">
        <v>0</v>
      </c>
      <c r="J7" s="100">
        <v>0.19077159694433354</v>
      </c>
      <c r="K7" s="100">
        <v>0.75687891635366367</v>
      </c>
      <c r="L7" s="100">
        <v>1.2539786261567085</v>
      </c>
      <c r="M7" s="100">
        <v>1.5362487345208609</v>
      </c>
      <c r="N7" s="100">
        <v>1.5557711724013958</v>
      </c>
      <c r="O7" s="100">
        <v>3.4193189441692349</v>
      </c>
      <c r="P7" s="100">
        <v>2.0995393991333535</v>
      </c>
      <c r="Q7" s="100">
        <v>6.1190806145480909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0.40351431191336867</v>
      </c>
      <c r="D9" s="100">
        <v>10.583093455129676</v>
      </c>
      <c r="E9" s="100">
        <v>8.1617924347486106</v>
      </c>
      <c r="F9" s="100">
        <v>12.007286792544374</v>
      </c>
      <c r="G9" s="100">
        <v>2.2979097066243899</v>
      </c>
      <c r="H9" s="100">
        <v>7.1406938210200037</v>
      </c>
      <c r="I9" s="100">
        <v>0.81236091262916243</v>
      </c>
      <c r="J9" s="100">
        <v>2.5709329762037534</v>
      </c>
      <c r="K9" s="100">
        <v>6.2128925732953357</v>
      </c>
      <c r="L9" s="100">
        <v>4.4497307174421303</v>
      </c>
      <c r="M9" s="100">
        <v>9.0031079563597984</v>
      </c>
      <c r="N9" s="100">
        <v>0</v>
      </c>
      <c r="O9" s="100">
        <v>0</v>
      </c>
      <c r="P9" s="100">
        <v>0.53316035775037673</v>
      </c>
      <c r="Q9" s="100">
        <v>3.1933282282417474</v>
      </c>
    </row>
    <row r="10" spans="1:17" ht="12" customHeight="1" x14ac:dyDescent="0.25">
      <c r="A10" s="88" t="s">
        <v>34</v>
      </c>
      <c r="B10" s="100"/>
      <c r="C10" s="100">
        <v>6.6730991406554807</v>
      </c>
      <c r="D10" s="100">
        <v>0.83602129672339875</v>
      </c>
      <c r="E10" s="100">
        <v>2.9204990360050491</v>
      </c>
      <c r="F10" s="100">
        <v>13.45644287945545</v>
      </c>
      <c r="G10" s="100">
        <v>5.5444869447945466</v>
      </c>
      <c r="H10" s="100">
        <v>4.7174915271485283</v>
      </c>
      <c r="I10" s="100">
        <v>8.2559735343371194</v>
      </c>
      <c r="J10" s="100">
        <v>0</v>
      </c>
      <c r="K10" s="100">
        <v>1.5457559554675422</v>
      </c>
      <c r="L10" s="100">
        <v>3.4320461996367384</v>
      </c>
      <c r="M10" s="100">
        <v>0.52527439151690769</v>
      </c>
      <c r="N10" s="100">
        <v>3.1990310612721986</v>
      </c>
      <c r="O10" s="100">
        <v>4.1116061836694806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10.039256799990236</v>
      </c>
      <c r="D12" s="100">
        <v>0</v>
      </c>
      <c r="E12" s="100">
        <v>5.115769052829263</v>
      </c>
      <c r="F12" s="100">
        <v>1.6197507735946581</v>
      </c>
      <c r="G12" s="100">
        <v>9.0667892862136519</v>
      </c>
      <c r="H12" s="100">
        <v>4.3425023523801158</v>
      </c>
      <c r="I12" s="100">
        <v>3.1154196961912799</v>
      </c>
      <c r="J12" s="100">
        <v>2.0768298233240734</v>
      </c>
      <c r="K12" s="100">
        <v>7.548932813864214</v>
      </c>
      <c r="L12" s="100">
        <v>8.7899841304616562</v>
      </c>
      <c r="M12" s="100">
        <v>10.780875396673297</v>
      </c>
      <c r="N12" s="100">
        <v>1.0447202525907695</v>
      </c>
      <c r="O12" s="100">
        <v>3.2803582961875222</v>
      </c>
      <c r="P12" s="100">
        <v>0</v>
      </c>
      <c r="Q12" s="100">
        <v>5.9325790038545483</v>
      </c>
    </row>
    <row r="13" spans="1:17" ht="12" customHeight="1" x14ac:dyDescent="0.25">
      <c r="A13" s="88" t="s">
        <v>105</v>
      </c>
      <c r="B13" s="100"/>
      <c r="C13" s="100">
        <v>9.1335673285701326E-5</v>
      </c>
      <c r="D13" s="100">
        <v>1.7122145658208048E-3</v>
      </c>
      <c r="E13" s="100">
        <v>2.1371628471260071E-3</v>
      </c>
      <c r="F13" s="100">
        <v>4.6756185383480826E-3</v>
      </c>
      <c r="G13" s="100">
        <v>8.1075204052937309E-3</v>
      </c>
      <c r="H13" s="100">
        <v>1.3573751225203778E-2</v>
      </c>
      <c r="I13" s="100">
        <v>2.0086969556254962E-2</v>
      </c>
      <c r="J13" s="100">
        <v>8.8349146756083272E-3</v>
      </c>
      <c r="K13" s="100">
        <v>6.4204281680660114E-2</v>
      </c>
      <c r="L13" s="100">
        <v>0.23276393765630701</v>
      </c>
      <c r="M13" s="100">
        <v>0.33020147558961227</v>
      </c>
      <c r="N13" s="100">
        <v>0.11739900148404522</v>
      </c>
      <c r="O13" s="100">
        <v>0.41840114275668733</v>
      </c>
      <c r="P13" s="100">
        <v>0.58757555298406561</v>
      </c>
      <c r="Q13" s="100">
        <v>0.5917376375557728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10.884700129620608</v>
      </c>
      <c r="E14" s="22">
        <v>4.7722781836103438</v>
      </c>
      <c r="F14" s="22">
        <v>0.95299518502438207</v>
      </c>
      <c r="G14" s="22">
        <v>4.5574429637966389</v>
      </c>
      <c r="H14" s="22">
        <v>2.0122346246157603</v>
      </c>
      <c r="I14" s="22">
        <v>7.6656714576162575</v>
      </c>
      <c r="J14" s="22">
        <v>0</v>
      </c>
      <c r="K14" s="22">
        <v>0</v>
      </c>
      <c r="L14" s="22">
        <v>5.3820425053306273</v>
      </c>
      <c r="M14" s="22">
        <v>4.2430111885027273</v>
      </c>
      <c r="N14" s="22">
        <v>4.8355954660749338</v>
      </c>
      <c r="O14" s="22">
        <v>0</v>
      </c>
      <c r="P14" s="22">
        <v>10.290589196799466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0.10974384068567647</v>
      </c>
      <c r="D15" s="104">
        <v>0.15439681729415691</v>
      </c>
      <c r="E15" s="104">
        <v>0.18308447281864329</v>
      </c>
      <c r="F15" s="104">
        <v>0.2628883041871542</v>
      </c>
      <c r="G15" s="104">
        <v>0.10864780965171385</v>
      </c>
      <c r="H15" s="104">
        <v>0.19351963527486826</v>
      </c>
      <c r="I15" s="104">
        <v>7.0774559603243192E-2</v>
      </c>
      <c r="J15" s="104">
        <v>4.7261669752754039E-2</v>
      </c>
      <c r="K15" s="104">
        <v>0.13433774529524609</v>
      </c>
      <c r="L15" s="104">
        <v>0.16403683450299722</v>
      </c>
      <c r="M15" s="104">
        <v>0.20222885347201644</v>
      </c>
      <c r="N15" s="104">
        <v>4.161708255785853E-2</v>
      </c>
      <c r="O15" s="104">
        <v>8.5215379687066453E-2</v>
      </c>
      <c r="P15" s="104">
        <v>3.5486703913629271E-2</v>
      </c>
      <c r="Q15" s="104">
        <v>0.1519843741098332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8.2341884072083302E-2</v>
      </c>
      <c r="D16" s="101">
        <f t="shared" si="2"/>
        <v>7.726116866995425E-2</v>
      </c>
      <c r="E16" s="101">
        <f t="shared" si="2"/>
        <v>6.8992480076704638E-2</v>
      </c>
      <c r="F16" s="101">
        <f t="shared" si="2"/>
        <v>9.3894037284243267E-2</v>
      </c>
      <c r="G16" s="101">
        <f t="shared" si="2"/>
        <v>8.9031671107201296E-2</v>
      </c>
      <c r="H16" s="101">
        <f t="shared" si="2"/>
        <v>0.23317996726372073</v>
      </c>
      <c r="I16" s="101">
        <f t="shared" si="2"/>
        <v>0.26156874276574421</v>
      </c>
      <c r="J16" s="101">
        <f t="shared" si="2"/>
        <v>0.2064890907960179</v>
      </c>
      <c r="K16" s="101">
        <f t="shared" si="2"/>
        <v>8.7196043683990837E-2</v>
      </c>
      <c r="L16" s="101">
        <f t="shared" si="2"/>
        <v>8.4399743123206708E-2</v>
      </c>
      <c r="M16" s="101">
        <f t="shared" si="2"/>
        <v>8.4362121170045601E-2</v>
      </c>
      <c r="N16" s="101">
        <f t="shared" si="2"/>
        <v>4.6962304620053047E-2</v>
      </c>
      <c r="O16" s="101">
        <f t="shared" si="2"/>
        <v>6.81147886101892E-2</v>
      </c>
      <c r="P16" s="101">
        <f t="shared" si="2"/>
        <v>7.9429457754921634E-2</v>
      </c>
      <c r="Q16" s="101">
        <f t="shared" si="2"/>
        <v>0.16356880134678364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/>
      <c r="C18" s="103">
        <v>8.2341884072083302E-2</v>
      </c>
      <c r="D18" s="103">
        <v>7.726116866995425E-2</v>
      </c>
      <c r="E18" s="103">
        <v>6.8992480076704638E-2</v>
      </c>
      <c r="F18" s="103">
        <v>9.3894037284243267E-2</v>
      </c>
      <c r="G18" s="103">
        <v>8.9031671107201296E-2</v>
      </c>
      <c r="H18" s="103">
        <v>0.23317996726372073</v>
      </c>
      <c r="I18" s="103">
        <v>0.26156874276574421</v>
      </c>
      <c r="J18" s="103">
        <v>0.2064890907960179</v>
      </c>
      <c r="K18" s="103">
        <v>8.7196043683990837E-2</v>
      </c>
      <c r="L18" s="103">
        <v>8.4399743123206708E-2</v>
      </c>
      <c r="M18" s="103">
        <v>8.4362121170045601E-2</v>
      </c>
      <c r="N18" s="103">
        <v>4.6962304620053047E-2</v>
      </c>
      <c r="O18" s="103">
        <v>6.81147886101892E-2</v>
      </c>
      <c r="P18" s="103">
        <v>7.9429457754921634E-2</v>
      </c>
      <c r="Q18" s="103">
        <v>0.16356880134678364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2.3101801869442573</v>
      </c>
      <c r="D19" s="101">
        <f t="shared" si="3"/>
        <v>2.6007403326398228</v>
      </c>
      <c r="E19" s="101">
        <f t="shared" si="3"/>
        <v>2.6946867212686829</v>
      </c>
      <c r="F19" s="101">
        <f t="shared" si="3"/>
        <v>3.1732342038797312</v>
      </c>
      <c r="G19" s="101">
        <f t="shared" si="3"/>
        <v>2.7994478132943086</v>
      </c>
      <c r="H19" s="101">
        <f t="shared" si="3"/>
        <v>2.5416743943895082</v>
      </c>
      <c r="I19" s="101">
        <f t="shared" si="3"/>
        <v>2.1714689130855125</v>
      </c>
      <c r="J19" s="101">
        <f t="shared" si="3"/>
        <v>0.73683448311037492</v>
      </c>
      <c r="K19" s="101">
        <f t="shared" si="3"/>
        <v>2.654807154866067</v>
      </c>
      <c r="L19" s="101">
        <f t="shared" si="3"/>
        <v>3.9165705882108384</v>
      </c>
      <c r="M19" s="101">
        <f t="shared" si="3"/>
        <v>4.7405403873451082</v>
      </c>
      <c r="N19" s="101">
        <f t="shared" si="3"/>
        <v>1.4860348997422987</v>
      </c>
      <c r="O19" s="101">
        <f t="shared" si="3"/>
        <v>1.8197691266142761</v>
      </c>
      <c r="P19" s="101">
        <f t="shared" si="3"/>
        <v>2.2881963108178889</v>
      </c>
      <c r="Q19" s="101">
        <f t="shared" si="3"/>
        <v>2.8513353312755059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0.22402499784518218</v>
      </c>
      <c r="D22" s="100">
        <v>0.22358960915870019</v>
      </c>
      <c r="E22" s="100">
        <v>0.2320003610162196</v>
      </c>
      <c r="F22" s="100">
        <v>0.1754707479754575</v>
      </c>
      <c r="G22" s="100">
        <v>0.22163279613561912</v>
      </c>
      <c r="H22" s="100">
        <v>0.17563662367817348</v>
      </c>
      <c r="I22" s="100">
        <v>0.11214145163331836</v>
      </c>
      <c r="J22" s="100">
        <v>6.7798015056903499E-2</v>
      </c>
      <c r="K22" s="100">
        <v>0.24475580451921286</v>
      </c>
      <c r="L22" s="100">
        <v>0.22377363277447751</v>
      </c>
      <c r="M22" s="100">
        <v>0.24887570924779895</v>
      </c>
      <c r="N22" s="100">
        <v>0.18464277253969924</v>
      </c>
      <c r="O22" s="100">
        <v>0.1970832957692164</v>
      </c>
      <c r="P22" s="100">
        <v>0.24739050950679389</v>
      </c>
      <c r="Q22" s="100">
        <v>0.31242949763662015</v>
      </c>
    </row>
    <row r="23" spans="1:17" ht="12" customHeight="1" x14ac:dyDescent="0.25">
      <c r="A23" s="88" t="s">
        <v>98</v>
      </c>
      <c r="B23" s="100"/>
      <c r="C23" s="100">
        <v>0.25540589117940998</v>
      </c>
      <c r="D23" s="100">
        <v>0.61431215015235563</v>
      </c>
      <c r="E23" s="100">
        <v>0.42758163801211185</v>
      </c>
      <c r="F23" s="100">
        <v>0.43469561279592905</v>
      </c>
      <c r="G23" s="100">
        <v>0.60605099522565464</v>
      </c>
      <c r="H23" s="100">
        <v>0.28972619515901793</v>
      </c>
      <c r="I23" s="100">
        <v>0.28270025385533831</v>
      </c>
      <c r="J23" s="100">
        <v>0.30891087344332135</v>
      </c>
      <c r="K23" s="100">
        <v>0.78143490742980104</v>
      </c>
      <c r="L23" s="100">
        <v>0.31631246821984949</v>
      </c>
      <c r="M23" s="100">
        <v>0.33312730262628854</v>
      </c>
      <c r="N23" s="100">
        <v>0.28258432227831604</v>
      </c>
      <c r="O23" s="100">
        <v>0.20528378189838734</v>
      </c>
      <c r="P23" s="100">
        <v>0.2606785437226925</v>
      </c>
      <c r="Q23" s="100">
        <v>0.33553123921670652</v>
      </c>
    </row>
    <row r="24" spans="1:17" ht="12" customHeight="1" x14ac:dyDescent="0.25">
      <c r="A24" s="88" t="s">
        <v>34</v>
      </c>
      <c r="B24" s="100"/>
      <c r="C24" s="100">
        <v>0.37370994184145545</v>
      </c>
      <c r="D24" s="100">
        <v>0.31426751901220185</v>
      </c>
      <c r="E24" s="100">
        <v>0.31942044342292703</v>
      </c>
      <c r="F24" s="100">
        <v>0.69265217730608286</v>
      </c>
      <c r="G24" s="100">
        <v>0.64014606707993904</v>
      </c>
      <c r="H24" s="100">
        <v>0.30065996534785561</v>
      </c>
      <c r="I24" s="100">
        <v>0.20635100550978805</v>
      </c>
      <c r="J24" s="100">
        <v>9.1605722017147895E-2</v>
      </c>
      <c r="K24" s="100">
        <v>0.43364205393303445</v>
      </c>
      <c r="L24" s="100">
        <v>0.46020435916071667</v>
      </c>
      <c r="M24" s="100">
        <v>0.5052929207811393</v>
      </c>
      <c r="N24" s="100">
        <v>0.29203544153888361</v>
      </c>
      <c r="O24" s="100">
        <v>0.34303809850086286</v>
      </c>
      <c r="P24" s="100">
        <v>0.42891842194246554</v>
      </c>
      <c r="Q24" s="100">
        <v>0.53671431256761337</v>
      </c>
    </row>
    <row r="25" spans="1:17" ht="12" customHeight="1" x14ac:dyDescent="0.25">
      <c r="A25" s="88" t="s">
        <v>42</v>
      </c>
      <c r="B25" s="100"/>
      <c r="C25" s="100">
        <v>0.67299471597750438</v>
      </c>
      <c r="D25" s="100">
        <v>0.61651599733171558</v>
      </c>
      <c r="E25" s="100">
        <v>0.63521469268161024</v>
      </c>
      <c r="F25" s="100">
        <v>0.60418612690160967</v>
      </c>
      <c r="G25" s="100">
        <v>0.59641788790263472</v>
      </c>
      <c r="H25" s="100">
        <v>0.48492965854368053</v>
      </c>
      <c r="I25" s="100">
        <v>0.3626701322880338</v>
      </c>
      <c r="J25" s="100">
        <v>0.14935767502717984</v>
      </c>
      <c r="K25" s="100">
        <v>1.0379127952878846</v>
      </c>
      <c r="L25" s="100">
        <v>2.1906299257747395</v>
      </c>
      <c r="M25" s="100">
        <v>2.1655913430697371</v>
      </c>
      <c r="N25" s="100">
        <v>0.69049112288267511</v>
      </c>
      <c r="O25" s="100">
        <v>0.61300968295275604</v>
      </c>
      <c r="P25" s="100">
        <v>0.70172389844845018</v>
      </c>
      <c r="Q25" s="100">
        <v>1.633817268193053</v>
      </c>
    </row>
    <row r="26" spans="1:17" ht="12" customHeight="1" x14ac:dyDescent="0.25">
      <c r="A26" s="88" t="s">
        <v>30</v>
      </c>
      <c r="B26" s="22"/>
      <c r="C26" s="22">
        <v>0.78404464010070507</v>
      </c>
      <c r="D26" s="22">
        <v>0.83205505698484961</v>
      </c>
      <c r="E26" s="22">
        <v>1.0804695861358142</v>
      </c>
      <c r="F26" s="22">
        <v>1.2662295389006522</v>
      </c>
      <c r="G26" s="22">
        <v>0.73520006695046114</v>
      </c>
      <c r="H26" s="22">
        <v>1.2907219516607802</v>
      </c>
      <c r="I26" s="22">
        <v>1.2076060697990338</v>
      </c>
      <c r="J26" s="22">
        <v>0.11916219756582221</v>
      </c>
      <c r="K26" s="22">
        <v>0.15706159369613421</v>
      </c>
      <c r="L26" s="22">
        <v>0.72565020228105537</v>
      </c>
      <c r="M26" s="22">
        <v>1.4876531116201444</v>
      </c>
      <c r="N26" s="22">
        <v>3.6281240502724875E-2</v>
      </c>
      <c r="O26" s="22">
        <v>0.46135426749305358</v>
      </c>
      <c r="P26" s="22">
        <v>0.64948493719748712</v>
      </c>
      <c r="Q26" s="22">
        <v>3.2843013661512876E-2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3.0758570982652058</v>
      </c>
      <c r="D29" s="101">
        <f t="shared" si="4"/>
        <v>3.1078043406040092</v>
      </c>
      <c r="E29" s="101">
        <f t="shared" si="4"/>
        <v>3.5424367176316887</v>
      </c>
      <c r="F29" s="101">
        <f t="shared" si="4"/>
        <v>3.6144924634191091</v>
      </c>
      <c r="G29" s="101">
        <f t="shared" si="4"/>
        <v>3.0556849805596418</v>
      </c>
      <c r="H29" s="101">
        <f t="shared" si="4"/>
        <v>2.9056399683073733</v>
      </c>
      <c r="I29" s="101">
        <f t="shared" si="4"/>
        <v>2.4370809561562998</v>
      </c>
      <c r="J29" s="101">
        <f t="shared" si="4"/>
        <v>0.78784145099928415</v>
      </c>
      <c r="K29" s="101">
        <f t="shared" si="4"/>
        <v>2.889900876771283</v>
      </c>
      <c r="L29" s="101">
        <f t="shared" si="4"/>
        <v>4.1128905975177306</v>
      </c>
      <c r="M29" s="101">
        <f t="shared" si="4"/>
        <v>4.9056140112687494</v>
      </c>
      <c r="N29" s="101">
        <f t="shared" si="4"/>
        <v>1.5641427866038025</v>
      </c>
      <c r="O29" s="101">
        <f t="shared" si="4"/>
        <v>2.1789353409555874</v>
      </c>
      <c r="P29" s="101">
        <f t="shared" si="4"/>
        <v>3.1175097433841166</v>
      </c>
      <c r="Q29" s="101">
        <f t="shared" si="4"/>
        <v>3.7952620165318258</v>
      </c>
    </row>
    <row r="30" spans="1:17" s="28" customFormat="1" ht="12" customHeight="1" x14ac:dyDescent="0.25">
      <c r="A30" s="88" t="s">
        <v>66</v>
      </c>
      <c r="B30" s="100"/>
      <c r="C30" s="100">
        <v>1.0118215404175428</v>
      </c>
      <c r="D30" s="100">
        <v>0</v>
      </c>
      <c r="E30" s="100">
        <v>1.9401781097742734</v>
      </c>
      <c r="F30" s="100">
        <v>0</v>
      </c>
      <c r="G30" s="100">
        <v>9.2398949846234316E-3</v>
      </c>
      <c r="H30" s="100">
        <v>2.8088736888456971E-2</v>
      </c>
      <c r="I30" s="100">
        <v>9.0139771118770157E-3</v>
      </c>
      <c r="J30" s="100">
        <v>0</v>
      </c>
      <c r="K30" s="100">
        <v>0</v>
      </c>
      <c r="L30" s="100">
        <v>0</v>
      </c>
      <c r="M30" s="100">
        <v>0</v>
      </c>
      <c r="N30" s="100">
        <v>0.29865402794232015</v>
      </c>
      <c r="O30" s="100">
        <v>0</v>
      </c>
      <c r="P30" s="100">
        <v>0.49629117279007007</v>
      </c>
      <c r="Q30" s="100">
        <v>2.7937939811515942</v>
      </c>
    </row>
    <row r="31" spans="1:17" ht="12" customHeight="1" x14ac:dyDescent="0.25">
      <c r="A31" s="88" t="s">
        <v>98</v>
      </c>
      <c r="B31" s="100"/>
      <c r="C31" s="100">
        <v>2.0640355578476632</v>
      </c>
      <c r="D31" s="100">
        <v>1.3402740686936621</v>
      </c>
      <c r="E31" s="100">
        <v>0.26756860778042868</v>
      </c>
      <c r="F31" s="100">
        <v>0.88641957248141801</v>
      </c>
      <c r="G31" s="100">
        <v>0.48765437880754597</v>
      </c>
      <c r="H31" s="100">
        <v>0.38913411264304559</v>
      </c>
      <c r="I31" s="100">
        <v>0.56164361076768565</v>
      </c>
      <c r="J31" s="100">
        <v>0.23471796736150549</v>
      </c>
      <c r="K31" s="100">
        <v>1.1387886516633501</v>
      </c>
      <c r="L31" s="100">
        <v>0</v>
      </c>
      <c r="M31" s="100">
        <v>0</v>
      </c>
      <c r="N31" s="100">
        <v>0</v>
      </c>
      <c r="O31" s="100">
        <v>1.5312513954236946</v>
      </c>
      <c r="P31" s="100">
        <v>2.6212185705940465</v>
      </c>
      <c r="Q31" s="100">
        <v>0.20193458253892946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</v>
      </c>
      <c r="D33" s="18">
        <v>1.7675302719103472</v>
      </c>
      <c r="E33" s="18">
        <v>1.3346900000769868</v>
      </c>
      <c r="F33" s="18">
        <v>2.7280728909376912</v>
      </c>
      <c r="G33" s="18">
        <v>2.5587907067674722</v>
      </c>
      <c r="H33" s="18">
        <v>2.4884171187758706</v>
      </c>
      <c r="I33" s="18">
        <v>1.866423368276737</v>
      </c>
      <c r="J33" s="18">
        <v>0.55312348363777863</v>
      </c>
      <c r="K33" s="18">
        <v>1.7511122251079327</v>
      </c>
      <c r="L33" s="18">
        <v>4.1128905975177306</v>
      </c>
      <c r="M33" s="18">
        <v>4.9056140112687494</v>
      </c>
      <c r="N33" s="18">
        <v>1.2654887586614822</v>
      </c>
      <c r="O33" s="18">
        <v>0.6476839455318929</v>
      </c>
      <c r="P33" s="18">
        <v>0</v>
      </c>
      <c r="Q33" s="18">
        <v>0.79953345284130217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/>
      <c r="C3" s="106">
        <f t="shared" ref="C3:Q3" si="0">SUM(C4,C16,C19,C29)</f>
        <v>16.709177581734277</v>
      </c>
      <c r="D3" s="106">
        <f t="shared" si="0"/>
        <v>20.254126792753482</v>
      </c>
      <c r="E3" s="106">
        <f t="shared" si="0"/>
        <v>21.063207860351447</v>
      </c>
      <c r="F3" s="106">
        <f t="shared" si="0"/>
        <v>24.338149334173277</v>
      </c>
      <c r="G3" s="106">
        <f t="shared" si="0"/>
        <v>20.187385605785153</v>
      </c>
      <c r="H3" s="106">
        <f t="shared" si="0"/>
        <v>20.361459762121168</v>
      </c>
      <c r="I3" s="106">
        <f t="shared" si="0"/>
        <v>17.838133090203456</v>
      </c>
      <c r="J3" s="106">
        <f t="shared" si="0"/>
        <v>5.2714099090666924</v>
      </c>
      <c r="K3" s="106">
        <f t="shared" si="0"/>
        <v>16.122030243149005</v>
      </c>
      <c r="L3" s="106">
        <f t="shared" si="0"/>
        <v>27.392674332116179</v>
      </c>
      <c r="M3" s="106">
        <f t="shared" si="0"/>
        <v>29.293072558198176</v>
      </c>
      <c r="N3" s="106">
        <f t="shared" si="0"/>
        <v>10.067312323049752</v>
      </c>
      <c r="O3" s="106">
        <f t="shared" si="0"/>
        <v>11.845985391170448</v>
      </c>
      <c r="P3" s="106">
        <f t="shared" si="0"/>
        <v>15.189714159100532</v>
      </c>
      <c r="Q3" s="106">
        <f t="shared" si="0"/>
        <v>17.869903594056368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13.586411696124673</v>
      </c>
      <c r="D4" s="101">
        <f t="shared" si="1"/>
        <v>16.61930374762138</v>
      </c>
      <c r="E4" s="101">
        <f t="shared" si="1"/>
        <v>17.237743310942452</v>
      </c>
      <c r="F4" s="101">
        <f t="shared" si="1"/>
        <v>19.82843878400503</v>
      </c>
      <c r="G4" s="101">
        <f t="shared" si="1"/>
        <v>16.247695224563405</v>
      </c>
      <c r="H4" s="101">
        <f t="shared" si="1"/>
        <v>16.237699258212537</v>
      </c>
      <c r="I4" s="101">
        <f t="shared" si="1"/>
        <v>14.197040887474538</v>
      </c>
      <c r="J4" s="101">
        <f t="shared" si="1"/>
        <v>3.8737940725495763</v>
      </c>
      <c r="K4" s="101">
        <f t="shared" si="1"/>
        <v>12.348599785056575</v>
      </c>
      <c r="L4" s="101">
        <f t="shared" si="1"/>
        <v>21.536912595057551</v>
      </c>
      <c r="M4" s="101">
        <f t="shared" si="1"/>
        <v>22.248572678533542</v>
      </c>
      <c r="N4" s="101">
        <f t="shared" si="1"/>
        <v>7.9383200074079872</v>
      </c>
      <c r="O4" s="101">
        <f t="shared" si="1"/>
        <v>9.1670184790698226</v>
      </c>
      <c r="P4" s="101">
        <f t="shared" si="1"/>
        <v>11.777428020395275</v>
      </c>
      <c r="Q4" s="101">
        <f t="shared" si="1"/>
        <v>13.504536592959219</v>
      </c>
    </row>
    <row r="5" spans="1:17" ht="12" customHeight="1" x14ac:dyDescent="0.25">
      <c r="A5" s="88" t="s">
        <v>38</v>
      </c>
      <c r="B5" s="100"/>
      <c r="C5" s="100">
        <v>0.2888870250574655</v>
      </c>
      <c r="D5" s="100">
        <v>0</v>
      </c>
      <c r="E5" s="100">
        <v>0</v>
      </c>
      <c r="F5" s="100">
        <v>0.53465084923631856</v>
      </c>
      <c r="G5" s="100">
        <v>0</v>
      </c>
      <c r="H5" s="100">
        <v>0.64067548073064229</v>
      </c>
      <c r="I5" s="100">
        <v>0.42738300015986919</v>
      </c>
      <c r="J5" s="100">
        <v>0.11664478624332625</v>
      </c>
      <c r="K5" s="100">
        <v>0</v>
      </c>
      <c r="L5" s="100">
        <v>3.4091177398358496</v>
      </c>
      <c r="M5" s="100">
        <v>1.0440363699971609</v>
      </c>
      <c r="N5" s="100">
        <v>0</v>
      </c>
      <c r="O5" s="100">
        <v>0.47675242248729849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1.8049358738555519</v>
      </c>
      <c r="D7" s="100">
        <v>0.8512223565917677</v>
      </c>
      <c r="E7" s="100">
        <v>2.3813702838885327</v>
      </c>
      <c r="F7" s="100">
        <v>1.4149486358969854</v>
      </c>
      <c r="G7" s="100">
        <v>0.85150995091360915</v>
      </c>
      <c r="H7" s="100">
        <v>2.6430056381387086</v>
      </c>
      <c r="I7" s="100">
        <v>0</v>
      </c>
      <c r="J7" s="100">
        <v>0.12971797027045973</v>
      </c>
      <c r="K7" s="100">
        <v>0.51717304489580185</v>
      </c>
      <c r="L7" s="100">
        <v>0.86083590109578434</v>
      </c>
      <c r="M7" s="100">
        <v>1.0589233408640919</v>
      </c>
      <c r="N7" s="100">
        <v>1.0762477470427829</v>
      </c>
      <c r="O7" s="100">
        <v>2.3722640303297347</v>
      </c>
      <c r="P7" s="100">
        <v>1.4610356659443842</v>
      </c>
      <c r="Q7" s="100">
        <v>4.2698477202197775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0.27071087604591249</v>
      </c>
      <c r="D9" s="100">
        <v>7.2043783469540941</v>
      </c>
      <c r="E9" s="100">
        <v>5.6193728445289155</v>
      </c>
      <c r="F9" s="100">
        <v>8.3631520235615557</v>
      </c>
      <c r="G9" s="100">
        <v>1.6196430298205784</v>
      </c>
      <c r="H9" s="100">
        <v>5.0987163356598613</v>
      </c>
      <c r="I9" s="100">
        <v>0.5869341336627647</v>
      </c>
      <c r="J9" s="100">
        <v>1.8686607485912106</v>
      </c>
      <c r="K9" s="100">
        <v>4.5367934520963482</v>
      </c>
      <c r="L9" s="100">
        <v>3.2605568086860903</v>
      </c>
      <c r="M9" s="100">
        <v>6.6265267546866093</v>
      </c>
      <c r="N9" s="100">
        <v>0</v>
      </c>
      <c r="O9" s="100">
        <v>0</v>
      </c>
      <c r="P9" s="100">
        <v>0.39801480995563715</v>
      </c>
      <c r="Q9" s="100">
        <v>2.3960801712478932</v>
      </c>
    </row>
    <row r="10" spans="1:17" ht="12" customHeight="1" x14ac:dyDescent="0.25">
      <c r="A10" s="88" t="s">
        <v>34</v>
      </c>
      <c r="B10" s="100"/>
      <c r="C10" s="100">
        <v>3.4788284110414849</v>
      </c>
      <c r="D10" s="100">
        <v>0.44017752990590303</v>
      </c>
      <c r="E10" s="100">
        <v>1.5539168501901788</v>
      </c>
      <c r="F10" s="100">
        <v>7.2510236591772408</v>
      </c>
      <c r="G10" s="100">
        <v>3.0251039116996727</v>
      </c>
      <c r="H10" s="100">
        <v>2.6078257903010491</v>
      </c>
      <c r="I10" s="100">
        <v>4.6223912480527174</v>
      </c>
      <c r="J10" s="100">
        <v>0</v>
      </c>
      <c r="K10" s="100">
        <v>0.87289017010267889</v>
      </c>
      <c r="L10" s="100">
        <v>1.9458288064564071</v>
      </c>
      <c r="M10" s="100">
        <v>0.29885851487410503</v>
      </c>
      <c r="N10" s="100">
        <v>1.8257570567095085</v>
      </c>
      <c r="O10" s="100">
        <v>2.352246701107449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7.6255999145339608</v>
      </c>
      <c r="D12" s="100">
        <v>0</v>
      </c>
      <c r="E12" s="100">
        <v>3.9627303270100898</v>
      </c>
      <c r="F12" s="100">
        <v>1.2680305317889955</v>
      </c>
      <c r="G12" s="100">
        <v>7.1858042500746402</v>
      </c>
      <c r="H12" s="100">
        <v>3.4859511267854915</v>
      </c>
      <c r="I12" s="100">
        <v>2.5315429539492009</v>
      </c>
      <c r="J12" s="100">
        <v>1.6981039092527916</v>
      </c>
      <c r="K12" s="100">
        <v>6.203286128582147</v>
      </c>
      <c r="L12" s="100">
        <v>7.2559406671635678</v>
      </c>
      <c r="M12" s="100">
        <v>8.9285386941771332</v>
      </c>
      <c r="N12" s="100">
        <v>0.86748510581152805</v>
      </c>
      <c r="O12" s="100">
        <v>2.7291293163613299</v>
      </c>
      <c r="P12" s="100">
        <v>0</v>
      </c>
      <c r="Q12" s="100">
        <v>4.9510632600936475</v>
      </c>
    </row>
    <row r="13" spans="1:17" ht="12" customHeight="1" x14ac:dyDescent="0.25">
      <c r="A13" s="88" t="s">
        <v>105</v>
      </c>
      <c r="B13" s="100"/>
      <c r="C13" s="100">
        <v>1.0959989906799812E-4</v>
      </c>
      <c r="D13" s="100">
        <v>2.0536112713459608E-3</v>
      </c>
      <c r="E13" s="100">
        <v>2.5631412866384089E-3</v>
      </c>
      <c r="F13" s="100">
        <v>5.6074004842131611E-3</v>
      </c>
      <c r="G13" s="100">
        <v>9.7231012345839092E-3</v>
      </c>
      <c r="H13" s="100">
        <v>1.6278482413512978E-2</v>
      </c>
      <c r="I13" s="100">
        <v>2.4089467036777234E-2</v>
      </c>
      <c r="J13" s="100">
        <v>1.0595331959634777E-2</v>
      </c>
      <c r="K13" s="100">
        <v>7.6997376997472847E-2</v>
      </c>
      <c r="L13" s="100">
        <v>0.41163787678806674</v>
      </c>
      <c r="M13" s="100">
        <v>0.73965841323444381</v>
      </c>
      <c r="N13" s="100">
        <v>0.30021561031292587</v>
      </c>
      <c r="O13" s="100">
        <v>1.1484534318280837</v>
      </c>
      <c r="P13" s="100">
        <v>1.678943687332646</v>
      </c>
      <c r="Q13" s="100">
        <v>1.730377293960597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7.9558220379797948</v>
      </c>
      <c r="E14" s="22">
        <v>3.5219184178423641</v>
      </c>
      <c r="F14" s="22">
        <v>0.71071198322219431</v>
      </c>
      <c r="G14" s="22">
        <v>3.4391185304777236</v>
      </c>
      <c r="H14" s="22">
        <v>1.5375389935656936</v>
      </c>
      <c r="I14" s="22">
        <v>5.9283438839430849</v>
      </c>
      <c r="J14" s="22">
        <v>0</v>
      </c>
      <c r="K14" s="22">
        <v>0</v>
      </c>
      <c r="L14" s="22">
        <v>4.2212155013237247</v>
      </c>
      <c r="M14" s="22">
        <v>3.3424545244171071</v>
      </c>
      <c r="N14" s="22">
        <v>3.8251833404322442</v>
      </c>
      <c r="O14" s="22">
        <v>0</v>
      </c>
      <c r="P14" s="22">
        <v>8.2026528898198219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0.11733999569123024</v>
      </c>
      <c r="D15" s="104">
        <v>0.16564986491847414</v>
      </c>
      <c r="E15" s="104">
        <v>0.19587144619573668</v>
      </c>
      <c r="F15" s="104">
        <v>0.28031370063752753</v>
      </c>
      <c r="G15" s="104">
        <v>0.11679245034259354</v>
      </c>
      <c r="H15" s="104">
        <v>0.20770741061757655</v>
      </c>
      <c r="I15" s="104">
        <v>7.6356200670124233E-2</v>
      </c>
      <c r="J15" s="104">
        <v>5.0071326232153733E-2</v>
      </c>
      <c r="K15" s="104">
        <v>0.1414596123821274</v>
      </c>
      <c r="L15" s="104">
        <v>0.17177929370806488</v>
      </c>
      <c r="M15" s="104">
        <v>0.20957606628289274</v>
      </c>
      <c r="N15" s="104">
        <v>4.3431147098998035E-2</v>
      </c>
      <c r="O15" s="104">
        <v>8.8172576955927062E-2</v>
      </c>
      <c r="P15" s="104">
        <v>3.6780967342786457E-2</v>
      </c>
      <c r="Q15" s="104">
        <v>0.15716814743730387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0.14321560905341571</v>
      </c>
      <c r="D16" s="101">
        <f t="shared" si="2"/>
        <v>0.13694995231095783</v>
      </c>
      <c r="E16" s="101">
        <f t="shared" si="2"/>
        <v>0.12426720622513904</v>
      </c>
      <c r="F16" s="101">
        <f t="shared" si="2"/>
        <v>0.17195653674223232</v>
      </c>
      <c r="G16" s="101">
        <f t="shared" si="2"/>
        <v>0.16544728187236574</v>
      </c>
      <c r="H16" s="101">
        <f t="shared" si="2"/>
        <v>0.44299900422444616</v>
      </c>
      <c r="I16" s="101">
        <f t="shared" si="2"/>
        <v>0.50637771386122676</v>
      </c>
      <c r="J16" s="101">
        <f t="shared" si="2"/>
        <v>0.40498552457668119</v>
      </c>
      <c r="K16" s="101">
        <f t="shared" si="2"/>
        <v>0.17197483556218579</v>
      </c>
      <c r="L16" s="101">
        <f t="shared" si="2"/>
        <v>0.1673105114862834</v>
      </c>
      <c r="M16" s="101">
        <f t="shared" si="2"/>
        <v>0.1702480888836912</v>
      </c>
      <c r="N16" s="101">
        <f t="shared" si="2"/>
        <v>9.5771984258220214E-2</v>
      </c>
      <c r="O16" s="101">
        <f t="shared" si="2"/>
        <v>0.1396740937968905</v>
      </c>
      <c r="P16" s="101">
        <f t="shared" si="2"/>
        <v>0.16478978862314103</v>
      </c>
      <c r="Q16" s="101">
        <f t="shared" si="2"/>
        <v>0.34543496674069984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/>
      <c r="C18" s="103">
        <v>0.14321560905341571</v>
      </c>
      <c r="D18" s="103">
        <v>0.13694995231095783</v>
      </c>
      <c r="E18" s="103">
        <v>0.12426720622513904</v>
      </c>
      <c r="F18" s="103">
        <v>0.17195653674223232</v>
      </c>
      <c r="G18" s="103">
        <v>0.16544728187236574</v>
      </c>
      <c r="H18" s="103">
        <v>0.44299900422444616</v>
      </c>
      <c r="I18" s="103">
        <v>0.50637771386122676</v>
      </c>
      <c r="J18" s="103">
        <v>0.40498552457668119</v>
      </c>
      <c r="K18" s="103">
        <v>0.17197483556218579</v>
      </c>
      <c r="L18" s="103">
        <v>0.1673105114862834</v>
      </c>
      <c r="M18" s="103">
        <v>0.1702480888836912</v>
      </c>
      <c r="N18" s="103">
        <v>9.5771984258220214E-2</v>
      </c>
      <c r="O18" s="103">
        <v>0.1396740937968905</v>
      </c>
      <c r="P18" s="103">
        <v>0.16478978862314103</v>
      </c>
      <c r="Q18" s="103">
        <v>0.34543496674069984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1.5044501340017595</v>
      </c>
      <c r="D19" s="101">
        <f t="shared" si="3"/>
        <v>1.6967472975424027</v>
      </c>
      <c r="E19" s="101">
        <f t="shared" si="3"/>
        <v>1.8080257686064742</v>
      </c>
      <c r="F19" s="101">
        <f t="shared" si="3"/>
        <v>2.1001279423700194</v>
      </c>
      <c r="G19" s="101">
        <f t="shared" si="3"/>
        <v>1.8224048640556048</v>
      </c>
      <c r="H19" s="101">
        <f t="shared" si="3"/>
        <v>1.7933949677042689</v>
      </c>
      <c r="I19" s="101">
        <f t="shared" si="3"/>
        <v>1.5658579235596504</v>
      </c>
      <c r="J19" s="101">
        <f t="shared" si="3"/>
        <v>0.49033577167598358</v>
      </c>
      <c r="K19" s="101">
        <f t="shared" si="3"/>
        <v>1.7939148319111171</v>
      </c>
      <c r="L19" s="101">
        <f t="shared" si="3"/>
        <v>2.8545688549306165</v>
      </c>
      <c r="M19" s="101">
        <f t="shared" si="3"/>
        <v>3.4891284416113404</v>
      </c>
      <c r="N19" s="101">
        <f t="shared" si="3"/>
        <v>1.0122198600416077</v>
      </c>
      <c r="O19" s="101">
        <f t="shared" si="3"/>
        <v>1.2722523921181816</v>
      </c>
      <c r="P19" s="101">
        <f t="shared" si="3"/>
        <v>1.6005468989523468</v>
      </c>
      <c r="Q19" s="101">
        <f t="shared" si="3"/>
        <v>1.9851713998742149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0.12495910454062482</v>
      </c>
      <c r="D22" s="100">
        <v>0.12601892695850109</v>
      </c>
      <c r="E22" s="100">
        <v>0.13213645164749577</v>
      </c>
      <c r="F22" s="100">
        <v>0.10104879123247135</v>
      </c>
      <c r="G22" s="100">
        <v>0.12922164674058503</v>
      </c>
      <c r="H22" s="100">
        <v>0.10374956956274926</v>
      </c>
      <c r="I22" s="100">
        <v>6.7056134204263776E-2</v>
      </c>
      <c r="J22" s="100">
        <v>4.0780163990946534E-2</v>
      </c>
      <c r="K22" s="100">
        <v>0.14792294233023717</v>
      </c>
      <c r="L22" s="100">
        <v>0.13585944266757968</v>
      </c>
      <c r="M22" s="100">
        <v>0.15141315483619988</v>
      </c>
      <c r="N22" s="100">
        <v>0.11241471233677218</v>
      </c>
      <c r="O22" s="100">
        <v>0.11997972745887438</v>
      </c>
      <c r="P22" s="100">
        <v>0.15051821871522145</v>
      </c>
      <c r="Q22" s="100">
        <v>0.18991260012281275</v>
      </c>
    </row>
    <row r="23" spans="1:17" ht="12" customHeight="1" x14ac:dyDescent="0.25">
      <c r="A23" s="88" t="s">
        <v>98</v>
      </c>
      <c r="B23" s="100"/>
      <c r="C23" s="100">
        <v>0.14897178385025647</v>
      </c>
      <c r="D23" s="100">
        <v>0.36211995036888273</v>
      </c>
      <c r="E23" s="100">
        <v>0.25461953342059751</v>
      </c>
      <c r="F23" s="100">
        <v>0.26166890977604751</v>
      </c>
      <c r="G23" s="100">
        <v>0.36923467631285101</v>
      </c>
      <c r="H23" s="100">
        <v>0.17874532688944275</v>
      </c>
      <c r="I23" s="100">
        <v>0.17649930850692808</v>
      </c>
      <c r="J23" s="100">
        <v>0.19394371884232361</v>
      </c>
      <c r="K23" s="100">
        <v>0.49279961780916359</v>
      </c>
      <c r="L23" s="100">
        <v>0.20034901967265609</v>
      </c>
      <c r="M23" s="100">
        <v>0.21142992182055684</v>
      </c>
      <c r="N23" s="100">
        <v>0.17950488437762224</v>
      </c>
      <c r="O23" s="100">
        <v>0.13043398034596534</v>
      </c>
      <c r="P23" s="100">
        <v>0.16561893851578649</v>
      </c>
      <c r="Q23" s="100">
        <v>0.21312271021371884</v>
      </c>
    </row>
    <row r="24" spans="1:17" ht="12" customHeight="1" x14ac:dyDescent="0.25">
      <c r="A24" s="88" t="s">
        <v>34</v>
      </c>
      <c r="B24" s="100"/>
      <c r="C24" s="100">
        <v>0.17867743046760259</v>
      </c>
      <c r="D24" s="100">
        <v>0.15181316808137058</v>
      </c>
      <c r="E24" s="100">
        <v>0.15591723209370253</v>
      </c>
      <c r="F24" s="100">
        <v>0.34204447482393713</v>
      </c>
      <c r="G24" s="100">
        <v>0.32007952789478661</v>
      </c>
      <c r="H24" s="100">
        <v>0.15226953280359673</v>
      </c>
      <c r="I24" s="100">
        <v>0.10577085642098821</v>
      </c>
      <c r="J24" s="100">
        <v>4.7219541352186943E-2</v>
      </c>
      <c r="K24" s="100">
        <v>0.22457061804615458</v>
      </c>
      <c r="L24" s="100">
        <v>0.23939775924694123</v>
      </c>
      <c r="M24" s="100">
        <v>0.26338252818478841</v>
      </c>
      <c r="N24" s="100">
        <v>0.15232677353065993</v>
      </c>
      <c r="O24" s="100">
        <v>0.17892028526760972</v>
      </c>
      <c r="P24" s="100">
        <v>0.22360005298531316</v>
      </c>
      <c r="Q24" s="100">
        <v>0.27957043967245188</v>
      </c>
    </row>
    <row r="25" spans="1:17" ht="12" customHeight="1" x14ac:dyDescent="0.25">
      <c r="A25" s="88" t="s">
        <v>42</v>
      </c>
      <c r="B25" s="100"/>
      <c r="C25" s="100">
        <v>0.48311780030721285</v>
      </c>
      <c r="D25" s="100">
        <v>0.44692826777726474</v>
      </c>
      <c r="E25" s="100">
        <v>0.4650860701531816</v>
      </c>
      <c r="F25" s="100">
        <v>0.44713480157913943</v>
      </c>
      <c r="G25" s="100">
        <v>0.44670298379147949</v>
      </c>
      <c r="H25" s="100">
        <v>0.36786209288505151</v>
      </c>
      <c r="I25" s="100">
        <v>0.27846026083979464</v>
      </c>
      <c r="J25" s="100">
        <v>0.1153363967662699</v>
      </c>
      <c r="K25" s="100">
        <v>0.80544740131776493</v>
      </c>
      <c r="L25" s="100">
        <v>1.7077517997191132</v>
      </c>
      <c r="M25" s="100">
        <v>1.6906291625825631</v>
      </c>
      <c r="N25" s="100">
        <v>0.53936836895577323</v>
      </c>
      <c r="O25" s="100">
        <v>0.4789787422433619</v>
      </c>
      <c r="P25" s="100">
        <v>0.5483441811179266</v>
      </c>
      <c r="Q25" s="100">
        <v>1.2766493609843057</v>
      </c>
    </row>
    <row r="26" spans="1:17" ht="12" customHeight="1" x14ac:dyDescent="0.25">
      <c r="A26" s="88" t="s">
        <v>30</v>
      </c>
      <c r="B26" s="22"/>
      <c r="C26" s="22">
        <v>0.56872401483606283</v>
      </c>
      <c r="D26" s="22">
        <v>0.60986698435638353</v>
      </c>
      <c r="E26" s="22">
        <v>0.80026648129149669</v>
      </c>
      <c r="F26" s="22">
        <v>0.94823096495842385</v>
      </c>
      <c r="G26" s="22">
        <v>0.55716602931590264</v>
      </c>
      <c r="H26" s="22">
        <v>0.9907684455634288</v>
      </c>
      <c r="I26" s="22">
        <v>0.93807136358767551</v>
      </c>
      <c r="J26" s="22">
        <v>9.3055950724256598E-2</v>
      </c>
      <c r="K26" s="22">
        <v>0.12317425240779675</v>
      </c>
      <c r="L26" s="22">
        <v>0.57121083362432601</v>
      </c>
      <c r="M26" s="22">
        <v>1.1722736741872322</v>
      </c>
      <c r="N26" s="22">
        <v>2.8605120840780027E-2</v>
      </c>
      <c r="O26" s="22">
        <v>0.36393965680237034</v>
      </c>
      <c r="P26" s="22">
        <v>0.51246550761809906</v>
      </c>
      <c r="Q26" s="22">
        <v>2.5916288880925568E-2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1.475100142554429</v>
      </c>
      <c r="D29" s="101">
        <f t="shared" si="4"/>
        <v>1.8011257952787445</v>
      </c>
      <c r="E29" s="101">
        <f t="shared" si="4"/>
        <v>1.8931715745773825</v>
      </c>
      <c r="F29" s="101">
        <f t="shared" si="4"/>
        <v>2.2376260710559941</v>
      </c>
      <c r="G29" s="101">
        <f t="shared" si="4"/>
        <v>1.9518382352937764</v>
      </c>
      <c r="H29" s="101">
        <f t="shared" si="4"/>
        <v>1.8873665319799129</v>
      </c>
      <c r="I29" s="101">
        <f t="shared" si="4"/>
        <v>1.5688565653080411</v>
      </c>
      <c r="J29" s="101">
        <f t="shared" si="4"/>
        <v>0.50229454026445075</v>
      </c>
      <c r="K29" s="101">
        <f t="shared" si="4"/>
        <v>1.8075407906191274</v>
      </c>
      <c r="L29" s="101">
        <f t="shared" si="4"/>
        <v>2.8338823706417267</v>
      </c>
      <c r="M29" s="101">
        <f t="shared" si="4"/>
        <v>3.3851233491696022</v>
      </c>
      <c r="N29" s="101">
        <f t="shared" si="4"/>
        <v>1.0210004713419374</v>
      </c>
      <c r="O29" s="101">
        <f t="shared" si="4"/>
        <v>1.2670404261855543</v>
      </c>
      <c r="P29" s="101">
        <f t="shared" si="4"/>
        <v>1.6469494511297693</v>
      </c>
      <c r="Q29" s="101">
        <f t="shared" si="4"/>
        <v>2.0347606344822333</v>
      </c>
    </row>
    <row r="30" spans="1:17" s="28" customFormat="1" ht="12" customHeight="1" x14ac:dyDescent="0.25">
      <c r="A30" s="88" t="s">
        <v>66</v>
      </c>
      <c r="B30" s="100"/>
      <c r="C30" s="100">
        <v>0.45722075471035184</v>
      </c>
      <c r="D30" s="100">
        <v>0</v>
      </c>
      <c r="E30" s="100">
        <v>0.89391203625736493</v>
      </c>
      <c r="F30" s="100">
        <v>0</v>
      </c>
      <c r="G30" s="100">
        <v>4.3519623475739245E-3</v>
      </c>
      <c r="H30" s="100">
        <v>1.3394958224744532E-2</v>
      </c>
      <c r="I30" s="100">
        <v>4.349335754694224E-3</v>
      </c>
      <c r="J30" s="100">
        <v>0</v>
      </c>
      <c r="K30" s="100">
        <v>0</v>
      </c>
      <c r="L30" s="100">
        <v>0</v>
      </c>
      <c r="M30" s="100">
        <v>0</v>
      </c>
      <c r="N30" s="100">
        <v>0.14688634095505937</v>
      </c>
      <c r="O30" s="100">
        <v>0</v>
      </c>
      <c r="P30" s="100">
        <v>0.24427280257599421</v>
      </c>
      <c r="Q30" s="100">
        <v>1.3738746040993073</v>
      </c>
    </row>
    <row r="31" spans="1:17" ht="12" customHeight="1" x14ac:dyDescent="0.25">
      <c r="A31" s="88" t="s">
        <v>98</v>
      </c>
      <c r="B31" s="100"/>
      <c r="C31" s="100">
        <v>1.0178793878440773</v>
      </c>
      <c r="D31" s="100">
        <v>0.66739297969965372</v>
      </c>
      <c r="E31" s="100">
        <v>0.1345284013960607</v>
      </c>
      <c r="F31" s="100">
        <v>0.45037351777794288</v>
      </c>
      <c r="G31" s="100">
        <v>0.25065876467304021</v>
      </c>
      <c r="H31" s="100">
        <v>0.20250125087507212</v>
      </c>
      <c r="I31" s="100">
        <v>0.29573746761968911</v>
      </c>
      <c r="J31" s="100">
        <v>0.12425760328480789</v>
      </c>
      <c r="K31" s="100">
        <v>0.60551422807887945</v>
      </c>
      <c r="L31" s="100">
        <v>0</v>
      </c>
      <c r="M31" s="100">
        <v>0</v>
      </c>
      <c r="N31" s="100">
        <v>0</v>
      </c>
      <c r="O31" s="100">
        <v>0.81940899649326571</v>
      </c>
      <c r="P31" s="100">
        <v>1.4026766485537752</v>
      </c>
      <c r="Q31" s="100">
        <v>0.10807505734051089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</v>
      </c>
      <c r="D33" s="18">
        <v>1.1337328155790907</v>
      </c>
      <c r="E33" s="18">
        <v>0.86473113692395676</v>
      </c>
      <c r="F33" s="18">
        <v>1.7872525532780512</v>
      </c>
      <c r="G33" s="18">
        <v>1.6968275082731623</v>
      </c>
      <c r="H33" s="18">
        <v>1.6714703228800962</v>
      </c>
      <c r="I33" s="18">
        <v>1.2687697619336578</v>
      </c>
      <c r="J33" s="18">
        <v>0.3780369369796428</v>
      </c>
      <c r="K33" s="18">
        <v>1.202026562540248</v>
      </c>
      <c r="L33" s="18">
        <v>2.8338823706417267</v>
      </c>
      <c r="M33" s="18">
        <v>3.3851233491696022</v>
      </c>
      <c r="N33" s="18">
        <v>0.87411413038687791</v>
      </c>
      <c r="O33" s="18">
        <v>0.44763142969228864</v>
      </c>
      <c r="P33" s="18">
        <v>0</v>
      </c>
      <c r="Q33" s="18">
        <v>0.552810973042415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/>
      <c r="C3" s="115">
        <f>IF(SER_hh_tes_in!C3=0,"",SER_hh_tes_in!C3/SER_hh_fec_in!C3)</f>
        <v>0.63960375139860537</v>
      </c>
      <c r="D3" s="115">
        <f>IF(SER_hh_tes_in!D3=0,"",SER_hh_tes_in!D3/SER_hh_fec_in!D3)</f>
        <v>0.68459810361874318</v>
      </c>
      <c r="E3" s="115">
        <f>IF(SER_hh_tes_in!E3=0,"",SER_hh_tes_in!E3/SER_hh_fec_in!E3)</f>
        <v>0.67582687063140257</v>
      </c>
      <c r="F3" s="115">
        <f>IF(SER_hh_tes_in!F3=0,"",SER_hh_tes_in!F3/SER_hh_fec_in!F3)</f>
        <v>0.63436085602167491</v>
      </c>
      <c r="G3" s="115">
        <f>IF(SER_hh_tes_in!G3=0,"",SER_hh_tes_in!G3/SER_hh_fec_in!G3)</f>
        <v>0.70043927080879131</v>
      </c>
      <c r="H3" s="115">
        <f>IF(SER_hh_tes_in!H3=0,"",SER_hh_tes_in!H3/SER_hh_fec_in!H3)</f>
        <v>0.69653503977654574</v>
      </c>
      <c r="I3" s="115">
        <f>IF(SER_hh_tes_in!I3=0,"",SER_hh_tes_in!I3/SER_hh_fec_in!I3)</f>
        <v>0.69725968591141751</v>
      </c>
      <c r="J3" s="115">
        <f>IF(SER_hh_tes_in!J3=0,"",SER_hh_tes_in!J3/SER_hh_fec_in!J3)</f>
        <v>0.77119875816048467</v>
      </c>
      <c r="K3" s="115">
        <f>IF(SER_hh_tes_in!K3=0,"",SER_hh_tes_in!K3/SER_hh_fec_in!K3)</f>
        <v>0.73633702638991172</v>
      </c>
      <c r="L3" s="115">
        <f>IF(SER_hh_tes_in!L3=0,"",SER_hh_tes_in!L3/SER_hh_fec_in!L3)</f>
        <v>0.72325318281586493</v>
      </c>
      <c r="M3" s="115">
        <f>IF(SER_hh_tes_in!M3=0,"",SER_hh_tes_in!M3/SER_hh_fec_in!M3)</f>
        <v>0.76680533453707622</v>
      </c>
      <c r="N3" s="115">
        <f>IF(SER_hh_tes_in!N3=0,"",SER_hh_tes_in!N3/SER_hh_fec_in!N3)</f>
        <v>0.72472203076769792</v>
      </c>
      <c r="O3" s="115">
        <f>IF(SER_hh_tes_in!O3=0,"",SER_hh_tes_in!O3/SER_hh_fec_in!O3)</f>
        <v>0.7300459000772247</v>
      </c>
      <c r="P3" s="115">
        <f>IF(SER_hh_tes_in!P3=0,"",SER_hh_tes_in!P3/SER_hh_fec_in!P3)</f>
        <v>0.79813597227337418</v>
      </c>
      <c r="Q3" s="115">
        <f>IF(SER_hh_tes_in!Q3=0,"",SER_hh_tes_in!Q3/SER_hh_fec_in!Q3)</f>
        <v>0.78380634151464079</v>
      </c>
    </row>
    <row r="4" spans="1:17" ht="12.95" customHeight="1" x14ac:dyDescent="0.25">
      <c r="A4" s="90" t="s">
        <v>44</v>
      </c>
      <c r="B4" s="110"/>
      <c r="C4" s="110">
        <f>IF(SER_hh_tes_in!C4=0,"",SER_hh_tes_in!C4/SER_hh_fec_in!C4)</f>
        <v>0.65775015078984511</v>
      </c>
      <c r="D4" s="110">
        <f>IF(SER_hh_tes_in!D4=0,"",SER_hh_tes_in!D4/SER_hh_fec_in!D4)</f>
        <v>0.69830120706366494</v>
      </c>
      <c r="E4" s="110">
        <f>IF(SER_hh_tes_in!E4=0,"",SER_hh_tes_in!E4/SER_hh_fec_in!E4)</f>
        <v>0.69337996819280001</v>
      </c>
      <c r="F4" s="110">
        <f>IF(SER_hh_tes_in!F4=0,"",SER_hh_tes_in!F4/SER_hh_fec_in!F4)</f>
        <v>0.62977833386515525</v>
      </c>
      <c r="G4" s="110">
        <f>IF(SER_hh_tes_in!G4=0,"",SER_hh_tes_in!G4/SER_hh_fec_in!G4)</f>
        <v>0.71022364362050294</v>
      </c>
      <c r="H4" s="110">
        <f>IF(SER_hh_tes_in!H4=0,"",SER_hh_tes_in!H4/SER_hh_fec_in!H4)</f>
        <v>0.68944022287610629</v>
      </c>
      <c r="I4" s="110">
        <f>IF(SER_hh_tes_in!I4=0,"",SER_hh_tes_in!I4/SER_hh_fec_in!I4)</f>
        <v>0.68541428059620935</v>
      </c>
      <c r="J4" s="110">
        <f>IF(SER_hh_tes_in!J4=0,"",SER_hh_tes_in!J4/SER_hh_fec_in!J4)</f>
        <v>0.75894536698976267</v>
      </c>
      <c r="K4" s="110">
        <f>IF(SER_hh_tes_in!K4=0,"",SER_hh_tes_in!K4/SER_hh_fec_in!K4)</f>
        <v>0.75930628108684284</v>
      </c>
      <c r="L4" s="110">
        <f>IF(SER_hh_tes_in!L4=0,"",SER_hh_tes_in!L4/SER_hh_fec_in!L4)</f>
        <v>0.72367703490930946</v>
      </c>
      <c r="M4" s="110">
        <f>IF(SER_hh_tes_in!M4=0,"",SER_hh_tes_in!M4/SER_hh_fec_in!M4)</f>
        <v>0.78144876569760813</v>
      </c>
      <c r="N4" s="110">
        <f>IF(SER_hh_tes_in!N4=0,"",SER_hh_tes_in!N4/SER_hh_fec_in!N4)</f>
        <v>0.73542907477822628</v>
      </c>
      <c r="O4" s="110">
        <f>IF(SER_hh_tes_in!O4=0,"",SER_hh_tes_in!O4/SER_hh_fec_in!O4)</f>
        <v>0.75389531102202179</v>
      </c>
      <c r="P4" s="110">
        <f>IF(SER_hh_tes_in!P4=0,"",SER_hh_tes_in!P4/SER_hh_fec_in!P4)</f>
        <v>0.86941699925778304</v>
      </c>
      <c r="Q4" s="110">
        <f>IF(SER_hh_tes_in!Q4=0,"",SER_hh_tes_in!Q4/SER_hh_fec_in!Q4)</f>
        <v>0.84462953625619464</v>
      </c>
    </row>
    <row r="5" spans="1:17" ht="12" customHeight="1" x14ac:dyDescent="0.25">
      <c r="A5" s="88" t="s">
        <v>38</v>
      </c>
      <c r="B5" s="109"/>
      <c r="C5" s="109">
        <f>IF(SER_hh_tes_in!C5=0,"",SER_hh_tes_in!C5/SER_hh_fec_in!C5)</f>
        <v>0.51641293453354653</v>
      </c>
      <c r="D5" s="109" t="str">
        <f>IF(SER_hh_tes_in!D5=0,"",SER_hh_tes_in!D5/SER_hh_fec_in!D5)</f>
        <v/>
      </c>
      <c r="E5" s="109" t="str">
        <f>IF(SER_hh_tes_in!E5=0,"",SER_hh_tes_in!E5/SER_hh_fec_in!E5)</f>
        <v/>
      </c>
      <c r="F5" s="109">
        <f>IF(SER_hh_tes_in!F5=0,"",SER_hh_tes_in!F5/SER_hh_fec_in!F5)</f>
        <v>0.5323158491652088</v>
      </c>
      <c r="G5" s="109" t="str">
        <f>IF(SER_hh_tes_in!G5=0,"",SER_hh_tes_in!G5/SER_hh_fec_in!G5)</f>
        <v/>
      </c>
      <c r="H5" s="109">
        <f>IF(SER_hh_tes_in!H5=0,"",SER_hh_tes_in!H5/SER_hh_fec_in!H5)</f>
        <v>0.54598228500933255</v>
      </c>
      <c r="I5" s="109">
        <f>IF(SER_hh_tes_in!I5=0,"",SER_hh_tes_in!I5/SER_hh_fec_in!I5)</f>
        <v>0.55303687187808415</v>
      </c>
      <c r="J5" s="109">
        <f>IF(SER_hh_tes_in!J5=0,"",SER_hh_tes_in!J5/SER_hh_fec_in!J5)</f>
        <v>0.55664569518524887</v>
      </c>
      <c r="K5" s="109" t="str">
        <f>IF(SER_hh_tes_in!K5=0,"",SER_hh_tes_in!K5/SER_hh_fec_in!K5)</f>
        <v/>
      </c>
      <c r="L5" s="109">
        <f>IF(SER_hh_tes_in!L5=0,"",SER_hh_tes_in!L5/SER_hh_fec_in!L5)</f>
        <v>0.56294996034204559</v>
      </c>
      <c r="M5" s="109">
        <f>IF(SER_hh_tes_in!M5=0,"",SER_hh_tes_in!M5/SER_hh_fec_in!M5)</f>
        <v>0.56434964089306006</v>
      </c>
      <c r="N5" s="109" t="str">
        <f>IF(SER_hh_tes_in!N5=0,"",SER_hh_tes_in!N5/SER_hh_fec_in!N5)</f>
        <v/>
      </c>
      <c r="O5" s="109">
        <f>IF(SER_hh_tes_in!O5=0,"",SER_hh_tes_in!O5/SER_hh_fec_in!O5)</f>
        <v>0.5644460046820251</v>
      </c>
      <c r="P5" s="109" t="str">
        <f>IF(SER_hh_tes_in!P5=0,"",SER_hh_tes_in!P5/SER_hh_fec_in!P5)</f>
        <v/>
      </c>
      <c r="Q5" s="109" t="str">
        <f>IF(SER_hh_tes_in!Q5=0,"",SER_hh_tes_in!Q5/SER_hh_fec_in!Q5)</f>
        <v/>
      </c>
    </row>
    <row r="6" spans="1:17" ht="12" customHeight="1" x14ac:dyDescent="0.25">
      <c r="A6" s="88" t="s">
        <v>66</v>
      </c>
      <c r="B6" s="109"/>
      <c r="C6" s="109" t="str">
        <f>IF(SER_hh_tes_in!C6=0,"",SER_hh_tes_in!C6/SER_hh_fec_in!C6)</f>
        <v/>
      </c>
      <c r="D6" s="109" t="str">
        <f>IF(SER_hh_tes_in!D6=0,"",SER_hh_tes_in!D6/SER_hh_fec_in!D6)</f>
        <v/>
      </c>
      <c r="E6" s="109" t="str">
        <f>IF(SER_hh_tes_in!E6=0,"",SER_hh_tes_in!E6/SER_hh_fec_in!E6)</f>
        <v/>
      </c>
      <c r="F6" s="109" t="str">
        <f>IF(SER_hh_tes_in!F6=0,"",SER_hh_tes_in!F6/SER_hh_fec_in!F6)</f>
        <v/>
      </c>
      <c r="G6" s="109" t="str">
        <f>IF(SER_hh_tes_in!G6=0,"",SER_hh_tes_in!G6/SER_hh_fec_in!G6)</f>
        <v/>
      </c>
      <c r="H6" s="109" t="str">
        <f>IF(SER_hh_tes_in!H6=0,"",SER_hh_tes_in!H6/SER_hh_fec_in!H6)</f>
        <v/>
      </c>
      <c r="I6" s="109" t="str">
        <f>IF(SER_hh_tes_in!I6=0,"",SER_hh_tes_in!I6/SER_hh_fec_in!I6)</f>
        <v/>
      </c>
      <c r="J6" s="109" t="str">
        <f>IF(SER_hh_tes_in!J6=0,"",SER_hh_tes_in!J6/SER_hh_fec_in!J6)</f>
        <v/>
      </c>
      <c r="K6" s="109" t="str">
        <f>IF(SER_hh_tes_in!K6=0,"",SER_hh_tes_in!K6/SER_hh_fec_in!K6)</f>
        <v/>
      </c>
      <c r="L6" s="109" t="str">
        <f>IF(SER_hh_tes_in!L6=0,"",SER_hh_tes_in!L6/SER_hh_fec_in!L6)</f>
        <v/>
      </c>
      <c r="M6" s="109" t="str">
        <f>IF(SER_hh_tes_in!M6=0,"",SER_hh_tes_in!M6/SER_hh_fec_in!M6)</f>
        <v/>
      </c>
      <c r="N6" s="109" t="str">
        <f>IF(SER_hh_tes_in!N6=0,"",SER_hh_tes_in!N6/SER_hh_fec_in!N6)</f>
        <v/>
      </c>
      <c r="O6" s="109" t="str">
        <f>IF(SER_hh_tes_in!O6=0,"",SER_hh_tes_in!O6/SER_hh_fec_in!O6)</f>
        <v/>
      </c>
      <c r="P6" s="109" t="str">
        <f>IF(SER_hh_tes_in!P6=0,"",SER_hh_tes_in!P6/SER_hh_fec_in!P6)</f>
        <v/>
      </c>
      <c r="Q6" s="109" t="str">
        <f>IF(SER_hh_tes_in!Q6=0,"",SER_hh_tes_in!Q6/SER_hh_fec_in!Q6)</f>
        <v/>
      </c>
    </row>
    <row r="7" spans="1:17" ht="12" customHeight="1" x14ac:dyDescent="0.25">
      <c r="A7" s="88" t="s">
        <v>99</v>
      </c>
      <c r="B7" s="109"/>
      <c r="C7" s="109">
        <f>IF(SER_hh_tes_in!C7=0,"",SER_hh_tes_in!C7/SER_hh_fec_in!C7)</f>
        <v>0.62872905082506736</v>
      </c>
      <c r="D7" s="109">
        <f>IF(SER_hh_tes_in!D7=0,"",SER_hh_tes_in!D7/SER_hh_fec_in!D7)</f>
        <v>0.63538441650541433</v>
      </c>
      <c r="E7" s="109">
        <f>IF(SER_hh_tes_in!E7=0,"",SER_hh_tes_in!E7/SER_hh_fec_in!E7)</f>
        <v>0.64276283751332108</v>
      </c>
      <c r="F7" s="109">
        <f>IF(SER_hh_tes_in!F7=0,"",SER_hh_tes_in!F7/SER_hh_fec_in!F7)</f>
        <v>0.65014329605938148</v>
      </c>
      <c r="G7" s="109">
        <f>IF(SER_hh_tes_in!G7=0,"",SER_hh_tes_in!G7/SER_hh_fec_in!G7)</f>
        <v>0.6583054913400439</v>
      </c>
      <c r="H7" s="109">
        <f>IF(SER_hh_tes_in!H7=0,"",SER_hh_tes_in!H7/SER_hh_fec_in!H7)</f>
        <v>0.66766973011731789</v>
      </c>
      <c r="I7" s="109" t="str">
        <f>IF(SER_hh_tes_in!I7=0,"",SER_hh_tes_in!I7/SER_hh_fec_in!I7)</f>
        <v/>
      </c>
      <c r="J7" s="109">
        <f>IF(SER_hh_tes_in!J7=0,"",SER_hh_tes_in!J7/SER_hh_fec_in!J7)</f>
        <v>0.6799647974237536</v>
      </c>
      <c r="K7" s="109">
        <f>IF(SER_hh_tes_in!K7=0,"",SER_hh_tes_in!K7/SER_hh_fec_in!K7)</f>
        <v>0.6832969365659336</v>
      </c>
      <c r="L7" s="109">
        <f>IF(SER_hh_tes_in!L7=0,"",SER_hh_tes_in!L7/SER_hh_fec_in!L7)</f>
        <v>0.68648371123688234</v>
      </c>
      <c r="M7" s="109">
        <f>IF(SER_hh_tes_in!M7=0,"",SER_hh_tes_in!M7/SER_hh_fec_in!M7)</f>
        <v>0.68929159521446792</v>
      </c>
      <c r="N7" s="109">
        <f>IF(SER_hh_tes_in!N7=0,"",SER_hh_tes_in!N7/SER_hh_fec_in!N7)</f>
        <v>0.69177766379457395</v>
      </c>
      <c r="O7" s="109">
        <f>IF(SER_hh_tes_in!O7=0,"",SER_hh_tes_in!O7/SER_hh_fec_in!O7)</f>
        <v>0.69378261257991691</v>
      </c>
      <c r="P7" s="109">
        <f>IF(SER_hh_tes_in!P7=0,"",SER_hh_tes_in!P7/SER_hh_fec_in!P7)</f>
        <v>0.69588390031997949</v>
      </c>
      <c r="Q7" s="109">
        <f>IF(SER_hh_tes_in!Q7=0,"",SER_hh_tes_in!Q7/SER_hh_fec_in!Q7)</f>
        <v>0.69779236280499901</v>
      </c>
    </row>
    <row r="8" spans="1:17" ht="12" customHeight="1" x14ac:dyDescent="0.25">
      <c r="A8" s="88" t="s">
        <v>101</v>
      </c>
      <c r="B8" s="109"/>
      <c r="C8" s="109" t="str">
        <f>IF(SER_hh_tes_in!C8=0,"",SER_hh_tes_in!C8/SER_hh_fec_in!C8)</f>
        <v/>
      </c>
      <c r="D8" s="109" t="str">
        <f>IF(SER_hh_tes_in!D8=0,"",SER_hh_tes_in!D8/SER_hh_fec_in!D8)</f>
        <v/>
      </c>
      <c r="E8" s="109" t="str">
        <f>IF(SER_hh_tes_in!E8=0,"",SER_hh_tes_in!E8/SER_hh_fec_in!E8)</f>
        <v/>
      </c>
      <c r="F8" s="109" t="str">
        <f>IF(SER_hh_tes_in!F8=0,"",SER_hh_tes_in!F8/SER_hh_fec_in!F8)</f>
        <v/>
      </c>
      <c r="G8" s="109" t="str">
        <f>IF(SER_hh_tes_in!G8=0,"",SER_hh_tes_in!G8/SER_hh_fec_in!G8)</f>
        <v/>
      </c>
      <c r="H8" s="109" t="str">
        <f>IF(SER_hh_tes_in!H8=0,"",SER_hh_tes_in!H8/SER_hh_fec_in!H8)</f>
        <v/>
      </c>
      <c r="I8" s="109" t="str">
        <f>IF(SER_hh_tes_in!I8=0,"",SER_hh_tes_in!I8/SER_hh_fec_in!I8)</f>
        <v/>
      </c>
      <c r="J8" s="109" t="str">
        <f>IF(SER_hh_tes_in!J8=0,"",SER_hh_tes_in!J8/SER_hh_fec_in!J8)</f>
        <v/>
      </c>
      <c r="K8" s="109" t="str">
        <f>IF(SER_hh_tes_in!K8=0,"",SER_hh_tes_in!K8/SER_hh_fec_in!K8)</f>
        <v/>
      </c>
      <c r="L8" s="109" t="str">
        <f>IF(SER_hh_tes_in!L8=0,"",SER_hh_tes_in!L8/SER_hh_fec_in!L8)</f>
        <v/>
      </c>
      <c r="M8" s="109" t="str">
        <f>IF(SER_hh_tes_in!M8=0,"",SER_hh_tes_in!M8/SER_hh_fec_in!M8)</f>
        <v/>
      </c>
      <c r="N8" s="109" t="str">
        <f>IF(SER_hh_tes_in!N8=0,"",SER_hh_tes_in!N8/SER_hh_fec_in!N8)</f>
        <v/>
      </c>
      <c r="O8" s="109" t="str">
        <f>IF(SER_hh_tes_in!O8=0,"",SER_hh_tes_in!O8/SER_hh_fec_in!O8)</f>
        <v/>
      </c>
      <c r="P8" s="109" t="str">
        <f>IF(SER_hh_tes_in!P8=0,"",SER_hh_tes_in!P8/SER_hh_fec_in!P8)</f>
        <v/>
      </c>
      <c r="Q8" s="109" t="str">
        <f>IF(SER_hh_tes_in!Q8=0,"",SER_hh_tes_in!Q8/SER_hh_fec_in!Q8)</f>
        <v/>
      </c>
    </row>
    <row r="9" spans="1:17" ht="12" customHeight="1" x14ac:dyDescent="0.25">
      <c r="A9" s="88" t="s">
        <v>106</v>
      </c>
      <c r="B9" s="109"/>
      <c r="C9" s="109">
        <f>IF(SER_hh_tes_in!C9=0,"",SER_hh_tes_in!C9/SER_hh_fec_in!C9)</f>
        <v>0.67088296016630999</v>
      </c>
      <c r="D9" s="109">
        <f>IF(SER_hh_tes_in!D9=0,"",SER_hh_tes_in!D9/SER_hh_fec_in!D9)</f>
        <v>0.68074409221644905</v>
      </c>
      <c r="E9" s="109">
        <f>IF(SER_hh_tes_in!E9=0,"",SER_hh_tes_in!E9/SER_hh_fec_in!E9)</f>
        <v>0.68849739679786359</v>
      </c>
      <c r="F9" s="109">
        <f>IF(SER_hh_tes_in!F9=0,"",SER_hh_tes_in!F9/SER_hh_fec_in!F9)</f>
        <v>0.69650639383032364</v>
      </c>
      <c r="G9" s="109">
        <f>IF(SER_hh_tes_in!G9=0,"",SER_hh_tes_in!G9/SER_hh_fec_in!G9)</f>
        <v>0.70483319042148984</v>
      </c>
      <c r="H9" s="109">
        <f>IF(SER_hh_tes_in!H9=0,"",SER_hh_tes_in!H9/SER_hh_fec_in!H9)</f>
        <v>0.71403654371103409</v>
      </c>
      <c r="I9" s="109">
        <f>IF(SER_hh_tes_in!I9=0,"",SER_hh_tes_in!I9/SER_hh_fec_in!I9)</f>
        <v>0.72250415368113163</v>
      </c>
      <c r="J9" s="109">
        <f>IF(SER_hh_tes_in!J9=0,"",SER_hh_tes_in!J9/SER_hh_fec_in!J9)</f>
        <v>0.72684148746284316</v>
      </c>
      <c r="K9" s="109">
        <f>IF(SER_hh_tes_in!K9=0,"",SER_hh_tes_in!K9/SER_hh_fec_in!K9)</f>
        <v>0.73022242032587092</v>
      </c>
      <c r="L9" s="109">
        <f>IF(SER_hh_tes_in!L9=0,"",SER_hh_tes_in!L9/SER_hh_fec_in!L9)</f>
        <v>0.73275373628909812</v>
      </c>
      <c r="M9" s="109">
        <f>IF(SER_hh_tes_in!M9=0,"",SER_hh_tes_in!M9/SER_hh_fec_in!M9)</f>
        <v>0.73602657957751449</v>
      </c>
      <c r="N9" s="109" t="str">
        <f>IF(SER_hh_tes_in!N9=0,"",SER_hh_tes_in!N9/SER_hh_fec_in!N9)</f>
        <v/>
      </c>
      <c r="O9" s="109" t="str">
        <f>IF(SER_hh_tes_in!O9=0,"",SER_hh_tes_in!O9/SER_hh_fec_in!O9)</f>
        <v/>
      </c>
      <c r="P9" s="109">
        <f>IF(SER_hh_tes_in!P9=0,"",SER_hh_tes_in!P9/SER_hh_fec_in!P9)</f>
        <v>0.74651988687798476</v>
      </c>
      <c r="Q9" s="109">
        <f>IF(SER_hh_tes_in!Q9=0,"",SER_hh_tes_in!Q9/SER_hh_fec_in!Q9)</f>
        <v>0.75033945776603728</v>
      </c>
    </row>
    <row r="10" spans="1:17" ht="12" customHeight="1" x14ac:dyDescent="0.25">
      <c r="A10" s="88" t="s">
        <v>34</v>
      </c>
      <c r="B10" s="109"/>
      <c r="C10" s="109">
        <f>IF(SER_hh_tes_in!C10=0,"",SER_hh_tes_in!C10/SER_hh_fec_in!C10)</f>
        <v>0.52132125384544625</v>
      </c>
      <c r="D10" s="109">
        <f>IF(SER_hh_tes_in!D10=0,"",SER_hh_tes_in!D10/SER_hh_fec_in!D10)</f>
        <v>0.52651473309481689</v>
      </c>
      <c r="E10" s="109">
        <f>IF(SER_hh_tes_in!E10=0,"",SER_hh_tes_in!E10/SER_hh_fec_in!E10)</f>
        <v>0.53207237223258319</v>
      </c>
      <c r="F10" s="109">
        <f>IF(SER_hh_tes_in!F10=0,"",SER_hh_tes_in!F10/SER_hh_fec_in!F10)</f>
        <v>0.53885144269795859</v>
      </c>
      <c r="G10" s="109">
        <f>IF(SER_hh_tes_in!G10=0,"",SER_hh_tes_in!G10/SER_hh_fec_in!G10)</f>
        <v>0.54560574167097609</v>
      </c>
      <c r="H10" s="109">
        <f>IF(SER_hh_tes_in!H10=0,"",SER_hh_tes_in!H10/SER_hh_fec_in!H10)</f>
        <v>0.55279925258866136</v>
      </c>
      <c r="I10" s="109">
        <f>IF(SER_hh_tes_in!I10=0,"",SER_hh_tes_in!I10/SER_hh_fec_in!I10)</f>
        <v>0.55988445564025824</v>
      </c>
      <c r="J10" s="109" t="str">
        <f>IF(SER_hh_tes_in!J10=0,"",SER_hh_tes_in!J10/SER_hh_fec_in!J10)</f>
        <v/>
      </c>
      <c r="K10" s="109">
        <f>IF(SER_hh_tes_in!K10=0,"",SER_hh_tes_in!K10/SER_hh_fec_in!K10)</f>
        <v>0.56470115286643507</v>
      </c>
      <c r="L10" s="109">
        <f>IF(SER_hh_tes_in!L10=0,"",SER_hh_tes_in!L10/SER_hh_fec_in!L10)</f>
        <v>0.56695880336994342</v>
      </c>
      <c r="M10" s="109">
        <f>IF(SER_hh_tes_in!M10=0,"",SER_hh_tes_in!M10/SER_hh_fec_in!M10)</f>
        <v>0.56895694840757394</v>
      </c>
      <c r="N10" s="109">
        <f>IF(SER_hh_tes_in!N10=0,"",SER_hh_tes_in!N10/SER_hh_fec_in!N10)</f>
        <v>0.57072189101641202</v>
      </c>
      <c r="O10" s="109">
        <f>IF(SER_hh_tes_in!O10=0,"",SER_hh_tes_in!O10/SER_hh_fec_in!O10)</f>
        <v>0.57209922254960277</v>
      </c>
      <c r="P10" s="109" t="str">
        <f>IF(SER_hh_tes_in!P10=0,"",SER_hh_tes_in!P10/SER_hh_fec_in!P10)</f>
        <v/>
      </c>
      <c r="Q10" s="109" t="str">
        <f>IF(SER_hh_tes_in!Q10=0,"",SER_hh_tes_in!Q10/SER_hh_fec_in!Q10)</f>
        <v/>
      </c>
    </row>
    <row r="11" spans="1:17" ht="12" customHeight="1" x14ac:dyDescent="0.25">
      <c r="A11" s="88" t="s">
        <v>61</v>
      </c>
      <c r="B11" s="109"/>
      <c r="C11" s="109" t="str">
        <f>IF(SER_hh_tes_in!C11=0,"",SER_hh_tes_in!C11/SER_hh_fec_in!C11)</f>
        <v/>
      </c>
      <c r="D11" s="109" t="str">
        <f>IF(SER_hh_tes_in!D11=0,"",SER_hh_tes_in!D11/SER_hh_fec_in!D11)</f>
        <v/>
      </c>
      <c r="E11" s="109" t="str">
        <f>IF(SER_hh_tes_in!E11=0,"",SER_hh_tes_in!E11/SER_hh_fec_in!E11)</f>
        <v/>
      </c>
      <c r="F11" s="109" t="str">
        <f>IF(SER_hh_tes_in!F11=0,"",SER_hh_tes_in!F11/SER_hh_fec_in!F11)</f>
        <v/>
      </c>
      <c r="G11" s="109" t="str">
        <f>IF(SER_hh_tes_in!G11=0,"",SER_hh_tes_in!G11/SER_hh_fec_in!G11)</f>
        <v/>
      </c>
      <c r="H11" s="109" t="str">
        <f>IF(SER_hh_tes_in!H11=0,"",SER_hh_tes_in!H11/SER_hh_fec_in!H11)</f>
        <v/>
      </c>
      <c r="I11" s="109" t="str">
        <f>IF(SER_hh_tes_in!I11=0,"",SER_hh_tes_in!I11/SER_hh_fec_in!I11)</f>
        <v/>
      </c>
      <c r="J11" s="109" t="str">
        <f>IF(SER_hh_tes_in!J11=0,"",SER_hh_tes_in!J11/SER_hh_fec_in!J11)</f>
        <v/>
      </c>
      <c r="K11" s="109" t="str">
        <f>IF(SER_hh_tes_in!K11=0,"",SER_hh_tes_in!K11/SER_hh_fec_in!K11)</f>
        <v/>
      </c>
      <c r="L11" s="109" t="str">
        <f>IF(SER_hh_tes_in!L11=0,"",SER_hh_tes_in!L11/SER_hh_fec_in!L11)</f>
        <v/>
      </c>
      <c r="M11" s="109" t="str">
        <f>IF(SER_hh_tes_in!M11=0,"",SER_hh_tes_in!M11/SER_hh_fec_in!M11)</f>
        <v/>
      </c>
      <c r="N11" s="109" t="str">
        <f>IF(SER_hh_tes_in!N11=0,"",SER_hh_tes_in!N11/SER_hh_fec_in!N11)</f>
        <v/>
      </c>
      <c r="O11" s="109" t="str">
        <f>IF(SER_hh_tes_in!O11=0,"",SER_hh_tes_in!O11/SER_hh_fec_in!O11)</f>
        <v/>
      </c>
      <c r="P11" s="109" t="str">
        <f>IF(SER_hh_tes_in!P11=0,"",SER_hh_tes_in!P11/SER_hh_fec_in!P11)</f>
        <v/>
      </c>
      <c r="Q11" s="109" t="str">
        <f>IF(SER_hh_tes_in!Q11=0,"",SER_hh_tes_in!Q11/SER_hh_fec_in!Q11)</f>
        <v/>
      </c>
    </row>
    <row r="12" spans="1:17" ht="12" customHeight="1" x14ac:dyDescent="0.25">
      <c r="A12" s="88" t="s">
        <v>42</v>
      </c>
      <c r="B12" s="109"/>
      <c r="C12" s="109">
        <f>IF(SER_hh_tes_in!C12=0,"",SER_hh_tes_in!C12/SER_hh_fec_in!C12)</f>
        <v>0.75957813077770631</v>
      </c>
      <c r="D12" s="109" t="str">
        <f>IF(SER_hh_tes_in!D12=0,"",SER_hh_tes_in!D12/SER_hh_fec_in!D12)</f>
        <v/>
      </c>
      <c r="E12" s="109">
        <f>IF(SER_hh_tes_in!E12=0,"",SER_hh_tes_in!E12/SER_hh_fec_in!E12)</f>
        <v>0.77461087200926548</v>
      </c>
      <c r="F12" s="109">
        <f>IF(SER_hh_tes_in!F12=0,"",SER_hh_tes_in!F12/SER_hh_fec_in!F12)</f>
        <v>0.78285533333927548</v>
      </c>
      <c r="G12" s="109">
        <f>IF(SER_hh_tes_in!G12=0,"",SER_hh_tes_in!G12/SER_hh_fec_in!G12)</f>
        <v>0.79254122084880585</v>
      </c>
      <c r="H12" s="109">
        <f>IF(SER_hh_tes_in!H12=0,"",SER_hh_tes_in!H12/SER_hh_fec_in!H12)</f>
        <v>0.80275169566110871</v>
      </c>
      <c r="I12" s="109">
        <f>IF(SER_hh_tes_in!I12=0,"",SER_hh_tes_in!I12/SER_hh_fec_in!I12)</f>
        <v>0.81258488448413846</v>
      </c>
      <c r="J12" s="109">
        <f>IF(SER_hh_tes_in!J12=0,"",SER_hh_tes_in!J12/SER_hh_fec_in!J12)</f>
        <v>0.81764229797841048</v>
      </c>
      <c r="K12" s="109">
        <f>IF(SER_hh_tes_in!K12=0,"",SER_hh_tes_in!K12/SER_hh_fec_in!K12)</f>
        <v>0.82174345454357733</v>
      </c>
      <c r="L12" s="109">
        <f>IF(SER_hh_tes_in!L12=0,"",SER_hh_tes_in!L12/SER_hh_fec_in!L12)</f>
        <v>0.82547824426873917</v>
      </c>
      <c r="M12" s="109">
        <f>IF(SER_hh_tes_in!M12=0,"",SER_hh_tes_in!M12/SER_hh_fec_in!M12)</f>
        <v>0.8281830895598935</v>
      </c>
      <c r="N12" s="109">
        <f>IF(SER_hh_tes_in!N12=0,"",SER_hh_tes_in!N12/SER_hh_fec_in!N12)</f>
        <v>0.83035157369667001</v>
      </c>
      <c r="O12" s="109">
        <f>IF(SER_hh_tes_in!O12=0,"",SER_hh_tes_in!O12/SER_hh_fec_in!O12)</f>
        <v>0.83196074024388189</v>
      </c>
      <c r="P12" s="109" t="str">
        <f>IF(SER_hh_tes_in!P12=0,"",SER_hh_tes_in!P12/SER_hh_fec_in!P12)</f>
        <v/>
      </c>
      <c r="Q12" s="109">
        <f>IF(SER_hh_tes_in!Q12=0,"",SER_hh_tes_in!Q12/SER_hh_fec_in!Q12)</f>
        <v>0.83455496452332367</v>
      </c>
    </row>
    <row r="13" spans="1:17" ht="12" customHeight="1" x14ac:dyDescent="0.25">
      <c r="A13" s="88" t="s">
        <v>105</v>
      </c>
      <c r="B13" s="109"/>
      <c r="C13" s="109">
        <f>IF(SER_hh_tes_in!C13=0,"",SER_hh_tes_in!C13/SER_hh_fec_in!C13)</f>
        <v>1.199968151821311</v>
      </c>
      <c r="D13" s="109">
        <f>IF(SER_hh_tes_in!D13=0,"",SER_hh_tes_in!D13/SER_hh_fec_in!D13)</f>
        <v>1.1993889739873207</v>
      </c>
      <c r="E13" s="109">
        <f>IF(SER_hh_tes_in!E13=0,"",SER_hh_tes_in!E13/SER_hh_fec_in!E13)</f>
        <v>1.1993195979825519</v>
      </c>
      <c r="F13" s="109">
        <f>IF(SER_hh_tes_in!F13=0,"",SER_hh_tes_in!F13/SER_hh_fec_in!F13)</f>
        <v>1.1992852792037825</v>
      </c>
      <c r="G13" s="109">
        <f>IF(SER_hh_tes_in!G13=0,"",SER_hh_tes_in!G13/SER_hh_fec_in!G13)</f>
        <v>1.1992694126597943</v>
      </c>
      <c r="H13" s="109">
        <f>IF(SER_hh_tes_in!H13=0,"",SER_hh_tes_in!H13/SER_hh_fec_in!H13)</f>
        <v>1.1992618800385149</v>
      </c>
      <c r="I13" s="109">
        <f>IF(SER_hh_tes_in!I13=0,"",SER_hh_tes_in!I13/SER_hh_fec_in!I13)</f>
        <v>1.199258403280445</v>
      </c>
      <c r="J13" s="109">
        <f>IF(SER_hh_tes_in!J13=0,"",SER_hh_tes_in!J13/SER_hh_fec_in!J13)</f>
        <v>1.1992568517822428</v>
      </c>
      <c r="K13" s="109">
        <f>IF(SER_hh_tes_in!K13=0,"",SER_hh_tes_in!K13/SER_hh_fec_in!K13)</f>
        <v>1.1992561085013482</v>
      </c>
      <c r="L13" s="109">
        <f>IF(SER_hh_tes_in!L13=0,"",SER_hh_tes_in!L13/SER_hh_fec_in!L13)</f>
        <v>1.7684778876523397</v>
      </c>
      <c r="M13" s="109">
        <f>IF(SER_hh_tes_in!M13=0,"",SER_hh_tes_in!M13/SER_hh_fec_in!M13)</f>
        <v>2.2400215259901537</v>
      </c>
      <c r="N13" s="109">
        <f>IF(SER_hh_tes_in!N13=0,"",SER_hh_tes_in!N13/SER_hh_fec_in!N13)</f>
        <v>2.5572245633939725</v>
      </c>
      <c r="O13" s="109">
        <f>IF(SER_hh_tes_in!O13=0,"",SER_hh_tes_in!O13/SER_hh_fec_in!O13)</f>
        <v>2.7448620820233836</v>
      </c>
      <c r="P13" s="109">
        <f>IF(SER_hh_tes_in!P13=0,"",SER_hh_tes_in!P13/SER_hh_fec_in!P13)</f>
        <v>2.8574090239220302</v>
      </c>
      <c r="Q13" s="109">
        <f>IF(SER_hh_tes_in!Q13=0,"",SER_hh_tes_in!Q13/SER_hh_fec_in!Q13)</f>
        <v>2.9242305781124234</v>
      </c>
    </row>
    <row r="14" spans="1:17" ht="12" customHeight="1" x14ac:dyDescent="0.25">
      <c r="A14" s="51" t="s">
        <v>104</v>
      </c>
      <c r="B14" s="112"/>
      <c r="C14" s="112" t="str">
        <f>IF(SER_hh_tes_in!C14=0,"",SER_hh_tes_in!C14/SER_hh_fec_in!C14)</f>
        <v/>
      </c>
      <c r="D14" s="112">
        <f>IF(SER_hh_tes_in!D14=0,"",SER_hh_tes_in!D14/SER_hh_fec_in!D14)</f>
        <v>0.73091788870963592</v>
      </c>
      <c r="E14" s="112">
        <f>IF(SER_hh_tes_in!E14=0,"",SER_hh_tes_in!E14/SER_hh_fec_in!E14)</f>
        <v>0.73799520529583795</v>
      </c>
      <c r="F14" s="112">
        <f>IF(SER_hh_tes_in!F14=0,"",SER_hh_tes_in!F14/SER_hh_fec_in!F14)</f>
        <v>0.74576660448080956</v>
      </c>
      <c r="G14" s="112">
        <f>IF(SER_hh_tes_in!G14=0,"",SER_hh_tes_in!G14/SER_hh_fec_in!G14)</f>
        <v>0.75461581369143893</v>
      </c>
      <c r="H14" s="112">
        <f>IF(SER_hh_tes_in!H14=0,"",SER_hh_tes_in!H14/SER_hh_fec_in!H14)</f>
        <v>0.76409528727759035</v>
      </c>
      <c r="I14" s="112">
        <f>IF(SER_hh_tes_in!I14=0,"",SER_hh_tes_in!I14/SER_hh_fec_in!I14)</f>
        <v>0.77336263583967668</v>
      </c>
      <c r="J14" s="112" t="str">
        <f>IF(SER_hh_tes_in!J14=0,"",SER_hh_tes_in!J14/SER_hh_fec_in!J14)</f>
        <v/>
      </c>
      <c r="K14" s="112" t="str">
        <f>IF(SER_hh_tes_in!K14=0,"",SER_hh_tes_in!K14/SER_hh_fec_in!K14)</f>
        <v/>
      </c>
      <c r="L14" s="112">
        <f>IF(SER_hh_tes_in!L14=0,"",SER_hh_tes_in!L14/SER_hh_fec_in!L14)</f>
        <v>0.78431478330816506</v>
      </c>
      <c r="M14" s="112">
        <f>IF(SER_hh_tes_in!M14=0,"",SER_hh_tes_in!M14/SER_hh_fec_in!M14)</f>
        <v>0.78775529356937468</v>
      </c>
      <c r="N14" s="112">
        <f>IF(SER_hh_tes_in!N14=0,"",SER_hh_tes_in!N14/SER_hh_fec_in!N14)</f>
        <v>0.79104701112170495</v>
      </c>
      <c r="O14" s="112" t="str">
        <f>IF(SER_hh_tes_in!O14=0,"",SER_hh_tes_in!O14/SER_hh_fec_in!O14)</f>
        <v/>
      </c>
      <c r="P14" s="112">
        <f>IF(SER_hh_tes_in!P14=0,"",SER_hh_tes_in!P14/SER_hh_fec_in!P14)</f>
        <v>0.7971023556523833</v>
      </c>
      <c r="Q14" s="112" t="str">
        <f>IF(SER_hh_tes_in!Q14=0,"",SER_hh_tes_in!Q14/SER_hh_fec_in!Q14)</f>
        <v/>
      </c>
    </row>
    <row r="15" spans="1:17" ht="12" customHeight="1" x14ac:dyDescent="0.25">
      <c r="A15" s="105" t="s">
        <v>108</v>
      </c>
      <c r="B15" s="114"/>
      <c r="C15" s="114">
        <f>IF(SER_hh_tes_in!C15=0,"",SER_hh_tes_in!C15/SER_hh_fec_in!C15)</f>
        <v>1.0692171420108245</v>
      </c>
      <c r="D15" s="114">
        <f>IF(SER_hh_tes_in!D15=0,"",SER_hh_tes_in!D15/SER_hh_fec_in!D15)</f>
        <v>1.0728839351842203</v>
      </c>
      <c r="E15" s="114">
        <f>IF(SER_hh_tes_in!E15=0,"",SER_hh_tes_in!E15/SER_hh_fec_in!E15)</f>
        <v>1.0698419324164081</v>
      </c>
      <c r="F15" s="114">
        <f>IF(SER_hh_tes_in!F15=0,"",SER_hh_tes_in!F15/SER_hh_fec_in!F15)</f>
        <v>1.0662844111846372</v>
      </c>
      <c r="G15" s="114">
        <f>IF(SER_hh_tes_in!G15=0,"",SER_hh_tes_in!G15/SER_hh_fec_in!G15)</f>
        <v>1.0749636897143946</v>
      </c>
      <c r="H15" s="114">
        <f>IF(SER_hh_tes_in!H15=0,"",SER_hh_tes_in!H15/SER_hh_fec_in!H15)</f>
        <v>1.0733143968701495</v>
      </c>
      <c r="I15" s="114">
        <f>IF(SER_hh_tes_in!I15=0,"",SER_hh_tes_in!I15/SER_hh_fec_in!I15)</f>
        <v>1.0788650766344756</v>
      </c>
      <c r="J15" s="114">
        <f>IF(SER_hh_tes_in!J15=0,"",SER_hh_tes_in!J15/SER_hh_fec_in!J15)</f>
        <v>1.0594489465585581</v>
      </c>
      <c r="K15" s="114">
        <f>IF(SER_hh_tes_in!K15=0,"",SER_hh_tes_in!K15/SER_hh_fec_in!K15)</f>
        <v>1.0530146391189532</v>
      </c>
      <c r="L15" s="114">
        <f>IF(SER_hh_tes_in!L15=0,"",SER_hh_tes_in!L15/SER_hh_fec_in!L15)</f>
        <v>1.0471995160631205</v>
      </c>
      <c r="M15" s="114">
        <f>IF(SER_hh_tes_in!M15=0,"",SER_hh_tes_in!M15/SER_hh_fec_in!M15)</f>
        <v>1.0363311796745809</v>
      </c>
      <c r="N15" s="114">
        <f>IF(SER_hh_tes_in!N15=0,"",SER_hh_tes_in!N15/SER_hh_fec_in!N15)</f>
        <v>1.0435894212098478</v>
      </c>
      <c r="O15" s="114">
        <f>IF(SER_hh_tes_in!O15=0,"",SER_hh_tes_in!O15/SER_hh_fec_in!O15)</f>
        <v>1.0347026238657884</v>
      </c>
      <c r="P15" s="114">
        <f>IF(SER_hh_tes_in!P15=0,"",SER_hh_tes_in!P15/SER_hh_fec_in!P15)</f>
        <v>1.0364717848213596</v>
      </c>
      <c r="Q15" s="114">
        <f>IF(SER_hh_tes_in!Q15=0,"",SER_hh_tes_in!Q15/SER_hh_fec_in!Q15)</f>
        <v>1.0341072781845622</v>
      </c>
    </row>
    <row r="16" spans="1:17" ht="12.95" customHeight="1" x14ac:dyDescent="0.25">
      <c r="A16" s="90" t="s">
        <v>102</v>
      </c>
      <c r="B16" s="110"/>
      <c r="C16" s="110">
        <f>IF(SER_hh_tes_in!C16=0,"",SER_hh_tes_in!C16/SER_hh_fec_in!C16)</f>
        <v>1.7392802055396577</v>
      </c>
      <c r="D16" s="110">
        <f>IF(SER_hh_tes_in!D16=0,"",SER_hh_tes_in!D16/SER_hh_fec_in!D16)</f>
        <v>1.7725586432167921</v>
      </c>
      <c r="E16" s="110">
        <f>IF(SER_hh_tes_in!E16=0,"",SER_hh_tes_in!E16/SER_hh_fec_in!E16)</f>
        <v>1.8011703027196722</v>
      </c>
      <c r="F16" s="110">
        <f>IF(SER_hh_tes_in!F16=0,"",SER_hh_tes_in!F16/SER_hh_fec_in!F16)</f>
        <v>1.831389316253089</v>
      </c>
      <c r="G16" s="110">
        <f>IF(SER_hh_tes_in!G16=0,"",SER_hh_tes_in!G16/SER_hh_fec_in!G16)</f>
        <v>1.8582969387731012</v>
      </c>
      <c r="H16" s="110">
        <f>IF(SER_hh_tes_in!H16=0,"",SER_hh_tes_in!H16/SER_hh_fec_in!H16)</f>
        <v>1.8998158779369985</v>
      </c>
      <c r="I16" s="110">
        <f>IF(SER_hh_tes_in!I16=0,"",SER_hh_tes_in!I16/SER_hh_fec_in!I16)</f>
        <v>1.9359259386536434</v>
      </c>
      <c r="J16" s="110">
        <f>IF(SER_hh_tes_in!J16=0,"",SER_hh_tes_in!J16/SER_hh_fec_in!J16)</f>
        <v>1.961292594274386</v>
      </c>
      <c r="K16" s="110">
        <f>IF(SER_hh_tes_in!K16=0,"",SER_hh_tes_in!K16/SER_hh_fec_in!K16)</f>
        <v>1.9722779646453192</v>
      </c>
      <c r="L16" s="110">
        <f>IF(SER_hh_tes_in!L16=0,"",SER_hh_tes_in!L16/SER_hh_fec_in!L16)</f>
        <v>1.9823580652614496</v>
      </c>
      <c r="M16" s="110">
        <f>IF(SER_hh_tes_in!M16=0,"",SER_hh_tes_in!M16/SER_hh_fec_in!M16)</f>
        <v>2.0180631606041346</v>
      </c>
      <c r="N16" s="110">
        <f>IF(SER_hh_tes_in!N16=0,"",SER_hh_tes_in!N16/SER_hh_fec_in!N16)</f>
        <v>2.0393374011999676</v>
      </c>
      <c r="O16" s="110">
        <f>IF(SER_hh_tes_in!O16=0,"",SER_hh_tes_in!O16/SER_hh_fec_in!O16)</f>
        <v>2.0505692911450484</v>
      </c>
      <c r="P16" s="110">
        <f>IF(SER_hh_tes_in!P16=0,"",SER_hh_tes_in!P16/SER_hh_fec_in!P16)</f>
        <v>2.0746684326059155</v>
      </c>
      <c r="Q16" s="110">
        <f>IF(SER_hh_tes_in!Q16=0,"",SER_hh_tes_in!Q16/SER_hh_fec_in!Q16)</f>
        <v>2.1118634109712655</v>
      </c>
    </row>
    <row r="17" spans="1:17" ht="12.95" customHeight="1" x14ac:dyDescent="0.25">
      <c r="A17" s="88" t="s">
        <v>101</v>
      </c>
      <c r="B17" s="113"/>
      <c r="C17" s="113" t="str">
        <f>IF(SER_hh_tes_in!C17=0,"",SER_hh_tes_in!C17/SER_hh_fec_in!C17)</f>
        <v/>
      </c>
      <c r="D17" s="113" t="str">
        <f>IF(SER_hh_tes_in!D17=0,"",SER_hh_tes_in!D17/SER_hh_fec_in!D17)</f>
        <v/>
      </c>
      <c r="E17" s="113" t="str">
        <f>IF(SER_hh_tes_in!E17=0,"",SER_hh_tes_in!E17/SER_hh_fec_in!E17)</f>
        <v/>
      </c>
      <c r="F17" s="113" t="str">
        <f>IF(SER_hh_tes_in!F17=0,"",SER_hh_tes_in!F17/SER_hh_fec_in!F17)</f>
        <v/>
      </c>
      <c r="G17" s="113" t="str">
        <f>IF(SER_hh_tes_in!G17=0,"",SER_hh_tes_in!G17/SER_hh_fec_in!G17)</f>
        <v/>
      </c>
      <c r="H17" s="113" t="str">
        <f>IF(SER_hh_tes_in!H17=0,"",SER_hh_tes_in!H17/SER_hh_fec_in!H17)</f>
        <v/>
      </c>
      <c r="I17" s="113" t="str">
        <f>IF(SER_hh_tes_in!I17=0,"",SER_hh_tes_in!I17/SER_hh_fec_in!I17)</f>
        <v/>
      </c>
      <c r="J17" s="113" t="str">
        <f>IF(SER_hh_tes_in!J17=0,"",SER_hh_tes_in!J17/SER_hh_fec_in!J17)</f>
        <v/>
      </c>
      <c r="K17" s="113" t="str">
        <f>IF(SER_hh_tes_in!K17=0,"",SER_hh_tes_in!K17/SER_hh_fec_in!K17)</f>
        <v/>
      </c>
      <c r="L17" s="113" t="str">
        <f>IF(SER_hh_tes_in!L17=0,"",SER_hh_tes_in!L17/SER_hh_fec_in!L17)</f>
        <v/>
      </c>
      <c r="M17" s="113" t="str">
        <f>IF(SER_hh_tes_in!M17=0,"",SER_hh_tes_in!M17/SER_hh_fec_in!M17)</f>
        <v/>
      </c>
      <c r="N17" s="113" t="str">
        <f>IF(SER_hh_tes_in!N17=0,"",SER_hh_tes_in!N17/SER_hh_fec_in!N17)</f>
        <v/>
      </c>
      <c r="O17" s="113" t="str">
        <f>IF(SER_hh_tes_in!O17=0,"",SER_hh_tes_in!O17/SER_hh_fec_in!O17)</f>
        <v/>
      </c>
      <c r="P17" s="113" t="str">
        <f>IF(SER_hh_tes_in!P17=0,"",SER_hh_tes_in!P17/SER_hh_fec_in!P17)</f>
        <v/>
      </c>
      <c r="Q17" s="113" t="str">
        <f>IF(SER_hh_tes_in!Q17=0,"",SER_hh_tes_in!Q17/SER_hh_fec_in!Q17)</f>
        <v/>
      </c>
    </row>
    <row r="18" spans="1:17" ht="12" customHeight="1" x14ac:dyDescent="0.25">
      <c r="A18" s="88" t="s">
        <v>100</v>
      </c>
      <c r="B18" s="113"/>
      <c r="C18" s="113">
        <f>IF(SER_hh_tes_in!C18=0,"",SER_hh_tes_in!C18/SER_hh_fec_in!C18)</f>
        <v>1.7392802055396577</v>
      </c>
      <c r="D18" s="113">
        <f>IF(SER_hh_tes_in!D18=0,"",SER_hh_tes_in!D18/SER_hh_fec_in!D18)</f>
        <v>1.7725586432167921</v>
      </c>
      <c r="E18" s="113">
        <f>IF(SER_hh_tes_in!E18=0,"",SER_hh_tes_in!E18/SER_hh_fec_in!E18)</f>
        <v>1.8011703027196722</v>
      </c>
      <c r="F18" s="113">
        <f>IF(SER_hh_tes_in!F18=0,"",SER_hh_tes_in!F18/SER_hh_fec_in!F18)</f>
        <v>1.831389316253089</v>
      </c>
      <c r="G18" s="113">
        <f>IF(SER_hh_tes_in!G18=0,"",SER_hh_tes_in!G18/SER_hh_fec_in!G18)</f>
        <v>1.8582969387731012</v>
      </c>
      <c r="H18" s="113">
        <f>IF(SER_hh_tes_in!H18=0,"",SER_hh_tes_in!H18/SER_hh_fec_in!H18)</f>
        <v>1.8998158779369985</v>
      </c>
      <c r="I18" s="113">
        <f>IF(SER_hh_tes_in!I18=0,"",SER_hh_tes_in!I18/SER_hh_fec_in!I18)</f>
        <v>1.9359259386536434</v>
      </c>
      <c r="J18" s="113">
        <f>IF(SER_hh_tes_in!J18=0,"",SER_hh_tes_in!J18/SER_hh_fec_in!J18)</f>
        <v>1.961292594274386</v>
      </c>
      <c r="K18" s="113">
        <f>IF(SER_hh_tes_in!K18=0,"",SER_hh_tes_in!K18/SER_hh_fec_in!K18)</f>
        <v>1.9722779646453192</v>
      </c>
      <c r="L18" s="113">
        <f>IF(SER_hh_tes_in!L18=0,"",SER_hh_tes_in!L18/SER_hh_fec_in!L18)</f>
        <v>1.9823580652614496</v>
      </c>
      <c r="M18" s="113">
        <f>IF(SER_hh_tes_in!M18=0,"",SER_hh_tes_in!M18/SER_hh_fec_in!M18)</f>
        <v>2.0180631606041346</v>
      </c>
      <c r="N18" s="113">
        <f>IF(SER_hh_tes_in!N18=0,"",SER_hh_tes_in!N18/SER_hh_fec_in!N18)</f>
        <v>2.0393374011999676</v>
      </c>
      <c r="O18" s="113">
        <f>IF(SER_hh_tes_in!O18=0,"",SER_hh_tes_in!O18/SER_hh_fec_in!O18)</f>
        <v>2.0505692911450484</v>
      </c>
      <c r="P18" s="113">
        <f>IF(SER_hh_tes_in!P18=0,"",SER_hh_tes_in!P18/SER_hh_fec_in!P18)</f>
        <v>2.0746684326059155</v>
      </c>
      <c r="Q18" s="113">
        <f>IF(SER_hh_tes_in!Q18=0,"",SER_hh_tes_in!Q18/SER_hh_fec_in!Q18)</f>
        <v>2.1118634109712655</v>
      </c>
    </row>
    <row r="19" spans="1:17" ht="12.95" customHeight="1" x14ac:dyDescent="0.25">
      <c r="A19" s="90" t="s">
        <v>47</v>
      </c>
      <c r="B19" s="110"/>
      <c r="C19" s="110">
        <f>IF(SER_hh_tes_in!C19=0,"",SER_hh_tes_in!C19/SER_hh_fec_in!C19)</f>
        <v>0.65122631667607689</v>
      </c>
      <c r="D19" s="110">
        <f>IF(SER_hh_tes_in!D19=0,"",SER_hh_tes_in!D19/SER_hh_fec_in!D19)</f>
        <v>0.65240934523446159</v>
      </c>
      <c r="E19" s="110">
        <f>IF(SER_hh_tes_in!E19=0,"",SER_hh_tes_in!E19/SER_hh_fec_in!E19)</f>
        <v>0.67095954210040387</v>
      </c>
      <c r="F19" s="110">
        <f>IF(SER_hh_tes_in!F19=0,"",SER_hh_tes_in!F19/SER_hh_fec_in!F19)</f>
        <v>0.66182569814806413</v>
      </c>
      <c r="G19" s="110">
        <f>IF(SER_hh_tes_in!G19=0,"",SER_hh_tes_in!G19/SER_hh_fec_in!G19)</f>
        <v>0.65098726091666337</v>
      </c>
      <c r="H19" s="110">
        <f>IF(SER_hh_tes_in!H19=0,"",SER_hh_tes_in!H19/SER_hh_fec_in!H19)</f>
        <v>0.70559587477570251</v>
      </c>
      <c r="I19" s="110">
        <f>IF(SER_hh_tes_in!I19=0,"",SER_hh_tes_in!I19/SER_hh_fec_in!I19)</f>
        <v>0.72110538360628462</v>
      </c>
      <c r="J19" s="110">
        <f>IF(SER_hh_tes_in!J19=0,"",SER_hh_tes_in!J19/SER_hh_fec_in!J19)</f>
        <v>0.66546257390960517</v>
      </c>
      <c r="K19" s="110">
        <f>IF(SER_hh_tes_in!K19=0,"",SER_hh_tes_in!K19/SER_hh_fec_in!K19)</f>
        <v>0.67572321726759044</v>
      </c>
      <c r="L19" s="110">
        <f>IF(SER_hh_tes_in!L19=0,"",SER_hh_tes_in!L19/SER_hh_fec_in!L19)</f>
        <v>0.72884396965117282</v>
      </c>
      <c r="M19" s="110">
        <f>IF(SER_hh_tes_in!M19=0,"",SER_hh_tes_in!M19/SER_hh_fec_in!M19)</f>
        <v>0.73601913632580429</v>
      </c>
      <c r="N19" s="110">
        <f>IF(SER_hh_tes_in!N19=0,"",SER_hh_tes_in!N19/SER_hh_fec_in!N19)</f>
        <v>0.68115483708837665</v>
      </c>
      <c r="O19" s="110">
        <f>IF(SER_hh_tes_in!O19=0,"",SER_hh_tes_in!O19/SER_hh_fec_in!O19)</f>
        <v>0.6991284627876051</v>
      </c>
      <c r="P19" s="110">
        <f>IF(SER_hh_tes_in!P19=0,"",SER_hh_tes_in!P19/SER_hh_fec_in!P19)</f>
        <v>0.69947971307595114</v>
      </c>
      <c r="Q19" s="110">
        <f>IF(SER_hh_tes_in!Q19=0,"",SER_hh_tes_in!Q19/SER_hh_fec_in!Q19)</f>
        <v>0.6962251609270298</v>
      </c>
    </row>
    <row r="20" spans="1:17" ht="12" customHeight="1" x14ac:dyDescent="0.25">
      <c r="A20" s="88" t="s">
        <v>38</v>
      </c>
      <c r="B20" s="109"/>
      <c r="C20" s="109" t="str">
        <f>IF(SER_hh_tes_in!C20=0,"",SER_hh_tes_in!C20/SER_hh_fec_in!C20)</f>
        <v/>
      </c>
      <c r="D20" s="109" t="str">
        <f>IF(SER_hh_tes_in!D20=0,"",SER_hh_tes_in!D20/SER_hh_fec_in!D20)</f>
        <v/>
      </c>
      <c r="E20" s="109" t="str">
        <f>IF(SER_hh_tes_in!E20=0,"",SER_hh_tes_in!E20/SER_hh_fec_in!E20)</f>
        <v/>
      </c>
      <c r="F20" s="109" t="str">
        <f>IF(SER_hh_tes_in!F20=0,"",SER_hh_tes_in!F20/SER_hh_fec_in!F20)</f>
        <v/>
      </c>
      <c r="G20" s="109" t="str">
        <f>IF(SER_hh_tes_in!G20=0,"",SER_hh_tes_in!G20/SER_hh_fec_in!G20)</f>
        <v/>
      </c>
      <c r="H20" s="109" t="str">
        <f>IF(SER_hh_tes_in!H20=0,"",SER_hh_tes_in!H20/SER_hh_fec_in!H20)</f>
        <v/>
      </c>
      <c r="I20" s="109" t="str">
        <f>IF(SER_hh_tes_in!I20=0,"",SER_hh_tes_in!I20/SER_hh_fec_in!I20)</f>
        <v/>
      </c>
      <c r="J20" s="109" t="str">
        <f>IF(SER_hh_tes_in!J20=0,"",SER_hh_tes_in!J20/SER_hh_fec_in!J20)</f>
        <v/>
      </c>
      <c r="K20" s="109" t="str">
        <f>IF(SER_hh_tes_in!K20=0,"",SER_hh_tes_in!K20/SER_hh_fec_in!K20)</f>
        <v/>
      </c>
      <c r="L20" s="109" t="str">
        <f>IF(SER_hh_tes_in!L20=0,"",SER_hh_tes_in!L20/SER_hh_fec_in!L20)</f>
        <v/>
      </c>
      <c r="M20" s="109" t="str">
        <f>IF(SER_hh_tes_in!M20=0,"",SER_hh_tes_in!M20/SER_hh_fec_in!M20)</f>
        <v/>
      </c>
      <c r="N20" s="109" t="str">
        <f>IF(SER_hh_tes_in!N20=0,"",SER_hh_tes_in!N20/SER_hh_fec_in!N20)</f>
        <v/>
      </c>
      <c r="O20" s="109" t="str">
        <f>IF(SER_hh_tes_in!O20=0,"",SER_hh_tes_in!O20/SER_hh_fec_in!O20)</f>
        <v/>
      </c>
      <c r="P20" s="109" t="str">
        <f>IF(SER_hh_tes_in!P20=0,"",SER_hh_tes_in!P20/SER_hh_fec_in!P20)</f>
        <v/>
      </c>
      <c r="Q20" s="109" t="str">
        <f>IF(SER_hh_tes_in!Q20=0,"",SER_hh_tes_in!Q20/SER_hh_fec_in!Q20)</f>
        <v/>
      </c>
    </row>
    <row r="21" spans="1:17" s="28" customFormat="1" ht="12" customHeight="1" x14ac:dyDescent="0.25">
      <c r="A21" s="88" t="s">
        <v>66</v>
      </c>
      <c r="B21" s="109"/>
      <c r="C21" s="109" t="str">
        <f>IF(SER_hh_tes_in!C21=0,"",SER_hh_tes_in!C21/SER_hh_fec_in!C21)</f>
        <v/>
      </c>
      <c r="D21" s="109" t="str">
        <f>IF(SER_hh_tes_in!D21=0,"",SER_hh_tes_in!D21/SER_hh_fec_in!D21)</f>
        <v/>
      </c>
      <c r="E21" s="109" t="str">
        <f>IF(SER_hh_tes_in!E21=0,"",SER_hh_tes_in!E21/SER_hh_fec_in!E21)</f>
        <v/>
      </c>
      <c r="F21" s="109" t="str">
        <f>IF(SER_hh_tes_in!F21=0,"",SER_hh_tes_in!F21/SER_hh_fec_in!F21)</f>
        <v/>
      </c>
      <c r="G21" s="109" t="str">
        <f>IF(SER_hh_tes_in!G21=0,"",SER_hh_tes_in!G21/SER_hh_fec_in!G21)</f>
        <v/>
      </c>
      <c r="H21" s="109" t="str">
        <f>IF(SER_hh_tes_in!H21=0,"",SER_hh_tes_in!H21/SER_hh_fec_in!H21)</f>
        <v/>
      </c>
      <c r="I21" s="109" t="str">
        <f>IF(SER_hh_tes_in!I21=0,"",SER_hh_tes_in!I21/SER_hh_fec_in!I21)</f>
        <v/>
      </c>
      <c r="J21" s="109" t="str">
        <f>IF(SER_hh_tes_in!J21=0,"",SER_hh_tes_in!J21/SER_hh_fec_in!J21)</f>
        <v/>
      </c>
      <c r="K21" s="109" t="str">
        <f>IF(SER_hh_tes_in!K21=0,"",SER_hh_tes_in!K21/SER_hh_fec_in!K21)</f>
        <v/>
      </c>
      <c r="L21" s="109" t="str">
        <f>IF(SER_hh_tes_in!L21=0,"",SER_hh_tes_in!L21/SER_hh_fec_in!L21)</f>
        <v/>
      </c>
      <c r="M21" s="109" t="str">
        <f>IF(SER_hh_tes_in!M21=0,"",SER_hh_tes_in!M21/SER_hh_fec_in!M21)</f>
        <v/>
      </c>
      <c r="N21" s="109" t="str">
        <f>IF(SER_hh_tes_in!N21=0,"",SER_hh_tes_in!N21/SER_hh_fec_in!N21)</f>
        <v/>
      </c>
      <c r="O21" s="109" t="str">
        <f>IF(SER_hh_tes_in!O21=0,"",SER_hh_tes_in!O21/SER_hh_fec_in!O21)</f>
        <v/>
      </c>
      <c r="P21" s="109" t="str">
        <f>IF(SER_hh_tes_in!P21=0,"",SER_hh_tes_in!P21/SER_hh_fec_in!P21)</f>
        <v/>
      </c>
      <c r="Q21" s="109" t="str">
        <f>IF(SER_hh_tes_in!Q21=0,"",SER_hh_tes_in!Q21/SER_hh_fec_in!Q21)</f>
        <v/>
      </c>
    </row>
    <row r="22" spans="1:17" ht="12" customHeight="1" x14ac:dyDescent="0.25">
      <c r="A22" s="88" t="s">
        <v>99</v>
      </c>
      <c r="B22" s="109"/>
      <c r="C22" s="109">
        <f>IF(SER_hh_tes_in!C22=0,"",SER_hh_tes_in!C22/SER_hh_fec_in!C22)</f>
        <v>0.55779089718809327</v>
      </c>
      <c r="D22" s="109">
        <f>IF(SER_hh_tes_in!D22=0,"",SER_hh_tes_in!D22/SER_hh_fec_in!D22)</f>
        <v>0.56361709934854332</v>
      </c>
      <c r="E22" s="109">
        <f>IF(SER_hh_tes_in!E22=0,"",SER_hh_tes_in!E22/SER_hh_fec_in!E22)</f>
        <v>0.56955278461078707</v>
      </c>
      <c r="F22" s="109">
        <f>IF(SER_hh_tes_in!F22=0,"",SER_hh_tes_in!F22/SER_hh_fec_in!F22)</f>
        <v>0.57587257362466304</v>
      </c>
      <c r="G22" s="109">
        <f>IF(SER_hh_tes_in!G22=0,"",SER_hh_tes_in!G22/SER_hh_fec_in!G22)</f>
        <v>0.58304388607502444</v>
      </c>
      <c r="H22" s="109">
        <f>IF(SER_hh_tes_in!H22=0,"",SER_hh_tes_in!H22/SER_hh_fec_in!H22)</f>
        <v>0.5907057844203043</v>
      </c>
      <c r="I22" s="109">
        <f>IF(SER_hh_tes_in!I22=0,"",SER_hh_tes_in!I22/SER_hh_fec_in!I22)</f>
        <v>0.59796028344206598</v>
      </c>
      <c r="J22" s="109">
        <f>IF(SER_hh_tes_in!J22=0,"",SER_hh_tes_in!J22/SER_hh_fec_in!J22)</f>
        <v>0.60149495463428193</v>
      </c>
      <c r="K22" s="109">
        <f>IF(SER_hh_tes_in!K22=0,"",SER_hh_tes_in!K22/SER_hh_fec_in!K22)</f>
        <v>0.60436949644896165</v>
      </c>
      <c r="L22" s="109">
        <f>IF(SER_hh_tes_in!L22=0,"",SER_hh_tes_in!L22/SER_hh_fec_in!L22)</f>
        <v>0.60712891408658909</v>
      </c>
      <c r="M22" s="109">
        <f>IF(SER_hh_tes_in!M22=0,"",SER_hh_tes_in!M22/SER_hh_fec_in!M22)</f>
        <v>0.60838864224166533</v>
      </c>
      <c r="N22" s="109">
        <f>IF(SER_hh_tes_in!N22=0,"",SER_hh_tes_in!N22/SER_hh_fec_in!N22)</f>
        <v>0.6088227055440385</v>
      </c>
      <c r="O22" s="109">
        <f>IF(SER_hh_tes_in!O22=0,"",SER_hh_tes_in!O22/SER_hh_fec_in!O22)</f>
        <v>0.60877674584542196</v>
      </c>
      <c r="P22" s="109">
        <f>IF(SER_hh_tes_in!P22=0,"",SER_hh_tes_in!P22/SER_hh_fec_in!P22)</f>
        <v>0.60842357702120287</v>
      </c>
      <c r="Q22" s="109">
        <f>IF(SER_hh_tes_in!Q22=0,"",SER_hh_tes_in!Q22/SER_hh_fec_in!Q22)</f>
        <v>0.6078574576325565</v>
      </c>
    </row>
    <row r="23" spans="1:17" ht="12" customHeight="1" x14ac:dyDescent="0.25">
      <c r="A23" s="88" t="s">
        <v>98</v>
      </c>
      <c r="B23" s="109"/>
      <c r="C23" s="109">
        <f>IF(SER_hh_tes_in!C23=0,"",SER_hh_tes_in!C23/SER_hh_fec_in!C23)</f>
        <v>0.58327465808379175</v>
      </c>
      <c r="D23" s="109">
        <f>IF(SER_hh_tes_in!D23=0,"",SER_hh_tes_in!D23/SER_hh_fec_in!D23)</f>
        <v>0.58947222560887547</v>
      </c>
      <c r="E23" s="109">
        <f>IF(SER_hh_tes_in!E23=0,"",SER_hh_tes_in!E23/SER_hh_fec_in!E23)</f>
        <v>0.59548752983023334</v>
      </c>
      <c r="F23" s="109">
        <f>IF(SER_hh_tes_in!F23=0,"",SER_hh_tes_in!F23/SER_hh_fec_in!F23)</f>
        <v>0.60195893879170537</v>
      </c>
      <c r="G23" s="109">
        <f>IF(SER_hh_tes_in!G23=0,"",SER_hh_tes_in!G23/SER_hh_fec_in!G23)</f>
        <v>0.60924687727865479</v>
      </c>
      <c r="H23" s="109">
        <f>IF(SER_hh_tes_in!H23=0,"",SER_hh_tes_in!H23/SER_hh_fec_in!H23)</f>
        <v>0.61694568829489971</v>
      </c>
      <c r="I23" s="109">
        <f>IF(SER_hh_tes_in!I23=0,"",SER_hh_tes_in!I23/SER_hh_fec_in!I23)</f>
        <v>0.62433374607878933</v>
      </c>
      <c r="J23" s="109">
        <f>IF(SER_hh_tes_in!J23=0,"",SER_hh_tes_in!J23/SER_hh_fec_in!J23)</f>
        <v>0.62783066416698408</v>
      </c>
      <c r="K23" s="109">
        <f>IF(SER_hh_tes_in!K23=0,"",SER_hh_tes_in!K23/SER_hh_fec_in!K23)</f>
        <v>0.63063425132877549</v>
      </c>
      <c r="L23" s="109">
        <f>IF(SER_hh_tes_in!L23=0,"",SER_hh_tes_in!L23/SER_hh_fec_in!L23)</f>
        <v>0.63338957455640266</v>
      </c>
      <c r="M23" s="109">
        <f>IF(SER_hh_tes_in!M23=0,"",SER_hh_tes_in!M23/SER_hh_fec_in!M23)</f>
        <v>0.63468205744080008</v>
      </c>
      <c r="N23" s="109">
        <f>IF(SER_hh_tes_in!N23=0,"",SER_hh_tes_in!N23/SER_hh_fec_in!N23)</f>
        <v>0.6352259139161609</v>
      </c>
      <c r="O23" s="109">
        <f>IF(SER_hh_tes_in!O23=0,"",SER_hh_tes_in!O23/SER_hh_fec_in!O23)</f>
        <v>0.63538375579288764</v>
      </c>
      <c r="P23" s="109">
        <f>IF(SER_hh_tes_in!P23=0,"",SER_hh_tes_in!P23/SER_hh_fec_in!P23)</f>
        <v>0.63533782316956022</v>
      </c>
      <c r="Q23" s="109">
        <f>IF(SER_hh_tes_in!Q23=0,"",SER_hh_tes_in!Q23/SER_hh_fec_in!Q23)</f>
        <v>0.63517993350261859</v>
      </c>
    </row>
    <row r="24" spans="1:17" ht="12" customHeight="1" x14ac:dyDescent="0.25">
      <c r="A24" s="88" t="s">
        <v>34</v>
      </c>
      <c r="B24" s="109"/>
      <c r="C24" s="109">
        <f>IF(SER_hh_tes_in!C24=0,"",SER_hh_tes_in!C24/SER_hh_fec_in!C24)</f>
        <v>0.47811794780510708</v>
      </c>
      <c r="D24" s="109">
        <f>IF(SER_hh_tes_in!D24=0,"",SER_hh_tes_in!D24/SER_hh_fec_in!D24)</f>
        <v>0.48306986531266766</v>
      </c>
      <c r="E24" s="109">
        <f>IF(SER_hh_tes_in!E24=0,"",SER_hh_tes_in!E24/SER_hh_fec_in!E24)</f>
        <v>0.48812540118874331</v>
      </c>
      <c r="F24" s="109">
        <f>IF(SER_hh_tes_in!F24=0,"",SER_hh_tes_in!F24/SER_hh_fec_in!F24)</f>
        <v>0.49381852252921993</v>
      </c>
      <c r="G24" s="109">
        <f>IF(SER_hh_tes_in!G24=0,"",SER_hh_tes_in!G24/SER_hh_fec_in!G24)</f>
        <v>0.50001014511398423</v>
      </c>
      <c r="H24" s="109">
        <f>IF(SER_hh_tes_in!H24=0,"",SER_hh_tes_in!H24/SER_hh_fec_in!H24)</f>
        <v>0.50645097569749575</v>
      </c>
      <c r="I24" s="109">
        <f>IF(SER_hh_tes_in!I24=0,"",SER_hh_tes_in!I24/SER_hh_fec_in!I24)</f>
        <v>0.51257737348883958</v>
      </c>
      <c r="J24" s="109">
        <f>IF(SER_hh_tes_in!J24=0,"",SER_hh_tes_in!J24/SER_hh_fec_in!J24)</f>
        <v>0.51546497655842727</v>
      </c>
      <c r="K24" s="109">
        <f>IF(SER_hh_tes_in!K24=0,"",SER_hh_tes_in!K24/SER_hh_fec_in!K24)</f>
        <v>0.51787093989005528</v>
      </c>
      <c r="L24" s="109">
        <f>IF(SER_hh_tes_in!L24=0,"",SER_hh_tes_in!L24/SER_hh_fec_in!L24)</f>
        <v>0.52019880838055388</v>
      </c>
      <c r="M24" s="109">
        <f>IF(SER_hh_tes_in!M24=0,"",SER_hh_tes_in!M24/SER_hh_fec_in!M24)</f>
        <v>0.52124721592699486</v>
      </c>
      <c r="N24" s="109">
        <f>IF(SER_hh_tes_in!N24=0,"",SER_hh_tes_in!N24/SER_hh_fec_in!N24)</f>
        <v>0.52160372291791879</v>
      </c>
      <c r="O24" s="109">
        <f>IF(SER_hh_tes_in!O24=0,"",SER_hh_tes_in!O24/SER_hh_fec_in!O24)</f>
        <v>0.52157555108171072</v>
      </c>
      <c r="P24" s="109">
        <f>IF(SER_hh_tes_in!P24=0,"",SER_hh_tes_in!P24/SER_hh_fec_in!P24)</f>
        <v>0.52131137658458171</v>
      </c>
      <c r="Q24" s="109">
        <f>IF(SER_hh_tes_in!Q24=0,"",SER_hh_tes_in!Q24/SER_hh_fec_in!Q24)</f>
        <v>0.52089246201578154</v>
      </c>
    </row>
    <row r="25" spans="1:17" ht="12" customHeight="1" x14ac:dyDescent="0.25">
      <c r="A25" s="88" t="s">
        <v>42</v>
      </c>
      <c r="B25" s="109"/>
      <c r="C25" s="109">
        <f>IF(SER_hh_tes_in!C25=0,"",SER_hh_tes_in!C25/SER_hh_fec_in!C25)</f>
        <v>0.71786269466543873</v>
      </c>
      <c r="D25" s="109">
        <f>IF(SER_hh_tes_in!D25=0,"",SER_hh_tes_in!D25/SER_hh_fec_in!D25)</f>
        <v>0.72492566245088952</v>
      </c>
      <c r="E25" s="109">
        <f>IF(SER_hh_tes_in!E25=0,"",SER_hh_tes_in!E25/SER_hh_fec_in!E25)</f>
        <v>0.73217146188760707</v>
      </c>
      <c r="F25" s="109">
        <f>IF(SER_hh_tes_in!F25=0,"",SER_hh_tes_in!F25/SER_hh_fec_in!F25)</f>
        <v>0.74006135141192064</v>
      </c>
      <c r="G25" s="109">
        <f>IF(SER_hh_tes_in!G25=0,"",SER_hh_tes_in!G25/SER_hh_fec_in!G25)</f>
        <v>0.74897650263702986</v>
      </c>
      <c r="H25" s="109">
        <f>IF(SER_hh_tes_in!H25=0,"",SER_hh_tes_in!H25/SER_hh_fec_in!H25)</f>
        <v>0.75858856311201672</v>
      </c>
      <c r="I25" s="109">
        <f>IF(SER_hh_tes_in!I25=0,"",SER_hh_tes_in!I25/SER_hh_fec_in!I25)</f>
        <v>0.76780588211945888</v>
      </c>
      <c r="J25" s="109">
        <f>IF(SER_hh_tes_in!J25=0,"",SER_hh_tes_in!J25/SER_hh_fec_in!J25)</f>
        <v>0.7722160695476894</v>
      </c>
      <c r="K25" s="109">
        <f>IF(SER_hh_tes_in!K25=0,"",SER_hh_tes_in!K25/SER_hh_fec_in!K25)</f>
        <v>0.7760260832841539</v>
      </c>
      <c r="L25" s="109">
        <f>IF(SER_hh_tes_in!L25=0,"",SER_hh_tes_in!L25/SER_hh_fec_in!L25)</f>
        <v>0.77957110857743284</v>
      </c>
      <c r="M25" s="109">
        <f>IF(SER_hh_tes_in!M25=0,"",SER_hh_tes_in!M25/SER_hh_fec_in!M25)</f>
        <v>0.78067783563730331</v>
      </c>
      <c r="N25" s="109">
        <f>IF(SER_hh_tes_in!N25=0,"",SER_hh_tes_in!N25/SER_hh_fec_in!N25)</f>
        <v>0.78113729645648189</v>
      </c>
      <c r="O25" s="109">
        <f>IF(SER_hh_tes_in!O25=0,"",SER_hh_tes_in!O25/SER_hh_fec_in!O25)</f>
        <v>0.78135591584166908</v>
      </c>
      <c r="P25" s="109">
        <f>IF(SER_hh_tes_in!P25=0,"",SER_hh_tes_in!P25/SER_hh_fec_in!P25)</f>
        <v>0.78142440685053693</v>
      </c>
      <c r="Q25" s="109">
        <f>IF(SER_hh_tes_in!Q25=0,"",SER_hh_tes_in!Q25/SER_hh_fec_in!Q25)</f>
        <v>0.78139054216034642</v>
      </c>
    </row>
    <row r="26" spans="1:17" ht="12" customHeight="1" x14ac:dyDescent="0.25">
      <c r="A26" s="88" t="s">
        <v>30</v>
      </c>
      <c r="B26" s="112"/>
      <c r="C26" s="112">
        <f>IF(SER_hh_tes_in!C26=0,"",SER_hh_tes_in!C26/SER_hh_fec_in!C26)</f>
        <v>0.72537198234403366</v>
      </c>
      <c r="D26" s="112">
        <f>IF(SER_hh_tes_in!D26=0,"",SER_hh_tes_in!D26/SER_hh_fec_in!D26)</f>
        <v>0.73296469895439653</v>
      </c>
      <c r="E26" s="112">
        <f>IF(SER_hh_tes_in!E26=0,"",SER_hh_tes_in!E26/SER_hh_fec_in!E26)</f>
        <v>0.740665439879308</v>
      </c>
      <c r="F26" s="112">
        <f>IF(SER_hh_tes_in!F26=0,"",SER_hh_tes_in!F26/SER_hh_fec_in!F26)</f>
        <v>0.74886182625441156</v>
      </c>
      <c r="G26" s="112">
        <f>IF(SER_hh_tes_in!G26=0,"",SER_hh_tes_in!G26/SER_hh_fec_in!G26)</f>
        <v>0.75784273473610186</v>
      </c>
      <c r="H26" s="112">
        <f>IF(SER_hh_tes_in!H26=0,"",SER_hh_tes_in!H26/SER_hh_fec_in!H26)</f>
        <v>0.76760796102413897</v>
      </c>
      <c r="I26" s="112">
        <f>IF(SER_hh_tes_in!I26=0,"",SER_hh_tes_in!I26/SER_hh_fec_in!I26)</f>
        <v>0.77680245822529403</v>
      </c>
      <c r="J26" s="112">
        <f>IF(SER_hh_tes_in!J26=0,"",SER_hh_tes_in!J26/SER_hh_fec_in!J26)</f>
        <v>0.78091838372529865</v>
      </c>
      <c r="K26" s="112">
        <f>IF(SER_hh_tes_in!K26=0,"",SER_hh_tes_in!K26/SER_hh_fec_in!K26)</f>
        <v>0.7842417074036635</v>
      </c>
      <c r="L26" s="112">
        <f>IF(SER_hh_tes_in!L26=0,"",SER_hh_tes_in!L26/SER_hh_fec_in!L26)</f>
        <v>0.7871710527038307</v>
      </c>
      <c r="M26" s="112">
        <f>IF(SER_hh_tes_in!M26=0,"",SER_hh_tes_in!M26/SER_hh_fec_in!M26)</f>
        <v>0.78800203154252479</v>
      </c>
      <c r="N26" s="112">
        <f>IF(SER_hh_tes_in!N26=0,"",SER_hh_tes_in!N26/SER_hh_fec_in!N26)</f>
        <v>0.78842730966245933</v>
      </c>
      <c r="O26" s="112">
        <f>IF(SER_hh_tes_in!O26=0,"",SER_hh_tes_in!O26/SER_hh_fec_in!O26)</f>
        <v>0.78885074322597448</v>
      </c>
      <c r="P26" s="112">
        <f>IF(SER_hh_tes_in!P26=0,"",SER_hh_tes_in!P26/SER_hh_fec_in!P26)</f>
        <v>0.78903370696998176</v>
      </c>
      <c r="Q26" s="112">
        <f>IF(SER_hh_tes_in!Q26=0,"",SER_hh_tes_in!Q26/SER_hh_fec_in!Q26)</f>
        <v>0.78909594436199992</v>
      </c>
    </row>
    <row r="27" spans="1:17" ht="12" customHeight="1" x14ac:dyDescent="0.25">
      <c r="A27" s="93" t="s">
        <v>33</v>
      </c>
      <c r="B27" s="122"/>
      <c r="C27" s="122" t="str">
        <f>IF(SER_hh_tes_in!C27=0,"",SER_hh_tes_in!C27/SER_hh_fec_in!C27)</f>
        <v/>
      </c>
      <c r="D27" s="122" t="str">
        <f>IF(SER_hh_tes_in!D27=0,"",SER_hh_tes_in!D27/SER_hh_fec_in!D27)</f>
        <v/>
      </c>
      <c r="E27" s="122" t="str">
        <f>IF(SER_hh_tes_in!E27=0,"",SER_hh_tes_in!E27/SER_hh_fec_in!E27)</f>
        <v/>
      </c>
      <c r="F27" s="122" t="str">
        <f>IF(SER_hh_tes_in!F27=0,"",SER_hh_tes_in!F27/SER_hh_fec_in!F27)</f>
        <v/>
      </c>
      <c r="G27" s="122" t="str">
        <f>IF(SER_hh_tes_in!G27=0,"",SER_hh_tes_in!G27/SER_hh_fec_in!G27)</f>
        <v/>
      </c>
      <c r="H27" s="122" t="str">
        <f>IF(SER_hh_tes_in!H27=0,"",SER_hh_tes_in!H27/SER_hh_fec_in!H27)</f>
        <v/>
      </c>
      <c r="I27" s="122" t="str">
        <f>IF(SER_hh_tes_in!I27=0,"",SER_hh_tes_in!I27/SER_hh_fec_in!I27)</f>
        <v/>
      </c>
      <c r="J27" s="122" t="str">
        <f>IF(SER_hh_tes_in!J27=0,"",SER_hh_tes_in!J27/SER_hh_fec_in!J27)</f>
        <v/>
      </c>
      <c r="K27" s="122" t="str">
        <f>IF(SER_hh_tes_in!K27=0,"",SER_hh_tes_in!K27/SER_hh_fec_in!K27)</f>
        <v/>
      </c>
      <c r="L27" s="122" t="str">
        <f>IF(SER_hh_tes_in!L27=0,"",SER_hh_tes_in!L27/SER_hh_fec_in!L27)</f>
        <v/>
      </c>
      <c r="M27" s="122" t="str">
        <f>IF(SER_hh_tes_in!M27=0,"",SER_hh_tes_in!M27/SER_hh_fec_in!M27)</f>
        <v/>
      </c>
      <c r="N27" s="122" t="str">
        <f>IF(SER_hh_tes_in!N27=0,"",SER_hh_tes_in!N27/SER_hh_fec_in!N27)</f>
        <v/>
      </c>
      <c r="O27" s="122" t="str">
        <f>IF(SER_hh_tes_in!O27=0,"",SER_hh_tes_in!O27/SER_hh_fec_in!O27)</f>
        <v/>
      </c>
      <c r="P27" s="122" t="str">
        <f>IF(SER_hh_tes_in!P27=0,"",SER_hh_tes_in!P27/SER_hh_fec_in!P27)</f>
        <v/>
      </c>
      <c r="Q27" s="122" t="str">
        <f>IF(SER_hh_tes_in!Q27=0,"",SER_hh_tes_in!Q27/SER_hh_fec_in!Q27)</f>
        <v/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/>
      <c r="C29" s="110">
        <f>IF(SER_hh_tes_in!C29=0,"",SER_hh_tes_in!C29/SER_hh_fec_in!C29)</f>
        <v>0.4795736913091283</v>
      </c>
      <c r="D29" s="110">
        <f>IF(SER_hh_tes_in!D29=0,"",SER_hh_tes_in!D29/SER_hh_fec_in!D29)</f>
        <v>0.57954928878459944</v>
      </c>
      <c r="E29" s="110">
        <f>IF(SER_hh_tes_in!E29=0,"",SER_hh_tes_in!E29/SER_hh_fec_in!E29)</f>
        <v>0.53442636396425747</v>
      </c>
      <c r="F29" s="110">
        <f>IF(SER_hh_tes_in!F29=0,"",SER_hh_tes_in!F29/SER_hh_fec_in!F29)</f>
        <v>0.61907061467194879</v>
      </c>
      <c r="G29" s="110">
        <f>IF(SER_hh_tes_in!G29=0,"",SER_hh_tes_in!G29/SER_hh_fec_in!G29)</f>
        <v>0.63875636648130585</v>
      </c>
      <c r="H29" s="110">
        <f>IF(SER_hh_tes_in!H29=0,"",SER_hh_tes_in!H29/SER_hh_fec_in!H29)</f>
        <v>0.64955278443508035</v>
      </c>
      <c r="I29" s="110">
        <f>IF(SER_hh_tes_in!I29=0,"",SER_hh_tes_in!I29/SER_hh_fec_in!I29)</f>
        <v>0.64374413223531179</v>
      </c>
      <c r="J29" s="110">
        <f>IF(SER_hh_tes_in!J29=0,"",SER_hh_tes_in!J29/SER_hh_fec_in!J29)</f>
        <v>0.63755789902568494</v>
      </c>
      <c r="K29" s="110">
        <f>IF(SER_hh_tes_in!K29=0,"",SER_hh_tes_in!K29/SER_hh_fec_in!K29)</f>
        <v>0.62546809309203255</v>
      </c>
      <c r="L29" s="110">
        <f>IF(SER_hh_tes_in!L29=0,"",SER_hh_tes_in!L29/SER_hh_fec_in!L29)</f>
        <v>0.68902449589883841</v>
      </c>
      <c r="M29" s="110">
        <f>IF(SER_hh_tes_in!M29=0,"",SER_hh_tes_in!M29/SER_hh_fec_in!M29)</f>
        <v>0.69005089707294365</v>
      </c>
      <c r="N29" s="110">
        <f>IF(SER_hh_tes_in!N29=0,"",SER_hh_tes_in!N29/SER_hh_fec_in!N29)</f>
        <v>0.65275400691443197</v>
      </c>
      <c r="O29" s="110">
        <f>IF(SER_hh_tes_in!O29=0,"",SER_hh_tes_in!O29/SER_hh_fec_in!O29)</f>
        <v>0.58149519279901385</v>
      </c>
      <c r="P29" s="110">
        <f>IF(SER_hh_tes_in!P29=0,"",SER_hh_tes_in!P29/SER_hh_fec_in!P29)</f>
        <v>0.52829007339106959</v>
      </c>
      <c r="Q29" s="110">
        <f>IF(SER_hh_tes_in!Q29=0,"",SER_hh_tes_in!Q29/SER_hh_fec_in!Q29)</f>
        <v>0.5361317942263264</v>
      </c>
    </row>
    <row r="30" spans="1:17" s="28" customFormat="1" ht="12" customHeight="1" x14ac:dyDescent="0.25">
      <c r="A30" s="88" t="s">
        <v>66</v>
      </c>
      <c r="B30" s="109"/>
      <c r="C30" s="109">
        <f>IF(SER_hh_tes_in!C30=0,"",SER_hh_tes_in!C30/SER_hh_fec_in!C30)</f>
        <v>0.45187885061398581</v>
      </c>
      <c r="D30" s="109" t="str">
        <f>IF(SER_hh_tes_in!D30=0,"",SER_hh_tes_in!D30/SER_hh_fec_in!D30)</f>
        <v/>
      </c>
      <c r="E30" s="109">
        <f>IF(SER_hh_tes_in!E30=0,"",SER_hh_tes_in!E30/SER_hh_fec_in!E30)</f>
        <v>0.46073710024558806</v>
      </c>
      <c r="F30" s="109" t="str">
        <f>IF(SER_hh_tes_in!F30=0,"",SER_hh_tes_in!F30/SER_hh_fec_in!F30)</f>
        <v/>
      </c>
      <c r="G30" s="109">
        <f>IF(SER_hh_tes_in!G30=0,"",SER_hh_tes_in!G30/SER_hh_fec_in!G30)</f>
        <v>0.47099694907964229</v>
      </c>
      <c r="H30" s="109">
        <f>IF(SER_hh_tes_in!H30=0,"",SER_hh_tes_in!H30/SER_hh_fec_in!H30)</f>
        <v>0.47688004903663622</v>
      </c>
      <c r="I30" s="109">
        <f>IF(SER_hh_tes_in!I30=0,"",SER_hh_tes_in!I30/SER_hh_fec_in!I30)</f>
        <v>0.48251018398565076</v>
      </c>
      <c r="J30" s="109" t="str">
        <f>IF(SER_hh_tes_in!J30=0,"",SER_hh_tes_in!J30/SER_hh_fec_in!J30)</f>
        <v/>
      </c>
      <c r="K30" s="109" t="str">
        <f>IF(SER_hh_tes_in!K30=0,"",SER_hh_tes_in!K30/SER_hh_fec_in!K30)</f>
        <v/>
      </c>
      <c r="L30" s="109" t="str">
        <f>IF(SER_hh_tes_in!L30=0,"",SER_hh_tes_in!L30/SER_hh_fec_in!L30)</f>
        <v/>
      </c>
      <c r="M30" s="109" t="str">
        <f>IF(SER_hh_tes_in!M30=0,"",SER_hh_tes_in!M30/SER_hh_fec_in!M30)</f>
        <v/>
      </c>
      <c r="N30" s="109">
        <f>IF(SER_hh_tes_in!N30=0,"",SER_hh_tes_in!N30/SER_hh_fec_in!N30)</f>
        <v>0.49182775791467953</v>
      </c>
      <c r="O30" s="109" t="str">
        <f>IF(SER_hh_tes_in!O30=0,"",SER_hh_tes_in!O30/SER_hh_fec_in!O30)</f>
        <v/>
      </c>
      <c r="P30" s="109">
        <f>IF(SER_hh_tes_in!P30=0,"",SER_hh_tes_in!P30/SER_hh_fec_in!P30)</f>
        <v>0.49219654905955984</v>
      </c>
      <c r="Q30" s="109">
        <f>IF(SER_hh_tes_in!Q30=0,"",SER_hh_tes_in!Q30/SER_hh_fec_in!Q30)</f>
        <v>0.49175945447953179</v>
      </c>
    </row>
    <row r="31" spans="1:17" ht="12" customHeight="1" x14ac:dyDescent="0.25">
      <c r="A31" s="88" t="s">
        <v>98</v>
      </c>
      <c r="B31" s="109"/>
      <c r="C31" s="109">
        <f>IF(SER_hh_tes_in!C31=0,"",SER_hh_tes_in!C31/SER_hh_fec_in!C31)</f>
        <v>0.4931501223290467</v>
      </c>
      <c r="D31" s="109">
        <f>IF(SER_hh_tes_in!D31=0,"",SER_hh_tes_in!D31/SER_hh_fec_in!D31)</f>
        <v>0.49795261677348435</v>
      </c>
      <c r="E31" s="109">
        <f>IF(SER_hh_tes_in!E31=0,"",SER_hh_tes_in!E31/SER_hh_fec_in!E31)</f>
        <v>0.50278095966495806</v>
      </c>
      <c r="F31" s="109">
        <f>IF(SER_hh_tes_in!F31=0,"",SER_hh_tes_in!F31/SER_hh_fec_in!F31)</f>
        <v>0.5080816486454377</v>
      </c>
      <c r="G31" s="109">
        <f>IF(SER_hh_tes_in!G31=0,"",SER_hh_tes_in!G31/SER_hh_fec_in!G31)</f>
        <v>0.5140090514227974</v>
      </c>
      <c r="H31" s="109">
        <f>IF(SER_hh_tes_in!H31=0,"",SER_hh_tes_in!H31/SER_hh_fec_in!H31)</f>
        <v>0.52038935753963933</v>
      </c>
      <c r="I31" s="109">
        <f>IF(SER_hh_tes_in!I31=0,"",SER_hh_tes_in!I31/SER_hh_fec_in!I31)</f>
        <v>0.52655716534451225</v>
      </c>
      <c r="J31" s="109">
        <f>IF(SER_hh_tes_in!J31=0,"",SER_hh_tes_in!J31/SER_hh_fec_in!J31)</f>
        <v>0.52939110150621793</v>
      </c>
      <c r="K31" s="109">
        <f>IF(SER_hh_tes_in!K31=0,"",SER_hh_tes_in!K31/SER_hh_fec_in!K31)</f>
        <v>0.53171782770617404</v>
      </c>
      <c r="L31" s="109" t="str">
        <f>IF(SER_hh_tes_in!L31=0,"",SER_hh_tes_in!L31/SER_hh_fec_in!L31)</f>
        <v/>
      </c>
      <c r="M31" s="109" t="str">
        <f>IF(SER_hh_tes_in!M31=0,"",SER_hh_tes_in!M31/SER_hh_fec_in!M31)</f>
        <v/>
      </c>
      <c r="N31" s="109" t="str">
        <f>IF(SER_hh_tes_in!N31=0,"",SER_hh_tes_in!N31/SER_hh_fec_in!N31)</f>
        <v/>
      </c>
      <c r="O31" s="109">
        <f>IF(SER_hh_tes_in!O31=0,"",SER_hh_tes_in!O31/SER_hh_fec_in!O31)</f>
        <v>0.53512375495111741</v>
      </c>
      <c r="P31" s="109">
        <f>IF(SER_hh_tes_in!P31=0,"",SER_hh_tes_in!P31/SER_hh_fec_in!P31)</f>
        <v>0.53512387875227307</v>
      </c>
      <c r="Q31" s="109">
        <f>IF(SER_hh_tes_in!Q31=0,"",SER_hh_tes_in!Q31/SER_hh_fec_in!Q31)</f>
        <v>0.53519835969490714</v>
      </c>
    </row>
    <row r="32" spans="1:17" ht="12" customHeight="1" x14ac:dyDescent="0.25">
      <c r="A32" s="88" t="s">
        <v>34</v>
      </c>
      <c r="B32" s="109"/>
      <c r="C32" s="109" t="str">
        <f>IF(SER_hh_tes_in!C32=0,"",SER_hh_tes_in!C32/SER_hh_fec_in!C32)</f>
        <v/>
      </c>
      <c r="D32" s="109" t="str">
        <f>IF(SER_hh_tes_in!D32=0,"",SER_hh_tes_in!D32/SER_hh_fec_in!D32)</f>
        <v/>
      </c>
      <c r="E32" s="109" t="str">
        <f>IF(SER_hh_tes_in!E32=0,"",SER_hh_tes_in!E32/SER_hh_fec_in!E32)</f>
        <v/>
      </c>
      <c r="F32" s="109" t="str">
        <f>IF(SER_hh_tes_in!F32=0,"",SER_hh_tes_in!F32/SER_hh_fec_in!F32)</f>
        <v/>
      </c>
      <c r="G32" s="109" t="str">
        <f>IF(SER_hh_tes_in!G32=0,"",SER_hh_tes_in!G32/SER_hh_fec_in!G32)</f>
        <v/>
      </c>
      <c r="H32" s="109" t="str">
        <f>IF(SER_hh_tes_in!H32=0,"",SER_hh_tes_in!H32/SER_hh_fec_in!H32)</f>
        <v/>
      </c>
      <c r="I32" s="109" t="str">
        <f>IF(SER_hh_tes_in!I32=0,"",SER_hh_tes_in!I32/SER_hh_fec_in!I32)</f>
        <v/>
      </c>
      <c r="J32" s="109" t="str">
        <f>IF(SER_hh_tes_in!J32=0,"",SER_hh_tes_in!J32/SER_hh_fec_in!J32)</f>
        <v/>
      </c>
      <c r="K32" s="109" t="str">
        <f>IF(SER_hh_tes_in!K32=0,"",SER_hh_tes_in!K32/SER_hh_fec_in!K32)</f>
        <v/>
      </c>
      <c r="L32" s="109" t="str">
        <f>IF(SER_hh_tes_in!L32=0,"",SER_hh_tes_in!L32/SER_hh_fec_in!L32)</f>
        <v/>
      </c>
      <c r="M32" s="109" t="str">
        <f>IF(SER_hh_tes_in!M32=0,"",SER_hh_tes_in!M32/SER_hh_fec_in!M32)</f>
        <v/>
      </c>
      <c r="N32" s="109" t="str">
        <f>IF(SER_hh_tes_in!N32=0,"",SER_hh_tes_in!N32/SER_hh_fec_in!N32)</f>
        <v/>
      </c>
      <c r="O32" s="109" t="str">
        <f>IF(SER_hh_tes_in!O32=0,"",SER_hh_tes_in!O32/SER_hh_fec_in!O32)</f>
        <v/>
      </c>
      <c r="P32" s="109" t="str">
        <f>IF(SER_hh_tes_in!P32=0,"",SER_hh_tes_in!P32/SER_hh_fec_in!P32)</f>
        <v/>
      </c>
      <c r="Q32" s="109" t="str">
        <f>IF(SER_hh_tes_in!Q32=0,"",SER_hh_tes_in!Q32/SER_hh_fec_in!Q32)</f>
        <v/>
      </c>
    </row>
    <row r="33" spans="1:17" ht="12" customHeight="1" x14ac:dyDescent="0.25">
      <c r="A33" s="49" t="s">
        <v>30</v>
      </c>
      <c r="B33" s="108"/>
      <c r="C33" s="108" t="str">
        <f>IF(SER_hh_tes_in!C33=0,"",SER_hh_tes_in!C33/SER_hh_fec_in!C33)</f>
        <v/>
      </c>
      <c r="D33" s="108">
        <f>IF(SER_hh_tes_in!D33=0,"",SER_hh_tes_in!D33/SER_hh_fec_in!D33)</f>
        <v>0.64142200764332702</v>
      </c>
      <c r="E33" s="108">
        <f>IF(SER_hh_tes_in!E33=0,"",SER_hh_tes_in!E33/SER_hh_fec_in!E33)</f>
        <v>0.64788912547039224</v>
      </c>
      <c r="F33" s="108">
        <f>IF(SER_hh_tes_in!F33=0,"",SER_hh_tes_in!F33/SER_hh_fec_in!F33)</f>
        <v>0.65513372432792216</v>
      </c>
      <c r="G33" s="108">
        <f>IF(SER_hh_tes_in!G33=0,"",SER_hh_tes_in!G33/SER_hh_fec_in!G33)</f>
        <v>0.66313649795014673</v>
      </c>
      <c r="H33" s="108">
        <f>IF(SER_hh_tes_in!H33=0,"",SER_hh_tes_in!H33/SER_hh_fec_in!H33)</f>
        <v>0.67170021869257368</v>
      </c>
      <c r="I33" s="108">
        <f>IF(SER_hh_tes_in!I33=0,"",SER_hh_tes_in!I33/SER_hh_fec_in!I33)</f>
        <v>0.67978668907532436</v>
      </c>
      <c r="J33" s="108">
        <f>IF(SER_hh_tes_in!J33=0,"",SER_hh_tes_in!J33/SER_hh_fec_in!J33)</f>
        <v>0.68345848289313649</v>
      </c>
      <c r="K33" s="108">
        <f>IF(SER_hh_tes_in!K33=0,"",SER_hh_tes_in!K33/SER_hh_fec_in!K33)</f>
        <v>0.686436052073224</v>
      </c>
      <c r="L33" s="108">
        <f>IF(SER_hh_tes_in!L33=0,"",SER_hh_tes_in!L33/SER_hh_fec_in!L33)</f>
        <v>0.68902449589883841</v>
      </c>
      <c r="M33" s="108">
        <f>IF(SER_hh_tes_in!M33=0,"",SER_hh_tes_in!M33/SER_hh_fec_in!M33)</f>
        <v>0.69005089707294365</v>
      </c>
      <c r="N33" s="108">
        <f>IF(SER_hh_tes_in!N33=0,"",SER_hh_tes_in!N33/SER_hh_fec_in!N33)</f>
        <v>0.69073243393440775</v>
      </c>
      <c r="O33" s="108">
        <f>IF(SER_hh_tes_in!O33=0,"",SER_hh_tes_in!O33/SER_hh_fec_in!O33)</f>
        <v>0.69112633218765895</v>
      </c>
      <c r="P33" s="108" t="str">
        <f>IF(SER_hh_tes_in!P33=0,"",SER_hh_tes_in!P33/SER_hh_fec_in!P33)</f>
        <v/>
      </c>
      <c r="Q33" s="108">
        <f>IF(SER_hh_tes_in!Q33=0,"",SER_hh_tes_in!Q33/SER_hh_fec_in!Q33)</f>
        <v>0.69141693956380501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/>
      <c r="C3" s="106">
        <f t="shared" ref="C3:Q3" si="0">SUM(C4,C16,C19,C29)</f>
        <v>20.973162532111228</v>
      </c>
      <c r="D3" s="106">
        <f t="shared" si="0"/>
        <v>34.32169516081202</v>
      </c>
      <c r="E3" s="106">
        <f t="shared" si="0"/>
        <v>37.667985185262808</v>
      </c>
      <c r="F3" s="106">
        <f t="shared" si="0"/>
        <v>41.549840939892292</v>
      </c>
      <c r="G3" s="106">
        <f t="shared" si="0"/>
        <v>12.573488605513454</v>
      </c>
      <c r="H3" s="106">
        <f t="shared" si="0"/>
        <v>35.606170353583941</v>
      </c>
      <c r="I3" s="106">
        <f t="shared" si="0"/>
        <v>7.2595324114445949</v>
      </c>
      <c r="J3" s="106">
        <f t="shared" si="0"/>
        <v>8.8300946727627885</v>
      </c>
      <c r="K3" s="106">
        <f t="shared" si="0"/>
        <v>21.822490592506234</v>
      </c>
      <c r="L3" s="106">
        <f t="shared" si="0"/>
        <v>39.480111572753145</v>
      </c>
      <c r="M3" s="106">
        <f t="shared" si="0"/>
        <v>34.213063514856842</v>
      </c>
      <c r="N3" s="106">
        <f t="shared" si="0"/>
        <v>6.8225627191206835</v>
      </c>
      <c r="O3" s="106">
        <f t="shared" si="0"/>
        <v>18.45847528540633</v>
      </c>
      <c r="P3" s="106">
        <f t="shared" si="0"/>
        <v>16.315564113799052</v>
      </c>
      <c r="Q3" s="106">
        <f t="shared" si="0"/>
        <v>35.755999456294205</v>
      </c>
    </row>
    <row r="4" spans="1:17" ht="12.95" customHeight="1" x14ac:dyDescent="0.25">
      <c r="A4" s="90" t="s">
        <v>44</v>
      </c>
      <c r="B4" s="101"/>
      <c r="C4" s="101">
        <f t="shared" ref="C4:Q4" si="1">SUM(C5:C15)</f>
        <v>12.151044172578791</v>
      </c>
      <c r="D4" s="101">
        <f t="shared" si="1"/>
        <v>29.033773582302686</v>
      </c>
      <c r="E4" s="101">
        <f t="shared" si="1"/>
        <v>30.227830288129852</v>
      </c>
      <c r="F4" s="101">
        <f t="shared" si="1"/>
        <v>38.004921282436555</v>
      </c>
      <c r="G4" s="101">
        <f t="shared" si="1"/>
        <v>9.3364724697149786</v>
      </c>
      <c r="H4" s="101">
        <f t="shared" si="1"/>
        <v>33.422121679568249</v>
      </c>
      <c r="I4" s="101">
        <f t="shared" si="1"/>
        <v>4.9392324860580743</v>
      </c>
      <c r="J4" s="101">
        <f t="shared" si="1"/>
        <v>7.3635626714547451</v>
      </c>
      <c r="K4" s="101">
        <f t="shared" si="1"/>
        <v>16.644575446291363</v>
      </c>
      <c r="L4" s="101">
        <f t="shared" si="1"/>
        <v>38.063109807918735</v>
      </c>
      <c r="M4" s="101">
        <f t="shared" si="1"/>
        <v>32.681720835423604</v>
      </c>
      <c r="N4" s="101">
        <f t="shared" si="1"/>
        <v>4.8187650600450622</v>
      </c>
      <c r="O4" s="101">
        <f t="shared" si="1"/>
        <v>13.920496209584357</v>
      </c>
      <c r="P4" s="101">
        <f t="shared" si="1"/>
        <v>7.7115796468444433</v>
      </c>
      <c r="Q4" s="101">
        <f t="shared" si="1"/>
        <v>26.189984554535851</v>
      </c>
    </row>
    <row r="5" spans="1:17" ht="12" customHeight="1" x14ac:dyDescent="0.25">
      <c r="A5" s="88" t="s">
        <v>38</v>
      </c>
      <c r="B5" s="100"/>
      <c r="C5" s="100">
        <v>2.2187090379412271</v>
      </c>
      <c r="D5" s="100">
        <v>0</v>
      </c>
      <c r="E5" s="100">
        <v>0</v>
      </c>
      <c r="F5" s="100">
        <v>3.9780864413900678</v>
      </c>
      <c r="G5" s="100">
        <v>0</v>
      </c>
      <c r="H5" s="100">
        <v>4.6476445240940993</v>
      </c>
      <c r="I5" s="100">
        <v>3.063967213346694</v>
      </c>
      <c r="J5" s="100">
        <v>0.83095299237833853</v>
      </c>
      <c r="K5" s="100">
        <v>0</v>
      </c>
      <c r="L5" s="100">
        <v>23.985322355597727</v>
      </c>
      <c r="M5" s="100">
        <v>7.3272452300485584</v>
      </c>
      <c r="N5" s="100">
        <v>0</v>
      </c>
      <c r="O5" s="100">
        <v>3.3453676817859561</v>
      </c>
      <c r="P5" s="100">
        <v>0</v>
      </c>
      <c r="Q5" s="100">
        <v>0</v>
      </c>
    </row>
    <row r="6" spans="1:17" ht="12" customHeight="1" x14ac:dyDescent="0.25">
      <c r="A6" s="88" t="s">
        <v>66</v>
      </c>
      <c r="B6" s="100"/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/>
      <c r="C7" s="100">
        <v>8.9845628170898646</v>
      </c>
      <c r="D7" s="100">
        <v>4.1762587069800663</v>
      </c>
      <c r="E7" s="100">
        <v>11.533132383944919</v>
      </c>
      <c r="F7" s="100">
        <v>6.7659076018398201</v>
      </c>
      <c r="G7" s="100">
        <v>4.0417072065840873</v>
      </c>
      <c r="H7" s="100">
        <v>12.341648449296107</v>
      </c>
      <c r="I7" s="100">
        <v>0</v>
      </c>
      <c r="J7" s="100">
        <v>0.59191972359558576</v>
      </c>
      <c r="K7" s="100">
        <v>2.3463673296735981</v>
      </c>
      <c r="L7" s="100">
        <v>3.8771573108934181</v>
      </c>
      <c r="M7" s="100">
        <v>4.7455068847252448</v>
      </c>
      <c r="N7" s="100">
        <v>4.8187650600450622</v>
      </c>
      <c r="O7" s="100">
        <v>10.5751285277984</v>
      </c>
      <c r="P7" s="100">
        <v>6.5041639913647131</v>
      </c>
      <c r="Q7" s="100">
        <v>18.957982440449321</v>
      </c>
    </row>
    <row r="8" spans="1:17" ht="12" customHeight="1" x14ac:dyDescent="0.25">
      <c r="A8" s="88" t="s">
        <v>101</v>
      </c>
      <c r="B8" s="100"/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/>
      <c r="C9" s="100">
        <v>0.94777231754769853</v>
      </c>
      <c r="D9" s="100">
        <v>24.857514875322622</v>
      </c>
      <c r="E9" s="100">
        <v>18.694697904184935</v>
      </c>
      <c r="F9" s="100">
        <v>27.260927239206666</v>
      </c>
      <c r="G9" s="100">
        <v>5.2947652631308912</v>
      </c>
      <c r="H9" s="100">
        <v>16.432828706178043</v>
      </c>
      <c r="I9" s="100">
        <v>1.8752652727113803</v>
      </c>
      <c r="J9" s="100">
        <v>5.9406899554808206</v>
      </c>
      <c r="K9" s="100">
        <v>14.298208116617763</v>
      </c>
      <c r="L9" s="100">
        <v>10.200630141427592</v>
      </c>
      <c r="M9" s="100">
        <v>20.608968720649798</v>
      </c>
      <c r="N9" s="100">
        <v>0</v>
      </c>
      <c r="O9" s="100">
        <v>0</v>
      </c>
      <c r="P9" s="100">
        <v>1.20741565547973</v>
      </c>
      <c r="Q9" s="100">
        <v>7.2320021140865309</v>
      </c>
    </row>
    <row r="10" spans="1:17" ht="12" customHeight="1" x14ac:dyDescent="0.25">
      <c r="A10" s="88" t="s">
        <v>34</v>
      </c>
      <c r="B10" s="100"/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/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/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/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/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/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/>
      <c r="C16" s="101">
        <f t="shared" ref="C16:Q16" si="2">SUM(C17:C18)</f>
        <v>0</v>
      </c>
      <c r="D16" s="101">
        <f t="shared" si="2"/>
        <v>0</v>
      </c>
      <c r="E16" s="101">
        <f t="shared" si="2"/>
        <v>0</v>
      </c>
      <c r="F16" s="101">
        <f t="shared" si="2"/>
        <v>0</v>
      </c>
      <c r="G16" s="101">
        <f t="shared" si="2"/>
        <v>0</v>
      </c>
      <c r="H16" s="101">
        <f t="shared" si="2"/>
        <v>0</v>
      </c>
      <c r="I16" s="101">
        <f t="shared" si="2"/>
        <v>0</v>
      </c>
      <c r="J16" s="101">
        <f t="shared" si="2"/>
        <v>0</v>
      </c>
      <c r="K16" s="101">
        <f t="shared" si="2"/>
        <v>0</v>
      </c>
      <c r="L16" s="101">
        <f t="shared" si="2"/>
        <v>0</v>
      </c>
      <c r="M16" s="101">
        <f t="shared" si="2"/>
        <v>0</v>
      </c>
      <c r="N16" s="101">
        <f t="shared" si="2"/>
        <v>0</v>
      </c>
      <c r="O16" s="101">
        <f t="shared" si="2"/>
        <v>0</v>
      </c>
      <c r="P16" s="101">
        <f t="shared" si="2"/>
        <v>0</v>
      </c>
      <c r="Q16" s="101">
        <f t="shared" si="2"/>
        <v>0</v>
      </c>
    </row>
    <row r="17" spans="1:17" ht="12.95" customHeight="1" x14ac:dyDescent="0.25">
      <c r="A17" s="88" t="s">
        <v>101</v>
      </c>
      <c r="B17" s="103"/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/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/>
      <c r="C19" s="101">
        <f t="shared" ref="C19:Q19" si="3">SUM(C20:C27)</f>
        <v>1.3010205918046183</v>
      </c>
      <c r="D19" s="101">
        <f t="shared" si="3"/>
        <v>2.1398928153868138</v>
      </c>
      <c r="E19" s="101">
        <f t="shared" si="3"/>
        <v>1.7015854233993939</v>
      </c>
      <c r="F19" s="101">
        <f t="shared" si="3"/>
        <v>1.5324234219340731</v>
      </c>
      <c r="G19" s="101">
        <f t="shared" si="3"/>
        <v>2.0889689203133113</v>
      </c>
      <c r="H19" s="101">
        <f t="shared" si="3"/>
        <v>1.21433025069523</v>
      </c>
      <c r="I19" s="101">
        <f t="shared" si="3"/>
        <v>0.9999802098263586</v>
      </c>
      <c r="J19" s="101">
        <f t="shared" si="3"/>
        <v>0.92416598710944509</v>
      </c>
      <c r="K19" s="101">
        <f t="shared" si="3"/>
        <v>2.5571331271739801</v>
      </c>
      <c r="L19" s="101">
        <f t="shared" si="3"/>
        <v>1.4170017648344069</v>
      </c>
      <c r="M19" s="101">
        <f t="shared" si="3"/>
        <v>1.5313426794332337</v>
      </c>
      <c r="N19" s="101">
        <f t="shared" si="3"/>
        <v>1.2147923033524217</v>
      </c>
      <c r="O19" s="101">
        <f t="shared" si="3"/>
        <v>1.0739309255173217</v>
      </c>
      <c r="P19" s="101">
        <f t="shared" si="3"/>
        <v>1.3567339194311057</v>
      </c>
      <c r="Q19" s="101">
        <f t="shared" si="3"/>
        <v>1.7278463801561452</v>
      </c>
    </row>
    <row r="20" spans="1:17" ht="12" customHeight="1" x14ac:dyDescent="0.25">
      <c r="A20" s="88" t="s">
        <v>38</v>
      </c>
      <c r="B20" s="100"/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/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/>
      <c r="C22" s="100">
        <v>0.70112456271305412</v>
      </c>
      <c r="D22" s="100">
        <v>0.69699963153214095</v>
      </c>
      <c r="E22" s="100">
        <v>0.72220379664044354</v>
      </c>
      <c r="F22" s="100">
        <v>0.54550558809085503</v>
      </c>
      <c r="G22" s="100">
        <v>0.69252686344914249</v>
      </c>
      <c r="H22" s="100">
        <v>0.54758538582987593</v>
      </c>
      <c r="I22" s="100">
        <v>0.34739099683007552</v>
      </c>
      <c r="J22" s="100">
        <v>0.21036141110944181</v>
      </c>
      <c r="K22" s="100">
        <v>0.758756798562366</v>
      </c>
      <c r="L22" s="100">
        <v>0.69188226832529798</v>
      </c>
      <c r="M22" s="100">
        <v>0.76878266203725287</v>
      </c>
      <c r="N22" s="100">
        <v>0.57190296149451414</v>
      </c>
      <c r="O22" s="100">
        <v>0.60953108425161762</v>
      </c>
      <c r="P22" s="100">
        <v>0.76639116389225603</v>
      </c>
      <c r="Q22" s="100">
        <v>0.96796125156309565</v>
      </c>
    </row>
    <row r="23" spans="1:17" ht="12" customHeight="1" x14ac:dyDescent="0.25">
      <c r="A23" s="88" t="s">
        <v>98</v>
      </c>
      <c r="B23" s="100"/>
      <c r="C23" s="100">
        <v>0.59989602909156414</v>
      </c>
      <c r="D23" s="100">
        <v>1.4428931838546726</v>
      </c>
      <c r="E23" s="100">
        <v>0.97938162675895024</v>
      </c>
      <c r="F23" s="100">
        <v>0.98691783384321818</v>
      </c>
      <c r="G23" s="100">
        <v>1.3964420568641689</v>
      </c>
      <c r="H23" s="100">
        <v>0.66674486486535411</v>
      </c>
      <c r="I23" s="100">
        <v>0.65258921299628314</v>
      </c>
      <c r="J23" s="100">
        <v>0.71380457600000324</v>
      </c>
      <c r="K23" s="100">
        <v>1.7983763286116143</v>
      </c>
      <c r="L23" s="100">
        <v>0.72511949650910901</v>
      </c>
      <c r="M23" s="100">
        <v>0.76256001739598067</v>
      </c>
      <c r="N23" s="100">
        <v>0.64288934185790758</v>
      </c>
      <c r="O23" s="100">
        <v>0.46439984126570405</v>
      </c>
      <c r="P23" s="100">
        <v>0.59034275553884952</v>
      </c>
      <c r="Q23" s="100">
        <v>0.75988512859304946</v>
      </c>
    </row>
    <row r="24" spans="1:17" ht="12" customHeight="1" x14ac:dyDescent="0.25">
      <c r="A24" s="88" t="s">
        <v>34</v>
      </c>
      <c r="B24" s="100"/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/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/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21"/>
      <c r="C27" s="121">
        <v>0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  <c r="I27" s="121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/>
      <c r="C29" s="101">
        <f t="shared" ref="C29:Q29" si="4">SUM(C30:C33)</f>
        <v>7.5210977677278192</v>
      </c>
      <c r="D29" s="101">
        <f t="shared" si="4"/>
        <v>3.1480287631225168</v>
      </c>
      <c r="E29" s="101">
        <f t="shared" si="4"/>
        <v>5.7385694737335635</v>
      </c>
      <c r="F29" s="101">
        <f t="shared" si="4"/>
        <v>2.0124962355216698</v>
      </c>
      <c r="G29" s="101">
        <f t="shared" si="4"/>
        <v>1.1480472154851642</v>
      </c>
      <c r="H29" s="101">
        <f t="shared" si="4"/>
        <v>0.96971842332046554</v>
      </c>
      <c r="I29" s="101">
        <f t="shared" si="4"/>
        <v>1.3203197155601618</v>
      </c>
      <c r="J29" s="101">
        <f t="shared" si="4"/>
        <v>0.54236601419859887</v>
      </c>
      <c r="K29" s="101">
        <f t="shared" si="4"/>
        <v>2.6207820190408917</v>
      </c>
      <c r="L29" s="101">
        <f t="shared" si="4"/>
        <v>0</v>
      </c>
      <c r="M29" s="101">
        <f t="shared" si="4"/>
        <v>0</v>
      </c>
      <c r="N29" s="101">
        <f t="shared" si="4"/>
        <v>0.78900535572319996</v>
      </c>
      <c r="O29" s="101">
        <f t="shared" si="4"/>
        <v>3.4640481503046492</v>
      </c>
      <c r="P29" s="101">
        <f t="shared" si="4"/>
        <v>7.2472505475235032</v>
      </c>
      <c r="Q29" s="101">
        <f t="shared" si="4"/>
        <v>7.8381685216022126</v>
      </c>
    </row>
    <row r="30" spans="1:17" s="28" customFormat="1" ht="12" customHeight="1" x14ac:dyDescent="0.25">
      <c r="A30" s="88" t="s">
        <v>66</v>
      </c>
      <c r="B30" s="100"/>
      <c r="C30" s="100">
        <v>2.6731017824401269</v>
      </c>
      <c r="D30" s="100">
        <v>0</v>
      </c>
      <c r="E30" s="100">
        <v>5.1256998950118486</v>
      </c>
      <c r="F30" s="100">
        <v>0</v>
      </c>
      <c r="G30" s="100">
        <v>2.4410608754943098E-2</v>
      </c>
      <c r="H30" s="100">
        <v>7.4206813794497353E-2</v>
      </c>
      <c r="I30" s="100">
        <v>2.3813762923736229E-2</v>
      </c>
      <c r="J30" s="100">
        <v>0</v>
      </c>
      <c r="K30" s="100">
        <v>0</v>
      </c>
      <c r="L30" s="100">
        <v>0</v>
      </c>
      <c r="M30" s="100">
        <v>0</v>
      </c>
      <c r="N30" s="100">
        <v>0.78900535572319996</v>
      </c>
      <c r="O30" s="100">
        <v>0</v>
      </c>
      <c r="P30" s="100">
        <v>1.3111371576918409</v>
      </c>
      <c r="Q30" s="100">
        <v>7.3808427400201504</v>
      </c>
    </row>
    <row r="31" spans="1:17" ht="12" customHeight="1" x14ac:dyDescent="0.25">
      <c r="A31" s="88" t="s">
        <v>98</v>
      </c>
      <c r="B31" s="100"/>
      <c r="C31" s="100">
        <v>4.8479959852876924</v>
      </c>
      <c r="D31" s="100">
        <v>3.1480287631225168</v>
      </c>
      <c r="E31" s="100">
        <v>0.61286957872171477</v>
      </c>
      <c r="F31" s="100">
        <v>2.0124962355216698</v>
      </c>
      <c r="G31" s="100">
        <v>1.123636606730221</v>
      </c>
      <c r="H31" s="100">
        <v>0.8955116095259682</v>
      </c>
      <c r="I31" s="100">
        <v>1.2965059526364255</v>
      </c>
      <c r="J31" s="100">
        <v>0.54236601419859887</v>
      </c>
      <c r="K31" s="100">
        <v>2.6207820190408917</v>
      </c>
      <c r="L31" s="100">
        <v>0</v>
      </c>
      <c r="M31" s="100">
        <v>0</v>
      </c>
      <c r="N31" s="100">
        <v>0</v>
      </c>
      <c r="O31" s="100">
        <v>3.4640481503046492</v>
      </c>
      <c r="P31" s="100">
        <v>5.9361133898316627</v>
      </c>
      <c r="Q31" s="100">
        <v>0.45732578158206211</v>
      </c>
    </row>
    <row r="32" spans="1:17" ht="12" customHeight="1" x14ac:dyDescent="0.25">
      <c r="A32" s="88" t="s">
        <v>34</v>
      </c>
      <c r="B32" s="100"/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/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D45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13" t="s">
        <v>195</v>
      </c>
      <c r="B1" s="3"/>
      <c r="C1" s="3"/>
      <c r="D1" s="14" t="s">
        <v>28</v>
      </c>
    </row>
    <row r="2" spans="1:4" ht="18.75" x14ac:dyDescent="0.3">
      <c r="A2" s="13"/>
      <c r="B2" s="3"/>
      <c r="C2" s="3"/>
      <c r="D2" s="14"/>
    </row>
    <row r="3" spans="1:4" ht="18.75" x14ac:dyDescent="0.3">
      <c r="A3" s="13"/>
      <c r="B3" s="11" t="s">
        <v>27</v>
      </c>
      <c r="C3" s="12"/>
      <c r="D3" s="11" t="s">
        <v>26</v>
      </c>
    </row>
    <row r="4" spans="1:4" ht="15" customHeight="1" x14ac:dyDescent="0.3">
      <c r="A4" s="10"/>
      <c r="B4" s="7" t="str">
        <f ca="1">HYPERLINK("#"&amp;CELL("address",SER_summary!$B$2),MID(CELL("filename",SER_summary!$B$2),FIND("]",CELL("filename",SER_summary!$B$2))+1,256))</f>
        <v>SER_summary</v>
      </c>
      <c r="C4" s="7"/>
      <c r="D4" s="3" t="s">
        <v>25</v>
      </c>
    </row>
    <row r="5" spans="1:4" x14ac:dyDescent="0.25">
      <c r="A5" s="8"/>
      <c r="B5" s="9"/>
      <c r="C5" s="4"/>
      <c r="D5" s="6"/>
    </row>
    <row r="6" spans="1:4" x14ac:dyDescent="0.25">
      <c r="A6" s="8"/>
      <c r="B6" s="5" t="s">
        <v>24</v>
      </c>
      <c r="C6" s="4"/>
      <c r="D6" s="6"/>
    </row>
    <row r="7" spans="1:4" x14ac:dyDescent="0.25">
      <c r="A7" s="8"/>
      <c r="B7" s="4" t="str">
        <f ca="1">HYPERLINK("#"&amp;CELL("address",SER_hh_num!$B$2),MID(CELL("filename",SER_hh_num!$B$2),FIND("]",CELL("filename",SER_hh_num!$B$2))+1,256))</f>
        <v>SER_hh_num</v>
      </c>
      <c r="C7" s="4"/>
      <c r="D7" s="6" t="s">
        <v>23</v>
      </c>
    </row>
    <row r="8" spans="1:4" x14ac:dyDescent="0.25">
      <c r="B8" s="4" t="str">
        <f ca="1">HYPERLINK("#"&amp;CELL("address",SER_hh_fec!$B$2),MID(CELL("filename",SER_hh_fec!$B$2),FIND("]",CELL("filename",SER_hh_fec!$B$2))+1,256))</f>
        <v>SER_hh_fec</v>
      </c>
      <c r="C8" s="4"/>
      <c r="D8" s="6" t="s">
        <v>20</v>
      </c>
    </row>
    <row r="9" spans="1:4" x14ac:dyDescent="0.25">
      <c r="B9" s="4" t="str">
        <f ca="1">HYPERLINK("#"&amp;CELL("address",SER_hh_tes!$B$2),MID(CELL("filename",SER_hh_tes!$B$2),FIND("]",CELL("filename",SER_hh_tes!$B$2))+1,256))</f>
        <v>SER_hh_tes</v>
      </c>
      <c r="C9" s="4"/>
      <c r="D9" s="6" t="s">
        <v>19</v>
      </c>
    </row>
    <row r="10" spans="1:4" x14ac:dyDescent="0.25">
      <c r="B10" s="4" t="str">
        <f ca="1">HYPERLINK("#"&amp;CELL("address",SER_hh_eff!$B$2),MID(CELL("filename",SER_hh_eff!$B$2),FIND("]",CELL("filename",SER_hh_eff!$B$2))+1,256))</f>
        <v>SER_hh_eff</v>
      </c>
      <c r="C10" s="4"/>
      <c r="D10" s="6" t="s">
        <v>18</v>
      </c>
    </row>
    <row r="11" spans="1:4" x14ac:dyDescent="0.25">
      <c r="B11" s="4" t="str">
        <f ca="1">HYPERLINK("#"&amp;CELL("address",SER_hh_emi!$B$2),MID(CELL("filename",SER_hh_emi!$B$2),FIND("]",CELL("filename",SER_hh_emi!$B$2))+1,256))</f>
        <v>SER_hh_emi</v>
      </c>
      <c r="C11" s="4"/>
      <c r="D11" s="6" t="s">
        <v>17</v>
      </c>
    </row>
    <row r="12" spans="1:4" x14ac:dyDescent="0.25">
      <c r="B12" s="4" t="str">
        <f ca="1">HYPERLINK("#"&amp;CELL("address",SER_hh_fech!$B$2),MID(CELL("filename",SER_hh_fech!$B$2),FIND("]",CELL("filename",SER_hh_fech!$B$2))+1,256))</f>
        <v>SER_hh_fech</v>
      </c>
      <c r="C12" s="4"/>
      <c r="D12" s="6" t="s">
        <v>16</v>
      </c>
    </row>
    <row r="13" spans="1:4" x14ac:dyDescent="0.25">
      <c r="B13" s="4" t="str">
        <f ca="1">HYPERLINK("#"&amp;CELL("address",SER_hh_tesh!$B$2),MID(CELL("filename",SER_hh_tesh!$B$2),FIND("]",CELL("filename",SER_hh_tesh!$B$2))+1,256))</f>
        <v>SER_hh_tesh</v>
      </c>
      <c r="C13" s="4"/>
      <c r="D13" s="6" t="s">
        <v>15</v>
      </c>
    </row>
    <row r="14" spans="1:4" x14ac:dyDescent="0.25">
      <c r="B14" s="4" t="str">
        <f ca="1">HYPERLINK("#"&amp;CELL("address",SER_hh_emih!$B$2),MID(CELL("filename",SER_hh_emih!$B$2),FIND("]",CELL("filename",SER_hh_emih!$B$2))+1,256))</f>
        <v>SER_hh_emih</v>
      </c>
      <c r="C14" s="4"/>
      <c r="D14" s="6" t="s">
        <v>14</v>
      </c>
    </row>
    <row r="15" spans="1:4" x14ac:dyDescent="0.25">
      <c r="B15" s="4" t="str">
        <f ca="1">HYPERLINK("#"&amp;CELL("address",SER_hh_fecs!$B$2),MID(CELL("filename",SER_hh_fecs!$B$2),FIND("]",CELL("filename",SER_hh_fecs!$B$2))+1,256))</f>
        <v>SER_hh_fecs</v>
      </c>
      <c r="C15" s="4"/>
      <c r="D15" s="6" t="s">
        <v>13</v>
      </c>
    </row>
    <row r="16" spans="1:4" x14ac:dyDescent="0.25">
      <c r="B16" s="4" t="str">
        <f ca="1">HYPERLINK("#"&amp;CELL("address",SER_hh_tess!$B$2),MID(CELL("filename",SER_hh_tess!$B$2),FIND("]",CELL("filename",SER_hh_tess!$B$2))+1,256))</f>
        <v>SER_hh_tess</v>
      </c>
      <c r="C16" s="4"/>
      <c r="D16" s="6" t="s">
        <v>12</v>
      </c>
    </row>
    <row r="17" spans="1:4" x14ac:dyDescent="0.25">
      <c r="B17" s="4" t="str">
        <f ca="1">HYPERLINK("#"&amp;CELL("address",SER_hh_emis!$B$2),MID(CELL("filename",SER_hh_emis!$B$2),FIND("]",CELL("filename",SER_hh_emis!$B$2))+1,256))</f>
        <v>SER_hh_emis</v>
      </c>
      <c r="C17" s="4"/>
      <c r="D17" s="6" t="s">
        <v>11</v>
      </c>
    </row>
    <row r="18" spans="1:4" x14ac:dyDescent="0.25">
      <c r="B18" s="4"/>
      <c r="C18" s="4"/>
      <c r="D18" s="1"/>
    </row>
    <row r="19" spans="1:4" x14ac:dyDescent="0.25">
      <c r="A19" s="8"/>
      <c r="B19" s="5" t="s">
        <v>22</v>
      </c>
      <c r="C19" s="4"/>
      <c r="D19" s="6"/>
    </row>
    <row r="20" spans="1:4" x14ac:dyDescent="0.25">
      <c r="A20" s="8"/>
      <c r="B20" s="4" t="str">
        <f ca="1">HYPERLINK("#"&amp;CELL("address",SER_hh_num_in!$B$2),MID(CELL("filename",SER_hh_num_in!$B$2),FIND("]",CELL("filename",SER_hh_num_in!$B$2))+1,256))</f>
        <v>SER_hh_num_in</v>
      </c>
      <c r="C20" s="4"/>
      <c r="D20" s="6" t="s">
        <v>21</v>
      </c>
    </row>
    <row r="21" spans="1:4" x14ac:dyDescent="0.25">
      <c r="B21" s="4" t="str">
        <f ca="1">HYPERLINK("#"&amp;CELL("address",SER_hh_fec_in!$B$2),MID(CELL("filename",SER_hh_fec_in!$B$2),FIND("]",CELL("filename",SER_hh_fec_in!$B$2))+1,256))</f>
        <v>SER_hh_fec_in</v>
      </c>
      <c r="C21" s="4"/>
      <c r="D21" s="6" t="s">
        <v>20</v>
      </c>
    </row>
    <row r="22" spans="1:4" x14ac:dyDescent="0.25">
      <c r="B22" s="4" t="str">
        <f ca="1">HYPERLINK("#"&amp;CELL("address",SER_hh_tes_in!$B$2),MID(CELL("filename",SER_hh_tes_in!$B$2),FIND("]",CELL("filename",SER_hh_tes_in!$B$2))+1,256))</f>
        <v>SER_hh_tes_in</v>
      </c>
      <c r="C22" s="4"/>
      <c r="D22" s="6" t="s">
        <v>19</v>
      </c>
    </row>
    <row r="23" spans="1:4" x14ac:dyDescent="0.25">
      <c r="B23" s="4" t="str">
        <f ca="1">HYPERLINK("#"&amp;CELL("address",SER_hh_eff_in!$B$2),MID(CELL("filename",SER_hh_eff_in!$B$2),FIND("]",CELL("filename",SER_hh_eff_in!$B$2))+1,256))</f>
        <v>SER_hh_eff_in</v>
      </c>
      <c r="C23" s="4"/>
      <c r="D23" s="6" t="s">
        <v>18</v>
      </c>
    </row>
    <row r="24" spans="1:4" x14ac:dyDescent="0.25">
      <c r="B24" s="4" t="str">
        <f ca="1">HYPERLINK("#"&amp;CELL("address",SER_hh_emi_in!$B$2),MID(CELL("filename",SER_hh_emi_in!$B$2),FIND("]",CELL("filename",SER_hh_emi_in!$B$2))+1,256))</f>
        <v>SER_hh_emi_in</v>
      </c>
      <c r="C24" s="4"/>
      <c r="D24" s="6" t="s">
        <v>17</v>
      </c>
    </row>
    <row r="25" spans="1:4" x14ac:dyDescent="0.25">
      <c r="B25" s="4" t="str">
        <f ca="1">HYPERLINK("#"&amp;CELL("address",SER_hh_fech_in!$B$2),MID(CELL("filename",SER_hh_fech_in!$B$2),FIND("]",CELL("filename",SER_hh_fech_in!$B$2))+1,256))</f>
        <v>SER_hh_fech_in</v>
      </c>
      <c r="C25" s="4"/>
      <c r="D25" s="6" t="s">
        <v>16</v>
      </c>
    </row>
    <row r="26" spans="1:4" x14ac:dyDescent="0.25">
      <c r="B26" s="4" t="str">
        <f ca="1">HYPERLINK("#"&amp;CELL("address",SER_hh_tesh_in!$B$2),MID(CELL("filename",SER_hh_tesh_in!$B$2),FIND("]",CELL("filename",SER_hh_tesh_in!$B$2))+1,256))</f>
        <v>SER_hh_tesh_in</v>
      </c>
      <c r="C26" s="4"/>
      <c r="D26" s="6" t="s">
        <v>15</v>
      </c>
    </row>
    <row r="27" spans="1:4" x14ac:dyDescent="0.25">
      <c r="B27" s="4" t="str">
        <f ca="1">HYPERLINK("#"&amp;CELL("address",SER_hh_emih_in!$B$2),MID(CELL("filename",SER_hh_emih_in!$B$2),FIND("]",CELL("filename",SER_hh_emih_in!$B$2))+1,256))</f>
        <v>SER_hh_emih_in</v>
      </c>
      <c r="C27" s="4"/>
      <c r="D27" s="6" t="s">
        <v>14</v>
      </c>
    </row>
    <row r="28" spans="1:4" x14ac:dyDescent="0.25">
      <c r="B28" s="4" t="str">
        <f ca="1">HYPERLINK("#"&amp;CELL("address",SER_hh_fecs_in!$B$2),MID(CELL("filename",SER_hh_fecs_in!$B$2),FIND("]",CELL("filename",SER_hh_fecs_in!$B$2))+1,256))</f>
        <v>SER_hh_fecs_in</v>
      </c>
      <c r="C28" s="4"/>
      <c r="D28" s="6" t="s">
        <v>13</v>
      </c>
    </row>
    <row r="29" spans="1:4" x14ac:dyDescent="0.25">
      <c r="B29" s="4" t="str">
        <f ca="1">HYPERLINK("#"&amp;CELL("address",SER_hh_tess_in!$B$2),MID(CELL("filename",SER_hh_tess_in!$B$2),FIND("]",CELL("filename",SER_hh_tess_in!$B$2))+1,256))</f>
        <v>SER_hh_tess_in</v>
      </c>
      <c r="C29" s="4"/>
      <c r="D29" s="6" t="s">
        <v>12</v>
      </c>
    </row>
    <row r="30" spans="1:4" x14ac:dyDescent="0.25">
      <c r="B30" s="4" t="str">
        <f ca="1">HYPERLINK("#"&amp;CELL("address",SER_hh_emis_in!$B$2),MID(CELL("filename",SER_hh_emis_in!$B$2),FIND("]",CELL("filename",SER_hh_emis_in!$B$2))+1,256))</f>
        <v>SER_hh_emis_in</v>
      </c>
      <c r="C30" s="4"/>
      <c r="D30" s="6" t="s">
        <v>11</v>
      </c>
    </row>
    <row r="31" spans="1:4" x14ac:dyDescent="0.25">
      <c r="B31" s="4"/>
      <c r="C31" s="4"/>
      <c r="D31" s="1"/>
    </row>
    <row r="32" spans="1:4" x14ac:dyDescent="0.25">
      <c r="B32" s="5" t="s">
        <v>10</v>
      </c>
      <c r="C32" s="4"/>
      <c r="D32" s="1"/>
    </row>
    <row r="33" spans="2:4" x14ac:dyDescent="0.25">
      <c r="B33" s="4" t="str">
        <f ca="1">HYPERLINK("#"&amp;CELL("address",'SER_se-appl'!$B$2),MID(CELL("filename",'SER_se-appl'!$B$2),FIND("]",CELL("filename",'SER_se-appl'!$B$2))+1,256))</f>
        <v>SER_se-appl</v>
      </c>
      <c r="C33" s="7"/>
      <c r="D33" s="6" t="s">
        <v>192</v>
      </c>
    </row>
    <row r="34" spans="2:4" x14ac:dyDescent="0.25">
      <c r="B34" s="4" t="str">
        <f ca="1">HYPERLINK("#"&amp;CELL("address",SER_VE!$B$2),MID(CELL("filename",SER_VE!$B$2),FIND("]",CELL("filename",SER_VE!$B$2))+1,256))</f>
        <v>SER_VE</v>
      </c>
      <c r="C34" s="7"/>
      <c r="D34" s="6" t="s">
        <v>9</v>
      </c>
    </row>
    <row r="35" spans="2:4" x14ac:dyDescent="0.25">
      <c r="B35" s="4" t="str">
        <f ca="1">HYPERLINK("#"&amp;CELL("address",SER_SL!$B$2),MID(CELL("filename",SER_SL!$B$2),FIND("]",CELL("filename",SER_SL!$B$2))+1,256))</f>
        <v>SER_SL</v>
      </c>
      <c r="C35" s="7"/>
      <c r="D35" s="6" t="s">
        <v>8</v>
      </c>
    </row>
    <row r="36" spans="2:4" x14ac:dyDescent="0.25">
      <c r="B36" s="4" t="str">
        <f ca="1">HYPERLINK("#"&amp;CELL("address",SER_BL!$B$2),MID(CELL("filename",SER_BL!$B$2),FIND("]",CELL("filename",SER_BL!$B$2))+1,256))</f>
        <v>SER_BL</v>
      </c>
      <c r="C36" s="7"/>
      <c r="D36" s="6" t="s">
        <v>7</v>
      </c>
    </row>
    <row r="37" spans="2:4" x14ac:dyDescent="0.25">
      <c r="B37" s="4" t="str">
        <f ca="1">HYPERLINK("#"&amp;CELL("address",SER_CR!$B$2),MID(CELL("filename",SER_CR!$B$2),FIND("]",CELL("filename",SER_CR!$B$2))+1,256))</f>
        <v>SER_CR</v>
      </c>
      <c r="C37" s="7"/>
      <c r="D37" s="6" t="s">
        <v>191</v>
      </c>
    </row>
    <row r="38" spans="2:4" x14ac:dyDescent="0.25">
      <c r="B38" s="4" t="str">
        <f ca="1">HYPERLINK("#"&amp;CELL("address",SER_BT!$B$2),MID(CELL("filename",SER_BT!$B$2),FIND("]",CELL("filename",SER_BT!$B$2))+1,256))</f>
        <v>SER_BT</v>
      </c>
      <c r="C38" s="7"/>
      <c r="D38" s="6" t="s">
        <v>6</v>
      </c>
    </row>
    <row r="39" spans="2:4" x14ac:dyDescent="0.25">
      <c r="B39" s="4" t="str">
        <f ca="1">HYPERLINK("#"&amp;CELL("address",SER_IT!$B$2),MID(CELL("filename",SER_IT!$B$2),FIND("]",CELL("filename",SER_IT!$B$2))+1,256))</f>
        <v>SER_IT</v>
      </c>
      <c r="C39" s="7"/>
      <c r="D39" s="6" t="s">
        <v>5</v>
      </c>
    </row>
    <row r="41" spans="2:4" x14ac:dyDescent="0.25">
      <c r="B41" s="5" t="s">
        <v>4</v>
      </c>
    </row>
    <row r="42" spans="2:4" x14ac:dyDescent="0.25">
      <c r="B42" s="4" t="str">
        <f ca="1">HYPERLINK("#"&amp;CELL("address",AGR!$B$2),MID(CELL("filename",AGR!$B$2),FIND("]",CELL("filename",AGR!$B$2))+1,256))</f>
        <v>AGR</v>
      </c>
      <c r="D42" s="3" t="s">
        <v>3</v>
      </c>
    </row>
    <row r="43" spans="2:4" x14ac:dyDescent="0.25">
      <c r="B43" s="2" t="str">
        <f ca="1">HYPERLINK("#"&amp;CELL("address",AGR_fec!$B$2),MID(CELL("filename",AGR_fec!$B$2),FIND("]",CELL("filename",AGR_fec!$B$2))+1,256))</f>
        <v>AGR_fec</v>
      </c>
      <c r="D43" s="1" t="s">
        <v>2</v>
      </c>
    </row>
    <row r="44" spans="2:4" x14ac:dyDescent="0.25">
      <c r="B44" s="2" t="str">
        <f ca="1">HYPERLINK("#"&amp;CELL("address",AGR_ued!$B$2),MID(CELL("filename",AGR_ued!$B$2),FIND("]",CELL("filename",AGR_ued!$B$2))+1,256))</f>
        <v>AGR_ued</v>
      </c>
      <c r="D44" s="1" t="s">
        <v>1</v>
      </c>
    </row>
    <row r="45" spans="2:4" x14ac:dyDescent="0.25">
      <c r="B45" s="2" t="str">
        <f ca="1">HYPERLINK("#"&amp;CELL("address",AGR_emi!$B$2),MID(CELL("filename",AGR_emi!$B$2),FIND("]",CELL("filename",AGR_emi!$B$2))+1,256))</f>
        <v>AGR_emi</v>
      </c>
      <c r="D45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/>
      <c r="C3" s="106">
        <f>IF(SER_hh_fec_in!C3=0,0,1000000/0.086*SER_hh_fec_in!C3/SER_hh_num_in!C3)</f>
        <v>119959.09783200923</v>
      </c>
      <c r="D3" s="106">
        <f>IF(SER_hh_fec_in!D3=0,0,1000000/0.086*SER_hh_fec_in!D3/SER_hh_num_in!D3)</f>
        <v>121404.59753494574</v>
      </c>
      <c r="E3" s="106">
        <f>IF(SER_hh_fec_in!E3=0,0,1000000/0.086*SER_hh_fec_in!E3/SER_hh_num_in!E3)</f>
        <v>120456.42229989711</v>
      </c>
      <c r="F3" s="106">
        <f>IF(SER_hh_fec_in!F3=0,0,1000000/0.086*SER_hh_fec_in!F3/SER_hh_num_in!F3)</f>
        <v>129589.29728505427</v>
      </c>
      <c r="G3" s="106">
        <f>IF(SER_hh_fec_in!G3=0,0,1000000/0.086*SER_hh_fec_in!G3/SER_hh_num_in!G3)</f>
        <v>111386.6284065259</v>
      </c>
      <c r="H3" s="106">
        <f>IF(SER_hh_fec_in!H3=0,0,1000000/0.086*SER_hh_fec_in!H3/SER_hh_num_in!H3)</f>
        <v>116233.01824461757</v>
      </c>
      <c r="I3" s="106">
        <f>IF(SER_hh_fec_in!I3=0,0,1000000/0.086*SER_hh_fec_in!I3/SER_hh_num_in!I3)</f>
        <v>118484.36895263789</v>
      </c>
      <c r="J3" s="106">
        <f>IF(SER_hh_fec_in!J3=0,0,1000000/0.086*SER_hh_fec_in!J3/SER_hh_num_in!J3)</f>
        <v>97915.910524955631</v>
      </c>
      <c r="K3" s="106">
        <f>IF(SER_hh_fec_in!K3=0,0,1000000/0.086*SER_hh_fec_in!K3/SER_hh_num_in!K3)</f>
        <v>85521.838440182022</v>
      </c>
      <c r="L3" s="106">
        <f>IF(SER_hh_fec_in!L3=0,0,1000000/0.086*SER_hh_fec_in!L3/SER_hh_num_in!L3)</f>
        <v>93923.433693932602</v>
      </c>
      <c r="M3" s="106">
        <f>IF(SER_hh_fec_in!M3=0,0,1000000/0.086*SER_hh_fec_in!M3/SER_hh_num_in!M3)</f>
        <v>80524.794355717298</v>
      </c>
      <c r="N3" s="106">
        <f>IF(SER_hh_fec_in!N3=0,0,1000000/0.086*SER_hh_fec_in!N3/SER_hh_num_in!N3)</f>
        <v>101012.80913639901</v>
      </c>
      <c r="O3" s="106">
        <f>IF(SER_hh_fec_in!O3=0,0,1000000/0.086*SER_hh_fec_in!O3/SER_hh_num_in!O3)</f>
        <v>96182.735092401432</v>
      </c>
      <c r="P3" s="106">
        <f>IF(SER_hh_fec_in!P3=0,0,1000000/0.086*SER_hh_fec_in!P3/SER_hh_num_in!P3)</f>
        <v>89666.355342072537</v>
      </c>
      <c r="Q3" s="106">
        <f>IF(SER_hh_fec_in!Q3=0,0,1000000/0.086*SER_hh_fec_in!Q3/SER_hh_num_in!Q3)</f>
        <v>86320.869959881005</v>
      </c>
    </row>
    <row r="4" spans="1:17" ht="12.95" customHeight="1" x14ac:dyDescent="0.25">
      <c r="A4" s="90" t="s">
        <v>44</v>
      </c>
      <c r="B4" s="101"/>
      <c r="C4" s="101">
        <f>IF(SER_hh_fec_in!C4=0,0,1000000/0.086*SER_hh_fec_in!C4/SER_hh_num_in!C4)</f>
        <v>94849.038501769261</v>
      </c>
      <c r="D4" s="101">
        <f>IF(SER_hh_fec_in!D4=0,0,1000000/0.086*SER_hh_fec_in!D4/SER_hh_num_in!D4)</f>
        <v>97662.386735229389</v>
      </c>
      <c r="E4" s="101">
        <f>IF(SER_hh_fec_in!E4=0,0,1000000/0.086*SER_hh_fec_in!E4/SER_hh_num_in!E4)</f>
        <v>96083.766725187554</v>
      </c>
      <c r="F4" s="101">
        <f>IF(SER_hh_fec_in!F4=0,0,1000000/0.086*SER_hh_fec_in!F4/SER_hh_num_in!F4)</f>
        <v>106345.41369811831</v>
      </c>
      <c r="G4" s="101">
        <f>IF(SER_hh_fec_in!G4=0,0,1000000/0.086*SER_hh_fec_in!G4/SER_hh_num_in!G4)</f>
        <v>88413.809768022824</v>
      </c>
      <c r="H4" s="101">
        <f>IF(SER_hh_fec_in!H4=0,0,1000000/0.086*SER_hh_fec_in!H4/SER_hh_num_in!H4)</f>
        <v>93646.478378031126</v>
      </c>
      <c r="I4" s="101">
        <f>IF(SER_hh_fec_in!I4=0,0,1000000/0.086*SER_hh_fec_in!I4/SER_hh_num_in!I4)</f>
        <v>95929.217142509675</v>
      </c>
      <c r="J4" s="101">
        <f>IF(SER_hh_fec_in!J4=0,0,1000000/0.086*SER_hh_fec_in!J4/SER_hh_num_in!J4)</f>
        <v>73117.076090187416</v>
      </c>
      <c r="K4" s="101">
        <f>IF(SER_hh_fec_in!K4=0,0,1000000/0.086*SER_hh_fec_in!K4/SER_hh_num_in!K4)</f>
        <v>63523.53515937637</v>
      </c>
      <c r="L4" s="101">
        <f>IF(SER_hh_fec_in!L4=0,0,1000000/0.086*SER_hh_fec_in!L4/SER_hh_num_in!L4)</f>
        <v>73802.068646269123</v>
      </c>
      <c r="M4" s="101">
        <f>IF(SER_hh_fec_in!M4=0,0,1000000/0.086*SER_hh_fec_in!M4/SER_hh_num_in!M4)</f>
        <v>60013.847144213047</v>
      </c>
      <c r="N4" s="101">
        <f>IF(SER_hh_fec_in!N4=0,0,1000000/0.086*SER_hh_fec_in!N4/SER_hh_num_in!N4)</f>
        <v>78491.418358254959</v>
      </c>
      <c r="O4" s="101">
        <f>IF(SER_hh_fec_in!O4=0,0,1000000/0.086*SER_hh_fec_in!O4/SER_hh_num_in!O4)</f>
        <v>72076.41230462362</v>
      </c>
      <c r="P4" s="101">
        <f>IF(SER_hh_fec_in!P4=0,0,1000000/0.086*SER_hh_fec_in!P4/SER_hh_num_in!P4)</f>
        <v>63823.28185627365</v>
      </c>
      <c r="Q4" s="101">
        <f>IF(SER_hh_fec_in!Q4=0,0,1000000/0.086*SER_hh_fec_in!Q4/SER_hh_num_in!Q4)</f>
        <v>60536.288896592749</v>
      </c>
    </row>
    <row r="5" spans="1:17" ht="12" customHeight="1" x14ac:dyDescent="0.25">
      <c r="A5" s="88" t="s">
        <v>38</v>
      </c>
      <c r="B5" s="100"/>
      <c r="C5" s="100">
        <f>IF(SER_hh_fec_in!C5=0,0,1000000/0.086*SER_hh_fec_in!C5/SER_hh_num_in!C5)</f>
        <v>118373.74269220114</v>
      </c>
      <c r="D5" s="100">
        <f>IF(SER_hh_fec_in!D5=0,0,1000000/0.086*SER_hh_fec_in!D5/SER_hh_num_in!D5)</f>
        <v>0</v>
      </c>
      <c r="E5" s="100">
        <f>IF(SER_hh_fec_in!E5=0,0,1000000/0.086*SER_hh_fec_in!E5/SER_hh_num_in!E5)</f>
        <v>0</v>
      </c>
      <c r="F5" s="100">
        <f>IF(SER_hh_fec_in!F5=0,0,1000000/0.086*SER_hh_fec_in!F5/SER_hh_num_in!F5)</f>
        <v>118916.3964012456</v>
      </c>
      <c r="G5" s="100">
        <f>IF(SER_hh_fec_in!G5=0,0,1000000/0.086*SER_hh_fec_in!G5/SER_hh_num_in!G5)</f>
        <v>0</v>
      </c>
      <c r="H5" s="100">
        <f>IF(SER_hh_fec_in!H5=0,0,1000000/0.086*SER_hh_fec_in!H5/SER_hh_num_in!H5)</f>
        <v>112205.84995740006</v>
      </c>
      <c r="I5" s="100">
        <f>IF(SER_hh_fec_in!I5=0,0,1000000/0.086*SER_hh_fec_in!I5/SER_hh_num_in!I5)</f>
        <v>110968.29522922842</v>
      </c>
      <c r="J5" s="100">
        <f>IF(SER_hh_fec_in!J5=0,0,1000000/0.086*SER_hh_fec_in!J5/SER_hh_num_in!J5)</f>
        <v>96564.583142990683</v>
      </c>
      <c r="K5" s="100">
        <f>IF(SER_hh_fec_in!K5=0,0,1000000/0.086*SER_hh_fec_in!K5/SER_hh_num_in!K5)</f>
        <v>0</v>
      </c>
      <c r="L5" s="100">
        <f>IF(SER_hh_fec_in!L5=0,0,1000000/0.086*SER_hh_fec_in!L5/SER_hh_num_in!L5)</f>
        <v>90928.288847697157</v>
      </c>
      <c r="M5" s="100">
        <f>IF(SER_hh_fec_in!M5=0,0,1000000/0.086*SER_hh_fec_in!M5/SER_hh_num_in!M5)</f>
        <v>79190.474075346428</v>
      </c>
      <c r="N5" s="100">
        <f>IF(SER_hh_fec_in!N5=0,0,1000000/0.086*SER_hh_fec_in!N5/SER_hh_num_in!N5)</f>
        <v>0</v>
      </c>
      <c r="O5" s="100">
        <f>IF(SER_hh_fec_in!O5=0,0,1000000/0.086*SER_hh_fec_in!O5/SER_hh_num_in!O5)</f>
        <v>93547.719797741636</v>
      </c>
      <c r="P5" s="100">
        <f>IF(SER_hh_fec_in!P5=0,0,1000000/0.086*SER_hh_fec_in!P5/SER_hh_num_in!P5)</f>
        <v>0</v>
      </c>
      <c r="Q5" s="100">
        <f>IF(SER_hh_fec_in!Q5=0,0,1000000/0.086*SER_hh_fec_in!Q5/SER_hh_num_in!Q5)</f>
        <v>0</v>
      </c>
    </row>
    <row r="6" spans="1:17" ht="12" customHeight="1" x14ac:dyDescent="0.25">
      <c r="A6" s="88" t="s">
        <v>66</v>
      </c>
      <c r="B6" s="100"/>
      <c r="C6" s="100">
        <f>IF(SER_hh_fec_in!C6=0,0,1000000/0.086*SER_hh_fec_in!C6/SER_hh_num_in!C6)</f>
        <v>0</v>
      </c>
      <c r="D6" s="100">
        <f>IF(SER_hh_fec_in!D6=0,0,1000000/0.086*SER_hh_fec_in!D6/SER_hh_num_in!D6)</f>
        <v>0</v>
      </c>
      <c r="E6" s="100">
        <f>IF(SER_hh_fec_in!E6=0,0,1000000/0.086*SER_hh_fec_in!E6/SER_hh_num_in!E6)</f>
        <v>0</v>
      </c>
      <c r="F6" s="100">
        <f>IF(SER_hh_fec_in!F6=0,0,1000000/0.086*SER_hh_fec_in!F6/SER_hh_num_in!F6)</f>
        <v>0</v>
      </c>
      <c r="G6" s="100">
        <f>IF(SER_hh_fec_in!G6=0,0,1000000/0.086*SER_hh_fec_in!G6/SER_hh_num_in!G6)</f>
        <v>0</v>
      </c>
      <c r="H6" s="100">
        <f>IF(SER_hh_fec_in!H6=0,0,1000000/0.086*SER_hh_fec_in!H6/SER_hh_num_in!H6)</f>
        <v>0</v>
      </c>
      <c r="I6" s="100">
        <f>IF(SER_hh_fec_in!I6=0,0,1000000/0.086*SER_hh_fec_in!I6/SER_hh_num_in!I6)</f>
        <v>0</v>
      </c>
      <c r="J6" s="100">
        <f>IF(SER_hh_fec_in!J6=0,0,1000000/0.086*SER_hh_fec_in!J6/SER_hh_num_in!J6)</f>
        <v>0</v>
      </c>
      <c r="K6" s="100">
        <f>IF(SER_hh_fec_in!K6=0,0,1000000/0.086*SER_hh_fec_in!K6/SER_hh_num_in!K6)</f>
        <v>0</v>
      </c>
      <c r="L6" s="100">
        <f>IF(SER_hh_fec_in!L6=0,0,1000000/0.086*SER_hh_fec_in!L6/SER_hh_num_in!L6)</f>
        <v>0</v>
      </c>
      <c r="M6" s="100">
        <f>IF(SER_hh_fec_in!M6=0,0,1000000/0.086*SER_hh_fec_in!M6/SER_hh_num_in!M6)</f>
        <v>0</v>
      </c>
      <c r="N6" s="100">
        <f>IF(SER_hh_fec_in!N6=0,0,1000000/0.086*SER_hh_fec_in!N6/SER_hh_num_in!N6)</f>
        <v>0</v>
      </c>
      <c r="O6" s="100">
        <f>IF(SER_hh_fec_in!O6=0,0,1000000/0.086*SER_hh_fec_in!O6/SER_hh_num_in!O6)</f>
        <v>0</v>
      </c>
      <c r="P6" s="100">
        <f>IF(SER_hh_fec_in!P6=0,0,1000000/0.086*SER_hh_fec_in!P6/SER_hh_num_in!P6)</f>
        <v>0</v>
      </c>
      <c r="Q6" s="100">
        <f>IF(SER_hh_fec_in!Q6=0,0,1000000/0.086*SER_hh_fec_in!Q6/SER_hh_num_in!Q6)</f>
        <v>0</v>
      </c>
    </row>
    <row r="7" spans="1:17" ht="12" customHeight="1" x14ac:dyDescent="0.25">
      <c r="A7" s="88" t="s">
        <v>99</v>
      </c>
      <c r="B7" s="100"/>
      <c r="C7" s="100">
        <f>IF(SER_hh_fec_in!C7=0,0,1000000/0.086*SER_hh_fec_in!C7/SER_hh_num_in!C7)</f>
        <v>98854.137422990287</v>
      </c>
      <c r="D7" s="100">
        <f>IF(SER_hh_fec_in!D7=0,0,1000000/0.086*SER_hh_fec_in!D7/SER_hh_num_in!D7)</f>
        <v>98659.357178707636</v>
      </c>
      <c r="E7" s="100">
        <f>IF(SER_hh_fec_in!E7=0,0,1000000/0.086*SER_hh_fec_in!E7/SER_hh_num_in!E7)</f>
        <v>101786.37252927443</v>
      </c>
      <c r="F7" s="100">
        <f>IF(SER_hh_fec_in!F7=0,0,1000000/0.086*SER_hh_fec_in!F7/SER_hh_num_in!F7)</f>
        <v>104430.63838411418</v>
      </c>
      <c r="G7" s="100">
        <f>IF(SER_hh_fec_in!G7=0,0,1000000/0.086*SER_hh_fec_in!G7/SER_hh_num_in!G7)</f>
        <v>81235.949190758998</v>
      </c>
      <c r="H7" s="100">
        <f>IF(SER_hh_fec_in!H7=0,0,1000000/0.086*SER_hh_fec_in!H7/SER_hh_num_in!H7)</f>
        <v>95212.61409704751</v>
      </c>
      <c r="I7" s="100">
        <f>IF(SER_hh_fec_in!I7=0,0,1000000/0.086*SER_hh_fec_in!I7/SER_hh_num_in!I7)</f>
        <v>0</v>
      </c>
      <c r="J7" s="100">
        <f>IF(SER_hh_fec_in!J7=0,0,1000000/0.086*SER_hh_fec_in!J7/SER_hh_num_in!J7)</f>
        <v>77175.051109178297</v>
      </c>
      <c r="K7" s="100">
        <f>IF(SER_hh_fec_in!K7=0,0,1000000/0.086*SER_hh_fec_in!K7/SER_hh_num_in!K7)</f>
        <v>75498.722810942912</v>
      </c>
      <c r="L7" s="100">
        <f>IF(SER_hh_fec_in!L7=0,0,1000000/0.086*SER_hh_fec_in!L7/SER_hh_num_in!L7)</f>
        <v>77079.388725813697</v>
      </c>
      <c r="M7" s="100">
        <f>IF(SER_hh_fec_in!M7=0,0,1000000/0.086*SER_hh_fec_in!M7/SER_hh_num_in!M7)</f>
        <v>66827.188865621982</v>
      </c>
      <c r="N7" s="100">
        <f>IF(SER_hh_fec_in!N7=0,0,1000000/0.086*SER_hh_fec_in!N7/SER_hh_num_in!N7)</f>
        <v>82507.723273807045</v>
      </c>
      <c r="O7" s="100">
        <f>IF(SER_hh_fec_in!O7=0,0,1000000/0.086*SER_hh_fec_in!O7/SER_hh_num_in!O7)</f>
        <v>76935.235931167073</v>
      </c>
      <c r="P7" s="100">
        <f>IF(SER_hh_fec_in!P7=0,0,1000000/0.086*SER_hh_fec_in!P7/SER_hh_num_in!P7)</f>
        <v>77809.084611695114</v>
      </c>
      <c r="Q7" s="100">
        <f>IF(SER_hh_fec_in!Q7=0,0,1000000/0.086*SER_hh_fec_in!Q7/SER_hh_num_in!Q7)</f>
        <v>71619.489911649827</v>
      </c>
    </row>
    <row r="8" spans="1:17" ht="12" customHeight="1" x14ac:dyDescent="0.25">
      <c r="A8" s="88" t="s">
        <v>101</v>
      </c>
      <c r="B8" s="100"/>
      <c r="C8" s="100">
        <f>IF(SER_hh_fec_in!C8=0,0,1000000/0.086*SER_hh_fec_in!C8/SER_hh_num_in!C8)</f>
        <v>0</v>
      </c>
      <c r="D8" s="100">
        <f>IF(SER_hh_fec_in!D8=0,0,1000000/0.086*SER_hh_fec_in!D8/SER_hh_num_in!D8)</f>
        <v>0</v>
      </c>
      <c r="E8" s="100">
        <f>IF(SER_hh_fec_in!E8=0,0,1000000/0.086*SER_hh_fec_in!E8/SER_hh_num_in!E8)</f>
        <v>0</v>
      </c>
      <c r="F8" s="100">
        <f>IF(SER_hh_fec_in!F8=0,0,1000000/0.086*SER_hh_fec_in!F8/SER_hh_num_in!F8)</f>
        <v>0</v>
      </c>
      <c r="G8" s="100">
        <f>IF(SER_hh_fec_in!G8=0,0,1000000/0.086*SER_hh_fec_in!G8/SER_hh_num_in!G8)</f>
        <v>0</v>
      </c>
      <c r="H8" s="100">
        <f>IF(SER_hh_fec_in!H8=0,0,1000000/0.086*SER_hh_fec_in!H8/SER_hh_num_in!H8)</f>
        <v>0</v>
      </c>
      <c r="I8" s="100">
        <f>IF(SER_hh_fec_in!I8=0,0,1000000/0.086*SER_hh_fec_in!I8/SER_hh_num_in!I8)</f>
        <v>0</v>
      </c>
      <c r="J8" s="100">
        <f>IF(SER_hh_fec_in!J8=0,0,1000000/0.086*SER_hh_fec_in!J8/SER_hh_num_in!J8)</f>
        <v>0</v>
      </c>
      <c r="K8" s="100">
        <f>IF(SER_hh_fec_in!K8=0,0,1000000/0.086*SER_hh_fec_in!K8/SER_hh_num_in!K8)</f>
        <v>0</v>
      </c>
      <c r="L8" s="100">
        <f>IF(SER_hh_fec_in!L8=0,0,1000000/0.086*SER_hh_fec_in!L8/SER_hh_num_in!L8)</f>
        <v>0</v>
      </c>
      <c r="M8" s="100">
        <f>IF(SER_hh_fec_in!M8=0,0,1000000/0.086*SER_hh_fec_in!M8/SER_hh_num_in!M8)</f>
        <v>0</v>
      </c>
      <c r="N8" s="100">
        <f>IF(SER_hh_fec_in!N8=0,0,1000000/0.086*SER_hh_fec_in!N8/SER_hh_num_in!N8)</f>
        <v>0</v>
      </c>
      <c r="O8" s="100">
        <f>IF(SER_hh_fec_in!O8=0,0,1000000/0.086*SER_hh_fec_in!O8/SER_hh_num_in!O8)</f>
        <v>0</v>
      </c>
      <c r="P8" s="100">
        <f>IF(SER_hh_fec_in!P8=0,0,1000000/0.086*SER_hh_fec_in!P8/SER_hh_num_in!P8)</f>
        <v>0</v>
      </c>
      <c r="Q8" s="100">
        <f>IF(SER_hh_fec_in!Q8=0,0,1000000/0.086*SER_hh_fec_in!Q8/SER_hh_num_in!Q8)</f>
        <v>0</v>
      </c>
    </row>
    <row r="9" spans="1:17" ht="12" customHeight="1" x14ac:dyDescent="0.25">
      <c r="A9" s="88" t="s">
        <v>106</v>
      </c>
      <c r="B9" s="100"/>
      <c r="C9" s="100">
        <f>IF(SER_hh_fec_in!C9=0,0,1000000/0.086*SER_hh_fec_in!C9/SER_hh_num_in!C9)</f>
        <v>89090.594612662113</v>
      </c>
      <c r="D9" s="100">
        <f>IF(SER_hh_fec_in!D9=0,0,1000000/0.086*SER_hh_fec_in!D9/SER_hh_num_in!D9)</f>
        <v>100757.86979085716</v>
      </c>
      <c r="E9" s="100">
        <f>IF(SER_hh_fec_in!E9=0,0,1000000/0.086*SER_hh_fec_in!E9/SER_hh_num_in!E9)</f>
        <v>94213.832109280687</v>
      </c>
      <c r="F9" s="100">
        <f>IF(SER_hh_fec_in!F9=0,0,1000000/0.086*SER_hh_fec_in!F9/SER_hh_num_in!F9)</f>
        <v>94602.880551029928</v>
      </c>
      <c r="G9" s="100">
        <f>IF(SER_hh_fec_in!G9=0,0,1000000/0.086*SER_hh_fec_in!G9/SER_hh_num_in!G9)</f>
        <v>94765.50643735913</v>
      </c>
      <c r="H9" s="100">
        <f>IF(SER_hh_fec_in!H9=0,0,1000000/0.086*SER_hh_fec_in!H9/SER_hh_num_in!H9)</f>
        <v>90762.476917724853</v>
      </c>
      <c r="I9" s="100">
        <f>IF(SER_hh_fec_in!I9=0,0,1000000/0.086*SER_hh_fec_in!I9/SER_hh_num_in!I9)</f>
        <v>102467.50116335369</v>
      </c>
      <c r="J9" s="100">
        <f>IF(SER_hh_fec_in!J9=0,0,1000000/0.086*SER_hh_fec_in!J9/SER_hh_num_in!J9)</f>
        <v>79130.388314657073</v>
      </c>
      <c r="K9" s="100">
        <f>IF(SER_hh_fec_in!K9=0,0,1000000/0.086*SER_hh_fec_in!K9/SER_hh_num_in!K9)</f>
        <v>64935.975710326449</v>
      </c>
      <c r="L9" s="100">
        <f>IF(SER_hh_fec_in!L9=0,0,1000000/0.086*SER_hh_fec_in!L9/SER_hh_num_in!L9)</f>
        <v>74317.381488712505</v>
      </c>
      <c r="M9" s="100">
        <f>IF(SER_hh_fec_in!M9=0,0,1000000/0.086*SER_hh_fec_in!M9/SER_hh_num_in!M9)</f>
        <v>64798.998586795664</v>
      </c>
      <c r="N9" s="100">
        <f>IF(SER_hh_fec_in!N9=0,0,1000000/0.086*SER_hh_fec_in!N9/SER_hh_num_in!N9)</f>
        <v>0</v>
      </c>
      <c r="O9" s="100">
        <f>IF(SER_hh_fec_in!O9=0,0,1000000/0.086*SER_hh_fec_in!O9/SER_hh_num_in!O9)</f>
        <v>0</v>
      </c>
      <c r="P9" s="100">
        <f>IF(SER_hh_fec_in!P9=0,0,1000000/0.086*SER_hh_fec_in!P9/SER_hh_num_in!P9)</f>
        <v>76553.679541576537</v>
      </c>
      <c r="Q9" s="100">
        <f>IF(SER_hh_fec_in!Q9=0,0,1000000/0.086*SER_hh_fec_in!Q9/SER_hh_num_in!Q9)</f>
        <v>67512.137250180924</v>
      </c>
    </row>
    <row r="10" spans="1:17" ht="12" customHeight="1" x14ac:dyDescent="0.25">
      <c r="A10" s="88" t="s">
        <v>34</v>
      </c>
      <c r="B10" s="100"/>
      <c r="C10" s="100">
        <f>IF(SER_hh_fec_in!C10=0,0,1000000/0.086*SER_hh_fec_in!C10/SER_hh_num_in!C10)</f>
        <v>119178.71795483057</v>
      </c>
      <c r="D10" s="100">
        <f>IF(SER_hh_fec_in!D10=0,0,1000000/0.086*SER_hh_fec_in!D10/SER_hh_num_in!D10)</f>
        <v>121125.53672760277</v>
      </c>
      <c r="E10" s="100">
        <f>IF(SER_hh_fec_in!E10=0,0,1000000/0.086*SER_hh_fec_in!E10/SER_hh_num_in!E10)</f>
        <v>123403.75707914676</v>
      </c>
      <c r="F10" s="100">
        <f>IF(SER_hh_fec_in!F10=0,0,1000000/0.086*SER_hh_fec_in!F10/SER_hh_num_in!F10)</f>
        <v>122913.13066208035</v>
      </c>
      <c r="G10" s="100">
        <f>IF(SER_hh_fec_in!G10=0,0,1000000/0.086*SER_hh_fec_in!G10/SER_hh_num_in!G10)</f>
        <v>115353.72045776852</v>
      </c>
      <c r="H10" s="100">
        <f>IF(SER_hh_fec_in!H10=0,0,1000000/0.086*SER_hh_fec_in!H10/SER_hh_num_in!H10)</f>
        <v>116302.30068121485</v>
      </c>
      <c r="I10" s="100">
        <f>IF(SER_hh_fec_in!I10=0,0,1000000/0.086*SER_hh_fec_in!I10/SER_hh_num_in!I10)</f>
        <v>118829.26992117842</v>
      </c>
      <c r="J10" s="100">
        <f>IF(SER_hh_fec_in!J10=0,0,1000000/0.086*SER_hh_fec_in!J10/SER_hh_num_in!J10)</f>
        <v>0</v>
      </c>
      <c r="K10" s="100">
        <f>IF(SER_hh_fec_in!K10=0,0,1000000/0.086*SER_hh_fec_in!K10/SER_hh_num_in!K10)</f>
        <v>92807.375203525851</v>
      </c>
      <c r="L10" s="100">
        <f>IF(SER_hh_fec_in!L10=0,0,1000000/0.086*SER_hh_fec_in!L10/SER_hh_num_in!L10)</f>
        <v>97814.881015693114</v>
      </c>
      <c r="M10" s="100">
        <f>IF(SER_hh_fec_in!M10=0,0,1000000/0.086*SER_hh_fec_in!M10/SER_hh_num_in!M10)</f>
        <v>82985.384363861856</v>
      </c>
      <c r="N10" s="100">
        <f>IF(SER_hh_fec_in!N10=0,0,1000000/0.086*SER_hh_fec_in!N10/SER_hh_num_in!N10)</f>
        <v>100899.89900516247</v>
      </c>
      <c r="O10" s="100">
        <f>IF(SER_hh_fec_in!O10=0,0,1000000/0.086*SER_hh_fec_in!O10/SER_hh_num_in!O10)</f>
        <v>92542.576432632035</v>
      </c>
      <c r="P10" s="100">
        <f>IF(SER_hh_fec_in!P10=0,0,1000000/0.086*SER_hh_fec_in!P10/SER_hh_num_in!P10)</f>
        <v>0</v>
      </c>
      <c r="Q10" s="100">
        <f>IF(SER_hh_fec_in!Q10=0,0,1000000/0.086*SER_hh_fec_in!Q10/SER_hh_num_in!Q10)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IF(SER_hh_fec_in!C11=0,0,1000000/0.086*SER_hh_fec_in!C11/SER_hh_num_in!C11)</f>
        <v>0</v>
      </c>
      <c r="D11" s="100">
        <f>IF(SER_hh_fec_in!D11=0,0,1000000/0.086*SER_hh_fec_in!D11/SER_hh_num_in!D11)</f>
        <v>0</v>
      </c>
      <c r="E11" s="100">
        <f>IF(SER_hh_fec_in!E11=0,0,1000000/0.086*SER_hh_fec_in!E11/SER_hh_num_in!E11)</f>
        <v>0</v>
      </c>
      <c r="F11" s="100">
        <f>IF(SER_hh_fec_in!F11=0,0,1000000/0.086*SER_hh_fec_in!F11/SER_hh_num_in!F11)</f>
        <v>0</v>
      </c>
      <c r="G11" s="100">
        <f>IF(SER_hh_fec_in!G11=0,0,1000000/0.086*SER_hh_fec_in!G11/SER_hh_num_in!G11)</f>
        <v>0</v>
      </c>
      <c r="H11" s="100">
        <f>IF(SER_hh_fec_in!H11=0,0,1000000/0.086*SER_hh_fec_in!H11/SER_hh_num_in!H11)</f>
        <v>0</v>
      </c>
      <c r="I11" s="100">
        <f>IF(SER_hh_fec_in!I11=0,0,1000000/0.086*SER_hh_fec_in!I11/SER_hh_num_in!I11)</f>
        <v>0</v>
      </c>
      <c r="J11" s="100">
        <f>IF(SER_hh_fec_in!J11=0,0,1000000/0.086*SER_hh_fec_in!J11/SER_hh_num_in!J11)</f>
        <v>0</v>
      </c>
      <c r="K11" s="100">
        <f>IF(SER_hh_fec_in!K11=0,0,1000000/0.086*SER_hh_fec_in!K11/SER_hh_num_in!K11)</f>
        <v>0</v>
      </c>
      <c r="L11" s="100">
        <f>IF(SER_hh_fec_in!L11=0,0,1000000/0.086*SER_hh_fec_in!L11/SER_hh_num_in!L11)</f>
        <v>0</v>
      </c>
      <c r="M11" s="100">
        <f>IF(SER_hh_fec_in!M11=0,0,1000000/0.086*SER_hh_fec_in!M11/SER_hh_num_in!M11)</f>
        <v>0</v>
      </c>
      <c r="N11" s="100">
        <f>IF(SER_hh_fec_in!N11=0,0,1000000/0.086*SER_hh_fec_in!N11/SER_hh_num_in!N11)</f>
        <v>0</v>
      </c>
      <c r="O11" s="100">
        <f>IF(SER_hh_fec_in!O11=0,0,1000000/0.086*SER_hh_fec_in!O11/SER_hh_num_in!O11)</f>
        <v>0</v>
      </c>
      <c r="P11" s="100">
        <f>IF(SER_hh_fec_in!P11=0,0,1000000/0.086*SER_hh_fec_in!P11/SER_hh_num_in!P11)</f>
        <v>0</v>
      </c>
      <c r="Q11" s="100">
        <f>IF(SER_hh_fec_in!Q11=0,0,1000000/0.086*SER_hh_fec_in!Q11/SER_hh_num_in!Q11)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IF(SER_hh_fec_in!C12=0,0,1000000/0.086*SER_hh_fec_in!C12/SER_hh_num_in!C12)</f>
        <v>81298.207767988104</v>
      </c>
      <c r="D12" s="100">
        <f>IF(SER_hh_fec_in!D12=0,0,1000000/0.086*SER_hh_fec_in!D12/SER_hh_num_in!D12)</f>
        <v>0</v>
      </c>
      <c r="E12" s="100">
        <f>IF(SER_hh_fec_in!E12=0,0,1000000/0.086*SER_hh_fec_in!E12/SER_hh_num_in!E12)</f>
        <v>84470.057308938471</v>
      </c>
      <c r="F12" s="100">
        <f>IF(SER_hh_fec_in!F12=0,0,1000000/0.086*SER_hh_fec_in!F12/SER_hh_num_in!F12)</f>
        <v>81838.883683241642</v>
      </c>
      <c r="G12" s="100">
        <f>IF(SER_hh_fec_in!G12=0,0,1000000/0.086*SER_hh_fec_in!G12/SER_hh_num_in!G12)</f>
        <v>77728.369881452352</v>
      </c>
      <c r="H12" s="100">
        <f>IF(SER_hh_fec_in!H12=0,0,1000000/0.086*SER_hh_fec_in!H12/SER_hh_num_in!H12)</f>
        <v>77156.048082224108</v>
      </c>
      <c r="I12" s="100">
        <f>IF(SER_hh_fec_in!I12=0,0,1000000/0.086*SER_hh_fec_in!I12/SER_hh_num_in!I12)</f>
        <v>73371.545910979738</v>
      </c>
      <c r="J12" s="100">
        <f>IF(SER_hh_fec_in!J12=0,0,1000000/0.086*SER_hh_fec_in!J12/SER_hh_num_in!J12)</f>
        <v>63952.163501444171</v>
      </c>
      <c r="K12" s="100">
        <f>IF(SER_hh_fec_in!K12=0,0,1000000/0.086*SER_hh_fec_in!K12/SER_hh_num_in!K12)</f>
        <v>57186.877368938469</v>
      </c>
      <c r="L12" s="100">
        <f>IF(SER_hh_fec_in!L12=0,0,1000000/0.086*SER_hh_fec_in!L12/SER_hh_num_in!L12)</f>
        <v>62538.728547791667</v>
      </c>
      <c r="M12" s="100">
        <f>IF(SER_hh_fec_in!M12=0,0,1000000/0.086*SER_hh_fec_in!M12/SER_hh_num_in!M12)</f>
        <v>54678.017636204408</v>
      </c>
      <c r="N12" s="100">
        <f>IF(SER_hh_fec_in!N12=0,0,1000000/0.086*SER_hh_fec_in!N12/SER_hh_num_in!N12)</f>
        <v>65853.840048701051</v>
      </c>
      <c r="O12" s="100">
        <f>IF(SER_hh_fec_in!O12=0,0,1000000/0.086*SER_hh_fec_in!O12/SER_hh_num_in!O12)</f>
        <v>63776.285303898643</v>
      </c>
      <c r="P12" s="100">
        <f>IF(SER_hh_fec_in!P12=0,0,1000000/0.086*SER_hh_fec_in!P12/SER_hh_num_in!P12)</f>
        <v>0</v>
      </c>
      <c r="Q12" s="100">
        <f>IF(SER_hh_fec_in!Q12=0,0,1000000/0.086*SER_hh_fec_in!Q12/SER_hh_num_in!Q12)</f>
        <v>59134.227108714462</v>
      </c>
    </row>
    <row r="13" spans="1:17" ht="12" customHeight="1" x14ac:dyDescent="0.25">
      <c r="A13" s="88" t="s">
        <v>105</v>
      </c>
      <c r="B13" s="100"/>
      <c r="C13" s="100">
        <f>IF(SER_hh_fec_in!C13=0,0,1000000/0.086*SER_hh_fec_in!C13/SER_hh_num_in!C13)</f>
        <v>52753.510264897392</v>
      </c>
      <c r="D13" s="100">
        <f>IF(SER_hh_fec_in!D13=0,0,1000000/0.086*SER_hh_fec_in!D13/SER_hh_num_in!D13)</f>
        <v>55526.46364148178</v>
      </c>
      <c r="E13" s="100">
        <f>IF(SER_hh_fec_in!E13=0,0,1000000/0.086*SER_hh_fec_in!E13/SER_hh_num_in!E13)</f>
        <v>56287.776502514258</v>
      </c>
      <c r="F13" s="100">
        <f>IF(SER_hh_fec_in!F13=0,0,1000000/0.086*SER_hh_fec_in!F13/SER_hh_num_in!F13)</f>
        <v>55661.652223606754</v>
      </c>
      <c r="G13" s="100">
        <f>IF(SER_hh_fec_in!G13=0,0,1000000/0.086*SER_hh_fec_in!G13/SER_hh_num_in!G13)</f>
        <v>52337.938386987378</v>
      </c>
      <c r="H13" s="100">
        <f>IF(SER_hh_fec_in!H13=0,0,1000000/0.086*SER_hh_fec_in!H13/SER_hh_num_in!H13)</f>
        <v>52878.717172861245</v>
      </c>
      <c r="I13" s="100">
        <f>IF(SER_hh_fec_in!I13=0,0,1000000/0.086*SER_hh_fec_in!I13/SER_hh_num_in!I13)</f>
        <v>53628.757410416052</v>
      </c>
      <c r="J13" s="100">
        <f>IF(SER_hh_fec_in!J13=0,0,1000000/0.086*SER_hh_fec_in!J13/SER_hh_num_in!J13)</f>
        <v>43786.221600486191</v>
      </c>
      <c r="K13" s="100">
        <f>IF(SER_hh_fec_in!K13=0,0,1000000/0.086*SER_hh_fec_in!K13/SER_hh_num_in!K13)</f>
        <v>38841.962955922398</v>
      </c>
      <c r="L13" s="100">
        <f>IF(SER_hh_fec_in!L13=0,0,1000000/0.086*SER_hh_fec_in!L13/SER_hh_num_in!L13)</f>
        <v>33521.328035709164</v>
      </c>
      <c r="M13" s="100">
        <f>IF(SER_hh_fec_in!M13=0,0,1000000/0.086*SER_hh_fec_in!M13/SER_hh_num_in!M13)</f>
        <v>23128.982807128814</v>
      </c>
      <c r="N13" s="100">
        <f>IF(SER_hh_fec_in!N13=0,0,1000000/0.086*SER_hh_fec_in!N13/SER_hh_num_in!N13)</f>
        <v>24969.056505560726</v>
      </c>
      <c r="O13" s="100">
        <f>IF(SER_hh_fec_in!O13=0,0,1000000/0.086*SER_hh_fec_in!O13/SER_hh_num_in!O13)</f>
        <v>21605.363006590538</v>
      </c>
      <c r="P13" s="100">
        <f>IF(SER_hh_fec_in!P13=0,0,1000000/0.086*SER_hh_fec_in!P13/SER_hh_num_in!P13)</f>
        <v>21145.436128260222</v>
      </c>
      <c r="Q13" s="100">
        <f>IF(SER_hh_fec_in!Q13=0,0,1000000/0.086*SER_hh_fec_in!Q13/SER_hh_num_in!Q13)</f>
        <v>19054.50221204757</v>
      </c>
    </row>
    <row r="14" spans="1:17" ht="12" customHeight="1" x14ac:dyDescent="0.25">
      <c r="A14" s="51" t="s">
        <v>104</v>
      </c>
      <c r="B14" s="22"/>
      <c r="C14" s="22">
        <f>IF(SER_hh_fec_in!C14=0,0,1000000/0.086*SER_hh_fec_in!C14/SER_hh_num_in!C14)</f>
        <v>0</v>
      </c>
      <c r="D14" s="22">
        <f>IF(SER_hh_fec_in!D14=0,0,1000000/0.086*SER_hh_fec_in!D14/SER_hh_num_in!D14)</f>
        <v>92129.278167657263</v>
      </c>
      <c r="E14" s="22">
        <f>IF(SER_hh_fec_in!E14=0,0,1000000/0.086*SER_hh_fec_in!E14/SER_hh_num_in!E14)</f>
        <v>92772.267635042648</v>
      </c>
      <c r="F14" s="22">
        <f>IF(SER_hh_fec_in!F14=0,0,1000000/0.086*SER_hh_fec_in!F14/SER_hh_num_in!F14)</f>
        <v>90788.84278432159</v>
      </c>
      <c r="G14" s="22">
        <f>IF(SER_hh_fec_in!G14=0,0,1000000/0.086*SER_hh_fec_in!G14/SER_hh_num_in!G14)</f>
        <v>84853.347863447707</v>
      </c>
      <c r="H14" s="22">
        <f>IF(SER_hh_fec_in!H14=0,0,1000000/0.086*SER_hh_fec_in!H14/SER_hh_num_in!H14)</f>
        <v>84941.424537607629</v>
      </c>
      <c r="I14" s="22">
        <f>IF(SER_hh_fec_in!I14=0,0,1000000/0.086*SER_hh_fec_in!I14/SER_hh_num_in!I14)</f>
        <v>86407.50344928242</v>
      </c>
      <c r="J14" s="22">
        <f>IF(SER_hh_fec_in!J14=0,0,1000000/0.086*SER_hh_fec_in!J14/SER_hh_num_in!J14)</f>
        <v>0</v>
      </c>
      <c r="K14" s="22">
        <f>IF(SER_hh_fec_in!K14=0,0,1000000/0.086*SER_hh_fec_in!K14/SER_hh_num_in!K14)</f>
        <v>0</v>
      </c>
      <c r="L14" s="22">
        <f>IF(SER_hh_fec_in!L14=0,0,1000000/0.086*SER_hh_fec_in!L14/SER_hh_num_in!L14)</f>
        <v>69072.025441014761</v>
      </c>
      <c r="M14" s="22">
        <f>IF(SER_hh_fec_in!M14=0,0,1000000/0.086*SER_hh_fec_in!M14/SER_hh_num_in!M14)</f>
        <v>59475.051849371041</v>
      </c>
      <c r="N14" s="22">
        <f>IF(SER_hh_fec_in!N14=0,0,1000000/0.086*SER_hh_fec_in!N14/SER_hh_num_in!N14)</f>
        <v>72833.070532565049</v>
      </c>
      <c r="O14" s="22">
        <f>IF(SER_hh_fec_in!O14=0,0,1000000/0.086*SER_hh_fec_in!O14/SER_hh_num_in!O14)</f>
        <v>0</v>
      </c>
      <c r="P14" s="22">
        <f>IF(SER_hh_fec_in!P14=0,0,1000000/0.086*SER_hh_fec_in!P14/SER_hh_num_in!P14)</f>
        <v>68370.234719111788</v>
      </c>
      <c r="Q14" s="22">
        <f>IF(SER_hh_fec_in!Q14=0,0,1000000/0.086*SER_hh_fec_in!Q14/SER_hh_num_in!Q14)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IF(SER_hh_fec_in!C15=0,0,1000000/0.086*SER_hh_fec_in!C15/SER_hh_num_in!C15)</f>
        <v>503.93291572922055</v>
      </c>
      <c r="D15" s="104">
        <f>IF(SER_hh_fec_in!D15=0,0,1000000/0.086*SER_hh_fec_in!D15/SER_hh_num_in!D15)</f>
        <v>1230.0964539477011</v>
      </c>
      <c r="E15" s="104">
        <f>IF(SER_hh_fec_in!E15=0,0,1000000/0.086*SER_hh_fec_in!E15/SER_hh_num_in!E15)</f>
        <v>883.36256949899428</v>
      </c>
      <c r="F15" s="104">
        <f>IF(SER_hh_fec_in!F15=0,0,1000000/0.086*SER_hh_fec_in!F15/SER_hh_num_in!F15)</f>
        <v>920.86178831234076</v>
      </c>
      <c r="G15" s="104">
        <f>IF(SER_hh_fec_in!G15=0,0,1000000/0.086*SER_hh_fec_in!G15/SER_hh_num_in!G15)</f>
        <v>530.29152614334942</v>
      </c>
      <c r="H15" s="104">
        <f>IF(SER_hh_fec_in!H15=0,0,1000000/0.086*SER_hh_fec_in!H15/SER_hh_num_in!H15)</f>
        <v>850.43866254054558</v>
      </c>
      <c r="I15" s="104">
        <f>IF(SER_hh_fec_in!I15=0,0,1000000/0.086*SER_hh_fec_in!I15/SER_hh_num_in!I15)</f>
        <v>558.02452899690559</v>
      </c>
      <c r="J15" s="104">
        <f>IF(SER_hh_fec_in!J15=0,0,1000000/0.086*SER_hh_fec_in!J15/SER_hh_num_in!J15)</f>
        <v>678.983096590694</v>
      </c>
      <c r="K15" s="104">
        <f>IF(SER_hh_fec_in!K15=0,0,1000000/0.086*SER_hh_fec_in!K15/SER_hh_num_in!K15)</f>
        <v>528.13518529016346</v>
      </c>
      <c r="L15" s="104">
        <f>IF(SER_hh_fec_in!L15=0,0,1000000/0.086*SER_hh_fec_in!L15/SER_hh_num_in!L15)</f>
        <v>515.21855388016604</v>
      </c>
      <c r="M15" s="104">
        <f>IF(SER_hh_fec_in!M15=0,0,1000000/0.086*SER_hh_fec_in!M15/SER_hh_num_in!M15)</f>
        <v>520.15138483989585</v>
      </c>
      <c r="N15" s="104">
        <f>IF(SER_hh_fec_in!N15=0,0,1000000/0.086*SER_hh_fec_in!N15/SER_hh_num_in!N15)</f>
        <v>626.52464976898614</v>
      </c>
      <c r="O15" s="104">
        <f>IF(SER_hh_fec_in!O15=0,0,1000000/0.086*SER_hh_fec_in!O15/SER_hh_num_in!O15)</f>
        <v>570.62159151870867</v>
      </c>
      <c r="P15" s="104">
        <f>IF(SER_hh_fec_in!P15=0,0,1000000/0.086*SER_hh_fec_in!P15/SER_hh_num_in!P15)</f>
        <v>1045.3331311984027</v>
      </c>
      <c r="Q15" s="104">
        <f>IF(SER_hh_fec_in!Q15=0,0,1000000/0.086*SER_hh_fec_in!Q15/SER_hh_num_in!Q15)</f>
        <v>652.11777095542368</v>
      </c>
    </row>
    <row r="16" spans="1:17" ht="12.95" customHeight="1" x14ac:dyDescent="0.25">
      <c r="A16" s="90" t="s">
        <v>102</v>
      </c>
      <c r="B16" s="101"/>
      <c r="C16" s="101">
        <f>IF(SER_hh_fec_in!C16=0,0,1000000/0.086*SER_hh_fec_in!C16/SER_hh_num_in!C16)</f>
        <v>4910.0706065642908</v>
      </c>
      <c r="D16" s="101">
        <f>IF(SER_hh_fec_in!D16=0,0,1000000/0.086*SER_hh_fec_in!D16/SER_hh_num_in!D16)</f>
        <v>4830.030549509519</v>
      </c>
      <c r="E16" s="101">
        <f>IF(SER_hh_fec_in!E16=0,0,1000000/0.086*SER_hh_fec_in!E16/SER_hh_num_in!E16)</f>
        <v>4775.2270263499968</v>
      </c>
      <c r="F16" s="101">
        <f>IF(SER_hh_fec_in!F16=0,0,1000000/0.086*SER_hh_fec_in!F16/SER_hh_num_in!F16)</f>
        <v>4726.368533385843</v>
      </c>
      <c r="G16" s="101">
        <f>IF(SER_hh_fec_in!G16=0,0,1000000/0.086*SER_hh_fec_in!G16/SER_hh_num_in!G16)</f>
        <v>4684.3981430706854</v>
      </c>
      <c r="H16" s="101">
        <f>IF(SER_hh_fec_in!H16=0,0,1000000/0.086*SER_hh_fec_in!H16/SER_hh_num_in!H16)</f>
        <v>4634.8631934748682</v>
      </c>
      <c r="I16" s="101">
        <f>IF(SER_hh_fec_in!I16=0,0,1000000/0.086*SER_hh_fec_in!I16/SER_hh_num_in!I16)</f>
        <v>4573.6797126375977</v>
      </c>
      <c r="J16" s="101">
        <f>IF(SER_hh_fec_in!J16=0,0,1000000/0.086*SER_hh_fec_in!J16/SER_hh_num_in!J16)</f>
        <v>4530.2564896011008</v>
      </c>
      <c r="K16" s="101">
        <f>IF(SER_hh_fec_in!K16=0,0,1000000/0.086*SER_hh_fec_in!K16/SER_hh_num_in!K16)</f>
        <v>4466.5527960245226</v>
      </c>
      <c r="L16" s="101">
        <f>IF(SER_hh_fec_in!L16=0,0,1000000/0.086*SER_hh_fec_in!L16/SER_hh_num_in!L16)</f>
        <v>4460.874372262515</v>
      </c>
      <c r="M16" s="101">
        <f>IF(SER_hh_fec_in!M16=0,0,1000000/0.086*SER_hh_fec_in!M16/SER_hh_num_in!M16)</f>
        <v>4438.7099426520872</v>
      </c>
      <c r="N16" s="101">
        <f>IF(SER_hh_fec_in!N16=0,0,1000000/0.086*SER_hh_fec_in!N16/SER_hh_num_in!N16)</f>
        <v>4439.620402727639</v>
      </c>
      <c r="O16" s="101">
        <f>IF(SER_hh_fec_in!O16=0,0,1000000/0.086*SER_hh_fec_in!O16/SER_hh_num_in!O16)</f>
        <v>4474.7594672309388</v>
      </c>
      <c r="P16" s="101">
        <f>IF(SER_hh_fec_in!P16=0,0,1000000/0.086*SER_hh_fec_in!P16/SER_hh_num_in!P16)</f>
        <v>4527.4428724875406</v>
      </c>
      <c r="Q16" s="101">
        <f>IF(SER_hh_fec_in!Q16=0,0,1000000/0.086*SER_hh_fec_in!Q16/SER_hh_num_in!Q16)</f>
        <v>4507.0208681468021</v>
      </c>
    </row>
    <row r="17" spans="1:17" ht="12.95" customHeight="1" x14ac:dyDescent="0.25">
      <c r="A17" s="88" t="s">
        <v>101</v>
      </c>
      <c r="B17" s="103"/>
      <c r="C17" s="103">
        <f>IF(SER_hh_fec_in!C17=0,0,1000000/0.086*SER_hh_fec_in!C17/SER_hh_num_in!C17)</f>
        <v>0</v>
      </c>
      <c r="D17" s="103">
        <f>IF(SER_hh_fec_in!D17=0,0,1000000/0.086*SER_hh_fec_in!D17/SER_hh_num_in!D17)</f>
        <v>0</v>
      </c>
      <c r="E17" s="103">
        <f>IF(SER_hh_fec_in!E17=0,0,1000000/0.086*SER_hh_fec_in!E17/SER_hh_num_in!E17)</f>
        <v>0</v>
      </c>
      <c r="F17" s="103">
        <f>IF(SER_hh_fec_in!F17=0,0,1000000/0.086*SER_hh_fec_in!F17/SER_hh_num_in!F17)</f>
        <v>0</v>
      </c>
      <c r="G17" s="103">
        <f>IF(SER_hh_fec_in!G17=0,0,1000000/0.086*SER_hh_fec_in!G17/SER_hh_num_in!G17)</f>
        <v>0</v>
      </c>
      <c r="H17" s="103">
        <f>IF(SER_hh_fec_in!H17=0,0,1000000/0.086*SER_hh_fec_in!H17/SER_hh_num_in!H17)</f>
        <v>0</v>
      </c>
      <c r="I17" s="103">
        <f>IF(SER_hh_fec_in!I17=0,0,1000000/0.086*SER_hh_fec_in!I17/SER_hh_num_in!I17)</f>
        <v>0</v>
      </c>
      <c r="J17" s="103">
        <f>IF(SER_hh_fec_in!J17=0,0,1000000/0.086*SER_hh_fec_in!J17/SER_hh_num_in!J17)</f>
        <v>0</v>
      </c>
      <c r="K17" s="103">
        <f>IF(SER_hh_fec_in!K17=0,0,1000000/0.086*SER_hh_fec_in!K17/SER_hh_num_in!K17)</f>
        <v>0</v>
      </c>
      <c r="L17" s="103">
        <f>IF(SER_hh_fec_in!L17=0,0,1000000/0.086*SER_hh_fec_in!L17/SER_hh_num_in!L17)</f>
        <v>0</v>
      </c>
      <c r="M17" s="103">
        <f>IF(SER_hh_fec_in!M17=0,0,1000000/0.086*SER_hh_fec_in!M17/SER_hh_num_in!M17)</f>
        <v>0</v>
      </c>
      <c r="N17" s="103">
        <f>IF(SER_hh_fec_in!N17=0,0,1000000/0.086*SER_hh_fec_in!N17/SER_hh_num_in!N17)</f>
        <v>0</v>
      </c>
      <c r="O17" s="103">
        <f>IF(SER_hh_fec_in!O17=0,0,1000000/0.086*SER_hh_fec_in!O17/SER_hh_num_in!O17)</f>
        <v>0</v>
      </c>
      <c r="P17" s="103">
        <f>IF(SER_hh_fec_in!P17=0,0,1000000/0.086*SER_hh_fec_in!P17/SER_hh_num_in!P17)</f>
        <v>0</v>
      </c>
      <c r="Q17" s="103">
        <f>IF(SER_hh_fec_in!Q17=0,0,1000000/0.086*SER_hh_fec_in!Q17/SER_hh_num_in!Q17)</f>
        <v>0</v>
      </c>
    </row>
    <row r="18" spans="1:17" ht="12" customHeight="1" x14ac:dyDescent="0.25">
      <c r="A18" s="88" t="s">
        <v>100</v>
      </c>
      <c r="B18" s="103"/>
      <c r="C18" s="103">
        <f>IF(SER_hh_fec_in!C18=0,0,1000000/0.086*SER_hh_fec_in!C18/SER_hh_num_in!C18)</f>
        <v>4910.0706065642908</v>
      </c>
      <c r="D18" s="103">
        <f>IF(SER_hh_fec_in!D18=0,0,1000000/0.086*SER_hh_fec_in!D18/SER_hh_num_in!D18)</f>
        <v>4830.030549509519</v>
      </c>
      <c r="E18" s="103">
        <f>IF(SER_hh_fec_in!E18=0,0,1000000/0.086*SER_hh_fec_in!E18/SER_hh_num_in!E18)</f>
        <v>4775.2270263499968</v>
      </c>
      <c r="F18" s="103">
        <f>IF(SER_hh_fec_in!F18=0,0,1000000/0.086*SER_hh_fec_in!F18/SER_hh_num_in!F18)</f>
        <v>4726.368533385843</v>
      </c>
      <c r="G18" s="103">
        <f>IF(SER_hh_fec_in!G18=0,0,1000000/0.086*SER_hh_fec_in!G18/SER_hh_num_in!G18)</f>
        <v>4684.3981430706854</v>
      </c>
      <c r="H18" s="103">
        <f>IF(SER_hh_fec_in!H18=0,0,1000000/0.086*SER_hh_fec_in!H18/SER_hh_num_in!H18)</f>
        <v>4634.8631934748682</v>
      </c>
      <c r="I18" s="103">
        <f>IF(SER_hh_fec_in!I18=0,0,1000000/0.086*SER_hh_fec_in!I18/SER_hh_num_in!I18)</f>
        <v>4573.6797126375977</v>
      </c>
      <c r="J18" s="103">
        <f>IF(SER_hh_fec_in!J18=0,0,1000000/0.086*SER_hh_fec_in!J18/SER_hh_num_in!J18)</f>
        <v>4530.2564896011008</v>
      </c>
      <c r="K18" s="103">
        <f>IF(SER_hh_fec_in!K18=0,0,1000000/0.086*SER_hh_fec_in!K18/SER_hh_num_in!K18)</f>
        <v>4466.5527960245226</v>
      </c>
      <c r="L18" s="103">
        <f>IF(SER_hh_fec_in!L18=0,0,1000000/0.086*SER_hh_fec_in!L18/SER_hh_num_in!L18)</f>
        <v>4460.874372262515</v>
      </c>
      <c r="M18" s="103">
        <f>IF(SER_hh_fec_in!M18=0,0,1000000/0.086*SER_hh_fec_in!M18/SER_hh_num_in!M18)</f>
        <v>4438.7099426520872</v>
      </c>
      <c r="N18" s="103">
        <f>IF(SER_hh_fec_in!N18=0,0,1000000/0.086*SER_hh_fec_in!N18/SER_hh_num_in!N18)</f>
        <v>4439.620402727639</v>
      </c>
      <c r="O18" s="103">
        <f>IF(SER_hh_fec_in!O18=0,0,1000000/0.086*SER_hh_fec_in!O18/SER_hh_num_in!O18)</f>
        <v>4474.7594672309388</v>
      </c>
      <c r="P18" s="103">
        <f>IF(SER_hh_fec_in!P18=0,0,1000000/0.086*SER_hh_fec_in!P18/SER_hh_num_in!P18)</f>
        <v>4527.4428724875406</v>
      </c>
      <c r="Q18" s="103">
        <f>IF(SER_hh_fec_in!Q18=0,0,1000000/0.086*SER_hh_fec_in!Q18/SER_hh_num_in!Q18)</f>
        <v>4507.0208681468021</v>
      </c>
    </row>
    <row r="19" spans="1:17" ht="12.95" customHeight="1" x14ac:dyDescent="0.25">
      <c r="A19" s="90" t="s">
        <v>47</v>
      </c>
      <c r="B19" s="101"/>
      <c r="C19" s="101">
        <f>IF(SER_hh_fec_in!C19=0,0,1000000/0.086*SER_hh_fec_in!C19/SER_hh_num_in!C19)</f>
        <v>10608.035719903552</v>
      </c>
      <c r="D19" s="101">
        <f>IF(SER_hh_fec_in!D19=0,0,1000000/0.086*SER_hh_fec_in!D19/SER_hh_num_in!D19)</f>
        <v>10672.208314621697</v>
      </c>
      <c r="E19" s="101">
        <f>IF(SER_hh_fec_in!E19=0,0,1000000/0.086*SER_hh_fec_in!E19/SER_hh_num_in!E19)</f>
        <v>10414.758019525661</v>
      </c>
      <c r="F19" s="101">
        <f>IF(SER_hh_fec_in!F19=0,0,1000000/0.086*SER_hh_fec_in!F19/SER_hh_num_in!F19)</f>
        <v>10718.156317441568</v>
      </c>
      <c r="G19" s="101">
        <f>IF(SER_hh_fec_in!G19=0,0,1000000/0.086*SER_hh_fec_in!G19/SER_hh_num_in!G19)</f>
        <v>10819.217281395408</v>
      </c>
      <c r="H19" s="101">
        <f>IF(SER_hh_fec_in!H19=0,0,1000000/0.086*SER_hh_fec_in!H19/SER_hh_num_in!H19)</f>
        <v>10106.097586256861</v>
      </c>
      <c r="I19" s="101">
        <f>IF(SER_hh_fec_in!I19=0,0,1000000/0.086*SER_hh_fec_in!I19/SER_hh_num_in!I19)</f>
        <v>10056.800437028414</v>
      </c>
      <c r="J19" s="101">
        <f>IF(SER_hh_fec_in!J19=0,0,1000000/0.086*SER_hh_fec_in!J19/SER_hh_num_in!J19)</f>
        <v>10555.109472291806</v>
      </c>
      <c r="K19" s="101">
        <f>IF(SER_hh_fec_in!K19=0,0,1000000/0.086*SER_hh_fec_in!K19/SER_hh_num_in!K19)</f>
        <v>10369.717268571258</v>
      </c>
      <c r="L19" s="101">
        <f>IF(SER_hh_fec_in!L19=0,0,1000000/0.086*SER_hh_fec_in!L19/SER_hh_num_in!L19)</f>
        <v>9712.6075035506656</v>
      </c>
      <c r="M19" s="101">
        <f>IF(SER_hh_fec_in!M19=0,0,1000000/0.086*SER_hh_fec_in!M19/SER_hh_num_in!M19)</f>
        <v>9992.580911932806</v>
      </c>
      <c r="N19" s="101">
        <f>IF(SER_hh_fec_in!N19=0,0,1000000/0.086*SER_hh_fec_in!N19/SER_hh_num_in!N19)</f>
        <v>10805.960590956758</v>
      </c>
      <c r="O19" s="101">
        <f>IF(SER_hh_fec_in!O19=0,0,1000000/0.086*SER_hh_fec_in!O19/SER_hh_num_in!O19)</f>
        <v>10786.794101737685</v>
      </c>
      <c r="P19" s="101">
        <f>IF(SER_hh_fec_in!P19=0,0,1000000/0.086*SER_hh_fec_in!P19/SER_hh_num_in!P19)</f>
        <v>10780.777481521773</v>
      </c>
      <c r="Q19" s="101">
        <f>IF(SER_hh_fec_in!Q19=0,0,1000000/0.086*SER_hh_fec_in!Q19/SER_hh_num_in!Q19)</f>
        <v>10795.696518655868</v>
      </c>
    </row>
    <row r="20" spans="1:17" ht="12" customHeight="1" x14ac:dyDescent="0.25">
      <c r="A20" s="88" t="s">
        <v>38</v>
      </c>
      <c r="B20" s="100"/>
      <c r="C20" s="100">
        <f>IF(SER_hh_fec_in!C20=0,0,1000000/0.086*SER_hh_fec_in!C20/SER_hh_num_in!C20)</f>
        <v>0</v>
      </c>
      <c r="D20" s="100">
        <f>IF(SER_hh_fec_in!D20=0,0,1000000/0.086*SER_hh_fec_in!D20/SER_hh_num_in!D20)</f>
        <v>0</v>
      </c>
      <c r="E20" s="100">
        <f>IF(SER_hh_fec_in!E20=0,0,1000000/0.086*SER_hh_fec_in!E20/SER_hh_num_in!E20)</f>
        <v>0</v>
      </c>
      <c r="F20" s="100">
        <f>IF(SER_hh_fec_in!F20=0,0,1000000/0.086*SER_hh_fec_in!F20/SER_hh_num_in!F20)</f>
        <v>0</v>
      </c>
      <c r="G20" s="100">
        <f>IF(SER_hh_fec_in!G20=0,0,1000000/0.086*SER_hh_fec_in!G20/SER_hh_num_in!G20)</f>
        <v>0</v>
      </c>
      <c r="H20" s="100">
        <f>IF(SER_hh_fec_in!H20=0,0,1000000/0.086*SER_hh_fec_in!H20/SER_hh_num_in!H20)</f>
        <v>0</v>
      </c>
      <c r="I20" s="100">
        <f>IF(SER_hh_fec_in!I20=0,0,1000000/0.086*SER_hh_fec_in!I20/SER_hh_num_in!I20)</f>
        <v>0</v>
      </c>
      <c r="J20" s="100">
        <f>IF(SER_hh_fec_in!J20=0,0,1000000/0.086*SER_hh_fec_in!J20/SER_hh_num_in!J20)</f>
        <v>0</v>
      </c>
      <c r="K20" s="100">
        <f>IF(SER_hh_fec_in!K20=0,0,1000000/0.086*SER_hh_fec_in!K20/SER_hh_num_in!K20)</f>
        <v>0</v>
      </c>
      <c r="L20" s="100">
        <f>IF(SER_hh_fec_in!L20=0,0,1000000/0.086*SER_hh_fec_in!L20/SER_hh_num_in!L20)</f>
        <v>0</v>
      </c>
      <c r="M20" s="100">
        <f>IF(SER_hh_fec_in!M20=0,0,1000000/0.086*SER_hh_fec_in!M20/SER_hh_num_in!M20)</f>
        <v>0</v>
      </c>
      <c r="N20" s="100">
        <f>IF(SER_hh_fec_in!N20=0,0,1000000/0.086*SER_hh_fec_in!N20/SER_hh_num_in!N20)</f>
        <v>0</v>
      </c>
      <c r="O20" s="100">
        <f>IF(SER_hh_fec_in!O20=0,0,1000000/0.086*SER_hh_fec_in!O20/SER_hh_num_in!O20)</f>
        <v>0</v>
      </c>
      <c r="P20" s="100">
        <f>IF(SER_hh_fec_in!P20=0,0,1000000/0.086*SER_hh_fec_in!P20/SER_hh_num_in!P20)</f>
        <v>0</v>
      </c>
      <c r="Q20" s="100">
        <f>IF(SER_hh_fec_in!Q20=0,0,1000000/0.086*SER_hh_fec_in!Q20/SER_hh_num_in!Q20)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IF(SER_hh_fec_in!C21=0,0,1000000/0.086*SER_hh_fec_in!C21/SER_hh_num_in!C21)</f>
        <v>0</v>
      </c>
      <c r="D21" s="100">
        <f>IF(SER_hh_fec_in!D21=0,0,1000000/0.086*SER_hh_fec_in!D21/SER_hh_num_in!D21)</f>
        <v>0</v>
      </c>
      <c r="E21" s="100">
        <f>IF(SER_hh_fec_in!E21=0,0,1000000/0.086*SER_hh_fec_in!E21/SER_hh_num_in!E21)</f>
        <v>0</v>
      </c>
      <c r="F21" s="100">
        <f>IF(SER_hh_fec_in!F21=0,0,1000000/0.086*SER_hh_fec_in!F21/SER_hh_num_in!F21)</f>
        <v>0</v>
      </c>
      <c r="G21" s="100">
        <f>IF(SER_hh_fec_in!G21=0,0,1000000/0.086*SER_hh_fec_in!G21/SER_hh_num_in!G21)</f>
        <v>0</v>
      </c>
      <c r="H21" s="100">
        <f>IF(SER_hh_fec_in!H21=0,0,1000000/0.086*SER_hh_fec_in!H21/SER_hh_num_in!H21)</f>
        <v>0</v>
      </c>
      <c r="I21" s="100">
        <f>IF(SER_hh_fec_in!I21=0,0,1000000/0.086*SER_hh_fec_in!I21/SER_hh_num_in!I21)</f>
        <v>0</v>
      </c>
      <c r="J21" s="100">
        <f>IF(SER_hh_fec_in!J21=0,0,1000000/0.086*SER_hh_fec_in!J21/SER_hh_num_in!J21)</f>
        <v>0</v>
      </c>
      <c r="K21" s="100">
        <f>IF(SER_hh_fec_in!K21=0,0,1000000/0.086*SER_hh_fec_in!K21/SER_hh_num_in!K21)</f>
        <v>0</v>
      </c>
      <c r="L21" s="100">
        <f>IF(SER_hh_fec_in!L21=0,0,1000000/0.086*SER_hh_fec_in!L21/SER_hh_num_in!L21)</f>
        <v>0</v>
      </c>
      <c r="M21" s="100">
        <f>IF(SER_hh_fec_in!M21=0,0,1000000/0.086*SER_hh_fec_in!M21/SER_hh_num_in!M21)</f>
        <v>0</v>
      </c>
      <c r="N21" s="100">
        <f>IF(SER_hh_fec_in!N21=0,0,1000000/0.086*SER_hh_fec_in!N21/SER_hh_num_in!N21)</f>
        <v>0</v>
      </c>
      <c r="O21" s="100">
        <f>IF(SER_hh_fec_in!O21=0,0,1000000/0.086*SER_hh_fec_in!O21/SER_hh_num_in!O21)</f>
        <v>0</v>
      </c>
      <c r="P21" s="100">
        <f>IF(SER_hh_fec_in!P21=0,0,1000000/0.086*SER_hh_fec_in!P21/SER_hh_num_in!P21)</f>
        <v>0</v>
      </c>
      <c r="Q21" s="100">
        <f>IF(SER_hh_fec_in!Q21=0,0,1000000/0.086*SER_hh_fec_in!Q21/SER_hh_num_in!Q21)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IF(SER_hh_fec_in!C22=0,0,1000000/0.086*SER_hh_fec_in!C22/SER_hh_num_in!C22)</f>
        <v>12389.203962764317</v>
      </c>
      <c r="D22" s="100">
        <f>IF(SER_hh_fec_in!D22=0,0,1000000/0.086*SER_hh_fec_in!D22/SER_hh_num_in!D22)</f>
        <v>12338.315817172195</v>
      </c>
      <c r="E22" s="100">
        <f>IF(SER_hh_fec_in!E22=0,0,1000000/0.086*SER_hh_fec_in!E22/SER_hh_num_in!E22)</f>
        <v>12243.658486319162</v>
      </c>
      <c r="F22" s="100">
        <f>IF(SER_hh_fec_in!F22=0,0,1000000/0.086*SER_hh_fec_in!F22/SER_hh_num_in!F22)</f>
        <v>12203.347291836262</v>
      </c>
      <c r="G22" s="100">
        <f>IF(SER_hh_fec_in!G22=0,0,1000000/0.086*SER_hh_fec_in!G22/SER_hh_num_in!G22)</f>
        <v>12032.743899556639</v>
      </c>
      <c r="H22" s="100">
        <f>IF(SER_hh_fec_in!H22=0,0,1000000/0.086*SER_hh_fec_in!H22/SER_hh_num_in!H22)</f>
        <v>12018.416257713803</v>
      </c>
      <c r="I22" s="100">
        <f>IF(SER_hh_fec_in!I22=0,0,1000000/0.086*SER_hh_fec_in!I22/SER_hh_num_in!I22)</f>
        <v>11915.072446543069</v>
      </c>
      <c r="J22" s="100">
        <f>IF(SER_hh_fec_in!J22=0,0,1000000/0.086*SER_hh_fec_in!J22/SER_hh_num_in!J22)</f>
        <v>11656.715895936259</v>
      </c>
      <c r="K22" s="100">
        <f>IF(SER_hh_fec_in!K22=0,0,1000000/0.086*SER_hh_fec_in!K22/SER_hh_num_in!K22)</f>
        <v>11720.904249096218</v>
      </c>
      <c r="L22" s="100">
        <f>IF(SER_hh_fec_in!L22=0,0,1000000/0.086*SER_hh_fec_in!L22/SER_hh_num_in!L22)</f>
        <v>11757.658304707176</v>
      </c>
      <c r="M22" s="100">
        <f>IF(SER_hh_fec_in!M22=0,0,1000000/0.086*SER_hh_fec_in!M22/SER_hh_num_in!M22)</f>
        <v>12025.458527989927</v>
      </c>
      <c r="N22" s="100">
        <f>IF(SER_hh_fec_in!N22=0,0,1000000/0.086*SER_hh_fec_in!N22/SER_hh_num_in!N22)</f>
        <v>12144.08485327939</v>
      </c>
      <c r="O22" s="100">
        <f>IF(SER_hh_fec_in!O22=0,0,1000000/0.086*SER_hh_fec_in!O22/SER_hh_num_in!O22)</f>
        <v>12343.442407024262</v>
      </c>
      <c r="P22" s="100">
        <f>IF(SER_hh_fec_in!P22=0,0,1000000/0.086*SER_hh_fec_in!P22/SER_hh_num_in!P22)</f>
        <v>12349.97795188029</v>
      </c>
      <c r="Q22" s="100">
        <f>IF(SER_hh_fec_in!Q22=0,0,1000000/0.086*SER_hh_fec_in!Q22/SER_hh_num_in!Q22)</f>
        <v>12508.295632849433</v>
      </c>
    </row>
    <row r="23" spans="1:17" ht="12" customHeight="1" x14ac:dyDescent="0.25">
      <c r="A23" s="88" t="s">
        <v>98</v>
      </c>
      <c r="B23" s="100"/>
      <c r="C23" s="100">
        <f>IF(SER_hh_fec_in!C23=0,0,1000000/0.086*SER_hh_fec_in!C23/SER_hh_num_in!C23)</f>
        <v>11839.405796132549</v>
      </c>
      <c r="D23" s="100">
        <f>IF(SER_hh_fec_in!D23=0,0,1000000/0.086*SER_hh_fec_in!D23/SER_hh_num_in!D23)</f>
        <v>11887.984671808121</v>
      </c>
      <c r="E23" s="100">
        <f>IF(SER_hh_fec_in!E23=0,0,1000000/0.086*SER_hh_fec_in!E23/SER_hh_num_in!E23)</f>
        <v>11812.887046968042</v>
      </c>
      <c r="F23" s="100">
        <f>IF(SER_hh_fec_in!F23=0,0,1000000/0.086*SER_hh_fec_in!F23/SER_hh_num_in!F23)</f>
        <v>11834.790698350651</v>
      </c>
      <c r="G23" s="100">
        <f>IF(SER_hh_fec_in!G23=0,0,1000000/0.086*SER_hh_fec_in!G23/SER_hh_num_in!G23)</f>
        <v>11675.478854776387</v>
      </c>
      <c r="H23" s="100">
        <f>IF(SER_hh_fec_in!H23=0,0,1000000/0.086*SER_hh_fec_in!H23/SER_hh_num_in!H23)</f>
        <v>11594.108186565472</v>
      </c>
      <c r="I23" s="100">
        <f>IF(SER_hh_fec_in!I23=0,0,1000000/0.086*SER_hh_fec_in!I23/SER_hh_num_in!I23)</f>
        <v>11599.117815827985</v>
      </c>
      <c r="J23" s="100">
        <f>IF(SER_hh_fec_in!J23=0,0,1000000/0.086*SER_hh_fec_in!J23/SER_hh_num_in!J23)</f>
        <v>11354.115274447893</v>
      </c>
      <c r="K23" s="100">
        <f>IF(SER_hh_fec_in!K23=0,0,1000000/0.086*SER_hh_fec_in!K23/SER_hh_num_in!K23)</f>
        <v>11398.569597398357</v>
      </c>
      <c r="L23" s="100">
        <f>IF(SER_hh_fec_in!L23=0,0,1000000/0.086*SER_hh_fec_in!L23/SER_hh_num_in!L23)</f>
        <v>11372.769542500002</v>
      </c>
      <c r="M23" s="100">
        <f>IF(SER_hh_fec_in!M23=0,0,1000000/0.086*SER_hh_fec_in!M23/SER_hh_num_in!M23)</f>
        <v>11575.596274081419</v>
      </c>
      <c r="N23" s="100">
        <f>IF(SER_hh_fec_in!N23=0,0,1000000/0.086*SER_hh_fec_in!N23/SER_hh_num_in!N23)</f>
        <v>11644.413769075178</v>
      </c>
      <c r="O23" s="100">
        <f>IF(SER_hh_fec_in!O23=0,0,1000000/0.086*SER_hh_fec_in!O23/SER_hh_num_in!O23)</f>
        <v>11780.728976438986</v>
      </c>
      <c r="P23" s="100">
        <f>IF(SER_hh_fec_in!P23=0,0,1000000/0.086*SER_hh_fec_in!P23/SER_hh_num_in!P23)</f>
        <v>11731.998411081117</v>
      </c>
      <c r="Q23" s="100">
        <f>IF(SER_hh_fec_in!Q23=0,0,1000000/0.086*SER_hh_fec_in!Q23/SER_hh_num_in!Q23)</f>
        <v>11835.782051011993</v>
      </c>
    </row>
    <row r="24" spans="1:17" ht="12" customHeight="1" x14ac:dyDescent="0.25">
      <c r="A24" s="88" t="s">
        <v>34</v>
      </c>
      <c r="B24" s="100"/>
      <c r="C24" s="100">
        <f>IF(SER_hh_fec_in!C24=0,0,1000000/0.086*SER_hh_fec_in!C24/SER_hh_num_in!C24)</f>
        <v>14458.030065602947</v>
      </c>
      <c r="D24" s="100">
        <f>IF(SER_hh_fec_in!D24=0,0,1000000/0.086*SER_hh_fec_in!D24/SER_hh_num_in!D24)</f>
        <v>14384.017212370904</v>
      </c>
      <c r="E24" s="100">
        <f>IF(SER_hh_fec_in!E24=0,0,1000000/0.086*SER_hh_fec_in!E24/SER_hh_num_in!E24)</f>
        <v>14258.396226032908</v>
      </c>
      <c r="F24" s="100">
        <f>IF(SER_hh_fec_in!F24=0,0,1000000/0.086*SER_hh_fec_in!F24/SER_hh_num_in!F24)</f>
        <v>14364.55071453277</v>
      </c>
      <c r="G24" s="100">
        <f>IF(SER_hh_fec_in!G24=0,0,1000000/0.086*SER_hh_fec_in!G24/SER_hh_num_in!G24)</f>
        <v>14188.913517462473</v>
      </c>
      <c r="H24" s="100">
        <f>IF(SER_hh_fec_in!H24=0,0,1000000/0.086*SER_hh_fec_in!H24/SER_hh_num_in!H24)</f>
        <v>14106.384533104514</v>
      </c>
      <c r="I24" s="100">
        <f>IF(SER_hh_fec_in!I24=0,0,1000000/0.086*SER_hh_fec_in!I24/SER_hh_num_in!I24)</f>
        <v>14101.745147822869</v>
      </c>
      <c r="J24" s="100">
        <f>IF(SER_hh_fec_in!J24=0,0,1000000/0.086*SER_hh_fec_in!J24/SER_hh_num_in!J24)</f>
        <v>13690.572524738564</v>
      </c>
      <c r="K24" s="100">
        <f>IF(SER_hh_fec_in!K24=0,0,1000000/0.086*SER_hh_fec_in!K24/SER_hh_num_in!K24)</f>
        <v>13757.397121204742</v>
      </c>
      <c r="L24" s="100">
        <f>IF(SER_hh_fec_in!L24=0,0,1000000/0.086*SER_hh_fec_in!L24/SER_hh_num_in!L24)</f>
        <v>13801.05468757471</v>
      </c>
      <c r="M24" s="100">
        <f>IF(SER_hh_fec_in!M24=0,0,1000000/0.086*SER_hh_fec_in!M24/SER_hh_num_in!M24)</f>
        <v>14082.824439137044</v>
      </c>
      <c r="N24" s="100">
        <f>IF(SER_hh_fec_in!N24=0,0,1000000/0.086*SER_hh_fec_in!N24/SER_hh_num_in!N24)</f>
        <v>14156.527579868478</v>
      </c>
      <c r="O24" s="100">
        <f>IF(SER_hh_fec_in!O24=0,0,1000000/0.086*SER_hh_fec_in!O24/SER_hh_num_in!O24)</f>
        <v>14324.165758418507</v>
      </c>
      <c r="P24" s="100">
        <f>IF(SER_hh_fec_in!P24=0,0,1000000/0.086*SER_hh_fec_in!P24/SER_hh_num_in!P24)</f>
        <v>14267.95659738237</v>
      </c>
      <c r="Q24" s="100">
        <f>IF(SER_hh_fec_in!Q24=0,0,1000000/0.086*SER_hh_fec_in!Q24/SER_hh_num_in!Q24)</f>
        <v>14394.523680909642</v>
      </c>
    </row>
    <row r="25" spans="1:17" ht="12" customHeight="1" x14ac:dyDescent="0.25">
      <c r="A25" s="88" t="s">
        <v>42</v>
      </c>
      <c r="B25" s="100"/>
      <c r="C25" s="100">
        <f>IF(SER_hh_fec_in!C25=0,0,1000000/0.086*SER_hh_fec_in!C25/SER_hh_num_in!C25)</f>
        <v>9573.2271269916964</v>
      </c>
      <c r="D25" s="100">
        <f>IF(SER_hh_fec_in!D25=0,0,1000000/0.086*SER_hh_fec_in!D25/SER_hh_num_in!D25)</f>
        <v>9488.4502225841061</v>
      </c>
      <c r="E25" s="100">
        <f>IF(SER_hh_fec_in!E25=0,0,1000000/0.086*SER_hh_fec_in!E25/SER_hh_num_in!E25)</f>
        <v>9371.8110803909494</v>
      </c>
      <c r="F25" s="100">
        <f>IF(SER_hh_fec_in!F25=0,0,1000000/0.086*SER_hh_fec_in!F25/SER_hh_num_in!F25)</f>
        <v>9340.0095358525941</v>
      </c>
      <c r="G25" s="100">
        <f>IF(SER_hh_fec_in!G25=0,0,1000000/0.086*SER_hh_fec_in!G25/SER_hh_num_in!G25)</f>
        <v>9145.5073453985005</v>
      </c>
      <c r="H25" s="100">
        <f>IF(SER_hh_fec_in!H25=0,0,1000000/0.086*SER_hh_fec_in!H25/SER_hh_num_in!H25)</f>
        <v>9063.7804637456738</v>
      </c>
      <c r="I25" s="100">
        <f>IF(SER_hh_fec_in!I25=0,0,1000000/0.086*SER_hh_fec_in!I25/SER_hh_num_in!I25)</f>
        <v>9067.7275694977725</v>
      </c>
      <c r="J25" s="100">
        <f>IF(SER_hh_fec_in!J25=0,0,1000000/0.086*SER_hh_fec_in!J25/SER_hh_num_in!J25)</f>
        <v>8701.0431490731044</v>
      </c>
      <c r="K25" s="100">
        <f>IF(SER_hh_fec_in!K25=0,0,1000000/0.086*SER_hh_fec_in!K25/SER_hh_num_in!K25)</f>
        <v>8799.2050098644904</v>
      </c>
      <c r="L25" s="100">
        <f>IF(SER_hh_fec_in!L25=0,0,1000000/0.086*SER_hh_fec_in!L25/SER_hh_num_in!L25)</f>
        <v>8955.3838204442982</v>
      </c>
      <c r="M25" s="100">
        <f>IF(SER_hh_fec_in!M25=0,0,1000000/0.086*SER_hh_fec_in!M25/SER_hh_num_in!M25)</f>
        <v>9276.7613750151922</v>
      </c>
      <c r="N25" s="100">
        <f>IF(SER_hh_fec_in!N25=0,0,1000000/0.086*SER_hh_fec_in!N25/SER_hh_num_in!N25)</f>
        <v>9373.5968953787888</v>
      </c>
      <c r="O25" s="100">
        <f>IF(SER_hh_fec_in!O25=0,0,1000000/0.086*SER_hh_fec_in!O25/SER_hh_num_in!O25)</f>
        <v>9510.414083064632</v>
      </c>
      <c r="P25" s="100">
        <f>IF(SER_hh_fec_in!P25=0,0,1000000/0.086*SER_hh_fec_in!P25/SER_hh_num_in!P25)</f>
        <v>9489.4896594770689</v>
      </c>
      <c r="Q25" s="100">
        <f>IF(SER_hh_fec_in!Q25=0,0,1000000/0.086*SER_hh_fec_in!Q25/SER_hh_num_in!Q25)</f>
        <v>9599.4730273136211</v>
      </c>
    </row>
    <row r="26" spans="1:17" ht="12" customHeight="1" x14ac:dyDescent="0.25">
      <c r="A26" s="88" t="s">
        <v>30</v>
      </c>
      <c r="B26" s="22"/>
      <c r="C26" s="22">
        <f>IF(SER_hh_fec_in!C26=0,0,1000000/0.086*SER_hh_fec_in!C26/SER_hh_num_in!C26)</f>
        <v>9564.5473458428405</v>
      </c>
      <c r="D26" s="22">
        <f>IF(SER_hh_fec_in!D26=0,0,1000000/0.086*SER_hh_fec_in!D26/SER_hh_num_in!D26)</f>
        <v>9555.9000855646354</v>
      </c>
      <c r="E26" s="22">
        <f>IF(SER_hh_fec_in!E26=0,0,1000000/0.086*SER_hh_fec_in!E26/SER_hh_num_in!E26)</f>
        <v>9527.029803498137</v>
      </c>
      <c r="F26" s="22">
        <f>IF(SER_hh_fec_in!F26=0,0,1000000/0.086*SER_hh_fec_in!F26/SER_hh_num_in!F26)</f>
        <v>9589.3901654619658</v>
      </c>
      <c r="G26" s="22">
        <f>IF(SER_hh_fec_in!G26=0,0,1000000/0.086*SER_hh_fec_in!G26/SER_hh_num_in!G26)</f>
        <v>9414.7395527993522</v>
      </c>
      <c r="H26" s="22">
        <f>IF(SER_hh_fec_in!H26=0,0,1000000/0.086*SER_hh_fec_in!H26/SER_hh_num_in!H26)</f>
        <v>9415.8038654823304</v>
      </c>
      <c r="I26" s="22">
        <f>IF(SER_hh_fec_in!I26=0,0,1000000/0.086*SER_hh_fec_in!I26/SER_hh_num_in!I26)</f>
        <v>9470.8672211290377</v>
      </c>
      <c r="J26" s="22">
        <f>IF(SER_hh_fec_in!J26=0,0,1000000/0.086*SER_hh_fec_in!J26/SER_hh_num_in!J26)</f>
        <v>9217.0118637316591</v>
      </c>
      <c r="K26" s="22">
        <f>IF(SER_hh_fec_in!K26=0,0,1000000/0.086*SER_hh_fec_in!K26/SER_hh_num_in!K26)</f>
        <v>9183.8506470870325</v>
      </c>
      <c r="L26" s="22">
        <f>IF(SER_hh_fec_in!L26=0,0,1000000/0.086*SER_hh_fec_in!L26/SER_hh_num_in!L26)</f>
        <v>9251.1193918197969</v>
      </c>
      <c r="M26" s="22">
        <f>IF(SER_hh_fec_in!M26=0,0,1000000/0.086*SER_hh_fec_in!M26/SER_hh_num_in!M26)</f>
        <v>9560.1894685301831</v>
      </c>
      <c r="N26" s="22">
        <f>IF(SER_hh_fec_in!N26=0,0,1000000/0.086*SER_hh_fec_in!N26/SER_hh_num_in!N26)</f>
        <v>9661.2287334403773</v>
      </c>
      <c r="O26" s="22">
        <f>IF(SER_hh_fec_in!O26=0,0,1000000/0.086*SER_hh_fec_in!O26/SER_hh_num_in!O26)</f>
        <v>9835.6118913254668</v>
      </c>
      <c r="P26" s="22">
        <f>IF(SER_hh_fec_in!P26=0,0,1000000/0.086*SER_hh_fec_in!P26/SER_hh_num_in!P26)</f>
        <v>9842.5371196746601</v>
      </c>
      <c r="Q26" s="22">
        <f>IF(SER_hh_fec_in!Q26=0,0,1000000/0.086*SER_hh_fec_in!Q26/SER_hh_num_in!Q26)</f>
        <v>9932.996882470552</v>
      </c>
    </row>
    <row r="27" spans="1:17" ht="12" customHeight="1" x14ac:dyDescent="0.25">
      <c r="A27" s="93" t="s">
        <v>114</v>
      </c>
      <c r="B27" s="121"/>
      <c r="C27" s="116">
        <f>IF(SER_hh_fec_in!C27=0,0,1000000/0.086*SER_hh_fec_in!C27/SER_hh_num_in!C19)</f>
        <v>0</v>
      </c>
      <c r="D27" s="116">
        <f>IF(SER_hh_fec_in!D27=0,0,1000000/0.086*SER_hh_fec_in!D27/SER_hh_num_in!D19)</f>
        <v>0</v>
      </c>
      <c r="E27" s="116">
        <f>IF(SER_hh_fec_in!E27=0,0,1000000/0.086*SER_hh_fec_in!E27/SER_hh_num_in!E19)</f>
        <v>0</v>
      </c>
      <c r="F27" s="116">
        <f>IF(SER_hh_fec_in!F27=0,0,1000000/0.086*SER_hh_fec_in!F27/SER_hh_num_in!F19)</f>
        <v>0</v>
      </c>
      <c r="G27" s="116">
        <f>IF(SER_hh_fec_in!G27=0,0,1000000/0.086*SER_hh_fec_in!G27/SER_hh_num_in!G19)</f>
        <v>0</v>
      </c>
      <c r="H27" s="116">
        <f>IF(SER_hh_fec_in!H27=0,0,1000000/0.086*SER_hh_fec_in!H27/SER_hh_num_in!H19)</f>
        <v>0</v>
      </c>
      <c r="I27" s="116">
        <f>IF(SER_hh_fec_in!I27=0,0,1000000/0.086*SER_hh_fec_in!I27/SER_hh_num_in!I19)</f>
        <v>0</v>
      </c>
      <c r="J27" s="116">
        <f>IF(SER_hh_fec_in!J27=0,0,1000000/0.086*SER_hh_fec_in!J27/SER_hh_num_in!J19)</f>
        <v>0</v>
      </c>
      <c r="K27" s="116">
        <f>IF(SER_hh_fec_in!K27=0,0,1000000/0.086*SER_hh_fec_in!K27/SER_hh_num_in!K19)</f>
        <v>0</v>
      </c>
      <c r="L27" s="116">
        <f>IF(SER_hh_fec_in!L27=0,0,1000000/0.086*SER_hh_fec_in!L27/SER_hh_num_in!L19)</f>
        <v>0</v>
      </c>
      <c r="M27" s="116">
        <f>IF(SER_hh_fec_in!M27=0,0,1000000/0.086*SER_hh_fec_in!M27/SER_hh_num_in!M19)</f>
        <v>0</v>
      </c>
      <c r="N27" s="116">
        <f>IF(SER_hh_fec_in!N27=0,0,1000000/0.086*SER_hh_fec_in!N27/SER_hh_num_in!N19)</f>
        <v>0</v>
      </c>
      <c r="O27" s="116">
        <f>IF(SER_hh_fec_in!O27=0,0,1000000/0.086*SER_hh_fec_in!O27/SER_hh_num_in!O19)</f>
        <v>0</v>
      </c>
      <c r="P27" s="116">
        <f>IF(SER_hh_fec_in!P27=0,0,1000000/0.086*SER_hh_fec_in!P27/SER_hh_num_in!P19)</f>
        <v>0</v>
      </c>
      <c r="Q27" s="116">
        <f>IF(SER_hh_fec_in!Q27=0,0,1000000/0.086*SER_hh_fec_in!Q27/SER_hh_num_in!Q19)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IF(SER_hh_fec_in!C27=0,0,1000000/0.086*SER_hh_fec_in!C27/SER_hh_num_in!C27)</f>
        <v>0</v>
      </c>
      <c r="D28" s="117">
        <f>IF(SER_hh_fec_in!D27=0,0,1000000/0.086*SER_hh_fec_in!D27/SER_hh_num_in!D27)</f>
        <v>0</v>
      </c>
      <c r="E28" s="117">
        <f>IF(SER_hh_fec_in!E27=0,0,1000000/0.086*SER_hh_fec_in!E27/SER_hh_num_in!E27)</f>
        <v>0</v>
      </c>
      <c r="F28" s="117">
        <f>IF(SER_hh_fec_in!F27=0,0,1000000/0.086*SER_hh_fec_in!F27/SER_hh_num_in!F27)</f>
        <v>0</v>
      </c>
      <c r="G28" s="117">
        <f>IF(SER_hh_fec_in!G27=0,0,1000000/0.086*SER_hh_fec_in!G27/SER_hh_num_in!G27)</f>
        <v>0</v>
      </c>
      <c r="H28" s="117">
        <f>IF(SER_hh_fec_in!H27=0,0,1000000/0.086*SER_hh_fec_in!H27/SER_hh_num_in!H27)</f>
        <v>0</v>
      </c>
      <c r="I28" s="117">
        <f>IF(SER_hh_fec_in!I27=0,0,1000000/0.086*SER_hh_fec_in!I27/SER_hh_num_in!I27)</f>
        <v>0</v>
      </c>
      <c r="J28" s="117">
        <f>IF(SER_hh_fec_in!J27=0,0,1000000/0.086*SER_hh_fec_in!J27/SER_hh_num_in!J27)</f>
        <v>0</v>
      </c>
      <c r="K28" s="117">
        <f>IF(SER_hh_fec_in!K27=0,0,1000000/0.086*SER_hh_fec_in!K27/SER_hh_num_in!K27)</f>
        <v>0</v>
      </c>
      <c r="L28" s="117">
        <f>IF(SER_hh_fec_in!L27=0,0,1000000/0.086*SER_hh_fec_in!L27/SER_hh_num_in!L27)</f>
        <v>0</v>
      </c>
      <c r="M28" s="117">
        <f>IF(SER_hh_fec_in!M27=0,0,1000000/0.086*SER_hh_fec_in!M27/SER_hh_num_in!M27)</f>
        <v>0</v>
      </c>
      <c r="N28" s="117">
        <f>IF(SER_hh_fec_in!N27=0,0,1000000/0.086*SER_hh_fec_in!N27/SER_hh_num_in!N27)</f>
        <v>0</v>
      </c>
      <c r="O28" s="117">
        <f>IF(SER_hh_fec_in!O27=0,0,1000000/0.086*SER_hh_fec_in!O27/SER_hh_num_in!O27)</f>
        <v>0</v>
      </c>
      <c r="P28" s="117">
        <f>IF(SER_hh_fec_in!P27=0,0,1000000/0.086*SER_hh_fec_in!P27/SER_hh_num_in!P27)</f>
        <v>0</v>
      </c>
      <c r="Q28" s="117">
        <f>IF(SER_hh_fec_in!Q27=0,0,1000000/0.086*SER_hh_fec_in!Q27/SER_hh_num_in!Q27)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IF(SER_hh_fec_in!C29=0,0,1000000/0.086*SER_hh_fec_in!C29/SER_hh_num_in!C29)</f>
        <v>14123.920788566395</v>
      </c>
      <c r="D29" s="101">
        <f>IF(SER_hh_fec_in!D29=0,0,1000000/0.086*SER_hh_fec_in!D29/SER_hh_num_in!D29)</f>
        <v>12752.95918925745</v>
      </c>
      <c r="E29" s="101">
        <f>IF(SER_hh_fec_in!E29=0,0,1000000/0.086*SER_hh_fec_in!E29/SER_hh_num_in!E29)</f>
        <v>13691.24689798707</v>
      </c>
      <c r="F29" s="101">
        <f>IF(SER_hh_fec_in!F29=0,0,1000000/0.086*SER_hh_fec_in!F29/SER_hh_num_in!F29)</f>
        <v>12208.583653792221</v>
      </c>
      <c r="G29" s="101">
        <f>IF(SER_hh_fec_in!G29=0,0,1000000/0.086*SER_hh_fec_in!G29/SER_hh_num_in!G29)</f>
        <v>11809.514573256887</v>
      </c>
      <c r="H29" s="101">
        <f>IF(SER_hh_fec_in!H29=0,0,1000000/0.086*SER_hh_fec_in!H29/SER_hh_num_in!H29)</f>
        <v>11553.282015612303</v>
      </c>
      <c r="I29" s="101">
        <f>IF(SER_hh_fec_in!I29=0,0,1000000/0.086*SER_hh_fec_in!I29/SER_hh_num_in!I29)</f>
        <v>11286.938844600041</v>
      </c>
      <c r="J29" s="101">
        <f>IF(SER_hh_fec_in!J29=0,0,1000000/0.086*SER_hh_fec_in!J29/SER_hh_num_in!J29)</f>
        <v>11285.78120693219</v>
      </c>
      <c r="K29" s="101">
        <f>IF(SER_hh_fec_in!K29=0,0,1000000/0.086*SER_hh_fec_in!K29/SER_hh_num_in!K29)</f>
        <v>11287.996934687419</v>
      </c>
      <c r="L29" s="101">
        <f>IF(SER_hh_fec_in!L29=0,0,1000000/0.086*SER_hh_fec_in!L29/SER_hh_num_in!L29)</f>
        <v>10199.456687689159</v>
      </c>
      <c r="M29" s="101">
        <f>IF(SER_hh_fec_in!M29=0,0,1000000/0.086*SER_hh_fec_in!M29/SER_hh_num_in!M29)</f>
        <v>10340.539458575788</v>
      </c>
      <c r="N29" s="101">
        <f>IF(SER_hh_fec_in!N29=0,0,1000000/0.086*SER_hh_fec_in!N29/SER_hh_num_in!N29)</f>
        <v>11373.935641485306</v>
      </c>
      <c r="O29" s="101">
        <f>IF(SER_hh_fec_in!O29=0,0,1000000/0.086*SER_hh_fec_in!O29/SER_hh_num_in!O29)</f>
        <v>12915.774061744176</v>
      </c>
      <c r="P29" s="101">
        <f>IF(SER_hh_fec_in!P29=0,0,1000000/0.086*SER_hh_fec_in!P29/SER_hh_num_in!P29)</f>
        <v>14688.066177279607</v>
      </c>
      <c r="Q29" s="101">
        <f>IF(SER_hh_fec_in!Q29=0,0,1000000/0.086*SER_hh_fec_in!Q29/SER_hh_num_in!Q29)</f>
        <v>14369.58203051165</v>
      </c>
    </row>
    <row r="30" spans="1:17" s="28" customFormat="1" ht="12" customHeight="1" x14ac:dyDescent="0.25">
      <c r="A30" s="88" t="s">
        <v>66</v>
      </c>
      <c r="B30" s="100"/>
      <c r="C30" s="100">
        <f>IF(SER_hh_fec_in!C30=0,0,1000000/0.086*SER_hh_fec_in!C30/SER_hh_num_in!C30)</f>
        <v>15453.512797269537</v>
      </c>
      <c r="D30" s="100">
        <f>IF(SER_hh_fec_in!D30=0,0,1000000/0.086*SER_hh_fec_in!D30/SER_hh_num_in!D30)</f>
        <v>0</v>
      </c>
      <c r="E30" s="100">
        <f>IF(SER_hh_fec_in!E30=0,0,1000000/0.086*SER_hh_fec_in!E30/SER_hh_num_in!E30)</f>
        <v>15183.452041269247</v>
      </c>
      <c r="F30" s="100">
        <f>IF(SER_hh_fec_in!F30=0,0,1000000/0.086*SER_hh_fec_in!F30/SER_hh_num_in!F30)</f>
        <v>0</v>
      </c>
      <c r="G30" s="100">
        <f>IF(SER_hh_fec_in!G30=0,0,1000000/0.086*SER_hh_fec_in!G30/SER_hh_num_in!G30)</f>
        <v>14680.033427200617</v>
      </c>
      <c r="H30" s="100">
        <f>IF(SER_hh_fec_in!H30=0,0,1000000/0.086*SER_hh_fec_in!H30/SER_hh_num_in!H30)</f>
        <v>14295.388176568342</v>
      </c>
      <c r="I30" s="100">
        <f>IF(SER_hh_fec_in!I30=0,0,1000000/0.086*SER_hh_fec_in!I30/SER_hh_num_in!I30)</f>
        <v>13941.262537559625</v>
      </c>
      <c r="J30" s="100">
        <f>IF(SER_hh_fec_in!J30=0,0,1000000/0.086*SER_hh_fec_in!J30/SER_hh_num_in!J30)</f>
        <v>0</v>
      </c>
      <c r="K30" s="100">
        <f>IF(SER_hh_fec_in!K30=0,0,1000000/0.086*SER_hh_fec_in!K30/SER_hh_num_in!K30)</f>
        <v>0</v>
      </c>
      <c r="L30" s="100">
        <f>IF(SER_hh_fec_in!L30=0,0,1000000/0.086*SER_hh_fec_in!L30/SER_hh_num_in!L30)</f>
        <v>0</v>
      </c>
      <c r="M30" s="100">
        <f>IF(SER_hh_fec_in!M30=0,0,1000000/0.086*SER_hh_fec_in!M30/SER_hh_num_in!M30)</f>
        <v>0</v>
      </c>
      <c r="N30" s="100">
        <f>IF(SER_hh_fec_in!N30=0,0,1000000/0.086*SER_hh_fec_in!N30/SER_hh_num_in!N30)</f>
        <v>14753.836450632989</v>
      </c>
      <c r="O30" s="100">
        <f>IF(SER_hh_fec_in!O30=0,0,1000000/0.086*SER_hh_fec_in!O30/SER_hh_num_in!O30)</f>
        <v>0</v>
      </c>
      <c r="P30" s="100">
        <f>IF(SER_hh_fec_in!P30=0,0,1000000/0.086*SER_hh_fec_in!P30/SER_hh_num_in!P30)</f>
        <v>15362.405175794609</v>
      </c>
      <c r="Q30" s="100">
        <f>IF(SER_hh_fec_in!Q30=0,0,1000000/0.086*SER_hh_fec_in!Q30/SER_hh_num_in!Q30)</f>
        <v>15708.95310497209</v>
      </c>
    </row>
    <row r="31" spans="1:17" ht="12" customHeight="1" x14ac:dyDescent="0.25">
      <c r="A31" s="88" t="s">
        <v>98</v>
      </c>
      <c r="B31" s="100"/>
      <c r="C31" s="100">
        <f>IF(SER_hh_fec_in!C31=0,0,1000000/0.086*SER_hh_fec_in!C31/SER_hh_num_in!C31)</f>
        <v>13552.32157286344</v>
      </c>
      <c r="D31" s="100">
        <f>IF(SER_hh_fec_in!D31=0,0,1000000/0.086*SER_hh_fec_in!D31/SER_hh_num_in!D31)</f>
        <v>13611.437237328495</v>
      </c>
      <c r="E31" s="100">
        <f>IF(SER_hh_fec_in!E31=0,0,1000000/0.086*SER_hh_fec_in!E31/SER_hh_num_in!E31)</f>
        <v>13344.33474948466</v>
      </c>
      <c r="F31" s="100">
        <f>IF(SER_hh_fec_in!F31=0,0,1000000/0.086*SER_hh_fec_in!F31/SER_hh_num_in!F31)</f>
        <v>13297.949930361428</v>
      </c>
      <c r="G31" s="100">
        <f>IF(SER_hh_fec_in!G31=0,0,1000000/0.086*SER_hh_fec_in!G31/SER_hh_num_in!G31)</f>
        <v>13067.58273077091</v>
      </c>
      <c r="H31" s="100">
        <f>IF(SER_hh_fec_in!H31=0,0,1000000/0.086*SER_hh_fec_in!H31/SER_hh_num_in!H31)</f>
        <v>12821.562023000311</v>
      </c>
      <c r="I31" s="100">
        <f>IF(SER_hh_fec_in!I31=0,0,1000000/0.086*SER_hh_fec_in!I31/SER_hh_num_in!I31)</f>
        <v>12652.756467539861</v>
      </c>
      <c r="J31" s="100">
        <f>IF(SER_hh_fec_in!J31=0,0,1000000/0.086*SER_hh_fec_in!J31/SER_hh_num_in!J31)</f>
        <v>12797.745361781615</v>
      </c>
      <c r="K31" s="100">
        <f>IF(SER_hh_fec_in!K31=0,0,1000000/0.086*SER_hh_fec_in!K31/SER_hh_num_in!K31)</f>
        <v>12948.866548247086</v>
      </c>
      <c r="L31" s="100">
        <f>IF(SER_hh_fec_in!L31=0,0,1000000/0.086*SER_hh_fec_in!L31/SER_hh_num_in!L31)</f>
        <v>0</v>
      </c>
      <c r="M31" s="100">
        <f>IF(SER_hh_fec_in!M31=0,0,1000000/0.086*SER_hh_fec_in!M31/SER_hh_num_in!M31)</f>
        <v>0</v>
      </c>
      <c r="N31" s="100">
        <f>IF(SER_hh_fec_in!N31=0,0,1000000/0.086*SER_hh_fec_in!N31/SER_hh_num_in!N31)</f>
        <v>0</v>
      </c>
      <c r="O31" s="100">
        <f>IF(SER_hh_fec_in!O31=0,0,1000000/0.086*SER_hh_fec_in!O31/SER_hh_num_in!O31)</f>
        <v>13981.946703377973</v>
      </c>
      <c r="P31" s="100">
        <f>IF(SER_hh_fec_in!P31=0,0,1000000/0.086*SER_hh_fec_in!P31/SER_hh_num_in!P31)</f>
        <v>14567.000092164746</v>
      </c>
      <c r="Q31" s="100">
        <f>IF(SER_hh_fec_in!Q31=0,0,1000000/0.086*SER_hh_fec_in!Q31/SER_hh_num_in!Q31)</f>
        <v>14526.774300038322</v>
      </c>
    </row>
    <row r="32" spans="1:17" ht="12" customHeight="1" x14ac:dyDescent="0.25">
      <c r="A32" s="88" t="s">
        <v>34</v>
      </c>
      <c r="B32" s="100"/>
      <c r="C32" s="100">
        <f>IF(SER_hh_fec_in!C32=0,0,1000000/0.086*SER_hh_fec_in!C32/SER_hh_num_in!C32)</f>
        <v>0</v>
      </c>
      <c r="D32" s="100">
        <f>IF(SER_hh_fec_in!D32=0,0,1000000/0.086*SER_hh_fec_in!D32/SER_hh_num_in!D32)</f>
        <v>0</v>
      </c>
      <c r="E32" s="100">
        <f>IF(SER_hh_fec_in!E32=0,0,1000000/0.086*SER_hh_fec_in!E32/SER_hh_num_in!E32)</f>
        <v>0</v>
      </c>
      <c r="F32" s="100">
        <f>IF(SER_hh_fec_in!F32=0,0,1000000/0.086*SER_hh_fec_in!F32/SER_hh_num_in!F32)</f>
        <v>0</v>
      </c>
      <c r="G32" s="100">
        <f>IF(SER_hh_fec_in!G32=0,0,1000000/0.086*SER_hh_fec_in!G32/SER_hh_num_in!G32)</f>
        <v>0</v>
      </c>
      <c r="H32" s="100">
        <f>IF(SER_hh_fec_in!H32=0,0,1000000/0.086*SER_hh_fec_in!H32/SER_hh_num_in!H32)</f>
        <v>0</v>
      </c>
      <c r="I32" s="100">
        <f>IF(SER_hh_fec_in!I32=0,0,1000000/0.086*SER_hh_fec_in!I32/SER_hh_num_in!I32)</f>
        <v>0</v>
      </c>
      <c r="J32" s="100">
        <f>IF(SER_hh_fec_in!J32=0,0,1000000/0.086*SER_hh_fec_in!J32/SER_hh_num_in!J32)</f>
        <v>0</v>
      </c>
      <c r="K32" s="100">
        <f>IF(SER_hh_fec_in!K32=0,0,1000000/0.086*SER_hh_fec_in!K32/SER_hh_num_in!K32)</f>
        <v>0</v>
      </c>
      <c r="L32" s="100">
        <f>IF(SER_hh_fec_in!L32=0,0,1000000/0.086*SER_hh_fec_in!L32/SER_hh_num_in!L32)</f>
        <v>0</v>
      </c>
      <c r="M32" s="100">
        <f>IF(SER_hh_fec_in!M32=0,0,1000000/0.086*SER_hh_fec_in!M32/SER_hh_num_in!M32)</f>
        <v>0</v>
      </c>
      <c r="N32" s="100">
        <f>IF(SER_hh_fec_in!N32=0,0,1000000/0.086*SER_hh_fec_in!N32/SER_hh_num_in!N32)</f>
        <v>0</v>
      </c>
      <c r="O32" s="100">
        <f>IF(SER_hh_fec_in!O32=0,0,1000000/0.086*SER_hh_fec_in!O32/SER_hh_num_in!O32)</f>
        <v>0</v>
      </c>
      <c r="P32" s="100">
        <f>IF(SER_hh_fec_in!P32=0,0,1000000/0.086*SER_hh_fec_in!P32/SER_hh_num_in!P32)</f>
        <v>0</v>
      </c>
      <c r="Q32" s="100">
        <f>IF(SER_hh_fec_in!Q32=0,0,1000000/0.086*SER_hh_fec_in!Q32/SER_hh_num_in!Q32)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IF(SER_hh_fec_in!C33=0,0,1000000/0.086*SER_hh_fec_in!C33/SER_hh_num_in!C33)</f>
        <v>0</v>
      </c>
      <c r="D33" s="18">
        <f>IF(SER_hh_fec_in!D33=0,0,1000000/0.086*SER_hh_fec_in!D33/SER_hh_num_in!D33)</f>
        <v>12170.890396628631</v>
      </c>
      <c r="E33" s="18">
        <f>IF(SER_hh_fec_in!E33=0,0,1000000/0.086*SER_hh_fec_in!E33/SER_hh_num_in!E33)</f>
        <v>12034.661957414832</v>
      </c>
      <c r="F33" s="18">
        <f>IF(SER_hh_fec_in!F33=0,0,1000000/0.086*SER_hh_fec_in!F33/SER_hh_num_in!F33)</f>
        <v>11892.043300976844</v>
      </c>
      <c r="G33" s="18">
        <f>IF(SER_hh_fec_in!G33=0,0,1000000/0.086*SER_hh_fec_in!G33/SER_hh_num_in!G33)</f>
        <v>11588.703471855279</v>
      </c>
      <c r="H33" s="18">
        <f>IF(SER_hh_fec_in!H33=0,0,1000000/0.086*SER_hh_fec_in!H33/SER_hh_num_in!H33)</f>
        <v>11353.084309460975</v>
      </c>
      <c r="I33" s="18">
        <f>IF(SER_hh_fec_in!I33=0,0,1000000/0.086*SER_hh_fec_in!I33/SER_hh_num_in!I33)</f>
        <v>10922.111172188492</v>
      </c>
      <c r="J33" s="18">
        <f>IF(SER_hh_fec_in!J33=0,0,1000000/0.086*SER_hh_fec_in!J33/SER_hh_num_in!J33)</f>
        <v>10746.991637489018</v>
      </c>
      <c r="K33" s="18">
        <f>IF(SER_hh_fec_in!K33=0,0,1000000/0.086*SER_hh_fec_in!K33/SER_hh_num_in!K33)</f>
        <v>10418.924775305226</v>
      </c>
      <c r="L33" s="18">
        <f>IF(SER_hh_fec_in!L33=0,0,1000000/0.086*SER_hh_fec_in!L33/SER_hh_num_in!L33)</f>
        <v>10199.456687689159</v>
      </c>
      <c r="M33" s="18">
        <f>IF(SER_hh_fec_in!M33=0,0,1000000/0.086*SER_hh_fec_in!M33/SER_hh_num_in!M33)</f>
        <v>10340.539458575788</v>
      </c>
      <c r="N33" s="18">
        <f>IF(SER_hh_fec_in!N33=0,0,1000000/0.086*SER_hh_fec_in!N33/SER_hh_num_in!N33)</f>
        <v>10790.553924424737</v>
      </c>
      <c r="O33" s="18">
        <f>IF(SER_hh_fec_in!O33=0,0,1000000/0.086*SER_hh_fec_in!O33/SER_hh_num_in!O33)</f>
        <v>10942.991120014818</v>
      </c>
      <c r="P33" s="18">
        <f>IF(SER_hh_fec_in!P33=0,0,1000000/0.086*SER_hh_fec_in!P33/SER_hh_num_in!P33)</f>
        <v>0</v>
      </c>
      <c r="Q33" s="18">
        <f>IF(SER_hh_fec_in!Q33=0,0,1000000/0.086*SER_hh_fec_in!Q33/SER_hh_num_in!Q33)</f>
        <v>11047.906875723063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116</v>
      </c>
      <c r="B3" s="106"/>
      <c r="C3" s="106">
        <f>IF(SER_hh_tes_in!C3=0,0,1000000/0.086*SER_hh_tes_in!C3/SER_hh_num_in!C3)</f>
        <v>76726.2889877454</v>
      </c>
      <c r="D3" s="106">
        <f>IF(SER_hh_tes_in!D3=0,0,1000000/0.086*SER_hh_tes_in!D3/SER_hh_num_in!D3)</f>
        <v>83113.357243020611</v>
      </c>
      <c r="E3" s="106">
        <f>IF(SER_hh_tes_in!E3=0,0,1000000/0.086*SER_hh_tes_in!E3/SER_hh_num_in!E3)</f>
        <v>81407.686930394149</v>
      </c>
      <c r="F3" s="106">
        <f>IF(SER_hh_tes_in!F3=0,0,1000000/0.086*SER_hh_tes_in!F3/SER_hh_num_in!F3)</f>
        <v>82206.377556994339</v>
      </c>
      <c r="G3" s="106">
        <f>IF(SER_hh_tes_in!G3=0,0,1000000/0.086*SER_hh_tes_in!G3/SER_hh_num_in!G3)</f>
        <v>78019.568778916815</v>
      </c>
      <c r="H3" s="106">
        <f>IF(SER_hh_tes_in!H3=0,0,1000000/0.086*SER_hh_tes_in!H3/SER_hh_num_in!H3)</f>
        <v>80960.369986362683</v>
      </c>
      <c r="I3" s="106">
        <f>IF(SER_hh_tes_in!I3=0,0,1000000/0.086*SER_hh_tes_in!I3/SER_hh_num_in!I3)</f>
        <v>82614.373881328807</v>
      </c>
      <c r="J3" s="106">
        <f>IF(SER_hh_tes_in!J3=0,0,1000000/0.086*SER_hh_tes_in!J3/SER_hh_num_in!J3)</f>
        <v>75512.628600998913</v>
      </c>
      <c r="K3" s="106">
        <f>IF(SER_hh_tes_in!K3=0,0,1000000/0.086*SER_hh_tes_in!K3/SER_hh_num_in!K3)</f>
        <v>62972.896208442078</v>
      </c>
      <c r="L3" s="106">
        <f>IF(SER_hh_tes_in!L3=0,0,1000000/0.086*SER_hh_tes_in!L3/SER_hh_num_in!L3)</f>
        <v>67930.422360131604</v>
      </c>
      <c r="M3" s="106">
        <f>IF(SER_hh_tes_in!M3=0,0,1000000/0.086*SER_hh_tes_in!M3/SER_hh_num_in!M3)</f>
        <v>61746.84187446507</v>
      </c>
      <c r="N3" s="106">
        <f>IF(SER_hh_tes_in!N3=0,0,1000000/0.086*SER_hh_tes_in!N3/SER_hh_num_in!N3)</f>
        <v>73206.208170880956</v>
      </c>
      <c r="O3" s="106">
        <f>IF(SER_hh_tes_in!O3=0,0,1000000/0.086*SER_hh_tes_in!O3/SER_hh_num_in!O3)</f>
        <v>70217.811412421463</v>
      </c>
      <c r="P3" s="106">
        <f>IF(SER_hh_tes_in!P3=0,0,1000000/0.086*SER_hh_tes_in!P3/SER_hh_num_in!P3)</f>
        <v>71565.943701154931</v>
      </c>
      <c r="Q3" s="106">
        <f>IF(SER_hh_tes_in!Q3=0,0,1000000/0.086*SER_hh_tes_in!Q3/SER_hh_num_in!Q3)</f>
        <v>67658.845279615387</v>
      </c>
    </row>
    <row r="4" spans="1:17" ht="12.95" customHeight="1" x14ac:dyDescent="0.25">
      <c r="A4" s="90" t="s">
        <v>44</v>
      </c>
      <c r="B4" s="101"/>
      <c r="C4" s="101">
        <f>IF(SER_hh_tes_in!C4=0,0,1000000/0.086*SER_hh_tes_in!C4/SER_hh_num_in!C4)</f>
        <v>62386.969376810564</v>
      </c>
      <c r="D4" s="101">
        <f>IF(SER_hh_tes_in!D4=0,0,1000000/0.086*SER_hh_tes_in!D4/SER_hh_num_in!D4)</f>
        <v>68197.762541929143</v>
      </c>
      <c r="E4" s="101">
        <f>IF(SER_hh_tes_in!E4=0,0,1000000/0.086*SER_hh_tes_in!E4/SER_hh_num_in!E4)</f>
        <v>66622.559115754964</v>
      </c>
      <c r="F4" s="101">
        <f>IF(SER_hh_tes_in!F4=0,0,1000000/0.086*SER_hh_tes_in!F4/SER_hh_num_in!F4)</f>
        <v>66974.037453001612</v>
      </c>
      <c r="G4" s="101">
        <f>IF(SER_hh_tes_in!G4=0,0,1000000/0.086*SER_hh_tes_in!G4/SER_hh_num_in!G4)</f>
        <v>62793.578119815189</v>
      </c>
      <c r="H4" s="101">
        <f>IF(SER_hh_tes_in!H4=0,0,1000000/0.086*SER_hh_tes_in!H4/SER_hh_num_in!H4)</f>
        <v>64563.648924512243</v>
      </c>
      <c r="I4" s="101">
        <f>IF(SER_hh_tes_in!I4=0,0,1000000/0.086*SER_hh_tes_in!I4/SER_hh_num_in!I4)</f>
        <v>65751.25535589084</v>
      </c>
      <c r="J4" s="101">
        <f>IF(SER_hh_tes_in!J4=0,0,1000000/0.086*SER_hh_tes_in!J4/SER_hh_num_in!J4)</f>
        <v>55491.8661464857</v>
      </c>
      <c r="K4" s="101">
        <f>IF(SER_hh_tes_in!K4=0,0,1000000/0.086*SER_hh_tes_in!K4/SER_hh_num_in!K4)</f>
        <v>48233.819243355378</v>
      </c>
      <c r="L4" s="101">
        <f>IF(SER_hh_tes_in!L4=0,0,1000000/0.086*SER_hh_tes_in!L4/SER_hh_num_in!L4)</f>
        <v>53408.862208105355</v>
      </c>
      <c r="M4" s="101">
        <f>IF(SER_hh_tes_in!M4=0,0,1000000/0.086*SER_hh_tes_in!M4/SER_hh_num_in!M4)</f>
        <v>46897.746775610205</v>
      </c>
      <c r="N4" s="101">
        <f>IF(SER_hh_tes_in!N4=0,0,1000000/0.086*SER_hh_tes_in!N4/SER_hh_num_in!N4)</f>
        <v>57724.871181242132</v>
      </c>
      <c r="O4" s="101">
        <f>IF(SER_hh_tes_in!O4=0,0,1000000/0.086*SER_hh_tes_in!O4/SER_hh_num_in!O4)</f>
        <v>54338.069271745706</v>
      </c>
      <c r="P4" s="101">
        <f>IF(SER_hh_tes_in!P4=0,0,1000000/0.086*SER_hh_tes_in!P4/SER_hh_num_in!P4)</f>
        <v>55489.046194265153</v>
      </c>
      <c r="Q4" s="101">
        <f>IF(SER_hh_tes_in!Q4=0,0,1000000/0.086*SER_hh_tes_in!Q4/SER_hh_num_in!Q4)</f>
        <v>51130.737617400155</v>
      </c>
    </row>
    <row r="5" spans="1:17" ht="12" customHeight="1" x14ac:dyDescent="0.25">
      <c r="A5" s="88" t="s">
        <v>38</v>
      </c>
      <c r="B5" s="100"/>
      <c r="C5" s="100">
        <f>IF(SER_hh_tes_in!C5=0,0,1000000/0.086*SER_hh_tes_in!C5/SER_hh_num_in!C5)</f>
        <v>61129.731835398547</v>
      </c>
      <c r="D5" s="100">
        <f>IF(SER_hh_tes_in!D5=0,0,1000000/0.086*SER_hh_tes_in!D5/SER_hh_num_in!D5)</f>
        <v>0</v>
      </c>
      <c r="E5" s="100">
        <f>IF(SER_hh_tes_in!E5=0,0,1000000/0.086*SER_hh_tes_in!E5/SER_hh_num_in!E5)</f>
        <v>0</v>
      </c>
      <c r="F5" s="100">
        <f>IF(SER_hh_tes_in!F5=0,0,1000000/0.086*SER_hh_tes_in!F5/SER_hh_num_in!F5)</f>
        <v>63301.082529995627</v>
      </c>
      <c r="G5" s="100">
        <f>IF(SER_hh_tes_in!G5=0,0,1000000/0.086*SER_hh_tes_in!G5/SER_hh_num_in!G5)</f>
        <v>0</v>
      </c>
      <c r="H5" s="100">
        <f>IF(SER_hh_tes_in!H5=0,0,1000000/0.086*SER_hh_tes_in!H5/SER_hh_num_in!H5)</f>
        <v>61262.406351155594</v>
      </c>
      <c r="I5" s="100">
        <f>IF(SER_hh_tes_in!I5=0,0,1000000/0.086*SER_hh_tes_in!I5/SER_hh_num_in!I5)</f>
        <v>61369.558871216213</v>
      </c>
      <c r="J5" s="100">
        <f>IF(SER_hh_tes_in!J5=0,0,1000000/0.086*SER_hh_tes_in!J5/SER_hh_num_in!J5)</f>
        <v>53752.259513903817</v>
      </c>
      <c r="K5" s="100">
        <f>IF(SER_hh_tes_in!K5=0,0,1000000/0.086*SER_hh_tes_in!K5/SER_hh_num_in!K5)</f>
        <v>0</v>
      </c>
      <c r="L5" s="100">
        <f>IF(SER_hh_tes_in!L5=0,0,1000000/0.086*SER_hh_tes_in!L5/SER_hh_num_in!L5)</f>
        <v>51188.076600781169</v>
      </c>
      <c r="M5" s="100">
        <f>IF(SER_hh_tes_in!M5=0,0,1000000/0.086*SER_hh_tes_in!M5/SER_hh_num_in!M5)</f>
        <v>44691.115606572945</v>
      </c>
      <c r="N5" s="100">
        <f>IF(SER_hh_tes_in!N5=0,0,1000000/0.086*SER_hh_tes_in!N5/SER_hh_num_in!N5)</f>
        <v>0</v>
      </c>
      <c r="O5" s="100">
        <f>IF(SER_hh_tes_in!O5=0,0,1000000/0.086*SER_hh_tes_in!O5/SER_hh_num_in!O5)</f>
        <v>52802.636686948841</v>
      </c>
      <c r="P5" s="100">
        <f>IF(SER_hh_tes_in!P5=0,0,1000000/0.086*SER_hh_tes_in!P5/SER_hh_num_in!P5)</f>
        <v>0</v>
      </c>
      <c r="Q5" s="100">
        <f>IF(SER_hh_tes_in!Q5=0,0,1000000/0.086*SER_hh_tes_in!Q5/SER_hh_num_in!Q5)</f>
        <v>0</v>
      </c>
    </row>
    <row r="6" spans="1:17" ht="12" customHeight="1" x14ac:dyDescent="0.25">
      <c r="A6" s="88" t="s">
        <v>66</v>
      </c>
      <c r="B6" s="100"/>
      <c r="C6" s="100">
        <f>IF(SER_hh_tes_in!C6=0,0,1000000/0.086*SER_hh_tes_in!C6/SER_hh_num_in!C6)</f>
        <v>0</v>
      </c>
      <c r="D6" s="100">
        <f>IF(SER_hh_tes_in!D6=0,0,1000000/0.086*SER_hh_tes_in!D6/SER_hh_num_in!D6)</f>
        <v>0</v>
      </c>
      <c r="E6" s="100">
        <f>IF(SER_hh_tes_in!E6=0,0,1000000/0.086*SER_hh_tes_in!E6/SER_hh_num_in!E6)</f>
        <v>0</v>
      </c>
      <c r="F6" s="100">
        <f>IF(SER_hh_tes_in!F6=0,0,1000000/0.086*SER_hh_tes_in!F6/SER_hh_num_in!F6)</f>
        <v>0</v>
      </c>
      <c r="G6" s="100">
        <f>IF(SER_hh_tes_in!G6=0,0,1000000/0.086*SER_hh_tes_in!G6/SER_hh_num_in!G6)</f>
        <v>0</v>
      </c>
      <c r="H6" s="100">
        <f>IF(SER_hh_tes_in!H6=0,0,1000000/0.086*SER_hh_tes_in!H6/SER_hh_num_in!H6)</f>
        <v>0</v>
      </c>
      <c r="I6" s="100">
        <f>IF(SER_hh_tes_in!I6=0,0,1000000/0.086*SER_hh_tes_in!I6/SER_hh_num_in!I6)</f>
        <v>0</v>
      </c>
      <c r="J6" s="100">
        <f>IF(SER_hh_tes_in!J6=0,0,1000000/0.086*SER_hh_tes_in!J6/SER_hh_num_in!J6)</f>
        <v>0</v>
      </c>
      <c r="K6" s="100">
        <f>IF(SER_hh_tes_in!K6=0,0,1000000/0.086*SER_hh_tes_in!K6/SER_hh_num_in!K6)</f>
        <v>0</v>
      </c>
      <c r="L6" s="100">
        <f>IF(SER_hh_tes_in!L6=0,0,1000000/0.086*SER_hh_tes_in!L6/SER_hh_num_in!L6)</f>
        <v>0</v>
      </c>
      <c r="M6" s="100">
        <f>IF(SER_hh_tes_in!M6=0,0,1000000/0.086*SER_hh_tes_in!M6/SER_hh_num_in!M6)</f>
        <v>0</v>
      </c>
      <c r="N6" s="100">
        <f>IF(SER_hh_tes_in!N6=0,0,1000000/0.086*SER_hh_tes_in!N6/SER_hh_num_in!N6)</f>
        <v>0</v>
      </c>
      <c r="O6" s="100">
        <f>IF(SER_hh_tes_in!O6=0,0,1000000/0.086*SER_hh_tes_in!O6/SER_hh_num_in!O6)</f>
        <v>0</v>
      </c>
      <c r="P6" s="100">
        <f>IF(SER_hh_tes_in!P6=0,0,1000000/0.086*SER_hh_tes_in!P6/SER_hh_num_in!P6)</f>
        <v>0</v>
      </c>
      <c r="Q6" s="100">
        <f>IF(SER_hh_tes_in!Q6=0,0,1000000/0.086*SER_hh_tes_in!Q6/SER_hh_num_in!Q6)</f>
        <v>0</v>
      </c>
    </row>
    <row r="7" spans="1:17" ht="12" customHeight="1" x14ac:dyDescent="0.25">
      <c r="A7" s="88" t="s">
        <v>99</v>
      </c>
      <c r="B7" s="100"/>
      <c r="C7" s="100">
        <f>IF(SER_hh_tes_in!C7=0,0,1000000/0.086*SER_hh_tes_in!C7/SER_hh_num_in!C7)</f>
        <v>62152.467992087448</v>
      </c>
      <c r="D7" s="100">
        <f>IF(SER_hh_tes_in!D7=0,0,1000000/0.086*SER_hh_tes_in!D7/SER_hh_num_in!D7)</f>
        <v>62686.618093792415</v>
      </c>
      <c r="E7" s="100">
        <f>IF(SER_hh_tes_in!E7=0,0,1000000/0.086*SER_hh_tes_in!E7/SER_hh_num_in!E7)</f>
        <v>65424.497627104378</v>
      </c>
      <c r="F7" s="100">
        <f>IF(SER_hh_tes_in!F7=0,0,1000000/0.086*SER_hh_tes_in!F7/SER_hh_num_in!F7)</f>
        <v>67894.879448633365</v>
      </c>
      <c r="G7" s="100">
        <f>IF(SER_hh_tes_in!G7=0,0,1000000/0.086*SER_hh_tes_in!G7/SER_hh_num_in!G7)</f>
        <v>53478.071446497452</v>
      </c>
      <c r="H7" s="100">
        <f>IF(SER_hh_tes_in!H7=0,0,1000000/0.086*SER_hh_tes_in!H7/SER_hh_num_in!H7)</f>
        <v>63570.580357940045</v>
      </c>
      <c r="I7" s="100">
        <f>IF(SER_hh_tes_in!I7=0,0,1000000/0.086*SER_hh_tes_in!I7/SER_hh_num_in!I7)</f>
        <v>0</v>
      </c>
      <c r="J7" s="100">
        <f>IF(SER_hh_tes_in!J7=0,0,1000000/0.086*SER_hh_tes_in!J7/SER_hh_num_in!J7)</f>
        <v>52476.317993620258</v>
      </c>
      <c r="K7" s="100">
        <f>IF(SER_hh_tes_in!K7=0,0,1000000/0.086*SER_hh_tes_in!K7/SER_hh_num_in!K7)</f>
        <v>51588.046011357859</v>
      </c>
      <c r="L7" s="100">
        <f>IF(SER_hh_tes_in!L7=0,0,1000000/0.086*SER_hh_tes_in!L7/SER_hh_num_in!L7)</f>
        <v>52913.744832366894</v>
      </c>
      <c r="M7" s="100">
        <f>IF(SER_hh_tes_in!M7=0,0,1000000/0.086*SER_hh_tes_in!M7/SER_hh_num_in!M7)</f>
        <v>46063.419616883104</v>
      </c>
      <c r="N7" s="100">
        <f>IF(SER_hh_tes_in!N7=0,0,1000000/0.086*SER_hh_tes_in!N7/SER_hh_num_in!N7)</f>
        <v>57077.000051363444</v>
      </c>
      <c r="O7" s="100">
        <f>IF(SER_hh_tes_in!O7=0,0,1000000/0.086*SER_hh_tes_in!O7/SER_hh_num_in!O7)</f>
        <v>53376.328983777392</v>
      </c>
      <c r="P7" s="100">
        <f>IF(SER_hh_tes_in!P7=0,0,1000000/0.086*SER_hh_tes_in!P7/SER_hh_num_in!P7)</f>
        <v>54146.089279913693</v>
      </c>
      <c r="Q7" s="100">
        <f>IF(SER_hh_tes_in!Q7=0,0,1000000/0.086*SER_hh_tes_in!Q7/SER_hh_num_in!Q7)</f>
        <v>49975.533088338918</v>
      </c>
    </row>
    <row r="8" spans="1:17" ht="12" customHeight="1" x14ac:dyDescent="0.25">
      <c r="A8" s="88" t="s">
        <v>101</v>
      </c>
      <c r="B8" s="100"/>
      <c r="C8" s="100">
        <f>IF(SER_hh_tes_in!C8=0,0,1000000/0.086*SER_hh_tes_in!C8/SER_hh_num_in!C8)</f>
        <v>0</v>
      </c>
      <c r="D8" s="100">
        <f>IF(SER_hh_tes_in!D8=0,0,1000000/0.086*SER_hh_tes_in!D8/SER_hh_num_in!D8)</f>
        <v>0</v>
      </c>
      <c r="E8" s="100">
        <f>IF(SER_hh_tes_in!E8=0,0,1000000/0.086*SER_hh_tes_in!E8/SER_hh_num_in!E8)</f>
        <v>0</v>
      </c>
      <c r="F8" s="100">
        <f>IF(SER_hh_tes_in!F8=0,0,1000000/0.086*SER_hh_tes_in!F8/SER_hh_num_in!F8)</f>
        <v>0</v>
      </c>
      <c r="G8" s="100">
        <f>IF(SER_hh_tes_in!G8=0,0,1000000/0.086*SER_hh_tes_in!G8/SER_hh_num_in!G8)</f>
        <v>0</v>
      </c>
      <c r="H8" s="100">
        <f>IF(SER_hh_tes_in!H8=0,0,1000000/0.086*SER_hh_tes_in!H8/SER_hh_num_in!H8)</f>
        <v>0</v>
      </c>
      <c r="I8" s="100">
        <f>IF(SER_hh_tes_in!I8=0,0,1000000/0.086*SER_hh_tes_in!I8/SER_hh_num_in!I8)</f>
        <v>0</v>
      </c>
      <c r="J8" s="100">
        <f>IF(SER_hh_tes_in!J8=0,0,1000000/0.086*SER_hh_tes_in!J8/SER_hh_num_in!J8)</f>
        <v>0</v>
      </c>
      <c r="K8" s="100">
        <f>IF(SER_hh_tes_in!K8=0,0,1000000/0.086*SER_hh_tes_in!K8/SER_hh_num_in!K8)</f>
        <v>0</v>
      </c>
      <c r="L8" s="100">
        <f>IF(SER_hh_tes_in!L8=0,0,1000000/0.086*SER_hh_tes_in!L8/SER_hh_num_in!L8)</f>
        <v>0</v>
      </c>
      <c r="M8" s="100">
        <f>IF(SER_hh_tes_in!M8=0,0,1000000/0.086*SER_hh_tes_in!M8/SER_hh_num_in!M8)</f>
        <v>0</v>
      </c>
      <c r="N8" s="100">
        <f>IF(SER_hh_tes_in!N8=0,0,1000000/0.086*SER_hh_tes_in!N8/SER_hh_num_in!N8)</f>
        <v>0</v>
      </c>
      <c r="O8" s="100">
        <f>IF(SER_hh_tes_in!O8=0,0,1000000/0.086*SER_hh_tes_in!O8/SER_hh_num_in!O8)</f>
        <v>0</v>
      </c>
      <c r="P8" s="100">
        <f>IF(SER_hh_tes_in!P8=0,0,1000000/0.086*SER_hh_tes_in!P8/SER_hh_num_in!P8)</f>
        <v>0</v>
      </c>
      <c r="Q8" s="100">
        <f>IF(SER_hh_tes_in!Q8=0,0,1000000/0.086*SER_hh_tes_in!Q8/SER_hh_num_in!Q8)</f>
        <v>0</v>
      </c>
    </row>
    <row r="9" spans="1:17" ht="12" customHeight="1" x14ac:dyDescent="0.25">
      <c r="A9" s="88" t="s">
        <v>106</v>
      </c>
      <c r="B9" s="100"/>
      <c r="C9" s="100">
        <f>IF(SER_hh_tes_in!C9=0,0,1000000/0.086*SER_hh_tes_in!C9/SER_hh_num_in!C9)</f>
        <v>59769.361836719465</v>
      </c>
      <c r="D9" s="100">
        <f>IF(SER_hh_tes_in!D9=0,0,1000000/0.086*SER_hh_tes_in!D9/SER_hh_num_in!D9)</f>
        <v>68590.324604440233</v>
      </c>
      <c r="E9" s="100">
        <f>IF(SER_hh_tes_in!E9=0,0,1000000/0.086*SER_hh_tes_in!E9/SER_hh_num_in!E9)</f>
        <v>64865.978149590723</v>
      </c>
      <c r="F9" s="100">
        <f>IF(SER_hh_tes_in!F9=0,0,1000000/0.086*SER_hh_tes_in!F9/SER_hh_num_in!F9)</f>
        <v>65891.511178558721</v>
      </c>
      <c r="G9" s="100">
        <f>IF(SER_hh_tes_in!G9=0,0,1000000/0.086*SER_hh_tes_in!G9/SER_hh_num_in!G9)</f>
        <v>66793.874244152059</v>
      </c>
      <c r="H9" s="100">
        <f>IF(SER_hh_tes_in!H9=0,0,1000000/0.086*SER_hh_tes_in!H9/SER_hh_num_in!H9)</f>
        <v>64807.725316984768</v>
      </c>
      <c r="I9" s="100">
        <f>IF(SER_hh_tes_in!I9=0,0,1000000/0.086*SER_hh_tes_in!I9/SER_hh_num_in!I9)</f>
        <v>74033.195207849232</v>
      </c>
      <c r="J9" s="100">
        <f>IF(SER_hh_tes_in!J9=0,0,1000000/0.086*SER_hh_tes_in!J9/SER_hh_num_in!J9)</f>
        <v>57515.249146137729</v>
      </c>
      <c r="K9" s="100">
        <f>IF(SER_hh_tes_in!K9=0,0,1000000/0.086*SER_hh_tes_in!K9/SER_hh_num_in!K9)</f>
        <v>47417.705349416545</v>
      </c>
      <c r="L9" s="100">
        <f>IF(SER_hh_tes_in!L9=0,0,1000000/0.086*SER_hh_tes_in!L9/SER_hh_num_in!L9)</f>
        <v>54456.338957076347</v>
      </c>
      <c r="M9" s="100">
        <f>IF(SER_hh_tes_in!M9=0,0,1000000/0.086*SER_hh_tes_in!M9/SER_hh_num_in!M9)</f>
        <v>47693.785289887404</v>
      </c>
      <c r="N9" s="100">
        <f>IF(SER_hh_tes_in!N9=0,0,1000000/0.086*SER_hh_tes_in!N9/SER_hh_num_in!N9)</f>
        <v>0</v>
      </c>
      <c r="O9" s="100">
        <f>IF(SER_hh_tes_in!O9=0,0,1000000/0.086*SER_hh_tes_in!O9/SER_hh_num_in!O9)</f>
        <v>0</v>
      </c>
      <c r="P9" s="100">
        <f>IF(SER_hh_tes_in!P9=0,0,1000000/0.086*SER_hh_tes_in!P9/SER_hh_num_in!P9)</f>
        <v>57148.844191471217</v>
      </c>
      <c r="Q9" s="100">
        <f>IF(SER_hh_tes_in!Q9=0,0,1000000/0.086*SER_hh_tes_in!Q9/SER_hh_num_in!Q9)</f>
        <v>50657.020456927035</v>
      </c>
    </row>
    <row r="10" spans="1:17" ht="12" customHeight="1" x14ac:dyDescent="0.25">
      <c r="A10" s="88" t="s">
        <v>34</v>
      </c>
      <c r="B10" s="100"/>
      <c r="C10" s="100">
        <f>IF(SER_hh_tes_in!C10=0,0,1000000/0.086*SER_hh_tes_in!C10/SER_hh_num_in!C10)</f>
        <v>62130.398675905068</v>
      </c>
      <c r="D10" s="100">
        <f>IF(SER_hh_tes_in!D10=0,0,1000000/0.086*SER_hh_tes_in!D10/SER_hh_num_in!D10)</f>
        <v>63774.379641100219</v>
      </c>
      <c r="E10" s="100">
        <f>IF(SER_hh_tes_in!E10=0,0,1000000/0.086*SER_hh_tes_in!E10/SER_hh_num_in!E10)</f>
        <v>65659.729771515034</v>
      </c>
      <c r="F10" s="100">
        <f>IF(SER_hh_tes_in!F10=0,0,1000000/0.086*SER_hh_tes_in!F10/SER_hh_num_in!F10)</f>
        <v>66231.91778378468</v>
      </c>
      <c r="G10" s="100">
        <f>IF(SER_hh_tes_in!G10=0,0,1000000/0.086*SER_hh_tes_in!G10/SER_hh_num_in!G10)</f>
        <v>62937.652204867241</v>
      </c>
      <c r="H10" s="100">
        <f>IF(SER_hh_tes_in!H10=0,0,1000000/0.086*SER_hh_tes_in!H10/SER_hh_num_in!H10)</f>
        <v>64291.824890917327</v>
      </c>
      <c r="I10" s="100">
        <f>IF(SER_hh_tes_in!I10=0,0,1000000/0.086*SER_hh_tes_in!I10/SER_hh_num_in!I10)</f>
        <v>66530.661103948296</v>
      </c>
      <c r="J10" s="100">
        <f>IF(SER_hh_tes_in!J10=0,0,1000000/0.086*SER_hh_tes_in!J10/SER_hh_num_in!J10)</f>
        <v>0</v>
      </c>
      <c r="K10" s="100">
        <f>IF(SER_hh_tes_in!K10=0,0,1000000/0.086*SER_hh_tes_in!K10/SER_hh_num_in!K10)</f>
        <v>52408.431771938842</v>
      </c>
      <c r="L10" s="100">
        <f>IF(SER_hh_tes_in!L10=0,0,1000000/0.086*SER_hh_tes_in!L10/SER_hh_num_in!L10)</f>
        <v>55457.00789243076</v>
      </c>
      <c r="M10" s="100">
        <f>IF(SER_hh_tes_in!M10=0,0,1000000/0.086*SER_hh_tes_in!M10/SER_hh_num_in!M10)</f>
        <v>47215.111050092441</v>
      </c>
      <c r="N10" s="100">
        <f>IF(SER_hh_tes_in!N10=0,0,1000000/0.086*SER_hh_tes_in!N10/SER_hh_num_in!N10)</f>
        <v>57585.781163591302</v>
      </c>
      <c r="O10" s="100">
        <f>IF(SER_hh_tes_in!O10=0,0,1000000/0.086*SER_hh_tes_in!O10/SER_hh_num_in!O10)</f>
        <v>52943.536029845978</v>
      </c>
      <c r="P10" s="100">
        <f>IF(SER_hh_tes_in!P10=0,0,1000000/0.086*SER_hh_tes_in!P10/SER_hh_num_in!P10)</f>
        <v>0</v>
      </c>
      <c r="Q10" s="100">
        <f>IF(SER_hh_tes_in!Q10=0,0,1000000/0.086*SER_hh_tes_in!Q10/SER_hh_num_in!Q10)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IF(SER_hh_tes_in!C11=0,0,1000000/0.086*SER_hh_tes_in!C11/SER_hh_num_in!C11)</f>
        <v>0</v>
      </c>
      <c r="D11" s="100">
        <f>IF(SER_hh_tes_in!D11=0,0,1000000/0.086*SER_hh_tes_in!D11/SER_hh_num_in!D11)</f>
        <v>0</v>
      </c>
      <c r="E11" s="100">
        <f>IF(SER_hh_tes_in!E11=0,0,1000000/0.086*SER_hh_tes_in!E11/SER_hh_num_in!E11)</f>
        <v>0</v>
      </c>
      <c r="F11" s="100">
        <f>IF(SER_hh_tes_in!F11=0,0,1000000/0.086*SER_hh_tes_in!F11/SER_hh_num_in!F11)</f>
        <v>0</v>
      </c>
      <c r="G11" s="100">
        <f>IF(SER_hh_tes_in!G11=0,0,1000000/0.086*SER_hh_tes_in!G11/SER_hh_num_in!G11)</f>
        <v>0</v>
      </c>
      <c r="H11" s="100">
        <f>IF(SER_hh_tes_in!H11=0,0,1000000/0.086*SER_hh_tes_in!H11/SER_hh_num_in!H11)</f>
        <v>0</v>
      </c>
      <c r="I11" s="100">
        <f>IF(SER_hh_tes_in!I11=0,0,1000000/0.086*SER_hh_tes_in!I11/SER_hh_num_in!I11)</f>
        <v>0</v>
      </c>
      <c r="J11" s="100">
        <f>IF(SER_hh_tes_in!J11=0,0,1000000/0.086*SER_hh_tes_in!J11/SER_hh_num_in!J11)</f>
        <v>0</v>
      </c>
      <c r="K11" s="100">
        <f>IF(SER_hh_tes_in!K11=0,0,1000000/0.086*SER_hh_tes_in!K11/SER_hh_num_in!K11)</f>
        <v>0</v>
      </c>
      <c r="L11" s="100">
        <f>IF(SER_hh_tes_in!L11=0,0,1000000/0.086*SER_hh_tes_in!L11/SER_hh_num_in!L11)</f>
        <v>0</v>
      </c>
      <c r="M11" s="100">
        <f>IF(SER_hh_tes_in!M11=0,0,1000000/0.086*SER_hh_tes_in!M11/SER_hh_num_in!M11)</f>
        <v>0</v>
      </c>
      <c r="N11" s="100">
        <f>IF(SER_hh_tes_in!N11=0,0,1000000/0.086*SER_hh_tes_in!N11/SER_hh_num_in!N11)</f>
        <v>0</v>
      </c>
      <c r="O11" s="100">
        <f>IF(SER_hh_tes_in!O11=0,0,1000000/0.086*SER_hh_tes_in!O11/SER_hh_num_in!O11)</f>
        <v>0</v>
      </c>
      <c r="P11" s="100">
        <f>IF(SER_hh_tes_in!P11=0,0,1000000/0.086*SER_hh_tes_in!P11/SER_hh_num_in!P11)</f>
        <v>0</v>
      </c>
      <c r="Q11" s="100">
        <f>IF(SER_hh_tes_in!Q11=0,0,1000000/0.086*SER_hh_tes_in!Q11/SER_hh_num_in!Q11)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IF(SER_hh_tes_in!C12=0,0,1000000/0.086*SER_hh_tes_in!C12/SER_hh_num_in!C12)</f>
        <v>61752.340691986014</v>
      </c>
      <c r="D12" s="100">
        <f>IF(SER_hh_tes_in!D12=0,0,1000000/0.086*SER_hh_tes_in!D12/SER_hh_num_in!D12)</f>
        <v>0</v>
      </c>
      <c r="E12" s="100">
        <f>IF(SER_hh_tes_in!E12=0,0,1000000/0.086*SER_hh_tes_in!E12/SER_hh_num_in!E12)</f>
        <v>65431.424750749466</v>
      </c>
      <c r="F12" s="100">
        <f>IF(SER_hh_tes_in!F12=0,0,1000000/0.086*SER_hh_tes_in!F12/SER_hh_num_in!F12)</f>
        <v>64068.006565958334</v>
      </c>
      <c r="G12" s="100">
        <f>IF(SER_hh_tes_in!G12=0,0,1000000/0.086*SER_hh_tes_in!G12/SER_hh_num_in!G12)</f>
        <v>61602.937160433794</v>
      </c>
      <c r="H12" s="100">
        <f>IF(SER_hh_tes_in!H12=0,0,1000000/0.086*SER_hh_tes_in!H12/SER_hh_num_in!H12)</f>
        <v>61937.148428515437</v>
      </c>
      <c r="I12" s="100">
        <f>IF(SER_hh_tes_in!I12=0,0,1000000/0.086*SER_hh_tes_in!I12/SER_hh_num_in!I12)</f>
        <v>59620.60915849614</v>
      </c>
      <c r="J12" s="100">
        <f>IF(SER_hh_tes_in!J12=0,0,1000000/0.086*SER_hh_tes_in!J12/SER_hh_num_in!J12)</f>
        <v>52289.993926011834</v>
      </c>
      <c r="K12" s="100">
        <f>IF(SER_hh_tes_in!K12=0,0,1000000/0.086*SER_hh_tes_in!K12/SER_hh_num_in!K12)</f>
        <v>46992.942163711421</v>
      </c>
      <c r="L12" s="100">
        <f>IF(SER_hh_tes_in!L12=0,0,1000000/0.086*SER_hh_tes_in!L12/SER_hh_num_in!L12)</f>
        <v>51624.359840430334</v>
      </c>
      <c r="M12" s="100">
        <f>IF(SER_hh_tes_in!M12=0,0,1000000/0.086*SER_hh_tes_in!M12/SER_hh_num_in!M12)</f>
        <v>45283.409576962105</v>
      </c>
      <c r="N12" s="100">
        <f>IF(SER_hh_tes_in!N12=0,0,1000000/0.086*SER_hh_tes_in!N12/SER_hh_num_in!N12)</f>
        <v>54681.839718407711</v>
      </c>
      <c r="O12" s="100">
        <f>IF(SER_hh_tes_in!O12=0,0,1000000/0.086*SER_hh_tes_in!O12/SER_hh_num_in!O12)</f>
        <v>53059.365531436517</v>
      </c>
      <c r="P12" s="100">
        <f>IF(SER_hh_tes_in!P12=0,0,1000000/0.086*SER_hh_tes_in!P12/SER_hh_num_in!P12)</f>
        <v>0</v>
      </c>
      <c r="Q12" s="100">
        <f>IF(SER_hh_tes_in!Q12=0,0,1000000/0.086*SER_hh_tes_in!Q12/SER_hh_num_in!Q12)</f>
        <v>49350.762806827363</v>
      </c>
    </row>
    <row r="13" spans="1:17" ht="12" customHeight="1" x14ac:dyDescent="0.25">
      <c r="A13" s="88" t="s">
        <v>105</v>
      </c>
      <c r="B13" s="100"/>
      <c r="C13" s="100">
        <f>IF(SER_hh_tes_in!C13=0,0,1000000/0.086*SER_hh_tes_in!C13/SER_hh_num_in!C13)</f>
        <v>63302.532214655483</v>
      </c>
      <c r="D13" s="100">
        <f>IF(SER_hh_tes_in!D13=0,0,1000000/0.086*SER_hh_tes_in!D13/SER_hh_num_in!D13)</f>
        <v>66597.8282561011</v>
      </c>
      <c r="E13" s="100">
        <f>IF(SER_hh_tes_in!E13=0,0,1000000/0.086*SER_hh_tes_in!E13/SER_hh_num_in!E13)</f>
        <v>67507.033486327127</v>
      </c>
      <c r="F13" s="100">
        <f>IF(SER_hh_tes_in!F13=0,0,1000000/0.086*SER_hh_tes_in!F13/SER_hh_num_in!F13)</f>
        <v>66754.200127932054</v>
      </c>
      <c r="G13" s="100">
        <f>IF(SER_hh_tes_in!G13=0,0,1000000/0.086*SER_hh_tes_in!G13/SER_hh_num_in!G13)</f>
        <v>62767.288629186856</v>
      </c>
      <c r="H13" s="100">
        <f>IF(SER_hh_tes_in!H13=0,0,1000000/0.086*SER_hh_tes_in!H13/SER_hh_num_in!H13)</f>
        <v>63415.429770750481</v>
      </c>
      <c r="I13" s="100">
        <f>IF(SER_hh_tes_in!I13=0,0,1000000/0.086*SER_hh_tes_in!I13/SER_hh_num_in!I13)</f>
        <v>64314.737981929888</v>
      </c>
      <c r="J13" s="100">
        <f>IF(SER_hh_tes_in!J13=0,0,1000000/0.086*SER_hh_tes_in!J13/SER_hh_num_in!J13)</f>
        <v>52510.926268038711</v>
      </c>
      <c r="K13" s="100">
        <f>IF(SER_hh_tes_in!K13=0,0,1000000/0.086*SER_hh_tes_in!K13/SER_hh_num_in!K13)</f>
        <v>46581.461341073024</v>
      </c>
      <c r="L13" s="100">
        <f>IF(SER_hh_tes_in!L13=0,0,1000000/0.086*SER_hh_tes_in!L13/SER_hh_num_in!L13)</f>
        <v>59281.727395892107</v>
      </c>
      <c r="M13" s="100">
        <f>IF(SER_hh_tes_in!M13=0,0,1000000/0.086*SER_hh_tes_in!M13/SER_hh_num_in!M13)</f>
        <v>51809.419362224718</v>
      </c>
      <c r="N13" s="100">
        <f>IF(SER_hh_tes_in!N13=0,0,1000000/0.086*SER_hh_tes_in!N13/SER_hh_num_in!N13)</f>
        <v>63851.484620791955</v>
      </c>
      <c r="O13" s="100">
        <f>IF(SER_hh_tes_in!O13=0,0,1000000/0.086*SER_hh_tes_in!O13/SER_hh_num_in!O13)</f>
        <v>59303.741685141096</v>
      </c>
      <c r="P13" s="100">
        <f>IF(SER_hh_tes_in!P13=0,0,1000000/0.086*SER_hh_tes_in!P13/SER_hh_num_in!P13)</f>
        <v>60421.160007657672</v>
      </c>
      <c r="Q13" s="100">
        <f>IF(SER_hh_tes_in!Q13=0,0,1000000/0.086*SER_hh_tes_in!Q13/SER_hh_num_in!Q13)</f>
        <v>55719.758019180314</v>
      </c>
    </row>
    <row r="14" spans="1:17" ht="12" customHeight="1" x14ac:dyDescent="0.25">
      <c r="A14" s="51" t="s">
        <v>104</v>
      </c>
      <c r="B14" s="22"/>
      <c r="C14" s="22">
        <f>IF(SER_hh_tes_in!C14=0,0,1000000/0.086*SER_hh_tes_in!C14/SER_hh_num_in!C14)</f>
        <v>0</v>
      </c>
      <c r="D14" s="22">
        <f>IF(SER_hh_tes_in!D14=0,0,1000000/0.086*SER_hh_tes_in!D14/SER_hh_num_in!D14)</f>
        <v>67338.937486646799</v>
      </c>
      <c r="E14" s="22">
        <f>IF(SER_hh_tes_in!E14=0,0,1000000/0.086*SER_hh_tes_in!E14/SER_hh_num_in!E14)</f>
        <v>68465.488699083726</v>
      </c>
      <c r="F14" s="22">
        <f>IF(SER_hh_tes_in!F14=0,0,1000000/0.086*SER_hh_tes_in!F14/SER_hh_num_in!F14)</f>
        <v>67707.287008005573</v>
      </c>
      <c r="G14" s="22">
        <f>IF(SER_hh_tes_in!G14=0,0,1000000/0.086*SER_hh_tes_in!G14/SER_hh_num_in!G14)</f>
        <v>64031.678142418306</v>
      </c>
      <c r="H14" s="22">
        <f>IF(SER_hh_tes_in!H14=0,0,1000000/0.086*SER_hh_tes_in!H14/SER_hh_num_in!H14)</f>
        <v>64903.342183831061</v>
      </c>
      <c r="I14" s="22">
        <f>IF(SER_hh_tes_in!I14=0,0,1000000/0.086*SER_hh_tes_in!I14/SER_hh_num_in!I14)</f>
        <v>66824.334623863004</v>
      </c>
      <c r="J14" s="22">
        <f>IF(SER_hh_tes_in!J14=0,0,1000000/0.086*SER_hh_tes_in!J14/SER_hh_num_in!J14)</f>
        <v>0</v>
      </c>
      <c r="K14" s="22">
        <f>IF(SER_hh_tes_in!K14=0,0,1000000/0.086*SER_hh_tes_in!K14/SER_hh_num_in!K14)</f>
        <v>0</v>
      </c>
      <c r="L14" s="22">
        <f>IF(SER_hh_tes_in!L14=0,0,1000000/0.086*SER_hh_tes_in!L14/SER_hh_num_in!L14)</f>
        <v>54174.210666425548</v>
      </c>
      <c r="M14" s="22">
        <f>IF(SER_hh_tes_in!M14=0,0,1000000/0.086*SER_hh_tes_in!M14/SER_hh_num_in!M14)</f>
        <v>46851.786929655056</v>
      </c>
      <c r="N14" s="22">
        <f>IF(SER_hh_tes_in!N14=0,0,1000000/0.086*SER_hh_tes_in!N14/SER_hh_num_in!N14)</f>
        <v>57614.38275560191</v>
      </c>
      <c r="O14" s="22">
        <f>IF(SER_hh_tes_in!O14=0,0,1000000/0.086*SER_hh_tes_in!O14/SER_hh_num_in!O14)</f>
        <v>0</v>
      </c>
      <c r="P14" s="22">
        <f>IF(SER_hh_tes_in!P14=0,0,1000000/0.086*SER_hh_tes_in!P14/SER_hh_num_in!P14)</f>
        <v>54498.075151110374</v>
      </c>
      <c r="Q14" s="22">
        <f>IF(SER_hh_tes_in!Q14=0,0,1000000/0.086*SER_hh_tes_in!Q14/SER_hh_num_in!Q14)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IF(SER_hh_tes_in!C15=0,0,1000000/0.086*SER_hh_tes_in!C15/SER_hh_num_in!C15)</f>
        <v>538.81371192117888</v>
      </c>
      <c r="D15" s="104">
        <f>IF(SER_hh_tes_in!D15=0,0,1000000/0.086*SER_hh_tes_in!D15/SER_hh_num_in!D15)</f>
        <v>1319.7507241675644</v>
      </c>
      <c r="E15" s="104">
        <f>IF(SER_hh_tes_in!E15=0,0,1000000/0.086*SER_hh_tes_in!E15/SER_hh_num_in!E15)</f>
        <v>945.05831837712742</v>
      </c>
      <c r="F15" s="104">
        <f>IF(SER_hh_tes_in!F15=0,0,1000000/0.086*SER_hh_tes_in!F15/SER_hh_num_in!F15)</f>
        <v>981.90056973305627</v>
      </c>
      <c r="G15" s="104">
        <f>IF(SER_hh_tes_in!G15=0,0,1000000/0.086*SER_hh_tes_in!G15/SER_hh_num_in!G15)</f>
        <v>570.04413556733232</v>
      </c>
      <c r="H15" s="104">
        <f>IF(SER_hh_tes_in!H15=0,0,1000000/0.086*SER_hh_tes_in!H15/SER_hh_num_in!H15)</f>
        <v>912.78806015976238</v>
      </c>
      <c r="I15" s="104">
        <f>IF(SER_hh_tes_in!I15=0,0,1000000/0.086*SER_hh_tes_in!I15/SER_hh_num_in!I15)</f>
        <v>602.0331762401637</v>
      </c>
      <c r="J15" s="104">
        <f>IF(SER_hh_tes_in!J15=0,0,1000000/0.086*SER_hh_tes_in!J15/SER_hh_num_in!J15)</f>
        <v>719.34792641407842</v>
      </c>
      <c r="K15" s="104">
        <f>IF(SER_hh_tes_in!K15=0,0,1000000/0.086*SER_hh_tes_in!K15/SER_hh_num_in!K15)</f>
        <v>556.13408154434285</v>
      </c>
      <c r="L15" s="104">
        <f>IF(SER_hh_tes_in!L15=0,0,1000000/0.086*SER_hh_tes_in!L15/SER_hh_num_in!L15)</f>
        <v>539.53662029005079</v>
      </c>
      <c r="M15" s="104">
        <f>IF(SER_hh_tes_in!M15=0,0,1000000/0.086*SER_hh_tes_in!M15/SER_hh_num_in!M15)</f>
        <v>539.04909826049618</v>
      </c>
      <c r="N15" s="104">
        <f>IF(SER_hh_tes_in!N15=0,0,1000000/0.086*SER_hh_tes_in!N15/SER_hh_num_in!N15)</f>
        <v>653.83449662611872</v>
      </c>
      <c r="O15" s="104">
        <f>IF(SER_hh_tes_in!O15=0,0,1000000/0.086*SER_hh_tes_in!O15/SER_hh_num_in!O15)</f>
        <v>590.42365797887999</v>
      </c>
      <c r="P15" s="104">
        <f>IF(SER_hh_tes_in!P15=0,0,1000000/0.086*SER_hh_tes_in!P15/SER_hh_num_in!P15)</f>
        <v>1083.458296226109</v>
      </c>
      <c r="Q15" s="104">
        <f>IF(SER_hh_tes_in!Q15=0,0,1000000/0.086*SER_hh_tes_in!Q15/SER_hh_num_in!Q15)</f>
        <v>674.35973317849698</v>
      </c>
    </row>
    <row r="16" spans="1:17" ht="12.95" customHeight="1" x14ac:dyDescent="0.25">
      <c r="A16" s="90" t="s">
        <v>102</v>
      </c>
      <c r="B16" s="101"/>
      <c r="C16" s="101">
        <f>IF(SER_hh_tes_in!C16=0,0,1000000/0.086*SER_hh_tes_in!C16/SER_hh_num_in!C16)</f>
        <v>8539.9886137993708</v>
      </c>
      <c r="D16" s="101">
        <f>IF(SER_hh_tes_in!D16=0,0,1000000/0.086*SER_hh_tes_in!D16/SER_hh_num_in!D16)</f>
        <v>8561.5123975342503</v>
      </c>
      <c r="E16" s="101">
        <f>IF(SER_hh_tes_in!E16=0,0,1000000/0.086*SER_hh_tes_in!E16/SER_hh_num_in!E16)</f>
        <v>8600.9971086059832</v>
      </c>
      <c r="F16" s="101">
        <f>IF(SER_hh_tes_in!F16=0,0,1000000/0.086*SER_hh_tes_in!F16/SER_hh_num_in!F16)</f>
        <v>8655.8208367176121</v>
      </c>
      <c r="G16" s="101">
        <f>IF(SER_hh_tes_in!G16=0,0,1000000/0.086*SER_hh_tes_in!G16/SER_hh_num_in!G16)</f>
        <v>8705.0027292626546</v>
      </c>
      <c r="H16" s="101">
        <f>IF(SER_hh_tes_in!H16=0,0,1000000/0.086*SER_hh_tes_in!H16/SER_hh_num_in!H16)</f>
        <v>8805.386687029335</v>
      </c>
      <c r="I16" s="101">
        <f>IF(SER_hh_tes_in!I16=0,0,1000000/0.086*SER_hh_tes_in!I16/SER_hh_num_in!I16)</f>
        <v>8854.3051907890676</v>
      </c>
      <c r="J16" s="101">
        <f>IF(SER_hh_tes_in!J16=0,0,1000000/0.086*SER_hh_tes_in!J16/SER_hh_num_in!J16)</f>
        <v>8885.1585032181156</v>
      </c>
      <c r="K16" s="101">
        <f>IF(SER_hh_tes_in!K16=0,0,1000000/0.086*SER_hh_tes_in!K16/SER_hh_num_in!K16)</f>
        <v>8809.2836575241072</v>
      </c>
      <c r="L16" s="101">
        <f>IF(SER_hh_tes_in!L16=0,0,1000000/0.086*SER_hh_tes_in!L16/SER_hh_num_in!L16)</f>
        <v>8843.0502899727035</v>
      </c>
      <c r="M16" s="101">
        <f>IF(SER_hh_tes_in!M16=0,0,1000000/0.086*SER_hh_tes_in!M16/SER_hh_num_in!M16)</f>
        <v>8957.5970158734672</v>
      </c>
      <c r="N16" s="101">
        <f>IF(SER_hh_tes_in!N16=0,0,1000000/0.086*SER_hh_tes_in!N16/SER_hh_num_in!N16)</f>
        <v>9053.8839344129356</v>
      </c>
      <c r="O16" s="101">
        <f>IF(SER_hh_tes_in!O16=0,0,1000000/0.086*SER_hh_tes_in!O16/SER_hh_num_in!O16)</f>
        <v>9175.8043487643426</v>
      </c>
      <c r="P16" s="101">
        <f>IF(SER_hh_tes_in!P16=0,0,1000000/0.086*SER_hh_tes_in!P16/SER_hh_num_in!P16)</f>
        <v>9392.9428079765476</v>
      </c>
      <c r="Q16" s="101">
        <f>IF(SER_hh_tes_in!Q16=0,0,1000000/0.086*SER_hh_tes_in!Q16/SER_hh_num_in!Q16)</f>
        <v>9518.2124639231806</v>
      </c>
    </row>
    <row r="17" spans="1:17" ht="12.95" customHeight="1" x14ac:dyDescent="0.25">
      <c r="A17" s="88" t="s">
        <v>101</v>
      </c>
      <c r="B17" s="103"/>
      <c r="C17" s="103">
        <f>IF(SER_hh_tes_in!C17=0,0,1000000/0.086*SER_hh_tes_in!C17/SER_hh_num_in!C17)</f>
        <v>0</v>
      </c>
      <c r="D17" s="103">
        <f>IF(SER_hh_tes_in!D17=0,0,1000000/0.086*SER_hh_tes_in!D17/SER_hh_num_in!D17)</f>
        <v>0</v>
      </c>
      <c r="E17" s="103">
        <f>IF(SER_hh_tes_in!E17=0,0,1000000/0.086*SER_hh_tes_in!E17/SER_hh_num_in!E17)</f>
        <v>0</v>
      </c>
      <c r="F17" s="103">
        <f>IF(SER_hh_tes_in!F17=0,0,1000000/0.086*SER_hh_tes_in!F17/SER_hh_num_in!F17)</f>
        <v>0</v>
      </c>
      <c r="G17" s="103">
        <f>IF(SER_hh_tes_in!G17=0,0,1000000/0.086*SER_hh_tes_in!G17/SER_hh_num_in!G17)</f>
        <v>0</v>
      </c>
      <c r="H17" s="103">
        <f>IF(SER_hh_tes_in!H17=0,0,1000000/0.086*SER_hh_tes_in!H17/SER_hh_num_in!H17)</f>
        <v>0</v>
      </c>
      <c r="I17" s="103">
        <f>IF(SER_hh_tes_in!I17=0,0,1000000/0.086*SER_hh_tes_in!I17/SER_hh_num_in!I17)</f>
        <v>0</v>
      </c>
      <c r="J17" s="103">
        <f>IF(SER_hh_tes_in!J17=0,0,1000000/0.086*SER_hh_tes_in!J17/SER_hh_num_in!J17)</f>
        <v>0</v>
      </c>
      <c r="K17" s="103">
        <f>IF(SER_hh_tes_in!K17=0,0,1000000/0.086*SER_hh_tes_in!K17/SER_hh_num_in!K17)</f>
        <v>0</v>
      </c>
      <c r="L17" s="103">
        <f>IF(SER_hh_tes_in!L17=0,0,1000000/0.086*SER_hh_tes_in!L17/SER_hh_num_in!L17)</f>
        <v>0</v>
      </c>
      <c r="M17" s="103">
        <f>IF(SER_hh_tes_in!M17=0,0,1000000/0.086*SER_hh_tes_in!M17/SER_hh_num_in!M17)</f>
        <v>0</v>
      </c>
      <c r="N17" s="103">
        <f>IF(SER_hh_tes_in!N17=0,0,1000000/0.086*SER_hh_tes_in!N17/SER_hh_num_in!N17)</f>
        <v>0</v>
      </c>
      <c r="O17" s="103">
        <f>IF(SER_hh_tes_in!O17=0,0,1000000/0.086*SER_hh_tes_in!O17/SER_hh_num_in!O17)</f>
        <v>0</v>
      </c>
      <c r="P17" s="103">
        <f>IF(SER_hh_tes_in!P17=0,0,1000000/0.086*SER_hh_tes_in!P17/SER_hh_num_in!P17)</f>
        <v>0</v>
      </c>
      <c r="Q17" s="103">
        <f>IF(SER_hh_tes_in!Q17=0,0,1000000/0.086*SER_hh_tes_in!Q17/SER_hh_num_in!Q17)</f>
        <v>0</v>
      </c>
    </row>
    <row r="18" spans="1:17" ht="12" customHeight="1" x14ac:dyDescent="0.25">
      <c r="A18" s="88" t="s">
        <v>100</v>
      </c>
      <c r="B18" s="103"/>
      <c r="C18" s="103">
        <f>IF(SER_hh_tes_in!C18=0,0,1000000/0.086*SER_hh_tes_in!C18/SER_hh_num_in!C18)</f>
        <v>8539.9886137993708</v>
      </c>
      <c r="D18" s="103">
        <f>IF(SER_hh_tes_in!D18=0,0,1000000/0.086*SER_hh_tes_in!D18/SER_hh_num_in!D18)</f>
        <v>8561.5123975342503</v>
      </c>
      <c r="E18" s="103">
        <f>IF(SER_hh_tes_in!E18=0,0,1000000/0.086*SER_hh_tes_in!E18/SER_hh_num_in!E18)</f>
        <v>8600.9971086059832</v>
      </c>
      <c r="F18" s="103">
        <f>IF(SER_hh_tes_in!F18=0,0,1000000/0.086*SER_hh_tes_in!F18/SER_hh_num_in!F18)</f>
        <v>8655.8208367176121</v>
      </c>
      <c r="G18" s="103">
        <f>IF(SER_hh_tes_in!G18=0,0,1000000/0.086*SER_hh_tes_in!G18/SER_hh_num_in!G18)</f>
        <v>8705.0027292626546</v>
      </c>
      <c r="H18" s="103">
        <f>IF(SER_hh_tes_in!H18=0,0,1000000/0.086*SER_hh_tes_in!H18/SER_hh_num_in!H18)</f>
        <v>8805.386687029335</v>
      </c>
      <c r="I18" s="103">
        <f>IF(SER_hh_tes_in!I18=0,0,1000000/0.086*SER_hh_tes_in!I18/SER_hh_num_in!I18)</f>
        <v>8854.3051907890676</v>
      </c>
      <c r="J18" s="103">
        <f>IF(SER_hh_tes_in!J18=0,0,1000000/0.086*SER_hh_tes_in!J18/SER_hh_num_in!J18)</f>
        <v>8885.1585032181156</v>
      </c>
      <c r="K18" s="103">
        <f>IF(SER_hh_tes_in!K18=0,0,1000000/0.086*SER_hh_tes_in!K18/SER_hh_num_in!K18)</f>
        <v>8809.2836575241072</v>
      </c>
      <c r="L18" s="103">
        <f>IF(SER_hh_tes_in!L18=0,0,1000000/0.086*SER_hh_tes_in!L18/SER_hh_num_in!L18)</f>
        <v>8843.0502899727035</v>
      </c>
      <c r="M18" s="103">
        <f>IF(SER_hh_tes_in!M18=0,0,1000000/0.086*SER_hh_tes_in!M18/SER_hh_num_in!M18)</f>
        <v>8957.5970158734672</v>
      </c>
      <c r="N18" s="103">
        <f>IF(SER_hh_tes_in!N18=0,0,1000000/0.086*SER_hh_tes_in!N18/SER_hh_num_in!N18)</f>
        <v>9053.8839344129356</v>
      </c>
      <c r="O18" s="103">
        <f>IF(SER_hh_tes_in!O18=0,0,1000000/0.086*SER_hh_tes_in!O18/SER_hh_num_in!O18)</f>
        <v>9175.8043487643426</v>
      </c>
      <c r="P18" s="103">
        <f>IF(SER_hh_tes_in!P18=0,0,1000000/0.086*SER_hh_tes_in!P18/SER_hh_num_in!P18)</f>
        <v>9392.9428079765476</v>
      </c>
      <c r="Q18" s="103">
        <f>IF(SER_hh_tes_in!Q18=0,0,1000000/0.086*SER_hh_tes_in!Q18/SER_hh_num_in!Q18)</f>
        <v>9518.2124639231806</v>
      </c>
    </row>
    <row r="19" spans="1:17" ht="12.95" customHeight="1" x14ac:dyDescent="0.25">
      <c r="A19" s="90" t="s">
        <v>47</v>
      </c>
      <c r="B19" s="101"/>
      <c r="C19" s="101">
        <f>IF(SER_hh_tes_in!C19=0,0,1000000/0.086*SER_hh_tes_in!C19/SER_hh_num_in!C19)</f>
        <v>6908.2320290410462</v>
      </c>
      <c r="D19" s="101">
        <f>IF(SER_hh_tes_in!D19=0,0,1000000/0.086*SER_hh_tes_in!D19/SER_hh_num_in!D19)</f>
        <v>6962.6484387481187</v>
      </c>
      <c r="E19" s="101">
        <f>IF(SER_hh_tes_in!E19=0,0,1000000/0.086*SER_hh_tes_in!E19/SER_hh_num_in!E19)</f>
        <v>6987.8812718674471</v>
      </c>
      <c r="F19" s="101">
        <f>IF(SER_hh_tes_in!F19=0,0,1000000/0.086*SER_hh_tes_in!F19/SER_hh_num_in!F19)</f>
        <v>7093.5512876508492</v>
      </c>
      <c r="G19" s="101">
        <f>IF(SER_hh_tes_in!G19=0,0,1000000/0.086*SER_hh_tes_in!G19/SER_hh_num_in!G19)</f>
        <v>7043.1726232778256</v>
      </c>
      <c r="H19" s="101">
        <f>IF(SER_hh_tes_in!H19=0,0,1000000/0.086*SER_hh_tes_in!H19/SER_hh_num_in!H19)</f>
        <v>7130.8207669435251</v>
      </c>
      <c r="I19" s="101">
        <f>IF(SER_hh_tes_in!I19=0,0,1000000/0.086*SER_hh_tes_in!I19/SER_hh_num_in!I19)</f>
        <v>7252.0129369952247</v>
      </c>
      <c r="J19" s="101">
        <f>IF(SER_hh_tes_in!J19=0,0,1000000/0.086*SER_hh_tes_in!J19/SER_hh_num_in!J19)</f>
        <v>7024.0303173289585</v>
      </c>
      <c r="K19" s="101">
        <f>IF(SER_hh_tes_in!K19=0,0,1000000/0.086*SER_hh_tes_in!K19/SER_hh_num_in!K19)</f>
        <v>7007.0587148742616</v>
      </c>
      <c r="L19" s="101">
        <f>IF(SER_hh_tes_in!L19=0,0,1000000/0.086*SER_hh_tes_in!L19/SER_hh_num_in!L19)</f>
        <v>7078.9754085516352</v>
      </c>
      <c r="M19" s="101">
        <f>IF(SER_hh_tes_in!M19=0,0,1000000/0.086*SER_hh_tes_in!M19/SER_hh_num_in!M19)</f>
        <v>7354.7307724665015</v>
      </c>
      <c r="N19" s="101">
        <f>IF(SER_hh_tes_in!N19=0,0,1000000/0.086*SER_hh_tes_in!N19/SER_hh_num_in!N19)</f>
        <v>7360.532325916568</v>
      </c>
      <c r="O19" s="101">
        <f>IF(SER_hh_tes_in!O19=0,0,1000000/0.086*SER_hh_tes_in!O19/SER_hh_num_in!O19)</f>
        <v>7541.3547787542748</v>
      </c>
      <c r="P19" s="101">
        <f>IF(SER_hh_tes_in!P19=0,0,1000000/0.086*SER_hh_tes_in!P19/SER_hh_num_in!P19)</f>
        <v>7540.9351395105241</v>
      </c>
      <c r="Q19" s="101">
        <f>IF(SER_hh_tes_in!Q19=0,0,1000000/0.086*SER_hh_tes_in!Q19/SER_hh_num_in!Q19)</f>
        <v>7516.2355460205572</v>
      </c>
    </row>
    <row r="20" spans="1:17" ht="12" customHeight="1" x14ac:dyDescent="0.25">
      <c r="A20" s="88" t="s">
        <v>38</v>
      </c>
      <c r="B20" s="100"/>
      <c r="C20" s="100">
        <f>IF(SER_hh_tes_in!C20=0,0,1000000/0.086*SER_hh_tes_in!C20/SER_hh_num_in!C20)</f>
        <v>0</v>
      </c>
      <c r="D20" s="100">
        <f>IF(SER_hh_tes_in!D20=0,0,1000000/0.086*SER_hh_tes_in!D20/SER_hh_num_in!D20)</f>
        <v>0</v>
      </c>
      <c r="E20" s="100">
        <f>IF(SER_hh_tes_in!E20=0,0,1000000/0.086*SER_hh_tes_in!E20/SER_hh_num_in!E20)</f>
        <v>0</v>
      </c>
      <c r="F20" s="100">
        <f>IF(SER_hh_tes_in!F20=0,0,1000000/0.086*SER_hh_tes_in!F20/SER_hh_num_in!F20)</f>
        <v>0</v>
      </c>
      <c r="G20" s="100">
        <f>IF(SER_hh_tes_in!G20=0,0,1000000/0.086*SER_hh_tes_in!G20/SER_hh_num_in!G20)</f>
        <v>0</v>
      </c>
      <c r="H20" s="100">
        <f>IF(SER_hh_tes_in!H20=0,0,1000000/0.086*SER_hh_tes_in!H20/SER_hh_num_in!H20)</f>
        <v>0</v>
      </c>
      <c r="I20" s="100">
        <f>IF(SER_hh_tes_in!I20=0,0,1000000/0.086*SER_hh_tes_in!I20/SER_hh_num_in!I20)</f>
        <v>0</v>
      </c>
      <c r="J20" s="100">
        <f>IF(SER_hh_tes_in!J20=0,0,1000000/0.086*SER_hh_tes_in!J20/SER_hh_num_in!J20)</f>
        <v>0</v>
      </c>
      <c r="K20" s="100">
        <f>IF(SER_hh_tes_in!K20=0,0,1000000/0.086*SER_hh_tes_in!K20/SER_hh_num_in!K20)</f>
        <v>0</v>
      </c>
      <c r="L20" s="100">
        <f>IF(SER_hh_tes_in!L20=0,0,1000000/0.086*SER_hh_tes_in!L20/SER_hh_num_in!L20)</f>
        <v>0</v>
      </c>
      <c r="M20" s="100">
        <f>IF(SER_hh_tes_in!M20=0,0,1000000/0.086*SER_hh_tes_in!M20/SER_hh_num_in!M20)</f>
        <v>0</v>
      </c>
      <c r="N20" s="100">
        <f>IF(SER_hh_tes_in!N20=0,0,1000000/0.086*SER_hh_tes_in!N20/SER_hh_num_in!N20)</f>
        <v>0</v>
      </c>
      <c r="O20" s="100">
        <f>IF(SER_hh_tes_in!O20=0,0,1000000/0.086*SER_hh_tes_in!O20/SER_hh_num_in!O20)</f>
        <v>0</v>
      </c>
      <c r="P20" s="100">
        <f>IF(SER_hh_tes_in!P20=0,0,1000000/0.086*SER_hh_tes_in!P20/SER_hh_num_in!P20)</f>
        <v>0</v>
      </c>
      <c r="Q20" s="100">
        <f>IF(SER_hh_tes_in!Q20=0,0,1000000/0.086*SER_hh_tes_in!Q20/SER_hh_num_in!Q20)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IF(SER_hh_tes_in!C21=0,0,1000000/0.086*SER_hh_tes_in!C21/SER_hh_num_in!C21)</f>
        <v>0</v>
      </c>
      <c r="D21" s="100">
        <f>IF(SER_hh_tes_in!D21=0,0,1000000/0.086*SER_hh_tes_in!D21/SER_hh_num_in!D21)</f>
        <v>0</v>
      </c>
      <c r="E21" s="100">
        <f>IF(SER_hh_tes_in!E21=0,0,1000000/0.086*SER_hh_tes_in!E21/SER_hh_num_in!E21)</f>
        <v>0</v>
      </c>
      <c r="F21" s="100">
        <f>IF(SER_hh_tes_in!F21=0,0,1000000/0.086*SER_hh_tes_in!F21/SER_hh_num_in!F21)</f>
        <v>0</v>
      </c>
      <c r="G21" s="100">
        <f>IF(SER_hh_tes_in!G21=0,0,1000000/0.086*SER_hh_tes_in!G21/SER_hh_num_in!G21)</f>
        <v>0</v>
      </c>
      <c r="H21" s="100">
        <f>IF(SER_hh_tes_in!H21=0,0,1000000/0.086*SER_hh_tes_in!H21/SER_hh_num_in!H21)</f>
        <v>0</v>
      </c>
      <c r="I21" s="100">
        <f>IF(SER_hh_tes_in!I21=0,0,1000000/0.086*SER_hh_tes_in!I21/SER_hh_num_in!I21)</f>
        <v>0</v>
      </c>
      <c r="J21" s="100">
        <f>IF(SER_hh_tes_in!J21=0,0,1000000/0.086*SER_hh_tes_in!J21/SER_hh_num_in!J21)</f>
        <v>0</v>
      </c>
      <c r="K21" s="100">
        <f>IF(SER_hh_tes_in!K21=0,0,1000000/0.086*SER_hh_tes_in!K21/SER_hh_num_in!K21)</f>
        <v>0</v>
      </c>
      <c r="L21" s="100">
        <f>IF(SER_hh_tes_in!L21=0,0,1000000/0.086*SER_hh_tes_in!L21/SER_hh_num_in!L21)</f>
        <v>0</v>
      </c>
      <c r="M21" s="100">
        <f>IF(SER_hh_tes_in!M21=0,0,1000000/0.086*SER_hh_tes_in!M21/SER_hh_num_in!M21)</f>
        <v>0</v>
      </c>
      <c r="N21" s="100">
        <f>IF(SER_hh_tes_in!N21=0,0,1000000/0.086*SER_hh_tes_in!N21/SER_hh_num_in!N21)</f>
        <v>0</v>
      </c>
      <c r="O21" s="100">
        <f>IF(SER_hh_tes_in!O21=0,0,1000000/0.086*SER_hh_tes_in!O21/SER_hh_num_in!O21)</f>
        <v>0</v>
      </c>
      <c r="P21" s="100">
        <f>IF(SER_hh_tes_in!P21=0,0,1000000/0.086*SER_hh_tes_in!P21/SER_hh_num_in!P21)</f>
        <v>0</v>
      </c>
      <c r="Q21" s="100">
        <f>IF(SER_hh_tes_in!Q21=0,0,1000000/0.086*SER_hh_tes_in!Q21/SER_hh_num_in!Q21)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IF(SER_hh_tes_in!C22=0,0,1000000/0.086*SER_hh_tes_in!C22/SER_hh_num_in!C22)</f>
        <v>6910.5851938365886</v>
      </c>
      <c r="D22" s="100">
        <f>IF(SER_hh_tes_in!D22=0,0,1000000/0.086*SER_hh_tes_in!D22/SER_hh_num_in!D22)</f>
        <v>6954.0857717208437</v>
      </c>
      <c r="E22" s="100">
        <f>IF(SER_hh_tes_in!E22=0,0,1000000/0.086*SER_hh_tes_in!E22/SER_hh_num_in!E22)</f>
        <v>6973.4097847065741</v>
      </c>
      <c r="F22" s="100">
        <f>IF(SER_hh_tes_in!F22=0,0,1000000/0.086*SER_hh_tes_in!F22/SER_hh_num_in!F22)</f>
        <v>7027.57301178531</v>
      </c>
      <c r="G22" s="100">
        <f>IF(SER_hh_tes_in!G22=0,0,1000000/0.086*SER_hh_tes_in!G22/SER_hh_num_in!G22)</f>
        <v>7015.617763343047</v>
      </c>
      <c r="H22" s="100">
        <f>IF(SER_hh_tes_in!H22=0,0,1000000/0.086*SER_hh_tes_in!H22/SER_hh_num_in!H22)</f>
        <v>7099.3480030025712</v>
      </c>
      <c r="I22" s="100">
        <f>IF(SER_hh_tes_in!I22=0,0,1000000/0.086*SER_hh_tes_in!I22/SER_hh_num_in!I22)</f>
        <v>7124.7400973676431</v>
      </c>
      <c r="J22" s="100">
        <f>IF(SER_hh_tes_in!J22=0,0,1000000/0.086*SER_hh_tes_in!J22/SER_hh_num_in!J22)</f>
        <v>7011.4557990108933</v>
      </c>
      <c r="K22" s="100">
        <f>IF(SER_hh_tes_in!K22=0,0,1000000/0.086*SER_hh_tes_in!K22/SER_hh_num_in!K22)</f>
        <v>7083.7569989527774</v>
      </c>
      <c r="L22" s="100">
        <f>IF(SER_hh_tes_in!L22=0,0,1000000/0.086*SER_hh_tes_in!L22/SER_hh_num_in!L22)</f>
        <v>7138.4143187380341</v>
      </c>
      <c r="M22" s="100">
        <f>IF(SER_hh_tes_in!M22=0,0,1000000/0.086*SER_hh_tes_in!M22/SER_hh_num_in!M22)</f>
        <v>7316.1523861772475</v>
      </c>
      <c r="N22" s="100">
        <f>IF(SER_hh_tes_in!N22=0,0,1000000/0.086*SER_hh_tes_in!N22/SER_hh_num_in!N22)</f>
        <v>7393.5945967299349</v>
      </c>
      <c r="O22" s="100">
        <f>IF(SER_hh_tes_in!O22=0,0,1000000/0.086*SER_hh_tes_in!O22/SER_hh_num_in!O22)</f>
        <v>7514.4007010786117</v>
      </c>
      <c r="P22" s="100">
        <f>IF(SER_hh_tes_in!P22=0,0,1000000/0.086*SER_hh_tes_in!P22/SER_hh_num_in!P22)</f>
        <v>7514.0177616159954</v>
      </c>
      <c r="Q22" s="100">
        <f>IF(SER_hh_tes_in!Q22=0,0,1000000/0.086*SER_hh_tes_in!Q22/SER_hh_num_in!Q22)</f>
        <v>7603.2607827002666</v>
      </c>
    </row>
    <row r="23" spans="1:17" ht="12" customHeight="1" x14ac:dyDescent="0.25">
      <c r="A23" s="88" t="s">
        <v>98</v>
      </c>
      <c r="B23" s="100"/>
      <c r="C23" s="100">
        <f>IF(SER_hh_tes_in!C23=0,0,1000000/0.086*SER_hh_tes_in!C23/SER_hh_num_in!C23)</f>
        <v>6905.6253676544738</v>
      </c>
      <c r="D23" s="100">
        <f>IF(SER_hh_tes_in!D23=0,0,1000000/0.086*SER_hh_tes_in!D23/SER_hh_num_in!D23)</f>
        <v>7007.6367824949293</v>
      </c>
      <c r="E23" s="100">
        <f>IF(SER_hh_tes_in!E23=0,0,1000000/0.086*SER_hh_tes_in!E23/SER_hh_num_in!E23)</f>
        <v>7034.426927762559</v>
      </c>
      <c r="F23" s="100">
        <f>IF(SER_hh_tes_in!F23=0,0,1000000/0.086*SER_hh_tes_in!F23/SER_hh_num_in!F23)</f>
        <v>7124.0580496011044</v>
      </c>
      <c r="G23" s="100">
        <f>IF(SER_hh_tes_in!G23=0,0,1000000/0.086*SER_hh_tes_in!G23/SER_hh_num_in!G23)</f>
        <v>7113.2490330054779</v>
      </c>
      <c r="H23" s="100">
        <f>IF(SER_hh_tes_in!H23=0,0,1000000/0.086*SER_hh_tes_in!H23/SER_hh_num_in!H23)</f>
        <v>7152.9350553261675</v>
      </c>
      <c r="I23" s="100">
        <f>IF(SER_hh_tes_in!I23=0,0,1000000/0.086*SER_hh_tes_in!I23/SER_hh_num_in!I23)</f>
        <v>7241.7206771651108</v>
      </c>
      <c r="J23" s="100">
        <f>IF(SER_hh_tes_in!J23=0,0,1000000/0.086*SER_hh_tes_in!J23/SER_hh_num_in!J23)</f>
        <v>7128.4617337851196</v>
      </c>
      <c r="K23" s="100">
        <f>IF(SER_hh_tes_in!K23=0,0,1000000/0.086*SER_hh_tes_in!K23/SER_hh_num_in!K23)</f>
        <v>7188.3284042742553</v>
      </c>
      <c r="L23" s="100">
        <f>IF(SER_hh_tes_in!L23=0,0,1000000/0.086*SER_hh_tes_in!L23/SER_hh_num_in!L23)</f>
        <v>7203.393662052089</v>
      </c>
      <c r="M23" s="100">
        <f>IF(SER_hh_tes_in!M23=0,0,1000000/0.086*SER_hh_tes_in!M23/SER_hh_num_in!M23)</f>
        <v>7346.8232593380535</v>
      </c>
      <c r="N23" s="100">
        <f>IF(SER_hh_tes_in!N23=0,0,1000000/0.086*SER_hh_tes_in!N23/SER_hh_num_in!N23)</f>
        <v>7396.8333784787064</v>
      </c>
      <c r="O23" s="100">
        <f>IF(SER_hh_tes_in!O23=0,0,1000000/0.086*SER_hh_tes_in!O23/SER_hh_num_in!O23)</f>
        <v>7485.283823027904</v>
      </c>
      <c r="P23" s="100">
        <f>IF(SER_hh_tes_in!P23=0,0,1000000/0.086*SER_hh_tes_in!P23/SER_hh_num_in!P23)</f>
        <v>7453.7823319250174</v>
      </c>
      <c r="Q23" s="100">
        <f>IF(SER_hh_tes_in!Q23=0,0,1000000/0.086*SER_hh_tes_in!Q23/SER_hh_num_in!Q23)</f>
        <v>7517.8512561132829</v>
      </c>
    </row>
    <row r="24" spans="1:17" ht="12" customHeight="1" x14ac:dyDescent="0.25">
      <c r="A24" s="88" t="s">
        <v>34</v>
      </c>
      <c r="B24" s="100"/>
      <c r="C24" s="100">
        <f>IF(SER_hh_tes_in!C24=0,0,1000000/0.086*SER_hh_tes_in!C24/SER_hh_num_in!C24)</f>
        <v>6912.6436642706185</v>
      </c>
      <c r="D24" s="100">
        <f>IF(SER_hh_tes_in!D24=0,0,1000000/0.086*SER_hh_tes_in!D24/SER_hh_num_in!D24)</f>
        <v>6948.4852574351053</v>
      </c>
      <c r="E24" s="100">
        <f>IF(SER_hh_tes_in!E24=0,0,1000000/0.086*SER_hh_tes_in!E24/SER_hh_num_in!E24)</f>
        <v>6959.8853781403768</v>
      </c>
      <c r="F24" s="100">
        <f>IF(SER_hh_tes_in!F24=0,0,1000000/0.086*SER_hh_tes_in!F24/SER_hh_num_in!F24)</f>
        <v>7093.4812106466243</v>
      </c>
      <c r="G24" s="100">
        <f>IF(SER_hh_tes_in!G24=0,0,1000000/0.086*SER_hh_tes_in!G24/SER_hh_num_in!G24)</f>
        <v>7094.6007068761846</v>
      </c>
      <c r="H24" s="100">
        <f>IF(SER_hh_tes_in!H24=0,0,1000000/0.086*SER_hh_tes_in!H24/SER_hh_num_in!H24)</f>
        <v>7144.1922103548432</v>
      </c>
      <c r="I24" s="100">
        <f>IF(SER_hh_tes_in!I24=0,0,1000000/0.086*SER_hh_tes_in!I24/SER_hh_num_in!I24)</f>
        <v>7228.2354894800328</v>
      </c>
      <c r="J24" s="100">
        <f>IF(SER_hh_tes_in!J24=0,0,1000000/0.086*SER_hh_tes_in!J24/SER_hh_num_in!J24)</f>
        <v>7057.0106455358118</v>
      </c>
      <c r="K24" s="100">
        <f>IF(SER_hh_tes_in!K24=0,0,1000000/0.086*SER_hh_tes_in!K24/SER_hh_num_in!K24)</f>
        <v>7124.55617759904</v>
      </c>
      <c r="L24" s="100">
        <f>IF(SER_hh_tes_in!L24=0,0,1000000/0.086*SER_hh_tes_in!L24/SER_hh_num_in!L24)</f>
        <v>7179.2922028712201</v>
      </c>
      <c r="M24" s="100">
        <f>IF(SER_hh_tes_in!M24=0,0,1000000/0.086*SER_hh_tes_in!M24/SER_hh_num_in!M24)</f>
        <v>7340.6330312888267</v>
      </c>
      <c r="N24" s="100">
        <f>IF(SER_hh_tes_in!N24=0,0,1000000/0.086*SER_hh_tes_in!N24/SER_hh_num_in!N24)</f>
        <v>7384.0974892495933</v>
      </c>
      <c r="O24" s="100">
        <f>IF(SER_hh_tes_in!O24=0,0,1000000/0.086*SER_hh_tes_in!O24/SER_hh_num_in!O24)</f>
        <v>7471.1346492329048</v>
      </c>
      <c r="P24" s="100">
        <f>IF(SER_hh_tes_in!P24=0,0,1000000/0.086*SER_hh_tes_in!P24/SER_hh_num_in!P24)</f>
        <v>7438.0480948304676</v>
      </c>
      <c r="Q24" s="100">
        <f>IF(SER_hh_tes_in!Q24=0,0,1000000/0.086*SER_hh_tes_in!Q24/SER_hh_num_in!Q24)</f>
        <v>7497.9988796934949</v>
      </c>
    </row>
    <row r="25" spans="1:17" ht="12" customHeight="1" x14ac:dyDescent="0.25">
      <c r="A25" s="88" t="s">
        <v>42</v>
      </c>
      <c r="B25" s="100"/>
      <c r="C25" s="100">
        <f>IF(SER_hh_tes_in!C25=0,0,1000000/0.086*SER_hh_tes_in!C25/SER_hh_num_in!C25)</f>
        <v>6872.2626220265347</v>
      </c>
      <c r="D25" s="100">
        <f>IF(SER_hh_tes_in!D25=0,0,1000000/0.086*SER_hh_tes_in!D25/SER_hh_num_in!D25)</f>
        <v>6878.4210632390732</v>
      </c>
      <c r="E25" s="100">
        <f>IF(SER_hh_tes_in!E25=0,0,1000000/0.086*SER_hh_tes_in!E25/SER_hh_num_in!E25)</f>
        <v>6861.7726192643149</v>
      </c>
      <c r="F25" s="100">
        <f>IF(SER_hh_tes_in!F25=0,0,1000000/0.086*SER_hh_tes_in!F25/SER_hh_num_in!F25)</f>
        <v>6912.1800793032962</v>
      </c>
      <c r="G25" s="100">
        <f>IF(SER_hh_tes_in!G25=0,0,1000000/0.086*SER_hh_tes_in!G25/SER_hh_num_in!G25)</f>
        <v>6849.7701063978366</v>
      </c>
      <c r="H25" s="100">
        <f>IF(SER_hh_tes_in!H25=0,0,1000000/0.086*SER_hh_tes_in!H25/SER_hh_num_in!H25)</f>
        <v>6875.6801983555997</v>
      </c>
      <c r="I25" s="100">
        <f>IF(SER_hh_tes_in!I25=0,0,1000000/0.086*SER_hh_tes_in!I25/SER_hh_num_in!I25)</f>
        <v>6962.2545653171746</v>
      </c>
      <c r="J25" s="100">
        <f>IF(SER_hh_tes_in!J25=0,0,1000000/0.086*SER_hh_tes_in!J25/SER_hh_num_in!J25)</f>
        <v>6719.0853415420825</v>
      </c>
      <c r="K25" s="100">
        <f>IF(SER_hh_tes_in!K25=0,0,1000000/0.086*SER_hh_tes_in!K25/SER_hh_num_in!K25)</f>
        <v>6828.4125998194449</v>
      </c>
      <c r="L25" s="100">
        <f>IF(SER_hh_tes_in!L25=0,0,1000000/0.086*SER_hh_tes_in!L25/SER_hh_num_in!L25)</f>
        <v>6981.3584926401672</v>
      </c>
      <c r="M25" s="100">
        <f>IF(SER_hh_tes_in!M25=0,0,1000000/0.086*SER_hh_tes_in!M25/SER_hh_num_in!M25)</f>
        <v>7242.1619919705945</v>
      </c>
      <c r="N25" s="100">
        <f>IF(SER_hh_tes_in!N25=0,0,1000000/0.086*SER_hh_tes_in!N25/SER_hh_num_in!N25)</f>
        <v>7322.0661369290574</v>
      </c>
      <c r="O25" s="100">
        <f>IF(SER_hh_tes_in!O25=0,0,1000000/0.086*SER_hh_tes_in!O25/SER_hh_num_in!O25)</f>
        <v>7431.018305906473</v>
      </c>
      <c r="P25" s="100">
        <f>IF(SER_hh_tes_in!P25=0,0,1000000/0.086*SER_hh_tes_in!P25/SER_hh_num_in!P25)</f>
        <v>7415.3188284711723</v>
      </c>
      <c r="Q25" s="100">
        <f>IF(SER_hh_tes_in!Q25=0,0,1000000/0.086*SER_hh_tes_in!Q25/SER_hh_num_in!Q25)</f>
        <v>7500.9374332662119</v>
      </c>
    </row>
    <row r="26" spans="1:17" ht="12" customHeight="1" x14ac:dyDescent="0.25">
      <c r="A26" s="88" t="s">
        <v>30</v>
      </c>
      <c r="B26" s="22"/>
      <c r="C26" s="22">
        <f>IF(SER_hh_tes_in!C26=0,0,1000000/0.086*SER_hh_tes_in!C26/SER_hh_num_in!C26)</f>
        <v>6937.8546684773873</v>
      </c>
      <c r="D26" s="22">
        <f>IF(SER_hh_tes_in!D26=0,0,1000000/0.086*SER_hh_tes_in!D26/SER_hh_num_in!D26)</f>
        <v>7004.1374294541738</v>
      </c>
      <c r="E26" s="22">
        <f>IF(SER_hh_tes_in!E26=0,0,1000000/0.086*SER_hh_tes_in!E26/SER_hh_num_in!E26)</f>
        <v>7056.3417201512248</v>
      </c>
      <c r="F26" s="22">
        <f>IF(SER_hh_tes_in!F26=0,0,1000000/0.086*SER_hh_tes_in!F26/SER_hh_num_in!F26)</f>
        <v>7181.1282319739421</v>
      </c>
      <c r="G26" s="22">
        <f>IF(SER_hh_tes_in!G26=0,0,1000000/0.086*SER_hh_tes_in!G26/SER_hh_num_in!G26)</f>
        <v>7134.8919695216046</v>
      </c>
      <c r="H26" s="22">
        <f>IF(SER_hh_tes_in!H26=0,0,1000000/0.086*SER_hh_tes_in!H26/SER_hh_num_in!H26)</f>
        <v>7227.6460065860983</v>
      </c>
      <c r="I26" s="22">
        <f>IF(SER_hh_tes_in!I26=0,0,1000000/0.086*SER_hh_tes_in!I26/SER_hh_num_in!I26)</f>
        <v>7356.9929388983956</v>
      </c>
      <c r="J26" s="22">
        <f>IF(SER_hh_tes_in!J26=0,0,1000000/0.086*SER_hh_tes_in!J26/SER_hh_num_in!J26)</f>
        <v>7197.7340074022286</v>
      </c>
      <c r="K26" s="22">
        <f>IF(SER_hh_tes_in!K26=0,0,1000000/0.086*SER_hh_tes_in!K26/SER_hh_num_in!K26)</f>
        <v>7202.3587120117736</v>
      </c>
      <c r="L26" s="22">
        <f>IF(SER_hh_tes_in!L26=0,0,1000000/0.086*SER_hh_tes_in!L26/SER_hh_num_in!L26)</f>
        <v>7282.2133903476115</v>
      </c>
      <c r="M26" s="22">
        <f>IF(SER_hh_tes_in!M26=0,0,1000000/0.086*SER_hh_tes_in!M26/SER_hh_num_in!M26)</f>
        <v>7533.4487231332359</v>
      </c>
      <c r="N26" s="22">
        <f>IF(SER_hh_tes_in!N26=0,0,1000000/0.086*SER_hh_tes_in!N26/SER_hh_num_in!N26)</f>
        <v>7617.1765783400451</v>
      </c>
      <c r="O26" s="22">
        <f>IF(SER_hh_tes_in!O26=0,0,1000000/0.086*SER_hh_tes_in!O26/SER_hh_num_in!O26)</f>
        <v>7758.829750554326</v>
      </c>
      <c r="P26" s="22">
        <f>IF(SER_hh_tes_in!P26=0,0,1000000/0.086*SER_hh_tes_in!P26/SER_hh_num_in!P26)</f>
        <v>7766.0935495265421</v>
      </c>
      <c r="Q26" s="22">
        <f>IF(SER_hh_tes_in!Q26=0,0,1000000/0.086*SER_hh_tes_in!Q26/SER_hh_num_in!Q26)</f>
        <v>7838.0875553179012</v>
      </c>
    </row>
    <row r="27" spans="1:17" ht="12" customHeight="1" x14ac:dyDescent="0.25">
      <c r="A27" s="93" t="s">
        <v>114</v>
      </c>
      <c r="B27" s="121"/>
      <c r="C27" s="116">
        <f>IF(SER_hh_tes_in!C27=0,0,1000000/0.086*SER_hh_tes_in!C27/SER_hh_num_in!C19)</f>
        <v>0</v>
      </c>
      <c r="D27" s="116">
        <f>IF(SER_hh_tes_in!D27=0,0,1000000/0.086*SER_hh_tes_in!D27/SER_hh_num_in!D19)</f>
        <v>0</v>
      </c>
      <c r="E27" s="116">
        <f>IF(SER_hh_tes_in!E27=0,0,1000000/0.086*SER_hh_tes_in!E27/SER_hh_num_in!E19)</f>
        <v>0</v>
      </c>
      <c r="F27" s="116">
        <f>IF(SER_hh_tes_in!F27=0,0,1000000/0.086*SER_hh_tes_in!F27/SER_hh_num_in!F19)</f>
        <v>0</v>
      </c>
      <c r="G27" s="116">
        <f>IF(SER_hh_tes_in!G27=0,0,1000000/0.086*SER_hh_tes_in!G27/SER_hh_num_in!G19)</f>
        <v>0</v>
      </c>
      <c r="H27" s="116">
        <f>IF(SER_hh_tes_in!H27=0,0,1000000/0.086*SER_hh_tes_in!H27/SER_hh_num_in!H19)</f>
        <v>0</v>
      </c>
      <c r="I27" s="116">
        <f>IF(SER_hh_tes_in!I27=0,0,1000000/0.086*SER_hh_tes_in!I27/SER_hh_num_in!I19)</f>
        <v>0</v>
      </c>
      <c r="J27" s="116">
        <f>IF(SER_hh_tes_in!J27=0,0,1000000/0.086*SER_hh_tes_in!J27/SER_hh_num_in!J19)</f>
        <v>0</v>
      </c>
      <c r="K27" s="116">
        <f>IF(SER_hh_tes_in!K27=0,0,1000000/0.086*SER_hh_tes_in!K27/SER_hh_num_in!K19)</f>
        <v>0</v>
      </c>
      <c r="L27" s="116">
        <f>IF(SER_hh_tes_in!L27=0,0,1000000/0.086*SER_hh_tes_in!L27/SER_hh_num_in!L19)</f>
        <v>0</v>
      </c>
      <c r="M27" s="116">
        <f>IF(SER_hh_tes_in!M27=0,0,1000000/0.086*SER_hh_tes_in!M27/SER_hh_num_in!M19)</f>
        <v>0</v>
      </c>
      <c r="N27" s="116">
        <f>IF(SER_hh_tes_in!N27=0,0,1000000/0.086*SER_hh_tes_in!N27/SER_hh_num_in!N19)</f>
        <v>0</v>
      </c>
      <c r="O27" s="116">
        <f>IF(SER_hh_tes_in!O27=0,0,1000000/0.086*SER_hh_tes_in!O27/SER_hh_num_in!O19)</f>
        <v>0</v>
      </c>
      <c r="P27" s="116">
        <f>IF(SER_hh_tes_in!P27=0,0,1000000/0.086*SER_hh_tes_in!P27/SER_hh_num_in!P19)</f>
        <v>0</v>
      </c>
      <c r="Q27" s="116">
        <f>IF(SER_hh_tes_in!Q27=0,0,1000000/0.086*SER_hh_tes_in!Q27/SER_hh_num_in!Q19)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IF(SER_hh_tes_in!C27=0,0,1000000/0.086*SER_hh_tes_in!C27/SER_hh_num_in!C27)</f>
        <v>0</v>
      </c>
      <c r="D28" s="117">
        <f>IF(SER_hh_tes_in!D27=0,0,1000000/0.086*SER_hh_tes_in!D27/SER_hh_num_in!D27)</f>
        <v>0</v>
      </c>
      <c r="E28" s="117">
        <f>IF(SER_hh_tes_in!E27=0,0,1000000/0.086*SER_hh_tes_in!E27/SER_hh_num_in!E27)</f>
        <v>0</v>
      </c>
      <c r="F28" s="117">
        <f>IF(SER_hh_tes_in!F27=0,0,1000000/0.086*SER_hh_tes_in!F27/SER_hh_num_in!F27)</f>
        <v>0</v>
      </c>
      <c r="G28" s="117">
        <f>IF(SER_hh_tes_in!G27=0,0,1000000/0.086*SER_hh_tes_in!G27/SER_hh_num_in!G27)</f>
        <v>0</v>
      </c>
      <c r="H28" s="117">
        <f>IF(SER_hh_tes_in!H27=0,0,1000000/0.086*SER_hh_tes_in!H27/SER_hh_num_in!H27)</f>
        <v>0</v>
      </c>
      <c r="I28" s="117">
        <f>IF(SER_hh_tes_in!I27=0,0,1000000/0.086*SER_hh_tes_in!I27/SER_hh_num_in!I27)</f>
        <v>0</v>
      </c>
      <c r="J28" s="117">
        <f>IF(SER_hh_tes_in!J27=0,0,1000000/0.086*SER_hh_tes_in!J27/SER_hh_num_in!J27)</f>
        <v>0</v>
      </c>
      <c r="K28" s="117">
        <f>IF(SER_hh_tes_in!K27=0,0,1000000/0.086*SER_hh_tes_in!K27/SER_hh_num_in!K27)</f>
        <v>0</v>
      </c>
      <c r="L28" s="117">
        <f>IF(SER_hh_tes_in!L27=0,0,1000000/0.086*SER_hh_tes_in!L27/SER_hh_num_in!L27)</f>
        <v>0</v>
      </c>
      <c r="M28" s="117">
        <f>IF(SER_hh_tes_in!M27=0,0,1000000/0.086*SER_hh_tes_in!M27/SER_hh_num_in!M27)</f>
        <v>0</v>
      </c>
      <c r="N28" s="117">
        <f>IF(SER_hh_tes_in!N27=0,0,1000000/0.086*SER_hh_tes_in!N27/SER_hh_num_in!N27)</f>
        <v>0</v>
      </c>
      <c r="O28" s="117">
        <f>IF(SER_hh_tes_in!O27=0,0,1000000/0.086*SER_hh_tes_in!O27/SER_hh_num_in!O27)</f>
        <v>0</v>
      </c>
      <c r="P28" s="117">
        <f>IF(SER_hh_tes_in!P27=0,0,1000000/0.086*SER_hh_tes_in!P27/SER_hh_num_in!P27)</f>
        <v>0</v>
      </c>
      <c r="Q28" s="117">
        <f>IF(SER_hh_tes_in!Q27=0,0,1000000/0.086*SER_hh_tes_in!Q27/SER_hh_num_in!Q27)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IF(SER_hh_tes_in!C29=0,0,1000000/0.086*SER_hh_tes_in!C29/SER_hh_num_in!C29)</f>
        <v>6773.4608283305197</v>
      </c>
      <c r="D29" s="101">
        <f>IF(SER_hh_tes_in!D29=0,0,1000000/0.086*SER_hh_tes_in!D29/SER_hh_num_in!D29)</f>
        <v>7390.9684280331767</v>
      </c>
      <c r="E29" s="101">
        <f>IF(SER_hh_tes_in!E29=0,0,1000000/0.086*SER_hh_tes_in!E29/SER_hh_num_in!E29)</f>
        <v>7316.9632978281497</v>
      </c>
      <c r="F29" s="101">
        <f>IF(SER_hh_tes_in!F29=0,0,1000000/0.086*SER_hh_tes_in!F29/SER_hh_num_in!F29)</f>
        <v>7557.9753868270554</v>
      </c>
      <c r="G29" s="101">
        <f>IF(SER_hh_tes_in!G29=0,0,1000000/0.086*SER_hh_tes_in!G29/SER_hh_num_in!G29)</f>
        <v>7543.4026187215986</v>
      </c>
      <c r="H29" s="101">
        <f>IF(SER_hh_tes_in!H29=0,0,1000000/0.086*SER_hh_tes_in!H29/SER_hh_num_in!H29)</f>
        <v>7504.4665026047105</v>
      </c>
      <c r="I29" s="101">
        <f>IF(SER_hh_tes_in!I29=0,0,1000000/0.086*SER_hh_tes_in!I29/SER_hh_num_in!I29)</f>
        <v>7265.9006521100855</v>
      </c>
      <c r="J29" s="101">
        <f>IF(SER_hh_tes_in!J29=0,0,1000000/0.086*SER_hh_tes_in!J29/SER_hh_num_in!J29)</f>
        <v>7195.3389551552464</v>
      </c>
      <c r="K29" s="101">
        <f>IF(SER_hh_tes_in!K29=0,0,1000000/0.086*SER_hh_tes_in!K29/SER_hh_num_in!K29)</f>
        <v>7060.2819175676486</v>
      </c>
      <c r="L29" s="101">
        <f>IF(SER_hh_tes_in!L29=0,0,1000000/0.086*SER_hh_tes_in!L29/SER_hh_num_in!L29)</f>
        <v>7027.6755026770588</v>
      </c>
      <c r="M29" s="101">
        <f>IF(SER_hh_tes_in!M29=0,0,1000000/0.086*SER_hh_tes_in!M29/SER_hh_num_in!M29)</f>
        <v>7135.4985296083933</v>
      </c>
      <c r="N29" s="101">
        <f>IF(SER_hh_tes_in!N29=0,0,1000000/0.086*SER_hh_tes_in!N29/SER_hh_num_in!N29)</f>
        <v>7424.3820643664039</v>
      </c>
      <c r="O29" s="101">
        <f>IF(SER_hh_tes_in!O29=0,0,1000000/0.086*SER_hh_tes_in!O29/SER_hh_num_in!O29)</f>
        <v>7510.4605281824324</v>
      </c>
      <c r="P29" s="101">
        <f>IF(SER_hh_tes_in!P29=0,0,1000000/0.086*SER_hh_tes_in!P29/SER_hh_num_in!P29)</f>
        <v>7759.55955876793</v>
      </c>
      <c r="Q29" s="101">
        <f>IF(SER_hh_tes_in!Q29=0,0,1000000/0.086*SER_hh_tes_in!Q29/SER_hh_num_in!Q29)</f>
        <v>7703.9897963005897</v>
      </c>
    </row>
    <row r="30" spans="1:17" s="28" customFormat="1" ht="12" customHeight="1" x14ac:dyDescent="0.25">
      <c r="A30" s="88" t="s">
        <v>66</v>
      </c>
      <c r="B30" s="100"/>
      <c r="C30" s="100">
        <f>IF(SER_hh_tes_in!C30=0,0,1000000/0.086*SER_hh_tes_in!C30/SER_hh_num_in!C30)</f>
        <v>6983.1156007786794</v>
      </c>
      <c r="D30" s="100">
        <f>IF(SER_hh_tes_in!D30=0,0,1000000/0.086*SER_hh_tes_in!D30/SER_hh_num_in!D30)</f>
        <v>0</v>
      </c>
      <c r="E30" s="100">
        <f>IF(SER_hh_tes_in!E30=0,0,1000000/0.086*SER_hh_tes_in!E30/SER_hh_num_in!E30)</f>
        <v>6995.5796652123472</v>
      </c>
      <c r="F30" s="100">
        <f>IF(SER_hh_tes_in!F30=0,0,1000000/0.086*SER_hh_tes_in!F30/SER_hh_num_in!F30)</f>
        <v>0</v>
      </c>
      <c r="G30" s="100">
        <f>IF(SER_hh_tes_in!G30=0,0,1000000/0.086*SER_hh_tes_in!G30/SER_hh_num_in!G30)</f>
        <v>6914.2509565986556</v>
      </c>
      <c r="H30" s="100">
        <f>IF(SER_hh_tes_in!H30=0,0,1000000/0.086*SER_hh_tes_in!H30/SER_hh_num_in!H30)</f>
        <v>6817.1854146396618</v>
      </c>
      <c r="I30" s="100">
        <f>IF(SER_hh_tes_in!I30=0,0,1000000/0.086*SER_hh_tes_in!I30/SER_hh_num_in!I30)</f>
        <v>6726.8011519901565</v>
      </c>
      <c r="J30" s="100">
        <f>IF(SER_hh_tes_in!J30=0,0,1000000/0.086*SER_hh_tes_in!J30/SER_hh_num_in!J30)</f>
        <v>0</v>
      </c>
      <c r="K30" s="100">
        <f>IF(SER_hh_tes_in!K30=0,0,1000000/0.086*SER_hh_tes_in!K30/SER_hh_num_in!K30)</f>
        <v>0</v>
      </c>
      <c r="L30" s="100">
        <f>IF(SER_hh_tes_in!L30=0,0,1000000/0.086*SER_hh_tes_in!L30/SER_hh_num_in!L30)</f>
        <v>0</v>
      </c>
      <c r="M30" s="100">
        <f>IF(SER_hh_tes_in!M30=0,0,1000000/0.086*SER_hh_tes_in!M30/SER_hh_num_in!M30)</f>
        <v>0</v>
      </c>
      <c r="N30" s="100">
        <f>IF(SER_hh_tes_in!N30=0,0,1000000/0.086*SER_hh_tes_in!N30/SER_hh_num_in!N30)</f>
        <v>7256.3463021546959</v>
      </c>
      <c r="O30" s="100">
        <f>IF(SER_hh_tes_in!O30=0,0,1000000/0.086*SER_hh_tes_in!O30/SER_hh_num_in!O30)</f>
        <v>0</v>
      </c>
      <c r="P30" s="100">
        <f>IF(SER_hh_tes_in!P30=0,0,1000000/0.086*SER_hh_tes_in!P30/SER_hh_num_in!P30)</f>
        <v>7561.322812780827</v>
      </c>
      <c r="Q30" s="100">
        <f>IF(SER_hh_tes_in!Q30=0,0,1000000/0.086*SER_hh_tes_in!Q30/SER_hh_num_in!Q30)</f>
        <v>7725.0262093456222</v>
      </c>
    </row>
    <row r="31" spans="1:17" ht="12" customHeight="1" x14ac:dyDescent="0.25">
      <c r="A31" s="88" t="s">
        <v>98</v>
      </c>
      <c r="B31" s="100"/>
      <c r="C31" s="100">
        <f>IF(SER_hh_tes_in!C31=0,0,1000000/0.086*SER_hh_tes_in!C31/SER_hh_num_in!C31)</f>
        <v>6683.3290415001848</v>
      </c>
      <c r="D31" s="100">
        <f>IF(SER_hh_tes_in!D31=0,0,1000000/0.086*SER_hh_tes_in!D31/SER_hh_num_in!D31)</f>
        <v>6777.8507903757709</v>
      </c>
      <c r="E31" s="100">
        <f>IF(SER_hh_tes_in!E31=0,0,1000000/0.086*SER_hh_tes_in!E31/SER_hh_num_in!E31)</f>
        <v>6709.277431436346</v>
      </c>
      <c r="F31" s="100">
        <f>IF(SER_hh_tes_in!F31=0,0,1000000/0.086*SER_hh_tes_in!F31/SER_hh_num_in!F31)</f>
        <v>6756.444324222517</v>
      </c>
      <c r="G31" s="100">
        <f>IF(SER_hh_tes_in!G31=0,0,1000000/0.086*SER_hh_tes_in!G31/SER_hh_num_in!G31)</f>
        <v>6716.8558038324845</v>
      </c>
      <c r="H31" s="100">
        <f>IF(SER_hh_tes_in!H31=0,0,1000000/0.086*SER_hh_tes_in!H31/SER_hh_num_in!H31)</f>
        <v>6672.2044238037697</v>
      </c>
      <c r="I31" s="100">
        <f>IF(SER_hh_tes_in!I31=0,0,1000000/0.086*SER_hh_tes_in!I31/SER_hh_num_in!I31)</f>
        <v>6662.3995793422328</v>
      </c>
      <c r="J31" s="100">
        <f>IF(SER_hh_tes_in!J31=0,0,1000000/0.086*SER_hh_tes_in!J31/SER_hh_num_in!J31)</f>
        <v>6775.0125138696603</v>
      </c>
      <c r="K31" s="100">
        <f>IF(SER_hh_tes_in!K31=0,0,1000000/0.086*SER_hh_tes_in!K31/SER_hh_num_in!K31)</f>
        <v>6885.1431922910851</v>
      </c>
      <c r="L31" s="100">
        <f>IF(SER_hh_tes_in!L31=0,0,1000000/0.086*SER_hh_tes_in!L31/SER_hh_num_in!L31)</f>
        <v>0</v>
      </c>
      <c r="M31" s="100">
        <f>IF(SER_hh_tes_in!M31=0,0,1000000/0.086*SER_hh_tes_in!M31/SER_hh_num_in!M31)</f>
        <v>0</v>
      </c>
      <c r="N31" s="100">
        <f>IF(SER_hh_tes_in!N31=0,0,1000000/0.086*SER_hh_tes_in!N31/SER_hh_num_in!N31)</f>
        <v>0</v>
      </c>
      <c r="O31" s="100">
        <f>IF(SER_hh_tes_in!O31=0,0,1000000/0.086*SER_hh_tes_in!O31/SER_hh_num_in!O31)</f>
        <v>7482.0718214380186</v>
      </c>
      <c r="P31" s="100">
        <f>IF(SER_hh_tes_in!P31=0,0,1000000/0.086*SER_hh_tes_in!P31/SER_hh_num_in!P31)</f>
        <v>7795.1495911039192</v>
      </c>
      <c r="Q31" s="100">
        <f>IF(SER_hh_tes_in!Q31=0,0,1000000/0.086*SER_hh_tes_in!Q31/SER_hh_num_in!Q31)</f>
        <v>7774.7057770386427</v>
      </c>
    </row>
    <row r="32" spans="1:17" ht="12" customHeight="1" x14ac:dyDescent="0.25">
      <c r="A32" s="88" t="s">
        <v>34</v>
      </c>
      <c r="B32" s="100"/>
      <c r="C32" s="100">
        <f>IF(SER_hh_tes_in!C32=0,0,1000000/0.086*SER_hh_tes_in!C32/SER_hh_num_in!C32)</f>
        <v>0</v>
      </c>
      <c r="D32" s="100">
        <f>IF(SER_hh_tes_in!D32=0,0,1000000/0.086*SER_hh_tes_in!D32/SER_hh_num_in!D32)</f>
        <v>0</v>
      </c>
      <c r="E32" s="100">
        <f>IF(SER_hh_tes_in!E32=0,0,1000000/0.086*SER_hh_tes_in!E32/SER_hh_num_in!E32)</f>
        <v>0</v>
      </c>
      <c r="F32" s="100">
        <f>IF(SER_hh_tes_in!F32=0,0,1000000/0.086*SER_hh_tes_in!F32/SER_hh_num_in!F32)</f>
        <v>0</v>
      </c>
      <c r="G32" s="100">
        <f>IF(SER_hh_tes_in!G32=0,0,1000000/0.086*SER_hh_tes_in!G32/SER_hh_num_in!G32)</f>
        <v>0</v>
      </c>
      <c r="H32" s="100">
        <f>IF(SER_hh_tes_in!H32=0,0,1000000/0.086*SER_hh_tes_in!H32/SER_hh_num_in!H32)</f>
        <v>0</v>
      </c>
      <c r="I32" s="100">
        <f>IF(SER_hh_tes_in!I32=0,0,1000000/0.086*SER_hh_tes_in!I32/SER_hh_num_in!I32)</f>
        <v>0</v>
      </c>
      <c r="J32" s="100">
        <f>IF(SER_hh_tes_in!J32=0,0,1000000/0.086*SER_hh_tes_in!J32/SER_hh_num_in!J32)</f>
        <v>0</v>
      </c>
      <c r="K32" s="100">
        <f>IF(SER_hh_tes_in!K32=0,0,1000000/0.086*SER_hh_tes_in!K32/SER_hh_num_in!K32)</f>
        <v>0</v>
      </c>
      <c r="L32" s="100">
        <f>IF(SER_hh_tes_in!L32=0,0,1000000/0.086*SER_hh_tes_in!L32/SER_hh_num_in!L32)</f>
        <v>0</v>
      </c>
      <c r="M32" s="100">
        <f>IF(SER_hh_tes_in!M32=0,0,1000000/0.086*SER_hh_tes_in!M32/SER_hh_num_in!M32)</f>
        <v>0</v>
      </c>
      <c r="N32" s="100">
        <f>IF(SER_hh_tes_in!N32=0,0,1000000/0.086*SER_hh_tes_in!N32/SER_hh_num_in!N32)</f>
        <v>0</v>
      </c>
      <c r="O32" s="100">
        <f>IF(SER_hh_tes_in!O32=0,0,1000000/0.086*SER_hh_tes_in!O32/SER_hh_num_in!O32)</f>
        <v>0</v>
      </c>
      <c r="P32" s="100">
        <f>IF(SER_hh_tes_in!P32=0,0,1000000/0.086*SER_hh_tes_in!P32/SER_hh_num_in!P32)</f>
        <v>0</v>
      </c>
      <c r="Q32" s="100">
        <f>IF(SER_hh_tes_in!Q32=0,0,1000000/0.086*SER_hh_tes_in!Q32/SER_hh_num_in!Q32)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IF(SER_hh_tes_in!C33=0,0,1000000/0.086*SER_hh_tes_in!C33/SER_hh_num_in!C33)</f>
        <v>0</v>
      </c>
      <c r="D33" s="18">
        <f>IF(SER_hh_tes_in!D33=0,0,1000000/0.086*SER_hh_tes_in!D33/SER_hh_num_in!D33)</f>
        <v>7806.6769530124266</v>
      </c>
      <c r="E33" s="18">
        <f>IF(SER_hh_tes_in!E33=0,0,1000000/0.086*SER_hh_tes_in!E33/SER_hh_num_in!E33)</f>
        <v>7797.1266109212929</v>
      </c>
      <c r="F33" s="18">
        <f>IF(SER_hh_tes_in!F33=0,0,1000000/0.086*SER_hh_tes_in!F33/SER_hh_num_in!F33)</f>
        <v>7790.8786176378781</v>
      </c>
      <c r="G33" s="18">
        <f>IF(SER_hh_tes_in!G33=0,0,1000000/0.086*SER_hh_tes_in!G33/SER_hh_num_in!G33)</f>
        <v>7684.8922361088171</v>
      </c>
      <c r="H33" s="18">
        <f>IF(SER_hh_tes_in!H33=0,0,1000000/0.086*SER_hh_tes_in!H33/SER_hh_num_in!H33)</f>
        <v>7625.8692135001629</v>
      </c>
      <c r="I33" s="18">
        <f>IF(SER_hh_tes_in!I33=0,0,1000000/0.086*SER_hh_tes_in!I33/SER_hh_num_in!I33)</f>
        <v>7424.7057914546249</v>
      </c>
      <c r="J33" s="18">
        <f>IF(SER_hh_tes_in!J33=0,0,1000000/0.086*SER_hh_tes_in!J33/SER_hh_num_in!J33)</f>
        <v>7345.1226002234689</v>
      </c>
      <c r="K33" s="18">
        <f>IF(SER_hh_tes_in!K33=0,0,1000000/0.086*SER_hh_tes_in!K33/SER_hh_num_in!K33)</f>
        <v>7151.9255896084205</v>
      </c>
      <c r="L33" s="18">
        <f>IF(SER_hh_tes_in!L33=0,0,1000000/0.086*SER_hh_tes_in!L33/SER_hh_num_in!L33)</f>
        <v>7027.6755026770588</v>
      </c>
      <c r="M33" s="18">
        <f>IF(SER_hh_tes_in!M33=0,0,1000000/0.086*SER_hh_tes_in!M33/SER_hh_num_in!M33)</f>
        <v>7135.4985296083933</v>
      </c>
      <c r="N33" s="18">
        <f>IF(SER_hh_tes_in!N33=0,0,1000000/0.086*SER_hh_tes_in!N33/SER_hh_num_in!N33)</f>
        <v>7453.3855757183746</v>
      </c>
      <c r="O33" s="18">
        <f>IF(SER_hh_tes_in!O33=0,0,1000000/0.086*SER_hh_tes_in!O33/SER_hh_num_in!O33)</f>
        <v>7562.9893159379635</v>
      </c>
      <c r="P33" s="18">
        <f>IF(SER_hh_tes_in!P33=0,0,1000000/0.086*SER_hh_tes_in!P33/SER_hh_num_in!P33)</f>
        <v>0</v>
      </c>
      <c r="Q33" s="18">
        <f>IF(SER_hh_tes_in!Q33=0,0,1000000/0.086*SER_hh_tes_in!Q33/SER_hh_num_in!Q33)</f>
        <v>7638.7099605983585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117</v>
      </c>
      <c r="B3" s="106"/>
      <c r="C3" s="106">
        <f>IF(SER_hh_emi_in!C3=0,0,1000000*SER_hh_emi_in!C3/SER_hh_num_in!C3)</f>
        <v>8282.3102007063662</v>
      </c>
      <c r="D3" s="106">
        <f>IF(SER_hh_emi_in!D3=0,0,1000000*SER_hh_emi_in!D3/SER_hh_num_in!D3)</f>
        <v>12112.240397409825</v>
      </c>
      <c r="E3" s="106">
        <f>IF(SER_hh_emi_in!E3=0,0,1000000*SER_hh_emi_in!E3/SER_hh_num_in!E3)</f>
        <v>12520.213760450986</v>
      </c>
      <c r="F3" s="106">
        <f>IF(SER_hh_emi_in!F3=0,0,1000000*SER_hh_emi_in!F3/SER_hh_num_in!F3)</f>
        <v>12069.402663948806</v>
      </c>
      <c r="G3" s="106">
        <f>IF(SER_hh_emi_in!G3=0,0,1000000*SER_hh_emi_in!G3/SER_hh_num_in!G3)</f>
        <v>4179.0513801856014</v>
      </c>
      <c r="H3" s="106">
        <f>IF(SER_hh_emi_in!H3=0,0,1000000*SER_hh_emi_in!H3/SER_hh_num_in!H3)</f>
        <v>12175.513607566831</v>
      </c>
      <c r="I3" s="106">
        <f>IF(SER_hh_emi_in!I3=0,0,1000000*SER_hh_emi_in!I3/SER_hh_num_in!I3)</f>
        <v>2891.4342143124254</v>
      </c>
      <c r="J3" s="106">
        <f>IF(SER_hh_emi_in!J3=0,0,1000000*SER_hh_emi_in!J3/SER_hh_num_in!J3)</f>
        <v>10878.189271804953</v>
      </c>
      <c r="K3" s="106">
        <f>IF(SER_hh_emi_in!K3=0,0,1000000*SER_hh_emi_in!K3/SER_hh_num_in!K3)</f>
        <v>7330.552395415526</v>
      </c>
      <c r="L3" s="106">
        <f>IF(SER_hh_emi_in!L3=0,0,1000000*SER_hh_emi_in!L3/SER_hh_num_in!L3)</f>
        <v>8419.8955328117718</v>
      </c>
      <c r="M3" s="106">
        <f>IF(SER_hh_emi_in!M3=0,0,1000000*SER_hh_emi_in!M3/SER_hh_num_in!M3)</f>
        <v>6202.1210375878763</v>
      </c>
      <c r="N3" s="106">
        <f>IF(SER_hh_emi_in!N3=0,0,1000000*SER_hh_emi_in!N3/SER_hh_num_in!N3)</f>
        <v>4266.584569517383</v>
      </c>
      <c r="O3" s="106">
        <f>IF(SER_hh_emi_in!O3=0,0,1000000*SER_hh_emi_in!O3/SER_hh_num_in!O3)</f>
        <v>9409.5828808392544</v>
      </c>
      <c r="P3" s="106">
        <f>IF(SER_hh_emi_in!P3=0,0,1000000*SER_hh_emi_in!P3/SER_hh_num_in!P3)</f>
        <v>6610.8506605715311</v>
      </c>
      <c r="Q3" s="106">
        <f>IF(SER_hh_emi_in!Q3=0,0,1000000*SER_hh_emi_in!Q3/SER_hh_num_in!Q3)</f>
        <v>11642.593790035979</v>
      </c>
    </row>
    <row r="4" spans="1:17" ht="12.95" customHeight="1" x14ac:dyDescent="0.25">
      <c r="A4" s="90" t="s">
        <v>44</v>
      </c>
      <c r="B4" s="101"/>
      <c r="C4" s="101">
        <f>IF(SER_hh_emi_in!C4=0,0,1000000*SER_hh_emi_in!C4/SER_hh_num_in!C4)</f>
        <v>4798.4521621714794</v>
      </c>
      <c r="D4" s="101">
        <f>IF(SER_hh_emi_in!D4=0,0,1000000*SER_hh_emi_in!D4/SER_hh_num_in!D4)</f>
        <v>10246.115281460261</v>
      </c>
      <c r="E4" s="101">
        <f>IF(SER_hh_emi_in!E4=0,0,1000000*SER_hh_emi_in!E4/SER_hh_num_in!E4)</f>
        <v>10047.229626449158</v>
      </c>
      <c r="F4" s="101">
        <f>IF(SER_hh_emi_in!F4=0,0,1000000*SER_hh_emi_in!F4/SER_hh_num_in!F4)</f>
        <v>11039.673986549646</v>
      </c>
      <c r="G4" s="101">
        <f>IF(SER_hh_emi_in!G4=0,0,1000000*SER_hh_emi_in!G4/SER_hh_num_in!G4)</f>
        <v>3103.1640767955287</v>
      </c>
      <c r="H4" s="101">
        <f>IF(SER_hh_emi_in!H4=0,0,1000000*SER_hh_emi_in!H4/SER_hh_num_in!H4)</f>
        <v>11428.679166064201</v>
      </c>
      <c r="I4" s="101">
        <f>IF(SER_hh_emi_in!I4=0,0,1000000*SER_hh_emi_in!I4/SER_hh_num_in!I4)</f>
        <v>1967.2707542592025</v>
      </c>
      <c r="J4" s="101">
        <f>IF(SER_hh_emi_in!J4=0,0,1000000*SER_hh_emi_in!J4/SER_hh_num_in!J4)</f>
        <v>9071.5027894281666</v>
      </c>
      <c r="K4" s="101">
        <f>IF(SER_hh_emi_in!K4=0,0,1000000*SER_hh_emi_in!K4/SER_hh_num_in!K4)</f>
        <v>5591.2010543097567</v>
      </c>
      <c r="L4" s="101">
        <f>IF(SER_hh_emi_in!L4=0,0,1000000*SER_hh_emi_in!L4/SER_hh_num_in!L4)</f>
        <v>8117.6925664465571</v>
      </c>
      <c r="M4" s="101">
        <f>IF(SER_hh_emi_in!M4=0,0,1000000*SER_hh_emi_in!M4/SER_hh_num_in!M4)</f>
        <v>5924.5202713266262</v>
      </c>
      <c r="N4" s="101">
        <f>IF(SER_hh_emi_in!N4=0,0,1000000*SER_hh_emi_in!N4/SER_hh_num_in!N4)</f>
        <v>3013.4818096575264</v>
      </c>
      <c r="O4" s="101">
        <f>IF(SER_hh_emi_in!O4=0,0,1000000*SER_hh_emi_in!O4/SER_hh_num_in!O4)</f>
        <v>7096.2558283485705</v>
      </c>
      <c r="P4" s="101">
        <f>IF(SER_hh_emi_in!P4=0,0,1000000*SER_hh_emi_in!P4/SER_hh_num_in!P4)</f>
        <v>3124.630018723939</v>
      </c>
      <c r="Q4" s="101">
        <f>IF(SER_hh_emi_in!Q4=0,0,1000000*SER_hh_emi_in!Q4/SER_hh_num_in!Q4)</f>
        <v>8527.7815240066429</v>
      </c>
    </row>
    <row r="5" spans="1:17" ht="12" customHeight="1" x14ac:dyDescent="0.25">
      <c r="A5" s="88" t="s">
        <v>38</v>
      </c>
      <c r="B5" s="100"/>
      <c r="C5" s="100">
        <f>IF(SER_hh_emi_in!C5=0,0,1000000*SER_hh_emi_in!C5/SER_hh_num_in!C5)</f>
        <v>40375.996843576802</v>
      </c>
      <c r="D5" s="100">
        <f>IF(SER_hh_emi_in!D5=0,0,1000000*SER_hh_emi_in!D5/SER_hh_num_in!D5)</f>
        <v>0</v>
      </c>
      <c r="E5" s="100">
        <f>IF(SER_hh_emi_in!E5=0,0,1000000*SER_hh_emi_in!E5/SER_hh_num_in!E5)</f>
        <v>0</v>
      </c>
      <c r="F5" s="100">
        <f>IF(SER_hh_emi_in!F5=0,0,1000000*SER_hh_emi_in!F5/SER_hh_num_in!F5)</f>
        <v>40505.457628640725</v>
      </c>
      <c r="G5" s="100">
        <f>IF(SER_hh_emi_in!G5=0,0,1000000*SER_hh_emi_in!G5/SER_hh_num_in!G5)</f>
        <v>0</v>
      </c>
      <c r="H5" s="100">
        <f>IF(SER_hh_emi_in!H5=0,0,1000000*SER_hh_emi_in!H5/SER_hh_num_in!H5)</f>
        <v>38219.702569859226</v>
      </c>
      <c r="I5" s="100">
        <f>IF(SER_hh_emi_in!I5=0,0,1000000*SER_hh_emi_in!I5/SER_hh_num_in!I5)</f>
        <v>37837.141846870938</v>
      </c>
      <c r="J5" s="100">
        <f>IF(SER_hh_emi_in!J5=0,0,1000000*SER_hh_emi_in!J5/SER_hh_num_in!J5)</f>
        <v>32931.10476915857</v>
      </c>
      <c r="K5" s="100">
        <f>IF(SER_hh_emi_in!K5=0,0,1000000*SER_hh_emi_in!K5/SER_hh_num_in!K5)</f>
        <v>0</v>
      </c>
      <c r="L5" s="100">
        <f>IF(SER_hh_emi_in!L5=0,0,1000000*SER_hh_emi_in!L5/SER_hh_num_in!L5)</f>
        <v>30972.112026820734</v>
      </c>
      <c r="M5" s="100">
        <f>IF(SER_hh_emi_in!M5=0,0,1000000*SER_hh_emi_in!M5/SER_hh_num_in!M5)</f>
        <v>26973.962290513184</v>
      </c>
      <c r="N5" s="100">
        <f>IF(SER_hh_emi_in!N5=0,0,1000000*SER_hh_emi_in!N5/SER_hh_num_in!N5)</f>
        <v>0</v>
      </c>
      <c r="O5" s="100">
        <f>IF(SER_hh_emi_in!O5=0,0,1000000*SER_hh_emi_in!O5/SER_hh_num_in!O5)</f>
        <v>31864.346004380674</v>
      </c>
      <c r="P5" s="100">
        <f>IF(SER_hh_emi_in!P5=0,0,1000000*SER_hh_emi_in!P5/SER_hh_num_in!P5)</f>
        <v>0</v>
      </c>
      <c r="Q5" s="100">
        <f>IF(SER_hh_emi_in!Q5=0,0,1000000*SER_hh_emi_in!Q5/SER_hh_num_in!Q5)</f>
        <v>0</v>
      </c>
    </row>
    <row r="6" spans="1:17" ht="12" customHeight="1" x14ac:dyDescent="0.25">
      <c r="A6" s="88" t="s">
        <v>66</v>
      </c>
      <c r="B6" s="100"/>
      <c r="C6" s="100">
        <f>IF(SER_hh_emi_in!C6=0,0,1000000*SER_hh_emi_in!C6/SER_hh_num_in!C6)</f>
        <v>0</v>
      </c>
      <c r="D6" s="100">
        <f>IF(SER_hh_emi_in!D6=0,0,1000000*SER_hh_emi_in!D6/SER_hh_num_in!D6)</f>
        <v>0</v>
      </c>
      <c r="E6" s="100">
        <f>IF(SER_hh_emi_in!E6=0,0,1000000*SER_hh_emi_in!E6/SER_hh_num_in!E6)</f>
        <v>0</v>
      </c>
      <c r="F6" s="100">
        <f>IF(SER_hh_emi_in!F6=0,0,1000000*SER_hh_emi_in!F6/SER_hh_num_in!F6)</f>
        <v>0</v>
      </c>
      <c r="G6" s="100">
        <f>IF(SER_hh_emi_in!G6=0,0,1000000*SER_hh_emi_in!G6/SER_hh_num_in!G6)</f>
        <v>0</v>
      </c>
      <c r="H6" s="100">
        <f>IF(SER_hh_emi_in!H6=0,0,1000000*SER_hh_emi_in!H6/SER_hh_num_in!H6)</f>
        <v>0</v>
      </c>
      <c r="I6" s="100">
        <f>IF(SER_hh_emi_in!I6=0,0,1000000*SER_hh_emi_in!I6/SER_hh_num_in!I6)</f>
        <v>0</v>
      </c>
      <c r="J6" s="100">
        <f>IF(SER_hh_emi_in!J6=0,0,1000000*SER_hh_emi_in!J6/SER_hh_num_in!J6)</f>
        <v>0</v>
      </c>
      <c r="K6" s="100">
        <f>IF(SER_hh_emi_in!K6=0,0,1000000*SER_hh_emi_in!K6/SER_hh_num_in!K6)</f>
        <v>0</v>
      </c>
      <c r="L6" s="100">
        <f>IF(SER_hh_emi_in!L6=0,0,1000000*SER_hh_emi_in!L6/SER_hh_num_in!L6)</f>
        <v>0</v>
      </c>
      <c r="M6" s="100">
        <f>IF(SER_hh_emi_in!M6=0,0,1000000*SER_hh_emi_in!M6/SER_hh_num_in!M6)</f>
        <v>0</v>
      </c>
      <c r="N6" s="100">
        <f>IF(SER_hh_emi_in!N6=0,0,1000000*SER_hh_emi_in!N6/SER_hh_num_in!N6)</f>
        <v>0</v>
      </c>
      <c r="O6" s="100">
        <f>IF(SER_hh_emi_in!O6=0,0,1000000*SER_hh_emi_in!O6/SER_hh_num_in!O6)</f>
        <v>0</v>
      </c>
      <c r="P6" s="100">
        <f>IF(SER_hh_emi_in!P6=0,0,1000000*SER_hh_emi_in!P6/SER_hh_num_in!P6)</f>
        <v>0</v>
      </c>
      <c r="Q6" s="100">
        <f>IF(SER_hh_emi_in!Q6=0,0,1000000*SER_hh_emi_in!Q6/SER_hh_num_in!Q6)</f>
        <v>0</v>
      </c>
    </row>
    <row r="7" spans="1:17" ht="12" customHeight="1" x14ac:dyDescent="0.25">
      <c r="A7" s="88" t="s">
        <v>99</v>
      </c>
      <c r="B7" s="100"/>
      <c r="C7" s="100">
        <f>IF(SER_hh_emi_in!C7=0,0,1000000*SER_hh_emi_in!C7/SER_hh_num_in!C7)</f>
        <v>26606.760631254376</v>
      </c>
      <c r="D7" s="100">
        <f>IF(SER_hh_emi_in!D7=0,0,1000000*SER_hh_emi_in!D7/SER_hh_num_in!D7)</f>
        <v>26449.51204985366</v>
      </c>
      <c r="E7" s="100">
        <f>IF(SER_hh_emi_in!E7=0,0,1000000*SER_hh_emi_in!E7/SER_hh_num_in!E7)</f>
        <v>27249.541230806404</v>
      </c>
      <c r="F7" s="100">
        <f>IF(SER_hh_emi_in!F7=0,0,1000000*SER_hh_emi_in!F7/SER_hh_num_in!F7)</f>
        <v>27920.350154535059</v>
      </c>
      <c r="G7" s="100">
        <f>IF(SER_hh_emi_in!G7=0,0,1000000*SER_hh_emi_in!G7/SER_hh_num_in!G7)</f>
        <v>21829.777516252718</v>
      </c>
      <c r="H7" s="100">
        <f>IF(SER_hh_emi_in!H7=0,0,1000000*SER_hh_emi_in!H7/SER_hh_num_in!H7)</f>
        <v>25528.759346167324</v>
      </c>
      <c r="I7" s="100">
        <f>IF(SER_hh_emi_in!I7=0,0,1000000*SER_hh_emi_in!I7/SER_hh_num_in!I7)</f>
        <v>0</v>
      </c>
      <c r="J7" s="100">
        <f>IF(SER_hh_emi_in!J7=0,0,1000000*SER_hh_emi_in!J7/SER_hh_num_in!J7)</f>
        <v>20593.230156552472</v>
      </c>
      <c r="K7" s="100">
        <f>IF(SER_hh_emi_in!K7=0,0,1000000*SER_hh_emi_in!K7/SER_hh_num_in!K7)</f>
        <v>20128.325709035555</v>
      </c>
      <c r="L7" s="100">
        <f>IF(SER_hh_emi_in!L7=0,0,1000000*SER_hh_emi_in!L7/SER_hh_num_in!L7)</f>
        <v>20495.570018824084</v>
      </c>
      <c r="M7" s="100">
        <f>IF(SER_hh_emi_in!M7=0,0,1000000*SER_hh_emi_in!M7/SER_hh_num_in!M7)</f>
        <v>17753.03925994087</v>
      </c>
      <c r="N7" s="100">
        <f>IF(SER_hh_emi_in!N7=0,0,1000000*SER_hh_emi_in!N7/SER_hh_num_in!N7)</f>
        <v>21977.742831840707</v>
      </c>
      <c r="O7" s="100">
        <f>IF(SER_hh_emi_in!O7=0,0,1000000*SER_hh_emi_in!O7/SER_hh_num_in!O7)</f>
        <v>20463.0225653952</v>
      </c>
      <c r="P7" s="100">
        <f>IF(SER_hh_emi_in!P7=0,0,1000000*SER_hh_emi_in!P7/SER_hh_num_in!P7)</f>
        <v>20729.85246314267</v>
      </c>
      <c r="Q7" s="100">
        <f>IF(SER_hh_emi_in!Q7=0,0,1000000*SER_hh_emi_in!Q7/SER_hh_num_in!Q7)</f>
        <v>19082.515188039746</v>
      </c>
    </row>
    <row r="8" spans="1:17" ht="12" customHeight="1" x14ac:dyDescent="0.25">
      <c r="A8" s="88" t="s">
        <v>101</v>
      </c>
      <c r="B8" s="100"/>
      <c r="C8" s="100">
        <f>IF(SER_hh_emi_in!C8=0,0,1000000*SER_hh_emi_in!C8/SER_hh_num_in!C8)</f>
        <v>0</v>
      </c>
      <c r="D8" s="100">
        <f>IF(SER_hh_emi_in!D8=0,0,1000000*SER_hh_emi_in!D8/SER_hh_num_in!D8)</f>
        <v>0</v>
      </c>
      <c r="E8" s="100">
        <f>IF(SER_hh_emi_in!E8=0,0,1000000*SER_hh_emi_in!E8/SER_hh_num_in!E8)</f>
        <v>0</v>
      </c>
      <c r="F8" s="100">
        <f>IF(SER_hh_emi_in!F8=0,0,1000000*SER_hh_emi_in!F8/SER_hh_num_in!F8)</f>
        <v>0</v>
      </c>
      <c r="G8" s="100">
        <f>IF(SER_hh_emi_in!G8=0,0,1000000*SER_hh_emi_in!G8/SER_hh_num_in!G8)</f>
        <v>0</v>
      </c>
      <c r="H8" s="100">
        <f>IF(SER_hh_emi_in!H8=0,0,1000000*SER_hh_emi_in!H8/SER_hh_num_in!H8)</f>
        <v>0</v>
      </c>
      <c r="I8" s="100">
        <f>IF(SER_hh_emi_in!I8=0,0,1000000*SER_hh_emi_in!I8/SER_hh_num_in!I8)</f>
        <v>0</v>
      </c>
      <c r="J8" s="100">
        <f>IF(SER_hh_emi_in!J8=0,0,1000000*SER_hh_emi_in!J8/SER_hh_num_in!J8)</f>
        <v>0</v>
      </c>
      <c r="K8" s="100">
        <f>IF(SER_hh_emi_in!K8=0,0,1000000*SER_hh_emi_in!K8/SER_hh_num_in!K8)</f>
        <v>0</v>
      </c>
      <c r="L8" s="100">
        <f>IF(SER_hh_emi_in!L8=0,0,1000000*SER_hh_emi_in!L8/SER_hh_num_in!L8)</f>
        <v>0</v>
      </c>
      <c r="M8" s="100">
        <f>IF(SER_hh_emi_in!M8=0,0,1000000*SER_hh_emi_in!M8/SER_hh_num_in!M8)</f>
        <v>0</v>
      </c>
      <c r="N8" s="100">
        <f>IF(SER_hh_emi_in!N8=0,0,1000000*SER_hh_emi_in!N8/SER_hh_num_in!N8)</f>
        <v>0</v>
      </c>
      <c r="O8" s="100">
        <f>IF(SER_hh_emi_in!O8=0,0,1000000*SER_hh_emi_in!O8/SER_hh_num_in!O8)</f>
        <v>0</v>
      </c>
      <c r="P8" s="100">
        <f>IF(SER_hh_emi_in!P8=0,0,1000000*SER_hh_emi_in!P8/SER_hh_num_in!P8)</f>
        <v>0</v>
      </c>
      <c r="Q8" s="100">
        <f>IF(SER_hh_emi_in!Q8=0,0,1000000*SER_hh_emi_in!Q8/SER_hh_num_in!Q8)</f>
        <v>0</v>
      </c>
    </row>
    <row r="9" spans="1:17" ht="12" customHeight="1" x14ac:dyDescent="0.25">
      <c r="A9" s="88" t="s">
        <v>106</v>
      </c>
      <c r="B9" s="100"/>
      <c r="C9" s="100">
        <f>IF(SER_hh_emi_in!C9=0,0,1000000*SER_hh_emi_in!C9/SER_hh_num_in!C9)</f>
        <v>17995.975180541078</v>
      </c>
      <c r="D9" s="100">
        <f>IF(SER_hh_emi_in!D9=0,0,1000000*SER_hh_emi_in!D9/SER_hh_num_in!D9)</f>
        <v>20352.72221365045</v>
      </c>
      <c r="E9" s="100">
        <f>IF(SER_hh_emi_in!E9=0,0,1000000*SER_hh_emi_in!E9/SER_hh_num_in!E9)</f>
        <v>18558.634805201964</v>
      </c>
      <c r="F9" s="100">
        <f>IF(SER_hh_emi_in!F9=0,0,1000000*SER_hh_emi_in!F9/SER_hh_num_in!F9)</f>
        <v>18471.34633806867</v>
      </c>
      <c r="G9" s="100">
        <f>IF(SER_hh_emi_in!G9=0,0,1000000*SER_hh_emi_in!G9/SER_hh_num_in!G9)</f>
        <v>18778.568833915244</v>
      </c>
      <c r="H9" s="100">
        <f>IF(SER_hh_emi_in!H9=0,0,1000000*SER_hh_emi_in!H9/SER_hh_num_in!H9)</f>
        <v>17962.910541022902</v>
      </c>
      <c r="I9" s="100">
        <f>IF(SER_hh_emi_in!I9=0,0,1000000*SER_hh_emi_in!I9/SER_hh_num_in!I9)</f>
        <v>20342.217286954292</v>
      </c>
      <c r="J9" s="100">
        <f>IF(SER_hh_emi_in!J9=0,0,1000000*SER_hh_emi_in!J9/SER_hh_num_in!J9)</f>
        <v>15724.899573475108</v>
      </c>
      <c r="K9" s="100">
        <f>IF(SER_hh_emi_in!K9=0,0,1000000*SER_hh_emi_in!K9/SER_hh_num_in!K9)</f>
        <v>12852.025884035245</v>
      </c>
      <c r="L9" s="100">
        <f>IF(SER_hh_emi_in!L9=0,0,1000000*SER_hh_emi_in!L9/SER_hh_num_in!L9)</f>
        <v>14651.501091061467</v>
      </c>
      <c r="M9" s="100">
        <f>IF(SER_hh_emi_in!M9=0,0,1000000*SER_hh_emi_in!M9/SER_hh_num_in!M9)</f>
        <v>12756.4710505638</v>
      </c>
      <c r="N9" s="100">
        <f>IF(SER_hh_emi_in!N9=0,0,1000000*SER_hh_emi_in!N9/SER_hh_num_in!N9)</f>
        <v>0</v>
      </c>
      <c r="O9" s="100">
        <f>IF(SER_hh_emi_in!O9=0,0,1000000*SER_hh_emi_in!O9/SER_hh_num_in!O9)</f>
        <v>0</v>
      </c>
      <c r="P9" s="100">
        <f>IF(SER_hh_emi_in!P9=0,0,1000000*SER_hh_emi_in!P9/SER_hh_num_in!P9)</f>
        <v>14909.513515906325</v>
      </c>
      <c r="Q9" s="100">
        <f>IF(SER_hh_emi_in!Q9=0,0,1000000*SER_hh_emi_in!Q9/SER_hh_num_in!Q9)</f>
        <v>13149.077720902787</v>
      </c>
    </row>
    <row r="10" spans="1:17" ht="12" customHeight="1" x14ac:dyDescent="0.25">
      <c r="A10" s="88" t="s">
        <v>34</v>
      </c>
      <c r="B10" s="100"/>
      <c r="C10" s="100">
        <f>IF(SER_hh_emi_in!C10=0,0,1000000*SER_hh_emi_in!C10/SER_hh_num_in!C10)</f>
        <v>0</v>
      </c>
      <c r="D10" s="100">
        <f>IF(SER_hh_emi_in!D10=0,0,1000000*SER_hh_emi_in!D10/SER_hh_num_in!D10)</f>
        <v>0</v>
      </c>
      <c r="E10" s="100">
        <f>IF(SER_hh_emi_in!E10=0,0,1000000*SER_hh_emi_in!E10/SER_hh_num_in!E10)</f>
        <v>0</v>
      </c>
      <c r="F10" s="100">
        <f>IF(SER_hh_emi_in!F10=0,0,1000000*SER_hh_emi_in!F10/SER_hh_num_in!F10)</f>
        <v>0</v>
      </c>
      <c r="G10" s="100">
        <f>IF(SER_hh_emi_in!G10=0,0,1000000*SER_hh_emi_in!G10/SER_hh_num_in!G10)</f>
        <v>0</v>
      </c>
      <c r="H10" s="100">
        <f>IF(SER_hh_emi_in!H10=0,0,1000000*SER_hh_emi_in!H10/SER_hh_num_in!H10)</f>
        <v>0</v>
      </c>
      <c r="I10" s="100">
        <f>IF(SER_hh_emi_in!I10=0,0,1000000*SER_hh_emi_in!I10/SER_hh_num_in!I10)</f>
        <v>0</v>
      </c>
      <c r="J10" s="100">
        <f>IF(SER_hh_emi_in!J10=0,0,1000000*SER_hh_emi_in!J10/SER_hh_num_in!J10)</f>
        <v>0</v>
      </c>
      <c r="K10" s="100">
        <f>IF(SER_hh_emi_in!K10=0,0,1000000*SER_hh_emi_in!K10/SER_hh_num_in!K10)</f>
        <v>0</v>
      </c>
      <c r="L10" s="100">
        <f>IF(SER_hh_emi_in!L10=0,0,1000000*SER_hh_emi_in!L10/SER_hh_num_in!L10)</f>
        <v>0</v>
      </c>
      <c r="M10" s="100">
        <f>IF(SER_hh_emi_in!M10=0,0,1000000*SER_hh_emi_in!M10/SER_hh_num_in!M10)</f>
        <v>0</v>
      </c>
      <c r="N10" s="100">
        <f>IF(SER_hh_emi_in!N10=0,0,1000000*SER_hh_emi_in!N10/SER_hh_num_in!N10)</f>
        <v>0</v>
      </c>
      <c r="O10" s="100">
        <f>IF(SER_hh_emi_in!O10=0,0,1000000*SER_hh_emi_in!O10/SER_hh_num_in!O10)</f>
        <v>0</v>
      </c>
      <c r="P10" s="100">
        <f>IF(SER_hh_emi_in!P10=0,0,1000000*SER_hh_emi_in!P10/SER_hh_num_in!P10)</f>
        <v>0</v>
      </c>
      <c r="Q10" s="100">
        <f>IF(SER_hh_emi_in!Q10=0,0,1000000*SER_hh_emi_in!Q10/SER_hh_num_in!Q10)</f>
        <v>0</v>
      </c>
    </row>
    <row r="11" spans="1:17" ht="12" customHeight="1" x14ac:dyDescent="0.25">
      <c r="A11" s="88" t="s">
        <v>61</v>
      </c>
      <c r="B11" s="100"/>
      <c r="C11" s="100">
        <f>IF(SER_hh_emi_in!C11=0,0,1000000*SER_hh_emi_in!C11/SER_hh_num_in!C11)</f>
        <v>0</v>
      </c>
      <c r="D11" s="100">
        <f>IF(SER_hh_emi_in!D11=0,0,1000000*SER_hh_emi_in!D11/SER_hh_num_in!D11)</f>
        <v>0</v>
      </c>
      <c r="E11" s="100">
        <f>IF(SER_hh_emi_in!E11=0,0,1000000*SER_hh_emi_in!E11/SER_hh_num_in!E11)</f>
        <v>0</v>
      </c>
      <c r="F11" s="100">
        <f>IF(SER_hh_emi_in!F11=0,0,1000000*SER_hh_emi_in!F11/SER_hh_num_in!F11)</f>
        <v>0</v>
      </c>
      <c r="G11" s="100">
        <f>IF(SER_hh_emi_in!G11=0,0,1000000*SER_hh_emi_in!G11/SER_hh_num_in!G11)</f>
        <v>0</v>
      </c>
      <c r="H11" s="100">
        <f>IF(SER_hh_emi_in!H11=0,0,1000000*SER_hh_emi_in!H11/SER_hh_num_in!H11)</f>
        <v>0</v>
      </c>
      <c r="I11" s="100">
        <f>IF(SER_hh_emi_in!I11=0,0,1000000*SER_hh_emi_in!I11/SER_hh_num_in!I11)</f>
        <v>0</v>
      </c>
      <c r="J11" s="100">
        <f>IF(SER_hh_emi_in!J11=0,0,1000000*SER_hh_emi_in!J11/SER_hh_num_in!J11)</f>
        <v>0</v>
      </c>
      <c r="K11" s="100">
        <f>IF(SER_hh_emi_in!K11=0,0,1000000*SER_hh_emi_in!K11/SER_hh_num_in!K11)</f>
        <v>0</v>
      </c>
      <c r="L11" s="100">
        <f>IF(SER_hh_emi_in!L11=0,0,1000000*SER_hh_emi_in!L11/SER_hh_num_in!L11)</f>
        <v>0</v>
      </c>
      <c r="M11" s="100">
        <f>IF(SER_hh_emi_in!M11=0,0,1000000*SER_hh_emi_in!M11/SER_hh_num_in!M11)</f>
        <v>0</v>
      </c>
      <c r="N11" s="100">
        <f>IF(SER_hh_emi_in!N11=0,0,1000000*SER_hh_emi_in!N11/SER_hh_num_in!N11)</f>
        <v>0</v>
      </c>
      <c r="O11" s="100">
        <f>IF(SER_hh_emi_in!O11=0,0,1000000*SER_hh_emi_in!O11/SER_hh_num_in!O11)</f>
        <v>0</v>
      </c>
      <c r="P11" s="100">
        <f>IF(SER_hh_emi_in!P11=0,0,1000000*SER_hh_emi_in!P11/SER_hh_num_in!P11)</f>
        <v>0</v>
      </c>
      <c r="Q11" s="100">
        <f>IF(SER_hh_emi_in!Q11=0,0,1000000*SER_hh_emi_in!Q11/SER_hh_num_in!Q11)</f>
        <v>0</v>
      </c>
    </row>
    <row r="12" spans="1:17" ht="12" customHeight="1" x14ac:dyDescent="0.25">
      <c r="A12" s="88" t="s">
        <v>42</v>
      </c>
      <c r="B12" s="100"/>
      <c r="C12" s="100">
        <f>IF(SER_hh_emi_in!C12=0,0,1000000*SER_hh_emi_in!C12/SER_hh_num_in!C12)</f>
        <v>0</v>
      </c>
      <c r="D12" s="100">
        <f>IF(SER_hh_emi_in!D12=0,0,1000000*SER_hh_emi_in!D12/SER_hh_num_in!D12)</f>
        <v>0</v>
      </c>
      <c r="E12" s="100">
        <f>IF(SER_hh_emi_in!E12=0,0,1000000*SER_hh_emi_in!E12/SER_hh_num_in!E12)</f>
        <v>0</v>
      </c>
      <c r="F12" s="100">
        <f>IF(SER_hh_emi_in!F12=0,0,1000000*SER_hh_emi_in!F12/SER_hh_num_in!F12)</f>
        <v>0</v>
      </c>
      <c r="G12" s="100">
        <f>IF(SER_hh_emi_in!G12=0,0,1000000*SER_hh_emi_in!G12/SER_hh_num_in!G12)</f>
        <v>0</v>
      </c>
      <c r="H12" s="100">
        <f>IF(SER_hh_emi_in!H12=0,0,1000000*SER_hh_emi_in!H12/SER_hh_num_in!H12)</f>
        <v>0</v>
      </c>
      <c r="I12" s="100">
        <f>IF(SER_hh_emi_in!I12=0,0,1000000*SER_hh_emi_in!I12/SER_hh_num_in!I12)</f>
        <v>0</v>
      </c>
      <c r="J12" s="100">
        <f>IF(SER_hh_emi_in!J12=0,0,1000000*SER_hh_emi_in!J12/SER_hh_num_in!J12)</f>
        <v>0</v>
      </c>
      <c r="K12" s="100">
        <f>IF(SER_hh_emi_in!K12=0,0,1000000*SER_hh_emi_in!K12/SER_hh_num_in!K12)</f>
        <v>0</v>
      </c>
      <c r="L12" s="100">
        <f>IF(SER_hh_emi_in!L12=0,0,1000000*SER_hh_emi_in!L12/SER_hh_num_in!L12)</f>
        <v>0</v>
      </c>
      <c r="M12" s="100">
        <f>IF(SER_hh_emi_in!M12=0,0,1000000*SER_hh_emi_in!M12/SER_hh_num_in!M12)</f>
        <v>0</v>
      </c>
      <c r="N12" s="100">
        <f>IF(SER_hh_emi_in!N12=0,0,1000000*SER_hh_emi_in!N12/SER_hh_num_in!N12)</f>
        <v>0</v>
      </c>
      <c r="O12" s="100">
        <f>IF(SER_hh_emi_in!O12=0,0,1000000*SER_hh_emi_in!O12/SER_hh_num_in!O12)</f>
        <v>0</v>
      </c>
      <c r="P12" s="100">
        <f>IF(SER_hh_emi_in!P12=0,0,1000000*SER_hh_emi_in!P12/SER_hh_num_in!P12)</f>
        <v>0</v>
      </c>
      <c r="Q12" s="100">
        <f>IF(SER_hh_emi_in!Q12=0,0,1000000*SER_hh_emi_in!Q12/SER_hh_num_in!Q12)</f>
        <v>0</v>
      </c>
    </row>
    <row r="13" spans="1:17" ht="12" customHeight="1" x14ac:dyDescent="0.25">
      <c r="A13" s="88" t="s">
        <v>105</v>
      </c>
      <c r="B13" s="100"/>
      <c r="C13" s="100">
        <f>IF(SER_hh_emi_in!C13=0,0,1000000*SER_hh_emi_in!C13/SER_hh_num_in!C13)</f>
        <v>0</v>
      </c>
      <c r="D13" s="100">
        <f>IF(SER_hh_emi_in!D13=0,0,1000000*SER_hh_emi_in!D13/SER_hh_num_in!D13)</f>
        <v>0</v>
      </c>
      <c r="E13" s="100">
        <f>IF(SER_hh_emi_in!E13=0,0,1000000*SER_hh_emi_in!E13/SER_hh_num_in!E13)</f>
        <v>0</v>
      </c>
      <c r="F13" s="100">
        <f>IF(SER_hh_emi_in!F13=0,0,1000000*SER_hh_emi_in!F13/SER_hh_num_in!F13)</f>
        <v>0</v>
      </c>
      <c r="G13" s="100">
        <f>IF(SER_hh_emi_in!G13=0,0,1000000*SER_hh_emi_in!G13/SER_hh_num_in!G13)</f>
        <v>0</v>
      </c>
      <c r="H13" s="100">
        <f>IF(SER_hh_emi_in!H13=0,0,1000000*SER_hh_emi_in!H13/SER_hh_num_in!H13)</f>
        <v>0</v>
      </c>
      <c r="I13" s="100">
        <f>IF(SER_hh_emi_in!I13=0,0,1000000*SER_hh_emi_in!I13/SER_hh_num_in!I13)</f>
        <v>0</v>
      </c>
      <c r="J13" s="100">
        <f>IF(SER_hh_emi_in!J13=0,0,1000000*SER_hh_emi_in!J13/SER_hh_num_in!J13)</f>
        <v>0</v>
      </c>
      <c r="K13" s="100">
        <f>IF(SER_hh_emi_in!K13=0,0,1000000*SER_hh_emi_in!K13/SER_hh_num_in!K13)</f>
        <v>0</v>
      </c>
      <c r="L13" s="100">
        <f>IF(SER_hh_emi_in!L13=0,0,1000000*SER_hh_emi_in!L13/SER_hh_num_in!L13)</f>
        <v>0</v>
      </c>
      <c r="M13" s="100">
        <f>IF(SER_hh_emi_in!M13=0,0,1000000*SER_hh_emi_in!M13/SER_hh_num_in!M13)</f>
        <v>0</v>
      </c>
      <c r="N13" s="100">
        <f>IF(SER_hh_emi_in!N13=0,0,1000000*SER_hh_emi_in!N13/SER_hh_num_in!N13)</f>
        <v>0</v>
      </c>
      <c r="O13" s="100">
        <f>IF(SER_hh_emi_in!O13=0,0,1000000*SER_hh_emi_in!O13/SER_hh_num_in!O13)</f>
        <v>0</v>
      </c>
      <c r="P13" s="100">
        <f>IF(SER_hh_emi_in!P13=0,0,1000000*SER_hh_emi_in!P13/SER_hh_num_in!P13)</f>
        <v>0</v>
      </c>
      <c r="Q13" s="100">
        <f>IF(SER_hh_emi_in!Q13=0,0,1000000*SER_hh_emi_in!Q13/SER_hh_num_in!Q13)</f>
        <v>0</v>
      </c>
    </row>
    <row r="14" spans="1:17" ht="12" customHeight="1" x14ac:dyDescent="0.25">
      <c r="A14" s="51" t="s">
        <v>104</v>
      </c>
      <c r="B14" s="22"/>
      <c r="C14" s="22">
        <f>IF(SER_hh_emi_in!C14=0,0,1000000*SER_hh_emi_in!C14/SER_hh_num_in!C14)</f>
        <v>0</v>
      </c>
      <c r="D14" s="22">
        <f>IF(SER_hh_emi_in!D14=0,0,1000000*SER_hh_emi_in!D14/SER_hh_num_in!D14)</f>
        <v>0</v>
      </c>
      <c r="E14" s="22">
        <f>IF(SER_hh_emi_in!E14=0,0,1000000*SER_hh_emi_in!E14/SER_hh_num_in!E14)</f>
        <v>0</v>
      </c>
      <c r="F14" s="22">
        <f>IF(SER_hh_emi_in!F14=0,0,1000000*SER_hh_emi_in!F14/SER_hh_num_in!F14)</f>
        <v>0</v>
      </c>
      <c r="G14" s="22">
        <f>IF(SER_hh_emi_in!G14=0,0,1000000*SER_hh_emi_in!G14/SER_hh_num_in!G14)</f>
        <v>0</v>
      </c>
      <c r="H14" s="22">
        <f>IF(SER_hh_emi_in!H14=0,0,1000000*SER_hh_emi_in!H14/SER_hh_num_in!H14)</f>
        <v>0</v>
      </c>
      <c r="I14" s="22">
        <f>IF(SER_hh_emi_in!I14=0,0,1000000*SER_hh_emi_in!I14/SER_hh_num_in!I14)</f>
        <v>0</v>
      </c>
      <c r="J14" s="22">
        <f>IF(SER_hh_emi_in!J14=0,0,1000000*SER_hh_emi_in!J14/SER_hh_num_in!J14)</f>
        <v>0</v>
      </c>
      <c r="K14" s="22">
        <f>IF(SER_hh_emi_in!K14=0,0,1000000*SER_hh_emi_in!K14/SER_hh_num_in!K14)</f>
        <v>0</v>
      </c>
      <c r="L14" s="22">
        <f>IF(SER_hh_emi_in!L14=0,0,1000000*SER_hh_emi_in!L14/SER_hh_num_in!L14)</f>
        <v>0</v>
      </c>
      <c r="M14" s="22">
        <f>IF(SER_hh_emi_in!M14=0,0,1000000*SER_hh_emi_in!M14/SER_hh_num_in!M14)</f>
        <v>0</v>
      </c>
      <c r="N14" s="22">
        <f>IF(SER_hh_emi_in!N14=0,0,1000000*SER_hh_emi_in!N14/SER_hh_num_in!N14)</f>
        <v>0</v>
      </c>
      <c r="O14" s="22">
        <f>IF(SER_hh_emi_in!O14=0,0,1000000*SER_hh_emi_in!O14/SER_hh_num_in!O14)</f>
        <v>0</v>
      </c>
      <c r="P14" s="22">
        <f>IF(SER_hh_emi_in!P14=0,0,1000000*SER_hh_emi_in!P14/SER_hh_num_in!P14)</f>
        <v>0</v>
      </c>
      <c r="Q14" s="22">
        <f>IF(SER_hh_emi_in!Q14=0,0,1000000*SER_hh_emi_in!Q14/SER_hh_num_in!Q14)</f>
        <v>0</v>
      </c>
    </row>
    <row r="15" spans="1:17" ht="12" customHeight="1" x14ac:dyDescent="0.25">
      <c r="A15" s="105" t="s">
        <v>108</v>
      </c>
      <c r="B15" s="104"/>
      <c r="C15" s="104">
        <f>IF(SER_hh_emi_in!C15=0,0,1000000*SER_hh_emi_in!C15/SER_hh_num_in!C15)</f>
        <v>0</v>
      </c>
      <c r="D15" s="104">
        <f>IF(SER_hh_emi_in!D15=0,0,1000000*SER_hh_emi_in!D15/SER_hh_num_in!D15)</f>
        <v>0</v>
      </c>
      <c r="E15" s="104">
        <f>IF(SER_hh_emi_in!E15=0,0,1000000*SER_hh_emi_in!E15/SER_hh_num_in!E15)</f>
        <v>0</v>
      </c>
      <c r="F15" s="104">
        <f>IF(SER_hh_emi_in!F15=0,0,1000000*SER_hh_emi_in!F15/SER_hh_num_in!F15)</f>
        <v>0</v>
      </c>
      <c r="G15" s="104">
        <f>IF(SER_hh_emi_in!G15=0,0,1000000*SER_hh_emi_in!G15/SER_hh_num_in!G15)</f>
        <v>0</v>
      </c>
      <c r="H15" s="104">
        <f>IF(SER_hh_emi_in!H15=0,0,1000000*SER_hh_emi_in!H15/SER_hh_num_in!H15)</f>
        <v>0</v>
      </c>
      <c r="I15" s="104">
        <f>IF(SER_hh_emi_in!I15=0,0,1000000*SER_hh_emi_in!I15/SER_hh_num_in!I15)</f>
        <v>0</v>
      </c>
      <c r="J15" s="104">
        <f>IF(SER_hh_emi_in!J15=0,0,1000000*SER_hh_emi_in!J15/SER_hh_num_in!J15)</f>
        <v>0</v>
      </c>
      <c r="K15" s="104">
        <f>IF(SER_hh_emi_in!K15=0,0,1000000*SER_hh_emi_in!K15/SER_hh_num_in!K15)</f>
        <v>0</v>
      </c>
      <c r="L15" s="104">
        <f>IF(SER_hh_emi_in!L15=0,0,1000000*SER_hh_emi_in!L15/SER_hh_num_in!L15)</f>
        <v>0</v>
      </c>
      <c r="M15" s="104">
        <f>IF(SER_hh_emi_in!M15=0,0,1000000*SER_hh_emi_in!M15/SER_hh_num_in!M15)</f>
        <v>0</v>
      </c>
      <c r="N15" s="104">
        <f>IF(SER_hh_emi_in!N15=0,0,1000000*SER_hh_emi_in!N15/SER_hh_num_in!N15)</f>
        <v>0</v>
      </c>
      <c r="O15" s="104">
        <f>IF(SER_hh_emi_in!O15=0,0,1000000*SER_hh_emi_in!O15/SER_hh_num_in!O15)</f>
        <v>0</v>
      </c>
      <c r="P15" s="104">
        <f>IF(SER_hh_emi_in!P15=0,0,1000000*SER_hh_emi_in!P15/SER_hh_num_in!P15)</f>
        <v>0</v>
      </c>
      <c r="Q15" s="104">
        <f>IF(SER_hh_emi_in!Q15=0,0,1000000*SER_hh_emi_in!Q15/SER_hh_num_in!Q15)</f>
        <v>0</v>
      </c>
    </row>
    <row r="16" spans="1:17" ht="12.95" customHeight="1" x14ac:dyDescent="0.25">
      <c r="A16" s="90" t="s">
        <v>102</v>
      </c>
      <c r="B16" s="101"/>
      <c r="C16" s="101">
        <f>IF(SER_hh_emi_in!C16=0,0,1000000*SER_hh_emi_in!C16/SER_hh_num_in!C16)</f>
        <v>0</v>
      </c>
      <c r="D16" s="101">
        <f>IF(SER_hh_emi_in!D16=0,0,1000000*SER_hh_emi_in!D16/SER_hh_num_in!D16)</f>
        <v>0</v>
      </c>
      <c r="E16" s="101">
        <f>IF(SER_hh_emi_in!E16=0,0,1000000*SER_hh_emi_in!E16/SER_hh_num_in!E16)</f>
        <v>0</v>
      </c>
      <c r="F16" s="101">
        <f>IF(SER_hh_emi_in!F16=0,0,1000000*SER_hh_emi_in!F16/SER_hh_num_in!F16)</f>
        <v>0</v>
      </c>
      <c r="G16" s="101">
        <f>IF(SER_hh_emi_in!G16=0,0,1000000*SER_hh_emi_in!G16/SER_hh_num_in!G16)</f>
        <v>0</v>
      </c>
      <c r="H16" s="101">
        <f>IF(SER_hh_emi_in!H16=0,0,1000000*SER_hh_emi_in!H16/SER_hh_num_in!H16)</f>
        <v>0</v>
      </c>
      <c r="I16" s="101">
        <f>IF(SER_hh_emi_in!I16=0,0,1000000*SER_hh_emi_in!I16/SER_hh_num_in!I16)</f>
        <v>0</v>
      </c>
      <c r="J16" s="101">
        <f>IF(SER_hh_emi_in!J16=0,0,1000000*SER_hh_emi_in!J16/SER_hh_num_in!J16)</f>
        <v>0</v>
      </c>
      <c r="K16" s="101">
        <f>IF(SER_hh_emi_in!K16=0,0,1000000*SER_hh_emi_in!K16/SER_hh_num_in!K16)</f>
        <v>0</v>
      </c>
      <c r="L16" s="101">
        <f>IF(SER_hh_emi_in!L16=0,0,1000000*SER_hh_emi_in!L16/SER_hh_num_in!L16)</f>
        <v>0</v>
      </c>
      <c r="M16" s="101">
        <f>IF(SER_hh_emi_in!M16=0,0,1000000*SER_hh_emi_in!M16/SER_hh_num_in!M16)</f>
        <v>0</v>
      </c>
      <c r="N16" s="101">
        <f>IF(SER_hh_emi_in!N16=0,0,1000000*SER_hh_emi_in!N16/SER_hh_num_in!N16)</f>
        <v>0</v>
      </c>
      <c r="O16" s="101">
        <f>IF(SER_hh_emi_in!O16=0,0,1000000*SER_hh_emi_in!O16/SER_hh_num_in!O16)</f>
        <v>0</v>
      </c>
      <c r="P16" s="101">
        <f>IF(SER_hh_emi_in!P16=0,0,1000000*SER_hh_emi_in!P16/SER_hh_num_in!P16)</f>
        <v>0</v>
      </c>
      <c r="Q16" s="101">
        <f>IF(SER_hh_emi_in!Q16=0,0,1000000*SER_hh_emi_in!Q16/SER_hh_num_in!Q16)</f>
        <v>0</v>
      </c>
    </row>
    <row r="17" spans="1:17" ht="12.95" customHeight="1" x14ac:dyDescent="0.25">
      <c r="A17" s="88" t="s">
        <v>101</v>
      </c>
      <c r="B17" s="103"/>
      <c r="C17" s="103">
        <f>IF(SER_hh_emi_in!C17=0,0,1000000*SER_hh_emi_in!C17/SER_hh_num_in!C17)</f>
        <v>0</v>
      </c>
      <c r="D17" s="103">
        <f>IF(SER_hh_emi_in!D17=0,0,1000000*SER_hh_emi_in!D17/SER_hh_num_in!D17)</f>
        <v>0</v>
      </c>
      <c r="E17" s="103">
        <f>IF(SER_hh_emi_in!E17=0,0,1000000*SER_hh_emi_in!E17/SER_hh_num_in!E17)</f>
        <v>0</v>
      </c>
      <c r="F17" s="103">
        <f>IF(SER_hh_emi_in!F17=0,0,1000000*SER_hh_emi_in!F17/SER_hh_num_in!F17)</f>
        <v>0</v>
      </c>
      <c r="G17" s="103">
        <f>IF(SER_hh_emi_in!G17=0,0,1000000*SER_hh_emi_in!G17/SER_hh_num_in!G17)</f>
        <v>0</v>
      </c>
      <c r="H17" s="103">
        <f>IF(SER_hh_emi_in!H17=0,0,1000000*SER_hh_emi_in!H17/SER_hh_num_in!H17)</f>
        <v>0</v>
      </c>
      <c r="I17" s="103">
        <f>IF(SER_hh_emi_in!I17=0,0,1000000*SER_hh_emi_in!I17/SER_hh_num_in!I17)</f>
        <v>0</v>
      </c>
      <c r="J17" s="103">
        <f>IF(SER_hh_emi_in!J17=0,0,1000000*SER_hh_emi_in!J17/SER_hh_num_in!J17)</f>
        <v>0</v>
      </c>
      <c r="K17" s="103">
        <f>IF(SER_hh_emi_in!K17=0,0,1000000*SER_hh_emi_in!K17/SER_hh_num_in!K17)</f>
        <v>0</v>
      </c>
      <c r="L17" s="103">
        <f>IF(SER_hh_emi_in!L17=0,0,1000000*SER_hh_emi_in!L17/SER_hh_num_in!L17)</f>
        <v>0</v>
      </c>
      <c r="M17" s="103">
        <f>IF(SER_hh_emi_in!M17=0,0,1000000*SER_hh_emi_in!M17/SER_hh_num_in!M17)</f>
        <v>0</v>
      </c>
      <c r="N17" s="103">
        <f>IF(SER_hh_emi_in!N17=0,0,1000000*SER_hh_emi_in!N17/SER_hh_num_in!N17)</f>
        <v>0</v>
      </c>
      <c r="O17" s="103">
        <f>IF(SER_hh_emi_in!O17=0,0,1000000*SER_hh_emi_in!O17/SER_hh_num_in!O17)</f>
        <v>0</v>
      </c>
      <c r="P17" s="103">
        <f>IF(SER_hh_emi_in!P17=0,0,1000000*SER_hh_emi_in!P17/SER_hh_num_in!P17)</f>
        <v>0</v>
      </c>
      <c r="Q17" s="103">
        <f>IF(SER_hh_emi_in!Q17=0,0,1000000*SER_hh_emi_in!Q17/SER_hh_num_in!Q17)</f>
        <v>0</v>
      </c>
    </row>
    <row r="18" spans="1:17" ht="12" customHeight="1" x14ac:dyDescent="0.25">
      <c r="A18" s="88" t="s">
        <v>100</v>
      </c>
      <c r="B18" s="103"/>
      <c r="C18" s="103">
        <f>IF(SER_hh_emi_in!C18=0,0,1000000*SER_hh_emi_in!C18/SER_hh_num_in!C18)</f>
        <v>0</v>
      </c>
      <c r="D18" s="103">
        <f>IF(SER_hh_emi_in!D18=0,0,1000000*SER_hh_emi_in!D18/SER_hh_num_in!D18)</f>
        <v>0</v>
      </c>
      <c r="E18" s="103">
        <f>IF(SER_hh_emi_in!E18=0,0,1000000*SER_hh_emi_in!E18/SER_hh_num_in!E18)</f>
        <v>0</v>
      </c>
      <c r="F18" s="103">
        <f>IF(SER_hh_emi_in!F18=0,0,1000000*SER_hh_emi_in!F18/SER_hh_num_in!F18)</f>
        <v>0</v>
      </c>
      <c r="G18" s="103">
        <f>IF(SER_hh_emi_in!G18=0,0,1000000*SER_hh_emi_in!G18/SER_hh_num_in!G18)</f>
        <v>0</v>
      </c>
      <c r="H18" s="103">
        <f>IF(SER_hh_emi_in!H18=0,0,1000000*SER_hh_emi_in!H18/SER_hh_num_in!H18)</f>
        <v>0</v>
      </c>
      <c r="I18" s="103">
        <f>IF(SER_hh_emi_in!I18=0,0,1000000*SER_hh_emi_in!I18/SER_hh_num_in!I18)</f>
        <v>0</v>
      </c>
      <c r="J18" s="103">
        <f>IF(SER_hh_emi_in!J18=0,0,1000000*SER_hh_emi_in!J18/SER_hh_num_in!J18)</f>
        <v>0</v>
      </c>
      <c r="K18" s="103">
        <f>IF(SER_hh_emi_in!K18=0,0,1000000*SER_hh_emi_in!K18/SER_hh_num_in!K18)</f>
        <v>0</v>
      </c>
      <c r="L18" s="103">
        <f>IF(SER_hh_emi_in!L18=0,0,1000000*SER_hh_emi_in!L18/SER_hh_num_in!L18)</f>
        <v>0</v>
      </c>
      <c r="M18" s="103">
        <f>IF(SER_hh_emi_in!M18=0,0,1000000*SER_hh_emi_in!M18/SER_hh_num_in!M18)</f>
        <v>0</v>
      </c>
      <c r="N18" s="103">
        <f>IF(SER_hh_emi_in!N18=0,0,1000000*SER_hh_emi_in!N18/SER_hh_num_in!N18)</f>
        <v>0</v>
      </c>
      <c r="O18" s="103">
        <f>IF(SER_hh_emi_in!O18=0,0,1000000*SER_hh_emi_in!O18/SER_hh_num_in!O18)</f>
        <v>0</v>
      </c>
      <c r="P18" s="103">
        <f>IF(SER_hh_emi_in!P18=0,0,1000000*SER_hh_emi_in!P18/SER_hh_num_in!P18)</f>
        <v>0</v>
      </c>
      <c r="Q18" s="103">
        <f>IF(SER_hh_emi_in!Q18=0,0,1000000*SER_hh_emi_in!Q18/SER_hh_num_in!Q18)</f>
        <v>0</v>
      </c>
    </row>
    <row r="19" spans="1:17" ht="12.95" customHeight="1" x14ac:dyDescent="0.25">
      <c r="A19" s="90" t="s">
        <v>47</v>
      </c>
      <c r="B19" s="101"/>
      <c r="C19" s="101">
        <f>IF(SER_hh_emi_in!C19=0,0,1000000*SER_hh_emi_in!C19/SER_hh_num_in!C19)</f>
        <v>513.77354761517381</v>
      </c>
      <c r="D19" s="101">
        <f>IF(SER_hh_emi_in!D19=0,0,1000000*SER_hh_emi_in!D19/SER_hh_num_in!D19)</f>
        <v>755.17529315536251</v>
      </c>
      <c r="E19" s="101">
        <f>IF(SER_hh_emi_in!E19=0,0,1000000*SER_hh_emi_in!E19/SER_hh_num_in!E19)</f>
        <v>565.57878335799467</v>
      </c>
      <c r="F19" s="101">
        <f>IF(SER_hh_emi_in!F19=0,0,1000000*SER_hh_emi_in!F19/SER_hh_num_in!F19)</f>
        <v>445.1385351328999</v>
      </c>
      <c r="G19" s="101">
        <f>IF(SER_hh_emi_in!G19=0,0,1000000*SER_hh_emi_in!G19/SER_hh_num_in!G19)</f>
        <v>694.31076159500572</v>
      </c>
      <c r="H19" s="101">
        <f>IF(SER_hh_emi_in!H19=0,0,1000000*SER_hh_emi_in!H19/SER_hh_num_in!H19)</f>
        <v>415.23967179277463</v>
      </c>
      <c r="I19" s="101">
        <f>IF(SER_hh_emi_in!I19=0,0,1000000*SER_hh_emi_in!I19/SER_hh_num_in!I19)</f>
        <v>398.28694583262933</v>
      </c>
      <c r="J19" s="101">
        <f>IF(SER_hh_emi_in!J19=0,0,1000000*SER_hh_emi_in!J19/SER_hh_num_in!J19)</f>
        <v>1138.5214880369454</v>
      </c>
      <c r="K19" s="101">
        <f>IF(SER_hh_emi_in!K19=0,0,1000000*SER_hh_emi_in!K19/SER_hh_num_in!K19)</f>
        <v>858.98528819797764</v>
      </c>
      <c r="L19" s="101">
        <f>IF(SER_hh_emi_in!L19=0,0,1000000*SER_hh_emi_in!L19/SER_hh_num_in!L19)</f>
        <v>302.20296636521408</v>
      </c>
      <c r="M19" s="101">
        <f>IF(SER_hh_emi_in!M19=0,0,1000000*SER_hh_emi_in!M19/SER_hh_num_in!M19)</f>
        <v>277.60076626124913</v>
      </c>
      <c r="N19" s="101">
        <f>IF(SER_hh_emi_in!N19=0,0,1000000*SER_hh_emi_in!N19/SER_hh_num_in!N19)</f>
        <v>759.68727735198127</v>
      </c>
      <c r="O19" s="101">
        <f>IF(SER_hh_emi_in!O19=0,0,1000000*SER_hh_emi_in!O19/SER_hh_num_in!O19)</f>
        <v>547.45811318126982</v>
      </c>
      <c r="P19" s="101">
        <f>IF(SER_hh_emi_in!P19=0,0,1000000*SER_hh_emi_in!P19/SER_hh_num_in!P19)</f>
        <v>549.73062928943818</v>
      </c>
      <c r="Q19" s="101">
        <f>IF(SER_hh_emi_in!Q19=0,0,1000000*SER_hh_emi_in!Q19/SER_hh_num_in!Q19)</f>
        <v>562.60806135013252</v>
      </c>
    </row>
    <row r="20" spans="1:17" ht="12" customHeight="1" x14ac:dyDescent="0.25">
      <c r="A20" s="88" t="s">
        <v>38</v>
      </c>
      <c r="B20" s="100"/>
      <c r="C20" s="100">
        <f>IF(SER_hh_emi_in!C20=0,0,1000000*SER_hh_emi_in!C20/SER_hh_num_in!C20)</f>
        <v>0</v>
      </c>
      <c r="D20" s="100">
        <f>IF(SER_hh_emi_in!D20=0,0,1000000*SER_hh_emi_in!D20/SER_hh_num_in!D20)</f>
        <v>0</v>
      </c>
      <c r="E20" s="100">
        <f>IF(SER_hh_emi_in!E20=0,0,1000000*SER_hh_emi_in!E20/SER_hh_num_in!E20)</f>
        <v>0</v>
      </c>
      <c r="F20" s="100">
        <f>IF(SER_hh_emi_in!F20=0,0,1000000*SER_hh_emi_in!F20/SER_hh_num_in!F20)</f>
        <v>0</v>
      </c>
      <c r="G20" s="100">
        <f>IF(SER_hh_emi_in!G20=0,0,1000000*SER_hh_emi_in!G20/SER_hh_num_in!G20)</f>
        <v>0</v>
      </c>
      <c r="H20" s="100">
        <f>IF(SER_hh_emi_in!H20=0,0,1000000*SER_hh_emi_in!H20/SER_hh_num_in!H20)</f>
        <v>0</v>
      </c>
      <c r="I20" s="100">
        <f>IF(SER_hh_emi_in!I20=0,0,1000000*SER_hh_emi_in!I20/SER_hh_num_in!I20)</f>
        <v>0</v>
      </c>
      <c r="J20" s="100">
        <f>IF(SER_hh_emi_in!J20=0,0,1000000*SER_hh_emi_in!J20/SER_hh_num_in!J20)</f>
        <v>0</v>
      </c>
      <c r="K20" s="100">
        <f>IF(SER_hh_emi_in!K20=0,0,1000000*SER_hh_emi_in!K20/SER_hh_num_in!K20)</f>
        <v>0</v>
      </c>
      <c r="L20" s="100">
        <f>IF(SER_hh_emi_in!L20=0,0,1000000*SER_hh_emi_in!L20/SER_hh_num_in!L20)</f>
        <v>0</v>
      </c>
      <c r="M20" s="100">
        <f>IF(SER_hh_emi_in!M20=0,0,1000000*SER_hh_emi_in!M20/SER_hh_num_in!M20)</f>
        <v>0</v>
      </c>
      <c r="N20" s="100">
        <f>IF(SER_hh_emi_in!N20=0,0,1000000*SER_hh_emi_in!N20/SER_hh_num_in!N20)</f>
        <v>0</v>
      </c>
      <c r="O20" s="100">
        <f>IF(SER_hh_emi_in!O20=0,0,1000000*SER_hh_emi_in!O20/SER_hh_num_in!O20)</f>
        <v>0</v>
      </c>
      <c r="P20" s="100">
        <f>IF(SER_hh_emi_in!P20=0,0,1000000*SER_hh_emi_in!P20/SER_hh_num_in!P20)</f>
        <v>0</v>
      </c>
      <c r="Q20" s="100">
        <f>IF(SER_hh_emi_in!Q20=0,0,1000000*SER_hh_emi_in!Q20/SER_hh_num_in!Q20)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IF(SER_hh_emi_in!C21=0,0,1000000*SER_hh_emi_in!C21/SER_hh_num_in!C21)</f>
        <v>0</v>
      </c>
      <c r="D21" s="100">
        <f>IF(SER_hh_emi_in!D21=0,0,1000000*SER_hh_emi_in!D21/SER_hh_num_in!D21)</f>
        <v>0</v>
      </c>
      <c r="E21" s="100">
        <f>IF(SER_hh_emi_in!E21=0,0,1000000*SER_hh_emi_in!E21/SER_hh_num_in!E21)</f>
        <v>0</v>
      </c>
      <c r="F21" s="100">
        <f>IF(SER_hh_emi_in!F21=0,0,1000000*SER_hh_emi_in!F21/SER_hh_num_in!F21)</f>
        <v>0</v>
      </c>
      <c r="G21" s="100">
        <f>IF(SER_hh_emi_in!G21=0,0,1000000*SER_hh_emi_in!G21/SER_hh_num_in!G21)</f>
        <v>0</v>
      </c>
      <c r="H21" s="100">
        <f>IF(SER_hh_emi_in!H21=0,0,1000000*SER_hh_emi_in!H21/SER_hh_num_in!H21)</f>
        <v>0</v>
      </c>
      <c r="I21" s="100">
        <f>IF(SER_hh_emi_in!I21=0,0,1000000*SER_hh_emi_in!I21/SER_hh_num_in!I21)</f>
        <v>0</v>
      </c>
      <c r="J21" s="100">
        <f>IF(SER_hh_emi_in!J21=0,0,1000000*SER_hh_emi_in!J21/SER_hh_num_in!J21)</f>
        <v>0</v>
      </c>
      <c r="K21" s="100">
        <f>IF(SER_hh_emi_in!K21=0,0,1000000*SER_hh_emi_in!K21/SER_hh_num_in!K21)</f>
        <v>0</v>
      </c>
      <c r="L21" s="100">
        <f>IF(SER_hh_emi_in!L21=0,0,1000000*SER_hh_emi_in!L21/SER_hh_num_in!L21)</f>
        <v>0</v>
      </c>
      <c r="M21" s="100">
        <f>IF(SER_hh_emi_in!M21=0,0,1000000*SER_hh_emi_in!M21/SER_hh_num_in!M21)</f>
        <v>0</v>
      </c>
      <c r="N21" s="100">
        <f>IF(SER_hh_emi_in!N21=0,0,1000000*SER_hh_emi_in!N21/SER_hh_num_in!N21)</f>
        <v>0</v>
      </c>
      <c r="O21" s="100">
        <f>IF(SER_hh_emi_in!O21=0,0,1000000*SER_hh_emi_in!O21/SER_hh_num_in!O21)</f>
        <v>0</v>
      </c>
      <c r="P21" s="100">
        <f>IF(SER_hh_emi_in!P21=0,0,1000000*SER_hh_emi_in!P21/SER_hh_num_in!P21)</f>
        <v>0</v>
      </c>
      <c r="Q21" s="100">
        <f>IF(SER_hh_emi_in!Q21=0,0,1000000*SER_hh_emi_in!Q21/SER_hh_num_in!Q21)</f>
        <v>0</v>
      </c>
    </row>
    <row r="22" spans="1:17" ht="12" customHeight="1" x14ac:dyDescent="0.25">
      <c r="A22" s="88" t="s">
        <v>99</v>
      </c>
      <c r="B22" s="100"/>
      <c r="C22" s="100">
        <f>IF(SER_hh_emi_in!C22=0,0,1000000*SER_hh_emi_in!C22/SER_hh_num_in!C22)</f>
        <v>3334.5754951921263</v>
      </c>
      <c r="D22" s="100">
        <f>IF(SER_hh_emi_in!D22=0,0,1000000*SER_hh_emi_in!D22/SER_hh_num_in!D22)</f>
        <v>3307.7697059192496</v>
      </c>
      <c r="E22" s="100">
        <f>IF(SER_hh_emi_in!E22=0,0,1000000*SER_hh_emi_in!E22/SER_hh_num_in!E22)</f>
        <v>3277.787275923517</v>
      </c>
      <c r="F22" s="100">
        <f>IF(SER_hh_emi_in!F22=0,0,1000000*SER_hh_emi_in!F22/SER_hh_num_in!F22)</f>
        <v>3262.6606015011748</v>
      </c>
      <c r="G22" s="100">
        <f>IF(SER_hh_emi_in!G22=0,0,1000000*SER_hh_emi_in!G22/SER_hh_num_in!G22)</f>
        <v>3233.4468280854271</v>
      </c>
      <c r="H22" s="100">
        <f>IF(SER_hh_emi_in!H22=0,0,1000000*SER_hh_emi_in!H22/SER_hh_num_in!H22)</f>
        <v>3222.4223573203499</v>
      </c>
      <c r="I22" s="100">
        <f>IF(SER_hh_emi_in!I22=0,0,1000000*SER_hh_emi_in!I22/SER_hh_num_in!I22)</f>
        <v>3174.2967452532394</v>
      </c>
      <c r="J22" s="100">
        <f>IF(SER_hh_emi_in!J22=0,0,1000000*SER_hh_emi_in!J22/SER_hh_num_in!J22)</f>
        <v>3110.4538301499147</v>
      </c>
      <c r="K22" s="100">
        <f>IF(SER_hh_emi_in!K22=0,0,1000000*SER_hh_emi_in!K22/SER_hh_num_in!K22)</f>
        <v>3124.8499252232718</v>
      </c>
      <c r="L22" s="100">
        <f>IF(SER_hh_emi_in!L22=0,0,1000000*SER_hh_emi_in!L22/SER_hh_num_in!L22)</f>
        <v>3126.3858344640817</v>
      </c>
      <c r="M22" s="100">
        <f>IF(SER_hh_emi_in!M22=0,0,1000000*SER_hh_emi_in!M22/SER_hh_num_in!M22)</f>
        <v>3194.634414377128</v>
      </c>
      <c r="N22" s="100">
        <f>IF(SER_hh_emi_in!N22=0,0,1000000*SER_hh_emi_in!N22/SER_hh_num_in!N22)</f>
        <v>3234.8435181965137</v>
      </c>
      <c r="O22" s="100">
        <f>IF(SER_hh_emi_in!O22=0,0,1000000*SER_hh_emi_in!O22/SER_hh_num_in!O22)</f>
        <v>3283.0748804822952</v>
      </c>
      <c r="P22" s="100">
        <f>IF(SER_hh_emi_in!P22=0,0,1000000*SER_hh_emi_in!P22/SER_hh_num_in!P22)</f>
        <v>3290.2741645551141</v>
      </c>
      <c r="Q22" s="100">
        <f>IF(SER_hh_emi_in!Q22=0,0,1000000*SER_hh_emi_in!Q22/SER_hh_num_in!Q22)</f>
        <v>3332.748413662111</v>
      </c>
    </row>
    <row r="23" spans="1:17" ht="12" customHeight="1" x14ac:dyDescent="0.25">
      <c r="A23" s="88" t="s">
        <v>98</v>
      </c>
      <c r="B23" s="100"/>
      <c r="C23" s="100">
        <f>IF(SER_hh_emi_in!C23=0,0,1000000*SER_hh_emi_in!C23/SER_hh_num_in!C23)</f>
        <v>2391.5167901379555</v>
      </c>
      <c r="D23" s="100">
        <f>IF(SER_hh_emi_in!D23=0,0,1000000*SER_hh_emi_in!D23/SER_hh_num_in!D23)</f>
        <v>2401.3295458475463</v>
      </c>
      <c r="E23" s="100">
        <f>IF(SER_hh_emi_in!E23=0,0,1000000*SER_hh_emi_in!E23/SER_hh_num_in!E23)</f>
        <v>2326.9519113232723</v>
      </c>
      <c r="F23" s="100">
        <f>IF(SER_hh_emi_in!F23=0,0,1000000*SER_hh_emi_in!F23/SER_hh_num_in!F23)</f>
        <v>2310.7596360120406</v>
      </c>
      <c r="G23" s="100">
        <f>IF(SER_hh_emi_in!G23=0,0,1000000*SER_hh_emi_in!G23/SER_hh_num_in!G23)</f>
        <v>2313.5926940702398</v>
      </c>
      <c r="H23" s="100">
        <f>IF(SER_hh_emi_in!H23=0,0,1000000*SER_hh_emi_in!H23/SER_hh_num_in!H23)</f>
        <v>2294.6038410455212</v>
      </c>
      <c r="I23" s="100">
        <f>IF(SER_hh_emi_in!I23=0,0,1000000*SER_hh_emi_in!I23/SER_hh_num_in!I23)</f>
        <v>2302.6986338858915</v>
      </c>
      <c r="J23" s="100">
        <f>IF(SER_hh_emi_in!J23=0,0,1000000*SER_hh_emi_in!J23/SER_hh_num_in!J23)</f>
        <v>2256.3053997206548</v>
      </c>
      <c r="K23" s="100">
        <f>IF(SER_hh_emi_in!K23=0,0,1000000*SER_hh_emi_in!K23/SER_hh_num_in!K23)</f>
        <v>2255.9869148688949</v>
      </c>
      <c r="L23" s="100">
        <f>IF(SER_hh_emi_in!L23=0,0,1000000*SER_hh_emi_in!L23/SER_hh_num_in!L23)</f>
        <v>2242.1153978041771</v>
      </c>
      <c r="M23" s="100">
        <f>IF(SER_hh_emi_in!M23=0,0,1000000*SER_hh_emi_in!M23/SER_hh_num_in!M23)</f>
        <v>2278.7969256275487</v>
      </c>
      <c r="N23" s="100">
        <f>IF(SER_hh_emi_in!N23=0,0,1000000*SER_hh_emi_in!N23/SER_hh_num_in!N23)</f>
        <v>2278.2650225641519</v>
      </c>
      <c r="O23" s="100">
        <f>IF(SER_hh_emi_in!O23=0,0,1000000*SER_hh_emi_in!O23/SER_hh_num_in!O23)</f>
        <v>2291.9653027681052</v>
      </c>
      <c r="P23" s="100">
        <f>IF(SER_hh_emi_in!P23=0,0,1000000*SER_hh_emi_in!P23/SER_hh_num_in!P23)</f>
        <v>2284.9115800319792</v>
      </c>
      <c r="Q23" s="100">
        <f>IF(SER_hh_emi_in!Q23=0,0,1000000*SER_hh_emi_in!Q23/SER_hh_num_in!Q23)</f>
        <v>2305.2094692203777</v>
      </c>
    </row>
    <row r="24" spans="1:17" ht="12" customHeight="1" x14ac:dyDescent="0.25">
      <c r="A24" s="88" t="s">
        <v>34</v>
      </c>
      <c r="B24" s="100"/>
      <c r="C24" s="100">
        <f>IF(SER_hh_emi_in!C24=0,0,1000000*SER_hh_emi_in!C24/SER_hh_num_in!C24)</f>
        <v>0</v>
      </c>
      <c r="D24" s="100">
        <f>IF(SER_hh_emi_in!D24=0,0,1000000*SER_hh_emi_in!D24/SER_hh_num_in!D24)</f>
        <v>0</v>
      </c>
      <c r="E24" s="100">
        <f>IF(SER_hh_emi_in!E24=0,0,1000000*SER_hh_emi_in!E24/SER_hh_num_in!E24)</f>
        <v>0</v>
      </c>
      <c r="F24" s="100">
        <f>IF(SER_hh_emi_in!F24=0,0,1000000*SER_hh_emi_in!F24/SER_hh_num_in!F24)</f>
        <v>0</v>
      </c>
      <c r="G24" s="100">
        <f>IF(SER_hh_emi_in!G24=0,0,1000000*SER_hh_emi_in!G24/SER_hh_num_in!G24)</f>
        <v>0</v>
      </c>
      <c r="H24" s="100">
        <f>IF(SER_hh_emi_in!H24=0,0,1000000*SER_hh_emi_in!H24/SER_hh_num_in!H24)</f>
        <v>0</v>
      </c>
      <c r="I24" s="100">
        <f>IF(SER_hh_emi_in!I24=0,0,1000000*SER_hh_emi_in!I24/SER_hh_num_in!I24)</f>
        <v>0</v>
      </c>
      <c r="J24" s="100">
        <f>IF(SER_hh_emi_in!J24=0,0,1000000*SER_hh_emi_in!J24/SER_hh_num_in!J24)</f>
        <v>0</v>
      </c>
      <c r="K24" s="100">
        <f>IF(SER_hh_emi_in!K24=0,0,1000000*SER_hh_emi_in!K24/SER_hh_num_in!K24)</f>
        <v>0</v>
      </c>
      <c r="L24" s="100">
        <f>IF(SER_hh_emi_in!L24=0,0,1000000*SER_hh_emi_in!L24/SER_hh_num_in!L24)</f>
        <v>0</v>
      </c>
      <c r="M24" s="100">
        <f>IF(SER_hh_emi_in!M24=0,0,1000000*SER_hh_emi_in!M24/SER_hh_num_in!M24)</f>
        <v>0</v>
      </c>
      <c r="N24" s="100">
        <f>IF(SER_hh_emi_in!N24=0,0,1000000*SER_hh_emi_in!N24/SER_hh_num_in!N24)</f>
        <v>0</v>
      </c>
      <c r="O24" s="100">
        <f>IF(SER_hh_emi_in!O24=0,0,1000000*SER_hh_emi_in!O24/SER_hh_num_in!O24)</f>
        <v>0</v>
      </c>
      <c r="P24" s="100">
        <f>IF(SER_hh_emi_in!P24=0,0,1000000*SER_hh_emi_in!P24/SER_hh_num_in!P24)</f>
        <v>0</v>
      </c>
      <c r="Q24" s="100">
        <f>IF(SER_hh_emi_in!Q24=0,0,1000000*SER_hh_emi_in!Q24/SER_hh_num_in!Q24)</f>
        <v>0</v>
      </c>
    </row>
    <row r="25" spans="1:17" ht="12" customHeight="1" x14ac:dyDescent="0.25">
      <c r="A25" s="88" t="s">
        <v>42</v>
      </c>
      <c r="B25" s="100"/>
      <c r="C25" s="100">
        <f>IF(SER_hh_emi_in!C25=0,0,1000000*SER_hh_emi_in!C25/SER_hh_num_in!C25)</f>
        <v>0</v>
      </c>
      <c r="D25" s="100">
        <f>IF(SER_hh_emi_in!D25=0,0,1000000*SER_hh_emi_in!D25/SER_hh_num_in!D25)</f>
        <v>0</v>
      </c>
      <c r="E25" s="100">
        <f>IF(SER_hh_emi_in!E25=0,0,1000000*SER_hh_emi_in!E25/SER_hh_num_in!E25)</f>
        <v>0</v>
      </c>
      <c r="F25" s="100">
        <f>IF(SER_hh_emi_in!F25=0,0,1000000*SER_hh_emi_in!F25/SER_hh_num_in!F25)</f>
        <v>0</v>
      </c>
      <c r="G25" s="100">
        <f>IF(SER_hh_emi_in!G25=0,0,1000000*SER_hh_emi_in!G25/SER_hh_num_in!G25)</f>
        <v>0</v>
      </c>
      <c r="H25" s="100">
        <f>IF(SER_hh_emi_in!H25=0,0,1000000*SER_hh_emi_in!H25/SER_hh_num_in!H25)</f>
        <v>0</v>
      </c>
      <c r="I25" s="100">
        <f>IF(SER_hh_emi_in!I25=0,0,1000000*SER_hh_emi_in!I25/SER_hh_num_in!I25)</f>
        <v>0</v>
      </c>
      <c r="J25" s="100">
        <f>IF(SER_hh_emi_in!J25=0,0,1000000*SER_hh_emi_in!J25/SER_hh_num_in!J25)</f>
        <v>0</v>
      </c>
      <c r="K25" s="100">
        <f>IF(SER_hh_emi_in!K25=0,0,1000000*SER_hh_emi_in!K25/SER_hh_num_in!K25)</f>
        <v>0</v>
      </c>
      <c r="L25" s="100">
        <f>IF(SER_hh_emi_in!L25=0,0,1000000*SER_hh_emi_in!L25/SER_hh_num_in!L25)</f>
        <v>0</v>
      </c>
      <c r="M25" s="100">
        <f>IF(SER_hh_emi_in!M25=0,0,1000000*SER_hh_emi_in!M25/SER_hh_num_in!M25)</f>
        <v>0</v>
      </c>
      <c r="N25" s="100">
        <f>IF(SER_hh_emi_in!N25=0,0,1000000*SER_hh_emi_in!N25/SER_hh_num_in!N25)</f>
        <v>0</v>
      </c>
      <c r="O25" s="100">
        <f>IF(SER_hh_emi_in!O25=0,0,1000000*SER_hh_emi_in!O25/SER_hh_num_in!O25)</f>
        <v>0</v>
      </c>
      <c r="P25" s="100">
        <f>IF(SER_hh_emi_in!P25=0,0,1000000*SER_hh_emi_in!P25/SER_hh_num_in!P25)</f>
        <v>0</v>
      </c>
      <c r="Q25" s="100">
        <f>IF(SER_hh_emi_in!Q25=0,0,1000000*SER_hh_emi_in!Q25/SER_hh_num_in!Q25)</f>
        <v>0</v>
      </c>
    </row>
    <row r="26" spans="1:17" ht="12" customHeight="1" x14ac:dyDescent="0.25">
      <c r="A26" s="88" t="s">
        <v>30</v>
      </c>
      <c r="B26" s="22"/>
      <c r="C26" s="22">
        <f>IF(SER_hh_emi_in!C26=0,0,1000000*SER_hh_emi_in!C26/SER_hh_num_in!C26)</f>
        <v>0</v>
      </c>
      <c r="D26" s="22">
        <f>IF(SER_hh_emi_in!D26=0,0,1000000*SER_hh_emi_in!D26/SER_hh_num_in!D26)</f>
        <v>0</v>
      </c>
      <c r="E26" s="22">
        <f>IF(SER_hh_emi_in!E26=0,0,1000000*SER_hh_emi_in!E26/SER_hh_num_in!E26)</f>
        <v>0</v>
      </c>
      <c r="F26" s="22">
        <f>IF(SER_hh_emi_in!F26=0,0,1000000*SER_hh_emi_in!F26/SER_hh_num_in!F26)</f>
        <v>0</v>
      </c>
      <c r="G26" s="22">
        <f>IF(SER_hh_emi_in!G26=0,0,1000000*SER_hh_emi_in!G26/SER_hh_num_in!G26)</f>
        <v>0</v>
      </c>
      <c r="H26" s="22">
        <f>IF(SER_hh_emi_in!H26=0,0,1000000*SER_hh_emi_in!H26/SER_hh_num_in!H26)</f>
        <v>0</v>
      </c>
      <c r="I26" s="22">
        <f>IF(SER_hh_emi_in!I26=0,0,1000000*SER_hh_emi_in!I26/SER_hh_num_in!I26)</f>
        <v>0</v>
      </c>
      <c r="J26" s="22">
        <f>IF(SER_hh_emi_in!J26=0,0,1000000*SER_hh_emi_in!J26/SER_hh_num_in!J26)</f>
        <v>0</v>
      </c>
      <c r="K26" s="22">
        <f>IF(SER_hh_emi_in!K26=0,0,1000000*SER_hh_emi_in!K26/SER_hh_num_in!K26)</f>
        <v>0</v>
      </c>
      <c r="L26" s="22">
        <f>IF(SER_hh_emi_in!L26=0,0,1000000*SER_hh_emi_in!L26/SER_hh_num_in!L26)</f>
        <v>0</v>
      </c>
      <c r="M26" s="22">
        <f>IF(SER_hh_emi_in!M26=0,0,1000000*SER_hh_emi_in!M26/SER_hh_num_in!M26)</f>
        <v>0</v>
      </c>
      <c r="N26" s="22">
        <f>IF(SER_hh_emi_in!N26=0,0,1000000*SER_hh_emi_in!N26/SER_hh_num_in!N26)</f>
        <v>0</v>
      </c>
      <c r="O26" s="22">
        <f>IF(SER_hh_emi_in!O26=0,0,1000000*SER_hh_emi_in!O26/SER_hh_num_in!O26)</f>
        <v>0</v>
      </c>
      <c r="P26" s="22">
        <f>IF(SER_hh_emi_in!P26=0,0,1000000*SER_hh_emi_in!P26/SER_hh_num_in!P26)</f>
        <v>0</v>
      </c>
      <c r="Q26" s="22">
        <f>IF(SER_hh_emi_in!Q26=0,0,1000000*SER_hh_emi_in!Q26/SER_hh_num_in!Q26)</f>
        <v>0</v>
      </c>
    </row>
    <row r="27" spans="1:17" ht="12" customHeight="1" x14ac:dyDescent="0.25">
      <c r="A27" s="93" t="s">
        <v>114</v>
      </c>
      <c r="B27" s="121"/>
      <c r="C27" s="116">
        <f>IF(SER_hh_emi_in!C27=0,0,1000000*SER_hh_emi_in!C27/SER_hh_num_in!C19)</f>
        <v>0</v>
      </c>
      <c r="D27" s="116">
        <f>IF(SER_hh_emi_in!D27=0,0,1000000*SER_hh_emi_in!D27/SER_hh_num_in!D19)</f>
        <v>0</v>
      </c>
      <c r="E27" s="116">
        <f>IF(SER_hh_emi_in!E27=0,0,1000000*SER_hh_emi_in!E27/SER_hh_num_in!E19)</f>
        <v>0</v>
      </c>
      <c r="F27" s="116">
        <f>IF(SER_hh_emi_in!F27=0,0,1000000*SER_hh_emi_in!F27/SER_hh_num_in!F19)</f>
        <v>0</v>
      </c>
      <c r="G27" s="116">
        <f>IF(SER_hh_emi_in!G27=0,0,1000000*SER_hh_emi_in!G27/SER_hh_num_in!G19)</f>
        <v>0</v>
      </c>
      <c r="H27" s="116">
        <f>IF(SER_hh_emi_in!H27=0,0,1000000*SER_hh_emi_in!H27/SER_hh_num_in!H19)</f>
        <v>0</v>
      </c>
      <c r="I27" s="116">
        <f>IF(SER_hh_emi_in!I27=0,0,1000000*SER_hh_emi_in!I27/SER_hh_num_in!I19)</f>
        <v>0</v>
      </c>
      <c r="J27" s="116">
        <f>IF(SER_hh_emi_in!J27=0,0,1000000*SER_hh_emi_in!J27/SER_hh_num_in!J19)</f>
        <v>0</v>
      </c>
      <c r="K27" s="116">
        <f>IF(SER_hh_emi_in!K27=0,0,1000000*SER_hh_emi_in!K27/SER_hh_num_in!K19)</f>
        <v>0</v>
      </c>
      <c r="L27" s="116">
        <f>IF(SER_hh_emi_in!L27=0,0,1000000*SER_hh_emi_in!L27/SER_hh_num_in!L19)</f>
        <v>0</v>
      </c>
      <c r="M27" s="116">
        <f>IF(SER_hh_emi_in!M27=0,0,1000000*SER_hh_emi_in!M27/SER_hh_num_in!M19)</f>
        <v>0</v>
      </c>
      <c r="N27" s="116">
        <f>IF(SER_hh_emi_in!N27=0,0,1000000*SER_hh_emi_in!N27/SER_hh_num_in!N19)</f>
        <v>0</v>
      </c>
      <c r="O27" s="116">
        <f>IF(SER_hh_emi_in!O27=0,0,1000000*SER_hh_emi_in!O27/SER_hh_num_in!O19)</f>
        <v>0</v>
      </c>
      <c r="P27" s="116">
        <f>IF(SER_hh_emi_in!P27=0,0,1000000*SER_hh_emi_in!P27/SER_hh_num_in!P19)</f>
        <v>0</v>
      </c>
      <c r="Q27" s="116">
        <f>IF(SER_hh_emi_in!Q27=0,0,1000000*SER_hh_emi_in!Q27/SER_hh_num_in!Q19)</f>
        <v>0</v>
      </c>
    </row>
    <row r="28" spans="1:17" ht="12" customHeight="1" x14ac:dyDescent="0.25">
      <c r="A28" s="91" t="s">
        <v>113</v>
      </c>
      <c r="B28" s="18"/>
      <c r="C28" s="117">
        <f>IF(SER_hh_emi_in!C27=0,0,1000000*SER_hh_emi_in!C27/SER_hh_num_in!C27)</f>
        <v>0</v>
      </c>
      <c r="D28" s="117">
        <f>IF(SER_hh_emi_in!D27=0,0,1000000*SER_hh_emi_in!D27/SER_hh_num_in!D27)</f>
        <v>0</v>
      </c>
      <c r="E28" s="117">
        <f>IF(SER_hh_emi_in!E27=0,0,1000000*SER_hh_emi_in!E27/SER_hh_num_in!E27)</f>
        <v>0</v>
      </c>
      <c r="F28" s="117">
        <f>IF(SER_hh_emi_in!F27=0,0,1000000*SER_hh_emi_in!F27/SER_hh_num_in!F27)</f>
        <v>0</v>
      </c>
      <c r="G28" s="117">
        <f>IF(SER_hh_emi_in!G27=0,0,1000000*SER_hh_emi_in!G27/SER_hh_num_in!G27)</f>
        <v>0</v>
      </c>
      <c r="H28" s="117">
        <f>IF(SER_hh_emi_in!H27=0,0,1000000*SER_hh_emi_in!H27/SER_hh_num_in!H27)</f>
        <v>0</v>
      </c>
      <c r="I28" s="117">
        <f>IF(SER_hh_emi_in!I27=0,0,1000000*SER_hh_emi_in!I27/SER_hh_num_in!I27)</f>
        <v>0</v>
      </c>
      <c r="J28" s="117">
        <f>IF(SER_hh_emi_in!J27=0,0,1000000*SER_hh_emi_in!J27/SER_hh_num_in!J27)</f>
        <v>0</v>
      </c>
      <c r="K28" s="117">
        <f>IF(SER_hh_emi_in!K27=0,0,1000000*SER_hh_emi_in!K27/SER_hh_num_in!K27)</f>
        <v>0</v>
      </c>
      <c r="L28" s="117">
        <f>IF(SER_hh_emi_in!L27=0,0,1000000*SER_hh_emi_in!L27/SER_hh_num_in!L27)</f>
        <v>0</v>
      </c>
      <c r="M28" s="117">
        <f>IF(SER_hh_emi_in!M27=0,0,1000000*SER_hh_emi_in!M27/SER_hh_num_in!M27)</f>
        <v>0</v>
      </c>
      <c r="N28" s="117">
        <f>IF(SER_hh_emi_in!N27=0,0,1000000*SER_hh_emi_in!N27/SER_hh_num_in!N27)</f>
        <v>0</v>
      </c>
      <c r="O28" s="117">
        <f>IF(SER_hh_emi_in!O27=0,0,1000000*SER_hh_emi_in!O27/SER_hh_num_in!O27)</f>
        <v>0</v>
      </c>
      <c r="P28" s="117">
        <f>IF(SER_hh_emi_in!P27=0,0,1000000*SER_hh_emi_in!P27/SER_hh_num_in!P27)</f>
        <v>0</v>
      </c>
      <c r="Q28" s="117">
        <f>IF(SER_hh_emi_in!Q27=0,0,1000000*SER_hh_emi_in!Q27/SER_hh_num_in!Q27)</f>
        <v>0</v>
      </c>
    </row>
    <row r="29" spans="1:17" ht="12.95" customHeight="1" x14ac:dyDescent="0.25">
      <c r="A29" s="90" t="s">
        <v>46</v>
      </c>
      <c r="B29" s="101"/>
      <c r="C29" s="101">
        <f>IF(SER_hh_emi_in!C29=0,0,1000000*SER_hh_emi_in!C29/SER_hh_num_in!C29)</f>
        <v>2970.0844909197153</v>
      </c>
      <c r="D29" s="101">
        <f>IF(SER_hh_emi_in!D29=0,0,1000000*SER_hh_emi_in!D29/SER_hh_num_in!D29)</f>
        <v>1110.9498227941986</v>
      </c>
      <c r="E29" s="101">
        <f>IF(SER_hh_emi_in!E29=0,0,1000000*SER_hh_emi_in!E29/SER_hh_num_in!E29)</f>
        <v>1907.405350643834</v>
      </c>
      <c r="F29" s="101">
        <f>IF(SER_hh_emi_in!F29=0,0,1000000*SER_hh_emi_in!F29/SER_hh_num_in!F29)</f>
        <v>584.59014226626186</v>
      </c>
      <c r="G29" s="101">
        <f>IF(SER_hh_emi_in!G29=0,0,1000000*SER_hh_emi_in!G29/SER_hh_num_in!G29)</f>
        <v>381.57654179506778</v>
      </c>
      <c r="H29" s="101">
        <f>IF(SER_hh_emi_in!H29=0,0,1000000*SER_hh_emi_in!H29/SER_hh_num_in!H29)</f>
        <v>331.59476970985639</v>
      </c>
      <c r="I29" s="101">
        <f>IF(SER_hh_emi_in!I29=0,0,1000000*SER_hh_emi_in!I29/SER_hh_num_in!I29)</f>
        <v>525.87651422059309</v>
      </c>
      <c r="J29" s="101">
        <f>IF(SER_hh_emi_in!J29=0,0,1000000*SER_hh_emi_in!J29/SER_hh_num_in!J29)</f>
        <v>668.16499433984097</v>
      </c>
      <c r="K29" s="101">
        <f>IF(SER_hh_emi_in!K29=0,0,1000000*SER_hh_emi_in!K29/SER_hh_num_in!K29)</f>
        <v>880.36605290779278</v>
      </c>
      <c r="L29" s="101">
        <f>IF(SER_hh_emi_in!L29=0,0,1000000*SER_hh_emi_in!L29/SER_hh_num_in!L29)</f>
        <v>0</v>
      </c>
      <c r="M29" s="101">
        <f>IF(SER_hh_emi_in!M29=0,0,1000000*SER_hh_emi_in!M29/SER_hh_num_in!M29)</f>
        <v>0</v>
      </c>
      <c r="N29" s="101">
        <f>IF(SER_hh_emi_in!N29=0,0,1000000*SER_hh_emi_in!N29/SER_hh_num_in!N29)</f>
        <v>493.41548250787616</v>
      </c>
      <c r="O29" s="101">
        <f>IF(SER_hh_emi_in!O29=0,0,1000000*SER_hh_emi_in!O29/SER_hh_num_in!O29)</f>
        <v>1765.8689393094144</v>
      </c>
      <c r="P29" s="101">
        <f>IF(SER_hh_emi_in!P29=0,0,1000000*SER_hh_emi_in!P29/SER_hh_num_in!P29)</f>
        <v>2936.4900125581544</v>
      </c>
      <c r="Q29" s="101">
        <f>IF(SER_hh_emi_in!Q29=0,0,1000000*SER_hh_emi_in!Q29/SER_hh_num_in!Q29)</f>
        <v>2552.2042046792044</v>
      </c>
    </row>
    <row r="30" spans="1:17" s="28" customFormat="1" ht="12" customHeight="1" x14ac:dyDescent="0.25">
      <c r="A30" s="88" t="s">
        <v>66</v>
      </c>
      <c r="B30" s="100"/>
      <c r="C30" s="100">
        <f>IF(SER_hh_emi_in!C30=0,0,1000000*SER_hh_emi_in!C30/SER_hh_num_in!C30)</f>
        <v>3511.0518426218141</v>
      </c>
      <c r="D30" s="100">
        <f>IF(SER_hh_emi_in!D30=0,0,1000000*SER_hh_emi_in!D30/SER_hh_num_in!D30)</f>
        <v>0</v>
      </c>
      <c r="E30" s="100">
        <f>IF(SER_hh_emi_in!E30=0,0,1000000*SER_hh_emi_in!E30/SER_hh_num_in!E30)</f>
        <v>3449.6937988285481</v>
      </c>
      <c r="F30" s="100">
        <f>IF(SER_hh_emi_in!F30=0,0,1000000*SER_hh_emi_in!F30/SER_hh_num_in!F30)</f>
        <v>0</v>
      </c>
      <c r="G30" s="100">
        <f>IF(SER_hh_emi_in!G30=0,0,1000000*SER_hh_emi_in!G30/SER_hh_num_in!G30)</f>
        <v>3335.3166422736913</v>
      </c>
      <c r="H30" s="100">
        <f>IF(SER_hh_emi_in!H30=0,0,1000000*SER_hh_emi_in!H30/SER_hh_num_in!H30)</f>
        <v>3247.92489945734</v>
      </c>
      <c r="I30" s="100">
        <f>IF(SER_hh_emi_in!I30=0,0,1000000*SER_hh_emi_in!I30/SER_hh_num_in!I30)</f>
        <v>3167.4672395276912</v>
      </c>
      <c r="J30" s="100">
        <f>IF(SER_hh_emi_in!J30=0,0,1000000*SER_hh_emi_in!J30/SER_hh_num_in!J30)</f>
        <v>0</v>
      </c>
      <c r="K30" s="100">
        <f>IF(SER_hh_emi_in!K30=0,0,1000000*SER_hh_emi_in!K30/SER_hh_num_in!K30)</f>
        <v>0</v>
      </c>
      <c r="L30" s="100">
        <f>IF(SER_hh_emi_in!L30=0,0,1000000*SER_hh_emi_in!L30/SER_hh_num_in!L30)</f>
        <v>0</v>
      </c>
      <c r="M30" s="100">
        <f>IF(SER_hh_emi_in!M30=0,0,1000000*SER_hh_emi_in!M30/SER_hh_num_in!M30)</f>
        <v>0</v>
      </c>
      <c r="N30" s="100">
        <f>IF(SER_hh_emi_in!N30=0,0,1000000*SER_hh_emi_in!N30/SER_hh_num_in!N30)</f>
        <v>3352.0847547936537</v>
      </c>
      <c r="O30" s="100">
        <f>IF(SER_hh_emi_in!O30=0,0,1000000*SER_hh_emi_in!O30/SER_hh_num_in!O30)</f>
        <v>0</v>
      </c>
      <c r="P30" s="100">
        <f>IF(SER_hh_emi_in!P30=0,0,1000000*SER_hh_emi_in!P30/SER_hh_num_in!P30)</f>
        <v>3490.3521100462563</v>
      </c>
      <c r="Q30" s="100">
        <f>IF(SER_hh_emi_in!Q30=0,0,1000000*SER_hh_emi_in!Q30/SER_hh_num_in!Q30)</f>
        <v>3569.08810756718</v>
      </c>
    </row>
    <row r="31" spans="1:17" ht="12" customHeight="1" x14ac:dyDescent="0.25">
      <c r="A31" s="88" t="s">
        <v>98</v>
      </c>
      <c r="B31" s="100"/>
      <c r="C31" s="100">
        <f>IF(SER_hh_emi_in!C31=0,0,1000000*SER_hh_emi_in!C31/SER_hh_num_in!C31)</f>
        <v>2737.5195296911756</v>
      </c>
      <c r="D31" s="100">
        <f>IF(SER_hh_emi_in!D31=0,0,1000000*SER_hh_emi_in!D31/SER_hh_num_in!D31)</f>
        <v>2749.4606783064642</v>
      </c>
      <c r="E31" s="100">
        <f>IF(SER_hh_emi_in!E31=0,0,1000000*SER_hh_emi_in!E31/SER_hh_num_in!E31)</f>
        <v>2628.6228867836976</v>
      </c>
      <c r="F31" s="100">
        <f>IF(SER_hh_emi_in!F31=0,0,1000000*SER_hh_emi_in!F31/SER_hh_num_in!F31)</f>
        <v>2596.4435471656252</v>
      </c>
      <c r="G31" s="100">
        <f>IF(SER_hh_emi_in!G31=0,0,1000000*SER_hh_emi_in!G31/SER_hh_num_in!G31)</f>
        <v>2589.4495901298123</v>
      </c>
      <c r="H31" s="100">
        <f>IF(SER_hh_emi_in!H31=0,0,1000000*SER_hh_emi_in!H31/SER_hh_num_in!H31)</f>
        <v>2537.5307003147009</v>
      </c>
      <c r="I31" s="100">
        <f>IF(SER_hh_emi_in!I31=0,0,1000000*SER_hh_emi_in!I31/SER_hh_num_in!I31)</f>
        <v>2511.8707728735249</v>
      </c>
      <c r="J31" s="100">
        <f>IF(SER_hh_emi_in!J31=0,0,1000000*SER_hh_emi_in!J31/SER_hh_num_in!J31)</f>
        <v>2543.1855557272324</v>
      </c>
      <c r="K31" s="100">
        <f>IF(SER_hh_emi_in!K31=0,0,1000000*SER_hh_emi_in!K31/SER_hh_num_in!K31)</f>
        <v>2562.8192419772149</v>
      </c>
      <c r="L31" s="100">
        <f>IF(SER_hh_emi_in!L31=0,0,1000000*SER_hh_emi_in!L31/SER_hh_num_in!L31)</f>
        <v>0</v>
      </c>
      <c r="M31" s="100">
        <f>IF(SER_hh_emi_in!M31=0,0,1000000*SER_hh_emi_in!M31/SER_hh_num_in!M31)</f>
        <v>0</v>
      </c>
      <c r="N31" s="100">
        <f>IF(SER_hh_emi_in!N31=0,0,1000000*SER_hh_emi_in!N31/SER_hh_num_in!N31)</f>
        <v>0</v>
      </c>
      <c r="O31" s="100">
        <f>IF(SER_hh_emi_in!O31=0,0,1000000*SER_hh_emi_in!O31/SER_hh_num_in!O31)</f>
        <v>2720.2167856833194</v>
      </c>
      <c r="P31" s="100">
        <f>IF(SER_hh_emi_in!P31=0,0,1000000*SER_hh_emi_in!P31/SER_hh_num_in!P31)</f>
        <v>2837.0535036449041</v>
      </c>
      <c r="Q31" s="100">
        <f>IF(SER_hh_emi_in!Q31=0,0,1000000*SER_hh_emi_in!Q31/SER_hh_num_in!Q31)</f>
        <v>2829.323616246576</v>
      </c>
    </row>
    <row r="32" spans="1:17" ht="12" customHeight="1" x14ac:dyDescent="0.25">
      <c r="A32" s="88" t="s">
        <v>34</v>
      </c>
      <c r="B32" s="100"/>
      <c r="C32" s="100">
        <f>IF(SER_hh_emi_in!C32=0,0,1000000*SER_hh_emi_in!C32/SER_hh_num_in!C32)</f>
        <v>0</v>
      </c>
      <c r="D32" s="100">
        <f>IF(SER_hh_emi_in!D32=0,0,1000000*SER_hh_emi_in!D32/SER_hh_num_in!D32)</f>
        <v>0</v>
      </c>
      <c r="E32" s="100">
        <f>IF(SER_hh_emi_in!E32=0,0,1000000*SER_hh_emi_in!E32/SER_hh_num_in!E32)</f>
        <v>0</v>
      </c>
      <c r="F32" s="100">
        <f>IF(SER_hh_emi_in!F32=0,0,1000000*SER_hh_emi_in!F32/SER_hh_num_in!F32)</f>
        <v>0</v>
      </c>
      <c r="G32" s="100">
        <f>IF(SER_hh_emi_in!G32=0,0,1000000*SER_hh_emi_in!G32/SER_hh_num_in!G32)</f>
        <v>0</v>
      </c>
      <c r="H32" s="100">
        <f>IF(SER_hh_emi_in!H32=0,0,1000000*SER_hh_emi_in!H32/SER_hh_num_in!H32)</f>
        <v>0</v>
      </c>
      <c r="I32" s="100">
        <f>IF(SER_hh_emi_in!I32=0,0,1000000*SER_hh_emi_in!I32/SER_hh_num_in!I32)</f>
        <v>0</v>
      </c>
      <c r="J32" s="100">
        <f>IF(SER_hh_emi_in!J32=0,0,1000000*SER_hh_emi_in!J32/SER_hh_num_in!J32)</f>
        <v>0</v>
      </c>
      <c r="K32" s="100">
        <f>IF(SER_hh_emi_in!K32=0,0,1000000*SER_hh_emi_in!K32/SER_hh_num_in!K32)</f>
        <v>0</v>
      </c>
      <c r="L32" s="100">
        <f>IF(SER_hh_emi_in!L32=0,0,1000000*SER_hh_emi_in!L32/SER_hh_num_in!L32)</f>
        <v>0</v>
      </c>
      <c r="M32" s="100">
        <f>IF(SER_hh_emi_in!M32=0,0,1000000*SER_hh_emi_in!M32/SER_hh_num_in!M32)</f>
        <v>0</v>
      </c>
      <c r="N32" s="100">
        <f>IF(SER_hh_emi_in!N32=0,0,1000000*SER_hh_emi_in!N32/SER_hh_num_in!N32)</f>
        <v>0</v>
      </c>
      <c r="O32" s="100">
        <f>IF(SER_hh_emi_in!O32=0,0,1000000*SER_hh_emi_in!O32/SER_hh_num_in!O32)</f>
        <v>0</v>
      </c>
      <c r="P32" s="100">
        <f>IF(SER_hh_emi_in!P32=0,0,1000000*SER_hh_emi_in!P32/SER_hh_num_in!P32)</f>
        <v>0</v>
      </c>
      <c r="Q32" s="100">
        <f>IF(SER_hh_emi_in!Q32=0,0,1000000*SER_hh_emi_in!Q32/SER_hh_num_in!Q32)</f>
        <v>0</v>
      </c>
    </row>
    <row r="33" spans="1:17" ht="12" customHeight="1" x14ac:dyDescent="0.25">
      <c r="A33" s="49" t="s">
        <v>30</v>
      </c>
      <c r="B33" s="18"/>
      <c r="C33" s="18">
        <f>IF(SER_hh_emi_in!C33=0,0,1000000*SER_hh_emi_in!C33/SER_hh_num_in!C33)</f>
        <v>0</v>
      </c>
      <c r="D33" s="18">
        <f>IF(SER_hh_emi_in!D33=0,0,1000000*SER_hh_emi_in!D33/SER_hh_num_in!D33)</f>
        <v>0</v>
      </c>
      <c r="E33" s="18">
        <f>IF(SER_hh_emi_in!E33=0,0,1000000*SER_hh_emi_in!E33/SER_hh_num_in!E33)</f>
        <v>0</v>
      </c>
      <c r="F33" s="18">
        <f>IF(SER_hh_emi_in!F33=0,0,1000000*SER_hh_emi_in!F33/SER_hh_num_in!F33)</f>
        <v>0</v>
      </c>
      <c r="G33" s="18">
        <f>IF(SER_hh_emi_in!G33=0,0,1000000*SER_hh_emi_in!G33/SER_hh_num_in!G33)</f>
        <v>0</v>
      </c>
      <c r="H33" s="18">
        <f>IF(SER_hh_emi_in!H33=0,0,1000000*SER_hh_emi_in!H33/SER_hh_num_in!H33)</f>
        <v>0</v>
      </c>
      <c r="I33" s="18">
        <f>IF(SER_hh_emi_in!I33=0,0,1000000*SER_hh_emi_in!I33/SER_hh_num_in!I33)</f>
        <v>0</v>
      </c>
      <c r="J33" s="18">
        <f>IF(SER_hh_emi_in!J33=0,0,1000000*SER_hh_emi_in!J33/SER_hh_num_in!J33)</f>
        <v>0</v>
      </c>
      <c r="K33" s="18">
        <f>IF(SER_hh_emi_in!K33=0,0,1000000*SER_hh_emi_in!K33/SER_hh_num_in!K33)</f>
        <v>0</v>
      </c>
      <c r="L33" s="18">
        <f>IF(SER_hh_emi_in!L33=0,0,1000000*SER_hh_emi_in!L33/SER_hh_num_in!L33)</f>
        <v>0</v>
      </c>
      <c r="M33" s="18">
        <f>IF(SER_hh_emi_in!M33=0,0,1000000*SER_hh_emi_in!M33/SER_hh_num_in!M33)</f>
        <v>0</v>
      </c>
      <c r="N33" s="18">
        <f>IF(SER_hh_emi_in!N33=0,0,1000000*SER_hh_emi_in!N33/SER_hh_num_in!N33)</f>
        <v>0</v>
      </c>
      <c r="O33" s="18">
        <f>IF(SER_hh_emi_in!O33=0,0,1000000*SER_hh_emi_in!O33/SER_hh_num_in!O33)</f>
        <v>0</v>
      </c>
      <c r="P33" s="18">
        <f>IF(SER_hh_emi_in!P33=0,0,1000000*SER_hh_emi_in!P33/SER_hh_num_in!P33)</f>
        <v>0</v>
      </c>
      <c r="Q33" s="18">
        <f>IF(SER_hh_emi_in!Q33=0,0,1000000*SER_hh_emi_in!Q33/SER_hh_num_in!Q33)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118</v>
      </c>
      <c r="B3" s="106"/>
      <c r="C3" s="106">
        <f>IF(SER_hh_fech_in!C3=0,0,SER_hh_fech_in!C3/SER_summary!C$27)</f>
        <v>266.57577296002046</v>
      </c>
      <c r="D3" s="106">
        <f>IF(SER_hh_fech_in!D3=0,0,SER_hh_fech_in!D3/SER_summary!D$27)</f>
        <v>269.7879945221016</v>
      </c>
      <c r="E3" s="106">
        <f>IF(SER_hh_fech_in!E3=0,0,SER_hh_fech_in!E3/SER_summary!E$27)</f>
        <v>267.68093844421577</v>
      </c>
      <c r="F3" s="106">
        <f>IF(SER_hh_fech_in!F3=0,0,SER_hh_fech_in!F3/SER_summary!F$27)</f>
        <v>287.97621618900951</v>
      </c>
      <c r="G3" s="106">
        <f>IF(SER_hh_fech_in!G3=0,0,SER_hh_fech_in!G3/SER_summary!G$27)</f>
        <v>247.5258409033909</v>
      </c>
      <c r="H3" s="106">
        <f>IF(SER_hh_fech_in!H3=0,0,SER_hh_fech_in!H3/SER_summary!H$27)</f>
        <v>258.29559609915015</v>
      </c>
      <c r="I3" s="106">
        <f>IF(SER_hh_fech_in!I3=0,0,SER_hh_fech_in!I3/SER_summary!I$27)</f>
        <v>263.29859767252862</v>
      </c>
      <c r="J3" s="106">
        <f>IF(SER_hh_fech_in!J3=0,0,SER_hh_fech_in!J3/SER_summary!J$27)</f>
        <v>217.59091227767919</v>
      </c>
      <c r="K3" s="106">
        <f>IF(SER_hh_fech_in!K3=0,0,SER_hh_fech_in!K3/SER_summary!K$27)</f>
        <v>190.04852986707118</v>
      </c>
      <c r="L3" s="106">
        <f>IF(SER_hh_fech_in!L3=0,0,SER_hh_fech_in!L3/SER_summary!L$27)</f>
        <v>208.71874154207251</v>
      </c>
      <c r="M3" s="106">
        <f>IF(SER_hh_fech_in!M3=0,0,SER_hh_fech_in!M3/SER_summary!M$27)</f>
        <v>178.94398745714955</v>
      </c>
      <c r="N3" s="106">
        <f>IF(SER_hh_fech_in!N3=0,0,SER_hh_fech_in!N3/SER_summary!N$27)</f>
        <v>224.47290919199779</v>
      </c>
      <c r="O3" s="106">
        <f>IF(SER_hh_fech_in!O3=0,0,SER_hh_fech_in!O3/SER_summary!O$27)</f>
        <v>213.73941131644762</v>
      </c>
      <c r="P3" s="106">
        <f>IF(SER_hh_fech_in!P3=0,0,SER_hh_fech_in!P3/SER_summary!P$27)</f>
        <v>199.25856742682785</v>
      </c>
      <c r="Q3" s="106">
        <f>IF(SER_hh_fech_in!Q3=0,0,SER_hh_fech_in!Q3/SER_summary!Q$27)</f>
        <v>191.8241554664022</v>
      </c>
    </row>
    <row r="4" spans="1:17" ht="12.95" customHeight="1" x14ac:dyDescent="0.25">
      <c r="A4" s="90" t="s">
        <v>44</v>
      </c>
      <c r="B4" s="101"/>
      <c r="C4" s="101">
        <f>IF(SER_hh_fech_in!C4=0,0,SER_hh_fech_in!C4/SER_summary!C$27)</f>
        <v>210.77564111504279</v>
      </c>
      <c r="D4" s="101">
        <f>IF(SER_hh_fech_in!D4=0,0,SER_hh_fech_in!D4/SER_summary!D$27)</f>
        <v>217.02752607828751</v>
      </c>
      <c r="E4" s="101">
        <f>IF(SER_hh_fech_in!E4=0,0,SER_hh_fech_in!E4/SER_summary!E$27)</f>
        <v>213.51948161152788</v>
      </c>
      <c r="F4" s="101">
        <f>IF(SER_hh_fech_in!F4=0,0,SER_hh_fech_in!F4/SER_summary!F$27)</f>
        <v>236.32314155137402</v>
      </c>
      <c r="G4" s="101">
        <f>IF(SER_hh_fech_in!G4=0,0,SER_hh_fech_in!G4/SER_summary!G$27)</f>
        <v>196.47513281782852</v>
      </c>
      <c r="H4" s="101">
        <f>IF(SER_hh_fech_in!H4=0,0,SER_hh_fech_in!H4/SER_summary!H$27)</f>
        <v>208.10328528451359</v>
      </c>
      <c r="I4" s="101">
        <f>IF(SER_hh_fech_in!I4=0,0,SER_hh_fech_in!I4/SER_summary!I$27)</f>
        <v>213.17603809446592</v>
      </c>
      <c r="J4" s="101">
        <f>IF(SER_hh_fech_in!J4=0,0,SER_hh_fech_in!J4/SER_summary!J$27)</f>
        <v>162.48239131152761</v>
      </c>
      <c r="K4" s="101">
        <f>IF(SER_hh_fech_in!K4=0,0,SER_hh_fech_in!K4/SER_summary!K$27)</f>
        <v>141.16341146528083</v>
      </c>
      <c r="L4" s="101">
        <f>IF(SER_hh_fech_in!L4=0,0,SER_hh_fech_in!L4/SER_summary!L$27)</f>
        <v>164.00459699170921</v>
      </c>
      <c r="M4" s="101">
        <f>IF(SER_hh_fech_in!M4=0,0,SER_hh_fech_in!M4/SER_summary!M$27)</f>
        <v>133.36410476491787</v>
      </c>
      <c r="N4" s="101">
        <f>IF(SER_hh_fech_in!N4=0,0,SER_hh_fech_in!N4/SER_summary!N$27)</f>
        <v>174.42537412945546</v>
      </c>
      <c r="O4" s="101">
        <f>IF(SER_hh_fech_in!O4=0,0,SER_hh_fech_in!O4/SER_summary!O$27)</f>
        <v>160.16980512138582</v>
      </c>
      <c r="P4" s="101">
        <f>IF(SER_hh_fech_in!P4=0,0,SER_hh_fech_in!P4/SER_summary!P$27)</f>
        <v>141.82951523616367</v>
      </c>
      <c r="Q4" s="101">
        <f>IF(SER_hh_fech_in!Q4=0,0,SER_hh_fech_in!Q4/SER_summary!Q$27)</f>
        <v>134.52508643687275</v>
      </c>
    </row>
    <row r="5" spans="1:17" ht="12" customHeight="1" x14ac:dyDescent="0.25">
      <c r="A5" s="88" t="s">
        <v>38</v>
      </c>
      <c r="B5" s="100"/>
      <c r="C5" s="100">
        <f>IF(SER_hh_fech_in!C5=0,0,SER_hh_fech_in!C5/SER_summary!C$27)</f>
        <v>263.05276153822473</v>
      </c>
      <c r="D5" s="100">
        <f>IF(SER_hh_fech_in!D5=0,0,SER_hh_fech_in!D5/SER_summary!D$27)</f>
        <v>0</v>
      </c>
      <c r="E5" s="100">
        <f>IF(SER_hh_fech_in!E5=0,0,SER_hh_fech_in!E5/SER_summary!E$27)</f>
        <v>0</v>
      </c>
      <c r="F5" s="100">
        <f>IF(SER_hh_fech_in!F5=0,0,SER_hh_fech_in!F5/SER_summary!F$27)</f>
        <v>264.25865866943468</v>
      </c>
      <c r="G5" s="100">
        <f>IF(SER_hh_fech_in!G5=0,0,SER_hh_fech_in!G5/SER_summary!G$27)</f>
        <v>0</v>
      </c>
      <c r="H5" s="100">
        <f>IF(SER_hh_fech_in!H5=0,0,SER_hh_fech_in!H5/SER_summary!H$27)</f>
        <v>249.34633323866677</v>
      </c>
      <c r="I5" s="100">
        <f>IF(SER_hh_fech_in!I5=0,0,SER_hh_fech_in!I5/SER_summary!I$27)</f>
        <v>246.59621162050757</v>
      </c>
      <c r="J5" s="100">
        <f>IF(SER_hh_fech_in!J5=0,0,SER_hh_fech_in!J5/SER_summary!J$27)</f>
        <v>214.58796253997932</v>
      </c>
      <c r="K5" s="100">
        <f>IF(SER_hh_fech_in!K5=0,0,SER_hh_fech_in!K5/SER_summary!K$27)</f>
        <v>0</v>
      </c>
      <c r="L5" s="100">
        <f>IF(SER_hh_fech_in!L5=0,0,SER_hh_fech_in!L5/SER_summary!L$27)</f>
        <v>202.06286410599373</v>
      </c>
      <c r="M5" s="100">
        <f>IF(SER_hh_fech_in!M5=0,0,SER_hh_fech_in!M5/SER_summary!M$27)</f>
        <v>175.97883127854763</v>
      </c>
      <c r="N5" s="100">
        <f>IF(SER_hh_fech_in!N5=0,0,SER_hh_fech_in!N5/SER_summary!N$27)</f>
        <v>0</v>
      </c>
      <c r="O5" s="100">
        <f>IF(SER_hh_fech_in!O5=0,0,SER_hh_fech_in!O5/SER_summary!O$27)</f>
        <v>207.88382177275921</v>
      </c>
      <c r="P5" s="100">
        <f>IF(SER_hh_fech_in!P5=0,0,SER_hh_fech_in!P5/SER_summary!P$27)</f>
        <v>0</v>
      </c>
      <c r="Q5" s="100">
        <f>IF(SER_hh_fech_in!Q5=0,0,SER_hh_fech_in!Q5/SER_summary!Q$27)</f>
        <v>0</v>
      </c>
    </row>
    <row r="6" spans="1:17" ht="12" customHeight="1" x14ac:dyDescent="0.25">
      <c r="A6" s="88" t="s">
        <v>66</v>
      </c>
      <c r="B6" s="100"/>
      <c r="C6" s="100">
        <f>IF(SER_hh_fech_in!C6=0,0,SER_hh_fech_in!C6/SER_summary!C$27)</f>
        <v>0</v>
      </c>
      <c r="D6" s="100">
        <f>IF(SER_hh_fech_in!D6=0,0,SER_hh_fech_in!D6/SER_summary!D$27)</f>
        <v>0</v>
      </c>
      <c r="E6" s="100">
        <f>IF(SER_hh_fech_in!E6=0,0,SER_hh_fech_in!E6/SER_summary!E$27)</f>
        <v>0</v>
      </c>
      <c r="F6" s="100">
        <f>IF(SER_hh_fech_in!F6=0,0,SER_hh_fech_in!F6/SER_summary!F$27)</f>
        <v>0</v>
      </c>
      <c r="G6" s="100">
        <f>IF(SER_hh_fech_in!G6=0,0,SER_hh_fech_in!G6/SER_summary!G$27)</f>
        <v>0</v>
      </c>
      <c r="H6" s="100">
        <f>IF(SER_hh_fech_in!H6=0,0,SER_hh_fech_in!H6/SER_summary!H$27)</f>
        <v>0</v>
      </c>
      <c r="I6" s="100">
        <f>IF(SER_hh_fech_in!I6=0,0,SER_hh_fech_in!I6/SER_summary!I$27)</f>
        <v>0</v>
      </c>
      <c r="J6" s="100">
        <f>IF(SER_hh_fech_in!J6=0,0,SER_hh_fech_in!J6/SER_summary!J$27)</f>
        <v>0</v>
      </c>
      <c r="K6" s="100">
        <f>IF(SER_hh_fech_in!K6=0,0,SER_hh_fech_in!K6/SER_summary!K$27)</f>
        <v>0</v>
      </c>
      <c r="L6" s="100">
        <f>IF(SER_hh_fech_in!L6=0,0,SER_hh_fech_in!L6/SER_summary!L$27)</f>
        <v>0</v>
      </c>
      <c r="M6" s="100">
        <f>IF(SER_hh_fech_in!M6=0,0,SER_hh_fech_in!M6/SER_summary!M$27)</f>
        <v>0</v>
      </c>
      <c r="N6" s="100">
        <f>IF(SER_hh_fech_in!N6=0,0,SER_hh_fech_in!N6/SER_summary!N$27)</f>
        <v>0</v>
      </c>
      <c r="O6" s="100">
        <f>IF(SER_hh_fech_in!O6=0,0,SER_hh_fech_in!O6/SER_summary!O$27)</f>
        <v>0</v>
      </c>
      <c r="P6" s="100">
        <f>IF(SER_hh_fech_in!P6=0,0,SER_hh_fech_in!P6/SER_summary!P$27)</f>
        <v>0</v>
      </c>
      <c r="Q6" s="100">
        <f>IF(SER_hh_fech_in!Q6=0,0,SER_hh_fech_in!Q6/SER_summary!Q$27)</f>
        <v>0</v>
      </c>
    </row>
    <row r="7" spans="1:17" ht="12" customHeight="1" x14ac:dyDescent="0.25">
      <c r="A7" s="88" t="s">
        <v>99</v>
      </c>
      <c r="B7" s="100"/>
      <c r="C7" s="100">
        <f>IF(SER_hh_fech_in!C7=0,0,SER_hh_fech_in!C7/SER_summary!C$27)</f>
        <v>219.67586093997838</v>
      </c>
      <c r="D7" s="100">
        <f>IF(SER_hh_fech_in!D7=0,0,SER_hh_fech_in!D7/SER_summary!D$27)</f>
        <v>219.24301595268361</v>
      </c>
      <c r="E7" s="100">
        <f>IF(SER_hh_fech_in!E7=0,0,SER_hh_fech_in!E7/SER_summary!E$27)</f>
        <v>226.19193895394315</v>
      </c>
      <c r="F7" s="100">
        <f>IF(SER_hh_fech_in!F7=0,0,SER_hh_fech_in!F7/SER_summary!F$27)</f>
        <v>232.06808529803152</v>
      </c>
      <c r="G7" s="100">
        <f>IF(SER_hh_fech_in!G7=0,0,SER_hh_fech_in!G7/SER_summary!G$27)</f>
        <v>180.52433153502002</v>
      </c>
      <c r="H7" s="100">
        <f>IF(SER_hh_fech_in!H7=0,0,SER_hh_fech_in!H7/SER_summary!H$27)</f>
        <v>211.58358688232778</v>
      </c>
      <c r="I7" s="100">
        <f>IF(SER_hh_fech_in!I7=0,0,SER_hh_fech_in!I7/SER_summary!I$27)</f>
        <v>0</v>
      </c>
      <c r="J7" s="100">
        <f>IF(SER_hh_fech_in!J7=0,0,SER_hh_fech_in!J7/SER_summary!J$27)</f>
        <v>171.50011357595179</v>
      </c>
      <c r="K7" s="100">
        <f>IF(SER_hh_fech_in!K7=0,0,SER_hh_fech_in!K7/SER_summary!K$27)</f>
        <v>167.77493957987315</v>
      </c>
      <c r="L7" s="100">
        <f>IF(SER_hh_fech_in!L7=0,0,SER_hh_fech_in!L7/SER_summary!L$27)</f>
        <v>171.28753050180825</v>
      </c>
      <c r="M7" s="100">
        <f>IF(SER_hh_fech_in!M7=0,0,SER_hh_fech_in!M7/SER_summary!M$27)</f>
        <v>148.50486414582662</v>
      </c>
      <c r="N7" s="100">
        <f>IF(SER_hh_fech_in!N7=0,0,SER_hh_fech_in!N7/SER_summary!N$27)</f>
        <v>183.35049616401565</v>
      </c>
      <c r="O7" s="100">
        <f>IF(SER_hh_fech_in!O7=0,0,SER_hh_fech_in!O7/SER_summary!O$27)</f>
        <v>170.96719095814905</v>
      </c>
      <c r="P7" s="100">
        <f>IF(SER_hh_fech_in!P7=0,0,SER_hh_fech_in!P7/SER_summary!P$27)</f>
        <v>172.90907691487803</v>
      </c>
      <c r="Q7" s="100">
        <f>IF(SER_hh_fech_in!Q7=0,0,SER_hh_fech_in!Q7/SER_summary!Q$27)</f>
        <v>159.15442202588849</v>
      </c>
    </row>
    <row r="8" spans="1:17" ht="12" customHeight="1" x14ac:dyDescent="0.25">
      <c r="A8" s="88" t="s">
        <v>101</v>
      </c>
      <c r="B8" s="100"/>
      <c r="C8" s="100">
        <f>IF(SER_hh_fech_in!C8=0,0,SER_hh_fech_in!C8/SER_summary!C$27)</f>
        <v>0</v>
      </c>
      <c r="D8" s="100">
        <f>IF(SER_hh_fech_in!D8=0,0,SER_hh_fech_in!D8/SER_summary!D$27)</f>
        <v>0</v>
      </c>
      <c r="E8" s="100">
        <f>IF(SER_hh_fech_in!E8=0,0,SER_hh_fech_in!E8/SER_summary!E$27)</f>
        <v>0</v>
      </c>
      <c r="F8" s="100">
        <f>IF(SER_hh_fech_in!F8=0,0,SER_hh_fech_in!F8/SER_summary!F$27)</f>
        <v>0</v>
      </c>
      <c r="G8" s="100">
        <f>IF(SER_hh_fech_in!G8=0,0,SER_hh_fech_in!G8/SER_summary!G$27)</f>
        <v>0</v>
      </c>
      <c r="H8" s="100">
        <f>IF(SER_hh_fech_in!H8=0,0,SER_hh_fech_in!H8/SER_summary!H$27)</f>
        <v>0</v>
      </c>
      <c r="I8" s="100">
        <f>IF(SER_hh_fech_in!I8=0,0,SER_hh_fech_in!I8/SER_summary!I$27)</f>
        <v>0</v>
      </c>
      <c r="J8" s="100">
        <f>IF(SER_hh_fech_in!J8=0,0,SER_hh_fech_in!J8/SER_summary!J$27)</f>
        <v>0</v>
      </c>
      <c r="K8" s="100">
        <f>IF(SER_hh_fech_in!K8=0,0,SER_hh_fech_in!K8/SER_summary!K$27)</f>
        <v>0</v>
      </c>
      <c r="L8" s="100">
        <f>IF(SER_hh_fech_in!L8=0,0,SER_hh_fech_in!L8/SER_summary!L$27)</f>
        <v>0</v>
      </c>
      <c r="M8" s="100">
        <f>IF(SER_hh_fech_in!M8=0,0,SER_hh_fech_in!M8/SER_summary!M$27)</f>
        <v>0</v>
      </c>
      <c r="N8" s="100">
        <f>IF(SER_hh_fech_in!N8=0,0,SER_hh_fech_in!N8/SER_summary!N$27)</f>
        <v>0</v>
      </c>
      <c r="O8" s="100">
        <f>IF(SER_hh_fech_in!O8=0,0,SER_hh_fech_in!O8/SER_summary!O$27)</f>
        <v>0</v>
      </c>
      <c r="P8" s="100">
        <f>IF(SER_hh_fech_in!P8=0,0,SER_hh_fech_in!P8/SER_summary!P$27)</f>
        <v>0</v>
      </c>
      <c r="Q8" s="100">
        <f>IF(SER_hh_fech_in!Q8=0,0,SER_hh_fech_in!Q8/SER_summary!Q$27)</f>
        <v>0</v>
      </c>
    </row>
    <row r="9" spans="1:17" ht="12" customHeight="1" x14ac:dyDescent="0.25">
      <c r="A9" s="88" t="s">
        <v>106</v>
      </c>
      <c r="B9" s="100"/>
      <c r="C9" s="100">
        <f>IF(SER_hh_fech_in!C9=0,0,SER_hh_fech_in!C9/SER_summary!C$27)</f>
        <v>197.97909913924912</v>
      </c>
      <c r="D9" s="100">
        <f>IF(SER_hh_fech_in!D9=0,0,SER_hh_fech_in!D9/SER_summary!D$27)</f>
        <v>223.90637731301589</v>
      </c>
      <c r="E9" s="100">
        <f>IF(SER_hh_fech_in!E9=0,0,SER_hh_fech_in!E9/SER_summary!E$27)</f>
        <v>209.36407135395706</v>
      </c>
      <c r="F9" s="100">
        <f>IF(SER_hh_fech_in!F9=0,0,SER_hh_fech_in!F9/SER_summary!F$27)</f>
        <v>210.22862344673317</v>
      </c>
      <c r="G9" s="100">
        <f>IF(SER_hh_fech_in!G9=0,0,SER_hh_fech_in!G9/SER_summary!G$27)</f>
        <v>210.59001430524253</v>
      </c>
      <c r="H9" s="100">
        <f>IF(SER_hh_fech_in!H9=0,0,SER_hh_fech_in!H9/SER_summary!H$27)</f>
        <v>201.69439315049965</v>
      </c>
      <c r="I9" s="100">
        <f>IF(SER_hh_fech_in!I9=0,0,SER_hh_fech_in!I9/SER_summary!I$27)</f>
        <v>227.70555814078597</v>
      </c>
      <c r="J9" s="100">
        <f>IF(SER_hh_fech_in!J9=0,0,SER_hh_fech_in!J9/SER_summary!J$27)</f>
        <v>175.84530736590463</v>
      </c>
      <c r="K9" s="100">
        <f>IF(SER_hh_fech_in!K9=0,0,SER_hh_fech_in!K9/SER_summary!K$27)</f>
        <v>144.3021682451699</v>
      </c>
      <c r="L9" s="100">
        <f>IF(SER_hh_fech_in!L9=0,0,SER_hh_fech_in!L9/SER_summary!L$27)</f>
        <v>165.14973664158339</v>
      </c>
      <c r="M9" s="100">
        <f>IF(SER_hh_fech_in!M9=0,0,SER_hh_fech_in!M9/SER_summary!M$27)</f>
        <v>143.99777463732369</v>
      </c>
      <c r="N9" s="100">
        <f>IF(SER_hh_fech_in!N9=0,0,SER_hh_fech_in!N9/SER_summary!N$27)</f>
        <v>0</v>
      </c>
      <c r="O9" s="100">
        <f>IF(SER_hh_fech_in!O9=0,0,SER_hh_fech_in!O9/SER_summary!O$27)</f>
        <v>0</v>
      </c>
      <c r="P9" s="100">
        <f>IF(SER_hh_fech_in!P9=0,0,SER_hh_fech_in!P9/SER_summary!P$27)</f>
        <v>170.11928787017007</v>
      </c>
      <c r="Q9" s="100">
        <f>IF(SER_hh_fech_in!Q9=0,0,SER_hh_fech_in!Q9/SER_summary!Q$27)</f>
        <v>150.02697166706869</v>
      </c>
    </row>
    <row r="10" spans="1:17" ht="12" customHeight="1" x14ac:dyDescent="0.25">
      <c r="A10" s="88" t="s">
        <v>34</v>
      </c>
      <c r="B10" s="100"/>
      <c r="C10" s="100">
        <f>IF(SER_hh_fech_in!C10=0,0,SER_hh_fech_in!C10/SER_summary!C$27)</f>
        <v>264.841595455179</v>
      </c>
      <c r="D10" s="100">
        <f>IF(SER_hh_fech_in!D10=0,0,SER_hh_fech_in!D10/SER_summary!D$27)</f>
        <v>269.1678593946728</v>
      </c>
      <c r="E10" s="100">
        <f>IF(SER_hh_fech_in!E10=0,0,SER_hh_fech_in!E10/SER_summary!E$27)</f>
        <v>274.23057128699276</v>
      </c>
      <c r="F10" s="100">
        <f>IF(SER_hh_fech_in!F10=0,0,SER_hh_fech_in!F10/SER_summary!F$27)</f>
        <v>273.14029036017854</v>
      </c>
      <c r="G10" s="100">
        <f>IF(SER_hh_fech_in!G10=0,0,SER_hh_fech_in!G10/SER_summary!G$27)</f>
        <v>256.34160101726343</v>
      </c>
      <c r="H10" s="100">
        <f>IF(SER_hh_fech_in!H10=0,0,SER_hh_fech_in!H10/SER_summary!H$27)</f>
        <v>258.44955706936628</v>
      </c>
      <c r="I10" s="100">
        <f>IF(SER_hh_fech_in!I10=0,0,SER_hh_fech_in!I10/SER_summary!I$27)</f>
        <v>264.06504426928535</v>
      </c>
      <c r="J10" s="100">
        <f>IF(SER_hh_fech_in!J10=0,0,SER_hh_fech_in!J10/SER_summary!J$27)</f>
        <v>0</v>
      </c>
      <c r="K10" s="100">
        <f>IF(SER_hh_fech_in!K10=0,0,SER_hh_fech_in!K10/SER_summary!K$27)</f>
        <v>206.2386115633908</v>
      </c>
      <c r="L10" s="100">
        <f>IF(SER_hh_fech_in!L10=0,0,SER_hh_fech_in!L10/SER_summary!L$27)</f>
        <v>217.36640225709587</v>
      </c>
      <c r="M10" s="100">
        <f>IF(SER_hh_fech_in!M10=0,0,SER_hh_fech_in!M10/SER_summary!M$27)</f>
        <v>184.41196525302635</v>
      </c>
      <c r="N10" s="100">
        <f>IF(SER_hh_fech_in!N10=0,0,SER_hh_fech_in!N10/SER_summary!N$27)</f>
        <v>224.22199778924994</v>
      </c>
      <c r="O10" s="100">
        <f>IF(SER_hh_fech_in!O10=0,0,SER_hh_fech_in!O10/SER_summary!O$27)</f>
        <v>205.65016985029342</v>
      </c>
      <c r="P10" s="100">
        <f>IF(SER_hh_fech_in!P10=0,0,SER_hh_fech_in!P10/SER_summary!P$27)</f>
        <v>0</v>
      </c>
      <c r="Q10" s="100">
        <f>IF(SER_hh_fech_in!Q10=0,0,SER_hh_fech_in!Q10/SER_summary!Q$27)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IF(SER_hh_fech_in!C11=0,0,SER_hh_fech_in!C11/SER_summary!C$27)</f>
        <v>0</v>
      </c>
      <c r="D11" s="100">
        <f>IF(SER_hh_fech_in!D11=0,0,SER_hh_fech_in!D11/SER_summary!D$27)</f>
        <v>0</v>
      </c>
      <c r="E11" s="100">
        <f>IF(SER_hh_fech_in!E11=0,0,SER_hh_fech_in!E11/SER_summary!E$27)</f>
        <v>0</v>
      </c>
      <c r="F11" s="100">
        <f>IF(SER_hh_fech_in!F11=0,0,SER_hh_fech_in!F11/SER_summary!F$27)</f>
        <v>0</v>
      </c>
      <c r="G11" s="100">
        <f>IF(SER_hh_fech_in!G11=0,0,SER_hh_fech_in!G11/SER_summary!G$27)</f>
        <v>0</v>
      </c>
      <c r="H11" s="100">
        <f>IF(SER_hh_fech_in!H11=0,0,SER_hh_fech_in!H11/SER_summary!H$27)</f>
        <v>0</v>
      </c>
      <c r="I11" s="100">
        <f>IF(SER_hh_fech_in!I11=0,0,SER_hh_fech_in!I11/SER_summary!I$27)</f>
        <v>0</v>
      </c>
      <c r="J11" s="100">
        <f>IF(SER_hh_fech_in!J11=0,0,SER_hh_fech_in!J11/SER_summary!J$27)</f>
        <v>0</v>
      </c>
      <c r="K11" s="100">
        <f>IF(SER_hh_fech_in!K11=0,0,SER_hh_fech_in!K11/SER_summary!K$27)</f>
        <v>0</v>
      </c>
      <c r="L11" s="100">
        <f>IF(SER_hh_fech_in!L11=0,0,SER_hh_fech_in!L11/SER_summary!L$27)</f>
        <v>0</v>
      </c>
      <c r="M11" s="100">
        <f>IF(SER_hh_fech_in!M11=0,0,SER_hh_fech_in!M11/SER_summary!M$27)</f>
        <v>0</v>
      </c>
      <c r="N11" s="100">
        <f>IF(SER_hh_fech_in!N11=0,0,SER_hh_fech_in!N11/SER_summary!N$27)</f>
        <v>0</v>
      </c>
      <c r="O11" s="100">
        <f>IF(SER_hh_fech_in!O11=0,0,SER_hh_fech_in!O11/SER_summary!O$27)</f>
        <v>0</v>
      </c>
      <c r="P11" s="100">
        <f>IF(SER_hh_fech_in!P11=0,0,SER_hh_fech_in!P11/SER_summary!P$27)</f>
        <v>0</v>
      </c>
      <c r="Q11" s="100">
        <f>IF(SER_hh_fech_in!Q11=0,0,SER_hh_fech_in!Q11/SER_summary!Q$27)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IF(SER_hh_fech_in!C12=0,0,SER_hh_fech_in!C12/SER_summary!C$27)</f>
        <v>180.66268392886244</v>
      </c>
      <c r="D12" s="100">
        <f>IF(SER_hh_fech_in!D12=0,0,SER_hh_fech_in!D12/SER_summary!D$27)</f>
        <v>0</v>
      </c>
      <c r="E12" s="100">
        <f>IF(SER_hh_fech_in!E12=0,0,SER_hh_fech_in!E12/SER_summary!E$27)</f>
        <v>187.71123846430768</v>
      </c>
      <c r="F12" s="100">
        <f>IF(SER_hh_fech_in!F12=0,0,SER_hh_fech_in!F12/SER_summary!F$27)</f>
        <v>181.86418596275919</v>
      </c>
      <c r="G12" s="100">
        <f>IF(SER_hh_fech_in!G12=0,0,SER_hh_fech_in!G12/SER_summary!G$27)</f>
        <v>172.72971084767192</v>
      </c>
      <c r="H12" s="100">
        <f>IF(SER_hh_fech_in!H12=0,0,SER_hh_fech_in!H12/SER_summary!H$27)</f>
        <v>171.45788462716467</v>
      </c>
      <c r="I12" s="100">
        <f>IF(SER_hh_fech_in!I12=0,0,SER_hh_fech_in!I12/SER_summary!I$27)</f>
        <v>163.04787980217716</v>
      </c>
      <c r="J12" s="100">
        <f>IF(SER_hh_fech_in!J12=0,0,SER_hh_fech_in!J12/SER_summary!J$27)</f>
        <v>142.11591889209816</v>
      </c>
      <c r="K12" s="100">
        <f>IF(SER_hh_fech_in!K12=0,0,SER_hh_fech_in!K12/SER_summary!K$27)</f>
        <v>127.08194970875216</v>
      </c>
      <c r="L12" s="100">
        <f>IF(SER_hh_fech_in!L12=0,0,SER_hh_fech_in!L12/SER_summary!L$27)</f>
        <v>138.97495232842596</v>
      </c>
      <c r="M12" s="100">
        <f>IF(SER_hh_fech_in!M12=0,0,SER_hh_fech_in!M12/SER_summary!M$27)</f>
        <v>121.50670585823201</v>
      </c>
      <c r="N12" s="100">
        <f>IF(SER_hh_fech_in!N12=0,0,SER_hh_fech_in!N12/SER_summary!N$27)</f>
        <v>146.34186677489123</v>
      </c>
      <c r="O12" s="100">
        <f>IF(SER_hh_fech_in!O12=0,0,SER_hh_fech_in!O12/SER_summary!O$27)</f>
        <v>141.7250784531081</v>
      </c>
      <c r="P12" s="100">
        <f>IF(SER_hh_fech_in!P12=0,0,SER_hh_fech_in!P12/SER_summary!P$27)</f>
        <v>0</v>
      </c>
      <c r="Q12" s="100">
        <f>IF(SER_hh_fech_in!Q12=0,0,SER_hh_fech_in!Q12/SER_summary!Q$27)</f>
        <v>131.40939357492101</v>
      </c>
    </row>
    <row r="13" spans="1:17" ht="12" customHeight="1" x14ac:dyDescent="0.25">
      <c r="A13" s="88" t="s">
        <v>105</v>
      </c>
      <c r="B13" s="100"/>
      <c r="C13" s="100">
        <f>IF(SER_hh_fech_in!C13=0,0,SER_hh_fech_in!C13/SER_summary!C$27)</f>
        <v>117.23002281088307</v>
      </c>
      <c r="D13" s="100">
        <f>IF(SER_hh_fech_in!D13=0,0,SER_hh_fech_in!D13/SER_summary!D$27)</f>
        <v>123.39214142551505</v>
      </c>
      <c r="E13" s="100">
        <f>IF(SER_hh_fech_in!E13=0,0,SER_hh_fech_in!E13/SER_summary!E$27)</f>
        <v>125.08394778336501</v>
      </c>
      <c r="F13" s="100">
        <f>IF(SER_hh_fech_in!F13=0,0,SER_hh_fech_in!F13/SER_summary!F$27)</f>
        <v>123.69256049690389</v>
      </c>
      <c r="G13" s="100">
        <f>IF(SER_hh_fech_in!G13=0,0,SER_hh_fech_in!G13/SER_summary!G$27)</f>
        <v>116.30652974886085</v>
      </c>
      <c r="H13" s="100">
        <f>IF(SER_hh_fech_in!H13=0,0,SER_hh_fech_in!H13/SER_summary!H$27)</f>
        <v>117.50826038413608</v>
      </c>
      <c r="I13" s="100">
        <f>IF(SER_hh_fech_in!I13=0,0,SER_hh_fech_in!I13/SER_summary!I$27)</f>
        <v>119.17501646759121</v>
      </c>
      <c r="J13" s="100">
        <f>IF(SER_hh_fech_in!J13=0,0,SER_hh_fech_in!J13/SER_summary!J$27)</f>
        <v>97.302714667747111</v>
      </c>
      <c r="K13" s="100">
        <f>IF(SER_hh_fech_in!K13=0,0,SER_hh_fech_in!K13/SER_summary!K$27)</f>
        <v>86.315473235383124</v>
      </c>
      <c r="L13" s="100">
        <f>IF(SER_hh_fech_in!L13=0,0,SER_hh_fech_in!L13/SER_summary!L$27)</f>
        <v>74.491840079353722</v>
      </c>
      <c r="M13" s="100">
        <f>IF(SER_hh_fech_in!M13=0,0,SER_hh_fech_in!M13/SER_summary!M$27)</f>
        <v>51.397739571397366</v>
      </c>
      <c r="N13" s="100">
        <f>IF(SER_hh_fech_in!N13=0,0,SER_hh_fech_in!N13/SER_summary!N$27)</f>
        <v>55.48679223457939</v>
      </c>
      <c r="O13" s="100">
        <f>IF(SER_hh_fech_in!O13=0,0,SER_hh_fech_in!O13/SER_summary!O$27)</f>
        <v>48.011917792423418</v>
      </c>
      <c r="P13" s="100">
        <f>IF(SER_hh_fech_in!P13=0,0,SER_hh_fech_in!P13/SER_summary!P$27)</f>
        <v>46.989858062800494</v>
      </c>
      <c r="Q13" s="100">
        <f>IF(SER_hh_fech_in!Q13=0,0,SER_hh_fech_in!Q13/SER_summary!Q$27)</f>
        <v>42.343338248994591</v>
      </c>
    </row>
    <row r="14" spans="1:17" ht="12" customHeight="1" x14ac:dyDescent="0.25">
      <c r="A14" s="51" t="s">
        <v>104</v>
      </c>
      <c r="B14" s="22"/>
      <c r="C14" s="22">
        <f>IF(SER_hh_fech_in!C14=0,0,SER_hh_fech_in!C14/SER_summary!C$27)</f>
        <v>0</v>
      </c>
      <c r="D14" s="22">
        <f>IF(SER_hh_fech_in!D14=0,0,SER_hh_fech_in!D14/SER_summary!D$27)</f>
        <v>204.73172926146057</v>
      </c>
      <c r="E14" s="22">
        <f>IF(SER_hh_fech_in!E14=0,0,SER_hh_fech_in!E14/SER_summary!E$27)</f>
        <v>206.1605947445392</v>
      </c>
      <c r="F14" s="22">
        <f>IF(SER_hh_fech_in!F14=0,0,SER_hh_fech_in!F14/SER_summary!F$27)</f>
        <v>201.7529839651591</v>
      </c>
      <c r="G14" s="22">
        <f>IF(SER_hh_fech_in!G14=0,0,SER_hh_fech_in!G14/SER_summary!G$27)</f>
        <v>188.56299525210605</v>
      </c>
      <c r="H14" s="22">
        <f>IF(SER_hh_fech_in!H14=0,0,SER_hh_fech_in!H14/SER_summary!H$27)</f>
        <v>188.7587211946836</v>
      </c>
      <c r="I14" s="22">
        <f>IF(SER_hh_fech_in!I14=0,0,SER_hh_fech_in!I14/SER_summary!I$27)</f>
        <v>192.0166743317387</v>
      </c>
      <c r="J14" s="22">
        <f>IF(SER_hh_fech_in!J14=0,0,SER_hh_fech_in!J14/SER_summary!J$27)</f>
        <v>0</v>
      </c>
      <c r="K14" s="22">
        <f>IF(SER_hh_fech_in!K14=0,0,SER_hh_fech_in!K14/SER_summary!K$27)</f>
        <v>0</v>
      </c>
      <c r="L14" s="22">
        <f>IF(SER_hh_fech_in!L14=0,0,SER_hh_fech_in!L14/SER_summary!L$27)</f>
        <v>153.49338986892172</v>
      </c>
      <c r="M14" s="22">
        <f>IF(SER_hh_fech_in!M14=0,0,SER_hh_fech_in!M14/SER_summary!M$27)</f>
        <v>132.1667818874912</v>
      </c>
      <c r="N14" s="22">
        <f>IF(SER_hh_fech_in!N14=0,0,SER_hh_fech_in!N14/SER_summary!N$27)</f>
        <v>161.85126785014455</v>
      </c>
      <c r="O14" s="22">
        <f>IF(SER_hh_fech_in!O14=0,0,SER_hh_fech_in!O14/SER_summary!O$27)</f>
        <v>0</v>
      </c>
      <c r="P14" s="22">
        <f>IF(SER_hh_fech_in!P14=0,0,SER_hh_fech_in!P14/SER_summary!P$27)</f>
        <v>151.93385493135952</v>
      </c>
      <c r="Q14" s="22">
        <f>IF(SER_hh_fech_in!Q14=0,0,SER_hh_fech_in!Q14/SER_summary!Q$27)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IF(SER_hh_fech_in!C15=0,0,SER_hh_fech_in!C15/SER_summary!C$27)</f>
        <v>1.1198509238427121</v>
      </c>
      <c r="D15" s="104">
        <f>IF(SER_hh_fech_in!D15=0,0,SER_hh_fech_in!D15/SER_summary!D$27)</f>
        <v>2.7335476754393353</v>
      </c>
      <c r="E15" s="104">
        <f>IF(SER_hh_fech_in!E15=0,0,SER_hh_fech_in!E15/SER_summary!E$27)</f>
        <v>1.9630279322199871</v>
      </c>
      <c r="F15" s="104">
        <f>IF(SER_hh_fech_in!F15=0,0,SER_hh_fech_in!F15/SER_summary!F$27)</f>
        <v>2.0463595295829795</v>
      </c>
      <c r="G15" s="104">
        <f>IF(SER_hh_fech_in!G15=0,0,SER_hh_fech_in!G15/SER_summary!G$27)</f>
        <v>1.1784256136518878</v>
      </c>
      <c r="H15" s="104">
        <f>IF(SER_hh_fech_in!H15=0,0,SER_hh_fech_in!H15/SER_summary!H$27)</f>
        <v>1.8898636945345455</v>
      </c>
      <c r="I15" s="104">
        <f>IF(SER_hh_fech_in!I15=0,0,SER_hh_fech_in!I15/SER_summary!I$27)</f>
        <v>1.2400545088820123</v>
      </c>
      <c r="J15" s="104">
        <f>IF(SER_hh_fech_in!J15=0,0,SER_hh_fech_in!J15/SER_summary!J$27)</f>
        <v>1.5088513257570979</v>
      </c>
      <c r="K15" s="104">
        <f>IF(SER_hh_fech_in!K15=0,0,SER_hh_fech_in!K15/SER_summary!K$27)</f>
        <v>1.1736337450892522</v>
      </c>
      <c r="L15" s="104">
        <f>IF(SER_hh_fech_in!L15=0,0,SER_hh_fech_in!L15/SER_summary!L$27)</f>
        <v>1.1449301197337025</v>
      </c>
      <c r="M15" s="104">
        <f>IF(SER_hh_fech_in!M15=0,0,SER_hh_fech_in!M15/SER_summary!M$27)</f>
        <v>1.1558919663108798</v>
      </c>
      <c r="N15" s="104">
        <f>IF(SER_hh_fech_in!N15=0,0,SER_hh_fech_in!N15/SER_summary!N$27)</f>
        <v>1.392276999486636</v>
      </c>
      <c r="O15" s="104">
        <f>IF(SER_hh_fech_in!O15=0,0,SER_hh_fech_in!O15/SER_summary!O$27)</f>
        <v>1.2680479811526859</v>
      </c>
      <c r="P15" s="104">
        <f>IF(SER_hh_fech_in!P15=0,0,SER_hh_fech_in!P15/SER_summary!P$27)</f>
        <v>2.3229625137742285</v>
      </c>
      <c r="Q15" s="104">
        <f>IF(SER_hh_fech_in!Q15=0,0,SER_hh_fech_in!Q15/SER_summary!Q$27)</f>
        <v>1.4491506021231635</v>
      </c>
    </row>
    <row r="16" spans="1:17" ht="12.95" customHeight="1" x14ac:dyDescent="0.25">
      <c r="A16" s="90" t="s">
        <v>102</v>
      </c>
      <c r="B16" s="101"/>
      <c r="C16" s="101">
        <f>IF(SER_hh_fech_in!C16=0,0,SER_hh_fech_in!C16/SER_summary!C$27)</f>
        <v>10.911268014587311</v>
      </c>
      <c r="D16" s="101">
        <f>IF(SER_hh_fech_in!D16=0,0,SER_hh_fech_in!D16/SER_summary!D$27)</f>
        <v>10.733401221132263</v>
      </c>
      <c r="E16" s="101">
        <f>IF(SER_hh_fech_in!E16=0,0,SER_hh_fech_in!E16/SER_summary!E$27)</f>
        <v>10.611615614111102</v>
      </c>
      <c r="F16" s="101">
        <f>IF(SER_hh_fech_in!F16=0,0,SER_hh_fech_in!F16/SER_summary!F$27)</f>
        <v>10.503041185301873</v>
      </c>
      <c r="G16" s="101">
        <f>IF(SER_hh_fech_in!G16=0,0,SER_hh_fech_in!G16/SER_summary!G$27)</f>
        <v>10.409773651268191</v>
      </c>
      <c r="H16" s="101">
        <f>IF(SER_hh_fech_in!H16=0,0,SER_hh_fech_in!H16/SER_summary!H$27)</f>
        <v>10.299695985499707</v>
      </c>
      <c r="I16" s="101">
        <f>IF(SER_hh_fech_in!I16=0,0,SER_hh_fech_in!I16/SER_summary!I$27)</f>
        <v>10.163732694750216</v>
      </c>
      <c r="J16" s="101">
        <f>IF(SER_hh_fech_in!J16=0,0,SER_hh_fech_in!J16/SER_summary!J$27)</f>
        <v>10.067236643558003</v>
      </c>
      <c r="K16" s="101">
        <f>IF(SER_hh_fech_in!K16=0,0,SER_hh_fech_in!K16/SER_summary!K$27)</f>
        <v>9.9256728800544956</v>
      </c>
      <c r="L16" s="101">
        <f>IF(SER_hh_fech_in!L16=0,0,SER_hh_fech_in!L16/SER_summary!L$27)</f>
        <v>9.9130541605833695</v>
      </c>
      <c r="M16" s="101">
        <f>IF(SER_hh_fech_in!M16=0,0,SER_hh_fech_in!M16/SER_summary!M$27)</f>
        <v>9.8637998725601932</v>
      </c>
      <c r="N16" s="101">
        <f>IF(SER_hh_fech_in!N16=0,0,SER_hh_fech_in!N16/SER_summary!N$27)</f>
        <v>9.8658231171725319</v>
      </c>
      <c r="O16" s="101">
        <f>IF(SER_hh_fech_in!O16=0,0,SER_hh_fech_in!O16/SER_summary!O$27)</f>
        <v>9.9439099271798632</v>
      </c>
      <c r="P16" s="101">
        <f>IF(SER_hh_fech_in!P16=0,0,SER_hh_fech_in!P16/SER_summary!P$27)</f>
        <v>10.060984161083423</v>
      </c>
      <c r="Q16" s="101">
        <f>IF(SER_hh_fech_in!Q16=0,0,SER_hh_fech_in!Q16/SER_summary!Q$27)</f>
        <v>10.015601929215114</v>
      </c>
    </row>
    <row r="17" spans="1:17" ht="12.95" customHeight="1" x14ac:dyDescent="0.25">
      <c r="A17" s="88" t="s">
        <v>101</v>
      </c>
      <c r="B17" s="103"/>
      <c r="C17" s="103">
        <f>IF(SER_hh_fech_in!C17=0,0,SER_hh_fech_in!C17/SER_summary!C$27)</f>
        <v>0</v>
      </c>
      <c r="D17" s="103">
        <f>IF(SER_hh_fech_in!D17=0,0,SER_hh_fech_in!D17/SER_summary!D$27)</f>
        <v>0</v>
      </c>
      <c r="E17" s="103">
        <f>IF(SER_hh_fech_in!E17=0,0,SER_hh_fech_in!E17/SER_summary!E$27)</f>
        <v>0</v>
      </c>
      <c r="F17" s="103">
        <f>IF(SER_hh_fech_in!F17=0,0,SER_hh_fech_in!F17/SER_summary!F$27)</f>
        <v>0</v>
      </c>
      <c r="G17" s="103">
        <f>IF(SER_hh_fech_in!G17=0,0,SER_hh_fech_in!G17/SER_summary!G$27)</f>
        <v>0</v>
      </c>
      <c r="H17" s="103">
        <f>IF(SER_hh_fech_in!H17=0,0,SER_hh_fech_in!H17/SER_summary!H$27)</f>
        <v>0</v>
      </c>
      <c r="I17" s="103">
        <f>IF(SER_hh_fech_in!I17=0,0,SER_hh_fech_in!I17/SER_summary!I$27)</f>
        <v>0</v>
      </c>
      <c r="J17" s="103">
        <f>IF(SER_hh_fech_in!J17=0,0,SER_hh_fech_in!J17/SER_summary!J$27)</f>
        <v>0</v>
      </c>
      <c r="K17" s="103">
        <f>IF(SER_hh_fech_in!K17=0,0,SER_hh_fech_in!K17/SER_summary!K$27)</f>
        <v>0</v>
      </c>
      <c r="L17" s="103">
        <f>IF(SER_hh_fech_in!L17=0,0,SER_hh_fech_in!L17/SER_summary!L$27)</f>
        <v>0</v>
      </c>
      <c r="M17" s="103">
        <f>IF(SER_hh_fech_in!M17=0,0,SER_hh_fech_in!M17/SER_summary!M$27)</f>
        <v>0</v>
      </c>
      <c r="N17" s="103">
        <f>IF(SER_hh_fech_in!N17=0,0,SER_hh_fech_in!N17/SER_summary!N$27)</f>
        <v>0</v>
      </c>
      <c r="O17" s="103">
        <f>IF(SER_hh_fech_in!O17=0,0,SER_hh_fech_in!O17/SER_summary!O$27)</f>
        <v>0</v>
      </c>
      <c r="P17" s="103">
        <f>IF(SER_hh_fech_in!P17=0,0,SER_hh_fech_in!P17/SER_summary!P$27)</f>
        <v>0</v>
      </c>
      <c r="Q17" s="103">
        <f>IF(SER_hh_fech_in!Q17=0,0,SER_hh_fech_in!Q17/SER_summary!Q$27)</f>
        <v>0</v>
      </c>
    </row>
    <row r="18" spans="1:17" ht="12" customHeight="1" x14ac:dyDescent="0.25">
      <c r="A18" s="88" t="s">
        <v>100</v>
      </c>
      <c r="B18" s="103"/>
      <c r="C18" s="103">
        <f>IF(SER_hh_fech_in!C18=0,0,SER_hh_fech_in!C18/SER_summary!C$27)</f>
        <v>10.911268014587311</v>
      </c>
      <c r="D18" s="103">
        <f>IF(SER_hh_fech_in!D18=0,0,SER_hh_fech_in!D18/SER_summary!D$27)</f>
        <v>10.733401221132263</v>
      </c>
      <c r="E18" s="103">
        <f>IF(SER_hh_fech_in!E18=0,0,SER_hh_fech_in!E18/SER_summary!E$27)</f>
        <v>10.611615614111102</v>
      </c>
      <c r="F18" s="103">
        <f>IF(SER_hh_fech_in!F18=0,0,SER_hh_fech_in!F18/SER_summary!F$27)</f>
        <v>10.503041185301873</v>
      </c>
      <c r="G18" s="103">
        <f>IF(SER_hh_fech_in!G18=0,0,SER_hh_fech_in!G18/SER_summary!G$27)</f>
        <v>10.409773651268191</v>
      </c>
      <c r="H18" s="103">
        <f>IF(SER_hh_fech_in!H18=0,0,SER_hh_fech_in!H18/SER_summary!H$27)</f>
        <v>10.299695985499707</v>
      </c>
      <c r="I18" s="103">
        <f>IF(SER_hh_fech_in!I18=0,0,SER_hh_fech_in!I18/SER_summary!I$27)</f>
        <v>10.163732694750216</v>
      </c>
      <c r="J18" s="103">
        <f>IF(SER_hh_fech_in!J18=0,0,SER_hh_fech_in!J18/SER_summary!J$27)</f>
        <v>10.067236643558003</v>
      </c>
      <c r="K18" s="103">
        <f>IF(SER_hh_fech_in!K18=0,0,SER_hh_fech_in!K18/SER_summary!K$27)</f>
        <v>9.9256728800544956</v>
      </c>
      <c r="L18" s="103">
        <f>IF(SER_hh_fech_in!L18=0,0,SER_hh_fech_in!L18/SER_summary!L$27)</f>
        <v>9.9130541605833695</v>
      </c>
      <c r="M18" s="103">
        <f>IF(SER_hh_fech_in!M18=0,0,SER_hh_fech_in!M18/SER_summary!M$27)</f>
        <v>9.8637998725601932</v>
      </c>
      <c r="N18" s="103">
        <f>IF(SER_hh_fech_in!N18=0,0,SER_hh_fech_in!N18/SER_summary!N$27)</f>
        <v>9.8658231171725319</v>
      </c>
      <c r="O18" s="103">
        <f>IF(SER_hh_fech_in!O18=0,0,SER_hh_fech_in!O18/SER_summary!O$27)</f>
        <v>9.9439099271798632</v>
      </c>
      <c r="P18" s="103">
        <f>IF(SER_hh_fech_in!P18=0,0,SER_hh_fech_in!P18/SER_summary!P$27)</f>
        <v>10.060984161083423</v>
      </c>
      <c r="Q18" s="103">
        <f>IF(SER_hh_fech_in!Q18=0,0,SER_hh_fech_in!Q18/SER_summary!Q$27)</f>
        <v>10.015601929215114</v>
      </c>
    </row>
    <row r="19" spans="1:17" ht="12.95" customHeight="1" x14ac:dyDescent="0.25">
      <c r="A19" s="90" t="s">
        <v>47</v>
      </c>
      <c r="B19" s="101"/>
      <c r="C19" s="101">
        <f>IF(SER_hh_fech_in!C19=0,0,SER_hh_fech_in!C19/SER_summary!C$27)</f>
        <v>23.573412710896779</v>
      </c>
      <c r="D19" s="101">
        <f>IF(SER_hh_fech_in!D19=0,0,SER_hh_fech_in!D19/SER_summary!D$27)</f>
        <v>23.716018476937101</v>
      </c>
      <c r="E19" s="101">
        <f>IF(SER_hh_fech_in!E19=0,0,SER_hh_fech_in!E19/SER_summary!E$27)</f>
        <v>23.143906710057024</v>
      </c>
      <c r="F19" s="101">
        <f>IF(SER_hh_fech_in!F19=0,0,SER_hh_fech_in!F19/SER_summary!F$27)</f>
        <v>23.818125149870152</v>
      </c>
      <c r="G19" s="101">
        <f>IF(SER_hh_fech_in!G19=0,0,SER_hh_fech_in!G19/SER_summary!G$27)</f>
        <v>24.042705069767575</v>
      </c>
      <c r="H19" s="101">
        <f>IF(SER_hh_fech_in!H19=0,0,SER_hh_fech_in!H19/SER_summary!H$27)</f>
        <v>22.457994636126354</v>
      </c>
      <c r="I19" s="101">
        <f>IF(SER_hh_fech_in!I19=0,0,SER_hh_fech_in!I19/SER_summary!I$27)</f>
        <v>22.348445415618695</v>
      </c>
      <c r="J19" s="101">
        <f>IF(SER_hh_fech_in!J19=0,0,SER_hh_fech_in!J19/SER_summary!J$27)</f>
        <v>23.455798827315128</v>
      </c>
      <c r="K19" s="101">
        <f>IF(SER_hh_fech_in!K19=0,0,SER_hh_fech_in!K19/SER_summary!K$27)</f>
        <v>23.043816152380575</v>
      </c>
      <c r="L19" s="101">
        <f>IF(SER_hh_fech_in!L19=0,0,SER_hh_fech_in!L19/SER_summary!L$27)</f>
        <v>21.583572230112594</v>
      </c>
      <c r="M19" s="101">
        <f>IF(SER_hh_fech_in!M19=0,0,SER_hh_fech_in!M19/SER_summary!M$27)</f>
        <v>22.205735359850681</v>
      </c>
      <c r="N19" s="101">
        <f>IF(SER_hh_fech_in!N19=0,0,SER_hh_fech_in!N19/SER_summary!N$27)</f>
        <v>24.013245757681684</v>
      </c>
      <c r="O19" s="101">
        <f>IF(SER_hh_fech_in!O19=0,0,SER_hh_fech_in!O19/SER_summary!O$27)</f>
        <v>23.970653559417077</v>
      </c>
      <c r="P19" s="101">
        <f>IF(SER_hh_fech_in!P19=0,0,SER_hh_fech_in!P19/SER_summary!P$27)</f>
        <v>23.957283292270606</v>
      </c>
      <c r="Q19" s="101">
        <f>IF(SER_hh_fech_in!Q19=0,0,SER_hh_fech_in!Q19/SER_summary!Q$27)</f>
        <v>23.99043670812415</v>
      </c>
    </row>
    <row r="20" spans="1:17" ht="12" customHeight="1" x14ac:dyDescent="0.25">
      <c r="A20" s="88" t="s">
        <v>38</v>
      </c>
      <c r="B20" s="100"/>
      <c r="C20" s="100">
        <f>IF(SER_hh_fech_in!C20=0,0,SER_hh_fech_in!C20/SER_summary!C$27)</f>
        <v>0</v>
      </c>
      <c r="D20" s="100">
        <f>IF(SER_hh_fech_in!D20=0,0,SER_hh_fech_in!D20/SER_summary!D$27)</f>
        <v>0</v>
      </c>
      <c r="E20" s="100">
        <f>IF(SER_hh_fech_in!E20=0,0,SER_hh_fech_in!E20/SER_summary!E$27)</f>
        <v>0</v>
      </c>
      <c r="F20" s="100">
        <f>IF(SER_hh_fech_in!F20=0,0,SER_hh_fech_in!F20/SER_summary!F$27)</f>
        <v>0</v>
      </c>
      <c r="G20" s="100">
        <f>IF(SER_hh_fech_in!G20=0,0,SER_hh_fech_in!G20/SER_summary!G$27)</f>
        <v>0</v>
      </c>
      <c r="H20" s="100">
        <f>IF(SER_hh_fech_in!H20=0,0,SER_hh_fech_in!H20/SER_summary!H$27)</f>
        <v>0</v>
      </c>
      <c r="I20" s="100">
        <f>IF(SER_hh_fech_in!I20=0,0,SER_hh_fech_in!I20/SER_summary!I$27)</f>
        <v>0</v>
      </c>
      <c r="J20" s="100">
        <f>IF(SER_hh_fech_in!J20=0,0,SER_hh_fech_in!J20/SER_summary!J$27)</f>
        <v>0</v>
      </c>
      <c r="K20" s="100">
        <f>IF(SER_hh_fech_in!K20=0,0,SER_hh_fech_in!K20/SER_summary!K$27)</f>
        <v>0</v>
      </c>
      <c r="L20" s="100">
        <f>IF(SER_hh_fech_in!L20=0,0,SER_hh_fech_in!L20/SER_summary!L$27)</f>
        <v>0</v>
      </c>
      <c r="M20" s="100">
        <f>IF(SER_hh_fech_in!M20=0,0,SER_hh_fech_in!M20/SER_summary!M$27)</f>
        <v>0</v>
      </c>
      <c r="N20" s="100">
        <f>IF(SER_hh_fech_in!N20=0,0,SER_hh_fech_in!N20/SER_summary!N$27)</f>
        <v>0</v>
      </c>
      <c r="O20" s="100">
        <f>IF(SER_hh_fech_in!O20=0,0,SER_hh_fech_in!O20/SER_summary!O$27)</f>
        <v>0</v>
      </c>
      <c r="P20" s="100">
        <f>IF(SER_hh_fech_in!P20=0,0,SER_hh_fech_in!P20/SER_summary!P$27)</f>
        <v>0</v>
      </c>
      <c r="Q20" s="100">
        <f>IF(SER_hh_fech_in!Q20=0,0,SER_hh_fech_in!Q20/SER_summary!Q$27)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IF(SER_hh_fech_in!C21=0,0,SER_hh_fech_in!C21/SER_summary!C$27)</f>
        <v>0</v>
      </c>
      <c r="D21" s="100">
        <f>IF(SER_hh_fech_in!D21=0,0,SER_hh_fech_in!D21/SER_summary!D$27)</f>
        <v>0</v>
      </c>
      <c r="E21" s="100">
        <f>IF(SER_hh_fech_in!E21=0,0,SER_hh_fech_in!E21/SER_summary!E$27)</f>
        <v>0</v>
      </c>
      <c r="F21" s="100">
        <f>IF(SER_hh_fech_in!F21=0,0,SER_hh_fech_in!F21/SER_summary!F$27)</f>
        <v>0</v>
      </c>
      <c r="G21" s="100">
        <f>IF(SER_hh_fech_in!G21=0,0,SER_hh_fech_in!G21/SER_summary!G$27)</f>
        <v>0</v>
      </c>
      <c r="H21" s="100">
        <f>IF(SER_hh_fech_in!H21=0,0,SER_hh_fech_in!H21/SER_summary!H$27)</f>
        <v>0</v>
      </c>
      <c r="I21" s="100">
        <f>IF(SER_hh_fech_in!I21=0,0,SER_hh_fech_in!I21/SER_summary!I$27)</f>
        <v>0</v>
      </c>
      <c r="J21" s="100">
        <f>IF(SER_hh_fech_in!J21=0,0,SER_hh_fech_in!J21/SER_summary!J$27)</f>
        <v>0</v>
      </c>
      <c r="K21" s="100">
        <f>IF(SER_hh_fech_in!K21=0,0,SER_hh_fech_in!K21/SER_summary!K$27)</f>
        <v>0</v>
      </c>
      <c r="L21" s="100">
        <f>IF(SER_hh_fech_in!L21=0,0,SER_hh_fech_in!L21/SER_summary!L$27)</f>
        <v>0</v>
      </c>
      <c r="M21" s="100">
        <f>IF(SER_hh_fech_in!M21=0,0,SER_hh_fech_in!M21/SER_summary!M$27)</f>
        <v>0</v>
      </c>
      <c r="N21" s="100">
        <f>IF(SER_hh_fech_in!N21=0,0,SER_hh_fech_in!N21/SER_summary!N$27)</f>
        <v>0</v>
      </c>
      <c r="O21" s="100">
        <f>IF(SER_hh_fech_in!O21=0,0,SER_hh_fech_in!O21/SER_summary!O$27)</f>
        <v>0</v>
      </c>
      <c r="P21" s="100">
        <f>IF(SER_hh_fech_in!P21=0,0,SER_hh_fech_in!P21/SER_summary!P$27)</f>
        <v>0</v>
      </c>
      <c r="Q21" s="100">
        <f>IF(SER_hh_fech_in!Q21=0,0,SER_hh_fech_in!Q21/SER_summary!Q$27)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IF(SER_hh_fech_in!C22=0,0,SER_hh_fech_in!C22/SER_summary!C$27)</f>
        <v>27.531564361698479</v>
      </c>
      <c r="D22" s="100">
        <f>IF(SER_hh_fech_in!D22=0,0,SER_hh_fech_in!D22/SER_summary!D$27)</f>
        <v>27.418479593715986</v>
      </c>
      <c r="E22" s="100">
        <f>IF(SER_hh_fech_in!E22=0,0,SER_hh_fech_in!E22/SER_summary!E$27)</f>
        <v>27.208129969598133</v>
      </c>
      <c r="F22" s="100">
        <f>IF(SER_hh_fech_in!F22=0,0,SER_hh_fech_in!F22/SER_summary!F$27)</f>
        <v>27.118549537413916</v>
      </c>
      <c r="G22" s="100">
        <f>IF(SER_hh_fech_in!G22=0,0,SER_hh_fech_in!G22/SER_summary!G$27)</f>
        <v>26.739430887903644</v>
      </c>
      <c r="H22" s="100">
        <f>IF(SER_hh_fech_in!H22=0,0,SER_hh_fech_in!H22/SER_summary!H$27)</f>
        <v>26.707591683808449</v>
      </c>
      <c r="I22" s="100">
        <f>IF(SER_hh_fech_in!I22=0,0,SER_hh_fech_in!I22/SER_summary!I$27)</f>
        <v>26.477938770095705</v>
      </c>
      <c r="J22" s="100">
        <f>IF(SER_hh_fech_in!J22=0,0,SER_hh_fech_in!J22/SER_summary!J$27)</f>
        <v>25.903813102080576</v>
      </c>
      <c r="K22" s="100">
        <f>IF(SER_hh_fech_in!K22=0,0,SER_hh_fech_in!K22/SER_summary!K$27)</f>
        <v>26.046453886880489</v>
      </c>
      <c r="L22" s="100">
        <f>IF(SER_hh_fech_in!L22=0,0,SER_hh_fech_in!L22/SER_summary!L$27)</f>
        <v>26.128129566015954</v>
      </c>
      <c r="M22" s="100">
        <f>IF(SER_hh_fech_in!M22=0,0,SER_hh_fech_in!M22/SER_summary!M$27)</f>
        <v>26.723241173310949</v>
      </c>
      <c r="N22" s="100">
        <f>IF(SER_hh_fech_in!N22=0,0,SER_hh_fech_in!N22/SER_summary!N$27)</f>
        <v>26.986855229509754</v>
      </c>
      <c r="O22" s="100">
        <f>IF(SER_hh_fech_in!O22=0,0,SER_hh_fech_in!O22/SER_summary!O$27)</f>
        <v>27.429872015609472</v>
      </c>
      <c r="P22" s="100">
        <f>IF(SER_hh_fech_in!P22=0,0,SER_hh_fech_in!P22/SER_summary!P$27)</f>
        <v>27.444395448622867</v>
      </c>
      <c r="Q22" s="100">
        <f>IF(SER_hh_fech_in!Q22=0,0,SER_hh_fech_in!Q22/SER_summary!Q$27)</f>
        <v>27.79621251744318</v>
      </c>
    </row>
    <row r="23" spans="1:17" ht="12" customHeight="1" x14ac:dyDescent="0.25">
      <c r="A23" s="88" t="s">
        <v>98</v>
      </c>
      <c r="B23" s="100"/>
      <c r="C23" s="100">
        <f>IF(SER_hh_fech_in!C23=0,0,SER_hh_fech_in!C23/SER_summary!C$27)</f>
        <v>26.309790658072327</v>
      </c>
      <c r="D23" s="100">
        <f>IF(SER_hh_fech_in!D23=0,0,SER_hh_fech_in!D23/SER_summary!D$27)</f>
        <v>26.417743715129156</v>
      </c>
      <c r="E23" s="100">
        <f>IF(SER_hh_fech_in!E23=0,0,SER_hh_fech_in!E23/SER_summary!E$27)</f>
        <v>26.250860104373423</v>
      </c>
      <c r="F23" s="100">
        <f>IF(SER_hh_fech_in!F23=0,0,SER_hh_fech_in!F23/SER_summary!F$27)</f>
        <v>26.299534885223668</v>
      </c>
      <c r="G23" s="100">
        <f>IF(SER_hh_fech_in!G23=0,0,SER_hh_fech_in!G23/SER_summary!G$27)</f>
        <v>25.945508566169753</v>
      </c>
      <c r="H23" s="100">
        <f>IF(SER_hh_fech_in!H23=0,0,SER_hh_fech_in!H23/SER_summary!H$27)</f>
        <v>25.764684859034379</v>
      </c>
      <c r="I23" s="100">
        <f>IF(SER_hh_fech_in!I23=0,0,SER_hh_fech_in!I23/SER_summary!I$27)</f>
        <v>25.77581736850663</v>
      </c>
      <c r="J23" s="100">
        <f>IF(SER_hh_fech_in!J23=0,0,SER_hh_fech_in!J23/SER_summary!J$27)</f>
        <v>25.231367276550877</v>
      </c>
      <c r="K23" s="100">
        <f>IF(SER_hh_fech_in!K23=0,0,SER_hh_fech_in!K23/SER_summary!K$27)</f>
        <v>25.330154660885238</v>
      </c>
      <c r="L23" s="100">
        <f>IF(SER_hh_fech_in!L23=0,0,SER_hh_fech_in!L23/SER_summary!L$27)</f>
        <v>25.272821205555566</v>
      </c>
      <c r="M23" s="100">
        <f>IF(SER_hh_fech_in!M23=0,0,SER_hh_fech_in!M23/SER_summary!M$27)</f>
        <v>25.723547275736486</v>
      </c>
      <c r="N23" s="100">
        <f>IF(SER_hh_fech_in!N23=0,0,SER_hh_fech_in!N23/SER_summary!N$27)</f>
        <v>25.876475042389284</v>
      </c>
      <c r="O23" s="100">
        <f>IF(SER_hh_fech_in!O23=0,0,SER_hh_fech_in!O23/SER_summary!O$27)</f>
        <v>26.179397725419967</v>
      </c>
      <c r="P23" s="100">
        <f>IF(SER_hh_fech_in!P23=0,0,SER_hh_fech_in!P23/SER_summary!P$27)</f>
        <v>26.071107580180257</v>
      </c>
      <c r="Q23" s="100">
        <f>IF(SER_hh_fech_in!Q23=0,0,SER_hh_fech_in!Q23/SER_summary!Q$27)</f>
        <v>26.301737891137758</v>
      </c>
    </row>
    <row r="24" spans="1:17" ht="12" customHeight="1" x14ac:dyDescent="0.25">
      <c r="A24" s="88" t="s">
        <v>34</v>
      </c>
      <c r="B24" s="100"/>
      <c r="C24" s="100">
        <f>IF(SER_hh_fech_in!C24=0,0,SER_hh_fech_in!C24/SER_summary!C$27)</f>
        <v>32.128955701339876</v>
      </c>
      <c r="D24" s="100">
        <f>IF(SER_hh_fech_in!D24=0,0,SER_hh_fech_in!D24/SER_summary!D$27)</f>
        <v>31.96448269415756</v>
      </c>
      <c r="E24" s="100">
        <f>IF(SER_hh_fech_in!E24=0,0,SER_hh_fech_in!E24/SER_summary!E$27)</f>
        <v>31.68532494673979</v>
      </c>
      <c r="F24" s="100">
        <f>IF(SER_hh_fech_in!F24=0,0,SER_hh_fech_in!F24/SER_summary!F$27)</f>
        <v>31.921223810072824</v>
      </c>
      <c r="G24" s="100">
        <f>IF(SER_hh_fech_in!G24=0,0,SER_hh_fech_in!G24/SER_summary!G$27)</f>
        <v>31.53091892769439</v>
      </c>
      <c r="H24" s="100">
        <f>IF(SER_hh_fech_in!H24=0,0,SER_hh_fech_in!H24/SER_summary!H$27)</f>
        <v>31.347521184676694</v>
      </c>
      <c r="I24" s="100">
        <f>IF(SER_hh_fech_in!I24=0,0,SER_hh_fech_in!I24/SER_summary!I$27)</f>
        <v>31.337211439606371</v>
      </c>
      <c r="J24" s="100">
        <f>IF(SER_hh_fech_in!J24=0,0,SER_hh_fech_in!J24/SER_summary!J$27)</f>
        <v>30.423494499419032</v>
      </c>
      <c r="K24" s="100">
        <f>IF(SER_hh_fech_in!K24=0,0,SER_hh_fech_in!K24/SER_summary!K$27)</f>
        <v>30.571993602677207</v>
      </c>
      <c r="L24" s="100">
        <f>IF(SER_hh_fech_in!L24=0,0,SER_hh_fech_in!L24/SER_summary!L$27)</f>
        <v>30.669010416832695</v>
      </c>
      <c r="M24" s="100">
        <f>IF(SER_hh_fech_in!M24=0,0,SER_hh_fech_in!M24/SER_summary!M$27)</f>
        <v>31.295165420304542</v>
      </c>
      <c r="N24" s="100">
        <f>IF(SER_hh_fech_in!N24=0,0,SER_hh_fech_in!N24/SER_summary!N$27)</f>
        <v>31.458950177485505</v>
      </c>
      <c r="O24" s="100">
        <f>IF(SER_hh_fech_in!O24=0,0,SER_hh_fech_in!O24/SER_summary!O$27)</f>
        <v>31.831479463152238</v>
      </c>
      <c r="P24" s="100">
        <f>IF(SER_hh_fech_in!P24=0,0,SER_hh_fech_in!P24/SER_summary!P$27)</f>
        <v>31.706570216405268</v>
      </c>
      <c r="Q24" s="100">
        <f>IF(SER_hh_fech_in!Q24=0,0,SER_hh_fech_in!Q24/SER_summary!Q$27)</f>
        <v>31.987830402021423</v>
      </c>
    </row>
    <row r="25" spans="1:17" ht="12" customHeight="1" x14ac:dyDescent="0.25">
      <c r="A25" s="88" t="s">
        <v>42</v>
      </c>
      <c r="B25" s="100"/>
      <c r="C25" s="100">
        <f>IF(SER_hh_fech_in!C25=0,0,SER_hh_fech_in!C25/SER_summary!C$27)</f>
        <v>21.273838059981546</v>
      </c>
      <c r="D25" s="100">
        <f>IF(SER_hh_fech_in!D25=0,0,SER_hh_fech_in!D25/SER_summary!D$27)</f>
        <v>21.085444939075789</v>
      </c>
      <c r="E25" s="100">
        <f>IF(SER_hh_fech_in!E25=0,0,SER_hh_fech_in!E25/SER_summary!E$27)</f>
        <v>20.826246845313218</v>
      </c>
      <c r="F25" s="100">
        <f>IF(SER_hh_fech_in!F25=0,0,SER_hh_fech_in!F25/SER_summary!F$27)</f>
        <v>20.755576746339099</v>
      </c>
      <c r="G25" s="100">
        <f>IF(SER_hh_fech_in!G25=0,0,SER_hh_fech_in!G25/SER_summary!G$27)</f>
        <v>20.323349656441113</v>
      </c>
      <c r="H25" s="100">
        <f>IF(SER_hh_fech_in!H25=0,0,SER_hh_fech_in!H25/SER_summary!H$27)</f>
        <v>20.141734363879273</v>
      </c>
      <c r="I25" s="100">
        <f>IF(SER_hh_fech_in!I25=0,0,SER_hh_fech_in!I25/SER_summary!I$27)</f>
        <v>20.150505709995048</v>
      </c>
      <c r="J25" s="100">
        <f>IF(SER_hh_fech_in!J25=0,0,SER_hh_fech_in!J25/SER_summary!J$27)</f>
        <v>19.33565144238468</v>
      </c>
      <c r="K25" s="100">
        <f>IF(SER_hh_fech_in!K25=0,0,SER_hh_fech_in!K25/SER_summary!K$27)</f>
        <v>19.553788910809981</v>
      </c>
      <c r="L25" s="100">
        <f>IF(SER_hh_fech_in!L25=0,0,SER_hh_fech_in!L25/SER_summary!L$27)</f>
        <v>19.900852934320667</v>
      </c>
      <c r="M25" s="100">
        <f>IF(SER_hh_fech_in!M25=0,0,SER_hh_fech_in!M25/SER_summary!M$27)</f>
        <v>20.615025277811537</v>
      </c>
      <c r="N25" s="100">
        <f>IF(SER_hh_fech_in!N25=0,0,SER_hh_fech_in!N25/SER_summary!N$27)</f>
        <v>20.830215323063975</v>
      </c>
      <c r="O25" s="100">
        <f>IF(SER_hh_fech_in!O25=0,0,SER_hh_fech_in!O25/SER_summary!O$27)</f>
        <v>21.134253517921405</v>
      </c>
      <c r="P25" s="100">
        <f>IF(SER_hh_fech_in!P25=0,0,SER_hh_fech_in!P25/SER_summary!P$27)</f>
        <v>21.087754798837931</v>
      </c>
      <c r="Q25" s="100">
        <f>IF(SER_hh_fech_in!Q25=0,0,SER_hh_fech_in!Q25/SER_summary!Q$27)</f>
        <v>21.332162282919157</v>
      </c>
    </row>
    <row r="26" spans="1:17" ht="12" customHeight="1" x14ac:dyDescent="0.25">
      <c r="A26" s="88" t="s">
        <v>30</v>
      </c>
      <c r="B26" s="22"/>
      <c r="C26" s="22">
        <f>IF(SER_hh_fech_in!C26=0,0,SER_hh_fech_in!C26/SER_summary!C$27)</f>
        <v>21.25454965742853</v>
      </c>
      <c r="D26" s="22">
        <f>IF(SER_hh_fech_in!D26=0,0,SER_hh_fech_in!D26/SER_summary!D$27)</f>
        <v>21.235333523476964</v>
      </c>
      <c r="E26" s="22">
        <f>IF(SER_hh_fech_in!E26=0,0,SER_hh_fech_in!E26/SER_summary!E$27)</f>
        <v>21.171177341106969</v>
      </c>
      <c r="F26" s="22">
        <f>IF(SER_hh_fech_in!F26=0,0,SER_hh_fech_in!F26/SER_summary!F$27)</f>
        <v>21.309755923248812</v>
      </c>
      <c r="G26" s="22">
        <f>IF(SER_hh_fech_in!G26=0,0,SER_hh_fech_in!G26/SER_summary!G$27)</f>
        <v>20.921643450665229</v>
      </c>
      <c r="H26" s="22">
        <f>IF(SER_hh_fech_in!H26=0,0,SER_hh_fech_in!H26/SER_summary!H$27)</f>
        <v>20.924008589960732</v>
      </c>
      <c r="I26" s="22">
        <f>IF(SER_hh_fech_in!I26=0,0,SER_hh_fech_in!I26/SER_summary!I$27)</f>
        <v>21.04637160250897</v>
      </c>
      <c r="J26" s="22">
        <f>IF(SER_hh_fech_in!J26=0,0,SER_hh_fech_in!J26/SER_summary!J$27)</f>
        <v>20.482248586070355</v>
      </c>
      <c r="K26" s="22">
        <f>IF(SER_hh_fech_in!K26=0,0,SER_hh_fech_in!K26/SER_summary!K$27)</f>
        <v>20.408556993526741</v>
      </c>
      <c r="L26" s="22">
        <f>IF(SER_hh_fech_in!L26=0,0,SER_hh_fech_in!L26/SER_summary!L$27)</f>
        <v>20.558043092932888</v>
      </c>
      <c r="M26" s="22">
        <f>IF(SER_hh_fech_in!M26=0,0,SER_hh_fech_in!M26/SER_summary!M$27)</f>
        <v>21.244865485622629</v>
      </c>
      <c r="N26" s="22">
        <f>IF(SER_hh_fech_in!N26=0,0,SER_hh_fech_in!N26/SER_summary!N$27)</f>
        <v>21.469397185423059</v>
      </c>
      <c r="O26" s="22">
        <f>IF(SER_hh_fech_in!O26=0,0,SER_hh_fech_in!O26/SER_summary!O$27)</f>
        <v>21.856915314056593</v>
      </c>
      <c r="P26" s="22">
        <f>IF(SER_hh_fech_in!P26=0,0,SER_hh_fech_in!P26/SER_summary!P$27)</f>
        <v>21.872304710388132</v>
      </c>
      <c r="Q26" s="22">
        <f>IF(SER_hh_fech_in!Q26=0,0,SER_hh_fech_in!Q26/SER_summary!Q$27)</f>
        <v>22.073326405490114</v>
      </c>
    </row>
    <row r="27" spans="1:17" ht="12" customHeight="1" x14ac:dyDescent="0.25">
      <c r="A27" s="93" t="s">
        <v>114</v>
      </c>
      <c r="B27" s="121"/>
      <c r="C27" s="116">
        <f>IF(SER_hh_fech_in!C27=0,0,SER_hh_fech_in!C27/SER_summary!C$27)</f>
        <v>0</v>
      </c>
      <c r="D27" s="116">
        <f>IF(SER_hh_fech_in!D27=0,0,SER_hh_fech_in!D27/SER_summary!D$27)</f>
        <v>0</v>
      </c>
      <c r="E27" s="116">
        <f>IF(SER_hh_fech_in!E27=0,0,SER_hh_fech_in!E27/SER_summary!E$27)</f>
        <v>0</v>
      </c>
      <c r="F27" s="116">
        <f>IF(SER_hh_fech_in!F27=0,0,SER_hh_fech_in!F27/SER_summary!F$27)</f>
        <v>0</v>
      </c>
      <c r="G27" s="116">
        <f>IF(SER_hh_fech_in!G27=0,0,SER_hh_fech_in!G27/SER_summary!G$27)</f>
        <v>0</v>
      </c>
      <c r="H27" s="116">
        <f>IF(SER_hh_fech_in!H27=0,0,SER_hh_fech_in!H27/SER_summary!H$27)</f>
        <v>0</v>
      </c>
      <c r="I27" s="116">
        <f>IF(SER_hh_fech_in!I27=0,0,SER_hh_fech_in!I27/SER_summary!I$27)</f>
        <v>0</v>
      </c>
      <c r="J27" s="116">
        <f>IF(SER_hh_fech_in!J27=0,0,SER_hh_fech_in!J27/SER_summary!J$27)</f>
        <v>0</v>
      </c>
      <c r="K27" s="116">
        <f>IF(SER_hh_fech_in!K27=0,0,SER_hh_fech_in!K27/SER_summary!K$27)</f>
        <v>0</v>
      </c>
      <c r="L27" s="116">
        <f>IF(SER_hh_fech_in!L27=0,0,SER_hh_fech_in!L27/SER_summary!L$27)</f>
        <v>0</v>
      </c>
      <c r="M27" s="116">
        <f>IF(SER_hh_fech_in!M27=0,0,SER_hh_fech_in!M27/SER_summary!M$27)</f>
        <v>0</v>
      </c>
      <c r="N27" s="116">
        <f>IF(SER_hh_fech_in!N27=0,0,SER_hh_fech_in!N27/SER_summary!N$27)</f>
        <v>0</v>
      </c>
      <c r="O27" s="116">
        <f>IF(SER_hh_fech_in!O27=0,0,SER_hh_fech_in!O27/SER_summary!O$27)</f>
        <v>0</v>
      </c>
      <c r="P27" s="116">
        <f>IF(SER_hh_fech_in!P27=0,0,SER_hh_fech_in!P27/SER_summary!P$27)</f>
        <v>0</v>
      </c>
      <c r="Q27" s="116">
        <f>IF(SER_hh_fech_in!Q27=0,0,SER_hh_fech_in!Q27/SER_summary!Q$27)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IF(SER_hh_fech_in!C28=0,0,SER_hh_fech_in!C28/SER_summary!C$27)</f>
        <v>0</v>
      </c>
      <c r="D28" s="117">
        <f>IF(SER_hh_fech_in!D28=0,0,SER_hh_fech_in!D28/SER_summary!D$27)</f>
        <v>0</v>
      </c>
      <c r="E28" s="117">
        <f>IF(SER_hh_fech_in!E28=0,0,SER_hh_fech_in!E28/SER_summary!E$27)</f>
        <v>0</v>
      </c>
      <c r="F28" s="117">
        <f>IF(SER_hh_fech_in!F28=0,0,SER_hh_fech_in!F28/SER_summary!F$27)</f>
        <v>0</v>
      </c>
      <c r="G28" s="117">
        <f>IF(SER_hh_fech_in!G28=0,0,SER_hh_fech_in!G28/SER_summary!G$27)</f>
        <v>0</v>
      </c>
      <c r="H28" s="117">
        <f>IF(SER_hh_fech_in!H28=0,0,SER_hh_fech_in!H28/SER_summary!H$27)</f>
        <v>0</v>
      </c>
      <c r="I28" s="117">
        <f>IF(SER_hh_fech_in!I28=0,0,SER_hh_fech_in!I28/SER_summary!I$27)</f>
        <v>0</v>
      </c>
      <c r="J28" s="117">
        <f>IF(SER_hh_fech_in!J28=0,0,SER_hh_fech_in!J28/SER_summary!J$27)</f>
        <v>0</v>
      </c>
      <c r="K28" s="117">
        <f>IF(SER_hh_fech_in!K28=0,0,SER_hh_fech_in!K28/SER_summary!K$27)</f>
        <v>0</v>
      </c>
      <c r="L28" s="117">
        <f>IF(SER_hh_fech_in!L28=0,0,SER_hh_fech_in!L28/SER_summary!L$27)</f>
        <v>0</v>
      </c>
      <c r="M28" s="117">
        <f>IF(SER_hh_fech_in!M28=0,0,SER_hh_fech_in!M28/SER_summary!M$27)</f>
        <v>0</v>
      </c>
      <c r="N28" s="117">
        <f>IF(SER_hh_fech_in!N28=0,0,SER_hh_fech_in!N28/SER_summary!N$27)</f>
        <v>0</v>
      </c>
      <c r="O28" s="117">
        <f>IF(SER_hh_fech_in!O28=0,0,SER_hh_fech_in!O28/SER_summary!O$27)</f>
        <v>0</v>
      </c>
      <c r="P28" s="117">
        <f>IF(SER_hh_fech_in!P28=0,0,SER_hh_fech_in!P28/SER_summary!P$27)</f>
        <v>0</v>
      </c>
      <c r="Q28" s="117">
        <f>IF(SER_hh_fech_in!Q28=0,0,SER_hh_fech_in!Q28/SER_summary!Q$27)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IF(SER_hh_fech_in!C29=0,0,SER_hh_fech_in!C29/SER_summary!C$27)</f>
        <v>31.38649064125865</v>
      </c>
      <c r="D29" s="101">
        <f>IF(SER_hh_fech_in!D29=0,0,SER_hh_fech_in!D29/SER_summary!D$27)</f>
        <v>28.339909309460996</v>
      </c>
      <c r="E29" s="101">
        <f>IF(SER_hh_fech_in!E29=0,0,SER_hh_fech_in!E29/SER_summary!E$27)</f>
        <v>30.424993106637931</v>
      </c>
      <c r="F29" s="101">
        <f>IF(SER_hh_fech_in!F29=0,0,SER_hh_fech_in!F29/SER_summary!F$27)</f>
        <v>27.130185897316046</v>
      </c>
      <c r="G29" s="101">
        <f>IF(SER_hh_fech_in!G29=0,0,SER_hh_fech_in!G29/SER_summary!G$27)</f>
        <v>26.243365718348642</v>
      </c>
      <c r="H29" s="101">
        <f>IF(SER_hh_fech_in!H29=0,0,SER_hh_fech_in!H29/SER_summary!H$27)</f>
        <v>25.673960034694005</v>
      </c>
      <c r="I29" s="101">
        <f>IF(SER_hh_fech_in!I29=0,0,SER_hh_fech_in!I29/SER_summary!I$27)</f>
        <v>25.082086321333421</v>
      </c>
      <c r="J29" s="101">
        <f>IF(SER_hh_fech_in!J29=0,0,SER_hh_fech_in!J29/SER_summary!J$27)</f>
        <v>25.079513793182649</v>
      </c>
      <c r="K29" s="101">
        <f>IF(SER_hh_fech_in!K29=0,0,SER_hh_fech_in!K29/SER_summary!K$27)</f>
        <v>25.084437632638711</v>
      </c>
      <c r="L29" s="101">
        <f>IF(SER_hh_fech_in!L29=0,0,SER_hh_fech_in!L29/SER_summary!L$27)</f>
        <v>22.665459305975915</v>
      </c>
      <c r="M29" s="101">
        <f>IF(SER_hh_fech_in!M29=0,0,SER_hh_fech_in!M29/SER_summary!M$27)</f>
        <v>22.978976574612862</v>
      </c>
      <c r="N29" s="101">
        <f>IF(SER_hh_fech_in!N29=0,0,SER_hh_fech_in!N29/SER_summary!N$27)</f>
        <v>25.275412536634015</v>
      </c>
      <c r="O29" s="101">
        <f>IF(SER_hh_fech_in!O29=0,0,SER_hh_fech_in!O29/SER_summary!O$27)</f>
        <v>28.701720137209279</v>
      </c>
      <c r="P29" s="101">
        <f>IF(SER_hh_fech_in!P29=0,0,SER_hh_fech_in!P29/SER_summary!P$27)</f>
        <v>32.640147060621345</v>
      </c>
      <c r="Q29" s="101">
        <f>IF(SER_hh_fech_in!Q29=0,0,SER_hh_fech_in!Q29/SER_summary!Q$27)</f>
        <v>31.932404512248109</v>
      </c>
    </row>
    <row r="30" spans="1:17" s="28" customFormat="1" ht="12" customHeight="1" x14ac:dyDescent="0.25">
      <c r="A30" s="88" t="s">
        <v>66</v>
      </c>
      <c r="B30" s="100"/>
      <c r="C30" s="100">
        <f>IF(SER_hh_fech_in!C30=0,0,SER_hh_fech_in!C30/SER_summary!C$27)</f>
        <v>34.341139549487856</v>
      </c>
      <c r="D30" s="100">
        <f>IF(SER_hh_fech_in!D30=0,0,SER_hh_fech_in!D30/SER_summary!D$27)</f>
        <v>0</v>
      </c>
      <c r="E30" s="100">
        <f>IF(SER_hh_fech_in!E30=0,0,SER_hh_fech_in!E30/SER_summary!E$27)</f>
        <v>33.741004536153881</v>
      </c>
      <c r="F30" s="100">
        <f>IF(SER_hh_fech_in!F30=0,0,SER_hh_fech_in!F30/SER_summary!F$27)</f>
        <v>0</v>
      </c>
      <c r="G30" s="100">
        <f>IF(SER_hh_fech_in!G30=0,0,SER_hh_fech_in!G30/SER_summary!G$27)</f>
        <v>32.622296504890265</v>
      </c>
      <c r="H30" s="100">
        <f>IF(SER_hh_fech_in!H30=0,0,SER_hh_fech_in!H30/SER_summary!H$27)</f>
        <v>31.767529281262977</v>
      </c>
      <c r="I30" s="100">
        <f>IF(SER_hh_fech_in!I30=0,0,SER_hh_fech_in!I30/SER_summary!I$27)</f>
        <v>30.980583416799163</v>
      </c>
      <c r="J30" s="100">
        <f>IF(SER_hh_fech_in!J30=0,0,SER_hh_fech_in!J30/SER_summary!J$27)</f>
        <v>0</v>
      </c>
      <c r="K30" s="100">
        <f>IF(SER_hh_fech_in!K30=0,0,SER_hh_fech_in!K30/SER_summary!K$27)</f>
        <v>0</v>
      </c>
      <c r="L30" s="100">
        <f>IF(SER_hh_fech_in!L30=0,0,SER_hh_fech_in!L30/SER_summary!L$27)</f>
        <v>0</v>
      </c>
      <c r="M30" s="100">
        <f>IF(SER_hh_fech_in!M30=0,0,SER_hh_fech_in!M30/SER_summary!M$27)</f>
        <v>0</v>
      </c>
      <c r="N30" s="100">
        <f>IF(SER_hh_fech_in!N30=0,0,SER_hh_fech_in!N30/SER_summary!N$27)</f>
        <v>32.786303223628863</v>
      </c>
      <c r="O30" s="100">
        <f>IF(SER_hh_fech_in!O30=0,0,SER_hh_fech_in!O30/SER_summary!O$27)</f>
        <v>0</v>
      </c>
      <c r="P30" s="100">
        <f>IF(SER_hh_fech_in!P30=0,0,SER_hh_fech_in!P30/SER_summary!P$27)</f>
        <v>34.138678168432463</v>
      </c>
      <c r="Q30" s="100">
        <f>IF(SER_hh_fech_in!Q30=0,0,SER_hh_fech_in!Q30/SER_summary!Q$27)</f>
        <v>34.908784677715751</v>
      </c>
    </row>
    <row r="31" spans="1:17" ht="12" customHeight="1" x14ac:dyDescent="0.25">
      <c r="A31" s="88" t="s">
        <v>98</v>
      </c>
      <c r="B31" s="100"/>
      <c r="C31" s="100">
        <f>IF(SER_hh_fech_in!C31=0,0,SER_hh_fech_in!C31/SER_summary!C$27)</f>
        <v>30.116270161918752</v>
      </c>
      <c r="D31" s="100">
        <f>IF(SER_hh_fech_in!D31=0,0,SER_hh_fech_in!D31/SER_summary!D$27)</f>
        <v>30.24763830517443</v>
      </c>
      <c r="E31" s="100">
        <f>IF(SER_hh_fech_in!E31=0,0,SER_hh_fech_in!E31/SER_summary!E$27)</f>
        <v>29.654077221077021</v>
      </c>
      <c r="F31" s="100">
        <f>IF(SER_hh_fech_in!F31=0,0,SER_hh_fech_in!F31/SER_summary!F$27)</f>
        <v>29.55099984524762</v>
      </c>
      <c r="G31" s="100">
        <f>IF(SER_hh_fech_in!G31=0,0,SER_hh_fech_in!G31/SER_summary!G$27)</f>
        <v>29.039072735046471</v>
      </c>
      <c r="H31" s="100">
        <f>IF(SER_hh_fech_in!H31=0,0,SER_hh_fech_in!H31/SER_summary!H$27)</f>
        <v>28.492360051111799</v>
      </c>
      <c r="I31" s="100">
        <f>IF(SER_hh_fech_in!I31=0,0,SER_hh_fech_in!I31/SER_summary!I$27)</f>
        <v>28.117236594533022</v>
      </c>
      <c r="J31" s="100">
        <f>IF(SER_hh_fech_in!J31=0,0,SER_hh_fech_in!J31/SER_summary!J$27)</f>
        <v>28.439434137292483</v>
      </c>
      <c r="K31" s="100">
        <f>IF(SER_hh_fech_in!K31=0,0,SER_hh_fech_in!K31/SER_summary!K$27)</f>
        <v>28.77525899610464</v>
      </c>
      <c r="L31" s="100">
        <f>IF(SER_hh_fech_in!L31=0,0,SER_hh_fech_in!L31/SER_summary!L$27)</f>
        <v>0</v>
      </c>
      <c r="M31" s="100">
        <f>IF(SER_hh_fech_in!M31=0,0,SER_hh_fech_in!M31/SER_summary!M$27)</f>
        <v>0</v>
      </c>
      <c r="N31" s="100">
        <f>IF(SER_hh_fech_in!N31=0,0,SER_hh_fech_in!N31/SER_summary!N$27)</f>
        <v>0</v>
      </c>
      <c r="O31" s="100">
        <f>IF(SER_hh_fech_in!O31=0,0,SER_hh_fech_in!O31/SER_summary!O$27)</f>
        <v>31.070992674173272</v>
      </c>
      <c r="P31" s="100">
        <f>IF(SER_hh_fech_in!P31=0,0,SER_hh_fech_in!P31/SER_summary!P$27)</f>
        <v>32.371111315921659</v>
      </c>
      <c r="Q31" s="100">
        <f>IF(SER_hh_fech_in!Q31=0,0,SER_hh_fech_in!Q31/SER_summary!Q$27)</f>
        <v>32.281720666751824</v>
      </c>
    </row>
    <row r="32" spans="1:17" ht="12" customHeight="1" x14ac:dyDescent="0.25">
      <c r="A32" s="88" t="s">
        <v>34</v>
      </c>
      <c r="B32" s="100"/>
      <c r="C32" s="100">
        <f>IF(SER_hh_fech_in!C32=0,0,SER_hh_fech_in!C32/SER_summary!C$27)</f>
        <v>0</v>
      </c>
      <c r="D32" s="100">
        <f>IF(SER_hh_fech_in!D32=0,0,SER_hh_fech_in!D32/SER_summary!D$27)</f>
        <v>0</v>
      </c>
      <c r="E32" s="100">
        <f>IF(SER_hh_fech_in!E32=0,0,SER_hh_fech_in!E32/SER_summary!E$27)</f>
        <v>0</v>
      </c>
      <c r="F32" s="100">
        <f>IF(SER_hh_fech_in!F32=0,0,SER_hh_fech_in!F32/SER_summary!F$27)</f>
        <v>0</v>
      </c>
      <c r="G32" s="100">
        <f>IF(SER_hh_fech_in!G32=0,0,SER_hh_fech_in!G32/SER_summary!G$27)</f>
        <v>0</v>
      </c>
      <c r="H32" s="100">
        <f>IF(SER_hh_fech_in!H32=0,0,SER_hh_fech_in!H32/SER_summary!H$27)</f>
        <v>0</v>
      </c>
      <c r="I32" s="100">
        <f>IF(SER_hh_fech_in!I32=0,0,SER_hh_fech_in!I32/SER_summary!I$27)</f>
        <v>0</v>
      </c>
      <c r="J32" s="100">
        <f>IF(SER_hh_fech_in!J32=0,0,SER_hh_fech_in!J32/SER_summary!J$27)</f>
        <v>0</v>
      </c>
      <c r="K32" s="100">
        <f>IF(SER_hh_fech_in!K32=0,0,SER_hh_fech_in!K32/SER_summary!K$27)</f>
        <v>0</v>
      </c>
      <c r="L32" s="100">
        <f>IF(SER_hh_fech_in!L32=0,0,SER_hh_fech_in!L32/SER_summary!L$27)</f>
        <v>0</v>
      </c>
      <c r="M32" s="100">
        <f>IF(SER_hh_fech_in!M32=0,0,SER_hh_fech_in!M32/SER_summary!M$27)</f>
        <v>0</v>
      </c>
      <c r="N32" s="100">
        <f>IF(SER_hh_fech_in!N32=0,0,SER_hh_fech_in!N32/SER_summary!N$27)</f>
        <v>0</v>
      </c>
      <c r="O32" s="100">
        <f>IF(SER_hh_fech_in!O32=0,0,SER_hh_fech_in!O32/SER_summary!O$27)</f>
        <v>0</v>
      </c>
      <c r="P32" s="100">
        <f>IF(SER_hh_fech_in!P32=0,0,SER_hh_fech_in!P32/SER_summary!P$27)</f>
        <v>0</v>
      </c>
      <c r="Q32" s="100">
        <f>IF(SER_hh_fech_in!Q32=0,0,SER_hh_fech_in!Q32/SER_summary!Q$27)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IF(SER_hh_fech_in!C33=0,0,SER_hh_fech_in!C33/SER_summary!C$27)</f>
        <v>0</v>
      </c>
      <c r="D33" s="18">
        <f>IF(SER_hh_fech_in!D33=0,0,SER_hh_fech_in!D33/SER_summary!D$27)</f>
        <v>27.046423103619176</v>
      </c>
      <c r="E33" s="18">
        <f>IF(SER_hh_fech_in!E33=0,0,SER_hh_fech_in!E33/SER_summary!E$27)</f>
        <v>26.743693238699624</v>
      </c>
      <c r="F33" s="18">
        <f>IF(SER_hh_fech_in!F33=0,0,SER_hh_fech_in!F33/SER_summary!F$27)</f>
        <v>26.426762891059653</v>
      </c>
      <c r="G33" s="18">
        <f>IF(SER_hh_fech_in!G33=0,0,SER_hh_fech_in!G33/SER_summary!G$27)</f>
        <v>25.752674381900622</v>
      </c>
      <c r="H33" s="18">
        <f>IF(SER_hh_fech_in!H33=0,0,SER_hh_fech_in!H33/SER_summary!H$27)</f>
        <v>25.22907624324661</v>
      </c>
      <c r="I33" s="18">
        <f>IF(SER_hh_fech_in!I33=0,0,SER_hh_fech_in!I33/SER_summary!I$27)</f>
        <v>24.271358160418867</v>
      </c>
      <c r="J33" s="18">
        <f>IF(SER_hh_fech_in!J33=0,0,SER_hh_fech_in!J33/SER_summary!J$27)</f>
        <v>23.882203638864489</v>
      </c>
      <c r="K33" s="18">
        <f>IF(SER_hh_fech_in!K33=0,0,SER_hh_fech_in!K33/SER_summary!K$27)</f>
        <v>23.153166167344949</v>
      </c>
      <c r="L33" s="18">
        <f>IF(SER_hh_fech_in!L33=0,0,SER_hh_fech_in!L33/SER_summary!L$27)</f>
        <v>22.665459305975915</v>
      </c>
      <c r="M33" s="18">
        <f>IF(SER_hh_fech_in!M33=0,0,SER_hh_fech_in!M33/SER_summary!M$27)</f>
        <v>22.978976574612862</v>
      </c>
      <c r="N33" s="18">
        <f>IF(SER_hh_fech_in!N33=0,0,SER_hh_fech_in!N33/SER_summary!N$27)</f>
        <v>23.97900872094386</v>
      </c>
      <c r="O33" s="18">
        <f>IF(SER_hh_fech_in!O33=0,0,SER_hh_fech_in!O33/SER_summary!O$27)</f>
        <v>24.317758044477372</v>
      </c>
      <c r="P33" s="18">
        <f>IF(SER_hh_fech_in!P33=0,0,SER_hh_fech_in!P33/SER_summary!P$27)</f>
        <v>0</v>
      </c>
      <c r="Q33" s="18">
        <f>IF(SER_hh_fech_in!Q33=0,0,SER_hh_fech_in!Q33/SER_summary!Q$27)</f>
        <v>24.550904168273473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119</v>
      </c>
      <c r="B3" s="106"/>
      <c r="C3" s="106">
        <f>IF(SER_hh_tesh_in!C3=0,0,SER_hh_tesh_in!C3/SER_summary!C$27)</f>
        <v>170.50286441721198</v>
      </c>
      <c r="D3" s="106">
        <f>IF(SER_hh_tesh_in!D3=0,0,SER_hh_tesh_in!D3/SER_summary!D$27)</f>
        <v>184.69634942893467</v>
      </c>
      <c r="E3" s="106">
        <f>IF(SER_hh_tesh_in!E3=0,0,SER_hh_tesh_in!E3/SER_summary!E$27)</f>
        <v>180.90597095643142</v>
      </c>
      <c r="F3" s="106">
        <f>IF(SER_hh_tesh_in!F3=0,0,SER_hh_tesh_in!F3/SER_summary!F$27)</f>
        <v>182.68083901554297</v>
      </c>
      <c r="G3" s="106">
        <f>IF(SER_hh_tesh_in!G3=0,0,SER_hh_tesh_in!G3/SER_summary!G$27)</f>
        <v>173.37681950870405</v>
      </c>
      <c r="H3" s="106">
        <f>IF(SER_hh_tesh_in!H3=0,0,SER_hh_tesh_in!H3/SER_summary!H$27)</f>
        <v>179.91193330302815</v>
      </c>
      <c r="I3" s="106">
        <f>IF(SER_hh_tesh_in!I3=0,0,SER_hh_tesh_in!I3/SER_summary!I$27)</f>
        <v>183.58749751406398</v>
      </c>
      <c r="J3" s="106">
        <f>IF(SER_hh_tesh_in!J3=0,0,SER_hh_tesh_in!J3/SER_summary!J$27)</f>
        <v>167.80584133555317</v>
      </c>
      <c r="K3" s="106">
        <f>IF(SER_hh_tesh_in!K3=0,0,SER_hh_tesh_in!K3/SER_summary!K$27)</f>
        <v>139.93976935209352</v>
      </c>
      <c r="L3" s="106">
        <f>IF(SER_hh_tesh_in!L3=0,0,SER_hh_tesh_in!L3/SER_summary!L$27)</f>
        <v>150.95649413362582</v>
      </c>
      <c r="M3" s="106">
        <f>IF(SER_hh_tesh_in!M3=0,0,SER_hh_tesh_in!M3/SER_summary!M$27)</f>
        <v>137.21520416547793</v>
      </c>
      <c r="N3" s="106">
        <f>IF(SER_hh_tesh_in!N3=0,0,SER_hh_tesh_in!N3/SER_summary!N$27)</f>
        <v>162.68046260195769</v>
      </c>
      <c r="O3" s="106">
        <f>IF(SER_hh_tesh_in!O3=0,0,SER_hh_tesh_in!O3/SER_summary!O$27)</f>
        <v>156.03958091649213</v>
      </c>
      <c r="P3" s="106">
        <f>IF(SER_hh_tesh_in!P3=0,0,SER_hh_tesh_in!P3/SER_summary!P$27)</f>
        <v>159.03543044701095</v>
      </c>
      <c r="Q3" s="106">
        <f>IF(SER_hh_tesh_in!Q3=0,0,SER_hh_tesh_in!Q3/SER_summary!Q$27)</f>
        <v>150.35298951025641</v>
      </c>
    </row>
    <row r="4" spans="1:17" ht="12.95" customHeight="1" x14ac:dyDescent="0.25">
      <c r="A4" s="90" t="s">
        <v>44</v>
      </c>
      <c r="B4" s="101"/>
      <c r="C4" s="101">
        <f>IF(SER_hh_tesh_in!C4=0,0,SER_hh_tesh_in!C4/SER_summary!C$27)</f>
        <v>138.63770972624567</v>
      </c>
      <c r="D4" s="101">
        <f>IF(SER_hh_tesh_in!D4=0,0,SER_hh_tesh_in!D4/SER_summary!D$27)</f>
        <v>151.55058342650918</v>
      </c>
      <c r="E4" s="101">
        <f>IF(SER_hh_tesh_in!E4=0,0,SER_hh_tesh_in!E4/SER_summary!E$27)</f>
        <v>148.05013136834435</v>
      </c>
      <c r="F4" s="101">
        <f>IF(SER_hh_tesh_in!F4=0,0,SER_hh_tesh_in!F4/SER_summary!F$27)</f>
        <v>148.83119434000358</v>
      </c>
      <c r="G4" s="101">
        <f>IF(SER_hh_tesh_in!G4=0,0,SER_hh_tesh_in!G4/SER_summary!G$27)</f>
        <v>139.54128471070044</v>
      </c>
      <c r="H4" s="101">
        <f>IF(SER_hh_tesh_in!H4=0,0,SER_hh_tesh_in!H4/SER_summary!H$27)</f>
        <v>143.47477538780495</v>
      </c>
      <c r="I4" s="101">
        <f>IF(SER_hh_tesh_in!I4=0,0,SER_hh_tesh_in!I4/SER_summary!I$27)</f>
        <v>146.11390079086851</v>
      </c>
      <c r="J4" s="101">
        <f>IF(SER_hh_tesh_in!J4=0,0,SER_hh_tesh_in!J4/SER_summary!J$27)</f>
        <v>123.31525810330157</v>
      </c>
      <c r="K4" s="101">
        <f>IF(SER_hh_tesh_in!K4=0,0,SER_hh_tesh_in!K4/SER_summary!K$27)</f>
        <v>107.18626498523419</v>
      </c>
      <c r="L4" s="101">
        <f>IF(SER_hh_tesh_in!L4=0,0,SER_hh_tesh_in!L4/SER_summary!L$27)</f>
        <v>118.68636046245638</v>
      </c>
      <c r="M4" s="101">
        <f>IF(SER_hh_tesh_in!M4=0,0,SER_hh_tesh_in!M4/SER_summary!M$27)</f>
        <v>104.21721505691157</v>
      </c>
      <c r="N4" s="101">
        <f>IF(SER_hh_tesh_in!N4=0,0,SER_hh_tesh_in!N4/SER_summary!N$27)</f>
        <v>128.27749151387141</v>
      </c>
      <c r="O4" s="101">
        <f>IF(SER_hh_tesh_in!O4=0,0,SER_hh_tesh_in!O4/SER_summary!O$27)</f>
        <v>120.75126504832379</v>
      </c>
      <c r="P4" s="101">
        <f>IF(SER_hh_tesh_in!P4=0,0,SER_hh_tesh_in!P4/SER_summary!P$27)</f>
        <v>123.30899154281146</v>
      </c>
      <c r="Q4" s="101">
        <f>IF(SER_hh_tesh_in!Q4=0,0,SER_hh_tesh_in!Q4/SER_summary!Q$27)</f>
        <v>113.62386137200033</v>
      </c>
    </row>
    <row r="5" spans="1:17" ht="12" customHeight="1" x14ac:dyDescent="0.25">
      <c r="A5" s="88" t="s">
        <v>38</v>
      </c>
      <c r="B5" s="100"/>
      <c r="C5" s="100">
        <f>IF(SER_hh_tesh_in!C5=0,0,SER_hh_tesh_in!C5/SER_summary!C$27)</f>
        <v>135.84384852310785</v>
      </c>
      <c r="D5" s="100">
        <f>IF(SER_hh_tesh_in!D5=0,0,SER_hh_tesh_in!D5/SER_summary!D$27)</f>
        <v>0</v>
      </c>
      <c r="E5" s="100">
        <f>IF(SER_hh_tesh_in!E5=0,0,SER_hh_tesh_in!E5/SER_summary!E$27)</f>
        <v>0</v>
      </c>
      <c r="F5" s="100">
        <f>IF(SER_hh_tesh_in!F5=0,0,SER_hh_tesh_in!F5/SER_summary!F$27)</f>
        <v>140.66907228887916</v>
      </c>
      <c r="G5" s="100">
        <f>IF(SER_hh_tesh_in!G5=0,0,SER_hh_tesh_in!G5/SER_summary!G$27)</f>
        <v>0</v>
      </c>
      <c r="H5" s="100">
        <f>IF(SER_hh_tesh_in!H5=0,0,SER_hh_tesh_in!H5/SER_summary!H$27)</f>
        <v>136.13868078034574</v>
      </c>
      <c r="I5" s="100">
        <f>IF(SER_hh_tesh_in!I5=0,0,SER_hh_tesh_in!I5/SER_summary!I$27)</f>
        <v>136.37679749159156</v>
      </c>
      <c r="J5" s="100">
        <f>IF(SER_hh_tesh_in!J5=0,0,SER_hh_tesh_in!J5/SER_summary!J$27)</f>
        <v>119.44946558645294</v>
      </c>
      <c r="K5" s="100">
        <f>IF(SER_hh_tesh_in!K5=0,0,SER_hh_tesh_in!K5/SER_summary!K$27)</f>
        <v>0</v>
      </c>
      <c r="L5" s="100">
        <f>IF(SER_hh_tesh_in!L5=0,0,SER_hh_tesh_in!L5/SER_summary!L$27)</f>
        <v>113.75128133506929</v>
      </c>
      <c r="M5" s="100">
        <f>IF(SER_hh_tesh_in!M5=0,0,SER_hh_tesh_in!M5/SER_summary!M$27)</f>
        <v>99.313590236828759</v>
      </c>
      <c r="N5" s="100">
        <f>IF(SER_hh_tesh_in!N5=0,0,SER_hh_tesh_in!N5/SER_summary!N$27)</f>
        <v>0</v>
      </c>
      <c r="O5" s="100">
        <f>IF(SER_hh_tesh_in!O5=0,0,SER_hh_tesh_in!O5/SER_summary!O$27)</f>
        <v>117.3391926376641</v>
      </c>
      <c r="P5" s="100">
        <f>IF(SER_hh_tesh_in!P5=0,0,SER_hh_tesh_in!P5/SER_summary!P$27)</f>
        <v>0</v>
      </c>
      <c r="Q5" s="100">
        <f>IF(SER_hh_tesh_in!Q5=0,0,SER_hh_tesh_in!Q5/SER_summary!Q$27)</f>
        <v>0</v>
      </c>
    </row>
    <row r="6" spans="1:17" ht="12" customHeight="1" x14ac:dyDescent="0.25">
      <c r="A6" s="88" t="s">
        <v>66</v>
      </c>
      <c r="B6" s="100"/>
      <c r="C6" s="100">
        <f>IF(SER_hh_tesh_in!C6=0,0,SER_hh_tesh_in!C6/SER_summary!C$27)</f>
        <v>0</v>
      </c>
      <c r="D6" s="100">
        <f>IF(SER_hh_tesh_in!D6=0,0,SER_hh_tesh_in!D6/SER_summary!D$27)</f>
        <v>0</v>
      </c>
      <c r="E6" s="100">
        <f>IF(SER_hh_tesh_in!E6=0,0,SER_hh_tesh_in!E6/SER_summary!E$27)</f>
        <v>0</v>
      </c>
      <c r="F6" s="100">
        <f>IF(SER_hh_tesh_in!F6=0,0,SER_hh_tesh_in!F6/SER_summary!F$27)</f>
        <v>0</v>
      </c>
      <c r="G6" s="100">
        <f>IF(SER_hh_tesh_in!G6=0,0,SER_hh_tesh_in!G6/SER_summary!G$27)</f>
        <v>0</v>
      </c>
      <c r="H6" s="100">
        <f>IF(SER_hh_tesh_in!H6=0,0,SER_hh_tesh_in!H6/SER_summary!H$27)</f>
        <v>0</v>
      </c>
      <c r="I6" s="100">
        <f>IF(SER_hh_tesh_in!I6=0,0,SER_hh_tesh_in!I6/SER_summary!I$27)</f>
        <v>0</v>
      </c>
      <c r="J6" s="100">
        <f>IF(SER_hh_tesh_in!J6=0,0,SER_hh_tesh_in!J6/SER_summary!J$27)</f>
        <v>0</v>
      </c>
      <c r="K6" s="100">
        <f>IF(SER_hh_tesh_in!K6=0,0,SER_hh_tesh_in!K6/SER_summary!K$27)</f>
        <v>0</v>
      </c>
      <c r="L6" s="100">
        <f>IF(SER_hh_tesh_in!L6=0,0,SER_hh_tesh_in!L6/SER_summary!L$27)</f>
        <v>0</v>
      </c>
      <c r="M6" s="100">
        <f>IF(SER_hh_tesh_in!M6=0,0,SER_hh_tesh_in!M6/SER_summary!M$27)</f>
        <v>0</v>
      </c>
      <c r="N6" s="100">
        <f>IF(SER_hh_tesh_in!N6=0,0,SER_hh_tesh_in!N6/SER_summary!N$27)</f>
        <v>0</v>
      </c>
      <c r="O6" s="100">
        <f>IF(SER_hh_tesh_in!O6=0,0,SER_hh_tesh_in!O6/SER_summary!O$27)</f>
        <v>0</v>
      </c>
      <c r="P6" s="100">
        <f>IF(SER_hh_tesh_in!P6=0,0,SER_hh_tesh_in!P6/SER_summary!P$27)</f>
        <v>0</v>
      </c>
      <c r="Q6" s="100">
        <f>IF(SER_hh_tesh_in!Q6=0,0,SER_hh_tesh_in!Q6/SER_summary!Q$27)</f>
        <v>0</v>
      </c>
    </row>
    <row r="7" spans="1:17" ht="12" customHeight="1" x14ac:dyDescent="0.25">
      <c r="A7" s="88" t="s">
        <v>99</v>
      </c>
      <c r="B7" s="100"/>
      <c r="C7" s="100">
        <f>IF(SER_hh_tesh_in!C7=0,0,SER_hh_tesh_in!C7/SER_summary!C$27)</f>
        <v>138.1165955379721</v>
      </c>
      <c r="D7" s="100">
        <f>IF(SER_hh_tesh_in!D7=0,0,SER_hh_tesh_in!D7/SER_summary!D$27)</f>
        <v>139.30359576398314</v>
      </c>
      <c r="E7" s="100">
        <f>IF(SER_hh_tesh_in!E7=0,0,SER_hh_tesh_in!E7/SER_summary!E$27)</f>
        <v>145.38777250467638</v>
      </c>
      <c r="F7" s="100">
        <f>IF(SER_hh_tesh_in!F7=0,0,SER_hh_tesh_in!F7/SER_summary!F$27)</f>
        <v>150.87750988585191</v>
      </c>
      <c r="G7" s="100">
        <f>IF(SER_hh_tesh_in!G7=0,0,SER_hh_tesh_in!G7/SER_summary!G$27)</f>
        <v>118.84015876999435</v>
      </c>
      <c r="H7" s="100">
        <f>IF(SER_hh_tesh_in!H7=0,0,SER_hh_tesh_in!H7/SER_summary!H$27)</f>
        <v>141.26795635097787</v>
      </c>
      <c r="I7" s="100">
        <f>IF(SER_hh_tesh_in!I7=0,0,SER_hh_tesh_in!I7/SER_summary!I$27)</f>
        <v>0</v>
      </c>
      <c r="J7" s="100">
        <f>IF(SER_hh_tesh_in!J7=0,0,SER_hh_tesh_in!J7/SER_summary!J$27)</f>
        <v>116.61403998582281</v>
      </c>
      <c r="K7" s="100">
        <f>IF(SER_hh_tesh_in!K7=0,0,SER_hh_tesh_in!K7/SER_summary!K$27)</f>
        <v>114.64010224746193</v>
      </c>
      <c r="L7" s="100">
        <f>IF(SER_hh_tesh_in!L7=0,0,SER_hh_tesh_in!L7/SER_summary!L$27)</f>
        <v>117.58609962748201</v>
      </c>
      <c r="M7" s="100">
        <f>IF(SER_hh_tesh_in!M7=0,0,SER_hh_tesh_in!M7/SER_summary!M$27)</f>
        <v>102.36315470418468</v>
      </c>
      <c r="N7" s="100">
        <f>IF(SER_hh_tesh_in!N7=0,0,SER_hh_tesh_in!N7/SER_summary!N$27)</f>
        <v>126.83777789191876</v>
      </c>
      <c r="O7" s="100">
        <f>IF(SER_hh_tesh_in!O7=0,0,SER_hh_tesh_in!O7/SER_summary!O$27)</f>
        <v>118.6140644083942</v>
      </c>
      <c r="P7" s="100">
        <f>IF(SER_hh_tesh_in!P7=0,0,SER_hh_tesh_in!P7/SER_summary!P$27)</f>
        <v>120.32464284425265</v>
      </c>
      <c r="Q7" s="100">
        <f>IF(SER_hh_tesh_in!Q7=0,0,SER_hh_tesh_in!Q7/SER_summary!Q$27)</f>
        <v>111.0567401963087</v>
      </c>
    </row>
    <row r="8" spans="1:17" ht="12" customHeight="1" x14ac:dyDescent="0.25">
      <c r="A8" s="88" t="s">
        <v>101</v>
      </c>
      <c r="B8" s="100"/>
      <c r="C8" s="100">
        <f>IF(SER_hh_tesh_in!C8=0,0,SER_hh_tesh_in!C8/SER_summary!C$27)</f>
        <v>0</v>
      </c>
      <c r="D8" s="100">
        <f>IF(SER_hh_tesh_in!D8=0,0,SER_hh_tesh_in!D8/SER_summary!D$27)</f>
        <v>0</v>
      </c>
      <c r="E8" s="100">
        <f>IF(SER_hh_tesh_in!E8=0,0,SER_hh_tesh_in!E8/SER_summary!E$27)</f>
        <v>0</v>
      </c>
      <c r="F8" s="100">
        <f>IF(SER_hh_tesh_in!F8=0,0,SER_hh_tesh_in!F8/SER_summary!F$27)</f>
        <v>0</v>
      </c>
      <c r="G8" s="100">
        <f>IF(SER_hh_tesh_in!G8=0,0,SER_hh_tesh_in!G8/SER_summary!G$27)</f>
        <v>0</v>
      </c>
      <c r="H8" s="100">
        <f>IF(SER_hh_tesh_in!H8=0,0,SER_hh_tesh_in!H8/SER_summary!H$27)</f>
        <v>0</v>
      </c>
      <c r="I8" s="100">
        <f>IF(SER_hh_tesh_in!I8=0,0,SER_hh_tesh_in!I8/SER_summary!I$27)</f>
        <v>0</v>
      </c>
      <c r="J8" s="100">
        <f>IF(SER_hh_tesh_in!J8=0,0,SER_hh_tesh_in!J8/SER_summary!J$27)</f>
        <v>0</v>
      </c>
      <c r="K8" s="100">
        <f>IF(SER_hh_tesh_in!K8=0,0,SER_hh_tesh_in!K8/SER_summary!K$27)</f>
        <v>0</v>
      </c>
      <c r="L8" s="100">
        <f>IF(SER_hh_tesh_in!L8=0,0,SER_hh_tesh_in!L8/SER_summary!L$27)</f>
        <v>0</v>
      </c>
      <c r="M8" s="100">
        <f>IF(SER_hh_tesh_in!M8=0,0,SER_hh_tesh_in!M8/SER_summary!M$27)</f>
        <v>0</v>
      </c>
      <c r="N8" s="100">
        <f>IF(SER_hh_tesh_in!N8=0,0,SER_hh_tesh_in!N8/SER_summary!N$27)</f>
        <v>0</v>
      </c>
      <c r="O8" s="100">
        <f>IF(SER_hh_tesh_in!O8=0,0,SER_hh_tesh_in!O8/SER_summary!O$27)</f>
        <v>0</v>
      </c>
      <c r="P8" s="100">
        <f>IF(SER_hh_tesh_in!P8=0,0,SER_hh_tesh_in!P8/SER_summary!P$27)</f>
        <v>0</v>
      </c>
      <c r="Q8" s="100">
        <f>IF(SER_hh_tesh_in!Q8=0,0,SER_hh_tesh_in!Q8/SER_summary!Q$27)</f>
        <v>0</v>
      </c>
    </row>
    <row r="9" spans="1:17" ht="12" customHeight="1" x14ac:dyDescent="0.25">
      <c r="A9" s="88" t="s">
        <v>106</v>
      </c>
      <c r="B9" s="100"/>
      <c r="C9" s="100">
        <f>IF(SER_hh_tesh_in!C9=0,0,SER_hh_tesh_in!C9/SER_summary!C$27)</f>
        <v>132.82080408159879</v>
      </c>
      <c r="D9" s="100">
        <f>IF(SER_hh_tesh_in!D9=0,0,SER_hh_tesh_in!D9/SER_summary!D$27)</f>
        <v>152.42294356542271</v>
      </c>
      <c r="E9" s="100">
        <f>IF(SER_hh_tesh_in!E9=0,0,SER_hh_tesh_in!E9/SER_summary!E$27)</f>
        <v>144.14661811020159</v>
      </c>
      <c r="F9" s="100">
        <f>IF(SER_hh_tesh_in!F9=0,0,SER_hh_tesh_in!F9/SER_summary!F$27)</f>
        <v>146.42558039679716</v>
      </c>
      <c r="G9" s="100">
        <f>IF(SER_hh_tesh_in!G9=0,0,SER_hh_tesh_in!G9/SER_summary!G$27)</f>
        <v>148.43083165367125</v>
      </c>
      <c r="H9" s="100">
        <f>IF(SER_hh_tesh_in!H9=0,0,SER_hh_tesh_in!H9/SER_summary!H$27)</f>
        <v>144.01716737107725</v>
      </c>
      <c r="I9" s="100">
        <f>IF(SER_hh_tesh_in!I9=0,0,SER_hh_tesh_in!I9/SER_summary!I$27)</f>
        <v>164.51821157299827</v>
      </c>
      <c r="J9" s="100">
        <f>IF(SER_hh_tesh_in!J9=0,0,SER_hh_tesh_in!J9/SER_summary!J$27)</f>
        <v>127.81166476919496</v>
      </c>
      <c r="K9" s="100">
        <f>IF(SER_hh_tesh_in!K9=0,0,SER_hh_tesh_in!K9/SER_summary!K$27)</f>
        <v>105.372678554259</v>
      </c>
      <c r="L9" s="100">
        <f>IF(SER_hh_tesh_in!L9=0,0,SER_hh_tesh_in!L9/SER_summary!L$27)</f>
        <v>121.0140865712808</v>
      </c>
      <c r="M9" s="100">
        <f>IF(SER_hh_tesh_in!M9=0,0,SER_hh_tesh_in!M9/SER_summary!M$27)</f>
        <v>105.98618953308312</v>
      </c>
      <c r="N9" s="100">
        <f>IF(SER_hh_tesh_in!N9=0,0,SER_hh_tesh_in!N9/SER_summary!N$27)</f>
        <v>0</v>
      </c>
      <c r="O9" s="100">
        <f>IF(SER_hh_tesh_in!O9=0,0,SER_hh_tesh_in!O9/SER_summary!O$27)</f>
        <v>0</v>
      </c>
      <c r="P9" s="100">
        <f>IF(SER_hh_tesh_in!P9=0,0,SER_hh_tesh_in!P9/SER_summary!P$27)</f>
        <v>126.9974315366027</v>
      </c>
      <c r="Q9" s="100">
        <f>IF(SER_hh_tesh_in!Q9=0,0,SER_hh_tesh_in!Q9/SER_summary!Q$27)</f>
        <v>112.57115657094896</v>
      </c>
    </row>
    <row r="10" spans="1:17" ht="12" customHeight="1" x14ac:dyDescent="0.25">
      <c r="A10" s="88" t="s">
        <v>34</v>
      </c>
      <c r="B10" s="100"/>
      <c r="C10" s="100">
        <f>IF(SER_hh_tesh_in!C10=0,0,SER_hh_tesh_in!C10/SER_summary!C$27)</f>
        <v>138.06755261312236</v>
      </c>
      <c r="D10" s="100">
        <f>IF(SER_hh_tesh_in!D10=0,0,SER_hh_tesh_in!D10/SER_summary!D$27)</f>
        <v>141.72084364688936</v>
      </c>
      <c r="E10" s="100">
        <f>IF(SER_hh_tesh_in!E10=0,0,SER_hh_tesh_in!E10/SER_summary!E$27)</f>
        <v>145.91051060336673</v>
      </c>
      <c r="F10" s="100">
        <f>IF(SER_hh_tesh_in!F10=0,0,SER_hh_tesh_in!F10/SER_summary!F$27)</f>
        <v>147.18203951952151</v>
      </c>
      <c r="G10" s="100">
        <f>IF(SER_hh_tesh_in!G10=0,0,SER_hh_tesh_in!G10/SER_summary!G$27)</f>
        <v>139.86144934414943</v>
      </c>
      <c r="H10" s="100">
        <f>IF(SER_hh_tesh_in!H10=0,0,SER_hh_tesh_in!H10/SER_summary!H$27)</f>
        <v>142.87072197981627</v>
      </c>
      <c r="I10" s="100">
        <f>IF(SER_hh_tesh_in!I10=0,0,SER_hh_tesh_in!I10/SER_summary!I$27)</f>
        <v>147.84591356432952</v>
      </c>
      <c r="J10" s="100">
        <f>IF(SER_hh_tesh_in!J10=0,0,SER_hh_tesh_in!J10/SER_summary!J$27)</f>
        <v>0</v>
      </c>
      <c r="K10" s="100">
        <f>IF(SER_hh_tesh_in!K10=0,0,SER_hh_tesh_in!K10/SER_summary!K$27)</f>
        <v>116.46318171541967</v>
      </c>
      <c r="L10" s="100">
        <f>IF(SER_hh_tesh_in!L10=0,0,SER_hh_tesh_in!L10/SER_summary!L$27)</f>
        <v>123.23779531651283</v>
      </c>
      <c r="M10" s="100">
        <f>IF(SER_hh_tesh_in!M10=0,0,SER_hh_tesh_in!M10/SER_summary!M$27)</f>
        <v>104.92246900020542</v>
      </c>
      <c r="N10" s="100">
        <f>IF(SER_hh_tesh_in!N10=0,0,SER_hh_tesh_in!N10/SER_summary!N$27)</f>
        <v>127.96840258575845</v>
      </c>
      <c r="O10" s="100">
        <f>IF(SER_hh_tesh_in!O10=0,0,SER_hh_tesh_in!O10/SER_summary!O$27)</f>
        <v>117.65230228854662</v>
      </c>
      <c r="P10" s="100">
        <f>IF(SER_hh_tesh_in!P10=0,0,SER_hh_tesh_in!P10/SER_summary!P$27)</f>
        <v>0</v>
      </c>
      <c r="Q10" s="100">
        <f>IF(SER_hh_tesh_in!Q10=0,0,SER_hh_tesh_in!Q10/SER_summary!Q$27)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IF(SER_hh_tesh_in!C11=0,0,SER_hh_tesh_in!C11/SER_summary!C$27)</f>
        <v>0</v>
      </c>
      <c r="D11" s="100">
        <f>IF(SER_hh_tesh_in!D11=0,0,SER_hh_tesh_in!D11/SER_summary!D$27)</f>
        <v>0</v>
      </c>
      <c r="E11" s="100">
        <f>IF(SER_hh_tesh_in!E11=0,0,SER_hh_tesh_in!E11/SER_summary!E$27)</f>
        <v>0</v>
      </c>
      <c r="F11" s="100">
        <f>IF(SER_hh_tesh_in!F11=0,0,SER_hh_tesh_in!F11/SER_summary!F$27)</f>
        <v>0</v>
      </c>
      <c r="G11" s="100">
        <f>IF(SER_hh_tesh_in!G11=0,0,SER_hh_tesh_in!G11/SER_summary!G$27)</f>
        <v>0</v>
      </c>
      <c r="H11" s="100">
        <f>IF(SER_hh_tesh_in!H11=0,0,SER_hh_tesh_in!H11/SER_summary!H$27)</f>
        <v>0</v>
      </c>
      <c r="I11" s="100">
        <f>IF(SER_hh_tesh_in!I11=0,0,SER_hh_tesh_in!I11/SER_summary!I$27)</f>
        <v>0</v>
      </c>
      <c r="J11" s="100">
        <f>IF(SER_hh_tesh_in!J11=0,0,SER_hh_tesh_in!J11/SER_summary!J$27)</f>
        <v>0</v>
      </c>
      <c r="K11" s="100">
        <f>IF(SER_hh_tesh_in!K11=0,0,SER_hh_tesh_in!K11/SER_summary!K$27)</f>
        <v>0</v>
      </c>
      <c r="L11" s="100">
        <f>IF(SER_hh_tesh_in!L11=0,0,SER_hh_tesh_in!L11/SER_summary!L$27)</f>
        <v>0</v>
      </c>
      <c r="M11" s="100">
        <f>IF(SER_hh_tesh_in!M11=0,0,SER_hh_tesh_in!M11/SER_summary!M$27)</f>
        <v>0</v>
      </c>
      <c r="N11" s="100">
        <f>IF(SER_hh_tesh_in!N11=0,0,SER_hh_tesh_in!N11/SER_summary!N$27)</f>
        <v>0</v>
      </c>
      <c r="O11" s="100">
        <f>IF(SER_hh_tesh_in!O11=0,0,SER_hh_tesh_in!O11/SER_summary!O$27)</f>
        <v>0</v>
      </c>
      <c r="P11" s="100">
        <f>IF(SER_hh_tesh_in!P11=0,0,SER_hh_tesh_in!P11/SER_summary!P$27)</f>
        <v>0</v>
      </c>
      <c r="Q11" s="100">
        <f>IF(SER_hh_tesh_in!Q11=0,0,SER_hh_tesh_in!Q11/SER_summary!Q$27)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IF(SER_hh_tesh_in!C12=0,0,SER_hh_tesh_in!C12/SER_summary!C$27)</f>
        <v>137.2274237599689</v>
      </c>
      <c r="D12" s="100">
        <f>IF(SER_hh_tesh_in!D12=0,0,SER_hh_tesh_in!D12/SER_summary!D$27)</f>
        <v>0</v>
      </c>
      <c r="E12" s="100">
        <f>IF(SER_hh_tesh_in!E12=0,0,SER_hh_tesh_in!E12/SER_summary!E$27)</f>
        <v>145.40316611277657</v>
      </c>
      <c r="F12" s="100">
        <f>IF(SER_hh_tesh_in!F12=0,0,SER_hh_tesh_in!F12/SER_summary!F$27)</f>
        <v>142.37334792435186</v>
      </c>
      <c r="G12" s="100">
        <f>IF(SER_hh_tesh_in!G12=0,0,SER_hh_tesh_in!G12/SER_summary!G$27)</f>
        <v>136.89541591207512</v>
      </c>
      <c r="H12" s="100">
        <f>IF(SER_hh_tesh_in!H12=0,0,SER_hh_tesh_in!H12/SER_summary!H$27)</f>
        <v>137.63810761892319</v>
      </c>
      <c r="I12" s="100">
        <f>IF(SER_hh_tesh_in!I12=0,0,SER_hh_tesh_in!I12/SER_summary!I$27)</f>
        <v>132.49024257443585</v>
      </c>
      <c r="J12" s="100">
        <f>IF(SER_hh_tesh_in!J12=0,0,SER_hh_tesh_in!J12/SER_summary!J$27)</f>
        <v>116.19998650224854</v>
      </c>
      <c r="K12" s="100">
        <f>IF(SER_hh_tesh_in!K12=0,0,SER_hh_tesh_in!K12/SER_summary!K$27)</f>
        <v>104.42876036380316</v>
      </c>
      <c r="L12" s="100">
        <f>IF(SER_hh_tesh_in!L12=0,0,SER_hh_tesh_in!L12/SER_summary!L$27)</f>
        <v>114.72079964540077</v>
      </c>
      <c r="M12" s="100">
        <f>IF(SER_hh_tesh_in!M12=0,0,SER_hh_tesh_in!M12/SER_summary!M$27)</f>
        <v>100.62979905991578</v>
      </c>
      <c r="N12" s="100">
        <f>IF(SER_hh_tesh_in!N12=0,0,SER_hh_tesh_in!N12/SER_summary!N$27)</f>
        <v>121.51519937423936</v>
      </c>
      <c r="O12" s="100">
        <f>IF(SER_hh_tesh_in!O12=0,0,SER_hh_tesh_in!O12/SER_summary!O$27)</f>
        <v>117.90970118097003</v>
      </c>
      <c r="P12" s="100">
        <f>IF(SER_hh_tesh_in!P12=0,0,SER_hh_tesh_in!P12/SER_summary!P$27)</f>
        <v>0</v>
      </c>
      <c r="Q12" s="100">
        <f>IF(SER_hh_tesh_in!Q12=0,0,SER_hh_tesh_in!Q12/SER_summary!Q$27)</f>
        <v>109.66836179294968</v>
      </c>
    </row>
    <row r="13" spans="1:17" ht="12" customHeight="1" x14ac:dyDescent="0.25">
      <c r="A13" s="88" t="s">
        <v>105</v>
      </c>
      <c r="B13" s="100"/>
      <c r="C13" s="100">
        <f>IF(SER_hh_tesh_in!C13=0,0,SER_hh_tesh_in!C13/SER_summary!C$27)</f>
        <v>140.67229381034551</v>
      </c>
      <c r="D13" s="100">
        <f>IF(SER_hh_tesh_in!D13=0,0,SER_hh_tesh_in!D13/SER_summary!D$27)</f>
        <v>147.99517390244688</v>
      </c>
      <c r="E13" s="100">
        <f>IF(SER_hh_tesh_in!E13=0,0,SER_hh_tesh_in!E13/SER_summary!E$27)</f>
        <v>150.01562996961582</v>
      </c>
      <c r="F13" s="100">
        <f>IF(SER_hh_tesh_in!F13=0,0,SER_hh_tesh_in!F13/SER_summary!F$27)</f>
        <v>148.34266695096011</v>
      </c>
      <c r="G13" s="100">
        <f>IF(SER_hh_tesh_in!G13=0,0,SER_hh_tesh_in!G13/SER_summary!G$27)</f>
        <v>139.48286362041526</v>
      </c>
      <c r="H13" s="100">
        <f>IF(SER_hh_tesh_in!H13=0,0,SER_hh_tesh_in!H13/SER_summary!H$27)</f>
        <v>140.92317726833437</v>
      </c>
      <c r="I13" s="100">
        <f>IF(SER_hh_tesh_in!I13=0,0,SER_hh_tesh_in!I13/SER_summary!I$27)</f>
        <v>142.92163995984419</v>
      </c>
      <c r="J13" s="100">
        <f>IF(SER_hh_tesh_in!J13=0,0,SER_hh_tesh_in!J13/SER_summary!J$27)</f>
        <v>116.69094726230826</v>
      </c>
      <c r="K13" s="100">
        <f>IF(SER_hh_tesh_in!K13=0,0,SER_hh_tesh_in!K13/SER_summary!K$27)</f>
        <v>103.51435853571785</v>
      </c>
      <c r="L13" s="100">
        <f>IF(SER_hh_tesh_in!L13=0,0,SER_hh_tesh_in!L13/SER_summary!L$27)</f>
        <v>131.73717199087139</v>
      </c>
      <c r="M13" s="100">
        <f>IF(SER_hh_tesh_in!M13=0,0,SER_hh_tesh_in!M13/SER_summary!M$27)</f>
        <v>115.13204302716603</v>
      </c>
      <c r="N13" s="100">
        <f>IF(SER_hh_tesh_in!N13=0,0,SER_hh_tesh_in!N13/SER_summary!N$27)</f>
        <v>141.89218804620435</v>
      </c>
      <c r="O13" s="100">
        <f>IF(SER_hh_tesh_in!O13=0,0,SER_hh_tesh_in!O13/SER_summary!O$27)</f>
        <v>131.78609263364689</v>
      </c>
      <c r="P13" s="100">
        <f>IF(SER_hh_tesh_in!P13=0,0,SER_hh_tesh_in!P13/SER_summary!P$27)</f>
        <v>134.26924446146148</v>
      </c>
      <c r="Q13" s="100">
        <f>IF(SER_hh_tesh_in!Q13=0,0,SER_hh_tesh_in!Q13/SER_summary!Q$27)</f>
        <v>123.82168448706734</v>
      </c>
    </row>
    <row r="14" spans="1:17" ht="12" customHeight="1" x14ac:dyDescent="0.25">
      <c r="A14" s="51" t="s">
        <v>104</v>
      </c>
      <c r="B14" s="22"/>
      <c r="C14" s="22">
        <f>IF(SER_hh_tesh_in!C14=0,0,SER_hh_tesh_in!C14/SER_summary!C$27)</f>
        <v>0</v>
      </c>
      <c r="D14" s="22">
        <f>IF(SER_hh_tesh_in!D14=0,0,SER_hh_tesh_in!D14/SER_summary!D$27)</f>
        <v>149.64208330365955</v>
      </c>
      <c r="E14" s="22">
        <f>IF(SER_hh_tesh_in!E14=0,0,SER_hh_tesh_in!E14/SER_summary!E$27)</f>
        <v>152.14553044240827</v>
      </c>
      <c r="F14" s="22">
        <f>IF(SER_hh_tesh_in!F14=0,0,SER_hh_tesh_in!F14/SER_summary!F$27)</f>
        <v>150.46063779556795</v>
      </c>
      <c r="G14" s="22">
        <f>IF(SER_hh_tesh_in!G14=0,0,SER_hh_tesh_in!G14/SER_summary!G$27)</f>
        <v>142.29261809426293</v>
      </c>
      <c r="H14" s="22">
        <f>IF(SER_hh_tesh_in!H14=0,0,SER_hh_tesh_in!H14/SER_summary!H$27)</f>
        <v>144.22964929740235</v>
      </c>
      <c r="I14" s="22">
        <f>IF(SER_hh_tesh_in!I14=0,0,SER_hh_tesh_in!I14/SER_summary!I$27)</f>
        <v>148.4985213863622</v>
      </c>
      <c r="J14" s="22">
        <f>IF(SER_hh_tesh_in!J14=0,0,SER_hh_tesh_in!J14/SER_summary!J$27)</f>
        <v>0</v>
      </c>
      <c r="K14" s="22">
        <f>IF(SER_hh_tesh_in!K14=0,0,SER_hh_tesh_in!K14/SER_summary!K$27)</f>
        <v>0</v>
      </c>
      <c r="L14" s="22">
        <f>IF(SER_hh_tesh_in!L14=0,0,SER_hh_tesh_in!L14/SER_summary!L$27)</f>
        <v>120.38713481427902</v>
      </c>
      <c r="M14" s="22">
        <f>IF(SER_hh_tesh_in!M14=0,0,SER_hh_tesh_in!M14/SER_summary!M$27)</f>
        <v>104.11508206590013</v>
      </c>
      <c r="N14" s="22">
        <f>IF(SER_hh_tesh_in!N14=0,0,SER_hh_tesh_in!N14/SER_summary!N$27)</f>
        <v>128.03196167911534</v>
      </c>
      <c r="O14" s="22">
        <f>IF(SER_hh_tesh_in!O14=0,0,SER_hh_tesh_in!O14/SER_summary!O$27)</f>
        <v>0</v>
      </c>
      <c r="P14" s="22">
        <f>IF(SER_hh_tesh_in!P14=0,0,SER_hh_tesh_in!P14/SER_summary!P$27)</f>
        <v>121.10683366913416</v>
      </c>
      <c r="Q14" s="22">
        <f>IF(SER_hh_tesh_in!Q14=0,0,SER_hh_tesh_in!Q14/SER_summary!Q$27)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IF(SER_hh_tesh_in!C15=0,0,SER_hh_tesh_in!C15/SER_summary!C$27)</f>
        <v>1.1973638042692862</v>
      </c>
      <c r="D15" s="104">
        <f>IF(SER_hh_tesh_in!D15=0,0,SER_hh_tesh_in!D15/SER_summary!D$27)</f>
        <v>2.9327793870390315</v>
      </c>
      <c r="E15" s="104">
        <f>IF(SER_hh_tesh_in!E15=0,0,SER_hh_tesh_in!E15/SER_summary!E$27)</f>
        <v>2.1001295963936162</v>
      </c>
      <c r="F15" s="104">
        <f>IF(SER_hh_tesh_in!F15=0,0,SER_hh_tesh_in!F15/SER_summary!F$27)</f>
        <v>2.1820012660734585</v>
      </c>
      <c r="G15" s="104">
        <f>IF(SER_hh_tesh_in!G15=0,0,SER_hh_tesh_in!G15/SER_summary!G$27)</f>
        <v>1.2667647457051832</v>
      </c>
      <c r="H15" s="104">
        <f>IF(SER_hh_tesh_in!H15=0,0,SER_hh_tesh_in!H15/SER_summary!H$27)</f>
        <v>2.0284179114661383</v>
      </c>
      <c r="I15" s="104">
        <f>IF(SER_hh_tesh_in!I15=0,0,SER_hh_tesh_in!I15/SER_summary!I$27)</f>
        <v>1.3378515027559192</v>
      </c>
      <c r="J15" s="104">
        <f>IF(SER_hh_tesh_in!J15=0,0,SER_hh_tesh_in!J15/SER_summary!J$27)</f>
        <v>1.5985509475868411</v>
      </c>
      <c r="K15" s="104">
        <f>IF(SER_hh_tesh_in!K15=0,0,SER_hh_tesh_in!K15/SER_summary!K$27)</f>
        <v>1.2358535145429843</v>
      </c>
      <c r="L15" s="104">
        <f>IF(SER_hh_tesh_in!L15=0,0,SER_hh_tesh_in!L15/SER_summary!L$27)</f>
        <v>1.1989702673112244</v>
      </c>
      <c r="M15" s="104">
        <f>IF(SER_hh_tesh_in!M15=0,0,SER_hh_tesh_in!M15/SER_summary!M$27)</f>
        <v>1.1978868850233249</v>
      </c>
      <c r="N15" s="104">
        <f>IF(SER_hh_tesh_in!N15=0,0,SER_hh_tesh_in!N15/SER_summary!N$27)</f>
        <v>1.4529655480580417</v>
      </c>
      <c r="O15" s="104">
        <f>IF(SER_hh_tesh_in!O15=0,0,SER_hh_tesh_in!O15/SER_summary!O$27)</f>
        <v>1.3120525732863999</v>
      </c>
      <c r="P15" s="104">
        <f>IF(SER_hh_tesh_in!P15=0,0,SER_hh_tesh_in!P15/SER_summary!P$27)</f>
        <v>2.4076851027246868</v>
      </c>
      <c r="Q15" s="104">
        <f>IF(SER_hh_tesh_in!Q15=0,0,SER_hh_tesh_in!Q15/SER_summary!Q$27)</f>
        <v>1.4985771848411042</v>
      </c>
    </row>
    <row r="16" spans="1:17" ht="12.95" customHeight="1" x14ac:dyDescent="0.25">
      <c r="A16" s="90" t="s">
        <v>102</v>
      </c>
      <c r="B16" s="101"/>
      <c r="C16" s="101">
        <f>IF(SER_hh_tesh_in!C16=0,0,SER_hh_tesh_in!C16/SER_summary!C$27)</f>
        <v>18.97775247510971</v>
      </c>
      <c r="D16" s="101">
        <f>IF(SER_hh_tesh_in!D16=0,0,SER_hh_tesh_in!D16/SER_summary!D$27)</f>
        <v>19.025583105631664</v>
      </c>
      <c r="E16" s="101">
        <f>IF(SER_hh_tesh_in!E16=0,0,SER_hh_tesh_in!E16/SER_summary!E$27)</f>
        <v>19.113326908013292</v>
      </c>
      <c r="F16" s="101">
        <f>IF(SER_hh_tesh_in!F16=0,0,SER_hh_tesh_in!F16/SER_summary!F$27)</f>
        <v>19.235157414928025</v>
      </c>
      <c r="G16" s="101">
        <f>IF(SER_hh_tesh_in!G16=0,0,SER_hh_tesh_in!G16/SER_summary!G$27)</f>
        <v>19.344450509472569</v>
      </c>
      <c r="H16" s="101">
        <f>IF(SER_hh_tesh_in!H16=0,0,SER_hh_tesh_in!H16/SER_summary!H$27)</f>
        <v>19.567525971176298</v>
      </c>
      <c r="I16" s="101">
        <f>IF(SER_hh_tesh_in!I16=0,0,SER_hh_tesh_in!I16/SER_summary!I$27)</f>
        <v>19.676233757309038</v>
      </c>
      <c r="J16" s="101">
        <f>IF(SER_hh_tesh_in!J16=0,0,SER_hh_tesh_in!J16/SER_summary!J$27)</f>
        <v>19.744796673818037</v>
      </c>
      <c r="K16" s="101">
        <f>IF(SER_hh_tesh_in!K16=0,0,SER_hh_tesh_in!K16/SER_summary!K$27)</f>
        <v>19.57618590560913</v>
      </c>
      <c r="L16" s="101">
        <f>IF(SER_hh_tesh_in!L16=0,0,SER_hh_tesh_in!L16/SER_summary!L$27)</f>
        <v>19.651222866606012</v>
      </c>
      <c r="M16" s="101">
        <f>IF(SER_hh_tesh_in!M16=0,0,SER_hh_tesh_in!M16/SER_summary!M$27)</f>
        <v>19.905771146385483</v>
      </c>
      <c r="N16" s="101">
        <f>IF(SER_hh_tesh_in!N16=0,0,SER_hh_tesh_in!N16/SER_summary!N$27)</f>
        <v>20.119742076473191</v>
      </c>
      <c r="O16" s="101">
        <f>IF(SER_hh_tesh_in!O16=0,0,SER_hh_tesh_in!O16/SER_summary!O$27)</f>
        <v>20.390676330587429</v>
      </c>
      <c r="P16" s="101">
        <f>IF(SER_hh_tesh_in!P16=0,0,SER_hh_tesh_in!P16/SER_summary!P$27)</f>
        <v>20.873206239947883</v>
      </c>
      <c r="Q16" s="101">
        <f>IF(SER_hh_tesh_in!Q16=0,0,SER_hh_tesh_in!Q16/SER_summary!Q$27)</f>
        <v>21.15158325316262</v>
      </c>
    </row>
    <row r="17" spans="1:17" ht="12.95" customHeight="1" x14ac:dyDescent="0.25">
      <c r="A17" s="88" t="s">
        <v>101</v>
      </c>
      <c r="B17" s="103"/>
      <c r="C17" s="103">
        <f>IF(SER_hh_tesh_in!C17=0,0,SER_hh_tesh_in!C17/SER_summary!C$27)</f>
        <v>0</v>
      </c>
      <c r="D17" s="103">
        <f>IF(SER_hh_tesh_in!D17=0,0,SER_hh_tesh_in!D17/SER_summary!D$27)</f>
        <v>0</v>
      </c>
      <c r="E17" s="103">
        <f>IF(SER_hh_tesh_in!E17=0,0,SER_hh_tesh_in!E17/SER_summary!E$27)</f>
        <v>0</v>
      </c>
      <c r="F17" s="103">
        <f>IF(SER_hh_tesh_in!F17=0,0,SER_hh_tesh_in!F17/SER_summary!F$27)</f>
        <v>0</v>
      </c>
      <c r="G17" s="103">
        <f>IF(SER_hh_tesh_in!G17=0,0,SER_hh_tesh_in!G17/SER_summary!G$27)</f>
        <v>0</v>
      </c>
      <c r="H17" s="103">
        <f>IF(SER_hh_tesh_in!H17=0,0,SER_hh_tesh_in!H17/SER_summary!H$27)</f>
        <v>0</v>
      </c>
      <c r="I17" s="103">
        <f>IF(SER_hh_tesh_in!I17=0,0,SER_hh_tesh_in!I17/SER_summary!I$27)</f>
        <v>0</v>
      </c>
      <c r="J17" s="103">
        <f>IF(SER_hh_tesh_in!J17=0,0,SER_hh_tesh_in!J17/SER_summary!J$27)</f>
        <v>0</v>
      </c>
      <c r="K17" s="103">
        <f>IF(SER_hh_tesh_in!K17=0,0,SER_hh_tesh_in!K17/SER_summary!K$27)</f>
        <v>0</v>
      </c>
      <c r="L17" s="103">
        <f>IF(SER_hh_tesh_in!L17=0,0,SER_hh_tesh_in!L17/SER_summary!L$27)</f>
        <v>0</v>
      </c>
      <c r="M17" s="103">
        <f>IF(SER_hh_tesh_in!M17=0,0,SER_hh_tesh_in!M17/SER_summary!M$27)</f>
        <v>0</v>
      </c>
      <c r="N17" s="103">
        <f>IF(SER_hh_tesh_in!N17=0,0,SER_hh_tesh_in!N17/SER_summary!N$27)</f>
        <v>0</v>
      </c>
      <c r="O17" s="103">
        <f>IF(SER_hh_tesh_in!O17=0,0,SER_hh_tesh_in!O17/SER_summary!O$27)</f>
        <v>0</v>
      </c>
      <c r="P17" s="103">
        <f>IF(SER_hh_tesh_in!P17=0,0,SER_hh_tesh_in!P17/SER_summary!P$27)</f>
        <v>0</v>
      </c>
      <c r="Q17" s="103">
        <f>IF(SER_hh_tesh_in!Q17=0,0,SER_hh_tesh_in!Q17/SER_summary!Q$27)</f>
        <v>0</v>
      </c>
    </row>
    <row r="18" spans="1:17" ht="12" customHeight="1" x14ac:dyDescent="0.25">
      <c r="A18" s="88" t="s">
        <v>100</v>
      </c>
      <c r="B18" s="103"/>
      <c r="C18" s="103">
        <f>IF(SER_hh_tesh_in!C18=0,0,SER_hh_tesh_in!C18/SER_summary!C$27)</f>
        <v>18.97775247510971</v>
      </c>
      <c r="D18" s="103">
        <f>IF(SER_hh_tesh_in!D18=0,0,SER_hh_tesh_in!D18/SER_summary!D$27)</f>
        <v>19.025583105631664</v>
      </c>
      <c r="E18" s="103">
        <f>IF(SER_hh_tesh_in!E18=0,0,SER_hh_tesh_in!E18/SER_summary!E$27)</f>
        <v>19.113326908013292</v>
      </c>
      <c r="F18" s="103">
        <f>IF(SER_hh_tesh_in!F18=0,0,SER_hh_tesh_in!F18/SER_summary!F$27)</f>
        <v>19.235157414928025</v>
      </c>
      <c r="G18" s="103">
        <f>IF(SER_hh_tesh_in!G18=0,0,SER_hh_tesh_in!G18/SER_summary!G$27)</f>
        <v>19.344450509472569</v>
      </c>
      <c r="H18" s="103">
        <f>IF(SER_hh_tesh_in!H18=0,0,SER_hh_tesh_in!H18/SER_summary!H$27)</f>
        <v>19.567525971176298</v>
      </c>
      <c r="I18" s="103">
        <f>IF(SER_hh_tesh_in!I18=0,0,SER_hh_tesh_in!I18/SER_summary!I$27)</f>
        <v>19.676233757309038</v>
      </c>
      <c r="J18" s="103">
        <f>IF(SER_hh_tesh_in!J18=0,0,SER_hh_tesh_in!J18/SER_summary!J$27)</f>
        <v>19.744796673818037</v>
      </c>
      <c r="K18" s="103">
        <f>IF(SER_hh_tesh_in!K18=0,0,SER_hh_tesh_in!K18/SER_summary!K$27)</f>
        <v>19.57618590560913</v>
      </c>
      <c r="L18" s="103">
        <f>IF(SER_hh_tesh_in!L18=0,0,SER_hh_tesh_in!L18/SER_summary!L$27)</f>
        <v>19.651222866606012</v>
      </c>
      <c r="M18" s="103">
        <f>IF(SER_hh_tesh_in!M18=0,0,SER_hh_tesh_in!M18/SER_summary!M$27)</f>
        <v>19.905771146385483</v>
      </c>
      <c r="N18" s="103">
        <f>IF(SER_hh_tesh_in!N18=0,0,SER_hh_tesh_in!N18/SER_summary!N$27)</f>
        <v>20.119742076473191</v>
      </c>
      <c r="O18" s="103">
        <f>IF(SER_hh_tesh_in!O18=0,0,SER_hh_tesh_in!O18/SER_summary!O$27)</f>
        <v>20.390676330587429</v>
      </c>
      <c r="P18" s="103">
        <f>IF(SER_hh_tesh_in!P18=0,0,SER_hh_tesh_in!P18/SER_summary!P$27)</f>
        <v>20.873206239947883</v>
      </c>
      <c r="Q18" s="103">
        <f>IF(SER_hh_tesh_in!Q18=0,0,SER_hh_tesh_in!Q18/SER_summary!Q$27)</f>
        <v>21.15158325316262</v>
      </c>
    </row>
    <row r="19" spans="1:17" ht="12.95" customHeight="1" x14ac:dyDescent="0.25">
      <c r="A19" s="90" t="s">
        <v>47</v>
      </c>
      <c r="B19" s="101"/>
      <c r="C19" s="101">
        <f>IF(SER_hh_tesh_in!C19=0,0,SER_hh_tesh_in!C19/SER_summary!C$27)</f>
        <v>15.351626731202323</v>
      </c>
      <c r="D19" s="101">
        <f>IF(SER_hh_tesh_in!D19=0,0,SER_hh_tesh_in!D19/SER_summary!D$27)</f>
        <v>15.472552086106928</v>
      </c>
      <c r="E19" s="101">
        <f>IF(SER_hh_tesh_in!E19=0,0,SER_hh_tesh_in!E19/SER_summary!E$27)</f>
        <v>15.528625048594325</v>
      </c>
      <c r="F19" s="101">
        <f>IF(SER_hh_tesh_in!F19=0,0,SER_hh_tesh_in!F19/SER_summary!F$27)</f>
        <v>15.763447305890775</v>
      </c>
      <c r="G19" s="101">
        <f>IF(SER_hh_tesh_in!G19=0,0,SER_hh_tesh_in!G19/SER_summary!G$27)</f>
        <v>15.65149471839517</v>
      </c>
      <c r="H19" s="101">
        <f>IF(SER_hh_tesh_in!H19=0,0,SER_hh_tesh_in!H19/SER_summary!H$27)</f>
        <v>15.846268370985609</v>
      </c>
      <c r="I19" s="101">
        <f>IF(SER_hh_tesh_in!I19=0,0,SER_hh_tesh_in!I19/SER_summary!I$27)</f>
        <v>16.115584304433831</v>
      </c>
      <c r="J19" s="101">
        <f>IF(SER_hh_tesh_in!J19=0,0,SER_hh_tesh_in!J19/SER_summary!J$27)</f>
        <v>15.608956260731022</v>
      </c>
      <c r="K19" s="101">
        <f>IF(SER_hh_tesh_in!K19=0,0,SER_hh_tesh_in!K19/SER_summary!K$27)</f>
        <v>15.571241588609473</v>
      </c>
      <c r="L19" s="101">
        <f>IF(SER_hh_tesh_in!L19=0,0,SER_hh_tesh_in!L19/SER_summary!L$27)</f>
        <v>15.731056463448082</v>
      </c>
      <c r="M19" s="101">
        <f>IF(SER_hh_tesh_in!M19=0,0,SER_hh_tesh_in!M19/SER_summary!M$27)</f>
        <v>16.343846161036669</v>
      </c>
      <c r="N19" s="101">
        <f>IF(SER_hh_tesh_in!N19=0,0,SER_hh_tesh_in!N19/SER_summary!N$27)</f>
        <v>16.356738502036819</v>
      </c>
      <c r="O19" s="101">
        <f>IF(SER_hh_tesh_in!O19=0,0,SER_hh_tesh_in!O19/SER_summary!O$27)</f>
        <v>16.758566175009499</v>
      </c>
      <c r="P19" s="101">
        <f>IF(SER_hh_tesh_in!P19=0,0,SER_hh_tesh_in!P19/SER_summary!P$27)</f>
        <v>16.757633643356719</v>
      </c>
      <c r="Q19" s="101">
        <f>IF(SER_hh_tesh_in!Q19=0,0,SER_hh_tesh_in!Q19/SER_summary!Q$27)</f>
        <v>16.70274565782346</v>
      </c>
    </row>
    <row r="20" spans="1:17" ht="12" customHeight="1" x14ac:dyDescent="0.25">
      <c r="A20" s="88" t="s">
        <v>38</v>
      </c>
      <c r="B20" s="100"/>
      <c r="C20" s="100">
        <f>IF(SER_hh_tesh_in!C20=0,0,SER_hh_tesh_in!C20/SER_summary!C$27)</f>
        <v>0</v>
      </c>
      <c r="D20" s="100">
        <f>IF(SER_hh_tesh_in!D20=0,0,SER_hh_tesh_in!D20/SER_summary!D$27)</f>
        <v>0</v>
      </c>
      <c r="E20" s="100">
        <f>IF(SER_hh_tesh_in!E20=0,0,SER_hh_tesh_in!E20/SER_summary!E$27)</f>
        <v>0</v>
      </c>
      <c r="F20" s="100">
        <f>IF(SER_hh_tesh_in!F20=0,0,SER_hh_tesh_in!F20/SER_summary!F$27)</f>
        <v>0</v>
      </c>
      <c r="G20" s="100">
        <f>IF(SER_hh_tesh_in!G20=0,0,SER_hh_tesh_in!G20/SER_summary!G$27)</f>
        <v>0</v>
      </c>
      <c r="H20" s="100">
        <f>IF(SER_hh_tesh_in!H20=0,0,SER_hh_tesh_in!H20/SER_summary!H$27)</f>
        <v>0</v>
      </c>
      <c r="I20" s="100">
        <f>IF(SER_hh_tesh_in!I20=0,0,SER_hh_tesh_in!I20/SER_summary!I$27)</f>
        <v>0</v>
      </c>
      <c r="J20" s="100">
        <f>IF(SER_hh_tesh_in!J20=0,0,SER_hh_tesh_in!J20/SER_summary!J$27)</f>
        <v>0</v>
      </c>
      <c r="K20" s="100">
        <f>IF(SER_hh_tesh_in!K20=0,0,SER_hh_tesh_in!K20/SER_summary!K$27)</f>
        <v>0</v>
      </c>
      <c r="L20" s="100">
        <f>IF(SER_hh_tesh_in!L20=0,0,SER_hh_tesh_in!L20/SER_summary!L$27)</f>
        <v>0</v>
      </c>
      <c r="M20" s="100">
        <f>IF(SER_hh_tesh_in!M20=0,0,SER_hh_tesh_in!M20/SER_summary!M$27)</f>
        <v>0</v>
      </c>
      <c r="N20" s="100">
        <f>IF(SER_hh_tesh_in!N20=0,0,SER_hh_tesh_in!N20/SER_summary!N$27)</f>
        <v>0</v>
      </c>
      <c r="O20" s="100">
        <f>IF(SER_hh_tesh_in!O20=0,0,SER_hh_tesh_in!O20/SER_summary!O$27)</f>
        <v>0</v>
      </c>
      <c r="P20" s="100">
        <f>IF(SER_hh_tesh_in!P20=0,0,SER_hh_tesh_in!P20/SER_summary!P$27)</f>
        <v>0</v>
      </c>
      <c r="Q20" s="100">
        <f>IF(SER_hh_tesh_in!Q20=0,0,SER_hh_tesh_in!Q20/SER_summary!Q$27)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IF(SER_hh_tesh_in!C21=0,0,SER_hh_tesh_in!C21/SER_summary!C$27)</f>
        <v>0</v>
      </c>
      <c r="D21" s="100">
        <f>IF(SER_hh_tesh_in!D21=0,0,SER_hh_tesh_in!D21/SER_summary!D$27)</f>
        <v>0</v>
      </c>
      <c r="E21" s="100">
        <f>IF(SER_hh_tesh_in!E21=0,0,SER_hh_tesh_in!E21/SER_summary!E$27)</f>
        <v>0</v>
      </c>
      <c r="F21" s="100">
        <f>IF(SER_hh_tesh_in!F21=0,0,SER_hh_tesh_in!F21/SER_summary!F$27)</f>
        <v>0</v>
      </c>
      <c r="G21" s="100">
        <f>IF(SER_hh_tesh_in!G21=0,0,SER_hh_tesh_in!G21/SER_summary!G$27)</f>
        <v>0</v>
      </c>
      <c r="H21" s="100">
        <f>IF(SER_hh_tesh_in!H21=0,0,SER_hh_tesh_in!H21/SER_summary!H$27)</f>
        <v>0</v>
      </c>
      <c r="I21" s="100">
        <f>IF(SER_hh_tesh_in!I21=0,0,SER_hh_tesh_in!I21/SER_summary!I$27)</f>
        <v>0</v>
      </c>
      <c r="J21" s="100">
        <f>IF(SER_hh_tesh_in!J21=0,0,SER_hh_tesh_in!J21/SER_summary!J$27)</f>
        <v>0</v>
      </c>
      <c r="K21" s="100">
        <f>IF(SER_hh_tesh_in!K21=0,0,SER_hh_tesh_in!K21/SER_summary!K$27)</f>
        <v>0</v>
      </c>
      <c r="L21" s="100">
        <f>IF(SER_hh_tesh_in!L21=0,0,SER_hh_tesh_in!L21/SER_summary!L$27)</f>
        <v>0</v>
      </c>
      <c r="M21" s="100">
        <f>IF(SER_hh_tesh_in!M21=0,0,SER_hh_tesh_in!M21/SER_summary!M$27)</f>
        <v>0</v>
      </c>
      <c r="N21" s="100">
        <f>IF(SER_hh_tesh_in!N21=0,0,SER_hh_tesh_in!N21/SER_summary!N$27)</f>
        <v>0</v>
      </c>
      <c r="O21" s="100">
        <f>IF(SER_hh_tesh_in!O21=0,0,SER_hh_tesh_in!O21/SER_summary!O$27)</f>
        <v>0</v>
      </c>
      <c r="P21" s="100">
        <f>IF(SER_hh_tesh_in!P21=0,0,SER_hh_tesh_in!P21/SER_summary!P$27)</f>
        <v>0</v>
      </c>
      <c r="Q21" s="100">
        <f>IF(SER_hh_tesh_in!Q21=0,0,SER_hh_tesh_in!Q21/SER_summary!Q$27)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IF(SER_hh_tesh_in!C22=0,0,SER_hh_tesh_in!C22/SER_summary!C$27)</f>
        <v>15.356855986303529</v>
      </c>
      <c r="D22" s="100">
        <f>IF(SER_hh_tesh_in!D22=0,0,SER_hh_tesh_in!D22/SER_summary!D$27)</f>
        <v>15.453523937157428</v>
      </c>
      <c r="E22" s="100">
        <f>IF(SER_hh_tesh_in!E22=0,0,SER_hh_tesh_in!E22/SER_summary!E$27)</f>
        <v>15.496466188236829</v>
      </c>
      <c r="F22" s="100">
        <f>IF(SER_hh_tesh_in!F22=0,0,SER_hh_tesh_in!F22/SER_summary!F$27)</f>
        <v>15.616828915078466</v>
      </c>
      <c r="G22" s="100">
        <f>IF(SER_hh_tesh_in!G22=0,0,SER_hh_tesh_in!G22/SER_summary!G$27)</f>
        <v>15.590261696317885</v>
      </c>
      <c r="H22" s="100">
        <f>IF(SER_hh_tesh_in!H22=0,0,SER_hh_tesh_in!H22/SER_summary!H$27)</f>
        <v>15.776328895561267</v>
      </c>
      <c r="I22" s="100">
        <f>IF(SER_hh_tesh_in!I22=0,0,SER_hh_tesh_in!I22/SER_summary!I$27)</f>
        <v>15.832755771928094</v>
      </c>
      <c r="J22" s="100">
        <f>IF(SER_hh_tesh_in!J22=0,0,SER_hh_tesh_in!J22/SER_summary!J$27)</f>
        <v>15.581012886690877</v>
      </c>
      <c r="K22" s="100">
        <f>IF(SER_hh_tesh_in!K22=0,0,SER_hh_tesh_in!K22/SER_summary!K$27)</f>
        <v>15.741682219895063</v>
      </c>
      <c r="L22" s="100">
        <f>IF(SER_hh_tesh_in!L22=0,0,SER_hh_tesh_in!L22/SER_summary!L$27)</f>
        <v>15.863142930528969</v>
      </c>
      <c r="M22" s="100">
        <f>IF(SER_hh_tesh_in!M22=0,0,SER_hh_tesh_in!M22/SER_summary!M$27)</f>
        <v>16.258116413727215</v>
      </c>
      <c r="N22" s="100">
        <f>IF(SER_hh_tesh_in!N22=0,0,SER_hh_tesh_in!N22/SER_summary!N$27)</f>
        <v>16.430210214955412</v>
      </c>
      <c r="O22" s="100">
        <f>IF(SER_hh_tesh_in!O22=0,0,SER_hh_tesh_in!O22/SER_summary!O$27)</f>
        <v>16.698668224619137</v>
      </c>
      <c r="P22" s="100">
        <f>IF(SER_hh_tesh_in!P22=0,0,SER_hh_tesh_in!P22/SER_summary!P$27)</f>
        <v>16.697817248035545</v>
      </c>
      <c r="Q22" s="100">
        <f>IF(SER_hh_tesh_in!Q22=0,0,SER_hh_tesh_in!Q22/SER_summary!Q$27)</f>
        <v>16.896135072667256</v>
      </c>
    </row>
    <row r="23" spans="1:17" ht="12" customHeight="1" x14ac:dyDescent="0.25">
      <c r="A23" s="88" t="s">
        <v>98</v>
      </c>
      <c r="B23" s="100"/>
      <c r="C23" s="100">
        <f>IF(SER_hh_tesh_in!C23=0,0,SER_hh_tesh_in!C23/SER_summary!C$27)</f>
        <v>15.345834150343274</v>
      </c>
      <c r="D23" s="100">
        <f>IF(SER_hh_tesh_in!D23=0,0,SER_hh_tesh_in!D23/SER_summary!D$27)</f>
        <v>15.572526183322063</v>
      </c>
      <c r="E23" s="100">
        <f>IF(SER_hh_tesh_in!E23=0,0,SER_hh_tesh_in!E23/SER_summary!E$27)</f>
        <v>15.632059839472351</v>
      </c>
      <c r="F23" s="100">
        <f>IF(SER_hh_tesh_in!F23=0,0,SER_hh_tesh_in!F23/SER_summary!F$27)</f>
        <v>15.831240110224677</v>
      </c>
      <c r="G23" s="100">
        <f>IF(SER_hh_tesh_in!G23=0,0,SER_hh_tesh_in!G23/SER_summary!G$27)</f>
        <v>15.807220073345508</v>
      </c>
      <c r="H23" s="100">
        <f>IF(SER_hh_tesh_in!H23=0,0,SER_hh_tesh_in!H23/SER_summary!H$27)</f>
        <v>15.895411234058148</v>
      </c>
      <c r="I23" s="100">
        <f>IF(SER_hh_tesh_in!I23=0,0,SER_hh_tesh_in!I23/SER_summary!I$27)</f>
        <v>16.092712615922466</v>
      </c>
      <c r="J23" s="100">
        <f>IF(SER_hh_tesh_in!J23=0,0,SER_hh_tesh_in!J23/SER_summary!J$27)</f>
        <v>15.841026075078046</v>
      </c>
      <c r="K23" s="100">
        <f>IF(SER_hh_tesh_in!K23=0,0,SER_hh_tesh_in!K23/SER_summary!K$27)</f>
        <v>15.974063120609458</v>
      </c>
      <c r="L23" s="100">
        <f>IF(SER_hh_tesh_in!L23=0,0,SER_hh_tesh_in!L23/SER_summary!L$27)</f>
        <v>16.007541471226869</v>
      </c>
      <c r="M23" s="100">
        <f>IF(SER_hh_tesh_in!M23=0,0,SER_hh_tesh_in!M23/SER_summary!M$27)</f>
        <v>16.326273909640118</v>
      </c>
      <c r="N23" s="100">
        <f>IF(SER_hh_tesh_in!N23=0,0,SER_hh_tesh_in!N23/SER_summary!N$27)</f>
        <v>16.437407507730459</v>
      </c>
      <c r="O23" s="100">
        <f>IF(SER_hh_tesh_in!O23=0,0,SER_hh_tesh_in!O23/SER_summary!O$27)</f>
        <v>16.63396405117312</v>
      </c>
      <c r="P23" s="100">
        <f>IF(SER_hh_tesh_in!P23=0,0,SER_hh_tesh_in!P23/SER_summary!P$27)</f>
        <v>16.563960737611151</v>
      </c>
      <c r="Q23" s="100">
        <f>IF(SER_hh_tesh_in!Q23=0,0,SER_hh_tesh_in!Q23/SER_summary!Q$27)</f>
        <v>16.706336124696183</v>
      </c>
    </row>
    <row r="24" spans="1:17" ht="12" customHeight="1" x14ac:dyDescent="0.25">
      <c r="A24" s="88" t="s">
        <v>34</v>
      </c>
      <c r="B24" s="100"/>
      <c r="C24" s="100">
        <f>IF(SER_hh_tesh_in!C24=0,0,SER_hh_tesh_in!C24/SER_summary!C$27)</f>
        <v>15.361430365045816</v>
      </c>
      <c r="D24" s="100">
        <f>IF(SER_hh_tesh_in!D24=0,0,SER_hh_tesh_in!D24/SER_summary!D$27)</f>
        <v>15.441078349855788</v>
      </c>
      <c r="E24" s="100">
        <f>IF(SER_hh_tesh_in!E24=0,0,SER_hh_tesh_in!E24/SER_summary!E$27)</f>
        <v>15.466411951423058</v>
      </c>
      <c r="F24" s="100">
        <f>IF(SER_hh_tesh_in!F24=0,0,SER_hh_tesh_in!F24/SER_summary!F$27)</f>
        <v>15.763291579214721</v>
      </c>
      <c r="G24" s="100">
        <f>IF(SER_hh_tesh_in!G24=0,0,SER_hh_tesh_in!G24/SER_summary!G$27)</f>
        <v>15.765779348613746</v>
      </c>
      <c r="H24" s="100">
        <f>IF(SER_hh_tesh_in!H24=0,0,SER_hh_tesh_in!H24/SER_summary!H$27)</f>
        <v>15.875982689677427</v>
      </c>
      <c r="I24" s="100">
        <f>IF(SER_hh_tesh_in!I24=0,0,SER_hh_tesh_in!I24/SER_summary!I$27)</f>
        <v>16.06274553217785</v>
      </c>
      <c r="J24" s="100">
        <f>IF(SER_hh_tesh_in!J24=0,0,SER_hh_tesh_in!J24/SER_summary!J$27)</f>
        <v>15.682245878968473</v>
      </c>
      <c r="K24" s="100">
        <f>IF(SER_hh_tesh_in!K24=0,0,SER_hh_tesh_in!K24/SER_summary!K$27)</f>
        <v>15.832347061331202</v>
      </c>
      <c r="L24" s="100">
        <f>IF(SER_hh_tesh_in!L24=0,0,SER_hh_tesh_in!L24/SER_summary!L$27)</f>
        <v>15.953982673047159</v>
      </c>
      <c r="M24" s="100">
        <f>IF(SER_hh_tesh_in!M24=0,0,SER_hh_tesh_in!M24/SER_summary!M$27)</f>
        <v>16.312517847308502</v>
      </c>
      <c r="N24" s="100">
        <f>IF(SER_hh_tesh_in!N24=0,0,SER_hh_tesh_in!N24/SER_summary!N$27)</f>
        <v>16.409105531665762</v>
      </c>
      <c r="O24" s="100">
        <f>IF(SER_hh_tesh_in!O24=0,0,SER_hh_tesh_in!O24/SER_summary!O$27)</f>
        <v>16.602521442739789</v>
      </c>
      <c r="P24" s="100">
        <f>IF(SER_hh_tesh_in!P24=0,0,SER_hh_tesh_in!P24/SER_summary!P$27)</f>
        <v>16.528995766289928</v>
      </c>
      <c r="Q24" s="100">
        <f>IF(SER_hh_tesh_in!Q24=0,0,SER_hh_tesh_in!Q24/SER_summary!Q$27)</f>
        <v>16.662219732652208</v>
      </c>
    </row>
    <row r="25" spans="1:17" ht="12" customHeight="1" x14ac:dyDescent="0.25">
      <c r="A25" s="88" t="s">
        <v>42</v>
      </c>
      <c r="B25" s="100"/>
      <c r="C25" s="100">
        <f>IF(SER_hh_tesh_in!C25=0,0,SER_hh_tesh_in!C25/SER_summary!C$27)</f>
        <v>15.271694715614519</v>
      </c>
      <c r="D25" s="100">
        <f>IF(SER_hh_tesh_in!D25=0,0,SER_hh_tesh_in!D25/SER_summary!D$27)</f>
        <v>15.285380140531272</v>
      </c>
      <c r="E25" s="100">
        <f>IF(SER_hh_tesh_in!E25=0,0,SER_hh_tesh_in!E25/SER_summary!E$27)</f>
        <v>15.248383598365143</v>
      </c>
      <c r="F25" s="100">
        <f>IF(SER_hh_tesh_in!F25=0,0,SER_hh_tesh_in!F25/SER_summary!F$27)</f>
        <v>15.360400176229547</v>
      </c>
      <c r="G25" s="100">
        <f>IF(SER_hh_tesh_in!G25=0,0,SER_hh_tesh_in!G25/SER_summary!G$27)</f>
        <v>15.22171134755075</v>
      </c>
      <c r="H25" s="100">
        <f>IF(SER_hh_tesh_in!H25=0,0,SER_hh_tesh_in!H25/SER_summary!H$27)</f>
        <v>15.279289329679109</v>
      </c>
      <c r="I25" s="100">
        <f>IF(SER_hh_tesh_in!I25=0,0,SER_hh_tesh_in!I25/SER_summary!I$27)</f>
        <v>15.471676811815941</v>
      </c>
      <c r="J25" s="100">
        <f>IF(SER_hh_tesh_in!J25=0,0,SER_hh_tesh_in!J25/SER_summary!J$27)</f>
        <v>14.931300758982408</v>
      </c>
      <c r="K25" s="100">
        <f>IF(SER_hh_tesh_in!K25=0,0,SER_hh_tesh_in!K25/SER_summary!K$27)</f>
        <v>15.174250221820991</v>
      </c>
      <c r="L25" s="100">
        <f>IF(SER_hh_tesh_in!L25=0,0,SER_hh_tesh_in!L25/SER_summary!L$27)</f>
        <v>15.514129983644819</v>
      </c>
      <c r="M25" s="100">
        <f>IF(SER_hh_tesh_in!M25=0,0,SER_hh_tesh_in!M25/SER_summary!M$27)</f>
        <v>16.09369331549021</v>
      </c>
      <c r="N25" s="100">
        <f>IF(SER_hh_tesh_in!N25=0,0,SER_hh_tesh_in!N25/SER_summary!N$27)</f>
        <v>16.271258082064573</v>
      </c>
      <c r="O25" s="100">
        <f>IF(SER_hh_tesh_in!O25=0,0,SER_hh_tesh_in!O25/SER_summary!O$27)</f>
        <v>16.513374013125496</v>
      </c>
      <c r="P25" s="100">
        <f>IF(SER_hh_tesh_in!P25=0,0,SER_hh_tesh_in!P25/SER_summary!P$27)</f>
        <v>16.478486285491496</v>
      </c>
      <c r="Q25" s="100">
        <f>IF(SER_hh_tesh_in!Q25=0,0,SER_hh_tesh_in!Q25/SER_summary!Q$27)</f>
        <v>16.668749851702692</v>
      </c>
    </row>
    <row r="26" spans="1:17" ht="12" customHeight="1" x14ac:dyDescent="0.25">
      <c r="A26" s="88" t="s">
        <v>30</v>
      </c>
      <c r="B26" s="22"/>
      <c r="C26" s="22">
        <f>IF(SER_hh_tesh_in!C26=0,0,SER_hh_tesh_in!C26/SER_summary!C$27)</f>
        <v>15.417454818838637</v>
      </c>
      <c r="D26" s="22">
        <f>IF(SER_hh_tesh_in!D26=0,0,SER_hh_tesh_in!D26/SER_summary!D$27)</f>
        <v>15.564749843231496</v>
      </c>
      <c r="E26" s="22">
        <f>IF(SER_hh_tesh_in!E26=0,0,SER_hh_tesh_in!E26/SER_summary!E$27)</f>
        <v>15.68075937811383</v>
      </c>
      <c r="F26" s="22">
        <f>IF(SER_hh_tesh_in!F26=0,0,SER_hh_tesh_in!F26/SER_summary!F$27)</f>
        <v>15.958062737719871</v>
      </c>
      <c r="G26" s="22">
        <f>IF(SER_hh_tesh_in!G26=0,0,SER_hh_tesh_in!G26/SER_summary!G$27)</f>
        <v>15.85531548782579</v>
      </c>
      <c r="H26" s="22">
        <f>IF(SER_hh_tesh_in!H26=0,0,SER_hh_tesh_in!H26/SER_summary!H$27)</f>
        <v>16.061435570191328</v>
      </c>
      <c r="I26" s="22">
        <f>IF(SER_hh_tesh_in!I26=0,0,SER_hh_tesh_in!I26/SER_summary!I$27)</f>
        <v>16.348873197551988</v>
      </c>
      <c r="J26" s="22">
        <f>IF(SER_hh_tesh_in!J26=0,0,SER_hh_tesh_in!J26/SER_summary!J$27)</f>
        <v>15.994964460893843</v>
      </c>
      <c r="K26" s="22">
        <f>IF(SER_hh_tesh_in!K26=0,0,SER_hh_tesh_in!K26/SER_summary!K$27)</f>
        <v>16.005241582248388</v>
      </c>
      <c r="L26" s="22">
        <f>IF(SER_hh_tesh_in!L26=0,0,SER_hh_tesh_in!L26/SER_summary!L$27)</f>
        <v>16.182696422994695</v>
      </c>
      <c r="M26" s="22">
        <f>IF(SER_hh_tesh_in!M26=0,0,SER_hh_tesh_in!M26/SER_summary!M$27)</f>
        <v>16.740997162518301</v>
      </c>
      <c r="N26" s="22">
        <f>IF(SER_hh_tesh_in!N26=0,0,SER_hh_tesh_in!N26/SER_summary!N$27)</f>
        <v>16.927059062977879</v>
      </c>
      <c r="O26" s="22">
        <f>IF(SER_hh_tesh_in!O26=0,0,SER_hh_tesh_in!O26/SER_summary!O$27)</f>
        <v>17.241843890120723</v>
      </c>
      <c r="P26" s="22">
        <f>IF(SER_hh_tesh_in!P26=0,0,SER_hh_tesh_in!P26/SER_summary!P$27)</f>
        <v>17.257985665614537</v>
      </c>
      <c r="Q26" s="22">
        <f>IF(SER_hh_tesh_in!Q26=0,0,SER_hh_tesh_in!Q26/SER_summary!Q$27)</f>
        <v>17.41797234515089</v>
      </c>
    </row>
    <row r="27" spans="1:17" ht="12" customHeight="1" x14ac:dyDescent="0.25">
      <c r="A27" s="93" t="s">
        <v>114</v>
      </c>
      <c r="B27" s="121"/>
      <c r="C27" s="116">
        <f>IF(SER_hh_tesh_in!C27=0,0,SER_hh_tesh_in!C27/SER_summary!C$27)</f>
        <v>0</v>
      </c>
      <c r="D27" s="116">
        <f>IF(SER_hh_tesh_in!D27=0,0,SER_hh_tesh_in!D27/SER_summary!D$27)</f>
        <v>0</v>
      </c>
      <c r="E27" s="116">
        <f>IF(SER_hh_tesh_in!E27=0,0,SER_hh_tesh_in!E27/SER_summary!E$27)</f>
        <v>0</v>
      </c>
      <c r="F27" s="116">
        <f>IF(SER_hh_tesh_in!F27=0,0,SER_hh_tesh_in!F27/SER_summary!F$27)</f>
        <v>0</v>
      </c>
      <c r="G27" s="116">
        <f>IF(SER_hh_tesh_in!G27=0,0,SER_hh_tesh_in!G27/SER_summary!G$27)</f>
        <v>0</v>
      </c>
      <c r="H27" s="116">
        <f>IF(SER_hh_tesh_in!H27=0,0,SER_hh_tesh_in!H27/SER_summary!H$27)</f>
        <v>0</v>
      </c>
      <c r="I27" s="116">
        <f>IF(SER_hh_tesh_in!I27=0,0,SER_hh_tesh_in!I27/SER_summary!I$27)</f>
        <v>0</v>
      </c>
      <c r="J27" s="116">
        <f>IF(SER_hh_tesh_in!J27=0,0,SER_hh_tesh_in!J27/SER_summary!J$27)</f>
        <v>0</v>
      </c>
      <c r="K27" s="116">
        <f>IF(SER_hh_tesh_in!K27=0,0,SER_hh_tesh_in!K27/SER_summary!K$27)</f>
        <v>0</v>
      </c>
      <c r="L27" s="116">
        <f>IF(SER_hh_tesh_in!L27=0,0,SER_hh_tesh_in!L27/SER_summary!L$27)</f>
        <v>0</v>
      </c>
      <c r="M27" s="116">
        <f>IF(SER_hh_tesh_in!M27=0,0,SER_hh_tesh_in!M27/SER_summary!M$27)</f>
        <v>0</v>
      </c>
      <c r="N27" s="116">
        <f>IF(SER_hh_tesh_in!N27=0,0,SER_hh_tesh_in!N27/SER_summary!N$27)</f>
        <v>0</v>
      </c>
      <c r="O27" s="116">
        <f>IF(SER_hh_tesh_in!O27=0,0,SER_hh_tesh_in!O27/SER_summary!O$27)</f>
        <v>0</v>
      </c>
      <c r="P27" s="116">
        <f>IF(SER_hh_tesh_in!P27=0,0,SER_hh_tesh_in!P27/SER_summary!P$27)</f>
        <v>0</v>
      </c>
      <c r="Q27" s="116">
        <f>IF(SER_hh_tesh_in!Q27=0,0,SER_hh_tesh_in!Q27/SER_summary!Q$27)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IF(SER_hh_tesh_in!C28=0,0,SER_hh_tesh_in!C28/SER_summary!C$27)</f>
        <v>0</v>
      </c>
      <c r="D28" s="117">
        <f>IF(SER_hh_tesh_in!D28=0,0,SER_hh_tesh_in!D28/SER_summary!D$27)</f>
        <v>0</v>
      </c>
      <c r="E28" s="117">
        <f>IF(SER_hh_tesh_in!E28=0,0,SER_hh_tesh_in!E28/SER_summary!E$27)</f>
        <v>0</v>
      </c>
      <c r="F28" s="117">
        <f>IF(SER_hh_tesh_in!F28=0,0,SER_hh_tesh_in!F28/SER_summary!F$27)</f>
        <v>0</v>
      </c>
      <c r="G28" s="117">
        <f>IF(SER_hh_tesh_in!G28=0,0,SER_hh_tesh_in!G28/SER_summary!G$27)</f>
        <v>0</v>
      </c>
      <c r="H28" s="117">
        <f>IF(SER_hh_tesh_in!H28=0,0,SER_hh_tesh_in!H28/SER_summary!H$27)</f>
        <v>0</v>
      </c>
      <c r="I28" s="117">
        <f>IF(SER_hh_tesh_in!I28=0,0,SER_hh_tesh_in!I28/SER_summary!I$27)</f>
        <v>0</v>
      </c>
      <c r="J28" s="117">
        <f>IF(SER_hh_tesh_in!J28=0,0,SER_hh_tesh_in!J28/SER_summary!J$27)</f>
        <v>0</v>
      </c>
      <c r="K28" s="117">
        <f>IF(SER_hh_tesh_in!K28=0,0,SER_hh_tesh_in!K28/SER_summary!K$27)</f>
        <v>0</v>
      </c>
      <c r="L28" s="117">
        <f>IF(SER_hh_tesh_in!L28=0,0,SER_hh_tesh_in!L28/SER_summary!L$27)</f>
        <v>0</v>
      </c>
      <c r="M28" s="117">
        <f>IF(SER_hh_tesh_in!M28=0,0,SER_hh_tesh_in!M28/SER_summary!M$27)</f>
        <v>0</v>
      </c>
      <c r="N28" s="117">
        <f>IF(SER_hh_tesh_in!N28=0,0,SER_hh_tesh_in!N28/SER_summary!N$27)</f>
        <v>0</v>
      </c>
      <c r="O28" s="117">
        <f>IF(SER_hh_tesh_in!O28=0,0,SER_hh_tesh_in!O28/SER_summary!O$27)</f>
        <v>0</v>
      </c>
      <c r="P28" s="117">
        <f>IF(SER_hh_tesh_in!P28=0,0,SER_hh_tesh_in!P28/SER_summary!P$27)</f>
        <v>0</v>
      </c>
      <c r="Q28" s="117">
        <f>IF(SER_hh_tesh_in!Q28=0,0,SER_hh_tesh_in!Q28/SER_summary!Q$27)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IF(SER_hh_tesh_in!C29=0,0,SER_hh_tesh_in!C29/SER_summary!C$27)</f>
        <v>15.05213517406782</v>
      </c>
      <c r="D29" s="101">
        <f>IF(SER_hh_tesh_in!D29=0,0,SER_hh_tesh_in!D29/SER_summary!D$27)</f>
        <v>16.424374284518169</v>
      </c>
      <c r="E29" s="101">
        <f>IF(SER_hh_tesh_in!E29=0,0,SER_hh_tesh_in!E29/SER_summary!E$27)</f>
        <v>16.259918439618108</v>
      </c>
      <c r="F29" s="101">
        <f>IF(SER_hh_tesh_in!F29=0,0,SER_hh_tesh_in!F29/SER_summary!F$27)</f>
        <v>16.795500859615679</v>
      </c>
      <c r="G29" s="101">
        <f>IF(SER_hh_tesh_in!G29=0,0,SER_hh_tesh_in!G29/SER_summary!G$27)</f>
        <v>16.763116930492444</v>
      </c>
      <c r="H29" s="101">
        <f>IF(SER_hh_tesh_in!H29=0,0,SER_hh_tesh_in!H29/SER_summary!H$27)</f>
        <v>16.676592228010467</v>
      </c>
      <c r="I29" s="101">
        <f>IF(SER_hh_tesh_in!I29=0,0,SER_hh_tesh_in!I29/SER_summary!I$27)</f>
        <v>16.146445893577965</v>
      </c>
      <c r="J29" s="101">
        <f>IF(SER_hh_tesh_in!J29=0,0,SER_hh_tesh_in!J29/SER_summary!J$27)</f>
        <v>15.989642122567217</v>
      </c>
      <c r="K29" s="101">
        <f>IF(SER_hh_tesh_in!K29=0,0,SER_hh_tesh_in!K29/SER_summary!K$27)</f>
        <v>15.689515372372554</v>
      </c>
      <c r="L29" s="101">
        <f>IF(SER_hh_tesh_in!L29=0,0,SER_hh_tesh_in!L29/SER_summary!L$27)</f>
        <v>15.617056672615691</v>
      </c>
      <c r="M29" s="101">
        <f>IF(SER_hh_tesh_in!M29=0,0,SER_hh_tesh_in!M29/SER_summary!M$27)</f>
        <v>15.856663399129763</v>
      </c>
      <c r="N29" s="101">
        <f>IF(SER_hh_tesh_in!N29=0,0,SER_hh_tesh_in!N29/SER_summary!N$27)</f>
        <v>16.498626809703119</v>
      </c>
      <c r="O29" s="101">
        <f>IF(SER_hh_tesh_in!O29=0,0,SER_hh_tesh_in!O29/SER_summary!O$27)</f>
        <v>16.68991228484985</v>
      </c>
      <c r="P29" s="101">
        <f>IF(SER_hh_tesh_in!P29=0,0,SER_hh_tesh_in!P29/SER_summary!P$27)</f>
        <v>17.243465686150955</v>
      </c>
      <c r="Q29" s="101">
        <f>IF(SER_hh_tesh_in!Q29=0,0,SER_hh_tesh_in!Q29/SER_summary!Q$27)</f>
        <v>17.119977325112419</v>
      </c>
    </row>
    <row r="30" spans="1:17" s="28" customFormat="1" ht="12" customHeight="1" x14ac:dyDescent="0.25">
      <c r="A30" s="88" t="s">
        <v>66</v>
      </c>
      <c r="B30" s="100"/>
      <c r="C30" s="100">
        <f>IF(SER_hh_tesh_in!C30=0,0,SER_hh_tesh_in!C30/SER_summary!C$27)</f>
        <v>15.518034668397064</v>
      </c>
      <c r="D30" s="100">
        <f>IF(SER_hh_tesh_in!D30=0,0,SER_hh_tesh_in!D30/SER_summary!D$27)</f>
        <v>0</v>
      </c>
      <c r="E30" s="100">
        <f>IF(SER_hh_tesh_in!E30=0,0,SER_hh_tesh_in!E30/SER_summary!E$27)</f>
        <v>15.545732589360769</v>
      </c>
      <c r="F30" s="100">
        <f>IF(SER_hh_tesh_in!F30=0,0,SER_hh_tesh_in!F30/SER_summary!F$27)</f>
        <v>0</v>
      </c>
      <c r="G30" s="100">
        <f>IF(SER_hh_tesh_in!G30=0,0,SER_hh_tesh_in!G30/SER_summary!G$27)</f>
        <v>15.365002125774792</v>
      </c>
      <c r="H30" s="100">
        <f>IF(SER_hh_tesh_in!H30=0,0,SER_hh_tesh_in!H30/SER_summary!H$27)</f>
        <v>15.149300921421469</v>
      </c>
      <c r="I30" s="100">
        <f>IF(SER_hh_tesh_in!I30=0,0,SER_hh_tesh_in!I30/SER_summary!I$27)</f>
        <v>14.948447004422569</v>
      </c>
      <c r="J30" s="100">
        <f>IF(SER_hh_tesh_in!J30=0,0,SER_hh_tesh_in!J30/SER_summary!J$27)</f>
        <v>0</v>
      </c>
      <c r="K30" s="100">
        <f>IF(SER_hh_tesh_in!K30=0,0,SER_hh_tesh_in!K30/SER_summary!K$27)</f>
        <v>0</v>
      </c>
      <c r="L30" s="100">
        <f>IF(SER_hh_tesh_in!L30=0,0,SER_hh_tesh_in!L30/SER_summary!L$27)</f>
        <v>0</v>
      </c>
      <c r="M30" s="100">
        <f>IF(SER_hh_tesh_in!M30=0,0,SER_hh_tesh_in!M30/SER_summary!M$27)</f>
        <v>0</v>
      </c>
      <c r="N30" s="100">
        <f>IF(SER_hh_tesh_in!N30=0,0,SER_hh_tesh_in!N30/SER_summary!N$27)</f>
        <v>16.125214004788212</v>
      </c>
      <c r="O30" s="100">
        <f>IF(SER_hh_tesh_in!O30=0,0,SER_hh_tesh_in!O30/SER_summary!O$27)</f>
        <v>0</v>
      </c>
      <c r="P30" s="100">
        <f>IF(SER_hh_tesh_in!P30=0,0,SER_hh_tesh_in!P30/SER_summary!P$27)</f>
        <v>16.802939583957393</v>
      </c>
      <c r="Q30" s="100">
        <f>IF(SER_hh_tesh_in!Q30=0,0,SER_hh_tesh_in!Q30/SER_summary!Q$27)</f>
        <v>17.166724909656935</v>
      </c>
    </row>
    <row r="31" spans="1:17" ht="12" customHeight="1" x14ac:dyDescent="0.25">
      <c r="A31" s="88" t="s">
        <v>98</v>
      </c>
      <c r="B31" s="100"/>
      <c r="C31" s="100">
        <f>IF(SER_hh_tesh_in!C31=0,0,SER_hh_tesh_in!C31/SER_summary!C$27)</f>
        <v>14.851842314444854</v>
      </c>
      <c r="D31" s="100">
        <f>IF(SER_hh_tesh_in!D31=0,0,SER_hh_tesh_in!D31/SER_summary!D$27)</f>
        <v>15.061890645279489</v>
      </c>
      <c r="E31" s="100">
        <f>IF(SER_hh_tesh_in!E31=0,0,SER_hh_tesh_in!E31/SER_summary!E$27)</f>
        <v>14.909505403191877</v>
      </c>
      <c r="F31" s="100">
        <f>IF(SER_hh_tesh_in!F31=0,0,SER_hh_tesh_in!F31/SER_summary!F$27)</f>
        <v>15.014320720494482</v>
      </c>
      <c r="G31" s="100">
        <f>IF(SER_hh_tesh_in!G31=0,0,SER_hh_tesh_in!G31/SER_summary!G$27)</f>
        <v>14.926346230738856</v>
      </c>
      <c r="H31" s="100">
        <f>IF(SER_hh_tesh_in!H31=0,0,SER_hh_tesh_in!H31/SER_summary!H$27)</f>
        <v>14.827120941786154</v>
      </c>
      <c r="I31" s="100">
        <f>IF(SER_hh_tesh_in!I31=0,0,SER_hh_tesh_in!I31/SER_summary!I$27)</f>
        <v>14.805332398538294</v>
      </c>
      <c r="J31" s="100">
        <f>IF(SER_hh_tesh_in!J31=0,0,SER_hh_tesh_in!J31/SER_summary!J$27)</f>
        <v>15.055583364154803</v>
      </c>
      <c r="K31" s="100">
        <f>IF(SER_hh_tesh_in!K31=0,0,SER_hh_tesh_in!K31/SER_summary!K$27)</f>
        <v>15.300318205091303</v>
      </c>
      <c r="L31" s="100">
        <f>IF(SER_hh_tesh_in!L31=0,0,SER_hh_tesh_in!L31/SER_summary!L$27)</f>
        <v>0</v>
      </c>
      <c r="M31" s="100">
        <f>IF(SER_hh_tesh_in!M31=0,0,SER_hh_tesh_in!M31/SER_summary!M$27)</f>
        <v>0</v>
      </c>
      <c r="N31" s="100">
        <f>IF(SER_hh_tesh_in!N31=0,0,SER_hh_tesh_in!N31/SER_summary!N$27)</f>
        <v>0</v>
      </c>
      <c r="O31" s="100">
        <f>IF(SER_hh_tesh_in!O31=0,0,SER_hh_tesh_in!O31/SER_summary!O$27)</f>
        <v>16.626826269862264</v>
      </c>
      <c r="P31" s="100">
        <f>IF(SER_hh_tesh_in!P31=0,0,SER_hh_tesh_in!P31/SER_summary!P$27)</f>
        <v>17.322554646897597</v>
      </c>
      <c r="Q31" s="100">
        <f>IF(SER_hh_tesh_in!Q31=0,0,SER_hh_tesh_in!Q31/SER_summary!Q$27)</f>
        <v>17.277123948974758</v>
      </c>
    </row>
    <row r="32" spans="1:17" ht="12" customHeight="1" x14ac:dyDescent="0.25">
      <c r="A32" s="88" t="s">
        <v>34</v>
      </c>
      <c r="B32" s="100"/>
      <c r="C32" s="100">
        <f>IF(SER_hh_tesh_in!C32=0,0,SER_hh_tesh_in!C32/SER_summary!C$27)</f>
        <v>0</v>
      </c>
      <c r="D32" s="100">
        <f>IF(SER_hh_tesh_in!D32=0,0,SER_hh_tesh_in!D32/SER_summary!D$27)</f>
        <v>0</v>
      </c>
      <c r="E32" s="100">
        <f>IF(SER_hh_tesh_in!E32=0,0,SER_hh_tesh_in!E32/SER_summary!E$27)</f>
        <v>0</v>
      </c>
      <c r="F32" s="100">
        <f>IF(SER_hh_tesh_in!F32=0,0,SER_hh_tesh_in!F32/SER_summary!F$27)</f>
        <v>0</v>
      </c>
      <c r="G32" s="100">
        <f>IF(SER_hh_tesh_in!G32=0,0,SER_hh_tesh_in!G32/SER_summary!G$27)</f>
        <v>0</v>
      </c>
      <c r="H32" s="100">
        <f>IF(SER_hh_tesh_in!H32=0,0,SER_hh_tesh_in!H32/SER_summary!H$27)</f>
        <v>0</v>
      </c>
      <c r="I32" s="100">
        <f>IF(SER_hh_tesh_in!I32=0,0,SER_hh_tesh_in!I32/SER_summary!I$27)</f>
        <v>0</v>
      </c>
      <c r="J32" s="100">
        <f>IF(SER_hh_tesh_in!J32=0,0,SER_hh_tesh_in!J32/SER_summary!J$27)</f>
        <v>0</v>
      </c>
      <c r="K32" s="100">
        <f>IF(SER_hh_tesh_in!K32=0,0,SER_hh_tesh_in!K32/SER_summary!K$27)</f>
        <v>0</v>
      </c>
      <c r="L32" s="100">
        <f>IF(SER_hh_tesh_in!L32=0,0,SER_hh_tesh_in!L32/SER_summary!L$27)</f>
        <v>0</v>
      </c>
      <c r="M32" s="100">
        <f>IF(SER_hh_tesh_in!M32=0,0,SER_hh_tesh_in!M32/SER_summary!M$27)</f>
        <v>0</v>
      </c>
      <c r="N32" s="100">
        <f>IF(SER_hh_tesh_in!N32=0,0,SER_hh_tesh_in!N32/SER_summary!N$27)</f>
        <v>0</v>
      </c>
      <c r="O32" s="100">
        <f>IF(SER_hh_tesh_in!O32=0,0,SER_hh_tesh_in!O32/SER_summary!O$27)</f>
        <v>0</v>
      </c>
      <c r="P32" s="100">
        <f>IF(SER_hh_tesh_in!P32=0,0,SER_hh_tesh_in!P32/SER_summary!P$27)</f>
        <v>0</v>
      </c>
      <c r="Q32" s="100">
        <f>IF(SER_hh_tesh_in!Q32=0,0,SER_hh_tesh_in!Q32/SER_summary!Q$27)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IF(SER_hh_tesh_in!C33=0,0,SER_hh_tesh_in!C33/SER_summary!C$27)</f>
        <v>0</v>
      </c>
      <c r="D33" s="18">
        <f>IF(SER_hh_tesh_in!D33=0,0,SER_hh_tesh_in!D33/SER_summary!D$27)</f>
        <v>17.34817100669428</v>
      </c>
      <c r="E33" s="18">
        <f>IF(SER_hh_tesh_in!E33=0,0,SER_hh_tesh_in!E33/SER_summary!E$27)</f>
        <v>17.326948024269537</v>
      </c>
      <c r="F33" s="18">
        <f>IF(SER_hh_tesh_in!F33=0,0,SER_hh_tesh_in!F33/SER_summary!F$27)</f>
        <v>17.31306359475084</v>
      </c>
      <c r="G33" s="18">
        <f>IF(SER_hh_tesh_in!G33=0,0,SER_hh_tesh_in!G33/SER_summary!G$27)</f>
        <v>17.077538302464038</v>
      </c>
      <c r="H33" s="18">
        <f>IF(SER_hh_tesh_in!H33=0,0,SER_hh_tesh_in!H33/SER_summary!H$27)</f>
        <v>16.946376030000359</v>
      </c>
      <c r="I33" s="18">
        <f>IF(SER_hh_tesh_in!I33=0,0,SER_hh_tesh_in!I33/SER_summary!I$27)</f>
        <v>16.499346203232498</v>
      </c>
      <c r="J33" s="18">
        <f>IF(SER_hh_tesh_in!J33=0,0,SER_hh_tesh_in!J33/SER_summary!J$27)</f>
        <v>16.322494667163266</v>
      </c>
      <c r="K33" s="18">
        <f>IF(SER_hh_tesh_in!K33=0,0,SER_hh_tesh_in!K33/SER_summary!K$27)</f>
        <v>15.893167976907604</v>
      </c>
      <c r="L33" s="18">
        <f>IF(SER_hh_tesh_in!L33=0,0,SER_hh_tesh_in!L33/SER_summary!L$27)</f>
        <v>15.617056672615691</v>
      </c>
      <c r="M33" s="18">
        <f>IF(SER_hh_tesh_in!M33=0,0,SER_hh_tesh_in!M33/SER_summary!M$27)</f>
        <v>15.856663399129763</v>
      </c>
      <c r="N33" s="18">
        <f>IF(SER_hh_tesh_in!N33=0,0,SER_hh_tesh_in!N33/SER_summary!N$27)</f>
        <v>16.563079057151942</v>
      </c>
      <c r="O33" s="18">
        <f>IF(SER_hh_tesh_in!O33=0,0,SER_hh_tesh_in!O33/SER_summary!O$27)</f>
        <v>16.806642924306587</v>
      </c>
      <c r="P33" s="18">
        <f>IF(SER_hh_tesh_in!P33=0,0,SER_hh_tesh_in!P33/SER_summary!P$27)</f>
        <v>0</v>
      </c>
      <c r="Q33" s="18">
        <f>IF(SER_hh_tesh_in!Q33=0,0,SER_hh_tesh_in!Q33/SER_summary!Q$27)</f>
        <v>16.974911023551904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theme="6" tint="0.7999816888943144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25.5" customHeight="1" x14ac:dyDescent="0.25">
      <c r="A1" s="120" t="s">
        <v>219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120</v>
      </c>
      <c r="B3" s="106"/>
      <c r="C3" s="106">
        <f>IF(SER_hh_emih_in!C3=0,0,SER_hh_emih_in!C3/SER_summary!C$27)</f>
        <v>18.405133779347477</v>
      </c>
      <c r="D3" s="106">
        <f>IF(SER_hh_emih_in!D3=0,0,SER_hh_emih_in!D3/SER_summary!D$27)</f>
        <v>26.916089772021831</v>
      </c>
      <c r="E3" s="106">
        <f>IF(SER_hh_emih_in!E3=0,0,SER_hh_emih_in!E3/SER_summary!E$27)</f>
        <v>27.822697245446633</v>
      </c>
      <c r="F3" s="106">
        <f>IF(SER_hh_emih_in!F3=0,0,SER_hh_emih_in!F3/SER_summary!F$27)</f>
        <v>26.820894808775122</v>
      </c>
      <c r="G3" s="106">
        <f>IF(SER_hh_emih_in!G3=0,0,SER_hh_emih_in!G3/SER_summary!G$27)</f>
        <v>9.2867808448568923</v>
      </c>
      <c r="H3" s="106">
        <f>IF(SER_hh_emih_in!H3=0,0,SER_hh_emih_in!H3/SER_summary!H$27)</f>
        <v>27.056696905704065</v>
      </c>
      <c r="I3" s="106">
        <f>IF(SER_hh_emih_in!I3=0,0,SER_hh_emih_in!I3/SER_summary!I$27)</f>
        <v>6.4254093651387221</v>
      </c>
      <c r="J3" s="106">
        <f>IF(SER_hh_emih_in!J3=0,0,SER_hh_emih_in!J3/SER_summary!J$27)</f>
        <v>24.173753937344344</v>
      </c>
      <c r="K3" s="106">
        <f>IF(SER_hh_emih_in!K3=0,0,SER_hh_emih_in!K3/SER_summary!K$27)</f>
        <v>16.290116434256728</v>
      </c>
      <c r="L3" s="106">
        <f>IF(SER_hh_emih_in!L3=0,0,SER_hh_emih_in!L3/SER_summary!L$27)</f>
        <v>18.710878961803942</v>
      </c>
      <c r="M3" s="106">
        <f>IF(SER_hh_emih_in!M3=0,0,SER_hh_emih_in!M3/SER_summary!M$27)</f>
        <v>13.782491194639725</v>
      </c>
      <c r="N3" s="106">
        <f>IF(SER_hh_emih_in!N3=0,0,SER_hh_emih_in!N3/SER_summary!N$27)</f>
        <v>9.4812990433719619</v>
      </c>
      <c r="O3" s="106">
        <f>IF(SER_hh_emih_in!O3=0,0,SER_hh_emih_in!O3/SER_summary!O$27)</f>
        <v>20.910184179642787</v>
      </c>
      <c r="P3" s="106">
        <f>IF(SER_hh_emih_in!P3=0,0,SER_hh_emih_in!P3/SER_summary!P$27)</f>
        <v>14.690779245714513</v>
      </c>
      <c r="Q3" s="106">
        <f>IF(SER_hh_emih_in!Q3=0,0,SER_hh_emih_in!Q3/SER_summary!Q$27)</f>
        <v>25.872430644524393</v>
      </c>
    </row>
    <row r="4" spans="1:17" ht="12.95" customHeight="1" x14ac:dyDescent="0.25">
      <c r="A4" s="90" t="s">
        <v>44</v>
      </c>
      <c r="B4" s="101"/>
      <c r="C4" s="101">
        <f>IF(SER_hh_emih_in!C4=0,0,SER_hh_emih_in!C4/SER_summary!C$27)</f>
        <v>10.66322702704773</v>
      </c>
      <c r="D4" s="101">
        <f>IF(SER_hh_emih_in!D4=0,0,SER_hh_emih_in!D4/SER_summary!D$27)</f>
        <v>22.769145069911687</v>
      </c>
      <c r="E4" s="101">
        <f>IF(SER_hh_emih_in!E4=0,0,SER_hh_emih_in!E4/SER_summary!E$27)</f>
        <v>22.327176947664793</v>
      </c>
      <c r="F4" s="101">
        <f>IF(SER_hh_emih_in!F4=0,0,SER_hh_emih_in!F4/SER_summary!F$27)</f>
        <v>24.532608858999211</v>
      </c>
      <c r="G4" s="101">
        <f>IF(SER_hh_emih_in!G4=0,0,SER_hh_emih_in!G4/SER_summary!G$27)</f>
        <v>6.8959201706567317</v>
      </c>
      <c r="H4" s="101">
        <f>IF(SER_hh_emih_in!H4=0,0,SER_hh_emih_in!H4/SER_summary!H$27)</f>
        <v>25.397064813476</v>
      </c>
      <c r="I4" s="101">
        <f>IF(SER_hh_emih_in!I4=0,0,SER_hh_emih_in!I4/SER_summary!I$27)</f>
        <v>4.3717127872426715</v>
      </c>
      <c r="J4" s="101">
        <f>IF(SER_hh_emih_in!J4=0,0,SER_hh_emih_in!J4/SER_summary!J$27)</f>
        <v>20.158895087618152</v>
      </c>
      <c r="K4" s="101">
        <f>IF(SER_hh_emih_in!K4=0,0,SER_hh_emih_in!K4/SER_summary!K$27)</f>
        <v>12.42489123179946</v>
      </c>
      <c r="L4" s="101">
        <f>IF(SER_hh_emih_in!L4=0,0,SER_hh_emih_in!L4/SER_summary!L$27)</f>
        <v>18.039316814325687</v>
      </c>
      <c r="M4" s="101">
        <f>IF(SER_hh_emih_in!M4=0,0,SER_hh_emih_in!M4/SER_summary!M$27)</f>
        <v>13.165600602948059</v>
      </c>
      <c r="N4" s="101">
        <f>IF(SER_hh_emih_in!N4=0,0,SER_hh_emih_in!N4/SER_summary!N$27)</f>
        <v>6.6966262436833919</v>
      </c>
      <c r="O4" s="101">
        <f>IF(SER_hh_emih_in!O4=0,0,SER_hh_emih_in!O4/SER_summary!O$27)</f>
        <v>15.769457396330157</v>
      </c>
      <c r="P4" s="101">
        <f>IF(SER_hh_emih_in!P4=0,0,SER_hh_emih_in!P4/SER_summary!P$27)</f>
        <v>6.9436222638309752</v>
      </c>
      <c r="Q4" s="101">
        <f>IF(SER_hh_emih_in!Q4=0,0,SER_hh_emih_in!Q4/SER_summary!Q$27)</f>
        <v>18.95062560890365</v>
      </c>
    </row>
    <row r="5" spans="1:17" ht="12" customHeight="1" x14ac:dyDescent="0.25">
      <c r="A5" s="88" t="s">
        <v>38</v>
      </c>
      <c r="B5" s="100"/>
      <c r="C5" s="100">
        <f>IF(SER_hh_emih_in!C5=0,0,SER_hh_emih_in!C5/SER_summary!C$27)</f>
        <v>89.724437430170667</v>
      </c>
      <c r="D5" s="100">
        <f>IF(SER_hh_emih_in!D5=0,0,SER_hh_emih_in!D5/SER_summary!D$27)</f>
        <v>0</v>
      </c>
      <c r="E5" s="100">
        <f>IF(SER_hh_emih_in!E5=0,0,SER_hh_emih_in!E5/SER_summary!E$27)</f>
        <v>0</v>
      </c>
      <c r="F5" s="100">
        <f>IF(SER_hh_emih_in!F5=0,0,SER_hh_emih_in!F5/SER_summary!F$27)</f>
        <v>90.01212806364606</v>
      </c>
      <c r="G5" s="100">
        <f>IF(SER_hh_emih_in!G5=0,0,SER_hh_emih_in!G5/SER_summary!G$27)</f>
        <v>0</v>
      </c>
      <c r="H5" s="100">
        <f>IF(SER_hh_emih_in!H5=0,0,SER_hh_emih_in!H5/SER_summary!H$27)</f>
        <v>84.932672377464939</v>
      </c>
      <c r="I5" s="100">
        <f>IF(SER_hh_emih_in!I5=0,0,SER_hh_emih_in!I5/SER_summary!I$27)</f>
        <v>84.082537437490956</v>
      </c>
      <c r="J5" s="100">
        <f>IF(SER_hh_emih_in!J5=0,0,SER_hh_emih_in!J5/SER_summary!J$27)</f>
        <v>73.180232820352387</v>
      </c>
      <c r="K5" s="100">
        <f>IF(SER_hh_emih_in!K5=0,0,SER_hh_emih_in!K5/SER_summary!K$27)</f>
        <v>0</v>
      </c>
      <c r="L5" s="100">
        <f>IF(SER_hh_emih_in!L5=0,0,SER_hh_emih_in!L5/SER_summary!L$27)</f>
        <v>68.826915615157205</v>
      </c>
      <c r="M5" s="100">
        <f>IF(SER_hh_emih_in!M5=0,0,SER_hh_emih_in!M5/SER_summary!M$27)</f>
        <v>59.942138423362628</v>
      </c>
      <c r="N5" s="100">
        <f>IF(SER_hh_emih_in!N5=0,0,SER_hh_emih_in!N5/SER_summary!N$27)</f>
        <v>0</v>
      </c>
      <c r="O5" s="100">
        <f>IF(SER_hh_emih_in!O5=0,0,SER_hh_emih_in!O5/SER_summary!O$27)</f>
        <v>70.809657787512606</v>
      </c>
      <c r="P5" s="100">
        <f>IF(SER_hh_emih_in!P5=0,0,SER_hh_emih_in!P5/SER_summary!P$27)</f>
        <v>0</v>
      </c>
      <c r="Q5" s="100">
        <f>IF(SER_hh_emih_in!Q5=0,0,SER_hh_emih_in!Q5/SER_summary!Q$27)</f>
        <v>0</v>
      </c>
    </row>
    <row r="6" spans="1:17" ht="12" customHeight="1" x14ac:dyDescent="0.25">
      <c r="A6" s="88" t="s">
        <v>66</v>
      </c>
      <c r="B6" s="100"/>
      <c r="C6" s="100">
        <f>IF(SER_hh_emih_in!C6=0,0,SER_hh_emih_in!C6/SER_summary!C$27)</f>
        <v>0</v>
      </c>
      <c r="D6" s="100">
        <f>IF(SER_hh_emih_in!D6=0,0,SER_hh_emih_in!D6/SER_summary!D$27)</f>
        <v>0</v>
      </c>
      <c r="E6" s="100">
        <f>IF(SER_hh_emih_in!E6=0,0,SER_hh_emih_in!E6/SER_summary!E$27)</f>
        <v>0</v>
      </c>
      <c r="F6" s="100">
        <f>IF(SER_hh_emih_in!F6=0,0,SER_hh_emih_in!F6/SER_summary!F$27)</f>
        <v>0</v>
      </c>
      <c r="G6" s="100">
        <f>IF(SER_hh_emih_in!G6=0,0,SER_hh_emih_in!G6/SER_summary!G$27)</f>
        <v>0</v>
      </c>
      <c r="H6" s="100">
        <f>IF(SER_hh_emih_in!H6=0,0,SER_hh_emih_in!H6/SER_summary!H$27)</f>
        <v>0</v>
      </c>
      <c r="I6" s="100">
        <f>IF(SER_hh_emih_in!I6=0,0,SER_hh_emih_in!I6/SER_summary!I$27)</f>
        <v>0</v>
      </c>
      <c r="J6" s="100">
        <f>IF(SER_hh_emih_in!J6=0,0,SER_hh_emih_in!J6/SER_summary!J$27)</f>
        <v>0</v>
      </c>
      <c r="K6" s="100">
        <f>IF(SER_hh_emih_in!K6=0,0,SER_hh_emih_in!K6/SER_summary!K$27)</f>
        <v>0</v>
      </c>
      <c r="L6" s="100">
        <f>IF(SER_hh_emih_in!L6=0,0,SER_hh_emih_in!L6/SER_summary!L$27)</f>
        <v>0</v>
      </c>
      <c r="M6" s="100">
        <f>IF(SER_hh_emih_in!M6=0,0,SER_hh_emih_in!M6/SER_summary!M$27)</f>
        <v>0</v>
      </c>
      <c r="N6" s="100">
        <f>IF(SER_hh_emih_in!N6=0,0,SER_hh_emih_in!N6/SER_summary!N$27)</f>
        <v>0</v>
      </c>
      <c r="O6" s="100">
        <f>IF(SER_hh_emih_in!O6=0,0,SER_hh_emih_in!O6/SER_summary!O$27)</f>
        <v>0</v>
      </c>
      <c r="P6" s="100">
        <f>IF(SER_hh_emih_in!P6=0,0,SER_hh_emih_in!P6/SER_summary!P$27)</f>
        <v>0</v>
      </c>
      <c r="Q6" s="100">
        <f>IF(SER_hh_emih_in!Q6=0,0,SER_hh_emih_in!Q6/SER_summary!Q$27)</f>
        <v>0</v>
      </c>
    </row>
    <row r="7" spans="1:17" ht="12" customHeight="1" x14ac:dyDescent="0.25">
      <c r="A7" s="88" t="s">
        <v>99</v>
      </c>
      <c r="B7" s="100"/>
      <c r="C7" s="100">
        <f>IF(SER_hh_emih_in!C7=0,0,SER_hh_emih_in!C7/SER_summary!C$27)</f>
        <v>59.126134736120825</v>
      </c>
      <c r="D7" s="100">
        <f>IF(SER_hh_emih_in!D7=0,0,SER_hh_emih_in!D7/SER_summary!D$27)</f>
        <v>58.776693444119239</v>
      </c>
      <c r="E7" s="100">
        <f>IF(SER_hh_emih_in!E7=0,0,SER_hh_emih_in!E7/SER_summary!E$27)</f>
        <v>60.554536068458667</v>
      </c>
      <c r="F7" s="100">
        <f>IF(SER_hh_emih_in!F7=0,0,SER_hh_emih_in!F7/SER_summary!F$27)</f>
        <v>62.045222565633466</v>
      </c>
      <c r="G7" s="100">
        <f>IF(SER_hh_emih_in!G7=0,0,SER_hh_emih_in!G7/SER_summary!G$27)</f>
        <v>48.510616702783821</v>
      </c>
      <c r="H7" s="100">
        <f>IF(SER_hh_emih_in!H7=0,0,SER_hh_emih_in!H7/SER_summary!H$27)</f>
        <v>56.730576324816269</v>
      </c>
      <c r="I7" s="100">
        <f>IF(SER_hh_emih_in!I7=0,0,SER_hh_emih_in!I7/SER_summary!I$27)</f>
        <v>0</v>
      </c>
      <c r="J7" s="100">
        <f>IF(SER_hh_emih_in!J7=0,0,SER_hh_emih_in!J7/SER_summary!J$27)</f>
        <v>45.762733681227722</v>
      </c>
      <c r="K7" s="100">
        <f>IF(SER_hh_emih_in!K7=0,0,SER_hh_emih_in!K7/SER_summary!K$27)</f>
        <v>44.729612686745682</v>
      </c>
      <c r="L7" s="100">
        <f>IF(SER_hh_emih_in!L7=0,0,SER_hh_emih_in!L7/SER_summary!L$27)</f>
        <v>45.545711152942424</v>
      </c>
      <c r="M7" s="100">
        <f>IF(SER_hh_emih_in!M7=0,0,SER_hh_emih_in!M7/SER_summary!M$27)</f>
        <v>39.451198355424154</v>
      </c>
      <c r="N7" s="100">
        <f>IF(SER_hh_emih_in!N7=0,0,SER_hh_emih_in!N7/SER_summary!N$27)</f>
        <v>48.839428515201575</v>
      </c>
      <c r="O7" s="100">
        <f>IF(SER_hh_emih_in!O7=0,0,SER_hh_emih_in!O7/SER_summary!O$27)</f>
        <v>45.473383478656004</v>
      </c>
      <c r="P7" s="100">
        <f>IF(SER_hh_emih_in!P7=0,0,SER_hh_emih_in!P7/SER_summary!P$27)</f>
        <v>46.066338806983708</v>
      </c>
      <c r="Q7" s="100">
        <f>IF(SER_hh_emih_in!Q7=0,0,SER_hh_emih_in!Q7/SER_summary!Q$27)</f>
        <v>42.405589306754983</v>
      </c>
    </row>
    <row r="8" spans="1:17" ht="12" customHeight="1" x14ac:dyDescent="0.25">
      <c r="A8" s="88" t="s">
        <v>101</v>
      </c>
      <c r="B8" s="100"/>
      <c r="C8" s="100">
        <f>IF(SER_hh_emih_in!C8=0,0,SER_hh_emih_in!C8/SER_summary!C$27)</f>
        <v>0</v>
      </c>
      <c r="D8" s="100">
        <f>IF(SER_hh_emih_in!D8=0,0,SER_hh_emih_in!D8/SER_summary!D$27)</f>
        <v>0</v>
      </c>
      <c r="E8" s="100">
        <f>IF(SER_hh_emih_in!E8=0,0,SER_hh_emih_in!E8/SER_summary!E$27)</f>
        <v>0</v>
      </c>
      <c r="F8" s="100">
        <f>IF(SER_hh_emih_in!F8=0,0,SER_hh_emih_in!F8/SER_summary!F$27)</f>
        <v>0</v>
      </c>
      <c r="G8" s="100">
        <f>IF(SER_hh_emih_in!G8=0,0,SER_hh_emih_in!G8/SER_summary!G$27)</f>
        <v>0</v>
      </c>
      <c r="H8" s="100">
        <f>IF(SER_hh_emih_in!H8=0,0,SER_hh_emih_in!H8/SER_summary!H$27)</f>
        <v>0</v>
      </c>
      <c r="I8" s="100">
        <f>IF(SER_hh_emih_in!I8=0,0,SER_hh_emih_in!I8/SER_summary!I$27)</f>
        <v>0</v>
      </c>
      <c r="J8" s="100">
        <f>IF(SER_hh_emih_in!J8=0,0,SER_hh_emih_in!J8/SER_summary!J$27)</f>
        <v>0</v>
      </c>
      <c r="K8" s="100">
        <f>IF(SER_hh_emih_in!K8=0,0,SER_hh_emih_in!K8/SER_summary!K$27)</f>
        <v>0</v>
      </c>
      <c r="L8" s="100">
        <f>IF(SER_hh_emih_in!L8=0,0,SER_hh_emih_in!L8/SER_summary!L$27)</f>
        <v>0</v>
      </c>
      <c r="M8" s="100">
        <f>IF(SER_hh_emih_in!M8=0,0,SER_hh_emih_in!M8/SER_summary!M$27)</f>
        <v>0</v>
      </c>
      <c r="N8" s="100">
        <f>IF(SER_hh_emih_in!N8=0,0,SER_hh_emih_in!N8/SER_summary!N$27)</f>
        <v>0</v>
      </c>
      <c r="O8" s="100">
        <f>IF(SER_hh_emih_in!O8=0,0,SER_hh_emih_in!O8/SER_summary!O$27)</f>
        <v>0</v>
      </c>
      <c r="P8" s="100">
        <f>IF(SER_hh_emih_in!P8=0,0,SER_hh_emih_in!P8/SER_summary!P$27)</f>
        <v>0</v>
      </c>
      <c r="Q8" s="100">
        <f>IF(SER_hh_emih_in!Q8=0,0,SER_hh_emih_in!Q8/SER_summary!Q$27)</f>
        <v>0</v>
      </c>
    </row>
    <row r="9" spans="1:17" ht="12" customHeight="1" x14ac:dyDescent="0.25">
      <c r="A9" s="88" t="s">
        <v>106</v>
      </c>
      <c r="B9" s="100"/>
      <c r="C9" s="100">
        <f>IF(SER_hh_emih_in!C9=0,0,SER_hh_emih_in!C9/SER_summary!C$27)</f>
        <v>39.991055956757947</v>
      </c>
      <c r="D9" s="100">
        <f>IF(SER_hh_emih_in!D9=0,0,SER_hh_emih_in!D9/SER_summary!D$27)</f>
        <v>45.228271585889885</v>
      </c>
      <c r="E9" s="100">
        <f>IF(SER_hh_emih_in!E9=0,0,SER_hh_emih_in!E9/SER_summary!E$27)</f>
        <v>41.241410678226579</v>
      </c>
      <c r="F9" s="100">
        <f>IF(SER_hh_emih_in!F9=0,0,SER_hh_emih_in!F9/SER_summary!F$27)</f>
        <v>41.047436306819264</v>
      </c>
      <c r="G9" s="100">
        <f>IF(SER_hh_emih_in!G9=0,0,SER_hh_emih_in!G9/SER_summary!G$27)</f>
        <v>41.730152964256099</v>
      </c>
      <c r="H9" s="100">
        <f>IF(SER_hh_emih_in!H9=0,0,SER_hh_emih_in!H9/SER_summary!H$27)</f>
        <v>39.917578980050891</v>
      </c>
      <c r="I9" s="100">
        <f>IF(SER_hh_emih_in!I9=0,0,SER_hh_emih_in!I9/SER_summary!I$27)</f>
        <v>45.204927304342867</v>
      </c>
      <c r="J9" s="100">
        <f>IF(SER_hh_emih_in!J9=0,0,SER_hh_emih_in!J9/SER_summary!J$27)</f>
        <v>34.944221274389136</v>
      </c>
      <c r="K9" s="100">
        <f>IF(SER_hh_emih_in!K9=0,0,SER_hh_emih_in!K9/SER_summary!K$27)</f>
        <v>28.560057520078328</v>
      </c>
      <c r="L9" s="100">
        <f>IF(SER_hh_emih_in!L9=0,0,SER_hh_emih_in!L9/SER_summary!L$27)</f>
        <v>32.558891313469935</v>
      </c>
      <c r="M9" s="100">
        <f>IF(SER_hh_emih_in!M9=0,0,SER_hh_emih_in!M9/SER_summary!M$27)</f>
        <v>28.347713445697334</v>
      </c>
      <c r="N9" s="100">
        <f>IF(SER_hh_emih_in!N9=0,0,SER_hh_emih_in!N9/SER_summary!N$27)</f>
        <v>0</v>
      </c>
      <c r="O9" s="100">
        <f>IF(SER_hh_emih_in!O9=0,0,SER_hh_emih_in!O9/SER_summary!O$27)</f>
        <v>0</v>
      </c>
      <c r="P9" s="100">
        <f>IF(SER_hh_emih_in!P9=0,0,SER_hh_emih_in!P9/SER_summary!P$27)</f>
        <v>33.132252257569611</v>
      </c>
      <c r="Q9" s="100">
        <f>IF(SER_hh_emih_in!Q9=0,0,SER_hh_emih_in!Q9/SER_summary!Q$27)</f>
        <v>29.2201727131173</v>
      </c>
    </row>
    <row r="10" spans="1:17" ht="12" customHeight="1" x14ac:dyDescent="0.25">
      <c r="A10" s="88" t="s">
        <v>34</v>
      </c>
      <c r="B10" s="100"/>
      <c r="C10" s="100">
        <f>IF(SER_hh_emih_in!C10=0,0,SER_hh_emih_in!C10/SER_summary!C$27)</f>
        <v>0</v>
      </c>
      <c r="D10" s="100">
        <f>IF(SER_hh_emih_in!D10=0,0,SER_hh_emih_in!D10/SER_summary!D$27)</f>
        <v>0</v>
      </c>
      <c r="E10" s="100">
        <f>IF(SER_hh_emih_in!E10=0,0,SER_hh_emih_in!E10/SER_summary!E$27)</f>
        <v>0</v>
      </c>
      <c r="F10" s="100">
        <f>IF(SER_hh_emih_in!F10=0,0,SER_hh_emih_in!F10/SER_summary!F$27)</f>
        <v>0</v>
      </c>
      <c r="G10" s="100">
        <f>IF(SER_hh_emih_in!G10=0,0,SER_hh_emih_in!G10/SER_summary!G$27)</f>
        <v>0</v>
      </c>
      <c r="H10" s="100">
        <f>IF(SER_hh_emih_in!H10=0,0,SER_hh_emih_in!H10/SER_summary!H$27)</f>
        <v>0</v>
      </c>
      <c r="I10" s="100">
        <f>IF(SER_hh_emih_in!I10=0,0,SER_hh_emih_in!I10/SER_summary!I$27)</f>
        <v>0</v>
      </c>
      <c r="J10" s="100">
        <f>IF(SER_hh_emih_in!J10=0,0,SER_hh_emih_in!J10/SER_summary!J$27)</f>
        <v>0</v>
      </c>
      <c r="K10" s="100">
        <f>IF(SER_hh_emih_in!K10=0,0,SER_hh_emih_in!K10/SER_summary!K$27)</f>
        <v>0</v>
      </c>
      <c r="L10" s="100">
        <f>IF(SER_hh_emih_in!L10=0,0,SER_hh_emih_in!L10/SER_summary!L$27)</f>
        <v>0</v>
      </c>
      <c r="M10" s="100">
        <f>IF(SER_hh_emih_in!M10=0,0,SER_hh_emih_in!M10/SER_summary!M$27)</f>
        <v>0</v>
      </c>
      <c r="N10" s="100">
        <f>IF(SER_hh_emih_in!N10=0,0,SER_hh_emih_in!N10/SER_summary!N$27)</f>
        <v>0</v>
      </c>
      <c r="O10" s="100">
        <f>IF(SER_hh_emih_in!O10=0,0,SER_hh_emih_in!O10/SER_summary!O$27)</f>
        <v>0</v>
      </c>
      <c r="P10" s="100">
        <f>IF(SER_hh_emih_in!P10=0,0,SER_hh_emih_in!P10/SER_summary!P$27)</f>
        <v>0</v>
      </c>
      <c r="Q10" s="100">
        <f>IF(SER_hh_emih_in!Q10=0,0,SER_hh_emih_in!Q10/SER_summary!Q$27)</f>
        <v>0</v>
      </c>
    </row>
    <row r="11" spans="1:17" ht="12" customHeight="1" x14ac:dyDescent="0.25">
      <c r="A11" s="88" t="s">
        <v>61</v>
      </c>
      <c r="B11" s="100"/>
      <c r="C11" s="100">
        <f>IF(SER_hh_emih_in!C11=0,0,SER_hh_emih_in!C11/SER_summary!C$27)</f>
        <v>0</v>
      </c>
      <c r="D11" s="100">
        <f>IF(SER_hh_emih_in!D11=0,0,SER_hh_emih_in!D11/SER_summary!D$27)</f>
        <v>0</v>
      </c>
      <c r="E11" s="100">
        <f>IF(SER_hh_emih_in!E11=0,0,SER_hh_emih_in!E11/SER_summary!E$27)</f>
        <v>0</v>
      </c>
      <c r="F11" s="100">
        <f>IF(SER_hh_emih_in!F11=0,0,SER_hh_emih_in!F11/SER_summary!F$27)</f>
        <v>0</v>
      </c>
      <c r="G11" s="100">
        <f>IF(SER_hh_emih_in!G11=0,0,SER_hh_emih_in!G11/SER_summary!G$27)</f>
        <v>0</v>
      </c>
      <c r="H11" s="100">
        <f>IF(SER_hh_emih_in!H11=0,0,SER_hh_emih_in!H11/SER_summary!H$27)</f>
        <v>0</v>
      </c>
      <c r="I11" s="100">
        <f>IF(SER_hh_emih_in!I11=0,0,SER_hh_emih_in!I11/SER_summary!I$27)</f>
        <v>0</v>
      </c>
      <c r="J11" s="100">
        <f>IF(SER_hh_emih_in!J11=0,0,SER_hh_emih_in!J11/SER_summary!J$27)</f>
        <v>0</v>
      </c>
      <c r="K11" s="100">
        <f>IF(SER_hh_emih_in!K11=0,0,SER_hh_emih_in!K11/SER_summary!K$27)</f>
        <v>0</v>
      </c>
      <c r="L11" s="100">
        <f>IF(SER_hh_emih_in!L11=0,0,SER_hh_emih_in!L11/SER_summary!L$27)</f>
        <v>0</v>
      </c>
      <c r="M11" s="100">
        <f>IF(SER_hh_emih_in!M11=0,0,SER_hh_emih_in!M11/SER_summary!M$27)</f>
        <v>0</v>
      </c>
      <c r="N11" s="100">
        <f>IF(SER_hh_emih_in!N11=0,0,SER_hh_emih_in!N11/SER_summary!N$27)</f>
        <v>0</v>
      </c>
      <c r="O11" s="100">
        <f>IF(SER_hh_emih_in!O11=0,0,SER_hh_emih_in!O11/SER_summary!O$27)</f>
        <v>0</v>
      </c>
      <c r="P11" s="100">
        <f>IF(SER_hh_emih_in!P11=0,0,SER_hh_emih_in!P11/SER_summary!P$27)</f>
        <v>0</v>
      </c>
      <c r="Q11" s="100">
        <f>IF(SER_hh_emih_in!Q11=0,0,SER_hh_emih_in!Q11/SER_summary!Q$27)</f>
        <v>0</v>
      </c>
    </row>
    <row r="12" spans="1:17" ht="12" customHeight="1" x14ac:dyDescent="0.25">
      <c r="A12" s="88" t="s">
        <v>42</v>
      </c>
      <c r="B12" s="100"/>
      <c r="C12" s="100">
        <f>IF(SER_hh_emih_in!C12=0,0,SER_hh_emih_in!C12/SER_summary!C$27)</f>
        <v>0</v>
      </c>
      <c r="D12" s="100">
        <f>IF(SER_hh_emih_in!D12=0,0,SER_hh_emih_in!D12/SER_summary!D$27)</f>
        <v>0</v>
      </c>
      <c r="E12" s="100">
        <f>IF(SER_hh_emih_in!E12=0,0,SER_hh_emih_in!E12/SER_summary!E$27)</f>
        <v>0</v>
      </c>
      <c r="F12" s="100">
        <f>IF(SER_hh_emih_in!F12=0,0,SER_hh_emih_in!F12/SER_summary!F$27)</f>
        <v>0</v>
      </c>
      <c r="G12" s="100">
        <f>IF(SER_hh_emih_in!G12=0,0,SER_hh_emih_in!G12/SER_summary!G$27)</f>
        <v>0</v>
      </c>
      <c r="H12" s="100">
        <f>IF(SER_hh_emih_in!H12=0,0,SER_hh_emih_in!H12/SER_summary!H$27)</f>
        <v>0</v>
      </c>
      <c r="I12" s="100">
        <f>IF(SER_hh_emih_in!I12=0,0,SER_hh_emih_in!I12/SER_summary!I$27)</f>
        <v>0</v>
      </c>
      <c r="J12" s="100">
        <f>IF(SER_hh_emih_in!J12=0,0,SER_hh_emih_in!J12/SER_summary!J$27)</f>
        <v>0</v>
      </c>
      <c r="K12" s="100">
        <f>IF(SER_hh_emih_in!K12=0,0,SER_hh_emih_in!K12/SER_summary!K$27)</f>
        <v>0</v>
      </c>
      <c r="L12" s="100">
        <f>IF(SER_hh_emih_in!L12=0,0,SER_hh_emih_in!L12/SER_summary!L$27)</f>
        <v>0</v>
      </c>
      <c r="M12" s="100">
        <f>IF(SER_hh_emih_in!M12=0,0,SER_hh_emih_in!M12/SER_summary!M$27)</f>
        <v>0</v>
      </c>
      <c r="N12" s="100">
        <f>IF(SER_hh_emih_in!N12=0,0,SER_hh_emih_in!N12/SER_summary!N$27)</f>
        <v>0</v>
      </c>
      <c r="O12" s="100">
        <f>IF(SER_hh_emih_in!O12=0,0,SER_hh_emih_in!O12/SER_summary!O$27)</f>
        <v>0</v>
      </c>
      <c r="P12" s="100">
        <f>IF(SER_hh_emih_in!P12=0,0,SER_hh_emih_in!P12/SER_summary!P$27)</f>
        <v>0</v>
      </c>
      <c r="Q12" s="100">
        <f>IF(SER_hh_emih_in!Q12=0,0,SER_hh_emih_in!Q12/SER_summary!Q$27)</f>
        <v>0</v>
      </c>
    </row>
    <row r="13" spans="1:17" ht="12" customHeight="1" x14ac:dyDescent="0.25">
      <c r="A13" s="88" t="s">
        <v>105</v>
      </c>
      <c r="B13" s="100"/>
      <c r="C13" s="100">
        <f>IF(SER_hh_emih_in!C13=0,0,SER_hh_emih_in!C13/SER_summary!C$27)</f>
        <v>0</v>
      </c>
      <c r="D13" s="100">
        <f>IF(SER_hh_emih_in!D13=0,0,SER_hh_emih_in!D13/SER_summary!D$27)</f>
        <v>0</v>
      </c>
      <c r="E13" s="100">
        <f>IF(SER_hh_emih_in!E13=0,0,SER_hh_emih_in!E13/SER_summary!E$27)</f>
        <v>0</v>
      </c>
      <c r="F13" s="100">
        <f>IF(SER_hh_emih_in!F13=0,0,SER_hh_emih_in!F13/SER_summary!F$27)</f>
        <v>0</v>
      </c>
      <c r="G13" s="100">
        <f>IF(SER_hh_emih_in!G13=0,0,SER_hh_emih_in!G13/SER_summary!G$27)</f>
        <v>0</v>
      </c>
      <c r="H13" s="100">
        <f>IF(SER_hh_emih_in!H13=0,0,SER_hh_emih_in!H13/SER_summary!H$27)</f>
        <v>0</v>
      </c>
      <c r="I13" s="100">
        <f>IF(SER_hh_emih_in!I13=0,0,SER_hh_emih_in!I13/SER_summary!I$27)</f>
        <v>0</v>
      </c>
      <c r="J13" s="100">
        <f>IF(SER_hh_emih_in!J13=0,0,SER_hh_emih_in!J13/SER_summary!J$27)</f>
        <v>0</v>
      </c>
      <c r="K13" s="100">
        <f>IF(SER_hh_emih_in!K13=0,0,SER_hh_emih_in!K13/SER_summary!K$27)</f>
        <v>0</v>
      </c>
      <c r="L13" s="100">
        <f>IF(SER_hh_emih_in!L13=0,0,SER_hh_emih_in!L13/SER_summary!L$27)</f>
        <v>0</v>
      </c>
      <c r="M13" s="100">
        <f>IF(SER_hh_emih_in!M13=0,0,SER_hh_emih_in!M13/SER_summary!M$27)</f>
        <v>0</v>
      </c>
      <c r="N13" s="100">
        <f>IF(SER_hh_emih_in!N13=0,0,SER_hh_emih_in!N13/SER_summary!N$27)</f>
        <v>0</v>
      </c>
      <c r="O13" s="100">
        <f>IF(SER_hh_emih_in!O13=0,0,SER_hh_emih_in!O13/SER_summary!O$27)</f>
        <v>0</v>
      </c>
      <c r="P13" s="100">
        <f>IF(SER_hh_emih_in!P13=0,0,SER_hh_emih_in!P13/SER_summary!P$27)</f>
        <v>0</v>
      </c>
      <c r="Q13" s="100">
        <f>IF(SER_hh_emih_in!Q13=0,0,SER_hh_emih_in!Q13/SER_summary!Q$27)</f>
        <v>0</v>
      </c>
    </row>
    <row r="14" spans="1:17" ht="12" customHeight="1" x14ac:dyDescent="0.25">
      <c r="A14" s="51" t="s">
        <v>104</v>
      </c>
      <c r="B14" s="22"/>
      <c r="C14" s="22">
        <f>IF(SER_hh_emih_in!C14=0,0,SER_hh_emih_in!C14/SER_summary!C$27)</f>
        <v>0</v>
      </c>
      <c r="D14" s="22">
        <f>IF(SER_hh_emih_in!D14=0,0,SER_hh_emih_in!D14/SER_summary!D$27)</f>
        <v>0</v>
      </c>
      <c r="E14" s="22">
        <f>IF(SER_hh_emih_in!E14=0,0,SER_hh_emih_in!E14/SER_summary!E$27)</f>
        <v>0</v>
      </c>
      <c r="F14" s="22">
        <f>IF(SER_hh_emih_in!F14=0,0,SER_hh_emih_in!F14/SER_summary!F$27)</f>
        <v>0</v>
      </c>
      <c r="G14" s="22">
        <f>IF(SER_hh_emih_in!G14=0,0,SER_hh_emih_in!G14/SER_summary!G$27)</f>
        <v>0</v>
      </c>
      <c r="H14" s="22">
        <f>IF(SER_hh_emih_in!H14=0,0,SER_hh_emih_in!H14/SER_summary!H$27)</f>
        <v>0</v>
      </c>
      <c r="I14" s="22">
        <f>IF(SER_hh_emih_in!I14=0,0,SER_hh_emih_in!I14/SER_summary!I$27)</f>
        <v>0</v>
      </c>
      <c r="J14" s="22">
        <f>IF(SER_hh_emih_in!J14=0,0,SER_hh_emih_in!J14/SER_summary!J$27)</f>
        <v>0</v>
      </c>
      <c r="K14" s="22">
        <f>IF(SER_hh_emih_in!K14=0,0,SER_hh_emih_in!K14/SER_summary!K$27)</f>
        <v>0</v>
      </c>
      <c r="L14" s="22">
        <f>IF(SER_hh_emih_in!L14=0,0,SER_hh_emih_in!L14/SER_summary!L$27)</f>
        <v>0</v>
      </c>
      <c r="M14" s="22">
        <f>IF(SER_hh_emih_in!M14=0,0,SER_hh_emih_in!M14/SER_summary!M$27)</f>
        <v>0</v>
      </c>
      <c r="N14" s="22">
        <f>IF(SER_hh_emih_in!N14=0,0,SER_hh_emih_in!N14/SER_summary!N$27)</f>
        <v>0</v>
      </c>
      <c r="O14" s="22">
        <f>IF(SER_hh_emih_in!O14=0,0,SER_hh_emih_in!O14/SER_summary!O$27)</f>
        <v>0</v>
      </c>
      <c r="P14" s="22">
        <f>IF(SER_hh_emih_in!P14=0,0,SER_hh_emih_in!P14/SER_summary!P$27)</f>
        <v>0</v>
      </c>
      <c r="Q14" s="22">
        <f>IF(SER_hh_emih_in!Q14=0,0,SER_hh_emih_in!Q14/SER_summary!Q$27)</f>
        <v>0</v>
      </c>
    </row>
    <row r="15" spans="1:17" ht="12" customHeight="1" x14ac:dyDescent="0.25">
      <c r="A15" s="105" t="s">
        <v>108</v>
      </c>
      <c r="B15" s="104"/>
      <c r="C15" s="104">
        <f>IF(SER_hh_emih_in!C15=0,0,SER_hh_emih_in!C15/SER_summary!C$27)</f>
        <v>0</v>
      </c>
      <c r="D15" s="104">
        <f>IF(SER_hh_emih_in!D15=0,0,SER_hh_emih_in!D15/SER_summary!D$27)</f>
        <v>0</v>
      </c>
      <c r="E15" s="104">
        <f>IF(SER_hh_emih_in!E15=0,0,SER_hh_emih_in!E15/SER_summary!E$27)</f>
        <v>0</v>
      </c>
      <c r="F15" s="104">
        <f>IF(SER_hh_emih_in!F15=0,0,SER_hh_emih_in!F15/SER_summary!F$27)</f>
        <v>0</v>
      </c>
      <c r="G15" s="104">
        <f>IF(SER_hh_emih_in!G15=0,0,SER_hh_emih_in!G15/SER_summary!G$27)</f>
        <v>0</v>
      </c>
      <c r="H15" s="104">
        <f>IF(SER_hh_emih_in!H15=0,0,SER_hh_emih_in!H15/SER_summary!H$27)</f>
        <v>0</v>
      </c>
      <c r="I15" s="104">
        <f>IF(SER_hh_emih_in!I15=0,0,SER_hh_emih_in!I15/SER_summary!I$27)</f>
        <v>0</v>
      </c>
      <c r="J15" s="104">
        <f>IF(SER_hh_emih_in!J15=0,0,SER_hh_emih_in!J15/SER_summary!J$27)</f>
        <v>0</v>
      </c>
      <c r="K15" s="104">
        <f>IF(SER_hh_emih_in!K15=0,0,SER_hh_emih_in!K15/SER_summary!K$27)</f>
        <v>0</v>
      </c>
      <c r="L15" s="104">
        <f>IF(SER_hh_emih_in!L15=0,0,SER_hh_emih_in!L15/SER_summary!L$27)</f>
        <v>0</v>
      </c>
      <c r="M15" s="104">
        <f>IF(SER_hh_emih_in!M15=0,0,SER_hh_emih_in!M15/SER_summary!M$27)</f>
        <v>0</v>
      </c>
      <c r="N15" s="104">
        <f>IF(SER_hh_emih_in!N15=0,0,SER_hh_emih_in!N15/SER_summary!N$27)</f>
        <v>0</v>
      </c>
      <c r="O15" s="104">
        <f>IF(SER_hh_emih_in!O15=0,0,SER_hh_emih_in!O15/SER_summary!O$27)</f>
        <v>0</v>
      </c>
      <c r="P15" s="104">
        <f>IF(SER_hh_emih_in!P15=0,0,SER_hh_emih_in!P15/SER_summary!P$27)</f>
        <v>0</v>
      </c>
      <c r="Q15" s="104">
        <f>IF(SER_hh_emih_in!Q15=0,0,SER_hh_emih_in!Q15/SER_summary!Q$27)</f>
        <v>0</v>
      </c>
    </row>
    <row r="16" spans="1:17" ht="12.95" customHeight="1" x14ac:dyDescent="0.25">
      <c r="A16" s="90" t="s">
        <v>102</v>
      </c>
      <c r="B16" s="101"/>
      <c r="C16" s="101">
        <f>IF(SER_hh_emih_in!C16=0,0,SER_hh_emih_in!C16/SER_summary!C$27)</f>
        <v>0</v>
      </c>
      <c r="D16" s="101">
        <f>IF(SER_hh_emih_in!D16=0,0,SER_hh_emih_in!D16/SER_summary!D$27)</f>
        <v>0</v>
      </c>
      <c r="E16" s="101">
        <f>IF(SER_hh_emih_in!E16=0,0,SER_hh_emih_in!E16/SER_summary!E$27)</f>
        <v>0</v>
      </c>
      <c r="F16" s="101">
        <f>IF(SER_hh_emih_in!F16=0,0,SER_hh_emih_in!F16/SER_summary!F$27)</f>
        <v>0</v>
      </c>
      <c r="G16" s="101">
        <f>IF(SER_hh_emih_in!G16=0,0,SER_hh_emih_in!G16/SER_summary!G$27)</f>
        <v>0</v>
      </c>
      <c r="H16" s="101">
        <f>IF(SER_hh_emih_in!H16=0,0,SER_hh_emih_in!H16/SER_summary!H$27)</f>
        <v>0</v>
      </c>
      <c r="I16" s="101">
        <f>IF(SER_hh_emih_in!I16=0,0,SER_hh_emih_in!I16/SER_summary!I$27)</f>
        <v>0</v>
      </c>
      <c r="J16" s="101">
        <f>IF(SER_hh_emih_in!J16=0,0,SER_hh_emih_in!J16/SER_summary!J$27)</f>
        <v>0</v>
      </c>
      <c r="K16" s="101">
        <f>IF(SER_hh_emih_in!K16=0,0,SER_hh_emih_in!K16/SER_summary!K$27)</f>
        <v>0</v>
      </c>
      <c r="L16" s="101">
        <f>IF(SER_hh_emih_in!L16=0,0,SER_hh_emih_in!L16/SER_summary!L$27)</f>
        <v>0</v>
      </c>
      <c r="M16" s="101">
        <f>IF(SER_hh_emih_in!M16=0,0,SER_hh_emih_in!M16/SER_summary!M$27)</f>
        <v>0</v>
      </c>
      <c r="N16" s="101">
        <f>IF(SER_hh_emih_in!N16=0,0,SER_hh_emih_in!N16/SER_summary!N$27)</f>
        <v>0</v>
      </c>
      <c r="O16" s="101">
        <f>IF(SER_hh_emih_in!O16=0,0,SER_hh_emih_in!O16/SER_summary!O$27)</f>
        <v>0</v>
      </c>
      <c r="P16" s="101">
        <f>IF(SER_hh_emih_in!P16=0,0,SER_hh_emih_in!P16/SER_summary!P$27)</f>
        <v>0</v>
      </c>
      <c r="Q16" s="101">
        <f>IF(SER_hh_emih_in!Q16=0,0,SER_hh_emih_in!Q16/SER_summary!Q$27)</f>
        <v>0</v>
      </c>
    </row>
    <row r="17" spans="1:17" ht="12.95" customHeight="1" x14ac:dyDescent="0.25">
      <c r="A17" s="88" t="s">
        <v>101</v>
      </c>
      <c r="B17" s="103"/>
      <c r="C17" s="103">
        <f>IF(SER_hh_emih_in!C17=0,0,SER_hh_emih_in!C17/SER_summary!C$27)</f>
        <v>0</v>
      </c>
      <c r="D17" s="103">
        <f>IF(SER_hh_emih_in!D17=0,0,SER_hh_emih_in!D17/SER_summary!D$27)</f>
        <v>0</v>
      </c>
      <c r="E17" s="103">
        <f>IF(SER_hh_emih_in!E17=0,0,SER_hh_emih_in!E17/SER_summary!E$27)</f>
        <v>0</v>
      </c>
      <c r="F17" s="103">
        <f>IF(SER_hh_emih_in!F17=0,0,SER_hh_emih_in!F17/SER_summary!F$27)</f>
        <v>0</v>
      </c>
      <c r="G17" s="103">
        <f>IF(SER_hh_emih_in!G17=0,0,SER_hh_emih_in!G17/SER_summary!G$27)</f>
        <v>0</v>
      </c>
      <c r="H17" s="103">
        <f>IF(SER_hh_emih_in!H17=0,0,SER_hh_emih_in!H17/SER_summary!H$27)</f>
        <v>0</v>
      </c>
      <c r="I17" s="103">
        <f>IF(SER_hh_emih_in!I17=0,0,SER_hh_emih_in!I17/SER_summary!I$27)</f>
        <v>0</v>
      </c>
      <c r="J17" s="103">
        <f>IF(SER_hh_emih_in!J17=0,0,SER_hh_emih_in!J17/SER_summary!J$27)</f>
        <v>0</v>
      </c>
      <c r="K17" s="103">
        <f>IF(SER_hh_emih_in!K17=0,0,SER_hh_emih_in!K17/SER_summary!K$27)</f>
        <v>0</v>
      </c>
      <c r="L17" s="103">
        <f>IF(SER_hh_emih_in!L17=0,0,SER_hh_emih_in!L17/SER_summary!L$27)</f>
        <v>0</v>
      </c>
      <c r="M17" s="103">
        <f>IF(SER_hh_emih_in!M17=0,0,SER_hh_emih_in!M17/SER_summary!M$27)</f>
        <v>0</v>
      </c>
      <c r="N17" s="103">
        <f>IF(SER_hh_emih_in!N17=0,0,SER_hh_emih_in!N17/SER_summary!N$27)</f>
        <v>0</v>
      </c>
      <c r="O17" s="103">
        <f>IF(SER_hh_emih_in!O17=0,0,SER_hh_emih_in!O17/SER_summary!O$27)</f>
        <v>0</v>
      </c>
      <c r="P17" s="103">
        <f>IF(SER_hh_emih_in!P17=0,0,SER_hh_emih_in!P17/SER_summary!P$27)</f>
        <v>0</v>
      </c>
      <c r="Q17" s="103">
        <f>IF(SER_hh_emih_in!Q17=0,0,SER_hh_emih_in!Q17/SER_summary!Q$27)</f>
        <v>0</v>
      </c>
    </row>
    <row r="18" spans="1:17" ht="12" customHeight="1" x14ac:dyDescent="0.25">
      <c r="A18" s="88" t="s">
        <v>100</v>
      </c>
      <c r="B18" s="103"/>
      <c r="C18" s="103">
        <f>IF(SER_hh_emih_in!C18=0,0,SER_hh_emih_in!C18/SER_summary!C$27)</f>
        <v>0</v>
      </c>
      <c r="D18" s="103">
        <f>IF(SER_hh_emih_in!D18=0,0,SER_hh_emih_in!D18/SER_summary!D$27)</f>
        <v>0</v>
      </c>
      <c r="E18" s="103">
        <f>IF(SER_hh_emih_in!E18=0,0,SER_hh_emih_in!E18/SER_summary!E$27)</f>
        <v>0</v>
      </c>
      <c r="F18" s="103">
        <f>IF(SER_hh_emih_in!F18=0,0,SER_hh_emih_in!F18/SER_summary!F$27)</f>
        <v>0</v>
      </c>
      <c r="G18" s="103">
        <f>IF(SER_hh_emih_in!G18=0,0,SER_hh_emih_in!G18/SER_summary!G$27)</f>
        <v>0</v>
      </c>
      <c r="H18" s="103">
        <f>IF(SER_hh_emih_in!H18=0,0,SER_hh_emih_in!H18/SER_summary!H$27)</f>
        <v>0</v>
      </c>
      <c r="I18" s="103">
        <f>IF(SER_hh_emih_in!I18=0,0,SER_hh_emih_in!I18/SER_summary!I$27)</f>
        <v>0</v>
      </c>
      <c r="J18" s="103">
        <f>IF(SER_hh_emih_in!J18=0,0,SER_hh_emih_in!J18/SER_summary!J$27)</f>
        <v>0</v>
      </c>
      <c r="K18" s="103">
        <f>IF(SER_hh_emih_in!K18=0,0,SER_hh_emih_in!K18/SER_summary!K$27)</f>
        <v>0</v>
      </c>
      <c r="L18" s="103">
        <f>IF(SER_hh_emih_in!L18=0,0,SER_hh_emih_in!L18/SER_summary!L$27)</f>
        <v>0</v>
      </c>
      <c r="M18" s="103">
        <f>IF(SER_hh_emih_in!M18=0,0,SER_hh_emih_in!M18/SER_summary!M$27)</f>
        <v>0</v>
      </c>
      <c r="N18" s="103">
        <f>IF(SER_hh_emih_in!N18=0,0,SER_hh_emih_in!N18/SER_summary!N$27)</f>
        <v>0</v>
      </c>
      <c r="O18" s="103">
        <f>IF(SER_hh_emih_in!O18=0,0,SER_hh_emih_in!O18/SER_summary!O$27)</f>
        <v>0</v>
      </c>
      <c r="P18" s="103">
        <f>IF(SER_hh_emih_in!P18=0,0,SER_hh_emih_in!P18/SER_summary!P$27)</f>
        <v>0</v>
      </c>
      <c r="Q18" s="103">
        <f>IF(SER_hh_emih_in!Q18=0,0,SER_hh_emih_in!Q18/SER_summary!Q$27)</f>
        <v>0</v>
      </c>
    </row>
    <row r="19" spans="1:17" ht="12.95" customHeight="1" x14ac:dyDescent="0.25">
      <c r="A19" s="90" t="s">
        <v>47</v>
      </c>
      <c r="B19" s="101"/>
      <c r="C19" s="101">
        <f>IF(SER_hh_emih_in!C19=0,0,SER_hh_emih_in!C19/SER_summary!C$27)</f>
        <v>1.1417189947003861</v>
      </c>
      <c r="D19" s="101">
        <f>IF(SER_hh_emih_in!D19=0,0,SER_hh_emih_in!D19/SER_summary!D$27)</f>
        <v>1.6781673181230277</v>
      </c>
      <c r="E19" s="101">
        <f>IF(SER_hh_emih_in!E19=0,0,SER_hh_emih_in!E19/SER_summary!E$27)</f>
        <v>1.2568417407955434</v>
      </c>
      <c r="F19" s="101">
        <f>IF(SER_hh_emih_in!F19=0,0,SER_hh_emih_in!F19/SER_summary!F$27)</f>
        <v>0.98919674473977759</v>
      </c>
      <c r="G19" s="101">
        <f>IF(SER_hh_emih_in!G19=0,0,SER_hh_emih_in!G19/SER_summary!G$27)</f>
        <v>1.5429128035444573</v>
      </c>
      <c r="H19" s="101">
        <f>IF(SER_hh_emih_in!H19=0,0,SER_hh_emih_in!H19/SER_summary!H$27)</f>
        <v>0.92275482620616578</v>
      </c>
      <c r="I19" s="101">
        <f>IF(SER_hh_emih_in!I19=0,0,SER_hh_emih_in!I19/SER_summary!I$27)</f>
        <v>0.88508210185028724</v>
      </c>
      <c r="J19" s="101">
        <f>IF(SER_hh_emih_in!J19=0,0,SER_hh_emih_in!J19/SER_summary!J$27)</f>
        <v>2.5300477511932122</v>
      </c>
      <c r="K19" s="101">
        <f>IF(SER_hh_emih_in!K19=0,0,SER_hh_emih_in!K19/SER_summary!K$27)</f>
        <v>1.9088561959955062</v>
      </c>
      <c r="L19" s="101">
        <f>IF(SER_hh_emih_in!L19=0,0,SER_hh_emih_in!L19/SER_summary!L$27)</f>
        <v>0.67156214747825371</v>
      </c>
      <c r="M19" s="101">
        <f>IF(SER_hh_emih_in!M19=0,0,SER_hh_emih_in!M19/SER_summary!M$27)</f>
        <v>0.61689059169166471</v>
      </c>
      <c r="N19" s="101">
        <f>IF(SER_hh_emih_in!N19=0,0,SER_hh_emih_in!N19/SER_summary!N$27)</f>
        <v>1.6881939496710694</v>
      </c>
      <c r="O19" s="101">
        <f>IF(SER_hh_emih_in!O19=0,0,SER_hh_emih_in!O19/SER_summary!O$27)</f>
        <v>1.2165735848472663</v>
      </c>
      <c r="P19" s="101">
        <f>IF(SER_hh_emih_in!P19=0,0,SER_hh_emih_in!P19/SER_summary!P$27)</f>
        <v>1.2216236206431961</v>
      </c>
      <c r="Q19" s="101">
        <f>IF(SER_hh_emih_in!Q19=0,0,SER_hh_emih_in!Q19/SER_summary!Q$27)</f>
        <v>1.2502401363336277</v>
      </c>
    </row>
    <row r="20" spans="1:17" ht="12" customHeight="1" x14ac:dyDescent="0.25">
      <c r="A20" s="88" t="s">
        <v>38</v>
      </c>
      <c r="B20" s="100"/>
      <c r="C20" s="100">
        <f>IF(SER_hh_emih_in!C20=0,0,SER_hh_emih_in!C20/SER_summary!C$27)</f>
        <v>0</v>
      </c>
      <c r="D20" s="100">
        <f>IF(SER_hh_emih_in!D20=0,0,SER_hh_emih_in!D20/SER_summary!D$27)</f>
        <v>0</v>
      </c>
      <c r="E20" s="100">
        <f>IF(SER_hh_emih_in!E20=0,0,SER_hh_emih_in!E20/SER_summary!E$27)</f>
        <v>0</v>
      </c>
      <c r="F20" s="100">
        <f>IF(SER_hh_emih_in!F20=0,0,SER_hh_emih_in!F20/SER_summary!F$27)</f>
        <v>0</v>
      </c>
      <c r="G20" s="100">
        <f>IF(SER_hh_emih_in!G20=0,0,SER_hh_emih_in!G20/SER_summary!G$27)</f>
        <v>0</v>
      </c>
      <c r="H20" s="100">
        <f>IF(SER_hh_emih_in!H20=0,0,SER_hh_emih_in!H20/SER_summary!H$27)</f>
        <v>0</v>
      </c>
      <c r="I20" s="100">
        <f>IF(SER_hh_emih_in!I20=0,0,SER_hh_emih_in!I20/SER_summary!I$27)</f>
        <v>0</v>
      </c>
      <c r="J20" s="100">
        <f>IF(SER_hh_emih_in!J20=0,0,SER_hh_emih_in!J20/SER_summary!J$27)</f>
        <v>0</v>
      </c>
      <c r="K20" s="100">
        <f>IF(SER_hh_emih_in!K20=0,0,SER_hh_emih_in!K20/SER_summary!K$27)</f>
        <v>0</v>
      </c>
      <c r="L20" s="100">
        <f>IF(SER_hh_emih_in!L20=0,0,SER_hh_emih_in!L20/SER_summary!L$27)</f>
        <v>0</v>
      </c>
      <c r="M20" s="100">
        <f>IF(SER_hh_emih_in!M20=0,0,SER_hh_emih_in!M20/SER_summary!M$27)</f>
        <v>0</v>
      </c>
      <c r="N20" s="100">
        <f>IF(SER_hh_emih_in!N20=0,0,SER_hh_emih_in!N20/SER_summary!N$27)</f>
        <v>0</v>
      </c>
      <c r="O20" s="100">
        <f>IF(SER_hh_emih_in!O20=0,0,SER_hh_emih_in!O20/SER_summary!O$27)</f>
        <v>0</v>
      </c>
      <c r="P20" s="100">
        <f>IF(SER_hh_emih_in!P20=0,0,SER_hh_emih_in!P20/SER_summary!P$27)</f>
        <v>0</v>
      </c>
      <c r="Q20" s="100">
        <f>IF(SER_hh_emih_in!Q20=0,0,SER_hh_emih_in!Q20/SER_summary!Q$27)</f>
        <v>0</v>
      </c>
    </row>
    <row r="21" spans="1:17" s="28" customFormat="1" ht="12" customHeight="1" x14ac:dyDescent="0.25">
      <c r="A21" s="88" t="s">
        <v>66</v>
      </c>
      <c r="B21" s="100"/>
      <c r="C21" s="100">
        <f>IF(SER_hh_emih_in!C21=0,0,SER_hh_emih_in!C21/SER_summary!C$27)</f>
        <v>0</v>
      </c>
      <c r="D21" s="100">
        <f>IF(SER_hh_emih_in!D21=0,0,SER_hh_emih_in!D21/SER_summary!D$27)</f>
        <v>0</v>
      </c>
      <c r="E21" s="100">
        <f>IF(SER_hh_emih_in!E21=0,0,SER_hh_emih_in!E21/SER_summary!E$27)</f>
        <v>0</v>
      </c>
      <c r="F21" s="100">
        <f>IF(SER_hh_emih_in!F21=0,0,SER_hh_emih_in!F21/SER_summary!F$27)</f>
        <v>0</v>
      </c>
      <c r="G21" s="100">
        <f>IF(SER_hh_emih_in!G21=0,0,SER_hh_emih_in!G21/SER_summary!G$27)</f>
        <v>0</v>
      </c>
      <c r="H21" s="100">
        <f>IF(SER_hh_emih_in!H21=0,0,SER_hh_emih_in!H21/SER_summary!H$27)</f>
        <v>0</v>
      </c>
      <c r="I21" s="100">
        <f>IF(SER_hh_emih_in!I21=0,0,SER_hh_emih_in!I21/SER_summary!I$27)</f>
        <v>0</v>
      </c>
      <c r="J21" s="100">
        <f>IF(SER_hh_emih_in!J21=0,0,SER_hh_emih_in!J21/SER_summary!J$27)</f>
        <v>0</v>
      </c>
      <c r="K21" s="100">
        <f>IF(SER_hh_emih_in!K21=0,0,SER_hh_emih_in!K21/SER_summary!K$27)</f>
        <v>0</v>
      </c>
      <c r="L21" s="100">
        <f>IF(SER_hh_emih_in!L21=0,0,SER_hh_emih_in!L21/SER_summary!L$27)</f>
        <v>0</v>
      </c>
      <c r="M21" s="100">
        <f>IF(SER_hh_emih_in!M21=0,0,SER_hh_emih_in!M21/SER_summary!M$27)</f>
        <v>0</v>
      </c>
      <c r="N21" s="100">
        <f>IF(SER_hh_emih_in!N21=0,0,SER_hh_emih_in!N21/SER_summary!N$27)</f>
        <v>0</v>
      </c>
      <c r="O21" s="100">
        <f>IF(SER_hh_emih_in!O21=0,0,SER_hh_emih_in!O21/SER_summary!O$27)</f>
        <v>0</v>
      </c>
      <c r="P21" s="100">
        <f>IF(SER_hh_emih_in!P21=0,0,SER_hh_emih_in!P21/SER_summary!P$27)</f>
        <v>0</v>
      </c>
      <c r="Q21" s="100">
        <f>IF(SER_hh_emih_in!Q21=0,0,SER_hh_emih_in!Q21/SER_summary!Q$27)</f>
        <v>0</v>
      </c>
    </row>
    <row r="22" spans="1:17" ht="12" customHeight="1" x14ac:dyDescent="0.25">
      <c r="A22" s="88" t="s">
        <v>99</v>
      </c>
      <c r="B22" s="100"/>
      <c r="C22" s="100">
        <f>IF(SER_hh_emih_in!C22=0,0,SER_hh_emih_in!C22/SER_summary!C$27)</f>
        <v>7.410167767093613</v>
      </c>
      <c r="D22" s="100">
        <f>IF(SER_hh_emih_in!D22=0,0,SER_hh_emih_in!D22/SER_summary!D$27)</f>
        <v>7.3505993464872201</v>
      </c>
      <c r="E22" s="100">
        <f>IF(SER_hh_emih_in!E22=0,0,SER_hh_emih_in!E22/SER_summary!E$27)</f>
        <v>7.2839717242744815</v>
      </c>
      <c r="F22" s="100">
        <f>IF(SER_hh_emih_in!F22=0,0,SER_hh_emih_in!F22/SER_summary!F$27)</f>
        <v>7.2503568922248327</v>
      </c>
      <c r="G22" s="100">
        <f>IF(SER_hh_emih_in!G22=0,0,SER_hh_emih_in!G22/SER_summary!G$27)</f>
        <v>7.1854373957453941</v>
      </c>
      <c r="H22" s="100">
        <f>IF(SER_hh_emih_in!H22=0,0,SER_hh_emih_in!H22/SER_summary!H$27)</f>
        <v>7.1609385718229985</v>
      </c>
      <c r="I22" s="100">
        <f>IF(SER_hh_emih_in!I22=0,0,SER_hh_emih_in!I22/SER_summary!I$27)</f>
        <v>7.0539927672294196</v>
      </c>
      <c r="J22" s="100">
        <f>IF(SER_hh_emih_in!J22=0,0,SER_hh_emih_in!J22/SER_summary!J$27)</f>
        <v>6.9121196225553669</v>
      </c>
      <c r="K22" s="100">
        <f>IF(SER_hh_emih_in!K22=0,0,SER_hh_emih_in!K22/SER_summary!K$27)</f>
        <v>6.9441109449406051</v>
      </c>
      <c r="L22" s="100">
        <f>IF(SER_hh_emih_in!L22=0,0,SER_hh_emih_in!L22/SER_summary!L$27)</f>
        <v>6.9475240765868502</v>
      </c>
      <c r="M22" s="100">
        <f>IF(SER_hh_emih_in!M22=0,0,SER_hh_emih_in!M22/SER_summary!M$27)</f>
        <v>7.099187587504729</v>
      </c>
      <c r="N22" s="100">
        <f>IF(SER_hh_emih_in!N22=0,0,SER_hh_emih_in!N22/SER_summary!N$27)</f>
        <v>7.1885411515478079</v>
      </c>
      <c r="O22" s="100">
        <f>IF(SER_hh_emih_in!O22=0,0,SER_hh_emih_in!O22/SER_summary!O$27)</f>
        <v>7.2957219566273226</v>
      </c>
      <c r="P22" s="100">
        <f>IF(SER_hh_emih_in!P22=0,0,SER_hh_emih_in!P22/SER_summary!P$27)</f>
        <v>7.3117203656780312</v>
      </c>
      <c r="Q22" s="100">
        <f>IF(SER_hh_emih_in!Q22=0,0,SER_hh_emih_in!Q22/SER_summary!Q$27)</f>
        <v>7.4061075859158016</v>
      </c>
    </row>
    <row r="23" spans="1:17" ht="12" customHeight="1" x14ac:dyDescent="0.25">
      <c r="A23" s="88" t="s">
        <v>98</v>
      </c>
      <c r="B23" s="100"/>
      <c r="C23" s="100">
        <f>IF(SER_hh_emih_in!C23=0,0,SER_hh_emih_in!C23/SER_summary!C$27)</f>
        <v>5.3144817558621229</v>
      </c>
      <c r="D23" s="100">
        <f>IF(SER_hh_emih_in!D23=0,0,SER_hh_emih_in!D23/SER_summary!D$27)</f>
        <v>5.3362878796612137</v>
      </c>
      <c r="E23" s="100">
        <f>IF(SER_hh_emih_in!E23=0,0,SER_hh_emih_in!E23/SER_summary!E$27)</f>
        <v>5.1710042473850493</v>
      </c>
      <c r="F23" s="100">
        <f>IF(SER_hh_emih_in!F23=0,0,SER_hh_emih_in!F23/SER_summary!F$27)</f>
        <v>5.1350214133600902</v>
      </c>
      <c r="G23" s="100">
        <f>IF(SER_hh_emih_in!G23=0,0,SER_hh_emih_in!G23/SER_summary!G$27)</f>
        <v>5.1413170979338672</v>
      </c>
      <c r="H23" s="100">
        <f>IF(SER_hh_emih_in!H23=0,0,SER_hh_emih_in!H23/SER_summary!H$27)</f>
        <v>5.0991196467678241</v>
      </c>
      <c r="I23" s="100">
        <f>IF(SER_hh_emih_in!I23=0,0,SER_hh_emih_in!I23/SER_summary!I$27)</f>
        <v>5.1171080753019806</v>
      </c>
      <c r="J23" s="100">
        <f>IF(SER_hh_emih_in!J23=0,0,SER_hh_emih_in!J23/SER_summary!J$27)</f>
        <v>5.0140119993792336</v>
      </c>
      <c r="K23" s="100">
        <f>IF(SER_hh_emih_in!K23=0,0,SER_hh_emih_in!K23/SER_summary!K$27)</f>
        <v>5.0133042552642113</v>
      </c>
      <c r="L23" s="100">
        <f>IF(SER_hh_emih_in!L23=0,0,SER_hh_emih_in!L23/SER_summary!L$27)</f>
        <v>4.9824786617870611</v>
      </c>
      <c r="M23" s="100">
        <f>IF(SER_hh_emih_in!M23=0,0,SER_hh_emih_in!M23/SER_summary!M$27)</f>
        <v>5.0639931680612191</v>
      </c>
      <c r="N23" s="100">
        <f>IF(SER_hh_emih_in!N23=0,0,SER_hh_emih_in!N23/SER_summary!N$27)</f>
        <v>5.0628111612536708</v>
      </c>
      <c r="O23" s="100">
        <f>IF(SER_hh_emih_in!O23=0,0,SER_hh_emih_in!O23/SER_summary!O$27)</f>
        <v>5.0932562283735674</v>
      </c>
      <c r="P23" s="100">
        <f>IF(SER_hh_emih_in!P23=0,0,SER_hh_emih_in!P23/SER_summary!P$27)</f>
        <v>5.0775812889599541</v>
      </c>
      <c r="Q23" s="100">
        <f>IF(SER_hh_emih_in!Q23=0,0,SER_hh_emih_in!Q23/SER_summary!Q$27)</f>
        <v>5.1226877093786163</v>
      </c>
    </row>
    <row r="24" spans="1:17" ht="12" customHeight="1" x14ac:dyDescent="0.25">
      <c r="A24" s="88" t="s">
        <v>34</v>
      </c>
      <c r="B24" s="100"/>
      <c r="C24" s="100">
        <f>IF(SER_hh_emih_in!C24=0,0,SER_hh_emih_in!C24/SER_summary!C$27)</f>
        <v>0</v>
      </c>
      <c r="D24" s="100">
        <f>IF(SER_hh_emih_in!D24=0,0,SER_hh_emih_in!D24/SER_summary!D$27)</f>
        <v>0</v>
      </c>
      <c r="E24" s="100">
        <f>IF(SER_hh_emih_in!E24=0,0,SER_hh_emih_in!E24/SER_summary!E$27)</f>
        <v>0</v>
      </c>
      <c r="F24" s="100">
        <f>IF(SER_hh_emih_in!F24=0,0,SER_hh_emih_in!F24/SER_summary!F$27)</f>
        <v>0</v>
      </c>
      <c r="G24" s="100">
        <f>IF(SER_hh_emih_in!G24=0,0,SER_hh_emih_in!G24/SER_summary!G$27)</f>
        <v>0</v>
      </c>
      <c r="H24" s="100">
        <f>IF(SER_hh_emih_in!H24=0,0,SER_hh_emih_in!H24/SER_summary!H$27)</f>
        <v>0</v>
      </c>
      <c r="I24" s="100">
        <f>IF(SER_hh_emih_in!I24=0,0,SER_hh_emih_in!I24/SER_summary!I$27)</f>
        <v>0</v>
      </c>
      <c r="J24" s="100">
        <f>IF(SER_hh_emih_in!J24=0,0,SER_hh_emih_in!J24/SER_summary!J$27)</f>
        <v>0</v>
      </c>
      <c r="K24" s="100">
        <f>IF(SER_hh_emih_in!K24=0,0,SER_hh_emih_in!K24/SER_summary!K$27)</f>
        <v>0</v>
      </c>
      <c r="L24" s="100">
        <f>IF(SER_hh_emih_in!L24=0,0,SER_hh_emih_in!L24/SER_summary!L$27)</f>
        <v>0</v>
      </c>
      <c r="M24" s="100">
        <f>IF(SER_hh_emih_in!M24=0,0,SER_hh_emih_in!M24/SER_summary!M$27)</f>
        <v>0</v>
      </c>
      <c r="N24" s="100">
        <f>IF(SER_hh_emih_in!N24=0,0,SER_hh_emih_in!N24/SER_summary!N$27)</f>
        <v>0</v>
      </c>
      <c r="O24" s="100">
        <f>IF(SER_hh_emih_in!O24=0,0,SER_hh_emih_in!O24/SER_summary!O$27)</f>
        <v>0</v>
      </c>
      <c r="P24" s="100">
        <f>IF(SER_hh_emih_in!P24=0,0,SER_hh_emih_in!P24/SER_summary!P$27)</f>
        <v>0</v>
      </c>
      <c r="Q24" s="100">
        <f>IF(SER_hh_emih_in!Q24=0,0,SER_hh_emih_in!Q24/SER_summary!Q$27)</f>
        <v>0</v>
      </c>
    </row>
    <row r="25" spans="1:17" ht="12" customHeight="1" x14ac:dyDescent="0.25">
      <c r="A25" s="88" t="s">
        <v>42</v>
      </c>
      <c r="B25" s="100"/>
      <c r="C25" s="100">
        <f>IF(SER_hh_emih_in!C25=0,0,SER_hh_emih_in!C25/SER_summary!C$27)</f>
        <v>0</v>
      </c>
      <c r="D25" s="100">
        <f>IF(SER_hh_emih_in!D25=0,0,SER_hh_emih_in!D25/SER_summary!D$27)</f>
        <v>0</v>
      </c>
      <c r="E25" s="100">
        <f>IF(SER_hh_emih_in!E25=0,0,SER_hh_emih_in!E25/SER_summary!E$27)</f>
        <v>0</v>
      </c>
      <c r="F25" s="100">
        <f>IF(SER_hh_emih_in!F25=0,0,SER_hh_emih_in!F25/SER_summary!F$27)</f>
        <v>0</v>
      </c>
      <c r="G25" s="100">
        <f>IF(SER_hh_emih_in!G25=0,0,SER_hh_emih_in!G25/SER_summary!G$27)</f>
        <v>0</v>
      </c>
      <c r="H25" s="100">
        <f>IF(SER_hh_emih_in!H25=0,0,SER_hh_emih_in!H25/SER_summary!H$27)</f>
        <v>0</v>
      </c>
      <c r="I25" s="100">
        <f>IF(SER_hh_emih_in!I25=0,0,SER_hh_emih_in!I25/SER_summary!I$27)</f>
        <v>0</v>
      </c>
      <c r="J25" s="100">
        <f>IF(SER_hh_emih_in!J25=0,0,SER_hh_emih_in!J25/SER_summary!J$27)</f>
        <v>0</v>
      </c>
      <c r="K25" s="100">
        <f>IF(SER_hh_emih_in!K25=0,0,SER_hh_emih_in!K25/SER_summary!K$27)</f>
        <v>0</v>
      </c>
      <c r="L25" s="100">
        <f>IF(SER_hh_emih_in!L25=0,0,SER_hh_emih_in!L25/SER_summary!L$27)</f>
        <v>0</v>
      </c>
      <c r="M25" s="100">
        <f>IF(SER_hh_emih_in!M25=0,0,SER_hh_emih_in!M25/SER_summary!M$27)</f>
        <v>0</v>
      </c>
      <c r="N25" s="100">
        <f>IF(SER_hh_emih_in!N25=0,0,SER_hh_emih_in!N25/SER_summary!N$27)</f>
        <v>0</v>
      </c>
      <c r="O25" s="100">
        <f>IF(SER_hh_emih_in!O25=0,0,SER_hh_emih_in!O25/SER_summary!O$27)</f>
        <v>0</v>
      </c>
      <c r="P25" s="100">
        <f>IF(SER_hh_emih_in!P25=0,0,SER_hh_emih_in!P25/SER_summary!P$27)</f>
        <v>0</v>
      </c>
      <c r="Q25" s="100">
        <f>IF(SER_hh_emih_in!Q25=0,0,SER_hh_emih_in!Q25/SER_summary!Q$27)</f>
        <v>0</v>
      </c>
    </row>
    <row r="26" spans="1:17" ht="12" customHeight="1" x14ac:dyDescent="0.25">
      <c r="A26" s="88" t="s">
        <v>30</v>
      </c>
      <c r="B26" s="22"/>
      <c r="C26" s="22">
        <f>IF(SER_hh_emih_in!C26=0,0,SER_hh_emih_in!C26/SER_summary!C$27)</f>
        <v>0</v>
      </c>
      <c r="D26" s="22">
        <f>IF(SER_hh_emih_in!D26=0,0,SER_hh_emih_in!D26/SER_summary!D$27)</f>
        <v>0</v>
      </c>
      <c r="E26" s="22">
        <f>IF(SER_hh_emih_in!E26=0,0,SER_hh_emih_in!E26/SER_summary!E$27)</f>
        <v>0</v>
      </c>
      <c r="F26" s="22">
        <f>IF(SER_hh_emih_in!F26=0,0,SER_hh_emih_in!F26/SER_summary!F$27)</f>
        <v>0</v>
      </c>
      <c r="G26" s="22">
        <f>IF(SER_hh_emih_in!G26=0,0,SER_hh_emih_in!G26/SER_summary!G$27)</f>
        <v>0</v>
      </c>
      <c r="H26" s="22">
        <f>IF(SER_hh_emih_in!H26=0,0,SER_hh_emih_in!H26/SER_summary!H$27)</f>
        <v>0</v>
      </c>
      <c r="I26" s="22">
        <f>IF(SER_hh_emih_in!I26=0,0,SER_hh_emih_in!I26/SER_summary!I$27)</f>
        <v>0</v>
      </c>
      <c r="J26" s="22">
        <f>IF(SER_hh_emih_in!J26=0,0,SER_hh_emih_in!J26/SER_summary!J$27)</f>
        <v>0</v>
      </c>
      <c r="K26" s="22">
        <f>IF(SER_hh_emih_in!K26=0,0,SER_hh_emih_in!K26/SER_summary!K$27)</f>
        <v>0</v>
      </c>
      <c r="L26" s="22">
        <f>IF(SER_hh_emih_in!L26=0,0,SER_hh_emih_in!L26/SER_summary!L$27)</f>
        <v>0</v>
      </c>
      <c r="M26" s="22">
        <f>IF(SER_hh_emih_in!M26=0,0,SER_hh_emih_in!M26/SER_summary!M$27)</f>
        <v>0</v>
      </c>
      <c r="N26" s="22">
        <f>IF(SER_hh_emih_in!N26=0,0,SER_hh_emih_in!N26/SER_summary!N$27)</f>
        <v>0</v>
      </c>
      <c r="O26" s="22">
        <f>IF(SER_hh_emih_in!O26=0,0,SER_hh_emih_in!O26/SER_summary!O$27)</f>
        <v>0</v>
      </c>
      <c r="P26" s="22">
        <f>IF(SER_hh_emih_in!P26=0,0,SER_hh_emih_in!P26/SER_summary!P$27)</f>
        <v>0</v>
      </c>
      <c r="Q26" s="22">
        <f>IF(SER_hh_emih_in!Q26=0,0,SER_hh_emih_in!Q26/SER_summary!Q$27)</f>
        <v>0</v>
      </c>
    </row>
    <row r="27" spans="1:17" ht="12" customHeight="1" x14ac:dyDescent="0.25">
      <c r="A27" s="93" t="s">
        <v>114</v>
      </c>
      <c r="B27" s="121"/>
      <c r="C27" s="116">
        <f>IF(SER_hh_emih_in!C27=0,0,SER_hh_emih_in!C27/SER_summary!C$27)</f>
        <v>0</v>
      </c>
      <c r="D27" s="116">
        <f>IF(SER_hh_emih_in!D27=0,0,SER_hh_emih_in!D27/SER_summary!D$27)</f>
        <v>0</v>
      </c>
      <c r="E27" s="116">
        <f>IF(SER_hh_emih_in!E27=0,0,SER_hh_emih_in!E27/SER_summary!E$27)</f>
        <v>0</v>
      </c>
      <c r="F27" s="116">
        <f>IF(SER_hh_emih_in!F27=0,0,SER_hh_emih_in!F27/SER_summary!F$27)</f>
        <v>0</v>
      </c>
      <c r="G27" s="116">
        <f>IF(SER_hh_emih_in!G27=0,0,SER_hh_emih_in!G27/SER_summary!G$27)</f>
        <v>0</v>
      </c>
      <c r="H27" s="116">
        <f>IF(SER_hh_emih_in!H27=0,0,SER_hh_emih_in!H27/SER_summary!H$27)</f>
        <v>0</v>
      </c>
      <c r="I27" s="116">
        <f>IF(SER_hh_emih_in!I27=0,0,SER_hh_emih_in!I27/SER_summary!I$27)</f>
        <v>0</v>
      </c>
      <c r="J27" s="116">
        <f>IF(SER_hh_emih_in!J27=0,0,SER_hh_emih_in!J27/SER_summary!J$27)</f>
        <v>0</v>
      </c>
      <c r="K27" s="116">
        <f>IF(SER_hh_emih_in!K27=0,0,SER_hh_emih_in!K27/SER_summary!K$27)</f>
        <v>0</v>
      </c>
      <c r="L27" s="116">
        <f>IF(SER_hh_emih_in!L27=0,0,SER_hh_emih_in!L27/SER_summary!L$27)</f>
        <v>0</v>
      </c>
      <c r="M27" s="116">
        <f>IF(SER_hh_emih_in!M27=0,0,SER_hh_emih_in!M27/SER_summary!M$27)</f>
        <v>0</v>
      </c>
      <c r="N27" s="116">
        <f>IF(SER_hh_emih_in!N27=0,0,SER_hh_emih_in!N27/SER_summary!N$27)</f>
        <v>0</v>
      </c>
      <c r="O27" s="116">
        <f>IF(SER_hh_emih_in!O27=0,0,SER_hh_emih_in!O27/SER_summary!O$27)</f>
        <v>0</v>
      </c>
      <c r="P27" s="116">
        <f>IF(SER_hh_emih_in!P27=0,0,SER_hh_emih_in!P27/SER_summary!P$27)</f>
        <v>0</v>
      </c>
      <c r="Q27" s="116">
        <f>IF(SER_hh_emih_in!Q27=0,0,SER_hh_emih_in!Q27/SER_summary!Q$27)</f>
        <v>0</v>
      </c>
    </row>
    <row r="28" spans="1:17" ht="12" customHeight="1" x14ac:dyDescent="0.25">
      <c r="A28" s="91" t="s">
        <v>113</v>
      </c>
      <c r="B28" s="18"/>
      <c r="C28" s="117">
        <f>IF(SER_hh_emih_in!C28=0,0,SER_hh_emih_in!C28/SER_summary!C$27)</f>
        <v>0</v>
      </c>
      <c r="D28" s="117">
        <f>IF(SER_hh_emih_in!D28=0,0,SER_hh_emih_in!D28/SER_summary!D$27)</f>
        <v>0</v>
      </c>
      <c r="E28" s="117">
        <f>IF(SER_hh_emih_in!E28=0,0,SER_hh_emih_in!E28/SER_summary!E$27)</f>
        <v>0</v>
      </c>
      <c r="F28" s="117">
        <f>IF(SER_hh_emih_in!F28=0,0,SER_hh_emih_in!F28/SER_summary!F$27)</f>
        <v>0</v>
      </c>
      <c r="G28" s="117">
        <f>IF(SER_hh_emih_in!G28=0,0,SER_hh_emih_in!G28/SER_summary!G$27)</f>
        <v>0</v>
      </c>
      <c r="H28" s="117">
        <f>IF(SER_hh_emih_in!H28=0,0,SER_hh_emih_in!H28/SER_summary!H$27)</f>
        <v>0</v>
      </c>
      <c r="I28" s="117">
        <f>IF(SER_hh_emih_in!I28=0,0,SER_hh_emih_in!I28/SER_summary!I$27)</f>
        <v>0</v>
      </c>
      <c r="J28" s="117">
        <f>IF(SER_hh_emih_in!J28=0,0,SER_hh_emih_in!J28/SER_summary!J$27)</f>
        <v>0</v>
      </c>
      <c r="K28" s="117">
        <f>IF(SER_hh_emih_in!K28=0,0,SER_hh_emih_in!K28/SER_summary!K$27)</f>
        <v>0</v>
      </c>
      <c r="L28" s="117">
        <f>IF(SER_hh_emih_in!L28=0,0,SER_hh_emih_in!L28/SER_summary!L$27)</f>
        <v>0</v>
      </c>
      <c r="M28" s="117">
        <f>IF(SER_hh_emih_in!M28=0,0,SER_hh_emih_in!M28/SER_summary!M$27)</f>
        <v>0</v>
      </c>
      <c r="N28" s="117">
        <f>IF(SER_hh_emih_in!N28=0,0,SER_hh_emih_in!N28/SER_summary!N$27)</f>
        <v>0</v>
      </c>
      <c r="O28" s="117">
        <f>IF(SER_hh_emih_in!O28=0,0,SER_hh_emih_in!O28/SER_summary!O$27)</f>
        <v>0</v>
      </c>
      <c r="P28" s="117">
        <f>IF(SER_hh_emih_in!P28=0,0,SER_hh_emih_in!P28/SER_summary!P$27)</f>
        <v>0</v>
      </c>
      <c r="Q28" s="117">
        <f>IF(SER_hh_emih_in!Q28=0,0,SER_hh_emih_in!Q28/SER_summary!Q$27)</f>
        <v>0</v>
      </c>
    </row>
    <row r="29" spans="1:17" ht="12.95" customHeight="1" x14ac:dyDescent="0.25">
      <c r="A29" s="90" t="s">
        <v>46</v>
      </c>
      <c r="B29" s="101"/>
      <c r="C29" s="101">
        <f>IF(SER_hh_emih_in!C29=0,0,SER_hh_emih_in!C29/SER_summary!C$27)</f>
        <v>6.6001877575993664</v>
      </c>
      <c r="D29" s="101">
        <f>IF(SER_hh_emih_in!D29=0,0,SER_hh_emih_in!D29/SER_summary!D$27)</f>
        <v>2.4687773839871077</v>
      </c>
      <c r="E29" s="101">
        <f>IF(SER_hh_emih_in!E29=0,0,SER_hh_emih_in!E29/SER_summary!E$27)</f>
        <v>4.2386785569862973</v>
      </c>
      <c r="F29" s="101">
        <f>IF(SER_hh_emih_in!F29=0,0,SER_hh_emih_in!F29/SER_summary!F$27)</f>
        <v>1.2990892050361376</v>
      </c>
      <c r="G29" s="101">
        <f>IF(SER_hh_emih_in!G29=0,0,SER_hh_emih_in!G29/SER_summary!G$27)</f>
        <v>0.84794787065570632</v>
      </c>
      <c r="H29" s="101">
        <f>IF(SER_hh_emih_in!H29=0,0,SER_hh_emih_in!H29/SER_summary!H$27)</f>
        <v>0.73687726602190295</v>
      </c>
      <c r="I29" s="101">
        <f>IF(SER_hh_emih_in!I29=0,0,SER_hh_emih_in!I29/SER_summary!I$27)</f>
        <v>1.1686144760457622</v>
      </c>
      <c r="J29" s="101">
        <f>IF(SER_hh_emih_in!J29=0,0,SER_hh_emih_in!J29/SER_summary!J$27)</f>
        <v>1.4848110985329801</v>
      </c>
      <c r="K29" s="101">
        <f>IF(SER_hh_emih_in!K29=0,0,SER_hh_emih_in!K29/SER_summary!K$27)</f>
        <v>1.956369006461762</v>
      </c>
      <c r="L29" s="101">
        <f>IF(SER_hh_emih_in!L29=0,0,SER_hh_emih_in!L29/SER_summary!L$27)</f>
        <v>0</v>
      </c>
      <c r="M29" s="101">
        <f>IF(SER_hh_emih_in!M29=0,0,SER_hh_emih_in!M29/SER_summary!M$27)</f>
        <v>0</v>
      </c>
      <c r="N29" s="101">
        <f>IF(SER_hh_emih_in!N29=0,0,SER_hh_emih_in!N29/SER_summary!N$27)</f>
        <v>1.0964788500175027</v>
      </c>
      <c r="O29" s="101">
        <f>IF(SER_hh_emih_in!O29=0,0,SER_hh_emih_in!O29/SER_summary!O$27)</f>
        <v>3.9241531984653655</v>
      </c>
      <c r="P29" s="101">
        <f>IF(SER_hh_emih_in!P29=0,0,SER_hh_emih_in!P29/SER_summary!P$27)</f>
        <v>6.5255333612403428</v>
      </c>
      <c r="Q29" s="101">
        <f>IF(SER_hh_emih_in!Q29=0,0,SER_hh_emih_in!Q29/SER_summary!Q$27)</f>
        <v>5.6715648992871204</v>
      </c>
    </row>
    <row r="30" spans="1:17" s="28" customFormat="1" ht="12" customHeight="1" x14ac:dyDescent="0.25">
      <c r="A30" s="88" t="s">
        <v>66</v>
      </c>
      <c r="B30" s="100"/>
      <c r="C30" s="100">
        <f>IF(SER_hh_emih_in!C30=0,0,SER_hh_emih_in!C30/SER_summary!C$27)</f>
        <v>7.8023374280484745</v>
      </c>
      <c r="D30" s="100">
        <f>IF(SER_hh_emih_in!D30=0,0,SER_hh_emih_in!D30/SER_summary!D$27)</f>
        <v>0</v>
      </c>
      <c r="E30" s="100">
        <f>IF(SER_hh_emih_in!E30=0,0,SER_hh_emih_in!E30/SER_summary!E$27)</f>
        <v>7.6659862196189952</v>
      </c>
      <c r="F30" s="100">
        <f>IF(SER_hh_emih_in!F30=0,0,SER_hh_emih_in!F30/SER_summary!F$27)</f>
        <v>0</v>
      </c>
      <c r="G30" s="100">
        <f>IF(SER_hh_emih_in!G30=0,0,SER_hh_emih_in!G30/SER_summary!G$27)</f>
        <v>7.4118147606082037</v>
      </c>
      <c r="H30" s="100">
        <f>IF(SER_hh_emih_in!H30=0,0,SER_hh_emih_in!H30/SER_summary!H$27)</f>
        <v>7.2176108876829765</v>
      </c>
      <c r="I30" s="100">
        <f>IF(SER_hh_emih_in!I30=0,0,SER_hh_emih_in!I30/SER_summary!I$27)</f>
        <v>7.0388160878393125</v>
      </c>
      <c r="J30" s="100">
        <f>IF(SER_hh_emih_in!J30=0,0,SER_hh_emih_in!J30/SER_summary!J$27)</f>
        <v>0</v>
      </c>
      <c r="K30" s="100">
        <f>IF(SER_hh_emih_in!K30=0,0,SER_hh_emih_in!K30/SER_summary!K$27)</f>
        <v>0</v>
      </c>
      <c r="L30" s="100">
        <f>IF(SER_hh_emih_in!L30=0,0,SER_hh_emih_in!L30/SER_summary!L$27)</f>
        <v>0</v>
      </c>
      <c r="M30" s="100">
        <f>IF(SER_hh_emih_in!M30=0,0,SER_hh_emih_in!M30/SER_summary!M$27)</f>
        <v>0</v>
      </c>
      <c r="N30" s="100">
        <f>IF(SER_hh_emih_in!N30=0,0,SER_hh_emih_in!N30/SER_summary!N$27)</f>
        <v>7.4490772328747861</v>
      </c>
      <c r="O30" s="100">
        <f>IF(SER_hh_emih_in!O30=0,0,SER_hh_emih_in!O30/SER_summary!O$27)</f>
        <v>0</v>
      </c>
      <c r="P30" s="100">
        <f>IF(SER_hh_emih_in!P30=0,0,SER_hh_emih_in!P30/SER_summary!P$27)</f>
        <v>7.7563380223250142</v>
      </c>
      <c r="Q30" s="100">
        <f>IF(SER_hh_emih_in!Q30=0,0,SER_hh_emih_in!Q30/SER_summary!Q$27)</f>
        <v>7.9313069057048438</v>
      </c>
    </row>
    <row r="31" spans="1:17" ht="12" customHeight="1" x14ac:dyDescent="0.25">
      <c r="A31" s="88" t="s">
        <v>98</v>
      </c>
      <c r="B31" s="100"/>
      <c r="C31" s="100">
        <f>IF(SER_hh_emih_in!C31=0,0,SER_hh_emih_in!C31/SER_summary!C$27)</f>
        <v>6.0833767326470563</v>
      </c>
      <c r="D31" s="100">
        <f>IF(SER_hh_emih_in!D31=0,0,SER_hh_emih_in!D31/SER_summary!D$27)</f>
        <v>6.1099126184588082</v>
      </c>
      <c r="E31" s="100">
        <f>IF(SER_hh_emih_in!E31=0,0,SER_hh_emih_in!E31/SER_summary!E$27)</f>
        <v>5.8413841928526606</v>
      </c>
      <c r="F31" s="100">
        <f>IF(SER_hh_emih_in!F31=0,0,SER_hh_emih_in!F31/SER_summary!F$27)</f>
        <v>5.7698745492569445</v>
      </c>
      <c r="G31" s="100">
        <f>IF(SER_hh_emih_in!G31=0,0,SER_hh_emih_in!G31/SER_summary!G$27)</f>
        <v>5.7543324225106947</v>
      </c>
      <c r="H31" s="100">
        <f>IF(SER_hh_emih_in!H31=0,0,SER_hh_emih_in!H31/SER_summary!H$27)</f>
        <v>5.6389571118104458</v>
      </c>
      <c r="I31" s="100">
        <f>IF(SER_hh_emih_in!I31=0,0,SER_hh_emih_in!I31/SER_summary!I$27)</f>
        <v>5.5819350508300545</v>
      </c>
      <c r="J31" s="100">
        <f>IF(SER_hh_emih_in!J31=0,0,SER_hh_emih_in!J31/SER_summary!J$27)</f>
        <v>5.6515234571716286</v>
      </c>
      <c r="K31" s="100">
        <f>IF(SER_hh_emih_in!K31=0,0,SER_hh_emih_in!K31/SER_summary!K$27)</f>
        <v>5.6951538710604783</v>
      </c>
      <c r="L31" s="100">
        <f>IF(SER_hh_emih_in!L31=0,0,SER_hh_emih_in!L31/SER_summary!L$27)</f>
        <v>0</v>
      </c>
      <c r="M31" s="100">
        <f>IF(SER_hh_emih_in!M31=0,0,SER_hh_emih_in!M31/SER_summary!M$27)</f>
        <v>0</v>
      </c>
      <c r="N31" s="100">
        <f>IF(SER_hh_emih_in!N31=0,0,SER_hh_emih_in!N31/SER_summary!N$27)</f>
        <v>0</v>
      </c>
      <c r="O31" s="100">
        <f>IF(SER_hh_emih_in!O31=0,0,SER_hh_emih_in!O31/SER_summary!O$27)</f>
        <v>6.0449261904073763</v>
      </c>
      <c r="P31" s="100">
        <f>IF(SER_hh_emih_in!P31=0,0,SER_hh_emih_in!P31/SER_summary!P$27)</f>
        <v>6.3045633414331199</v>
      </c>
      <c r="Q31" s="100">
        <f>IF(SER_hh_emih_in!Q31=0,0,SER_hh_emih_in!Q31/SER_summary!Q$27)</f>
        <v>6.2873858138812793</v>
      </c>
    </row>
    <row r="32" spans="1:17" ht="12" customHeight="1" x14ac:dyDescent="0.25">
      <c r="A32" s="88" t="s">
        <v>34</v>
      </c>
      <c r="B32" s="100"/>
      <c r="C32" s="100">
        <f>IF(SER_hh_emih_in!C32=0,0,SER_hh_emih_in!C32/SER_summary!C$27)</f>
        <v>0</v>
      </c>
      <c r="D32" s="100">
        <f>IF(SER_hh_emih_in!D32=0,0,SER_hh_emih_in!D32/SER_summary!D$27)</f>
        <v>0</v>
      </c>
      <c r="E32" s="100">
        <f>IF(SER_hh_emih_in!E32=0,0,SER_hh_emih_in!E32/SER_summary!E$27)</f>
        <v>0</v>
      </c>
      <c r="F32" s="100">
        <f>IF(SER_hh_emih_in!F32=0,0,SER_hh_emih_in!F32/SER_summary!F$27)</f>
        <v>0</v>
      </c>
      <c r="G32" s="100">
        <f>IF(SER_hh_emih_in!G32=0,0,SER_hh_emih_in!G32/SER_summary!G$27)</f>
        <v>0</v>
      </c>
      <c r="H32" s="100">
        <f>IF(SER_hh_emih_in!H32=0,0,SER_hh_emih_in!H32/SER_summary!H$27)</f>
        <v>0</v>
      </c>
      <c r="I32" s="100">
        <f>IF(SER_hh_emih_in!I32=0,0,SER_hh_emih_in!I32/SER_summary!I$27)</f>
        <v>0</v>
      </c>
      <c r="J32" s="100">
        <f>IF(SER_hh_emih_in!J32=0,0,SER_hh_emih_in!J32/SER_summary!J$27)</f>
        <v>0</v>
      </c>
      <c r="K32" s="100">
        <f>IF(SER_hh_emih_in!K32=0,0,SER_hh_emih_in!K32/SER_summary!K$27)</f>
        <v>0</v>
      </c>
      <c r="L32" s="100">
        <f>IF(SER_hh_emih_in!L32=0,0,SER_hh_emih_in!L32/SER_summary!L$27)</f>
        <v>0</v>
      </c>
      <c r="M32" s="100">
        <f>IF(SER_hh_emih_in!M32=0,0,SER_hh_emih_in!M32/SER_summary!M$27)</f>
        <v>0</v>
      </c>
      <c r="N32" s="100">
        <f>IF(SER_hh_emih_in!N32=0,0,SER_hh_emih_in!N32/SER_summary!N$27)</f>
        <v>0</v>
      </c>
      <c r="O32" s="100">
        <f>IF(SER_hh_emih_in!O32=0,0,SER_hh_emih_in!O32/SER_summary!O$27)</f>
        <v>0</v>
      </c>
      <c r="P32" s="100">
        <f>IF(SER_hh_emih_in!P32=0,0,SER_hh_emih_in!P32/SER_summary!P$27)</f>
        <v>0</v>
      </c>
      <c r="Q32" s="100">
        <f>IF(SER_hh_emih_in!Q32=0,0,SER_hh_emih_in!Q32/SER_summary!Q$27)</f>
        <v>0</v>
      </c>
    </row>
    <row r="33" spans="1:17" ht="12" customHeight="1" x14ac:dyDescent="0.25">
      <c r="A33" s="49" t="s">
        <v>30</v>
      </c>
      <c r="B33" s="18"/>
      <c r="C33" s="18">
        <f>IF(SER_hh_emih_in!C33=0,0,SER_hh_emih_in!C33/SER_summary!C$27)</f>
        <v>0</v>
      </c>
      <c r="D33" s="18">
        <f>IF(SER_hh_emih_in!D33=0,0,SER_hh_emih_in!D33/SER_summary!D$27)</f>
        <v>0</v>
      </c>
      <c r="E33" s="18">
        <f>IF(SER_hh_emih_in!E33=0,0,SER_hh_emih_in!E33/SER_summary!E$27)</f>
        <v>0</v>
      </c>
      <c r="F33" s="18">
        <f>IF(SER_hh_emih_in!F33=0,0,SER_hh_emih_in!F33/SER_summary!F$27)</f>
        <v>0</v>
      </c>
      <c r="G33" s="18">
        <f>IF(SER_hh_emih_in!G33=0,0,SER_hh_emih_in!G33/SER_summary!G$27)</f>
        <v>0</v>
      </c>
      <c r="H33" s="18">
        <f>IF(SER_hh_emih_in!H33=0,0,SER_hh_emih_in!H33/SER_summary!H$27)</f>
        <v>0</v>
      </c>
      <c r="I33" s="18">
        <f>IF(SER_hh_emih_in!I33=0,0,SER_hh_emih_in!I33/SER_summary!I$27)</f>
        <v>0</v>
      </c>
      <c r="J33" s="18">
        <f>IF(SER_hh_emih_in!J33=0,0,SER_hh_emih_in!J33/SER_summary!J$27)</f>
        <v>0</v>
      </c>
      <c r="K33" s="18">
        <f>IF(SER_hh_emih_in!K33=0,0,SER_hh_emih_in!K33/SER_summary!K$27)</f>
        <v>0</v>
      </c>
      <c r="L33" s="18">
        <f>IF(SER_hh_emih_in!L33=0,0,SER_hh_emih_in!L33/SER_summary!L$27)</f>
        <v>0</v>
      </c>
      <c r="M33" s="18">
        <f>IF(SER_hh_emih_in!M33=0,0,SER_hh_emih_in!M33/SER_summary!M$27)</f>
        <v>0</v>
      </c>
      <c r="N33" s="18">
        <f>IF(SER_hh_emih_in!N33=0,0,SER_hh_emih_in!N33/SER_summary!N$27)</f>
        <v>0</v>
      </c>
      <c r="O33" s="18">
        <f>IF(SER_hh_emih_in!O33=0,0,SER_hh_emih_in!O33/SER_summary!O$27)</f>
        <v>0</v>
      </c>
      <c r="P33" s="18">
        <f>IF(SER_hh_emih_in!P33=0,0,SER_hh_emih_in!P33/SER_summary!P$27)</f>
        <v>0</v>
      </c>
      <c r="Q33" s="18">
        <f>IF(SER_hh_emih_in!Q33=0,0,SER_hh_emih_in!Q33/SER_summary!Q$27)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 tint="0.59999389629810485"/>
    <pageSetUpPr fitToPage="1"/>
  </sheetPr>
  <dimension ref="A1:Q73"/>
  <sheetViews>
    <sheetView showGridLines="0" zoomScaleNormal="100" workbookViewId="0">
      <pane xSplit="1" ySplit="1" topLeftCell="B2" activePane="bottomRight" state="frozen"/>
      <selection activeCell="B5" sqref="B5"/>
      <selection pane="topRight" activeCell="B5" sqref="B5"/>
      <selection pane="bottomLeft" activeCell="B5" sqref="B5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27" t="s">
        <v>109</v>
      </c>
      <c r="B3" s="129">
        <f t="shared" ref="B3" si="0">SUM(B4:B9)</f>
        <v>82.469581853963263</v>
      </c>
      <c r="C3" s="129">
        <f t="shared" ref="C3" si="1">SUM(C4:C9)</f>
        <v>86.105541575604249</v>
      </c>
      <c r="D3" s="129">
        <f t="shared" ref="D3:Q3" si="2">SUM(D4:D9)</f>
        <v>89.887052715777727</v>
      </c>
      <c r="E3" s="129">
        <f t="shared" si="2"/>
        <v>94.663324002276269</v>
      </c>
      <c r="F3" s="129">
        <f t="shared" si="2"/>
        <v>100.55940459167314</v>
      </c>
      <c r="G3" s="129">
        <f t="shared" si="2"/>
        <v>107.34407482915202</v>
      </c>
      <c r="H3" s="129">
        <f t="shared" si="2"/>
        <v>115.42737864832287</v>
      </c>
      <c r="I3" s="129">
        <f t="shared" si="2"/>
        <v>124.02385984074976</v>
      </c>
      <c r="J3" s="129">
        <f t="shared" si="2"/>
        <v>129.7519333262012</v>
      </c>
      <c r="K3" s="129">
        <f t="shared" si="2"/>
        <v>131.9858176360317</v>
      </c>
      <c r="L3" s="129">
        <f t="shared" si="2"/>
        <v>132.61575601414907</v>
      </c>
      <c r="M3" s="129">
        <f t="shared" si="2"/>
        <v>134.17063759976233</v>
      </c>
      <c r="N3" s="129">
        <f t="shared" si="2"/>
        <v>134.04700708189949</v>
      </c>
      <c r="O3" s="129">
        <f t="shared" si="2"/>
        <v>134.72296517113722</v>
      </c>
      <c r="P3" s="129">
        <f t="shared" si="2"/>
        <v>135.09924118278121</v>
      </c>
      <c r="Q3" s="129">
        <f t="shared" si="2"/>
        <v>135.53527038635721</v>
      </c>
    </row>
    <row r="4" spans="1:17" ht="12" customHeight="1" x14ac:dyDescent="0.25">
      <c r="A4" s="88" t="s">
        <v>9</v>
      </c>
      <c r="B4" s="128">
        <v>10.808974059633602</v>
      </c>
      <c r="C4" s="128">
        <v>11.679293205034794</v>
      </c>
      <c r="D4" s="128">
        <v>12.49946047445404</v>
      </c>
      <c r="E4" s="128">
        <v>13.442188203731403</v>
      </c>
      <c r="F4" s="128">
        <v>14.606082026407083</v>
      </c>
      <c r="G4" s="128">
        <v>15.597051125150585</v>
      </c>
      <c r="H4" s="128">
        <v>16.83265703222224</v>
      </c>
      <c r="I4" s="128">
        <v>18.062199727736438</v>
      </c>
      <c r="J4" s="128">
        <v>18.930544834691464</v>
      </c>
      <c r="K4" s="128">
        <v>19.37797697985901</v>
      </c>
      <c r="L4" s="128">
        <v>19.616628577887852</v>
      </c>
      <c r="M4" s="128">
        <v>20.302330440525797</v>
      </c>
      <c r="N4" s="128">
        <v>20.568910340502949</v>
      </c>
      <c r="O4" s="128">
        <v>20.998292630648304</v>
      </c>
      <c r="P4" s="128">
        <v>21.437943155600266</v>
      </c>
      <c r="Q4" s="128">
        <v>21.888992589181555</v>
      </c>
    </row>
    <row r="5" spans="1:17" ht="12" customHeight="1" x14ac:dyDescent="0.25">
      <c r="A5" s="88" t="s">
        <v>8</v>
      </c>
      <c r="B5" s="128">
        <v>14.11361173344828</v>
      </c>
      <c r="C5" s="128">
        <v>14.389623017464983</v>
      </c>
      <c r="D5" s="128">
        <v>14.711748298398987</v>
      </c>
      <c r="E5" s="128">
        <v>15.067667058303805</v>
      </c>
      <c r="F5" s="128">
        <v>15.443179697783664</v>
      </c>
      <c r="G5" s="128">
        <v>15.96285527029656</v>
      </c>
      <c r="H5" s="128">
        <v>16.351300680028782</v>
      </c>
      <c r="I5" s="128">
        <v>16.711692535881369</v>
      </c>
      <c r="J5" s="128">
        <v>16.917119648757577</v>
      </c>
      <c r="K5" s="128">
        <v>16.993016967176871</v>
      </c>
      <c r="L5" s="128">
        <v>17.033914989184424</v>
      </c>
      <c r="M5" s="128">
        <v>17.085590481398395</v>
      </c>
      <c r="N5" s="128">
        <v>17.110007379370092</v>
      </c>
      <c r="O5" s="128">
        <v>16.961507773073329</v>
      </c>
      <c r="P5" s="128">
        <v>16.657782102197416</v>
      </c>
      <c r="Q5" s="128">
        <v>16.224361507879557</v>
      </c>
    </row>
    <row r="6" spans="1:17" ht="12" customHeight="1" x14ac:dyDescent="0.25">
      <c r="A6" s="88" t="s">
        <v>7</v>
      </c>
      <c r="B6" s="128">
        <v>33.498434974693495</v>
      </c>
      <c r="C6" s="128">
        <v>35.167188972818288</v>
      </c>
      <c r="D6" s="128">
        <v>36.596122647053548</v>
      </c>
      <c r="E6" s="128">
        <v>38.076859511941869</v>
      </c>
      <c r="F6" s="128">
        <v>39.630827322937712</v>
      </c>
      <c r="G6" s="128">
        <v>41.026915402289561</v>
      </c>
      <c r="H6" s="128">
        <v>43.03739203435412</v>
      </c>
      <c r="I6" s="128">
        <v>45.34838519572348</v>
      </c>
      <c r="J6" s="128">
        <v>46.326329914915902</v>
      </c>
      <c r="K6" s="128">
        <v>46.078542821732242</v>
      </c>
      <c r="L6" s="128">
        <v>45.681971191533208</v>
      </c>
      <c r="M6" s="128">
        <v>46.182275946828128</v>
      </c>
      <c r="N6" s="128">
        <v>45.931465988968768</v>
      </c>
      <c r="O6" s="128">
        <v>46.207008462265122</v>
      </c>
      <c r="P6" s="128">
        <v>46.424658550534666</v>
      </c>
      <c r="Q6" s="128">
        <v>46.642985506875249</v>
      </c>
    </row>
    <row r="7" spans="1:17" ht="12" customHeight="1" x14ac:dyDescent="0.25">
      <c r="A7" s="88" t="s">
        <v>39</v>
      </c>
      <c r="B7" s="128">
        <v>13.686990492436951</v>
      </c>
      <c r="C7" s="128">
        <v>13.835326588516899</v>
      </c>
      <c r="D7" s="128">
        <v>14.149439002917436</v>
      </c>
      <c r="E7" s="128">
        <v>14.703941492469378</v>
      </c>
      <c r="F7" s="128">
        <v>15.375197519811751</v>
      </c>
      <c r="G7" s="128">
        <v>16.396056095241175</v>
      </c>
      <c r="H7" s="128">
        <v>17.726541753812199</v>
      </c>
      <c r="I7" s="128">
        <v>18.715437347655314</v>
      </c>
      <c r="J7" s="128">
        <v>19.360666946401537</v>
      </c>
      <c r="K7" s="128">
        <v>19.618419077007083</v>
      </c>
      <c r="L7" s="128">
        <v>19.492813272434425</v>
      </c>
      <c r="M7" s="128">
        <v>19.098940870140463</v>
      </c>
      <c r="N7" s="128">
        <v>18.852229003183112</v>
      </c>
      <c r="O7" s="128">
        <v>18.685904907884442</v>
      </c>
      <c r="P7" s="128">
        <v>18.506263327989398</v>
      </c>
      <c r="Q7" s="128">
        <v>18.390608000782045</v>
      </c>
    </row>
    <row r="8" spans="1:17" ht="12" customHeight="1" x14ac:dyDescent="0.25">
      <c r="A8" s="51" t="s">
        <v>6</v>
      </c>
      <c r="B8" s="50">
        <v>5.7194038693869587</v>
      </c>
      <c r="C8" s="50">
        <v>6.2319716922343611</v>
      </c>
      <c r="D8" s="50">
        <v>7.0943060021284463</v>
      </c>
      <c r="E8" s="50">
        <v>8.3724328631375968</v>
      </c>
      <c r="F8" s="50">
        <v>10.150392978097102</v>
      </c>
      <c r="G8" s="50">
        <v>12.287651358051482</v>
      </c>
      <c r="H8" s="50">
        <v>14.289155445949103</v>
      </c>
      <c r="I8" s="50">
        <v>16.266460817854949</v>
      </c>
      <c r="J8" s="50">
        <v>17.839461882249847</v>
      </c>
      <c r="K8" s="50">
        <v>18.561094473161543</v>
      </c>
      <c r="L8" s="50">
        <v>18.993024535445514</v>
      </c>
      <c r="M8" s="50">
        <v>19.696600390683944</v>
      </c>
      <c r="N8" s="50">
        <v>19.922509623915943</v>
      </c>
      <c r="O8" s="50">
        <v>20.302204278100184</v>
      </c>
      <c r="P8" s="50">
        <v>20.607121345958511</v>
      </c>
      <c r="Q8" s="50">
        <v>20.986234450108899</v>
      </c>
    </row>
    <row r="9" spans="1:17" ht="12" customHeight="1" x14ac:dyDescent="0.25">
      <c r="A9" s="49" t="s">
        <v>5</v>
      </c>
      <c r="B9" s="48">
        <v>4.6421667243639897</v>
      </c>
      <c r="C9" s="48">
        <v>4.8021380995349299</v>
      </c>
      <c r="D9" s="48">
        <v>4.8359762908252666</v>
      </c>
      <c r="E9" s="48">
        <v>5.0002348726922223</v>
      </c>
      <c r="F9" s="48">
        <v>5.3537250466358239</v>
      </c>
      <c r="G9" s="48">
        <v>6.0735455781226646</v>
      </c>
      <c r="H9" s="48">
        <v>7.1903317019564312</v>
      </c>
      <c r="I9" s="48">
        <v>8.9196842158982079</v>
      </c>
      <c r="J9" s="48">
        <v>10.377810099184861</v>
      </c>
      <c r="K9" s="48">
        <v>11.356767317094951</v>
      </c>
      <c r="L9" s="48">
        <v>11.797403447663646</v>
      </c>
      <c r="M9" s="48">
        <v>11.80489947018561</v>
      </c>
      <c r="N9" s="48">
        <v>11.661884745958632</v>
      </c>
      <c r="O9" s="48">
        <v>11.568047119165842</v>
      </c>
      <c r="P9" s="48">
        <v>11.465472700500948</v>
      </c>
      <c r="Q9" s="48">
        <v>11.4020883315299</v>
      </c>
    </row>
    <row r="10" spans="1:17" s="28" customFormat="1" ht="12" customHeight="1" x14ac:dyDescent="0.25"/>
    <row r="11" spans="1:17" ht="12.95" customHeight="1" x14ac:dyDescent="0.25">
      <c r="A11" s="127" t="s">
        <v>140</v>
      </c>
      <c r="B11" s="129">
        <f t="shared" ref="B11" si="3">SUM(B12:B17)</f>
        <v>358.37308429699328</v>
      </c>
      <c r="C11" s="129">
        <f t="shared" ref="C11" si="4">SUM(C12:C17)</f>
        <v>373.99576065979818</v>
      </c>
      <c r="D11" s="129">
        <f t="shared" ref="D11" si="5">SUM(D12:D17)</f>
        <v>392.18041599987373</v>
      </c>
      <c r="E11" s="129">
        <f t="shared" ref="E11" si="6">SUM(E12:E17)</f>
        <v>417.16659405620692</v>
      </c>
      <c r="F11" s="129">
        <f t="shared" ref="F11" si="7">SUM(F12:F17)</f>
        <v>450.19327652902075</v>
      </c>
      <c r="G11" s="129">
        <f t="shared" ref="G11" si="8">SUM(G12:G17)</f>
        <v>489.91321210598232</v>
      </c>
      <c r="H11" s="129">
        <f t="shared" ref="H11" si="9">SUM(H12:H17)</f>
        <v>534.45305896563889</v>
      </c>
      <c r="I11" s="129">
        <f t="shared" ref="I11" si="10">SUM(I12:I17)</f>
        <v>583.44376836386209</v>
      </c>
      <c r="J11" s="129">
        <f t="shared" ref="J11" si="11">SUM(J12:J17)</f>
        <v>617.42640423742432</v>
      </c>
      <c r="K11" s="129">
        <f t="shared" ref="K11" si="12">SUM(K12:K17)</f>
        <v>630.57619676291392</v>
      </c>
      <c r="L11" s="129">
        <f t="shared" ref="L11" si="13">SUM(L12:L17)</f>
        <v>634.78025866212977</v>
      </c>
      <c r="M11" s="129">
        <f t="shared" ref="M11" si="14">SUM(M12:M17)</f>
        <v>644.41734483799996</v>
      </c>
      <c r="N11" s="129">
        <f t="shared" ref="N11" si="15">SUM(N12:N17)</f>
        <v>643.05807259661788</v>
      </c>
      <c r="O11" s="129">
        <f t="shared" ref="O11" si="16">SUM(O12:O17)</f>
        <v>646.21847479831297</v>
      </c>
      <c r="P11" s="129">
        <f t="shared" ref="P11" si="17">SUM(P12:P17)</f>
        <v>648.07182572128431</v>
      </c>
      <c r="Q11" s="129">
        <f t="shared" ref="Q11" si="18">SUM(Q12:Q17)</f>
        <v>650.4106507616699</v>
      </c>
    </row>
    <row r="12" spans="1:17" ht="12" customHeight="1" x14ac:dyDescent="0.25">
      <c r="A12" s="88" t="s">
        <v>9</v>
      </c>
      <c r="B12" s="128">
        <v>14.347687771627916</v>
      </c>
      <c r="C12" s="128">
        <v>15.502937778797389</v>
      </c>
      <c r="D12" s="128">
        <v>16.591616855758257</v>
      </c>
      <c r="E12" s="128">
        <v>17.842981049871781</v>
      </c>
      <c r="F12" s="128">
        <v>19.387918161844382</v>
      </c>
      <c r="G12" s="128">
        <v>20.703317305339532</v>
      </c>
      <c r="H12" s="128">
        <v>22.343444080150579</v>
      </c>
      <c r="I12" s="128">
        <v>23.975522628937622</v>
      </c>
      <c r="J12" s="128">
        <v>25.128152323844475</v>
      </c>
      <c r="K12" s="128">
        <v>25.722067776174761</v>
      </c>
      <c r="L12" s="128">
        <v>26.0388507192947</v>
      </c>
      <c r="M12" s="128">
        <v>26.949042211593127</v>
      </c>
      <c r="N12" s="128">
        <v>27.302896809630123</v>
      </c>
      <c r="O12" s="128">
        <v>27.8728531255287</v>
      </c>
      <c r="P12" s="128">
        <v>28.456439359138098</v>
      </c>
      <c r="Q12" s="128">
        <v>29.055156351786064</v>
      </c>
    </row>
    <row r="13" spans="1:17" ht="12" customHeight="1" x14ac:dyDescent="0.25">
      <c r="A13" s="88" t="s">
        <v>8</v>
      </c>
      <c r="B13" s="128">
        <v>42.484709664301796</v>
      </c>
      <c r="C13" s="128">
        <v>43.255432530346411</v>
      </c>
      <c r="D13" s="128">
        <v>44.108848385323697</v>
      </c>
      <c r="E13" s="128">
        <v>45.088654930834487</v>
      </c>
      <c r="F13" s="128">
        <v>46.121094431937941</v>
      </c>
      <c r="G13" s="128">
        <v>47.599381702860761</v>
      </c>
      <c r="H13" s="128">
        <v>48.687835775741767</v>
      </c>
      <c r="I13" s="128">
        <v>49.707393910316441</v>
      </c>
      <c r="J13" s="128">
        <v>50.35741590669393</v>
      </c>
      <c r="K13" s="128">
        <v>50.603716650652558</v>
      </c>
      <c r="L13" s="128">
        <v>50.756845698958493</v>
      </c>
      <c r="M13" s="128">
        <v>50.928013003848463</v>
      </c>
      <c r="N13" s="128">
        <v>51.029263492412525</v>
      </c>
      <c r="O13" s="128">
        <v>50.750762188512567</v>
      </c>
      <c r="P13" s="128">
        <v>50.15179729922049</v>
      </c>
      <c r="Q13" s="128">
        <v>49.260817403035375</v>
      </c>
    </row>
    <row r="14" spans="1:17" ht="12" customHeight="1" x14ac:dyDescent="0.25">
      <c r="A14" s="88" t="s">
        <v>7</v>
      </c>
      <c r="B14" s="128">
        <v>176.14306809473095</v>
      </c>
      <c r="C14" s="128">
        <v>182.69622032238371</v>
      </c>
      <c r="D14" s="128">
        <v>188.22314776377411</v>
      </c>
      <c r="E14" s="128">
        <v>193.75861336356559</v>
      </c>
      <c r="F14" s="128">
        <v>199.33641238165464</v>
      </c>
      <c r="G14" s="128">
        <v>204.07867507054513</v>
      </c>
      <c r="H14" s="128">
        <v>212.74671292315301</v>
      </c>
      <c r="I14" s="128">
        <v>222.75485798147486</v>
      </c>
      <c r="J14" s="128">
        <v>226.26379769982805</v>
      </c>
      <c r="K14" s="128">
        <v>224.10546256853866</v>
      </c>
      <c r="L14" s="128">
        <v>221.37453527187643</v>
      </c>
      <c r="M14" s="128">
        <v>222.87352663536609</v>
      </c>
      <c r="N14" s="128">
        <v>220.52102991826183</v>
      </c>
      <c r="O14" s="128">
        <v>220.50789113327068</v>
      </c>
      <c r="P14" s="128">
        <v>220.52882727053944</v>
      </c>
      <c r="Q14" s="128">
        <v>220.05382700005589</v>
      </c>
    </row>
    <row r="15" spans="1:17" ht="12" customHeight="1" x14ac:dyDescent="0.25">
      <c r="A15" s="88" t="s">
        <v>39</v>
      </c>
      <c r="B15" s="128">
        <v>18.167928337630023</v>
      </c>
      <c r="C15" s="128">
        <v>18.36482768997146</v>
      </c>
      <c r="D15" s="128">
        <v>18.781776312675799</v>
      </c>
      <c r="E15" s="128">
        <v>19.517815509808571</v>
      </c>
      <c r="F15" s="128">
        <v>20.40883179331496</v>
      </c>
      <c r="G15" s="128">
        <v>21.763905828874883</v>
      </c>
      <c r="H15" s="128">
        <v>23.529974718344743</v>
      </c>
      <c r="I15" s="128">
        <v>24.842621519134706</v>
      </c>
      <c r="J15" s="128">
        <v>25.699090669004914</v>
      </c>
      <c r="K15" s="128">
        <v>26.041227403906625</v>
      </c>
      <c r="L15" s="128">
        <v>25.87449993686209</v>
      </c>
      <c r="M15" s="128">
        <v>25.351678971727292</v>
      </c>
      <c r="N15" s="128">
        <v>25.024196935307302</v>
      </c>
      <c r="O15" s="128">
        <v>24.803420553101361</v>
      </c>
      <c r="P15" s="128">
        <v>24.564966719748071</v>
      </c>
      <c r="Q15" s="128">
        <v>24.411447383431618</v>
      </c>
    </row>
    <row r="16" spans="1:17" ht="12" customHeight="1" x14ac:dyDescent="0.25">
      <c r="A16" s="51" t="s">
        <v>6</v>
      </c>
      <c r="B16" s="50">
        <v>73.849348976453939</v>
      </c>
      <c r="C16" s="50">
        <v>80.085104010874105</v>
      </c>
      <c r="D16" s="50">
        <v>90.770924998079494</v>
      </c>
      <c r="E16" s="50">
        <v>106.69655871582108</v>
      </c>
      <c r="F16" s="50">
        <v>128.87609283317812</v>
      </c>
      <c r="G16" s="50">
        <v>155.47487766997637</v>
      </c>
      <c r="H16" s="50">
        <v>180.21729545960258</v>
      </c>
      <c r="I16" s="50">
        <v>204.53448029090384</v>
      </c>
      <c r="J16" s="50">
        <v>223.67324116070705</v>
      </c>
      <c r="K16" s="50">
        <v>232.09287455151468</v>
      </c>
      <c r="L16" s="50">
        <v>236.88553153355579</v>
      </c>
      <c r="M16" s="50">
        <v>245.26149457380598</v>
      </c>
      <c r="N16" s="50">
        <v>247.69012686794662</v>
      </c>
      <c r="O16" s="50">
        <v>252.03702138328109</v>
      </c>
      <c r="P16" s="50">
        <v>255.45967779485483</v>
      </c>
      <c r="Q16" s="50">
        <v>259.80565094587405</v>
      </c>
    </row>
    <row r="17" spans="1:17" ht="12" customHeight="1" x14ac:dyDescent="0.25">
      <c r="A17" s="49" t="s">
        <v>5</v>
      </c>
      <c r="B17" s="48">
        <v>33.3803414522487</v>
      </c>
      <c r="C17" s="48">
        <v>34.091238327425103</v>
      </c>
      <c r="D17" s="48">
        <v>33.704101684262355</v>
      </c>
      <c r="E17" s="48">
        <v>34.261970486305344</v>
      </c>
      <c r="F17" s="48">
        <v>36.062926927090693</v>
      </c>
      <c r="G17" s="48">
        <v>40.293054528385625</v>
      </c>
      <c r="H17" s="48">
        <v>46.927796008646133</v>
      </c>
      <c r="I17" s="48">
        <v>57.628892033094644</v>
      </c>
      <c r="J17" s="48">
        <v>66.304706477345974</v>
      </c>
      <c r="K17" s="48">
        <v>72.010847812126627</v>
      </c>
      <c r="L17" s="48">
        <v>73.849995501582285</v>
      </c>
      <c r="M17" s="48">
        <v>73.053589441659071</v>
      </c>
      <c r="N17" s="48">
        <v>71.490558573059431</v>
      </c>
      <c r="O17" s="48">
        <v>70.246526414618572</v>
      </c>
      <c r="P17" s="48">
        <v>68.910117277783513</v>
      </c>
      <c r="Q17" s="48">
        <v>67.823751677486982</v>
      </c>
    </row>
    <row r="18" spans="1:17" s="28" customFormat="1" ht="12" customHeight="1" x14ac:dyDescent="0.25"/>
    <row r="19" spans="1:17" ht="12.95" customHeight="1" x14ac:dyDescent="0.25">
      <c r="A19" s="127" t="s">
        <v>139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</row>
    <row r="20" spans="1:17" ht="12" customHeight="1" x14ac:dyDescent="0.25">
      <c r="A20" s="88" t="s">
        <v>136</v>
      </c>
      <c r="B20" s="140">
        <v>6.0115391171399004</v>
      </c>
      <c r="C20" s="140">
        <v>6.6004137180870694</v>
      </c>
      <c r="D20" s="140">
        <v>7.1706336083313928</v>
      </c>
      <c r="E20" s="140">
        <v>7.8319864715444583</v>
      </c>
      <c r="F20" s="140">
        <v>8.6525816771688806</v>
      </c>
      <c r="G20" s="140">
        <v>9.3769793820914895</v>
      </c>
      <c r="H20" s="140">
        <v>10.281850576119092</v>
      </c>
      <c r="I20" s="140">
        <v>11.200124678918035</v>
      </c>
      <c r="J20" s="140">
        <v>11.889094145436879</v>
      </c>
      <c r="K20" s="140">
        <v>12.300060241764543</v>
      </c>
      <c r="L20" s="140">
        <v>12.574985964560291</v>
      </c>
      <c r="M20" s="140">
        <v>13.188084067209614</v>
      </c>
      <c r="N20" s="140">
        <v>13.509214855919724</v>
      </c>
      <c r="O20" s="140">
        <v>13.969267073345407</v>
      </c>
      <c r="P20" s="140">
        <v>14.460763757865353</v>
      </c>
      <c r="Q20" s="140">
        <v>14.98702689374386</v>
      </c>
    </row>
    <row r="21" spans="1:17" ht="12" customHeight="1" x14ac:dyDescent="0.25">
      <c r="A21" s="88" t="s">
        <v>135</v>
      </c>
      <c r="B21" s="140">
        <v>206.16384368708782</v>
      </c>
      <c r="C21" s="140">
        <v>213.79564423148713</v>
      </c>
      <c r="D21" s="140">
        <v>223.26173990147757</v>
      </c>
      <c r="E21" s="140">
        <v>235.12081125962865</v>
      </c>
      <c r="F21" s="140">
        <v>249.11888153137392</v>
      </c>
      <c r="G21" s="140">
        <v>263.7232879552966</v>
      </c>
      <c r="H21" s="140">
        <v>277.16723573899708</v>
      </c>
      <c r="I21" s="140">
        <v>290.79318389423293</v>
      </c>
      <c r="J21" s="140">
        <v>302.60285950839733</v>
      </c>
      <c r="K21" s="140">
        <v>311.99333083760678</v>
      </c>
      <c r="L21" s="140">
        <v>321.20492650010181</v>
      </c>
      <c r="M21" s="140">
        <v>332.23776857916755</v>
      </c>
      <c r="N21" s="140">
        <v>345.44709763635149</v>
      </c>
      <c r="O21" s="140">
        <v>358.85581652757895</v>
      </c>
      <c r="P21" s="140">
        <v>372.85869158748505</v>
      </c>
      <c r="Q21" s="140">
        <v>388.68366309858766</v>
      </c>
    </row>
    <row r="22" spans="1:17" ht="12" customHeight="1" x14ac:dyDescent="0.25">
      <c r="A22" s="88" t="s">
        <v>183</v>
      </c>
      <c r="B22" s="140">
        <v>3.8181370891497499</v>
      </c>
      <c r="C22" s="140">
        <v>4.0312888340533908</v>
      </c>
      <c r="D22" s="140">
        <v>4.2771253125776765</v>
      </c>
      <c r="E22" s="140">
        <v>4.569992831290679</v>
      </c>
      <c r="F22" s="140">
        <v>4.9236803766396919</v>
      </c>
      <c r="G22" s="140">
        <v>5.2479994987420033</v>
      </c>
      <c r="H22" s="140">
        <v>5.6831773030941708</v>
      </c>
      <c r="I22" s="140">
        <v>6.1883994066544519</v>
      </c>
      <c r="J22" s="140">
        <v>6.5155699870349997</v>
      </c>
      <c r="K22" s="140">
        <v>6.6747600635821485</v>
      </c>
      <c r="L22" s="140">
        <v>6.8478554928468807</v>
      </c>
      <c r="M22" s="140">
        <v>7.202148865886886</v>
      </c>
      <c r="N22" s="140">
        <v>7.4488484938209512</v>
      </c>
      <c r="O22" s="140">
        <v>7.8042585861662266</v>
      </c>
      <c r="P22" s="140">
        <v>8.2369333876532966</v>
      </c>
      <c r="Q22" s="140">
        <v>8.8017132349783633</v>
      </c>
    </row>
    <row r="23" spans="1:17" ht="12" customHeight="1" x14ac:dyDescent="0.25">
      <c r="A23" s="88" t="s">
        <v>188</v>
      </c>
      <c r="B23" s="140">
        <v>24.22908798933965</v>
      </c>
      <c r="C23" s="140">
        <v>24.777654241501942</v>
      </c>
      <c r="D23" s="140">
        <v>25.766440422739777</v>
      </c>
      <c r="E23" s="140">
        <v>27.310629144790816</v>
      </c>
      <c r="F23" s="140">
        <v>29.15634000002807</v>
      </c>
      <c r="G23" s="140">
        <v>31.810596007080896</v>
      </c>
      <c r="H23" s="140">
        <v>35.242480264166723</v>
      </c>
      <c r="I23" s="140">
        <v>38.053041441866739</v>
      </c>
      <c r="J23" s="140">
        <v>40.264393950228758</v>
      </c>
      <c r="K23" s="140">
        <v>41.744025510021849</v>
      </c>
      <c r="L23" s="140">
        <v>42.459992468653461</v>
      </c>
      <c r="M23" s="140">
        <v>42.248948149322821</v>
      </c>
      <c r="N23" s="140">
        <v>42.549076595702338</v>
      </c>
      <c r="O23" s="140">
        <v>43.394883823539089</v>
      </c>
      <c r="P23" s="140">
        <v>44.528382928373432</v>
      </c>
      <c r="Q23" s="140">
        <v>46.567854791639704</v>
      </c>
    </row>
    <row r="24" spans="1:17" ht="12" customHeight="1" x14ac:dyDescent="0.25">
      <c r="A24" s="51" t="s">
        <v>134</v>
      </c>
      <c r="B24" s="139">
        <v>1.2614865806461026</v>
      </c>
      <c r="C24" s="139">
        <v>1.3805084608908549</v>
      </c>
      <c r="D24" s="139">
        <v>1.5828746255682191</v>
      </c>
      <c r="E24" s="139">
        <v>1.8858363169402388</v>
      </c>
      <c r="F24" s="139">
        <v>2.3120120866787897</v>
      </c>
      <c r="G24" s="139">
        <v>2.8308370843278405</v>
      </c>
      <c r="H24" s="139">
        <v>3.3234216114182318</v>
      </c>
      <c r="I24" s="139">
        <v>3.8166219543073021</v>
      </c>
      <c r="J24" s="139">
        <v>4.2154596485519358</v>
      </c>
      <c r="K24" s="139">
        <v>4.4045697752237265</v>
      </c>
      <c r="L24" s="139">
        <v>4.5249548436126865</v>
      </c>
      <c r="M24" s="139">
        <v>4.7270171319674237</v>
      </c>
      <c r="N24" s="139">
        <v>4.8065619764781546</v>
      </c>
      <c r="O24" s="139">
        <v>4.9355958738965873</v>
      </c>
      <c r="P24" s="139">
        <v>5.0505191295001994</v>
      </c>
      <c r="Q24" s="139">
        <v>5.1966639201621083</v>
      </c>
    </row>
    <row r="25" spans="1:17" ht="12" customHeight="1" x14ac:dyDescent="0.25">
      <c r="A25" s="49" t="s">
        <v>133</v>
      </c>
      <c r="B25" s="138">
        <v>83.464844105892297</v>
      </c>
      <c r="C25" s="138">
        <v>86.610511800311173</v>
      </c>
      <c r="D25" s="138">
        <v>87.09136781160575</v>
      </c>
      <c r="E25" s="138">
        <v>90.543046668797857</v>
      </c>
      <c r="F25" s="138">
        <v>98.214086663541948</v>
      </c>
      <c r="G25" s="138">
        <v>113.89630761438802</v>
      </c>
      <c r="H25" s="138">
        <v>137.32460016281743</v>
      </c>
      <c r="I25" s="138">
        <v>175.69834494557207</v>
      </c>
      <c r="J25" s="138">
        <v>210.46041764239322</v>
      </c>
      <c r="K25" s="138">
        <v>238.8278172297625</v>
      </c>
      <c r="L25" s="138">
        <v>258.23271481973455</v>
      </c>
      <c r="M25" s="138">
        <v>273.15600107358796</v>
      </c>
      <c r="N25" s="138">
        <v>294.42349685609349</v>
      </c>
      <c r="O25" s="138">
        <v>322.65045593607414</v>
      </c>
      <c r="P25" s="138">
        <v>354.47873381126658</v>
      </c>
      <c r="Q25" s="138">
        <v>394.06067992593523</v>
      </c>
    </row>
    <row r="26" spans="1:17" s="28" customFormat="1" ht="12" customHeight="1" x14ac:dyDescent="0.25"/>
    <row r="27" spans="1:17" ht="12.95" customHeight="1" x14ac:dyDescent="0.25">
      <c r="A27" s="127" t="s">
        <v>138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</row>
    <row r="28" spans="1:17" ht="12" customHeight="1" x14ac:dyDescent="0.25">
      <c r="A28" s="88" t="s">
        <v>136</v>
      </c>
      <c r="B28" s="137"/>
      <c r="C28" s="137">
        <v>0.9645957957684117</v>
      </c>
      <c r="D28" s="137">
        <v>0.94594108506556884</v>
      </c>
      <c r="E28" s="137">
        <v>1.0370740580343085</v>
      </c>
      <c r="F28" s="137">
        <v>1.1963164004456679</v>
      </c>
      <c r="G28" s="137">
        <v>1.1001188997438505</v>
      </c>
      <c r="H28" s="137">
        <v>1.2805923888488462</v>
      </c>
      <c r="I28" s="137">
        <v>1.2939952976201872</v>
      </c>
      <c r="J28" s="137">
        <v>1.0646906613400873</v>
      </c>
      <c r="K28" s="137">
        <v>0.78668729114890756</v>
      </c>
      <c r="L28" s="137">
        <v>0.65064691761699323</v>
      </c>
      <c r="M28" s="137">
        <v>0.98881929747056463</v>
      </c>
      <c r="N28" s="137">
        <v>0.69685198353135391</v>
      </c>
      <c r="O28" s="137">
        <v>0.83577341224692947</v>
      </c>
      <c r="P28" s="137">
        <v>0.86721787934118522</v>
      </c>
      <c r="Q28" s="137">
        <v>0.9019843306997567</v>
      </c>
    </row>
    <row r="29" spans="1:17" ht="12" customHeight="1" x14ac:dyDescent="0.25">
      <c r="A29" s="88" t="s">
        <v>135</v>
      </c>
      <c r="B29" s="137"/>
      <c r="C29" s="137">
        <v>56.910534926572552</v>
      </c>
      <c r="D29" s="137">
        <v>60.223192083628767</v>
      </c>
      <c r="E29" s="137">
        <v>64.138880664198723</v>
      </c>
      <c r="F29" s="137">
        <v>67.846273856974207</v>
      </c>
      <c r="G29" s="137">
        <v>71.514941350495207</v>
      </c>
      <c r="H29" s="137">
        <v>73.66713986732924</v>
      </c>
      <c r="I29" s="137">
        <v>77.764828819434555</v>
      </c>
      <c r="J29" s="137">
        <v>79.655949471138641</v>
      </c>
      <c r="K29" s="137">
        <v>80.905412679704639</v>
      </c>
      <c r="L29" s="137">
        <v>82.878735529824255</v>
      </c>
      <c r="M29" s="137">
        <v>88.797670898500328</v>
      </c>
      <c r="N29" s="137">
        <v>92.865278528322563</v>
      </c>
      <c r="O29" s="137">
        <v>94.314131570932062</v>
      </c>
      <c r="P29" s="137">
        <v>96.881610589730343</v>
      </c>
      <c r="Q29" s="137">
        <v>104.62264240960293</v>
      </c>
    </row>
    <row r="30" spans="1:17" ht="12" customHeight="1" x14ac:dyDescent="0.25">
      <c r="A30" s="88" t="s">
        <v>183</v>
      </c>
      <c r="B30" s="137"/>
      <c r="C30" s="137">
        <v>1.1122850212365487</v>
      </c>
      <c r="D30" s="137">
        <v>1.1809350859105125</v>
      </c>
      <c r="E30" s="137">
        <v>1.2653700703946749</v>
      </c>
      <c r="F30" s="137">
        <v>1.3650901990979554</v>
      </c>
      <c r="G30" s="137">
        <v>1.4366041433388586</v>
      </c>
      <c r="H30" s="137">
        <v>1.6161128902626809</v>
      </c>
      <c r="I30" s="137">
        <v>1.7705921739549566</v>
      </c>
      <c r="J30" s="137">
        <v>1.6922607794785014</v>
      </c>
      <c r="K30" s="137">
        <v>1.5957942198860067</v>
      </c>
      <c r="L30" s="137">
        <v>1.7892083195274133</v>
      </c>
      <c r="M30" s="137">
        <v>2.1248855469949626</v>
      </c>
      <c r="N30" s="137">
        <v>1.9389604074125664</v>
      </c>
      <c r="O30" s="137">
        <v>1.9512043122312845</v>
      </c>
      <c r="P30" s="137">
        <v>2.2218831210144807</v>
      </c>
      <c r="Q30" s="137">
        <v>2.6896653943200302</v>
      </c>
    </row>
    <row r="31" spans="1:17" ht="12" customHeight="1" x14ac:dyDescent="0.25">
      <c r="A31" s="88" t="s">
        <v>188</v>
      </c>
      <c r="B31" s="137"/>
      <c r="C31" s="137">
        <v>2.7613247315719316</v>
      </c>
      <c r="D31" s="137">
        <v>3.2457998302356539</v>
      </c>
      <c r="E31" s="137">
        <v>3.8463426440288231</v>
      </c>
      <c r="F31" s="137">
        <v>4.1939078556545866</v>
      </c>
      <c r="G31" s="137">
        <v>5.0494169474785204</v>
      </c>
      <c r="H31" s="137">
        <v>5.8749484163200192</v>
      </c>
      <c r="I31" s="137">
        <v>5.3024866201188958</v>
      </c>
      <c r="J31" s="137">
        <v>4.7531164596292781</v>
      </c>
      <c r="K31" s="137">
        <v>4.0722307900857002</v>
      </c>
      <c r="L31" s="137">
        <v>3.3604181735300642</v>
      </c>
      <c r="M31" s="137">
        <v>2.5502804122412983</v>
      </c>
      <c r="N31" s="137">
        <v>3.545928276615181</v>
      </c>
      <c r="O31" s="137">
        <v>4.6921498718655616</v>
      </c>
      <c r="P31" s="137">
        <v>5.3274069604889265</v>
      </c>
      <c r="Q31" s="137">
        <v>7.0888888107448</v>
      </c>
    </row>
    <row r="32" spans="1:17" ht="12" customHeight="1" x14ac:dyDescent="0.25">
      <c r="A32" s="51" t="s">
        <v>134</v>
      </c>
      <c r="B32" s="136"/>
      <c r="C32" s="136">
        <v>0.20312098562115916</v>
      </c>
      <c r="D32" s="136">
        <v>0.28646527005377126</v>
      </c>
      <c r="E32" s="136">
        <v>0.38706079674842608</v>
      </c>
      <c r="F32" s="136">
        <v>0.5102748751149585</v>
      </c>
      <c r="G32" s="136">
        <v>0.60292410302545707</v>
      </c>
      <c r="H32" s="136">
        <v>0.57668363246679832</v>
      </c>
      <c r="I32" s="136">
        <v>0.57729944826547763</v>
      </c>
      <c r="J32" s="136">
        <v>0.48293679962104025</v>
      </c>
      <c r="K32" s="136">
        <v>0.27320923204819741</v>
      </c>
      <c r="L32" s="136">
        <v>0.2044841737653664</v>
      </c>
      <c r="M32" s="136">
        <v>0.28616139373114441</v>
      </c>
      <c r="N32" s="136">
        <v>0.16364394988713815</v>
      </c>
      <c r="O32" s="136">
        <v>0.21313300279484013</v>
      </c>
      <c r="P32" s="136">
        <v>0.19902236098001905</v>
      </c>
      <c r="Q32" s="136">
        <v>0.2302438960383146</v>
      </c>
    </row>
    <row r="33" spans="1:17" ht="12" customHeight="1" x14ac:dyDescent="0.25">
      <c r="A33" s="49" t="s">
        <v>133</v>
      </c>
      <c r="B33" s="135"/>
      <c r="C33" s="135">
        <v>19.024592281758505</v>
      </c>
      <c r="D33" s="135">
        <v>16.756753713317686</v>
      </c>
      <c r="E33" s="135">
        <v>20.134474001765806</v>
      </c>
      <c r="F33" s="135">
        <v>24.770905017932133</v>
      </c>
      <c r="G33" s="135">
        <v>33.209582599613825</v>
      </c>
      <c r="H33" s="135">
        <v>42.452884830187912</v>
      </c>
      <c r="I33" s="135">
        <v>55.130498496072377</v>
      </c>
      <c r="J33" s="135">
        <v>54.896546698586917</v>
      </c>
      <c r="K33" s="135">
        <v>53.138304605301371</v>
      </c>
      <c r="L33" s="135">
        <v>52.61448018958594</v>
      </c>
      <c r="M33" s="135">
        <v>57.376171084041417</v>
      </c>
      <c r="N33" s="135">
        <v>76.397994278577784</v>
      </c>
      <c r="O33" s="135">
        <v>83.123505778567647</v>
      </c>
      <c r="P33" s="135">
        <v>84.966582480493699</v>
      </c>
      <c r="Q33" s="135">
        <v>92.196426304254572</v>
      </c>
    </row>
    <row r="34" spans="1:17" s="28" customFormat="1" ht="12" customHeight="1" x14ac:dyDescent="0.25"/>
    <row r="35" spans="1:17" ht="12.95" customHeight="1" x14ac:dyDescent="0.25">
      <c r="A35" s="127" t="s">
        <v>137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</row>
    <row r="36" spans="1:17" ht="12" customHeight="1" x14ac:dyDescent="0.25">
      <c r="A36" s="88" t="s">
        <v>136</v>
      </c>
      <c r="B36" s="137"/>
      <c r="C36" s="137">
        <f t="shared" ref="C36:C41" si="19">B20+C28-C20</f>
        <v>0.37572119482124311</v>
      </c>
      <c r="D36" s="137">
        <f t="shared" ref="D36:D41" si="20">C20+D28-D20</f>
        <v>0.37572119482124577</v>
      </c>
      <c r="E36" s="137">
        <f t="shared" ref="E36:E41" si="21">D20+E28-E20</f>
        <v>0.37572119482124311</v>
      </c>
      <c r="F36" s="137">
        <f t="shared" ref="F36:F41" si="22">E20+F28-F20</f>
        <v>0.37572119482124577</v>
      </c>
      <c r="G36" s="137">
        <f t="shared" ref="G36:G41" si="23">F20+G28-G20</f>
        <v>0.37572119482124222</v>
      </c>
      <c r="H36" s="137">
        <f t="shared" ref="H36:H41" si="24">G20+H28-H20</f>
        <v>0.375721194821244</v>
      </c>
      <c r="I36" s="137">
        <f t="shared" ref="I36:I41" si="25">H20+I28-I20</f>
        <v>0.375721194821244</v>
      </c>
      <c r="J36" s="137">
        <f t="shared" ref="J36:J41" si="26">I20+J28-J20</f>
        <v>0.375721194821244</v>
      </c>
      <c r="K36" s="137">
        <f t="shared" ref="K36:K41" si="27">J20+K28-K20</f>
        <v>0.375721194821244</v>
      </c>
      <c r="L36" s="137">
        <f t="shared" ref="L36:L41" si="28">K20+L28-L20</f>
        <v>0.37572119482124577</v>
      </c>
      <c r="M36" s="137">
        <f t="shared" ref="M36:M41" si="29">L20+M28-M20</f>
        <v>0.37572119482124222</v>
      </c>
      <c r="N36" s="137">
        <f t="shared" ref="N36:N41" si="30">M20+N28-N20</f>
        <v>0.375721194821244</v>
      </c>
      <c r="O36" s="137">
        <f t="shared" ref="O36:O41" si="31">N20+O28-O20</f>
        <v>0.37572119482124755</v>
      </c>
      <c r="P36" s="137">
        <f t="shared" ref="P36:P41" si="32">O20+P28-P20</f>
        <v>0.37572119482123867</v>
      </c>
      <c r="Q36" s="137">
        <f t="shared" ref="Q36:Q41" si="33">P20+Q28-Q20</f>
        <v>0.37572119482124933</v>
      </c>
    </row>
    <row r="37" spans="1:17" ht="12" customHeight="1" x14ac:dyDescent="0.25">
      <c r="A37" s="88" t="s">
        <v>135</v>
      </c>
      <c r="B37" s="137"/>
      <c r="C37" s="137">
        <f t="shared" si="19"/>
        <v>49.278734382173241</v>
      </c>
      <c r="D37" s="137">
        <f t="shared" si="20"/>
        <v>50.757096413638322</v>
      </c>
      <c r="E37" s="137">
        <f t="shared" si="21"/>
        <v>52.279809306047611</v>
      </c>
      <c r="F37" s="137">
        <f t="shared" si="22"/>
        <v>53.84820358522893</v>
      </c>
      <c r="G37" s="137">
        <f t="shared" si="23"/>
        <v>56.910534926572552</v>
      </c>
      <c r="H37" s="137">
        <f t="shared" si="24"/>
        <v>60.22319208362876</v>
      </c>
      <c r="I37" s="137">
        <f t="shared" si="25"/>
        <v>64.138880664198723</v>
      </c>
      <c r="J37" s="137">
        <f t="shared" si="26"/>
        <v>67.846273856974221</v>
      </c>
      <c r="K37" s="137">
        <f t="shared" si="27"/>
        <v>71.514941350495178</v>
      </c>
      <c r="L37" s="137">
        <f t="shared" si="28"/>
        <v>73.66713986732924</v>
      </c>
      <c r="M37" s="137">
        <f t="shared" si="29"/>
        <v>77.76482881943457</v>
      </c>
      <c r="N37" s="137">
        <f t="shared" si="30"/>
        <v>79.655949471138626</v>
      </c>
      <c r="O37" s="137">
        <f t="shared" si="31"/>
        <v>80.905412679704625</v>
      </c>
      <c r="P37" s="137">
        <f t="shared" si="32"/>
        <v>82.878735529824212</v>
      </c>
      <c r="Q37" s="137">
        <f t="shared" si="33"/>
        <v>88.797670898500314</v>
      </c>
    </row>
    <row r="38" spans="1:17" ht="12" customHeight="1" x14ac:dyDescent="0.25">
      <c r="A38" s="88" t="s">
        <v>183</v>
      </c>
      <c r="B38" s="137"/>
      <c r="C38" s="137">
        <f t="shared" si="19"/>
        <v>0.89913327633290763</v>
      </c>
      <c r="D38" s="137">
        <f t="shared" si="20"/>
        <v>0.93509860738622663</v>
      </c>
      <c r="E38" s="137">
        <f t="shared" si="21"/>
        <v>0.97250255168167232</v>
      </c>
      <c r="F38" s="137">
        <f t="shared" si="22"/>
        <v>1.0114026537489424</v>
      </c>
      <c r="G38" s="137">
        <f t="shared" si="23"/>
        <v>1.1122850212365476</v>
      </c>
      <c r="H38" s="137">
        <f t="shared" si="24"/>
        <v>1.1809350859105132</v>
      </c>
      <c r="I38" s="137">
        <f t="shared" si="25"/>
        <v>1.2653700703946757</v>
      </c>
      <c r="J38" s="137">
        <f t="shared" si="26"/>
        <v>1.3650901990979536</v>
      </c>
      <c r="K38" s="137">
        <f t="shared" si="27"/>
        <v>1.4366041433388581</v>
      </c>
      <c r="L38" s="137">
        <f t="shared" si="28"/>
        <v>1.6161128902626807</v>
      </c>
      <c r="M38" s="137">
        <f t="shared" si="29"/>
        <v>1.7705921739549568</v>
      </c>
      <c r="N38" s="137">
        <f t="shared" si="30"/>
        <v>1.6922607794785014</v>
      </c>
      <c r="O38" s="137">
        <f t="shared" si="31"/>
        <v>1.5957942198860087</v>
      </c>
      <c r="P38" s="137">
        <f t="shared" si="32"/>
        <v>1.7892083195274111</v>
      </c>
      <c r="Q38" s="137">
        <f t="shared" si="33"/>
        <v>2.1248855469949639</v>
      </c>
    </row>
    <row r="39" spans="1:17" ht="12" customHeight="1" x14ac:dyDescent="0.25">
      <c r="A39" s="88" t="s">
        <v>188</v>
      </c>
      <c r="B39" s="137"/>
      <c r="C39" s="137">
        <f t="shared" si="19"/>
        <v>2.21275847940964</v>
      </c>
      <c r="D39" s="137">
        <f t="shared" si="20"/>
        <v>2.2570136489978196</v>
      </c>
      <c r="E39" s="137">
        <f t="shared" si="21"/>
        <v>2.3021539219777836</v>
      </c>
      <c r="F39" s="137">
        <f t="shared" si="22"/>
        <v>2.3481970004173327</v>
      </c>
      <c r="G39" s="137">
        <f t="shared" si="23"/>
        <v>2.395160940425697</v>
      </c>
      <c r="H39" s="137">
        <f t="shared" si="24"/>
        <v>2.44306415923419</v>
      </c>
      <c r="I39" s="137">
        <f t="shared" si="25"/>
        <v>2.4919254424188821</v>
      </c>
      <c r="J39" s="137">
        <f t="shared" si="26"/>
        <v>2.5417639512672565</v>
      </c>
      <c r="K39" s="137">
        <f t="shared" si="27"/>
        <v>2.5925992302926062</v>
      </c>
      <c r="L39" s="137">
        <f t="shared" si="28"/>
        <v>2.6444512148984529</v>
      </c>
      <c r="M39" s="137">
        <f t="shared" si="29"/>
        <v>2.7613247315719391</v>
      </c>
      <c r="N39" s="137">
        <f t="shared" si="30"/>
        <v>3.2457998302356614</v>
      </c>
      <c r="O39" s="137">
        <f t="shared" si="31"/>
        <v>3.8463426440288089</v>
      </c>
      <c r="P39" s="137">
        <f t="shared" si="32"/>
        <v>4.1939078556545866</v>
      </c>
      <c r="Q39" s="137">
        <f t="shared" si="33"/>
        <v>5.0494169474785267</v>
      </c>
    </row>
    <row r="40" spans="1:17" ht="12" customHeight="1" x14ac:dyDescent="0.25">
      <c r="A40" s="51" t="s">
        <v>134</v>
      </c>
      <c r="B40" s="136"/>
      <c r="C40" s="136">
        <f t="shared" si="19"/>
        <v>8.4099105376406857E-2</v>
      </c>
      <c r="D40" s="136">
        <f t="shared" si="20"/>
        <v>8.409910537640708E-2</v>
      </c>
      <c r="E40" s="136">
        <f t="shared" si="21"/>
        <v>8.4099105376406413E-2</v>
      </c>
      <c r="F40" s="136">
        <f t="shared" si="22"/>
        <v>8.4099105376407746E-2</v>
      </c>
      <c r="G40" s="136">
        <f t="shared" si="23"/>
        <v>8.4099105376406413E-2</v>
      </c>
      <c r="H40" s="136">
        <f t="shared" si="24"/>
        <v>8.4099105376406857E-2</v>
      </c>
      <c r="I40" s="136">
        <f t="shared" si="25"/>
        <v>8.4099105376407302E-2</v>
      </c>
      <c r="J40" s="136">
        <f t="shared" si="26"/>
        <v>8.4099105376406413E-2</v>
      </c>
      <c r="K40" s="136">
        <f t="shared" si="27"/>
        <v>8.4099105376406413E-2</v>
      </c>
      <c r="L40" s="136">
        <f t="shared" si="28"/>
        <v>8.4099105376406413E-2</v>
      </c>
      <c r="M40" s="136">
        <f t="shared" si="29"/>
        <v>8.4099105376407302E-2</v>
      </c>
      <c r="N40" s="136">
        <f t="shared" si="30"/>
        <v>8.4099105376407302E-2</v>
      </c>
      <c r="O40" s="136">
        <f t="shared" si="31"/>
        <v>8.4099105376407302E-2</v>
      </c>
      <c r="P40" s="136">
        <f t="shared" si="32"/>
        <v>8.4099105376407302E-2</v>
      </c>
      <c r="Q40" s="136">
        <f t="shared" si="33"/>
        <v>8.4099105376405525E-2</v>
      </c>
    </row>
    <row r="41" spans="1:17" ht="12" customHeight="1" x14ac:dyDescent="0.25">
      <c r="A41" s="49" t="s">
        <v>133</v>
      </c>
      <c r="B41" s="135"/>
      <c r="C41" s="135">
        <f t="shared" si="19"/>
        <v>15.878924587339625</v>
      </c>
      <c r="D41" s="135">
        <f t="shared" si="20"/>
        <v>16.275897702023116</v>
      </c>
      <c r="E41" s="135">
        <f t="shared" si="21"/>
        <v>16.682795144573703</v>
      </c>
      <c r="F41" s="135">
        <f t="shared" si="22"/>
        <v>17.099865023188045</v>
      </c>
      <c r="G41" s="135">
        <f t="shared" si="23"/>
        <v>17.527361648767751</v>
      </c>
      <c r="H41" s="135">
        <f t="shared" si="24"/>
        <v>19.024592281758487</v>
      </c>
      <c r="I41" s="135">
        <f t="shared" si="25"/>
        <v>16.75675371331775</v>
      </c>
      <c r="J41" s="135">
        <f t="shared" si="26"/>
        <v>20.134474001765767</v>
      </c>
      <c r="K41" s="135">
        <f t="shared" si="27"/>
        <v>24.77090501793208</v>
      </c>
      <c r="L41" s="135">
        <f t="shared" si="28"/>
        <v>33.209582599613896</v>
      </c>
      <c r="M41" s="135">
        <f t="shared" si="29"/>
        <v>42.452884830187998</v>
      </c>
      <c r="N41" s="135">
        <f t="shared" si="30"/>
        <v>55.130498496072278</v>
      </c>
      <c r="O41" s="135">
        <f t="shared" si="31"/>
        <v>54.896546698586974</v>
      </c>
      <c r="P41" s="135">
        <f t="shared" si="32"/>
        <v>53.138304605301244</v>
      </c>
      <c r="Q41" s="135">
        <f t="shared" si="33"/>
        <v>52.614480189585947</v>
      </c>
    </row>
    <row r="42" spans="1:17" s="28" customFormat="1" ht="12" customHeight="1" x14ac:dyDescent="0.25"/>
    <row r="43" spans="1:17" ht="12.95" customHeight="1" x14ac:dyDescent="0.25">
      <c r="A43" s="127" t="s">
        <v>132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</row>
    <row r="44" spans="1:17" ht="12" customHeight="1" x14ac:dyDescent="0.25">
      <c r="A44" s="88" t="s">
        <v>9</v>
      </c>
      <c r="B44" s="133">
        <v>8759.9999999999964</v>
      </c>
      <c r="C44" s="133">
        <v>8759.9999999999964</v>
      </c>
      <c r="D44" s="133">
        <v>8760.0000000000018</v>
      </c>
      <c r="E44" s="133">
        <v>8760.0000000000018</v>
      </c>
      <c r="F44" s="133">
        <v>8760</v>
      </c>
      <c r="G44" s="133">
        <v>8759.9999999999982</v>
      </c>
      <c r="H44" s="133">
        <v>8760</v>
      </c>
      <c r="I44" s="133">
        <v>8759.9999999999964</v>
      </c>
      <c r="J44" s="133">
        <v>8759.9999999999964</v>
      </c>
      <c r="K44" s="133">
        <v>8759.9999999999982</v>
      </c>
      <c r="L44" s="133">
        <v>8760</v>
      </c>
      <c r="M44" s="133">
        <v>8760</v>
      </c>
      <c r="N44" s="133">
        <v>8760</v>
      </c>
      <c r="O44" s="133">
        <v>8760.0000000000018</v>
      </c>
      <c r="P44" s="133">
        <v>8759.9999999999982</v>
      </c>
      <c r="Q44" s="133">
        <v>8760.0000000000036</v>
      </c>
    </row>
    <row r="45" spans="1:17" ht="12" customHeight="1" x14ac:dyDescent="0.25">
      <c r="A45" s="88" t="s">
        <v>8</v>
      </c>
      <c r="B45" s="133">
        <v>3862.8430237412795</v>
      </c>
      <c r="C45" s="133">
        <v>3868.2123398052595</v>
      </c>
      <c r="D45" s="133">
        <v>3878.2885280672381</v>
      </c>
      <c r="E45" s="133">
        <v>3885.7985712652694</v>
      </c>
      <c r="F45" s="133">
        <v>3893.4864656338877</v>
      </c>
      <c r="G45" s="133">
        <v>3899.5169585382137</v>
      </c>
      <c r="H45" s="133">
        <v>3905.1110041510565</v>
      </c>
      <c r="I45" s="133">
        <v>3909.31792927588</v>
      </c>
      <c r="J45" s="133">
        <v>3906.2904648380891</v>
      </c>
      <c r="K45" s="133">
        <v>3904.7175509394178</v>
      </c>
      <c r="L45" s="133">
        <v>3902.3066980710587</v>
      </c>
      <c r="M45" s="133">
        <v>3900.989750875096</v>
      </c>
      <c r="N45" s="133">
        <v>3898.8133585017185</v>
      </c>
      <c r="O45" s="133">
        <v>3886.1846810896254</v>
      </c>
      <c r="P45" s="133">
        <v>3862.1774523370154</v>
      </c>
      <c r="Q45" s="133">
        <v>3829.7246435676861</v>
      </c>
    </row>
    <row r="46" spans="1:17" ht="12" customHeight="1" x14ac:dyDescent="0.25">
      <c r="A46" s="88" t="s">
        <v>7</v>
      </c>
      <c r="B46" s="133">
        <v>2211.3653972619868</v>
      </c>
      <c r="C46" s="133">
        <v>2238.2554017151419</v>
      </c>
      <c r="D46" s="133">
        <v>2260.8075303443611</v>
      </c>
      <c r="E46" s="133">
        <v>2285.0812806997137</v>
      </c>
      <c r="F46" s="133">
        <v>2311.7882378670829</v>
      </c>
      <c r="G46" s="133">
        <v>2337.6139406808138</v>
      </c>
      <c r="H46" s="133">
        <v>2352.2562779990158</v>
      </c>
      <c r="I46" s="133">
        <v>2367.2067553529569</v>
      </c>
      <c r="J46" s="133">
        <v>2380.7531752792324</v>
      </c>
      <c r="K46" s="133">
        <v>2390.825299009221</v>
      </c>
      <c r="L46" s="133">
        <v>2399.4887708159004</v>
      </c>
      <c r="M46" s="133">
        <v>2409.4526469382622</v>
      </c>
      <c r="N46" s="133">
        <v>2421.9314322229607</v>
      </c>
      <c r="O46" s="133">
        <v>2436.6057527987618</v>
      </c>
      <c r="P46" s="133">
        <v>2447.8505496720782</v>
      </c>
      <c r="Q46" s="133">
        <v>2464.6710488313165</v>
      </c>
    </row>
    <row r="47" spans="1:17" ht="12" customHeight="1" x14ac:dyDescent="0.25">
      <c r="A47" s="88" t="s">
        <v>39</v>
      </c>
      <c r="B47" s="133">
        <v>8760</v>
      </c>
      <c r="C47" s="133">
        <v>8760</v>
      </c>
      <c r="D47" s="133">
        <v>8759.9999999999982</v>
      </c>
      <c r="E47" s="133">
        <v>8759.9999999999982</v>
      </c>
      <c r="F47" s="133">
        <v>8759.9999999999982</v>
      </c>
      <c r="G47" s="133">
        <v>8759.9999999999982</v>
      </c>
      <c r="H47" s="133">
        <v>8760.0000000000018</v>
      </c>
      <c r="I47" s="133">
        <v>8759.9999999999982</v>
      </c>
      <c r="J47" s="133">
        <v>8759.9999999999982</v>
      </c>
      <c r="K47" s="133">
        <v>8759.9999999999964</v>
      </c>
      <c r="L47" s="133">
        <v>8760</v>
      </c>
      <c r="M47" s="133">
        <v>8759.9999999999982</v>
      </c>
      <c r="N47" s="133">
        <v>8760.0000000000036</v>
      </c>
      <c r="O47" s="133">
        <v>8760.0000000000018</v>
      </c>
      <c r="P47" s="133">
        <v>8759.9999999999982</v>
      </c>
      <c r="Q47" s="133">
        <v>8760</v>
      </c>
    </row>
    <row r="48" spans="1:17" ht="12" customHeight="1" x14ac:dyDescent="0.25">
      <c r="A48" s="51" t="s">
        <v>6</v>
      </c>
      <c r="B48" s="132">
        <v>900.54546285664105</v>
      </c>
      <c r="C48" s="132">
        <v>904.84726234687548</v>
      </c>
      <c r="D48" s="132">
        <v>908.79243831714689</v>
      </c>
      <c r="E48" s="132">
        <v>912.4368365140557</v>
      </c>
      <c r="F48" s="132">
        <v>915.82405031078963</v>
      </c>
      <c r="G48" s="132">
        <v>918.98877230426285</v>
      </c>
      <c r="H48" s="132">
        <v>921.95907100924478</v>
      </c>
      <c r="I48" s="132">
        <v>924.75798193955291</v>
      </c>
      <c r="J48" s="132">
        <v>927.4046470893428</v>
      </c>
      <c r="K48" s="132">
        <v>929.91514856945253</v>
      </c>
      <c r="L48" s="132">
        <v>932.30313001997854</v>
      </c>
      <c r="M48" s="132">
        <v>933.82060440822511</v>
      </c>
      <c r="N48" s="132">
        <v>935.26977267725715</v>
      </c>
      <c r="O48" s="132">
        <v>936.65661287753449</v>
      </c>
      <c r="P48" s="132">
        <v>937.98634734718644</v>
      </c>
      <c r="Q48" s="132">
        <v>939.26356524419464</v>
      </c>
    </row>
    <row r="49" spans="1:17" ht="12" customHeight="1" x14ac:dyDescent="0.25">
      <c r="A49" s="49" t="s">
        <v>5</v>
      </c>
      <c r="B49" s="131">
        <v>1617.0800085631067</v>
      </c>
      <c r="C49" s="131">
        <v>1637.9227581754074</v>
      </c>
      <c r="D49" s="131">
        <v>1668.4106574990972</v>
      </c>
      <c r="E49" s="131">
        <v>1696.991303660634</v>
      </c>
      <c r="F49" s="131">
        <v>1726.2219715888407</v>
      </c>
      <c r="G49" s="131">
        <v>1752.7244788968321</v>
      </c>
      <c r="H49" s="131">
        <v>1781.641484864957</v>
      </c>
      <c r="I49" s="131">
        <v>1799.7440982352373</v>
      </c>
      <c r="J49" s="131">
        <v>1819.9644771350806</v>
      </c>
      <c r="K49" s="131">
        <v>1833.8269570750788</v>
      </c>
      <c r="L49" s="131">
        <v>1857.5371457350311</v>
      </c>
      <c r="M49" s="131">
        <v>1878.9805396045115</v>
      </c>
      <c r="N49" s="131">
        <v>1896.8002727372711</v>
      </c>
      <c r="O49" s="131">
        <v>1914.8587505995388</v>
      </c>
      <c r="P49" s="131">
        <v>1934.6861574534996</v>
      </c>
      <c r="Q49" s="131">
        <v>1954.808148775094</v>
      </c>
    </row>
    <row r="50" spans="1:17" s="28" customFormat="1" ht="12" customHeight="1" x14ac:dyDescent="0.25"/>
    <row r="51" spans="1:17" ht="12.95" customHeight="1" x14ac:dyDescent="0.25">
      <c r="A51" s="127" t="s">
        <v>131</v>
      </c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</row>
    <row r="52" spans="1:17" ht="12" customHeight="1" x14ac:dyDescent="0.25">
      <c r="A52" s="88" t="s">
        <v>129</v>
      </c>
      <c r="B52" s="130">
        <f t="shared" ref="B52" si="34">IF(B12=0,0,B12/B20)</f>
        <v>2.3866912436318124</v>
      </c>
      <c r="C52" s="130">
        <f t="shared" ref="C52:Q52" si="35">IF(C12=0,0,C12/C20)</f>
        <v>2.3487827340754097</v>
      </c>
      <c r="D52" s="130">
        <f t="shared" si="35"/>
        <v>2.313828562720154</v>
      </c>
      <c r="E52" s="130">
        <f t="shared" si="35"/>
        <v>2.2782190846089607</v>
      </c>
      <c r="F52" s="130">
        <f t="shared" si="35"/>
        <v>2.2407090606266427</v>
      </c>
      <c r="G52" s="130">
        <f t="shared" si="35"/>
        <v>2.2078876855461056</v>
      </c>
      <c r="H52" s="130">
        <f t="shared" si="35"/>
        <v>2.1730955837897579</v>
      </c>
      <c r="I52" s="130">
        <f t="shared" si="35"/>
        <v>2.1406478335073076</v>
      </c>
      <c r="J52" s="130">
        <f t="shared" si="35"/>
        <v>2.1135464162750233</v>
      </c>
      <c r="K52" s="130">
        <f t="shared" si="35"/>
        <v>2.0912147803013297</v>
      </c>
      <c r="L52" s="130">
        <f t="shared" si="35"/>
        <v>2.0706862649929962</v>
      </c>
      <c r="M52" s="130">
        <f t="shared" si="35"/>
        <v>2.0434387644372296</v>
      </c>
      <c r="N52" s="130">
        <f t="shared" si="35"/>
        <v>2.0210572635659889</v>
      </c>
      <c r="O52" s="130">
        <f t="shared" si="35"/>
        <v>1.9952981770040434</v>
      </c>
      <c r="P52" s="130">
        <f t="shared" si="35"/>
        <v>1.9678379258260379</v>
      </c>
      <c r="Q52" s="130">
        <f t="shared" si="35"/>
        <v>1.938687143072704</v>
      </c>
    </row>
    <row r="53" spans="1:17" ht="12" customHeight="1" x14ac:dyDescent="0.25">
      <c r="A53" s="88" t="s">
        <v>128</v>
      </c>
      <c r="B53" s="130">
        <f t="shared" ref="B53" si="36">IF(B13=0,0,B13/B21*1000)</f>
        <v>206.07255328817214</v>
      </c>
      <c r="C53" s="130">
        <f t="shared" ref="C53:Q53" si="37">IF(C13=0,0,C13/C21*1000)</f>
        <v>202.32139286949931</v>
      </c>
      <c r="D53" s="130">
        <f t="shared" si="37"/>
        <v>197.56563934684172</v>
      </c>
      <c r="E53" s="130">
        <f t="shared" si="37"/>
        <v>191.76803061063791</v>
      </c>
      <c r="F53" s="130">
        <f t="shared" si="37"/>
        <v>185.13688785219387</v>
      </c>
      <c r="G53" s="130">
        <f t="shared" si="37"/>
        <v>180.48986902866639</v>
      </c>
      <c r="H53" s="130">
        <f t="shared" si="37"/>
        <v>175.66230599344775</v>
      </c>
      <c r="I53" s="130">
        <f t="shared" si="37"/>
        <v>170.93727316660895</v>
      </c>
      <c r="J53" s="130">
        <f t="shared" si="37"/>
        <v>166.41421032340409</v>
      </c>
      <c r="K53" s="130">
        <f t="shared" si="37"/>
        <v>162.19486652101517</v>
      </c>
      <c r="L53" s="130">
        <f t="shared" si="37"/>
        <v>158.02013453533507</v>
      </c>
      <c r="M53" s="130">
        <f t="shared" si="37"/>
        <v>153.28784930637121</v>
      </c>
      <c r="N53" s="130">
        <f t="shared" si="37"/>
        <v>147.71947381109709</v>
      </c>
      <c r="O53" s="130">
        <f t="shared" si="37"/>
        <v>141.42382497682672</v>
      </c>
      <c r="P53" s="130">
        <f t="shared" si="37"/>
        <v>134.50617735553902</v>
      </c>
      <c r="Q53" s="130">
        <f t="shared" si="37"/>
        <v>126.73755570359698</v>
      </c>
    </row>
    <row r="54" spans="1:17" ht="12" customHeight="1" x14ac:dyDescent="0.25">
      <c r="A54" s="88" t="s">
        <v>184</v>
      </c>
      <c r="B54" s="130">
        <f t="shared" ref="B54" si="38">IF(B14=0,0,B14/B22)</f>
        <v>46.133248749838828</v>
      </c>
      <c r="C54" s="130">
        <f t="shared" ref="C54:Q54" si="39">IF(C14=0,0,C14/C22)</f>
        <v>45.319556063336158</v>
      </c>
      <c r="D54" s="130">
        <f t="shared" si="39"/>
        <v>44.00692848775536</v>
      </c>
      <c r="E54" s="130">
        <f t="shared" si="39"/>
        <v>42.398012538860669</v>
      </c>
      <c r="F54" s="130">
        <f t="shared" si="39"/>
        <v>40.485246225039802</v>
      </c>
      <c r="G54" s="130">
        <f t="shared" si="39"/>
        <v>38.886946372511048</v>
      </c>
      <c r="H54" s="130">
        <f t="shared" si="39"/>
        <v>37.434466949909229</v>
      </c>
      <c r="I54" s="130">
        <f t="shared" si="39"/>
        <v>35.99555286330488</v>
      </c>
      <c r="J54" s="130">
        <f t="shared" si="39"/>
        <v>34.726631461262613</v>
      </c>
      <c r="K54" s="130">
        <f t="shared" si="39"/>
        <v>33.575058943507223</v>
      </c>
      <c r="L54" s="130">
        <f t="shared" si="39"/>
        <v>32.3275710918724</v>
      </c>
      <c r="M54" s="130">
        <f t="shared" si="39"/>
        <v>30.945420705063562</v>
      </c>
      <c r="N54" s="130">
        <f t="shared" si="39"/>
        <v>29.604714084491153</v>
      </c>
      <c r="O54" s="130">
        <f t="shared" si="39"/>
        <v>28.254816097988012</v>
      </c>
      <c r="P54" s="130">
        <f t="shared" si="39"/>
        <v>26.773171141713959</v>
      </c>
      <c r="Q54" s="130">
        <f t="shared" si="39"/>
        <v>25.001249316502737</v>
      </c>
    </row>
    <row r="55" spans="1:17" ht="12" customHeight="1" x14ac:dyDescent="0.25">
      <c r="A55" s="88" t="s">
        <v>189</v>
      </c>
      <c r="B55" s="130">
        <f t="shared" ref="B55" si="40">IF(B15=0,0,B15/B23*1000)</f>
        <v>749.83954598801142</v>
      </c>
      <c r="C55" s="130">
        <f t="shared" ref="C55:Q55" si="41">IF(C15=0,0,C15/C23*1000)</f>
        <v>741.18508196836638</v>
      </c>
      <c r="D55" s="130">
        <f t="shared" si="41"/>
        <v>728.92398036091276</v>
      </c>
      <c r="E55" s="130">
        <f t="shared" si="41"/>
        <v>714.66004705832154</v>
      </c>
      <c r="F55" s="130">
        <f t="shared" si="41"/>
        <v>699.97920840871348</v>
      </c>
      <c r="G55" s="130">
        <f t="shared" si="41"/>
        <v>684.1715830797491</v>
      </c>
      <c r="H55" s="130">
        <f t="shared" si="41"/>
        <v>667.65944229723152</v>
      </c>
      <c r="I55" s="130">
        <f t="shared" si="41"/>
        <v>652.84194318833977</v>
      </c>
      <c r="J55" s="130">
        <f t="shared" si="41"/>
        <v>638.25847474003535</v>
      </c>
      <c r="K55" s="130">
        <f t="shared" si="41"/>
        <v>623.8312449683292</v>
      </c>
      <c r="L55" s="130">
        <f t="shared" si="41"/>
        <v>609.38541041815347</v>
      </c>
      <c r="M55" s="130">
        <f t="shared" si="41"/>
        <v>600.05467786145675</v>
      </c>
      <c r="N55" s="130">
        <f t="shared" si="41"/>
        <v>588.12549971612941</v>
      </c>
      <c r="O55" s="130">
        <f t="shared" si="41"/>
        <v>571.57476567887511</v>
      </c>
      <c r="P55" s="130">
        <f t="shared" si="41"/>
        <v>551.66985873397402</v>
      </c>
      <c r="Q55" s="130">
        <f t="shared" si="41"/>
        <v>524.21240988352736</v>
      </c>
    </row>
    <row r="56" spans="1:17" ht="12" customHeight="1" x14ac:dyDescent="0.25">
      <c r="A56" s="51" t="s">
        <v>127</v>
      </c>
      <c r="B56" s="68">
        <f t="shared" ref="B56" si="42">IF(B16=0,0,B16/B24)</f>
        <v>58.541525617046283</v>
      </c>
      <c r="C56" s="68">
        <f t="shared" ref="C56:Q56" si="43">IF(C16=0,0,C16/C24)</f>
        <v>58.011309803341909</v>
      </c>
      <c r="D56" s="68">
        <f t="shared" si="43"/>
        <v>57.345618870789984</v>
      </c>
      <c r="E56" s="68">
        <f t="shared" si="43"/>
        <v>56.577847057763627</v>
      </c>
      <c r="F56" s="68">
        <f t="shared" si="43"/>
        <v>55.741963277669932</v>
      </c>
      <c r="G56" s="68">
        <f t="shared" si="43"/>
        <v>54.921874003530874</v>
      </c>
      <c r="H56" s="68">
        <f t="shared" si="43"/>
        <v>54.226431831710009</v>
      </c>
      <c r="I56" s="68">
        <f t="shared" si="43"/>
        <v>53.59044797718925</v>
      </c>
      <c r="J56" s="68">
        <f t="shared" si="43"/>
        <v>53.060225884866831</v>
      </c>
      <c r="K56" s="68">
        <f t="shared" si="43"/>
        <v>52.69365372687863</v>
      </c>
      <c r="L56" s="68">
        <f t="shared" si="43"/>
        <v>52.350916135204642</v>
      </c>
      <c r="M56" s="68">
        <f t="shared" si="43"/>
        <v>51.885044569687459</v>
      </c>
      <c r="N56" s="68">
        <f t="shared" si="43"/>
        <v>51.531661940502673</v>
      </c>
      <c r="O56" s="68">
        <f t="shared" si="43"/>
        <v>51.065165751567342</v>
      </c>
      <c r="P56" s="68">
        <f t="shared" si="43"/>
        <v>50.580875202057726</v>
      </c>
      <c r="Q56" s="68">
        <f t="shared" si="43"/>
        <v>49.994699472073904</v>
      </c>
    </row>
    <row r="57" spans="1:17" ht="12" customHeight="1" x14ac:dyDescent="0.25">
      <c r="A57" s="49" t="s">
        <v>126</v>
      </c>
      <c r="B57" s="57">
        <f t="shared" ref="B57" si="44">IF(B17=0,0,B17/B25*1000)</f>
        <v>399.93295152985468</v>
      </c>
      <c r="C57" s="57">
        <f t="shared" ref="C57:Q57" si="45">IF(C17=0,0,C17/C25*1000)</f>
        <v>393.61548175613734</v>
      </c>
      <c r="D57" s="57">
        <f t="shared" si="45"/>
        <v>386.99704151128242</v>
      </c>
      <c r="E57" s="57">
        <f t="shared" si="45"/>
        <v>378.40531931329849</v>
      </c>
      <c r="F57" s="57">
        <f t="shared" si="45"/>
        <v>367.18690925298409</v>
      </c>
      <c r="G57" s="57">
        <f t="shared" si="45"/>
        <v>353.7696293439418</v>
      </c>
      <c r="H57" s="57">
        <f t="shared" si="45"/>
        <v>341.72898339413837</v>
      </c>
      <c r="I57" s="57">
        <f t="shared" si="45"/>
        <v>327.99906026973082</v>
      </c>
      <c r="J57" s="57">
        <f t="shared" si="45"/>
        <v>315.04597025939836</v>
      </c>
      <c r="K57" s="57">
        <f t="shared" si="45"/>
        <v>301.51784095924279</v>
      </c>
      <c r="L57" s="57">
        <f t="shared" si="45"/>
        <v>285.98233788129835</v>
      </c>
      <c r="M57" s="57">
        <f t="shared" si="45"/>
        <v>267.44274024563168</v>
      </c>
      <c r="N57" s="57">
        <f t="shared" si="45"/>
        <v>242.81539801153218</v>
      </c>
      <c r="O57" s="57">
        <f t="shared" si="45"/>
        <v>217.71711498382734</v>
      </c>
      <c r="P57" s="57">
        <f t="shared" si="45"/>
        <v>194.39845244559297</v>
      </c>
      <c r="Q57" s="57">
        <f t="shared" si="45"/>
        <v>172.11499429538273</v>
      </c>
    </row>
    <row r="58" spans="1:17" s="28" customFormat="1" ht="12" customHeight="1" x14ac:dyDescent="0.25"/>
    <row r="59" spans="1:17" ht="12.95" customHeight="1" x14ac:dyDescent="0.25">
      <c r="A59" s="127" t="s">
        <v>130</v>
      </c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</row>
    <row r="60" spans="1:17" ht="12" customHeight="1" x14ac:dyDescent="0.25">
      <c r="A60" s="88" t="s">
        <v>129</v>
      </c>
      <c r="B60" s="128"/>
      <c r="C60" s="128">
        <v>2.1272957044785552</v>
      </c>
      <c r="D60" s="128">
        <v>2.0988723230580515</v>
      </c>
      <c r="E60" s="128">
        <v>2.0713030696301531</v>
      </c>
      <c r="F60" s="128">
        <v>2.0409881506178049</v>
      </c>
      <c r="G60" s="128">
        <v>2.0108095858883592</v>
      </c>
      <c r="H60" s="128">
        <v>1.9810029191398137</v>
      </c>
      <c r="I60" s="128">
        <v>1.9542644700213048</v>
      </c>
      <c r="J60" s="128">
        <v>1.9248409468099796</v>
      </c>
      <c r="K60" s="128">
        <v>1.8948392262445755</v>
      </c>
      <c r="L60" s="128">
        <v>1.8650874936766171</v>
      </c>
      <c r="M60" s="128">
        <v>1.8273530691071054</v>
      </c>
      <c r="N60" s="128">
        <v>1.7946208281223504</v>
      </c>
      <c r="O60" s="128">
        <v>1.7548856904674937</v>
      </c>
      <c r="P60" s="128">
        <v>1.7069720938649267</v>
      </c>
      <c r="Q60" s="128">
        <v>1.6579528351834794</v>
      </c>
    </row>
    <row r="61" spans="1:17" ht="12" customHeight="1" x14ac:dyDescent="0.25">
      <c r="A61" s="88" t="s">
        <v>128</v>
      </c>
      <c r="B61" s="128"/>
      <c r="C61" s="128">
        <v>191.98057964286122</v>
      </c>
      <c r="D61" s="128">
        <v>187.85221970166924</v>
      </c>
      <c r="E61" s="128">
        <v>183.24673291636086</v>
      </c>
      <c r="F61" s="128">
        <v>178.77291727858204</v>
      </c>
      <c r="G61" s="128">
        <v>173.44633890027859</v>
      </c>
      <c r="H61" s="128">
        <v>168.34526772242216</v>
      </c>
      <c r="I61" s="128">
        <v>164.24903986941382</v>
      </c>
      <c r="J61" s="128">
        <v>160.42867337737934</v>
      </c>
      <c r="K61" s="128">
        <v>156.35919870962542</v>
      </c>
      <c r="L61" s="128">
        <v>151.48208224169576</v>
      </c>
      <c r="M61" s="128">
        <v>145.76920366398977</v>
      </c>
      <c r="N61" s="128">
        <v>138.69929636732928</v>
      </c>
      <c r="O61" s="128">
        <v>131.17656906659408</v>
      </c>
      <c r="P61" s="128">
        <v>123.40503496534392</v>
      </c>
      <c r="Q61" s="128">
        <v>115.20437259382415</v>
      </c>
    </row>
    <row r="62" spans="1:17" ht="12" customHeight="1" x14ac:dyDescent="0.25">
      <c r="A62" s="88" t="s">
        <v>184</v>
      </c>
      <c r="B62" s="128"/>
      <c r="C62" s="128">
        <v>43.184157304012821</v>
      </c>
      <c r="D62" s="128">
        <v>41.209770699669789</v>
      </c>
      <c r="E62" s="128">
        <v>39.830377614870422</v>
      </c>
      <c r="F62" s="128">
        <v>38.266401197704113</v>
      </c>
      <c r="G62" s="128">
        <v>36.736183908122293</v>
      </c>
      <c r="H62" s="128">
        <v>35.476545171826409</v>
      </c>
      <c r="I62" s="128">
        <v>34.11757584456241</v>
      </c>
      <c r="J62" s="128">
        <v>32.941748472873364</v>
      </c>
      <c r="K62" s="128">
        <v>31.719013799406497</v>
      </c>
      <c r="L62" s="128">
        <v>30.518064364877983</v>
      </c>
      <c r="M62" s="128">
        <v>29.134418197599587</v>
      </c>
      <c r="N62" s="128">
        <v>27.537195719347256</v>
      </c>
      <c r="O62" s="128">
        <v>25.934690580259481</v>
      </c>
      <c r="P62" s="128">
        <v>24.584601358257249</v>
      </c>
      <c r="Q62" s="128">
        <v>22.840128741453888</v>
      </c>
    </row>
    <row r="63" spans="1:17" ht="12" customHeight="1" x14ac:dyDescent="0.25">
      <c r="A63" s="88" t="s">
        <v>189</v>
      </c>
      <c r="B63" s="128"/>
      <c r="C63" s="128">
        <v>672.18213950029008</v>
      </c>
      <c r="D63" s="128">
        <v>649.86962316911263</v>
      </c>
      <c r="E63" s="128">
        <v>640.16274072868396</v>
      </c>
      <c r="F63" s="128">
        <v>632.29506881377245</v>
      </c>
      <c r="G63" s="128">
        <v>624.0444115573506</v>
      </c>
      <c r="H63" s="128">
        <v>612.42665543322994</v>
      </c>
      <c r="I63" s="128">
        <v>599.94324758861342</v>
      </c>
      <c r="J63" s="128">
        <v>581.17327874448779</v>
      </c>
      <c r="K63" s="128">
        <v>561.40486198354233</v>
      </c>
      <c r="L63" s="128">
        <v>540.46447124600149</v>
      </c>
      <c r="M63" s="128">
        <v>522.802196334369</v>
      </c>
      <c r="N63" s="128">
        <v>502.51007271882543</v>
      </c>
      <c r="O63" s="128">
        <v>477.71467830075113</v>
      </c>
      <c r="P63" s="128">
        <v>453.0033918443026</v>
      </c>
      <c r="Q63" s="128">
        <v>422.85062883721088</v>
      </c>
    </row>
    <row r="64" spans="1:17" ht="12" customHeight="1" x14ac:dyDescent="0.25">
      <c r="A64" s="51" t="s">
        <v>127</v>
      </c>
      <c r="B64" s="50"/>
      <c r="C64" s="50">
        <v>54.937922500024179</v>
      </c>
      <c r="D64" s="50">
        <v>54.48866773985948</v>
      </c>
      <c r="E64" s="50">
        <v>53.864725708855602</v>
      </c>
      <c r="F64" s="50">
        <v>53.11416526830709</v>
      </c>
      <c r="G64" s="50">
        <v>52.281994716059607</v>
      </c>
      <c r="H64" s="50">
        <v>51.44191034951497</v>
      </c>
      <c r="I64" s="50">
        <v>50.650446403368704</v>
      </c>
      <c r="J64" s="50">
        <v>49.824430071281014</v>
      </c>
      <c r="K64" s="50">
        <v>48.837746889231859</v>
      </c>
      <c r="L64" s="50">
        <v>47.514419991021846</v>
      </c>
      <c r="M64" s="50">
        <v>46.47465822908552</v>
      </c>
      <c r="N64" s="50">
        <v>44.926330799120656</v>
      </c>
      <c r="O64" s="50">
        <v>43.494833392937323</v>
      </c>
      <c r="P64" s="50">
        <v>41.934716793834596</v>
      </c>
      <c r="Q64" s="50">
        <v>40.258453067699868</v>
      </c>
    </row>
    <row r="65" spans="1:17" ht="12" customHeight="1" x14ac:dyDescent="0.25">
      <c r="A65" s="49" t="s">
        <v>126</v>
      </c>
      <c r="B65" s="48"/>
      <c r="C65" s="48">
        <v>371.17231990731619</v>
      </c>
      <c r="D65" s="48">
        <v>365.35305515290105</v>
      </c>
      <c r="E65" s="48">
        <v>359.07907518945945</v>
      </c>
      <c r="F65" s="48">
        <v>348.78644619631621</v>
      </c>
      <c r="G65" s="48">
        <v>338.45342814240979</v>
      </c>
      <c r="H65" s="48">
        <v>322.61985463547154</v>
      </c>
      <c r="I65" s="48">
        <v>305.15282188591709</v>
      </c>
      <c r="J65" s="48">
        <v>289.73922231507254</v>
      </c>
      <c r="K65" s="48">
        <v>269.97280721712042</v>
      </c>
      <c r="L65" s="48">
        <v>248.58260920464767</v>
      </c>
      <c r="M65" s="48">
        <v>224.82743670632277</v>
      </c>
      <c r="N65" s="48">
        <v>199.74603343393179</v>
      </c>
      <c r="O65" s="48">
        <v>176.38392958121719</v>
      </c>
      <c r="P65" s="48">
        <v>153.11299746818989</v>
      </c>
      <c r="Q65" s="48">
        <v>130.07748399705113</v>
      </c>
    </row>
    <row r="66" spans="1:17" s="28" customFormat="1" ht="12" customHeight="1" x14ac:dyDescent="0.25"/>
    <row r="67" spans="1:17" ht="12.95" customHeight="1" x14ac:dyDescent="0.25">
      <c r="A67" s="127" t="s">
        <v>125</v>
      </c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</row>
    <row r="68" spans="1:17" ht="12" customHeight="1" x14ac:dyDescent="0.25">
      <c r="A68" s="88" t="s">
        <v>124</v>
      </c>
      <c r="B68" s="125">
        <f>1000000*B20/SER_summary!B$8</f>
        <v>160.94623793119979</v>
      </c>
      <c r="C68" s="125">
        <f>1000000*C20/SER_summary!C$8</f>
        <v>169.56404811772086</v>
      </c>
      <c r="D68" s="125">
        <f>1000000*D20/SER_summary!D$8</f>
        <v>175.91757730150044</v>
      </c>
      <c r="E68" s="125">
        <f>1000000*E20/SER_summary!E$8</f>
        <v>183.31269075439789</v>
      </c>
      <c r="F68" s="125">
        <f>1000000*F20/SER_summary!F$8</f>
        <v>191.97325820101872</v>
      </c>
      <c r="G68" s="125">
        <f>1000000*G20/SER_summary!G$8</f>
        <v>199.82986684324771</v>
      </c>
      <c r="H68" s="125">
        <f>1000000*H20/SER_summary!H$8</f>
        <v>206.75912205781719</v>
      </c>
      <c r="I68" s="125">
        <f>1000000*I20/SER_summary!I$8</f>
        <v>212.54041710528938</v>
      </c>
      <c r="J68" s="125">
        <f>1000000*J20/SER_summary!J$8</f>
        <v>218.86244080370608</v>
      </c>
      <c r="K68" s="125">
        <f>1000000*K20/SER_summary!K$8</f>
        <v>226.00870421986806</v>
      </c>
      <c r="L68" s="125">
        <f>1000000*L20/SER_summary!L$8</f>
        <v>232.19054443864897</v>
      </c>
      <c r="M68" s="125">
        <f>1000000*M20/SER_summary!M$8</f>
        <v>239.61838960018218</v>
      </c>
      <c r="N68" s="125">
        <f>1000000*N20/SER_summary!N$8</f>
        <v>246.55156038694946</v>
      </c>
      <c r="O68" s="125">
        <f>1000000*O20/SER_summary!O$8</f>
        <v>252.38342470163886</v>
      </c>
      <c r="P68" s="125">
        <f>1000000*P20/SER_summary!P$8</f>
        <v>258.38887183770817</v>
      </c>
      <c r="Q68" s="125">
        <f>1000000*Q20/SER_summary!Q$8</f>
        <v>264.1576785138883</v>
      </c>
    </row>
    <row r="69" spans="1:17" ht="12" customHeight="1" x14ac:dyDescent="0.25">
      <c r="A69" s="88" t="s">
        <v>123</v>
      </c>
      <c r="B69" s="125">
        <f>1000*B21/SER_summary!B$3</f>
        <v>8.6561088831824048E-2</v>
      </c>
      <c r="C69" s="125">
        <f>1000*C21/SER_summary!C$3</f>
        <v>9.084605157147628E-2</v>
      </c>
      <c r="D69" s="125">
        <f>1000*D21/SER_summary!D$3</f>
        <v>9.6193870069694362E-2</v>
      </c>
      <c r="E69" s="125">
        <f>1000*E21/SER_summary!E$3</f>
        <v>0.10225355910029559</v>
      </c>
      <c r="F69" s="125">
        <f>1000*F21/SER_summary!F$3</f>
        <v>0.10942969160445501</v>
      </c>
      <c r="G69" s="125">
        <f>1000*G21/SER_summary!G$3</f>
        <v>0.11722472976920573</v>
      </c>
      <c r="H69" s="125">
        <f>1000*H21/SER_summary!H$3</f>
        <v>0.12440884706181636</v>
      </c>
      <c r="I69" s="125">
        <f>1000*I21/SER_summary!I$3</f>
        <v>0.13164972741087308</v>
      </c>
      <c r="J69" s="125">
        <f>1000*J21/SER_summary!J$3</f>
        <v>0.13806071671741499</v>
      </c>
      <c r="K69" s="125">
        <f>1000*K21/SER_summary!K$3</f>
        <v>0.14425209278086382</v>
      </c>
      <c r="L69" s="125">
        <f>1000*L21/SER_summary!L$3</f>
        <v>0.1514757465678451</v>
      </c>
      <c r="M69" s="125">
        <f>1000*M21/SER_summary!M$3</f>
        <v>0.1601450727146457</v>
      </c>
      <c r="N69" s="125">
        <f>1000*N21/SER_summary!N$3</f>
        <v>0.16893823427196106</v>
      </c>
      <c r="O69" s="125">
        <f>1000*O21/SER_summary!O$3</f>
        <v>0.17731563575288325</v>
      </c>
      <c r="P69" s="125">
        <f>1000*P21/SER_summary!P$3</f>
        <v>0.18629260702018971</v>
      </c>
      <c r="Q69" s="125">
        <f>1000*Q21/SER_summary!Q$3</f>
        <v>0.19570235431650215</v>
      </c>
    </row>
    <row r="70" spans="1:17" ht="12" customHeight="1" x14ac:dyDescent="0.25">
      <c r="A70" s="88" t="s">
        <v>185</v>
      </c>
      <c r="B70" s="125">
        <f>1000000*B22/SER_summary!B$8</f>
        <v>102.22254042265983</v>
      </c>
      <c r="C70" s="125">
        <f>1000000*C22/SER_summary!C$8</f>
        <v>103.56345572107101</v>
      </c>
      <c r="D70" s="125">
        <f>1000000*D22/SER_summary!D$8</f>
        <v>104.93096759669417</v>
      </c>
      <c r="E70" s="125">
        <f>1000000*E22/SER_summary!E$8</f>
        <v>106.96362738571005</v>
      </c>
      <c r="F70" s="125">
        <f>1000000*F22/SER_summary!F$8</f>
        <v>109.24080228425123</v>
      </c>
      <c r="G70" s="125">
        <f>1000000*G22/SER_summary!G$8</f>
        <v>111.83847146234594</v>
      </c>
      <c r="H70" s="125">
        <f>1000000*H22/SER_summary!H$8</f>
        <v>114.28378004401895</v>
      </c>
      <c r="I70" s="125">
        <f>1000000*I22/SER_summary!I$8</f>
        <v>117.43485262983009</v>
      </c>
      <c r="J70" s="125">
        <f>1000000*J22/SER_summary!J$8</f>
        <v>119.94299423872978</v>
      </c>
      <c r="K70" s="125">
        <f>1000000*K22/SER_summary!K$8</f>
        <v>122.64605565316411</v>
      </c>
      <c r="L70" s="125">
        <f>1000000*L22/SER_summary!L$8</f>
        <v>126.44207314444569</v>
      </c>
      <c r="M70" s="125">
        <f>1000000*M22/SER_summary!M$8</f>
        <v>130.8580764354908</v>
      </c>
      <c r="N70" s="125">
        <f>1000000*N22/SER_summary!N$8</f>
        <v>135.94611077140212</v>
      </c>
      <c r="O70" s="125">
        <f>1000000*O22/SER_summary!O$8</f>
        <v>140.99991781187273</v>
      </c>
      <c r="P70" s="125">
        <f>1000000*P22/SER_summary!P$8</f>
        <v>147.17977287198721</v>
      </c>
      <c r="Q70" s="125">
        <f>1000000*Q22/SER_summary!Q$8</f>
        <v>155.13684946194419</v>
      </c>
    </row>
    <row r="71" spans="1:17" ht="12" customHeight="1" x14ac:dyDescent="0.25">
      <c r="A71" s="88" t="s">
        <v>190</v>
      </c>
      <c r="B71" s="125">
        <f>1000*B23/SER_summary!B$3</f>
        <v>1.0172958556896879E-2</v>
      </c>
      <c r="C71" s="125">
        <f>1000*C23/SER_summary!C$3</f>
        <v>1.0528521584876053E-2</v>
      </c>
      <c r="D71" s="125">
        <f>1000*D23/SER_summary!D$3</f>
        <v>1.1101649674849405E-2</v>
      </c>
      <c r="E71" s="125">
        <f>1000*E23/SER_summary!E$3</f>
        <v>1.1877336660936516E-2</v>
      </c>
      <c r="F71" s="125">
        <f>1000*F23/SER_summary!F$3</f>
        <v>1.2807416583218276E-2</v>
      </c>
      <c r="G71" s="125">
        <f>1000*G23/SER_summary!G$3</f>
        <v>1.4139777149144028E-2</v>
      </c>
      <c r="H71" s="125">
        <f>1000*H23/SER_summary!H$3</f>
        <v>1.5818883951321628E-2</v>
      </c>
      <c r="I71" s="125">
        <f>1000*I23/SER_summary!I$3</f>
        <v>1.7227613336351543E-2</v>
      </c>
      <c r="J71" s="125">
        <f>1000*J23/SER_summary!J$3</f>
        <v>1.837038518403911E-2</v>
      </c>
      <c r="K71" s="125">
        <f>1000*K23/SER_summary!K$3</f>
        <v>1.9300614614908888E-2</v>
      </c>
      <c r="L71" s="125">
        <f>1000*L23/SER_summary!L$3</f>
        <v>2.002353802145785E-2</v>
      </c>
      <c r="M71" s="125">
        <f>1000*M23/SER_summary!M$3</f>
        <v>2.0364815542873376E-2</v>
      </c>
      <c r="N71" s="125">
        <f>1000*N23/SER_summary!N$3</f>
        <v>2.0808297186932175E-2</v>
      </c>
      <c r="O71" s="125">
        <f>1000*O23/SER_summary!O$3</f>
        <v>2.1442013920936389E-2</v>
      </c>
      <c r="P71" s="125">
        <f>1000*P23/SER_summary!P$3</f>
        <v>2.2247861533820891E-2</v>
      </c>
      <c r="Q71" s="125">
        <f>1000*Q23/SER_summary!Q$3</f>
        <v>2.3446930456352412E-2</v>
      </c>
    </row>
    <row r="72" spans="1:17" ht="12" customHeight="1" x14ac:dyDescent="0.25">
      <c r="A72" s="51" t="s">
        <v>122</v>
      </c>
      <c r="B72" s="124">
        <f>1000000*B24/SER_summary!B$8</f>
        <v>33.773633573606226</v>
      </c>
      <c r="C72" s="124">
        <f>1000000*C24/SER_summary!C$8</f>
        <v>35.465140987747056</v>
      </c>
      <c r="D72" s="124">
        <f>1000000*D24/SER_summary!D$8</f>
        <v>38.832756561212364</v>
      </c>
      <c r="E72" s="124">
        <f>1000000*E24/SER_summary!E$8</f>
        <v>44.139214340663621</v>
      </c>
      <c r="F72" s="124">
        <f>1000000*F24/SER_summary!F$8</f>
        <v>51.296192262595191</v>
      </c>
      <c r="G72" s="124">
        <f>1000000*G24/SER_summary!G$8</f>
        <v>60.327081308990422</v>
      </c>
      <c r="H72" s="124">
        <f>1000000*H24/SER_summary!H$8</f>
        <v>66.831134095723755</v>
      </c>
      <c r="I72" s="124">
        <f>1000000*I24/SER_summary!I$8</f>
        <v>72.426552860484904</v>
      </c>
      <c r="J72" s="124">
        <f>1000000*J24/SER_summary!J$8</f>
        <v>77.601016234337109</v>
      </c>
      <c r="K72" s="124">
        <f>1000000*K24/SER_summary!K$8</f>
        <v>80.932213987392757</v>
      </c>
      <c r="L72" s="124">
        <f>1000000*L24/SER_summary!L$8</f>
        <v>83.550926550514802</v>
      </c>
      <c r="M72" s="124">
        <f>1000000*M24/SER_summary!M$8</f>
        <v>85.886640318798229</v>
      </c>
      <c r="N72" s="124">
        <f>1000000*N24/SER_summary!N$8</f>
        <v>87.722740961364934</v>
      </c>
      <c r="O72" s="124">
        <f>1000000*O24/SER_summary!O$8</f>
        <v>89.171649669017569</v>
      </c>
      <c r="P72" s="124">
        <f>1000000*P24/SER_summary!P$8</f>
        <v>90.244053627977905</v>
      </c>
      <c r="Q72" s="124">
        <f>1000000*Q24/SER_summary!Q$8</f>
        <v>91.595130034759379</v>
      </c>
    </row>
    <row r="73" spans="1:17" ht="12" customHeight="1" x14ac:dyDescent="0.25">
      <c r="A73" s="49" t="s">
        <v>121</v>
      </c>
      <c r="B73" s="123">
        <f>1000*B25/SER_summary!B$3</f>
        <v>3.5044009928094796E-2</v>
      </c>
      <c r="C73" s="123">
        <f>1000*C25/SER_summary!C$3</f>
        <v>3.6802541276863943E-2</v>
      </c>
      <c r="D73" s="123">
        <f>1000*D25/SER_summary!D$3</f>
        <v>3.7523920234423122E-2</v>
      </c>
      <c r="E73" s="123">
        <f>1000*E25/SER_summary!E$3</f>
        <v>3.937698549128154E-2</v>
      </c>
      <c r="F73" s="123">
        <f>1000*F25/SER_summary!F$3</f>
        <v>4.3142202424552363E-2</v>
      </c>
      <c r="G73" s="123">
        <f>1000*G25/SER_summary!G$3</f>
        <v>5.062679138169305E-2</v>
      </c>
      <c r="H73" s="123">
        <f>1000*H25/SER_summary!H$3</f>
        <v>6.1639302834369192E-2</v>
      </c>
      <c r="I73" s="123">
        <f>1000*I25/SER_summary!I$3</f>
        <v>7.9543264765927851E-2</v>
      </c>
      <c r="J73" s="123">
        <f>1000*J25/SER_summary!J$3</f>
        <v>9.6021287265955185E-2</v>
      </c>
      <c r="K73" s="123">
        <f>1000*K25/SER_summary!K$3</f>
        <v>0.11042355410991435</v>
      </c>
      <c r="L73" s="123">
        <f>1000*L25/SER_summary!L$3</f>
        <v>0.12177893313086632</v>
      </c>
      <c r="M73" s="123">
        <f>1000*M25/SER_summary!M$3</f>
        <v>0.13166651052782963</v>
      </c>
      <c r="N73" s="123">
        <f>1000*N25/SER_summary!N$3</f>
        <v>0.14398553650436174</v>
      </c>
      <c r="O73" s="123">
        <f>1000*O25/SER_summary!O$3</f>
        <v>0.15942606496909276</v>
      </c>
      <c r="P73" s="123">
        <f>1000*P25/SER_summary!P$3</f>
        <v>0.17710936862905957</v>
      </c>
      <c r="Q73" s="123">
        <f>1000*Q25/SER_summary!Q$3</f>
        <v>0.19840968408673862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10.808974059633602</v>
      </c>
      <c r="C3" s="154">
        <v>11.679293205034794</v>
      </c>
      <c r="D3" s="154">
        <v>12.49946047445404</v>
      </c>
      <c r="E3" s="154">
        <v>13.442188203731403</v>
      </c>
      <c r="F3" s="154">
        <v>14.606082026407083</v>
      </c>
      <c r="G3" s="154">
        <v>15.597051125150585</v>
      </c>
      <c r="H3" s="154">
        <v>16.83265703222224</v>
      </c>
      <c r="I3" s="154">
        <v>18.062199727736438</v>
      </c>
      <c r="J3" s="154">
        <v>18.930544834691464</v>
      </c>
      <c r="K3" s="154">
        <v>19.37797697985901</v>
      </c>
      <c r="L3" s="154">
        <v>19.616628577887852</v>
      </c>
      <c r="M3" s="154">
        <v>20.302330440525797</v>
      </c>
      <c r="N3" s="154">
        <v>20.568910340502949</v>
      </c>
      <c r="O3" s="154">
        <v>20.998292630648304</v>
      </c>
      <c r="P3" s="154">
        <v>21.437943155600266</v>
      </c>
      <c r="Q3" s="154">
        <v>21.888992589181555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14.347687771627916</v>
      </c>
      <c r="C5" s="143">
        <v>15.502937778797389</v>
      </c>
      <c r="D5" s="143">
        <v>16.591616855758257</v>
      </c>
      <c r="E5" s="143">
        <v>17.842981049871781</v>
      </c>
      <c r="F5" s="143">
        <v>19.387918161844382</v>
      </c>
      <c r="G5" s="143">
        <v>20.703317305339532</v>
      </c>
      <c r="H5" s="143">
        <v>22.343444080150579</v>
      </c>
      <c r="I5" s="143">
        <v>23.975522628937622</v>
      </c>
      <c r="J5" s="143">
        <v>25.128152323844475</v>
      </c>
      <c r="K5" s="143">
        <v>25.722067776174761</v>
      </c>
      <c r="L5" s="143">
        <v>26.0388507192947</v>
      </c>
      <c r="M5" s="143">
        <v>26.949042211593127</v>
      </c>
      <c r="N5" s="143">
        <v>27.302896809630123</v>
      </c>
      <c r="O5" s="143">
        <v>27.8728531255287</v>
      </c>
      <c r="P5" s="143">
        <v>28.456439359138098</v>
      </c>
      <c r="Q5" s="143">
        <v>29.055156351786064</v>
      </c>
    </row>
    <row r="6" spans="1:17" ht="12" customHeight="1" x14ac:dyDescent="0.25">
      <c r="A6" s="153" t="str">
        <f>"Penetration factor "&amp;MID('SER_se-appl'!A68,FIND("(",'SER_se-appl'!A68),100)</f>
        <v>Penetration factor (sqm per building cell)</v>
      </c>
      <c r="B6" s="152">
        <f>1000000*B8/SER_summary!B$8</f>
        <v>160.94623793119979</v>
      </c>
      <c r="C6" s="152">
        <f>1000000*C8/SER_summary!C$8</f>
        <v>169.56404811772086</v>
      </c>
      <c r="D6" s="152">
        <f>1000000*D8/SER_summary!D$8</f>
        <v>175.91757730150044</v>
      </c>
      <c r="E6" s="152">
        <f>1000000*E8/SER_summary!E$8</f>
        <v>183.31269075439789</v>
      </c>
      <c r="F6" s="152">
        <f>1000000*F8/SER_summary!F$8</f>
        <v>191.97325820101872</v>
      </c>
      <c r="G6" s="152">
        <f>1000000*G8/SER_summary!G$8</f>
        <v>199.82986684324771</v>
      </c>
      <c r="H6" s="152">
        <f>1000000*H8/SER_summary!H$8</f>
        <v>206.75912205781719</v>
      </c>
      <c r="I6" s="152">
        <f>1000000*I8/SER_summary!I$8</f>
        <v>212.54041710528938</v>
      </c>
      <c r="J6" s="152">
        <f>1000000*J8/SER_summary!J$8</f>
        <v>218.86244080370608</v>
      </c>
      <c r="K6" s="152">
        <f>1000000*K8/SER_summary!K$8</f>
        <v>226.00870421986806</v>
      </c>
      <c r="L6" s="152">
        <f>1000000*L8/SER_summary!L$8</f>
        <v>232.19054443864897</v>
      </c>
      <c r="M6" s="152">
        <f>1000000*M8/SER_summary!M$8</f>
        <v>239.61838960018218</v>
      </c>
      <c r="N6" s="152">
        <f>1000000*N8/SER_summary!N$8</f>
        <v>246.55156038694946</v>
      </c>
      <c r="O6" s="152">
        <f>1000000*O8/SER_summary!O$8</f>
        <v>252.38342470163886</v>
      </c>
      <c r="P6" s="152">
        <f>1000000*P8/SER_summary!P$8</f>
        <v>258.38887183770817</v>
      </c>
      <c r="Q6" s="152">
        <f>1000000*Q8/SER_summary!Q$8</f>
        <v>264.1576785138883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"&amp;MID('SER_se-appl'!A20,FIND("(",'SER_se-appl'!A20),100)</f>
        <v>Stock of appliances (serviced mio m2)</v>
      </c>
      <c r="B8" s="62">
        <v>6.0115391171399004</v>
      </c>
      <c r="C8" s="62">
        <v>6.6004137180870694</v>
      </c>
      <c r="D8" s="62">
        <v>7.1706336083313928</v>
      </c>
      <c r="E8" s="62">
        <v>7.8319864715444583</v>
      </c>
      <c r="F8" s="62">
        <v>8.6525816771688806</v>
      </c>
      <c r="G8" s="62">
        <v>9.3769793820914895</v>
      </c>
      <c r="H8" s="62">
        <v>10.281850576119092</v>
      </c>
      <c r="I8" s="62">
        <v>11.200124678918035</v>
      </c>
      <c r="J8" s="62">
        <v>11.889094145436879</v>
      </c>
      <c r="K8" s="62">
        <v>12.300060241764543</v>
      </c>
      <c r="L8" s="62">
        <v>12.574985964560291</v>
      </c>
      <c r="M8" s="62">
        <v>13.188084067209614</v>
      </c>
      <c r="N8" s="62">
        <v>13.509214855919724</v>
      </c>
      <c r="O8" s="62">
        <v>13.969267073345407</v>
      </c>
      <c r="P8" s="62">
        <v>14.460763757865353</v>
      </c>
      <c r="Q8" s="62">
        <v>14.98702689374386</v>
      </c>
    </row>
    <row r="9" spans="1:17" ht="12.95" customHeight="1" x14ac:dyDescent="0.25">
      <c r="A9" s="151" t="str">
        <f>"Number of new appliances "&amp;MID('SER_se-appl'!A28,FIND("(",'SER_se-appl'!A28),100)</f>
        <v>Number of new appliances (serviced mio m2)</v>
      </c>
      <c r="B9" s="150"/>
      <c r="C9" s="150">
        <v>0.9645957957684117</v>
      </c>
      <c r="D9" s="150">
        <v>0.94594108506556884</v>
      </c>
      <c r="E9" s="150">
        <v>1.0370740580343085</v>
      </c>
      <c r="F9" s="150">
        <v>1.1963164004456679</v>
      </c>
      <c r="G9" s="150">
        <v>1.1001188997438505</v>
      </c>
      <c r="H9" s="150">
        <v>1.2805923888488462</v>
      </c>
      <c r="I9" s="150">
        <v>1.2939952976201872</v>
      </c>
      <c r="J9" s="150">
        <v>1.0646906613400873</v>
      </c>
      <c r="K9" s="150">
        <v>0.78668729114890756</v>
      </c>
      <c r="L9" s="150">
        <v>0.65064691761699323</v>
      </c>
      <c r="M9" s="150">
        <v>0.98881929747056463</v>
      </c>
      <c r="N9" s="150">
        <v>0.69685198353135391</v>
      </c>
      <c r="O9" s="150">
        <v>0.83577341224692947</v>
      </c>
      <c r="P9" s="150">
        <v>0.86721787934118522</v>
      </c>
      <c r="Q9" s="150">
        <v>0.9019843306997567</v>
      </c>
    </row>
    <row r="10" spans="1:17" ht="12" customHeight="1" x14ac:dyDescent="0.25">
      <c r="A10" s="142" t="str">
        <f>"Number of replaced appliances "&amp;MID('SER_se-appl'!A36,FIND("(",'SER_se-appl'!A36),100)</f>
        <v>Number of replaced appliances (serviced mio m2)</v>
      </c>
      <c r="B10" s="149"/>
      <c r="C10" s="149">
        <f>B8+C9-C8</f>
        <v>0.37572119482124311</v>
      </c>
      <c r="D10" s="149">
        <f t="shared" ref="D10:Q10" si="0">C8+D9-D8</f>
        <v>0.37572119482124577</v>
      </c>
      <c r="E10" s="149">
        <f t="shared" si="0"/>
        <v>0.37572119482124311</v>
      </c>
      <c r="F10" s="149">
        <f t="shared" si="0"/>
        <v>0.37572119482124577</v>
      </c>
      <c r="G10" s="149">
        <f t="shared" si="0"/>
        <v>0.37572119482124222</v>
      </c>
      <c r="H10" s="149">
        <f t="shared" si="0"/>
        <v>0.375721194821244</v>
      </c>
      <c r="I10" s="149">
        <f t="shared" si="0"/>
        <v>0.375721194821244</v>
      </c>
      <c r="J10" s="149">
        <f t="shared" si="0"/>
        <v>0.375721194821244</v>
      </c>
      <c r="K10" s="149">
        <f t="shared" si="0"/>
        <v>0.375721194821244</v>
      </c>
      <c r="L10" s="149">
        <f t="shared" si="0"/>
        <v>0.37572119482124577</v>
      </c>
      <c r="M10" s="149">
        <f t="shared" si="0"/>
        <v>0.37572119482124222</v>
      </c>
      <c r="N10" s="149">
        <f t="shared" si="0"/>
        <v>0.375721194821244</v>
      </c>
      <c r="O10" s="149">
        <f t="shared" si="0"/>
        <v>0.37572119482124755</v>
      </c>
      <c r="P10" s="149">
        <f t="shared" si="0"/>
        <v>0.37572119482123867</v>
      </c>
      <c r="Q10" s="149">
        <f t="shared" si="0"/>
        <v>0.37572119482124933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8759.9999999999964</v>
      </c>
      <c r="C12" s="146">
        <v>8759.9999999999964</v>
      </c>
      <c r="D12" s="146">
        <v>8760.0000000000018</v>
      </c>
      <c r="E12" s="146">
        <v>8760.0000000000018</v>
      </c>
      <c r="F12" s="146">
        <v>8760</v>
      </c>
      <c r="G12" s="146">
        <v>8759.9999999999982</v>
      </c>
      <c r="H12" s="146">
        <v>8760</v>
      </c>
      <c r="I12" s="146">
        <v>8759.9999999999964</v>
      </c>
      <c r="J12" s="146">
        <v>8759.9999999999964</v>
      </c>
      <c r="K12" s="146">
        <v>8759.9999999999982</v>
      </c>
      <c r="L12" s="146">
        <v>8760</v>
      </c>
      <c r="M12" s="146">
        <v>8760</v>
      </c>
      <c r="N12" s="146">
        <v>8760</v>
      </c>
      <c r="O12" s="146">
        <v>8760.0000000000018</v>
      </c>
      <c r="P12" s="146">
        <v>8759.9999999999982</v>
      </c>
      <c r="Q12" s="146">
        <v>8760.0000000000036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"&amp;MID('SER_se-appl'!A52,FIND("(",'SER_se-appl'!A52),100)</f>
        <v>W per appliance in average operating mode (W per serviced m2)</v>
      </c>
      <c r="B14" s="143">
        <f>IF(B5=0,0,B5/B8)</f>
        <v>2.3866912436318124</v>
      </c>
      <c r="C14" s="143">
        <f>IF(C5=0,0,C5/C8)</f>
        <v>2.3487827340754097</v>
      </c>
      <c r="D14" s="143">
        <f t="shared" ref="D14:Q14" si="1">IF(D5=0,0,D5/D8)</f>
        <v>2.313828562720154</v>
      </c>
      <c r="E14" s="143">
        <f t="shared" si="1"/>
        <v>2.2782190846089607</v>
      </c>
      <c r="F14" s="143">
        <f t="shared" si="1"/>
        <v>2.2407090606266427</v>
      </c>
      <c r="G14" s="143">
        <f t="shared" si="1"/>
        <v>2.2078876855461056</v>
      </c>
      <c r="H14" s="143">
        <f t="shared" si="1"/>
        <v>2.1730955837897579</v>
      </c>
      <c r="I14" s="143">
        <f t="shared" si="1"/>
        <v>2.1406478335073076</v>
      </c>
      <c r="J14" s="143">
        <f t="shared" si="1"/>
        <v>2.1135464162750233</v>
      </c>
      <c r="K14" s="143">
        <f t="shared" si="1"/>
        <v>2.0912147803013297</v>
      </c>
      <c r="L14" s="143">
        <f t="shared" si="1"/>
        <v>2.0706862649929962</v>
      </c>
      <c r="M14" s="143">
        <f t="shared" si="1"/>
        <v>2.0434387644372296</v>
      </c>
      <c r="N14" s="143">
        <f t="shared" si="1"/>
        <v>2.0210572635659889</v>
      </c>
      <c r="O14" s="143">
        <f t="shared" si="1"/>
        <v>1.9952981770040434</v>
      </c>
      <c r="P14" s="143">
        <f t="shared" si="1"/>
        <v>1.9678379258260379</v>
      </c>
      <c r="Q14" s="143">
        <f t="shared" si="1"/>
        <v>1.938687143072704</v>
      </c>
    </row>
    <row r="15" spans="1:17" ht="12" customHeight="1" x14ac:dyDescent="0.25">
      <c r="A15" s="142" t="str">
        <f>"W per new appliance in average operating mode "&amp;MID('SER_se-appl'!A52,FIND("(",'SER_se-appl'!A52),100)</f>
        <v>W per new appliance in average operating mode (W per serviced m2)</v>
      </c>
      <c r="B15" s="141"/>
      <c r="C15" s="141">
        <v>2.1272957044785552</v>
      </c>
      <c r="D15" s="141">
        <v>2.0988723230580515</v>
      </c>
      <c r="E15" s="141">
        <v>2.0713030696301531</v>
      </c>
      <c r="F15" s="141">
        <v>2.0409881506178049</v>
      </c>
      <c r="G15" s="141">
        <v>2.0108095858883592</v>
      </c>
      <c r="H15" s="141">
        <v>1.9810029191398137</v>
      </c>
      <c r="I15" s="141">
        <v>1.9542644700213048</v>
      </c>
      <c r="J15" s="141">
        <v>1.9248409468099796</v>
      </c>
      <c r="K15" s="141">
        <v>1.8948392262445755</v>
      </c>
      <c r="L15" s="141">
        <v>1.8650874936766171</v>
      </c>
      <c r="M15" s="141">
        <v>1.8273530691071054</v>
      </c>
      <c r="N15" s="141">
        <v>1.7946208281223504</v>
      </c>
      <c r="O15" s="141">
        <v>1.7548856904674937</v>
      </c>
      <c r="P15" s="141">
        <v>1.7069720938649267</v>
      </c>
      <c r="Q15" s="141">
        <v>1.6579528351834794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14.11361173344828</v>
      </c>
      <c r="C3" s="154">
        <v>14.389623017464983</v>
      </c>
      <c r="D3" s="154">
        <v>14.711748298398987</v>
      </c>
      <c r="E3" s="154">
        <v>15.067667058303805</v>
      </c>
      <c r="F3" s="154">
        <v>15.443179697783664</v>
      </c>
      <c r="G3" s="154">
        <v>15.96285527029656</v>
      </c>
      <c r="H3" s="154">
        <v>16.351300680028782</v>
      </c>
      <c r="I3" s="154">
        <v>16.711692535881369</v>
      </c>
      <c r="J3" s="154">
        <v>16.917119648757577</v>
      </c>
      <c r="K3" s="154">
        <v>16.993016967176871</v>
      </c>
      <c r="L3" s="154">
        <v>17.033914989184424</v>
      </c>
      <c r="M3" s="154">
        <v>17.085590481398395</v>
      </c>
      <c r="N3" s="154">
        <v>17.110007379370092</v>
      </c>
      <c r="O3" s="154">
        <v>16.961507773073329</v>
      </c>
      <c r="P3" s="154">
        <v>16.657782102197416</v>
      </c>
      <c r="Q3" s="154">
        <v>16.224361507879557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42.484709664301796</v>
      </c>
      <c r="C5" s="143">
        <v>43.255432530346411</v>
      </c>
      <c r="D5" s="143">
        <v>44.108848385323697</v>
      </c>
      <c r="E5" s="143">
        <v>45.088654930834487</v>
      </c>
      <c r="F5" s="143">
        <v>46.121094431937941</v>
      </c>
      <c r="G5" s="143">
        <v>47.599381702860761</v>
      </c>
      <c r="H5" s="143">
        <v>48.687835775741767</v>
      </c>
      <c r="I5" s="143">
        <v>49.707393910316441</v>
      </c>
      <c r="J5" s="143">
        <v>50.35741590669393</v>
      </c>
      <c r="K5" s="143">
        <v>50.603716650652558</v>
      </c>
      <c r="L5" s="143">
        <v>50.756845698958493</v>
      </c>
      <c r="M5" s="143">
        <v>50.928013003848463</v>
      </c>
      <c r="N5" s="143">
        <v>51.029263492412525</v>
      </c>
      <c r="O5" s="143">
        <v>50.750762188512567</v>
      </c>
      <c r="P5" s="143">
        <v>50.15179729922049</v>
      </c>
      <c r="Q5" s="143">
        <v>49.260817403035375</v>
      </c>
    </row>
    <row r="6" spans="1:17" ht="12" customHeight="1" x14ac:dyDescent="0.25">
      <c r="A6" s="153" t="str">
        <f>"Penetration factor "&amp;MID('SER_se-appl'!A69,FIND("(",'SER_se-appl'!A69),100)</f>
        <v>Penetration factor (unit per capita)</v>
      </c>
      <c r="B6" s="152">
        <f>1000*B8/SER_summary!B$3</f>
        <v>8.6561088831824048E-2</v>
      </c>
      <c r="C6" s="152">
        <f>1000*C8/SER_summary!C$3</f>
        <v>9.084605157147628E-2</v>
      </c>
      <c r="D6" s="152">
        <f>1000*D8/SER_summary!D$3</f>
        <v>9.6193870069694362E-2</v>
      </c>
      <c r="E6" s="152">
        <f>1000*E8/SER_summary!E$3</f>
        <v>0.10225355910029559</v>
      </c>
      <c r="F6" s="152">
        <f>1000*F8/SER_summary!F$3</f>
        <v>0.10942969160445501</v>
      </c>
      <c r="G6" s="152">
        <f>1000*G8/SER_summary!G$3</f>
        <v>0.11722472976920573</v>
      </c>
      <c r="H6" s="152">
        <f>1000*H8/SER_summary!H$3</f>
        <v>0.12440884706181636</v>
      </c>
      <c r="I6" s="152">
        <f>1000*I8/SER_summary!I$3</f>
        <v>0.13164972741087308</v>
      </c>
      <c r="J6" s="152">
        <f>1000*J8/SER_summary!J$3</f>
        <v>0.13806071671741499</v>
      </c>
      <c r="K6" s="152">
        <f>1000*K8/SER_summary!K$3</f>
        <v>0.14425209278086382</v>
      </c>
      <c r="L6" s="152">
        <f>1000*L8/SER_summary!L$3</f>
        <v>0.1514757465678451</v>
      </c>
      <c r="M6" s="152">
        <f>1000*M8/SER_summary!M$3</f>
        <v>0.1601450727146457</v>
      </c>
      <c r="N6" s="152">
        <f>1000*N8/SER_summary!N$3</f>
        <v>0.16893823427196106</v>
      </c>
      <c r="O6" s="152">
        <f>1000*O8/SER_summary!O$3</f>
        <v>0.17731563575288325</v>
      </c>
      <c r="P6" s="152">
        <f>1000*P8/SER_summary!P$3</f>
        <v>0.18629260702018971</v>
      </c>
      <c r="Q6" s="152">
        <f>1000*Q8/SER_summary!Q$3</f>
        <v>0.19570235431650215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"&amp;MID('SER_se-appl'!A21,FIND("(",'SER_se-appl'!A21),100)</f>
        <v>Stock of appliances (000 units)</v>
      </c>
      <c r="B8" s="62">
        <v>206.16384368708782</v>
      </c>
      <c r="C8" s="62">
        <v>213.79564423148713</v>
      </c>
      <c r="D8" s="62">
        <v>223.26173990147757</v>
      </c>
      <c r="E8" s="62">
        <v>235.12081125962865</v>
      </c>
      <c r="F8" s="62">
        <v>249.11888153137392</v>
      </c>
      <c r="G8" s="62">
        <v>263.7232879552966</v>
      </c>
      <c r="H8" s="62">
        <v>277.16723573899708</v>
      </c>
      <c r="I8" s="62">
        <v>290.79318389423293</v>
      </c>
      <c r="J8" s="62">
        <v>302.60285950839733</v>
      </c>
      <c r="K8" s="62">
        <v>311.99333083760678</v>
      </c>
      <c r="L8" s="62">
        <v>321.20492650010181</v>
      </c>
      <c r="M8" s="62">
        <v>332.23776857916755</v>
      </c>
      <c r="N8" s="62">
        <v>345.44709763635149</v>
      </c>
      <c r="O8" s="62">
        <v>358.85581652757895</v>
      </c>
      <c r="P8" s="62">
        <v>372.85869158748505</v>
      </c>
      <c r="Q8" s="62">
        <v>388.68366309858766</v>
      </c>
    </row>
    <row r="9" spans="1:17" ht="12.95" customHeight="1" x14ac:dyDescent="0.25">
      <c r="A9" s="151" t="str">
        <f>"Number of new appliances "&amp;MID('SER_se-appl'!A29,FIND("(",'SER_se-appl'!A29),100)</f>
        <v>Number of new appliances (000 units)</v>
      </c>
      <c r="B9" s="150"/>
      <c r="C9" s="150">
        <v>56.910534926572552</v>
      </c>
      <c r="D9" s="150">
        <v>60.223192083628767</v>
      </c>
      <c r="E9" s="150">
        <v>64.138880664198723</v>
      </c>
      <c r="F9" s="150">
        <v>67.846273856974207</v>
      </c>
      <c r="G9" s="150">
        <v>71.514941350495207</v>
      </c>
      <c r="H9" s="150">
        <v>73.66713986732924</v>
      </c>
      <c r="I9" s="150">
        <v>77.764828819434555</v>
      </c>
      <c r="J9" s="150">
        <v>79.655949471138641</v>
      </c>
      <c r="K9" s="150">
        <v>80.905412679704639</v>
      </c>
      <c r="L9" s="150">
        <v>82.878735529824255</v>
      </c>
      <c r="M9" s="150">
        <v>88.797670898500328</v>
      </c>
      <c r="N9" s="150">
        <v>92.865278528322563</v>
      </c>
      <c r="O9" s="150">
        <v>94.314131570932062</v>
      </c>
      <c r="P9" s="150">
        <v>96.881610589730343</v>
      </c>
      <c r="Q9" s="150">
        <v>104.62264240960293</v>
      </c>
    </row>
    <row r="10" spans="1:17" ht="12" customHeight="1" x14ac:dyDescent="0.25">
      <c r="A10" s="142" t="str">
        <f>"Number of replaced appliances "&amp;MID('SER_se-appl'!A37,FIND("(",'SER_se-appl'!A37),100)</f>
        <v>Number of replaced appliances (000 units)</v>
      </c>
      <c r="B10" s="149"/>
      <c r="C10" s="149">
        <f>B8+C9-C8</f>
        <v>49.278734382173241</v>
      </c>
      <c r="D10" s="149">
        <f t="shared" ref="D10:Q10" si="0">C8+D9-D8</f>
        <v>50.757096413638322</v>
      </c>
      <c r="E10" s="149">
        <f t="shared" si="0"/>
        <v>52.279809306047611</v>
      </c>
      <c r="F10" s="149">
        <f t="shared" si="0"/>
        <v>53.84820358522893</v>
      </c>
      <c r="G10" s="149">
        <f t="shared" si="0"/>
        <v>56.910534926572552</v>
      </c>
      <c r="H10" s="149">
        <f t="shared" si="0"/>
        <v>60.22319208362876</v>
      </c>
      <c r="I10" s="149">
        <f t="shared" si="0"/>
        <v>64.138880664198723</v>
      </c>
      <c r="J10" s="149">
        <f t="shared" si="0"/>
        <v>67.846273856974221</v>
      </c>
      <c r="K10" s="149">
        <f t="shared" si="0"/>
        <v>71.514941350495178</v>
      </c>
      <c r="L10" s="149">
        <f t="shared" si="0"/>
        <v>73.66713986732924</v>
      </c>
      <c r="M10" s="149">
        <f t="shared" si="0"/>
        <v>77.76482881943457</v>
      </c>
      <c r="N10" s="149">
        <f t="shared" si="0"/>
        <v>79.655949471138626</v>
      </c>
      <c r="O10" s="149">
        <f t="shared" si="0"/>
        <v>80.905412679704625</v>
      </c>
      <c r="P10" s="149">
        <f t="shared" si="0"/>
        <v>82.878735529824212</v>
      </c>
      <c r="Q10" s="149">
        <f t="shared" si="0"/>
        <v>88.797670898500314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3862.8430237412795</v>
      </c>
      <c r="C12" s="146">
        <v>3868.2123398052595</v>
      </c>
      <c r="D12" s="146">
        <v>3878.2885280672381</v>
      </c>
      <c r="E12" s="146">
        <v>3885.7985712652694</v>
      </c>
      <c r="F12" s="146">
        <v>3893.4864656338877</v>
      </c>
      <c r="G12" s="146">
        <v>3899.5169585382137</v>
      </c>
      <c r="H12" s="146">
        <v>3905.1110041510565</v>
      </c>
      <c r="I12" s="146">
        <v>3909.31792927588</v>
      </c>
      <c r="J12" s="146">
        <v>3906.2904648380891</v>
      </c>
      <c r="K12" s="146">
        <v>3904.7175509394178</v>
      </c>
      <c r="L12" s="146">
        <v>3902.3066980710587</v>
      </c>
      <c r="M12" s="146">
        <v>3900.989750875096</v>
      </c>
      <c r="N12" s="146">
        <v>3898.8133585017185</v>
      </c>
      <c r="O12" s="146">
        <v>3886.1846810896254</v>
      </c>
      <c r="P12" s="146">
        <v>3862.1774523370154</v>
      </c>
      <c r="Q12" s="146">
        <v>3829.7246435676861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"&amp;MID('SER_se-appl'!A53,FIND("(",'SER_se-appl'!A53),100)</f>
        <v>W per appliance in average operating mode (W per appliance)</v>
      </c>
      <c r="B14" s="143">
        <f>IF(B5=0,0,B5/B8*1000)</f>
        <v>206.07255328817214</v>
      </c>
      <c r="C14" s="143">
        <f>IF(C5=0,0,C5/C8*1000)</f>
        <v>202.32139286949931</v>
      </c>
      <c r="D14" s="143">
        <f t="shared" ref="D14:Q14" si="1">IF(D5=0,0,D5/D8*1000)</f>
        <v>197.56563934684172</v>
      </c>
      <c r="E14" s="143">
        <f t="shared" si="1"/>
        <v>191.76803061063791</v>
      </c>
      <c r="F14" s="143">
        <f t="shared" si="1"/>
        <v>185.13688785219387</v>
      </c>
      <c r="G14" s="143">
        <f t="shared" si="1"/>
        <v>180.48986902866639</v>
      </c>
      <c r="H14" s="143">
        <f t="shared" si="1"/>
        <v>175.66230599344775</v>
      </c>
      <c r="I14" s="143">
        <f t="shared" si="1"/>
        <v>170.93727316660895</v>
      </c>
      <c r="J14" s="143">
        <f t="shared" si="1"/>
        <v>166.41421032340409</v>
      </c>
      <c r="K14" s="143">
        <f t="shared" si="1"/>
        <v>162.19486652101517</v>
      </c>
      <c r="L14" s="143">
        <f t="shared" si="1"/>
        <v>158.02013453533507</v>
      </c>
      <c r="M14" s="143">
        <f t="shared" si="1"/>
        <v>153.28784930637121</v>
      </c>
      <c r="N14" s="143">
        <f t="shared" si="1"/>
        <v>147.71947381109709</v>
      </c>
      <c r="O14" s="143">
        <f t="shared" si="1"/>
        <v>141.42382497682672</v>
      </c>
      <c r="P14" s="143">
        <f t="shared" si="1"/>
        <v>134.50617735553902</v>
      </c>
      <c r="Q14" s="143">
        <f t="shared" si="1"/>
        <v>126.73755570359698</v>
      </c>
    </row>
    <row r="15" spans="1:17" ht="12" customHeight="1" x14ac:dyDescent="0.25">
      <c r="A15" s="142" t="str">
        <f>"W per new appliance in average operating mode "&amp;MID('SER_se-appl'!A53,FIND("(",'SER_se-appl'!A53),100)</f>
        <v>W per new appliance in average operating mode (W per appliance)</v>
      </c>
      <c r="B15" s="141"/>
      <c r="C15" s="141">
        <v>191.98057964286122</v>
      </c>
      <c r="D15" s="141">
        <v>187.85221970166924</v>
      </c>
      <c r="E15" s="141">
        <v>183.24673291636086</v>
      </c>
      <c r="F15" s="141">
        <v>178.77291727858204</v>
      </c>
      <c r="G15" s="141">
        <v>173.44633890027859</v>
      </c>
      <c r="H15" s="141">
        <v>168.34526772242216</v>
      </c>
      <c r="I15" s="141">
        <v>164.24903986941382</v>
      </c>
      <c r="J15" s="141">
        <v>160.42867337737934</v>
      </c>
      <c r="K15" s="141">
        <v>156.35919870962542</v>
      </c>
      <c r="L15" s="141">
        <v>151.48208224169576</v>
      </c>
      <c r="M15" s="141">
        <v>145.76920366398977</v>
      </c>
      <c r="N15" s="141">
        <v>138.69929636732928</v>
      </c>
      <c r="O15" s="141">
        <v>131.17656906659408</v>
      </c>
      <c r="P15" s="141">
        <v>123.40503496534392</v>
      </c>
      <c r="Q15" s="141">
        <v>115.20437259382415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8" tint="0.59999389629810485"/>
    <pageSetUpPr fitToPage="1"/>
  </sheetPr>
  <dimension ref="A1:Q1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33.498434974693495</v>
      </c>
      <c r="C3" s="154">
        <v>35.167188972818288</v>
      </c>
      <c r="D3" s="154">
        <v>36.596122647053548</v>
      </c>
      <c r="E3" s="154">
        <v>38.076859511941869</v>
      </c>
      <c r="F3" s="154">
        <v>39.630827322937712</v>
      </c>
      <c r="G3" s="154">
        <v>41.026915402289561</v>
      </c>
      <c r="H3" s="154">
        <v>43.03739203435412</v>
      </c>
      <c r="I3" s="154">
        <v>45.34838519572348</v>
      </c>
      <c r="J3" s="154">
        <v>46.326329914915902</v>
      </c>
      <c r="K3" s="154">
        <v>46.078542821732242</v>
      </c>
      <c r="L3" s="154">
        <v>45.681971191533208</v>
      </c>
      <c r="M3" s="154">
        <v>46.182275946828128</v>
      </c>
      <c r="N3" s="154">
        <v>45.931465988968768</v>
      </c>
      <c r="O3" s="154">
        <v>46.207008462265122</v>
      </c>
      <c r="P3" s="154">
        <v>46.424658550534666</v>
      </c>
      <c r="Q3" s="154">
        <v>46.642985506875249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176.14306809473095</v>
      </c>
      <c r="C5" s="143">
        <v>182.69622032238371</v>
      </c>
      <c r="D5" s="143">
        <v>188.22314776377411</v>
      </c>
      <c r="E5" s="143">
        <v>193.75861336356559</v>
      </c>
      <c r="F5" s="143">
        <v>199.33641238165464</v>
      </c>
      <c r="G5" s="143">
        <v>204.07867507054513</v>
      </c>
      <c r="H5" s="143">
        <v>212.74671292315301</v>
      </c>
      <c r="I5" s="143">
        <v>222.75485798147486</v>
      </c>
      <c r="J5" s="143">
        <v>226.26379769982805</v>
      </c>
      <c r="K5" s="143">
        <v>224.10546256853866</v>
      </c>
      <c r="L5" s="143">
        <v>221.37453527187643</v>
      </c>
      <c r="M5" s="143">
        <v>222.87352663536609</v>
      </c>
      <c r="N5" s="143">
        <v>220.52102991826183</v>
      </c>
      <c r="O5" s="143">
        <v>220.50789113327068</v>
      </c>
      <c r="P5" s="143">
        <v>220.52882727053944</v>
      </c>
      <c r="Q5" s="143">
        <v>220.05382700005589</v>
      </c>
    </row>
    <row r="6" spans="1:17" ht="12" customHeight="1" x14ac:dyDescent="0.25">
      <c r="A6" s="153" t="str">
        <f>"Penetration factor "&amp;MID('SER_se-appl'!A70,FIND("(",'SER_se-appl'!A70),100)</f>
        <v>Penetration factor (unit per building cell)</v>
      </c>
      <c r="B6" s="152">
        <f>1000000*B8/SER_summary!B$8</f>
        <v>102.22254042265983</v>
      </c>
      <c r="C6" s="152">
        <f>1000000*C8/SER_summary!C$8</f>
        <v>103.56345572107101</v>
      </c>
      <c r="D6" s="152">
        <f>1000000*D8/SER_summary!D$8</f>
        <v>104.93096759669417</v>
      </c>
      <c r="E6" s="152">
        <f>1000000*E8/SER_summary!E$8</f>
        <v>106.96362738571005</v>
      </c>
      <c r="F6" s="152">
        <f>1000000*F8/SER_summary!F$8</f>
        <v>109.24080228425123</v>
      </c>
      <c r="G6" s="152">
        <f>1000000*G8/SER_summary!G$8</f>
        <v>111.83847146234594</v>
      </c>
      <c r="H6" s="152">
        <f>1000000*H8/SER_summary!H$8</f>
        <v>114.28378004401895</v>
      </c>
      <c r="I6" s="152">
        <f>1000000*I8/SER_summary!I$8</f>
        <v>117.43485262983009</v>
      </c>
      <c r="J6" s="152">
        <f>1000000*J8/SER_summary!J$8</f>
        <v>119.94299423872978</v>
      </c>
      <c r="K6" s="152">
        <f>1000000*K8/SER_summary!K$8</f>
        <v>122.64605565316411</v>
      </c>
      <c r="L6" s="152">
        <f>1000000*L8/SER_summary!L$8</f>
        <v>126.44207314444569</v>
      </c>
      <c r="M6" s="152">
        <f>1000000*M8/SER_summary!M$8</f>
        <v>130.8580764354908</v>
      </c>
      <c r="N6" s="152">
        <f>1000000*N8/SER_summary!N$8</f>
        <v>135.94611077140212</v>
      </c>
      <c r="O6" s="152">
        <f>1000000*O8/SER_summary!O$8</f>
        <v>140.99991781187273</v>
      </c>
      <c r="P6" s="152">
        <f>1000000*P8/SER_summary!P$8</f>
        <v>147.17977287198721</v>
      </c>
      <c r="Q6" s="152">
        <f>1000000*Q8/SER_summary!Q$8</f>
        <v>155.13684946194419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"&amp;MID('SER_se-appl'!A22,FIND("(",'SER_se-appl'!A22),1000)</f>
        <v>Stock of appliances (mio units)</v>
      </c>
      <c r="B8" s="62">
        <v>3.8181370891497499</v>
      </c>
      <c r="C8" s="62">
        <v>4.0312888340533908</v>
      </c>
      <c r="D8" s="62">
        <v>4.2771253125776765</v>
      </c>
      <c r="E8" s="62">
        <v>4.569992831290679</v>
      </c>
      <c r="F8" s="62">
        <v>4.9236803766396919</v>
      </c>
      <c r="G8" s="62">
        <v>5.2479994987420033</v>
      </c>
      <c r="H8" s="62">
        <v>5.6831773030941708</v>
      </c>
      <c r="I8" s="62">
        <v>6.1883994066544519</v>
      </c>
      <c r="J8" s="62">
        <v>6.5155699870349997</v>
      </c>
      <c r="K8" s="62">
        <v>6.6747600635821485</v>
      </c>
      <c r="L8" s="62">
        <v>6.8478554928468807</v>
      </c>
      <c r="M8" s="62">
        <v>7.202148865886886</v>
      </c>
      <c r="N8" s="62">
        <v>7.4488484938209512</v>
      </c>
      <c r="O8" s="62">
        <v>7.8042585861662266</v>
      </c>
      <c r="P8" s="62">
        <v>8.2369333876532966</v>
      </c>
      <c r="Q8" s="62">
        <v>8.8017132349783633</v>
      </c>
    </row>
    <row r="9" spans="1:17" ht="12.95" customHeight="1" x14ac:dyDescent="0.25">
      <c r="A9" s="151" t="str">
        <f>"Number of new appliances "&amp;MID('SER_se-appl'!A30,FIND("(",'SER_se-appl'!A30),100)</f>
        <v>Number of new appliances (mio units)</v>
      </c>
      <c r="B9" s="150"/>
      <c r="C9" s="150">
        <v>1.1122850212365487</v>
      </c>
      <c r="D9" s="150">
        <v>1.1809350859105125</v>
      </c>
      <c r="E9" s="150">
        <v>1.2653700703946749</v>
      </c>
      <c r="F9" s="150">
        <v>1.3650901990979554</v>
      </c>
      <c r="G9" s="150">
        <v>1.4366041433388586</v>
      </c>
      <c r="H9" s="150">
        <v>1.6161128902626809</v>
      </c>
      <c r="I9" s="150">
        <v>1.7705921739549566</v>
      </c>
      <c r="J9" s="150">
        <v>1.6922607794785014</v>
      </c>
      <c r="K9" s="150">
        <v>1.5957942198860067</v>
      </c>
      <c r="L9" s="150">
        <v>1.7892083195274133</v>
      </c>
      <c r="M9" s="150">
        <v>2.1248855469949626</v>
      </c>
      <c r="N9" s="150">
        <v>1.9389604074125664</v>
      </c>
      <c r="O9" s="150">
        <v>1.9512043122312845</v>
      </c>
      <c r="P9" s="150">
        <v>2.2218831210144807</v>
      </c>
      <c r="Q9" s="150">
        <v>2.6896653943200302</v>
      </c>
    </row>
    <row r="10" spans="1:17" ht="12" customHeight="1" x14ac:dyDescent="0.25">
      <c r="A10" s="142" t="str">
        <f>"Number of replaced appliances "&amp;MID('SER_se-appl'!A38,FIND("(",'SER_se-appl'!A38),100)</f>
        <v>Number of replaced appliances (mio units)</v>
      </c>
      <c r="B10" s="149"/>
      <c r="C10" s="149">
        <f>B8+C9-C8</f>
        <v>0.89913327633290763</v>
      </c>
      <c r="D10" s="149">
        <f t="shared" ref="D10:Q10" si="0">C8+D9-D8</f>
        <v>0.93509860738622663</v>
      </c>
      <c r="E10" s="149">
        <f t="shared" si="0"/>
        <v>0.97250255168167232</v>
      </c>
      <c r="F10" s="149">
        <f t="shared" si="0"/>
        <v>1.0114026537489424</v>
      </c>
      <c r="G10" s="149">
        <f t="shared" si="0"/>
        <v>1.1122850212365476</v>
      </c>
      <c r="H10" s="149">
        <f t="shared" si="0"/>
        <v>1.1809350859105132</v>
      </c>
      <c r="I10" s="149">
        <f t="shared" si="0"/>
        <v>1.2653700703946757</v>
      </c>
      <c r="J10" s="149">
        <f t="shared" si="0"/>
        <v>1.3650901990979536</v>
      </c>
      <c r="K10" s="149">
        <f t="shared" si="0"/>
        <v>1.4366041433388581</v>
      </c>
      <c r="L10" s="149">
        <f t="shared" si="0"/>
        <v>1.6161128902626807</v>
      </c>
      <c r="M10" s="149">
        <f t="shared" si="0"/>
        <v>1.7705921739549568</v>
      </c>
      <c r="N10" s="149">
        <f t="shared" si="0"/>
        <v>1.6922607794785014</v>
      </c>
      <c r="O10" s="149">
        <f t="shared" si="0"/>
        <v>1.5957942198860087</v>
      </c>
      <c r="P10" s="149">
        <f t="shared" si="0"/>
        <v>1.7892083195274111</v>
      </c>
      <c r="Q10" s="149">
        <f t="shared" si="0"/>
        <v>2.1248855469949639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2211.3653972619868</v>
      </c>
      <c r="C12" s="146">
        <v>2238.2554017151419</v>
      </c>
      <c r="D12" s="146">
        <v>2260.8075303443611</v>
      </c>
      <c r="E12" s="146">
        <v>2285.0812806997137</v>
      </c>
      <c r="F12" s="146">
        <v>2311.7882378670829</v>
      </c>
      <c r="G12" s="146">
        <v>2337.6139406808138</v>
      </c>
      <c r="H12" s="146">
        <v>2352.2562779990158</v>
      </c>
      <c r="I12" s="146">
        <v>2367.2067553529569</v>
      </c>
      <c r="J12" s="146">
        <v>2380.7531752792324</v>
      </c>
      <c r="K12" s="146">
        <v>2390.825299009221</v>
      </c>
      <c r="L12" s="146">
        <v>2399.4887708159004</v>
      </c>
      <c r="M12" s="146">
        <v>2409.4526469382622</v>
      </c>
      <c r="N12" s="146">
        <v>2421.9314322229607</v>
      </c>
      <c r="O12" s="146">
        <v>2436.6057527987618</v>
      </c>
      <c r="P12" s="146">
        <v>2447.8505496720782</v>
      </c>
      <c r="Q12" s="146">
        <v>2464.6710488313165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"&amp;MID('SER_se-appl'!A54,FIND("(",'SER_se-appl'!A54),100)</f>
        <v>W per appliance in average operating mode (W per appliance)</v>
      </c>
      <c r="B14" s="143">
        <f>IF(B5=0,0,B5/B8)</f>
        <v>46.133248749838828</v>
      </c>
      <c r="C14" s="143">
        <f>IF(C5=0,0,C5/C8)</f>
        <v>45.319556063336158</v>
      </c>
      <c r="D14" s="143">
        <f t="shared" ref="D14:Q14" si="1">IF(D5=0,0,D5/D8)</f>
        <v>44.00692848775536</v>
      </c>
      <c r="E14" s="143">
        <f t="shared" si="1"/>
        <v>42.398012538860669</v>
      </c>
      <c r="F14" s="143">
        <f t="shared" si="1"/>
        <v>40.485246225039802</v>
      </c>
      <c r="G14" s="143">
        <f t="shared" si="1"/>
        <v>38.886946372511048</v>
      </c>
      <c r="H14" s="143">
        <f t="shared" si="1"/>
        <v>37.434466949909229</v>
      </c>
      <c r="I14" s="143">
        <f t="shared" si="1"/>
        <v>35.99555286330488</v>
      </c>
      <c r="J14" s="143">
        <f t="shared" si="1"/>
        <v>34.726631461262613</v>
      </c>
      <c r="K14" s="143">
        <f t="shared" si="1"/>
        <v>33.575058943507223</v>
      </c>
      <c r="L14" s="143">
        <f t="shared" si="1"/>
        <v>32.3275710918724</v>
      </c>
      <c r="M14" s="143">
        <f t="shared" si="1"/>
        <v>30.945420705063562</v>
      </c>
      <c r="N14" s="143">
        <f t="shared" si="1"/>
        <v>29.604714084491153</v>
      </c>
      <c r="O14" s="143">
        <f t="shared" si="1"/>
        <v>28.254816097988012</v>
      </c>
      <c r="P14" s="143">
        <f t="shared" si="1"/>
        <v>26.773171141713959</v>
      </c>
      <c r="Q14" s="143">
        <f t="shared" si="1"/>
        <v>25.001249316502737</v>
      </c>
    </row>
    <row r="15" spans="1:17" ht="12" customHeight="1" x14ac:dyDescent="0.25">
      <c r="A15" s="142" t="str">
        <f>"W per new appliance in average operating mode "&amp;MID('SER_se-appl'!A54,FIND("(",'SER_se-appl'!A54),100)</f>
        <v>W per new appliance in average operating mode (W per appliance)</v>
      </c>
      <c r="B15" s="141"/>
      <c r="C15" s="141">
        <v>43.184157304012821</v>
      </c>
      <c r="D15" s="141">
        <v>41.209770699669789</v>
      </c>
      <c r="E15" s="141">
        <v>39.830377614870422</v>
      </c>
      <c r="F15" s="141">
        <v>38.266401197704113</v>
      </c>
      <c r="G15" s="141">
        <v>36.736183908122293</v>
      </c>
      <c r="H15" s="141">
        <v>35.476545171826409</v>
      </c>
      <c r="I15" s="141">
        <v>34.11757584456241</v>
      </c>
      <c r="J15" s="141">
        <v>32.941748472873364</v>
      </c>
      <c r="K15" s="141">
        <v>31.719013799406497</v>
      </c>
      <c r="L15" s="141">
        <v>30.518064364877983</v>
      </c>
      <c r="M15" s="141">
        <v>29.134418197599587</v>
      </c>
      <c r="N15" s="141">
        <v>27.537195719347256</v>
      </c>
      <c r="O15" s="141">
        <v>25.934690580259481</v>
      </c>
      <c r="P15" s="141">
        <v>24.584601358257249</v>
      </c>
      <c r="Q15" s="141">
        <v>22.840128741453888</v>
      </c>
    </row>
    <row r="16" spans="1:17" ht="12.95" customHeight="1" x14ac:dyDescent="0.25">
      <c r="A16" s="142" t="s">
        <v>141</v>
      </c>
      <c r="B16" s="141">
        <v>545.18688225418578</v>
      </c>
      <c r="C16" s="141">
        <v>552.33843051237886</v>
      </c>
      <c r="D16" s="141">
        <v>559.63182718236908</v>
      </c>
      <c r="E16" s="141">
        <v>570.47267939045366</v>
      </c>
      <c r="F16" s="141">
        <v>582.61761218267316</v>
      </c>
      <c r="G16" s="141">
        <v>596.47184779917848</v>
      </c>
      <c r="H16" s="141">
        <v>609.51349356810113</v>
      </c>
      <c r="I16" s="141">
        <v>626.31921402576052</v>
      </c>
      <c r="J16" s="141">
        <v>639.69596927322561</v>
      </c>
      <c r="K16" s="141">
        <v>654.1122968168753</v>
      </c>
      <c r="L16" s="141">
        <v>674.35772343704366</v>
      </c>
      <c r="M16" s="141">
        <v>697.90974098928427</v>
      </c>
      <c r="N16" s="141">
        <v>725.04592411414455</v>
      </c>
      <c r="O16" s="141">
        <v>751.9995616633214</v>
      </c>
      <c r="P16" s="141">
        <v>784.95878865059842</v>
      </c>
      <c r="Q16" s="141">
        <v>827.39653046370233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79998168889431442"/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" customHeight="1" x14ac:dyDescent="0.25">
      <c r="A3" s="78" t="s">
        <v>97</v>
      </c>
      <c r="B3" s="75">
        <v>2381715</v>
      </c>
      <c r="C3" s="75">
        <v>2353384</v>
      </c>
      <c r="D3" s="75">
        <v>2320956</v>
      </c>
      <c r="E3" s="75">
        <v>2299390</v>
      </c>
      <c r="F3" s="75">
        <v>2276520</v>
      </c>
      <c r="G3" s="75">
        <v>2249724</v>
      </c>
      <c r="H3" s="75">
        <v>2227874</v>
      </c>
      <c r="I3" s="75">
        <v>2208840</v>
      </c>
      <c r="J3" s="75">
        <v>2191810</v>
      </c>
      <c r="K3" s="75">
        <v>2162834</v>
      </c>
      <c r="L3" s="75">
        <v>2120504</v>
      </c>
      <c r="M3" s="75">
        <v>2074605</v>
      </c>
      <c r="N3" s="75">
        <v>2044813</v>
      </c>
      <c r="O3" s="75">
        <v>2023825</v>
      </c>
      <c r="P3" s="75">
        <v>2001468</v>
      </c>
      <c r="Q3" s="75">
        <v>1986096</v>
      </c>
    </row>
    <row r="4" spans="1:17" ht="12" customHeight="1" x14ac:dyDescent="0.25">
      <c r="A4" s="77" t="s">
        <v>96</v>
      </c>
      <c r="B4" s="74">
        <v>12293.490211757315</v>
      </c>
      <c r="C4" s="74">
        <v>13087.634919747215</v>
      </c>
      <c r="D4" s="74">
        <v>14017.498585485007</v>
      </c>
      <c r="E4" s="74">
        <v>15199.152911142701</v>
      </c>
      <c r="F4" s="74">
        <v>16466.082687994582</v>
      </c>
      <c r="G4" s="74">
        <v>18227.474935263261</v>
      </c>
      <c r="H4" s="74">
        <v>20394.683992911985</v>
      </c>
      <c r="I4" s="74">
        <v>22429.879737320993</v>
      </c>
      <c r="J4" s="74">
        <v>21634.096077316659</v>
      </c>
      <c r="K4" s="74">
        <v>18518.375853111698</v>
      </c>
      <c r="L4" s="74">
        <v>17788.599999999999</v>
      </c>
      <c r="M4" s="74">
        <v>18923.807561167523</v>
      </c>
      <c r="N4" s="74">
        <v>19687.265717039736</v>
      </c>
      <c r="O4" s="74">
        <v>20195.117644462101</v>
      </c>
      <c r="P4" s="74">
        <v>20581.333704144687</v>
      </c>
      <c r="Q4" s="74">
        <v>21165.197893309694</v>
      </c>
    </row>
    <row r="5" spans="1:17" ht="12" customHeight="1" x14ac:dyDescent="0.25">
      <c r="A5" s="77" t="s">
        <v>95</v>
      </c>
      <c r="B5" s="74">
        <v>7406.9773870735899</v>
      </c>
      <c r="C5" s="74">
        <v>8052.429408989824</v>
      </c>
      <c r="D5" s="74">
        <v>8642.4118358611704</v>
      </c>
      <c r="E5" s="74">
        <v>9623.3328653657154</v>
      </c>
      <c r="F5" s="74">
        <v>10352.058903736024</v>
      </c>
      <c r="G5" s="74">
        <v>11717.516618196929</v>
      </c>
      <c r="H5" s="74">
        <v>13018.582640812558</v>
      </c>
      <c r="I5" s="74">
        <v>14050.979606248862</v>
      </c>
      <c r="J5" s="74">
        <v>13918.776053977397</v>
      </c>
      <c r="K5" s="74">
        <v>12413.942241531837</v>
      </c>
      <c r="L5" s="74">
        <v>11706.2</v>
      </c>
      <c r="M5" s="74">
        <v>12491.023802158037</v>
      </c>
      <c r="N5" s="74">
        <v>12920.865230550116</v>
      </c>
      <c r="O5" s="74">
        <v>13214.659593746979</v>
      </c>
      <c r="P5" s="74">
        <v>13519.093006576048</v>
      </c>
      <c r="Q5" s="74">
        <v>13830.787005104152</v>
      </c>
    </row>
    <row r="6" spans="1:17" ht="12" customHeight="1" x14ac:dyDescent="0.25">
      <c r="A6" s="80" t="s">
        <v>94</v>
      </c>
      <c r="B6" s="84">
        <v>573490</v>
      </c>
      <c r="C6" s="84">
        <v>564260</v>
      </c>
      <c r="D6" s="84">
        <v>581000</v>
      </c>
      <c r="E6" s="84">
        <v>593680</v>
      </c>
      <c r="F6" s="84">
        <v>619040</v>
      </c>
      <c r="G6" s="84">
        <v>638150</v>
      </c>
      <c r="H6" s="84">
        <v>651980</v>
      </c>
      <c r="I6" s="84">
        <v>704849.99999999988</v>
      </c>
      <c r="J6" s="84">
        <v>703950</v>
      </c>
      <c r="K6" s="84">
        <v>626550</v>
      </c>
      <c r="L6" s="84">
        <v>592930.00000000012</v>
      </c>
      <c r="M6" s="84">
        <v>596220</v>
      </c>
      <c r="N6" s="84">
        <v>605090</v>
      </c>
      <c r="O6" s="84">
        <v>621390</v>
      </c>
      <c r="P6" s="84">
        <v>615590</v>
      </c>
      <c r="Q6" s="84">
        <v>619575.67742377066</v>
      </c>
    </row>
    <row r="7" spans="1:17" s="28" customFormat="1" ht="12" customHeight="1" x14ac:dyDescent="0.25"/>
    <row r="8" spans="1:17" ht="12" customHeight="1" x14ac:dyDescent="0.25">
      <c r="A8" s="78" t="s">
        <v>93</v>
      </c>
      <c r="B8" s="75">
        <f>1000*B9/B26</f>
        <v>37351.224821481519</v>
      </c>
      <c r="C8" s="75">
        <f t="shared" ref="C8:Q8" si="0">1000*C9/C26</f>
        <v>38925.785220135185</v>
      </c>
      <c r="D8" s="75">
        <f t="shared" si="0"/>
        <v>40761.325379338501</v>
      </c>
      <c r="E8" s="75">
        <f t="shared" si="0"/>
        <v>42724.736837984361</v>
      </c>
      <c r="F8" s="75">
        <f t="shared" si="0"/>
        <v>45071.80717904264</v>
      </c>
      <c r="G8" s="75">
        <f t="shared" si="0"/>
        <v>46924.814244344467</v>
      </c>
      <c r="H8" s="75">
        <f t="shared" si="0"/>
        <v>49728.643040203679</v>
      </c>
      <c r="I8" s="75">
        <f t="shared" si="0"/>
        <v>52696.446311054613</v>
      </c>
      <c r="J8" s="75">
        <f t="shared" si="0"/>
        <v>54322.222222222226</v>
      </c>
      <c r="K8" s="75">
        <f t="shared" si="0"/>
        <v>54422.949258620924</v>
      </c>
      <c r="L8" s="75">
        <f t="shared" si="0"/>
        <v>54158.045044262959</v>
      </c>
      <c r="M8" s="75">
        <f t="shared" si="0"/>
        <v>55037.862866930758</v>
      </c>
      <c r="N8" s="75">
        <f t="shared" si="0"/>
        <v>54792.656086693329</v>
      </c>
      <c r="O8" s="75">
        <f t="shared" si="0"/>
        <v>55349.383937790335</v>
      </c>
      <c r="P8" s="75">
        <f t="shared" si="0"/>
        <v>55965.118215106551</v>
      </c>
      <c r="Q8" s="75">
        <f t="shared" si="0"/>
        <v>56735.155222663365</v>
      </c>
    </row>
    <row r="9" spans="1:17" ht="12" customHeight="1" x14ac:dyDescent="0.25">
      <c r="A9" s="83" t="s">
        <v>92</v>
      </c>
      <c r="B9" s="82">
        <v>16808.051169666684</v>
      </c>
      <c r="C9" s="82">
        <v>17516.603349060832</v>
      </c>
      <c r="D9" s="82">
        <v>18342.596420702324</v>
      </c>
      <c r="E9" s="82">
        <v>19226.131577092961</v>
      </c>
      <c r="F9" s="82">
        <v>20282.313230569191</v>
      </c>
      <c r="G9" s="82">
        <v>21116.166409955011</v>
      </c>
      <c r="H9" s="82">
        <v>22377.889368091655</v>
      </c>
      <c r="I9" s="82">
        <v>23713.400839974576</v>
      </c>
      <c r="J9" s="82">
        <v>24445</v>
      </c>
      <c r="K9" s="82">
        <v>24490.327166379415</v>
      </c>
      <c r="L9" s="82">
        <v>24371.12026991833</v>
      </c>
      <c r="M9" s="82">
        <v>24767.038290118842</v>
      </c>
      <c r="N9" s="82">
        <v>24656.695239011999</v>
      </c>
      <c r="O9" s="82">
        <v>24907.222772005651</v>
      </c>
      <c r="P9" s="82">
        <v>25184.303196797948</v>
      </c>
      <c r="Q9" s="82">
        <v>25530.819850198513</v>
      </c>
    </row>
    <row r="10" spans="1:17" ht="12" customHeight="1" x14ac:dyDescent="0.25">
      <c r="A10" s="77" t="s">
        <v>21</v>
      </c>
      <c r="B10" s="81"/>
      <c r="C10" s="81">
        <f>1000*C11/C27</f>
        <v>2532.2841120249868</v>
      </c>
      <c r="D10" s="81">
        <f t="shared" ref="D10:Q10" si="1">1000*D11/D27</f>
        <v>2833.6372161298623</v>
      </c>
      <c r="E10" s="81">
        <f t="shared" si="1"/>
        <v>3008.5736478596659</v>
      </c>
      <c r="F10" s="81">
        <f t="shared" si="1"/>
        <v>3442.5764138271138</v>
      </c>
      <c r="G10" s="81">
        <f t="shared" si="1"/>
        <v>3008.6944288670206</v>
      </c>
      <c r="H10" s="81">
        <f t="shared" si="1"/>
        <v>2924.4080784777275</v>
      </c>
      <c r="I10" s="81">
        <f t="shared" si="1"/>
        <v>2510.702949944477</v>
      </c>
      <c r="J10" s="81">
        <f t="shared" si="1"/>
        <v>811.72467697812579</v>
      </c>
      <c r="K10" s="81">
        <f t="shared" si="1"/>
        <v>2976.9230769230785</v>
      </c>
      <c r="L10" s="81">
        <f t="shared" si="1"/>
        <v>4688.9075308478323</v>
      </c>
      <c r="M10" s="81">
        <f t="shared" si="1"/>
        <v>5516.3488921788221</v>
      </c>
      <c r="N10" s="81">
        <f t="shared" si="1"/>
        <v>1599.0689058092246</v>
      </c>
      <c r="O10" s="81">
        <f t="shared" si="1"/>
        <v>1961.6677507558115</v>
      </c>
      <c r="P10" s="81">
        <f t="shared" si="1"/>
        <v>2467.9976831285003</v>
      </c>
      <c r="Q10" s="81">
        <f t="shared" si="1"/>
        <v>3071.136904810257</v>
      </c>
    </row>
    <row r="11" spans="1:17" ht="12" customHeight="1" x14ac:dyDescent="0.25">
      <c r="A11" s="80" t="s">
        <v>91</v>
      </c>
      <c r="B11" s="79"/>
      <c r="C11" s="79">
        <v>1139.5278504112441</v>
      </c>
      <c r="D11" s="79">
        <v>1275.1367472584382</v>
      </c>
      <c r="E11" s="79">
        <v>1353.8581415368499</v>
      </c>
      <c r="F11" s="79">
        <v>1549.1593862222012</v>
      </c>
      <c r="G11" s="79">
        <v>1353.9124929901593</v>
      </c>
      <c r="H11" s="79">
        <v>1315.9836353149774</v>
      </c>
      <c r="I11" s="79">
        <v>1129.8163274750148</v>
      </c>
      <c r="J11" s="79">
        <v>365.27610464015657</v>
      </c>
      <c r="K11" s="79">
        <v>1339.6153846153852</v>
      </c>
      <c r="L11" s="79">
        <v>2110.0083888815243</v>
      </c>
      <c r="M11" s="79">
        <v>2482.35700148047</v>
      </c>
      <c r="N11" s="79">
        <v>719.58100761415108</v>
      </c>
      <c r="O11" s="79">
        <v>882.75048784011517</v>
      </c>
      <c r="P11" s="79">
        <v>1110.5989574078251</v>
      </c>
      <c r="Q11" s="79">
        <v>1382.0116071646157</v>
      </c>
    </row>
    <row r="12" spans="1:17" s="28" customFormat="1" ht="12" customHeight="1" x14ac:dyDescent="0.25"/>
    <row r="13" spans="1:17" ht="12" customHeight="1" x14ac:dyDescent="0.25">
      <c r="A13" s="78" t="s">
        <v>90</v>
      </c>
      <c r="B13" s="234">
        <v>3734.68</v>
      </c>
      <c r="C13" s="234">
        <v>4155.8100000000004</v>
      </c>
      <c r="D13" s="234">
        <v>4057.59</v>
      </c>
      <c r="E13" s="234">
        <v>4242.3599999999997</v>
      </c>
      <c r="F13" s="234">
        <v>4200.8999999999996</v>
      </c>
      <c r="G13" s="234">
        <v>4182.04</v>
      </c>
      <c r="H13" s="234">
        <v>4014.68</v>
      </c>
      <c r="I13" s="234">
        <v>3897.89</v>
      </c>
      <c r="J13" s="234">
        <v>3727.82</v>
      </c>
      <c r="K13" s="234">
        <v>4147.58</v>
      </c>
      <c r="L13" s="234">
        <v>4633.1000000000004</v>
      </c>
      <c r="M13" s="234">
        <v>3940.24</v>
      </c>
      <c r="N13" s="234">
        <v>4314.3900000000003</v>
      </c>
      <c r="O13" s="234">
        <v>4037.15</v>
      </c>
      <c r="P13" s="234">
        <v>3946.65</v>
      </c>
      <c r="Q13" s="234">
        <v>3695.33</v>
      </c>
    </row>
    <row r="14" spans="1:17" ht="12" customHeight="1" x14ac:dyDescent="0.25">
      <c r="A14" s="77" t="s">
        <v>89</v>
      </c>
      <c r="B14" s="235">
        <v>4200.2813888888877</v>
      </c>
      <c r="C14" s="235">
        <v>4200.2813888888877</v>
      </c>
      <c r="D14" s="235">
        <v>4200.2813888888877</v>
      </c>
      <c r="E14" s="235">
        <v>4200.2813888888877</v>
      </c>
      <c r="F14" s="235">
        <v>4200.2813888888877</v>
      </c>
      <c r="G14" s="235">
        <v>4200.2813888888877</v>
      </c>
      <c r="H14" s="235">
        <v>4200.2813888888877</v>
      </c>
      <c r="I14" s="235">
        <v>4200.2813888888877</v>
      </c>
      <c r="J14" s="235">
        <v>4200.2813888888877</v>
      </c>
      <c r="K14" s="235">
        <v>4200.2813888888877</v>
      </c>
      <c r="L14" s="235">
        <v>4200.2813888888877</v>
      </c>
      <c r="M14" s="235">
        <v>4200.2813888888877</v>
      </c>
      <c r="N14" s="235">
        <v>4200.2813888888877</v>
      </c>
      <c r="O14" s="235">
        <v>4200.2813888888877</v>
      </c>
      <c r="P14" s="235">
        <v>4200.2813888888877</v>
      </c>
      <c r="Q14" s="235">
        <v>4200.2813888888877</v>
      </c>
    </row>
    <row r="15" spans="1:17" ht="12" customHeight="1" x14ac:dyDescent="0.25">
      <c r="A15" s="76" t="s">
        <v>88</v>
      </c>
      <c r="B15" s="236">
        <f>IF(B13=0,0,B13/B14)</f>
        <v>0.88914995311491385</v>
      </c>
      <c r="C15" s="236">
        <f t="shared" ref="C15:Q15" si="2">IF(C13=0,0,C13/C14)</f>
        <v>0.9894122834230753</v>
      </c>
      <c r="D15" s="236">
        <f t="shared" si="2"/>
        <v>0.96602813581338798</v>
      </c>
      <c r="E15" s="236">
        <f t="shared" si="2"/>
        <v>1.0100180457486547</v>
      </c>
      <c r="F15" s="236">
        <f t="shared" si="2"/>
        <v>1.0001472784925192</v>
      </c>
      <c r="G15" s="236">
        <f t="shared" si="2"/>
        <v>0.99565710313191347</v>
      </c>
      <c r="H15" s="236">
        <f t="shared" si="2"/>
        <v>0.95581215359050375</v>
      </c>
      <c r="I15" s="236">
        <f t="shared" si="2"/>
        <v>0.92800687361356038</v>
      </c>
      <c r="J15" s="236">
        <f t="shared" si="2"/>
        <v>0.88751672920326197</v>
      </c>
      <c r="K15" s="236">
        <f t="shared" si="2"/>
        <v>0.98745289088766763</v>
      </c>
      <c r="L15" s="236">
        <f t="shared" si="2"/>
        <v>1.1030451465123405</v>
      </c>
      <c r="M15" s="236">
        <f t="shared" si="2"/>
        <v>0.93808953143549334</v>
      </c>
      <c r="N15" s="236">
        <f t="shared" si="2"/>
        <v>1.0271668968210004</v>
      </c>
      <c r="O15" s="236">
        <f t="shared" si="2"/>
        <v>0.96116179517866984</v>
      </c>
      <c r="P15" s="236">
        <f t="shared" si="2"/>
        <v>0.9396156196678096</v>
      </c>
      <c r="Q15" s="236">
        <f t="shared" si="2"/>
        <v>0.87978153315521934</v>
      </c>
    </row>
    <row r="16" spans="1:17" s="28" customFormat="1" ht="12" customHeight="1" x14ac:dyDescent="0.25"/>
    <row r="17" spans="1:17" s="28" customFormat="1" ht="12.95" customHeight="1" x14ac:dyDescent="0.25">
      <c r="A17" s="35" t="s">
        <v>87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s="28" customFormat="1" ht="12" customHeight="1" x14ac:dyDescent="0.25"/>
    <row r="19" spans="1:17" ht="12" customHeight="1" x14ac:dyDescent="0.25">
      <c r="A19" s="72" t="s">
        <v>86</v>
      </c>
      <c r="B19" s="75">
        <f t="shared" ref="B19:Q19" si="3">B4*1000000/B3</f>
        <v>5161.6126244144725</v>
      </c>
      <c r="C19" s="75">
        <f t="shared" si="3"/>
        <v>5561.1982233869248</v>
      </c>
      <c r="D19" s="75">
        <f t="shared" si="3"/>
        <v>6039.5365467871898</v>
      </c>
      <c r="E19" s="75">
        <f t="shared" si="3"/>
        <v>6610.0804609669085</v>
      </c>
      <c r="F19" s="75">
        <f t="shared" si="3"/>
        <v>7233.0059424009369</v>
      </c>
      <c r="G19" s="75">
        <f t="shared" si="3"/>
        <v>8102.0938280710252</v>
      </c>
      <c r="H19" s="75">
        <f t="shared" si="3"/>
        <v>9154.3256005106141</v>
      </c>
      <c r="I19" s="75">
        <f t="shared" si="3"/>
        <v>10154.596864110117</v>
      </c>
      <c r="J19" s="75">
        <f t="shared" si="3"/>
        <v>9870.4249352437746</v>
      </c>
      <c r="K19" s="75">
        <f t="shared" si="3"/>
        <v>8562.0883771531699</v>
      </c>
      <c r="L19" s="75">
        <f t="shared" si="3"/>
        <v>8388.8547251030886</v>
      </c>
      <c r="M19" s="75">
        <f t="shared" si="3"/>
        <v>9121.6436676704834</v>
      </c>
      <c r="N19" s="75">
        <f t="shared" si="3"/>
        <v>9627.9052006416914</v>
      </c>
      <c r="O19" s="75">
        <f t="shared" si="3"/>
        <v>9978.6877049458835</v>
      </c>
      <c r="P19" s="75">
        <f t="shared" si="3"/>
        <v>10283.119042695005</v>
      </c>
      <c r="Q19" s="75">
        <f t="shared" si="3"/>
        <v>10656.68421531975</v>
      </c>
    </row>
    <row r="20" spans="1:17" ht="12" customHeight="1" x14ac:dyDescent="0.25">
      <c r="A20" s="69" t="s">
        <v>85</v>
      </c>
      <c r="B20" s="74">
        <f t="shared" ref="B20:Q20" si="4">B5*1000000/B6</f>
        <v>12915.617337832553</v>
      </c>
      <c r="C20" s="74">
        <f t="shared" si="4"/>
        <v>14270.778380515763</v>
      </c>
      <c r="D20" s="74">
        <f t="shared" si="4"/>
        <v>14875.063400793751</v>
      </c>
      <c r="E20" s="74">
        <f t="shared" si="4"/>
        <v>16209.629540098564</v>
      </c>
      <c r="F20" s="74">
        <f t="shared" si="4"/>
        <v>16722.762509266002</v>
      </c>
      <c r="G20" s="74">
        <f t="shared" si="4"/>
        <v>18361.696494863165</v>
      </c>
      <c r="H20" s="74">
        <f t="shared" si="4"/>
        <v>19967.763797681764</v>
      </c>
      <c r="I20" s="74">
        <f t="shared" si="4"/>
        <v>19934.708954031161</v>
      </c>
      <c r="J20" s="74">
        <f t="shared" si="4"/>
        <v>19772.393002311808</v>
      </c>
      <c r="K20" s="74">
        <f t="shared" si="4"/>
        <v>19813.170922562982</v>
      </c>
      <c r="L20" s="74">
        <f t="shared" si="4"/>
        <v>19742.971345690043</v>
      </c>
      <c r="M20" s="74">
        <f t="shared" si="4"/>
        <v>20950.360273318634</v>
      </c>
      <c r="N20" s="74">
        <f t="shared" si="4"/>
        <v>21353.625461584419</v>
      </c>
      <c r="O20" s="74">
        <f t="shared" si="4"/>
        <v>21266.289437787829</v>
      </c>
      <c r="P20" s="74">
        <f t="shared" si="4"/>
        <v>21961.19658632539</v>
      </c>
      <c r="Q20" s="74">
        <f t="shared" si="4"/>
        <v>22322.998640962338</v>
      </c>
    </row>
    <row r="21" spans="1:17" ht="12" customHeight="1" x14ac:dyDescent="0.25">
      <c r="A21" s="69" t="s">
        <v>84</v>
      </c>
      <c r="B21" s="74">
        <f t="shared" ref="B21:Q21" si="5">B5*1000000/B3</f>
        <v>3109.9343905856035</v>
      </c>
      <c r="C21" s="74">
        <f t="shared" si="5"/>
        <v>3421.6385464462342</v>
      </c>
      <c r="D21" s="74">
        <f t="shared" si="5"/>
        <v>3723.6431176899391</v>
      </c>
      <c r="E21" s="74">
        <f t="shared" si="5"/>
        <v>4185.1677468222942</v>
      </c>
      <c r="F21" s="74">
        <f t="shared" si="5"/>
        <v>4547.3173544427573</v>
      </c>
      <c r="G21" s="74">
        <f t="shared" si="5"/>
        <v>5208.424063661555</v>
      </c>
      <c r="H21" s="74">
        <f t="shared" si="5"/>
        <v>5843.5004137633268</v>
      </c>
      <c r="I21" s="74">
        <f t="shared" si="5"/>
        <v>6361.2482598326997</v>
      </c>
      <c r="J21" s="74">
        <f t="shared" si="5"/>
        <v>6350.3570354991525</v>
      </c>
      <c r="K21" s="74">
        <f t="shared" si="5"/>
        <v>5739.664829354374</v>
      </c>
      <c r="L21" s="74">
        <f t="shared" si="5"/>
        <v>5520.4800368214346</v>
      </c>
      <c r="M21" s="74">
        <f t="shared" si="5"/>
        <v>6020.9166574639685</v>
      </c>
      <c r="N21" s="74">
        <f t="shared" si="5"/>
        <v>6318.849318030605</v>
      </c>
      <c r="O21" s="74">
        <f t="shared" si="5"/>
        <v>6529.5465733188285</v>
      </c>
      <c r="P21" s="74">
        <f t="shared" si="5"/>
        <v>6754.5886352297657</v>
      </c>
      <c r="Q21" s="74">
        <f t="shared" si="5"/>
        <v>6963.8058810370458</v>
      </c>
    </row>
    <row r="22" spans="1:17" ht="12" customHeight="1" x14ac:dyDescent="0.25">
      <c r="A22" s="67" t="s">
        <v>83</v>
      </c>
      <c r="B22" s="73">
        <v>0.2131012371576648</v>
      </c>
      <c r="C22" s="73">
        <v>0.22828949513352853</v>
      </c>
      <c r="D22" s="73">
        <v>0.24346614123537696</v>
      </c>
      <c r="E22" s="73">
        <v>0.26932743582748386</v>
      </c>
      <c r="F22" s="73">
        <v>0.28595963601777508</v>
      </c>
      <c r="G22" s="73">
        <v>0.32062162336603689</v>
      </c>
      <c r="H22" s="73">
        <v>0.35034190151073064</v>
      </c>
      <c r="I22" s="73">
        <v>0.3701313112054555</v>
      </c>
      <c r="J22" s="73">
        <v>0.36567025554790633</v>
      </c>
      <c r="K22" s="73">
        <v>0.33897565501280691</v>
      </c>
      <c r="L22" s="73">
        <v>0.32162637876164374</v>
      </c>
      <c r="M22" s="73">
        <v>0.34523492457765304</v>
      </c>
      <c r="N22" s="73">
        <v>0.36290533873358027</v>
      </c>
      <c r="O22" s="73">
        <v>0.37378178050027688</v>
      </c>
      <c r="P22" s="73">
        <v>0.3803313155797452</v>
      </c>
      <c r="Q22" s="73">
        <v>0.38441480403884726</v>
      </c>
    </row>
    <row r="23" spans="1:17" ht="12" customHeight="1" x14ac:dyDescent="0.25">
      <c r="A23" s="72" t="s">
        <v>82</v>
      </c>
      <c r="B23" s="71">
        <f t="shared" ref="B23:Q23" si="6">B6/B8</f>
        <v>15.353981100779677</v>
      </c>
      <c r="C23" s="71">
        <f t="shared" si="6"/>
        <v>14.495789790982164</v>
      </c>
      <c r="D23" s="71">
        <f t="shared" si="6"/>
        <v>14.253707272592832</v>
      </c>
      <c r="E23" s="71">
        <f t="shared" si="6"/>
        <v>13.89546300194387</v>
      </c>
      <c r="F23" s="71">
        <f t="shared" si="6"/>
        <v>13.73452805078203</v>
      </c>
      <c r="G23" s="71">
        <f t="shared" si="6"/>
        <v>13.599414516103533</v>
      </c>
      <c r="H23" s="71">
        <f t="shared" si="6"/>
        <v>13.110753886304508</v>
      </c>
      <c r="I23" s="71">
        <f t="shared" si="6"/>
        <v>13.375664761897561</v>
      </c>
      <c r="J23" s="71">
        <f t="shared" si="6"/>
        <v>12.958785027613008</v>
      </c>
      <c r="K23" s="71">
        <f t="shared" si="6"/>
        <v>11.512606511319316</v>
      </c>
      <c r="L23" s="71">
        <f t="shared" si="6"/>
        <v>10.948142598489346</v>
      </c>
      <c r="M23" s="71">
        <f t="shared" si="6"/>
        <v>10.832906093056822</v>
      </c>
      <c r="N23" s="71">
        <f t="shared" si="6"/>
        <v>11.043268262860305</v>
      </c>
      <c r="O23" s="71">
        <f t="shared" si="6"/>
        <v>11.226683221956151</v>
      </c>
      <c r="P23" s="71">
        <f t="shared" si="6"/>
        <v>10.999530057882287</v>
      </c>
      <c r="Q23" s="71">
        <f t="shared" si="6"/>
        <v>10.920489685666279</v>
      </c>
    </row>
    <row r="24" spans="1:17" ht="12" customHeight="1" x14ac:dyDescent="0.25">
      <c r="A24" s="69" t="s">
        <v>81</v>
      </c>
      <c r="B24" s="70">
        <f t="shared" ref="B24:Q24" si="7">B9*1000/B3</f>
        <v>7.0571210953731596</v>
      </c>
      <c r="C24" s="70">
        <f t="shared" si="7"/>
        <v>7.4431556214628936</v>
      </c>
      <c r="D24" s="70">
        <f t="shared" si="7"/>
        <v>7.9030349652049949</v>
      </c>
      <c r="E24" s="70">
        <f t="shared" si="7"/>
        <v>8.3614052322976793</v>
      </c>
      <c r="F24" s="70">
        <f t="shared" si="7"/>
        <v>8.9093498983400945</v>
      </c>
      <c r="G24" s="70">
        <f t="shared" si="7"/>
        <v>9.3861142122122576</v>
      </c>
      <c r="H24" s="70">
        <f t="shared" si="7"/>
        <v>10.044504028545445</v>
      </c>
      <c r="I24" s="70">
        <f t="shared" si="7"/>
        <v>10.735680646843852</v>
      </c>
      <c r="J24" s="70">
        <f t="shared" si="7"/>
        <v>11.152882777248028</v>
      </c>
      <c r="K24" s="70">
        <f t="shared" si="7"/>
        <v>11.323257895141012</v>
      </c>
      <c r="L24" s="70">
        <f t="shared" si="7"/>
        <v>11.493079131149166</v>
      </c>
      <c r="M24" s="70">
        <f t="shared" si="7"/>
        <v>11.938194639518773</v>
      </c>
      <c r="N24" s="70">
        <f t="shared" si="7"/>
        <v>12.058166315947718</v>
      </c>
      <c r="O24" s="70">
        <f t="shared" si="7"/>
        <v>12.307004198488332</v>
      </c>
      <c r="P24" s="70">
        <f t="shared" si="7"/>
        <v>12.582915738247101</v>
      </c>
      <c r="Q24" s="70">
        <f t="shared" si="7"/>
        <v>12.854776330146436</v>
      </c>
    </row>
    <row r="25" spans="1:17" ht="12" customHeight="1" x14ac:dyDescent="0.25">
      <c r="A25" s="69" t="s">
        <v>80</v>
      </c>
      <c r="B25" s="70">
        <f t="shared" ref="B25:Q25" si="8">B9*1000/B6</f>
        <v>29.308359639517143</v>
      </c>
      <c r="C25" s="70">
        <f t="shared" si="8"/>
        <v>31.043496524759561</v>
      </c>
      <c r="D25" s="70">
        <f t="shared" si="8"/>
        <v>31.570733942689024</v>
      </c>
      <c r="E25" s="70">
        <f t="shared" si="8"/>
        <v>32.384671164757044</v>
      </c>
      <c r="F25" s="70">
        <f t="shared" si="8"/>
        <v>32.764140008027255</v>
      </c>
      <c r="G25" s="70">
        <f t="shared" si="8"/>
        <v>33.089659813452968</v>
      </c>
      <c r="H25" s="70">
        <f t="shared" si="8"/>
        <v>34.322969060541205</v>
      </c>
      <c r="I25" s="70">
        <f t="shared" si="8"/>
        <v>33.643187685287053</v>
      </c>
      <c r="J25" s="70">
        <f t="shared" si="8"/>
        <v>34.725477661765751</v>
      </c>
      <c r="K25" s="70">
        <f t="shared" si="8"/>
        <v>39.087586252301357</v>
      </c>
      <c r="L25" s="70">
        <f t="shared" si="8"/>
        <v>41.102862513143755</v>
      </c>
      <c r="M25" s="70">
        <f t="shared" si="8"/>
        <v>41.540099778804539</v>
      </c>
      <c r="N25" s="70">
        <f t="shared" si="8"/>
        <v>40.748806357751739</v>
      </c>
      <c r="O25" s="70">
        <f t="shared" si="8"/>
        <v>40.083076283824411</v>
      </c>
      <c r="P25" s="70">
        <f t="shared" si="8"/>
        <v>40.910838702379749</v>
      </c>
      <c r="Q25" s="70">
        <f t="shared" si="8"/>
        <v>41.20694336542882</v>
      </c>
    </row>
    <row r="26" spans="1:17" ht="12" customHeight="1" x14ac:dyDescent="0.25">
      <c r="A26" s="69" t="s">
        <v>79</v>
      </c>
      <c r="B26" s="68">
        <v>450.00000000000006</v>
      </c>
      <c r="C26" s="68">
        <v>449.99999999999989</v>
      </c>
      <c r="D26" s="68">
        <v>449.99999999999994</v>
      </c>
      <c r="E26" s="68">
        <v>449.99999999999994</v>
      </c>
      <c r="F26" s="68">
        <v>450.00000000000006</v>
      </c>
      <c r="G26" s="68">
        <v>450</v>
      </c>
      <c r="H26" s="68">
        <v>450</v>
      </c>
      <c r="I26" s="68">
        <v>450</v>
      </c>
      <c r="J26" s="68">
        <v>449.99999999999994</v>
      </c>
      <c r="K26" s="68">
        <v>450</v>
      </c>
      <c r="L26" s="68">
        <v>450</v>
      </c>
      <c r="M26" s="68">
        <v>450.00000000000006</v>
      </c>
      <c r="N26" s="68">
        <v>450</v>
      </c>
      <c r="O26" s="68">
        <v>450</v>
      </c>
      <c r="P26" s="68">
        <v>450</v>
      </c>
      <c r="Q26" s="68">
        <v>450</v>
      </c>
    </row>
    <row r="27" spans="1:17" ht="12" customHeight="1" x14ac:dyDescent="0.25">
      <c r="A27" s="67" t="s">
        <v>78</v>
      </c>
      <c r="B27" s="66" t="str">
        <f t="shared" ref="B27" si="9">IF(SUM(B11)=0,"",B11*1000/B10)</f>
        <v/>
      </c>
      <c r="C27" s="65">
        <v>450.00000000000006</v>
      </c>
      <c r="D27" s="65">
        <v>450.00000000000006</v>
      </c>
      <c r="E27" s="65">
        <v>450.00000000000006</v>
      </c>
      <c r="F27" s="65">
        <v>450</v>
      </c>
      <c r="G27" s="65">
        <v>449.99999999999994</v>
      </c>
      <c r="H27" s="65">
        <v>450.00000000000006</v>
      </c>
      <c r="I27" s="65">
        <v>450.00000000000006</v>
      </c>
      <c r="J27" s="65">
        <v>449.99999999999994</v>
      </c>
      <c r="K27" s="65">
        <v>449.99999999999994</v>
      </c>
      <c r="L27" s="65">
        <v>449.99999999999989</v>
      </c>
      <c r="M27" s="65">
        <v>450</v>
      </c>
      <c r="N27" s="65">
        <v>450</v>
      </c>
      <c r="O27" s="65">
        <v>450</v>
      </c>
      <c r="P27" s="65">
        <v>450</v>
      </c>
      <c r="Q27" s="65">
        <v>450.00000000000006</v>
      </c>
    </row>
    <row r="28" spans="1:17" s="28" customFormat="1" ht="12" customHeight="1" x14ac:dyDescent="0.25"/>
    <row r="29" spans="1:17" s="28" customFormat="1" ht="12.95" hidden="1" customHeight="1" x14ac:dyDescent="0.25">
      <c r="A29" s="35" t="s">
        <v>77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s="28" customFormat="1" ht="12" hidden="1" customHeight="1" x14ac:dyDescent="0.25"/>
    <row r="31" spans="1:17" ht="12" hidden="1" customHeight="1" x14ac:dyDescent="0.25">
      <c r="A31" s="63" t="s">
        <v>76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</row>
    <row r="32" spans="1:17" ht="12" hidden="1" customHeight="1" x14ac:dyDescent="0.25">
      <c r="A32" s="63" t="s">
        <v>75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</row>
    <row r="33" spans="1:17" ht="12" hidden="1" customHeight="1" x14ac:dyDescent="0.25">
      <c r="A33" s="61" t="s">
        <v>74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</row>
    <row r="34" spans="1:17" ht="12" hidden="1" customHeight="1" x14ac:dyDescent="0.25">
      <c r="A34" s="59" t="s">
        <v>19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spans="1:17" ht="12" hidden="1" customHeight="1" x14ac:dyDescent="0.25">
      <c r="A35" s="19" t="s">
        <v>73</v>
      </c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</row>
    <row r="36" spans="1:17" s="28" customFormat="1" ht="12" hidden="1" customHeight="1" x14ac:dyDescent="0.25"/>
    <row r="37" spans="1:17" s="28" customFormat="1" ht="12.95" customHeight="1" x14ac:dyDescent="0.25">
      <c r="A37" s="35" t="s">
        <v>72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</row>
    <row r="38" spans="1:17" s="28" customFormat="1" ht="12" customHeight="1" x14ac:dyDescent="0.25">
      <c r="B38" s="33"/>
    </row>
    <row r="39" spans="1:17" ht="12.95" customHeight="1" x14ac:dyDescent="0.25">
      <c r="A39" s="40" t="s">
        <v>71</v>
      </c>
      <c r="B39" s="55">
        <f>SUM(B40:B41,B44:B45,B51:B52)</f>
        <v>478.90224591326387</v>
      </c>
      <c r="C39" s="55">
        <f t="shared" ref="C39:Q39" si="10">SUM(C40:C41,C44:C45,C51:C52)</f>
        <v>508.05638323286087</v>
      </c>
      <c r="D39" s="55">
        <f t="shared" si="10"/>
        <v>541.03864762880414</v>
      </c>
      <c r="E39" s="55">
        <f t="shared" si="10"/>
        <v>570.82936485439132</v>
      </c>
      <c r="F39" s="55">
        <f t="shared" si="10"/>
        <v>602.5412795724186</v>
      </c>
      <c r="G39" s="55">
        <f t="shared" si="10"/>
        <v>600.57374670284139</v>
      </c>
      <c r="H39" s="55">
        <f t="shared" si="10"/>
        <v>642.88755166041096</v>
      </c>
      <c r="I39" s="55">
        <f t="shared" si="10"/>
        <v>689.68627416046104</v>
      </c>
      <c r="J39" s="55">
        <f t="shared" si="10"/>
        <v>614.35210341005677</v>
      </c>
      <c r="K39" s="55">
        <f t="shared" si="10"/>
        <v>575.79567747924307</v>
      </c>
      <c r="L39" s="55">
        <f t="shared" si="10"/>
        <v>601.38323013171293</v>
      </c>
      <c r="M39" s="55">
        <f t="shared" si="10"/>
        <v>559.1891204924143</v>
      </c>
      <c r="N39" s="55">
        <f t="shared" si="10"/>
        <v>625.97884777521108</v>
      </c>
      <c r="O39" s="55">
        <f t="shared" si="10"/>
        <v>603.24429426884819</v>
      </c>
      <c r="P39" s="55">
        <f t="shared" si="10"/>
        <v>610.75290277533952</v>
      </c>
      <c r="Q39" s="55">
        <f t="shared" si="10"/>
        <v>587.67273395174664</v>
      </c>
    </row>
    <row r="40" spans="1:17" ht="12" customHeight="1" x14ac:dyDescent="0.25">
      <c r="A40" s="54" t="s">
        <v>38</v>
      </c>
      <c r="B40" s="53">
        <v>35.405348219700684</v>
      </c>
      <c r="C40" s="53">
        <v>35.095209999999994</v>
      </c>
      <c r="D40" s="53">
        <v>32.656399999999998</v>
      </c>
      <c r="E40" s="53">
        <v>30.041209999999989</v>
      </c>
      <c r="F40" s="53">
        <v>28.793729999999989</v>
      </c>
      <c r="G40" s="53">
        <v>23.174847991351758</v>
      </c>
      <c r="H40" s="53">
        <v>23.799769999999999</v>
      </c>
      <c r="I40" s="53">
        <v>23.397219999999983</v>
      </c>
      <c r="J40" s="53">
        <v>20.248469999999994</v>
      </c>
      <c r="K40" s="53">
        <v>15.296159999999997</v>
      </c>
      <c r="L40" s="53">
        <v>21.292064504334569</v>
      </c>
      <c r="M40" s="53">
        <v>18.796819417199863</v>
      </c>
      <c r="N40" s="53">
        <v>10.112958647627201</v>
      </c>
      <c r="O40" s="53">
        <v>10.921639203040112</v>
      </c>
      <c r="P40" s="53">
        <v>8.3119404413995088</v>
      </c>
      <c r="Q40" s="53">
        <v>6.2816913472455838</v>
      </c>
    </row>
    <row r="41" spans="1:17" ht="12" customHeight="1" x14ac:dyDescent="0.25">
      <c r="A41" s="51" t="s">
        <v>37</v>
      </c>
      <c r="B41" s="50">
        <f>SUM(B42:B43)</f>
        <v>39.862056227499409</v>
      </c>
      <c r="C41" s="50">
        <f t="shared" ref="C41:Q41" si="11">SUM(C42:C43)</f>
        <v>47.084929999999993</v>
      </c>
      <c r="D41" s="50">
        <f t="shared" si="11"/>
        <v>46.173809999999982</v>
      </c>
      <c r="E41" s="50">
        <f t="shared" si="11"/>
        <v>54.147109999999998</v>
      </c>
      <c r="F41" s="50">
        <f t="shared" si="11"/>
        <v>55.107599999999998</v>
      </c>
      <c r="G41" s="50">
        <f t="shared" si="11"/>
        <v>44.882771253858166</v>
      </c>
      <c r="H41" s="50">
        <f t="shared" si="11"/>
        <v>56.41934999999998</v>
      </c>
      <c r="I41" s="50">
        <f t="shared" si="11"/>
        <v>46.860819999999983</v>
      </c>
      <c r="J41" s="50">
        <f t="shared" si="11"/>
        <v>38.536030000000004</v>
      </c>
      <c r="K41" s="50">
        <f t="shared" si="11"/>
        <v>37.696349999999988</v>
      </c>
      <c r="L41" s="50">
        <f t="shared" si="11"/>
        <v>37.675044868228994</v>
      </c>
      <c r="M41" s="50">
        <f t="shared" si="11"/>
        <v>32.606379765309732</v>
      </c>
      <c r="N41" s="50">
        <f t="shared" si="11"/>
        <v>43.824795284299668</v>
      </c>
      <c r="O41" s="50">
        <f t="shared" si="11"/>
        <v>45.898130485835622</v>
      </c>
      <c r="P41" s="50">
        <f t="shared" si="11"/>
        <v>49.9876213552905</v>
      </c>
      <c r="Q41" s="50">
        <f t="shared" si="11"/>
        <v>53.037359926435606</v>
      </c>
    </row>
    <row r="42" spans="1:17" ht="12" customHeight="1" x14ac:dyDescent="0.25">
      <c r="A42" s="52" t="s">
        <v>66</v>
      </c>
      <c r="B42" s="50">
        <v>0</v>
      </c>
      <c r="C42" s="50">
        <v>2.2011400000000001</v>
      </c>
      <c r="D42" s="50">
        <v>1.1008099999999996</v>
      </c>
      <c r="E42" s="50">
        <v>4.3856000000000002</v>
      </c>
      <c r="F42" s="50">
        <v>3.2900500000000004</v>
      </c>
      <c r="G42" s="50">
        <v>3.2683573101110461</v>
      </c>
      <c r="H42" s="50">
        <v>3.2911499999999996</v>
      </c>
      <c r="I42" s="50">
        <v>3.2792299999999992</v>
      </c>
      <c r="J42" s="50">
        <v>2.1889800000000004</v>
      </c>
      <c r="K42" s="50">
        <v>2.1853400000000005</v>
      </c>
      <c r="L42" s="50">
        <v>2.1735846628817206</v>
      </c>
      <c r="M42" s="50">
        <v>1.0968075377977486</v>
      </c>
      <c r="N42" s="50">
        <v>2.1723128571442714</v>
      </c>
      <c r="O42" s="50">
        <v>2.1713571358386514</v>
      </c>
      <c r="P42" s="50">
        <v>3.2681391757873524</v>
      </c>
      <c r="Q42" s="50">
        <v>3.2721061338126698</v>
      </c>
    </row>
    <row r="43" spans="1:17" ht="12" customHeight="1" x14ac:dyDescent="0.25">
      <c r="A43" s="52" t="s">
        <v>65</v>
      </c>
      <c r="B43" s="50">
        <v>39.862056227499409</v>
      </c>
      <c r="C43" s="50">
        <v>44.883789999999991</v>
      </c>
      <c r="D43" s="50">
        <v>45.072999999999979</v>
      </c>
      <c r="E43" s="50">
        <v>49.761509999999994</v>
      </c>
      <c r="F43" s="50">
        <v>51.817549999999997</v>
      </c>
      <c r="G43" s="50">
        <v>41.614413943747117</v>
      </c>
      <c r="H43" s="50">
        <v>53.128199999999978</v>
      </c>
      <c r="I43" s="50">
        <v>43.581589999999984</v>
      </c>
      <c r="J43" s="50">
        <v>36.347050000000003</v>
      </c>
      <c r="K43" s="50">
        <v>35.511009999999985</v>
      </c>
      <c r="L43" s="50">
        <v>35.501460205347271</v>
      </c>
      <c r="M43" s="50">
        <v>31.509572227511981</v>
      </c>
      <c r="N43" s="50">
        <v>41.652482427155398</v>
      </c>
      <c r="O43" s="50">
        <v>43.726773349996968</v>
      </c>
      <c r="P43" s="50">
        <v>46.719482179503146</v>
      </c>
      <c r="Q43" s="50">
        <v>49.765253792622936</v>
      </c>
    </row>
    <row r="44" spans="1:17" ht="12" customHeight="1" x14ac:dyDescent="0.25">
      <c r="A44" s="51" t="s">
        <v>41</v>
      </c>
      <c r="B44" s="50">
        <v>44.206431565239207</v>
      </c>
      <c r="C44" s="50">
        <v>47.491539999999986</v>
      </c>
      <c r="D44" s="50">
        <v>69.797800000000009</v>
      </c>
      <c r="E44" s="50">
        <v>74.672250000000005</v>
      </c>
      <c r="F44" s="50">
        <v>89.736590000000007</v>
      </c>
      <c r="G44" s="50">
        <v>93.718711061929938</v>
      </c>
      <c r="H44" s="50">
        <v>101.74623999999997</v>
      </c>
      <c r="I44" s="50">
        <v>114.34357999999995</v>
      </c>
      <c r="J44" s="50">
        <v>115.29133999999998</v>
      </c>
      <c r="K44" s="50">
        <v>111.63557</v>
      </c>
      <c r="L44" s="50">
        <v>115.56749398386089</v>
      </c>
      <c r="M44" s="50">
        <v>104.39786254585259</v>
      </c>
      <c r="N44" s="50">
        <v>97.981917398604764</v>
      </c>
      <c r="O44" s="50">
        <v>83.64231088469549</v>
      </c>
      <c r="P44" s="50">
        <v>90.618907088604956</v>
      </c>
      <c r="Q44" s="50">
        <v>85.572507772189198</v>
      </c>
    </row>
    <row r="45" spans="1:17" ht="12" customHeight="1" x14ac:dyDescent="0.25">
      <c r="A45" s="51" t="s">
        <v>64</v>
      </c>
      <c r="B45" s="50">
        <f>SUM(B46:B50)</f>
        <v>78.413573482269072</v>
      </c>
      <c r="C45" s="50">
        <f t="shared" ref="C45:Q45" si="12">SUM(C46:C50)</f>
        <v>89.489149999999981</v>
      </c>
      <c r="D45" s="50">
        <f t="shared" si="12"/>
        <v>88.294499999999985</v>
      </c>
      <c r="E45" s="50">
        <f t="shared" si="12"/>
        <v>91.902069999999966</v>
      </c>
      <c r="F45" s="50">
        <f t="shared" si="12"/>
        <v>107.39558</v>
      </c>
      <c r="G45" s="50">
        <f t="shared" si="12"/>
        <v>104.87991621278756</v>
      </c>
      <c r="H45" s="50">
        <f t="shared" si="12"/>
        <v>110.71143999999998</v>
      </c>
      <c r="I45" s="50">
        <f t="shared" si="12"/>
        <v>128.89125999999999</v>
      </c>
      <c r="J45" s="50">
        <f t="shared" si="12"/>
        <v>76.984339999999989</v>
      </c>
      <c r="K45" s="50">
        <f t="shared" si="12"/>
        <v>76.782759999999939</v>
      </c>
      <c r="L45" s="50">
        <f t="shared" si="12"/>
        <v>80.756401071339795</v>
      </c>
      <c r="M45" s="50">
        <f t="shared" si="12"/>
        <v>69.407894343295737</v>
      </c>
      <c r="N45" s="50">
        <f t="shared" si="12"/>
        <v>94.634809459745981</v>
      </c>
      <c r="O45" s="50">
        <f t="shared" si="12"/>
        <v>95.750406689609719</v>
      </c>
      <c r="P45" s="50">
        <f t="shared" si="12"/>
        <v>86.775664908168565</v>
      </c>
      <c r="Q45" s="50">
        <f t="shared" si="12"/>
        <v>83.309926258293629</v>
      </c>
    </row>
    <row r="46" spans="1:17" ht="12" customHeight="1" x14ac:dyDescent="0.25">
      <c r="A46" s="52" t="s">
        <v>34</v>
      </c>
      <c r="B46" s="50">
        <v>78.413573482269072</v>
      </c>
      <c r="C46" s="50">
        <v>89.489149999999981</v>
      </c>
      <c r="D46" s="50">
        <v>88.294499999999985</v>
      </c>
      <c r="E46" s="50">
        <v>90.002069999999961</v>
      </c>
      <c r="F46" s="50">
        <v>104.29563999999999</v>
      </c>
      <c r="G46" s="50">
        <v>103.06469976904641</v>
      </c>
      <c r="H46" s="50">
        <v>108.61125999999999</v>
      </c>
      <c r="I46" s="50">
        <v>126.89105999999998</v>
      </c>
      <c r="J46" s="50">
        <v>75.084309999999988</v>
      </c>
      <c r="K46" s="50">
        <v>74.482609999999937</v>
      </c>
      <c r="L46" s="50">
        <v>77.818794071805769</v>
      </c>
      <c r="M46" s="50">
        <v>66.685185287946226</v>
      </c>
      <c r="N46" s="50">
        <v>91.458117976014236</v>
      </c>
      <c r="O46" s="50">
        <v>92.549945645006531</v>
      </c>
      <c r="P46" s="50">
        <v>83.408187169997049</v>
      </c>
      <c r="Q46" s="50">
        <v>80.133253447709407</v>
      </c>
    </row>
    <row r="47" spans="1:17" ht="12" customHeight="1" x14ac:dyDescent="0.25">
      <c r="A47" s="52" t="s">
        <v>63</v>
      </c>
      <c r="B47" s="50">
        <v>0</v>
      </c>
      <c r="C47" s="50">
        <v>0</v>
      </c>
      <c r="D47" s="50">
        <v>0</v>
      </c>
      <c r="E47" s="50">
        <v>1.9</v>
      </c>
      <c r="F47" s="50">
        <v>3.0999400000000001</v>
      </c>
      <c r="G47" s="50">
        <v>1.8152164437411442</v>
      </c>
      <c r="H47" s="50">
        <v>2.100179999999999</v>
      </c>
      <c r="I47" s="50">
        <v>2.0001999999999995</v>
      </c>
      <c r="J47" s="50">
        <v>1.9000300000000001</v>
      </c>
      <c r="K47" s="50">
        <v>2.3001499999999999</v>
      </c>
      <c r="L47" s="50">
        <v>2.8422661698672043</v>
      </c>
      <c r="M47" s="50">
        <v>2.7227090553495077</v>
      </c>
      <c r="N47" s="50">
        <v>3.1766914837317444</v>
      </c>
      <c r="O47" s="50">
        <v>3.2004610446031863</v>
      </c>
      <c r="P47" s="50">
        <v>3.3674777381715173</v>
      </c>
      <c r="Q47" s="50">
        <v>3.176672810584225</v>
      </c>
    </row>
    <row r="48" spans="1:17" ht="12" customHeight="1" x14ac:dyDescent="0.25">
      <c r="A48" s="52" t="s">
        <v>62</v>
      </c>
      <c r="B48" s="50">
        <v>0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9.5340829666823529E-2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</row>
    <row r="49" spans="1:17" ht="12" customHeight="1" x14ac:dyDescent="0.25">
      <c r="A49" s="52" t="s">
        <v>33</v>
      </c>
      <c r="B49" s="50">
        <v>0</v>
      </c>
      <c r="C49" s="50">
        <v>0</v>
      </c>
      <c r="D49" s="50">
        <v>0</v>
      </c>
      <c r="E49" s="50">
        <v>0</v>
      </c>
      <c r="F49" s="50">
        <v>0</v>
      </c>
      <c r="G49" s="50">
        <v>0</v>
      </c>
      <c r="H49" s="50">
        <v>0</v>
      </c>
      <c r="I49" s="50">
        <v>0</v>
      </c>
      <c r="J49" s="50">
        <v>0</v>
      </c>
      <c r="K49" s="50">
        <v>0</v>
      </c>
      <c r="L49" s="50">
        <v>0</v>
      </c>
      <c r="M49" s="50">
        <v>0</v>
      </c>
      <c r="N49" s="50">
        <v>0</v>
      </c>
      <c r="O49" s="50">
        <v>0</v>
      </c>
      <c r="P49" s="50">
        <v>0</v>
      </c>
      <c r="Q49" s="50">
        <v>0</v>
      </c>
    </row>
    <row r="50" spans="1:17" ht="12" customHeight="1" x14ac:dyDescent="0.25">
      <c r="A50" s="52" t="s">
        <v>61</v>
      </c>
      <c r="B50" s="50">
        <v>0</v>
      </c>
      <c r="C50" s="50">
        <v>0</v>
      </c>
      <c r="D50" s="50">
        <v>0</v>
      </c>
      <c r="E50" s="50">
        <v>0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50">
        <v>0</v>
      </c>
      <c r="P50" s="50">
        <v>0</v>
      </c>
      <c r="Q50" s="50">
        <v>0</v>
      </c>
    </row>
    <row r="51" spans="1:17" ht="12" customHeight="1" x14ac:dyDescent="0.25">
      <c r="A51" s="51" t="s">
        <v>42</v>
      </c>
      <c r="B51" s="50">
        <v>141.68323135321597</v>
      </c>
      <c r="C51" s="50">
        <v>156.61623999999998</v>
      </c>
      <c r="D51" s="50">
        <v>149.42309</v>
      </c>
      <c r="E51" s="50">
        <v>153.37732999999997</v>
      </c>
      <c r="F51" s="50">
        <v>144.18992</v>
      </c>
      <c r="G51" s="50">
        <v>143.62222603403782</v>
      </c>
      <c r="H51" s="50">
        <v>143.65163999999996</v>
      </c>
      <c r="I51" s="50">
        <v>138.36692000000002</v>
      </c>
      <c r="J51" s="50">
        <v>132.87585999999996</v>
      </c>
      <c r="K51" s="50">
        <v>130.80746000000002</v>
      </c>
      <c r="L51" s="50">
        <v>136.45710118499167</v>
      </c>
      <c r="M51" s="50">
        <v>118.65836084473776</v>
      </c>
      <c r="N51" s="50">
        <v>137.22200543252654</v>
      </c>
      <c r="O51" s="50">
        <v>132.84180580088511</v>
      </c>
      <c r="P51" s="50">
        <v>126.28233496787976</v>
      </c>
      <c r="Q51" s="50">
        <v>124.820386191925</v>
      </c>
    </row>
    <row r="52" spans="1:17" ht="12" customHeight="1" x14ac:dyDescent="0.25">
      <c r="A52" s="49" t="s">
        <v>30</v>
      </c>
      <c r="B52" s="48">
        <v>139.33160506533955</v>
      </c>
      <c r="C52" s="48">
        <v>132.27931323286089</v>
      </c>
      <c r="D52" s="48">
        <v>154.69304762880418</v>
      </c>
      <c r="E52" s="48">
        <v>166.68939485439142</v>
      </c>
      <c r="F52" s="48">
        <v>177.31785957241857</v>
      </c>
      <c r="G52" s="48">
        <v>190.29527414887619</v>
      </c>
      <c r="H52" s="48">
        <v>206.55911166041111</v>
      </c>
      <c r="I52" s="48">
        <v>237.82647416046106</v>
      </c>
      <c r="J52" s="48">
        <v>230.41606341005681</v>
      </c>
      <c r="K52" s="48">
        <v>203.57737747924318</v>
      </c>
      <c r="L52" s="48">
        <v>209.63512451895699</v>
      </c>
      <c r="M52" s="48">
        <v>215.32180357601868</v>
      </c>
      <c r="N52" s="48">
        <v>242.20236155240693</v>
      </c>
      <c r="O52" s="48">
        <v>234.19000120478208</v>
      </c>
      <c r="P52" s="48">
        <v>248.77643401399618</v>
      </c>
      <c r="Q52" s="48">
        <v>234.65086245565757</v>
      </c>
    </row>
    <row r="53" spans="1:17" s="28" customFormat="1" ht="12" customHeight="1" x14ac:dyDescent="0.25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 spans="1:17" ht="12.95" customHeight="1" x14ac:dyDescent="0.25">
      <c r="A54" s="27" t="s">
        <v>70</v>
      </c>
      <c r="B54" s="26">
        <f t="shared" ref="B54" si="13">SUM(B55,B60)</f>
        <v>478.90224591326387</v>
      </c>
      <c r="C54" s="26">
        <f t="shared" ref="C54:Q54" si="14">SUM(C55,C60)</f>
        <v>508.05638323286087</v>
      </c>
      <c r="D54" s="26">
        <f t="shared" si="14"/>
        <v>541.03864762880426</v>
      </c>
      <c r="E54" s="26">
        <f t="shared" si="14"/>
        <v>570.82936485439132</v>
      </c>
      <c r="F54" s="26">
        <f t="shared" si="14"/>
        <v>602.5412795724186</v>
      </c>
      <c r="G54" s="26">
        <f t="shared" si="14"/>
        <v>600.57374670284139</v>
      </c>
      <c r="H54" s="26">
        <f t="shared" si="14"/>
        <v>642.88755166041108</v>
      </c>
      <c r="I54" s="26">
        <f t="shared" si="14"/>
        <v>689.68627416046115</v>
      </c>
      <c r="J54" s="26">
        <f t="shared" si="14"/>
        <v>614.35210341005677</v>
      </c>
      <c r="K54" s="26">
        <f t="shared" si="14"/>
        <v>575.79567747924307</v>
      </c>
      <c r="L54" s="26">
        <f t="shared" si="14"/>
        <v>601.38323013171293</v>
      </c>
      <c r="M54" s="26">
        <f t="shared" si="14"/>
        <v>559.18912049241442</v>
      </c>
      <c r="N54" s="26">
        <f t="shared" si="14"/>
        <v>625.97884777521108</v>
      </c>
      <c r="O54" s="26">
        <f t="shared" si="14"/>
        <v>603.24429426884819</v>
      </c>
      <c r="P54" s="26">
        <f t="shared" si="14"/>
        <v>610.75290277533941</v>
      </c>
      <c r="Q54" s="26">
        <f t="shared" si="14"/>
        <v>587.67273395174664</v>
      </c>
    </row>
    <row r="55" spans="1:17" ht="12" customHeight="1" x14ac:dyDescent="0.25">
      <c r="A55" s="25" t="s">
        <v>48</v>
      </c>
      <c r="B55" s="24">
        <f t="shared" ref="B55" si="15">SUM(B56:B59)</f>
        <v>396.43266405930058</v>
      </c>
      <c r="C55" s="24">
        <f t="shared" ref="C55:Q55" si="16">SUM(C56:C59)</f>
        <v>421.9508416572566</v>
      </c>
      <c r="D55" s="24">
        <f t="shared" si="16"/>
        <v>451.15159491302654</v>
      </c>
      <c r="E55" s="24">
        <f t="shared" si="16"/>
        <v>476.16604085211509</v>
      </c>
      <c r="F55" s="24">
        <f t="shared" si="16"/>
        <v>501.98187498074549</v>
      </c>
      <c r="G55" s="24">
        <f t="shared" si="16"/>
        <v>493.22967187368937</v>
      </c>
      <c r="H55" s="24">
        <f t="shared" si="16"/>
        <v>527.46017301208815</v>
      </c>
      <c r="I55" s="24">
        <f t="shared" si="16"/>
        <v>565.66241431971139</v>
      </c>
      <c r="J55" s="24">
        <f t="shared" si="16"/>
        <v>484.60017008385563</v>
      </c>
      <c r="K55" s="24">
        <f t="shared" si="16"/>
        <v>443.80985984321143</v>
      </c>
      <c r="L55" s="24">
        <f t="shared" si="16"/>
        <v>468.76747411756389</v>
      </c>
      <c r="M55" s="24">
        <f t="shared" si="16"/>
        <v>425.01848289265206</v>
      </c>
      <c r="N55" s="24">
        <f t="shared" si="16"/>
        <v>491.93184069331164</v>
      </c>
      <c r="O55" s="24">
        <f t="shared" si="16"/>
        <v>468.52132909771092</v>
      </c>
      <c r="P55" s="24">
        <f t="shared" si="16"/>
        <v>475.65366159255825</v>
      </c>
      <c r="Q55" s="24">
        <f t="shared" si="16"/>
        <v>452.13746356538945</v>
      </c>
    </row>
    <row r="56" spans="1:17" ht="12" customHeight="1" x14ac:dyDescent="0.25">
      <c r="A56" s="23" t="s">
        <v>44</v>
      </c>
      <c r="B56" s="22">
        <v>315.73417799854536</v>
      </c>
      <c r="C56" s="22">
        <v>337.84029968207551</v>
      </c>
      <c r="D56" s="22">
        <v>363.1559470969799</v>
      </c>
      <c r="E56" s="22">
        <v>384.06624638944868</v>
      </c>
      <c r="F56" s="22">
        <v>405.10088620541757</v>
      </c>
      <c r="G56" s="22">
        <v>393.95260274977574</v>
      </c>
      <c r="H56" s="22">
        <v>423.35747527275458</v>
      </c>
      <c r="I56" s="22">
        <v>456.93089804000067</v>
      </c>
      <c r="J56" s="22">
        <v>374.9465491310404</v>
      </c>
      <c r="K56" s="22">
        <v>334.97774234453613</v>
      </c>
      <c r="L56" s="22">
        <v>361.97401446274392</v>
      </c>
      <c r="M56" s="22">
        <v>316.16847837470993</v>
      </c>
      <c r="N56" s="22">
        <v>382.10753549868957</v>
      </c>
      <c r="O56" s="22">
        <v>356.92133300586784</v>
      </c>
      <c r="P56" s="22">
        <v>361.78217015242819</v>
      </c>
      <c r="Q56" s="22">
        <v>337.09201290946856</v>
      </c>
    </row>
    <row r="57" spans="1:17" ht="12" customHeight="1" x14ac:dyDescent="0.25">
      <c r="A57" s="23" t="s">
        <v>43</v>
      </c>
      <c r="B57" s="30">
        <v>0.82554548512579362</v>
      </c>
      <c r="C57" s="30">
        <v>0.88950904675445663</v>
      </c>
      <c r="D57" s="30">
        <v>0.94826455429079193</v>
      </c>
      <c r="E57" s="30">
        <v>1.0019818059841037</v>
      </c>
      <c r="F57" s="30">
        <v>1.0804253876112027</v>
      </c>
      <c r="G57" s="30">
        <v>1.1537553379533718</v>
      </c>
      <c r="H57" s="30">
        <v>1.36708213565171</v>
      </c>
      <c r="I57" s="30">
        <v>1.6003968357527256</v>
      </c>
      <c r="J57" s="30">
        <v>1.7779981339197113</v>
      </c>
      <c r="K57" s="30">
        <v>1.8227040545566999</v>
      </c>
      <c r="L57" s="30">
        <v>1.8830935486058953</v>
      </c>
      <c r="M57" s="30">
        <v>1.9375306002803552</v>
      </c>
      <c r="N57" s="30">
        <v>1.9485647420592644</v>
      </c>
      <c r="O57" s="30">
        <v>1.9717993956177986</v>
      </c>
      <c r="P57" s="30">
        <v>1.9896517514509686</v>
      </c>
      <c r="Q57" s="30">
        <v>2.0145997794085999</v>
      </c>
    </row>
    <row r="58" spans="1:17" ht="12" customHeight="1" x14ac:dyDescent="0.25">
      <c r="A58" s="23" t="s">
        <v>47</v>
      </c>
      <c r="B58" s="22">
        <v>36.901885612471084</v>
      </c>
      <c r="C58" s="22">
        <v>38.448263393933857</v>
      </c>
      <c r="D58" s="22">
        <v>40.221189864623121</v>
      </c>
      <c r="E58" s="22">
        <v>41.857802534442683</v>
      </c>
      <c r="F58" s="22">
        <v>44.390028840028343</v>
      </c>
      <c r="G58" s="22">
        <v>45.722219430747067</v>
      </c>
      <c r="H58" s="22">
        <v>48.227847463433797</v>
      </c>
      <c r="I58" s="22">
        <v>51.084382623402284</v>
      </c>
      <c r="J58" s="22">
        <v>51.075249990962632</v>
      </c>
      <c r="K58" s="22">
        <v>51.245179502322827</v>
      </c>
      <c r="L58" s="22">
        <v>50.911729593544017</v>
      </c>
      <c r="M58" s="22">
        <v>52.535785316280595</v>
      </c>
      <c r="N58" s="22">
        <v>52.465050155095057</v>
      </c>
      <c r="O58" s="22">
        <v>53.476439339740352</v>
      </c>
      <c r="P58" s="22">
        <v>53.677874594903109</v>
      </c>
      <c r="Q58" s="22">
        <v>54.636657094019327</v>
      </c>
    </row>
    <row r="59" spans="1:17" ht="12" customHeight="1" x14ac:dyDescent="0.25">
      <c r="A59" s="21" t="s">
        <v>46</v>
      </c>
      <c r="B59" s="20">
        <v>42.971054963158316</v>
      </c>
      <c r="C59" s="20">
        <v>44.772769534492724</v>
      </c>
      <c r="D59" s="20">
        <v>46.826193397132712</v>
      </c>
      <c r="E59" s="20">
        <v>49.240010122239632</v>
      </c>
      <c r="F59" s="20">
        <v>51.41053454768835</v>
      </c>
      <c r="G59" s="20">
        <v>52.401094355213182</v>
      </c>
      <c r="H59" s="20">
        <v>54.507768140248068</v>
      </c>
      <c r="I59" s="20">
        <v>56.046736820555637</v>
      </c>
      <c r="J59" s="20">
        <v>56.800372827932925</v>
      </c>
      <c r="K59" s="20">
        <v>55.764233941795808</v>
      </c>
      <c r="L59" s="20">
        <v>53.998636512670117</v>
      </c>
      <c r="M59" s="20">
        <v>54.376688601381119</v>
      </c>
      <c r="N59" s="20">
        <v>55.41069029746776</v>
      </c>
      <c r="O59" s="20">
        <v>56.151757356484978</v>
      </c>
      <c r="P59" s="20">
        <v>58.203965093775949</v>
      </c>
      <c r="Q59" s="20">
        <v>58.39419378249292</v>
      </c>
    </row>
    <row r="60" spans="1:17" ht="12" customHeight="1" x14ac:dyDescent="0.25">
      <c r="A60" s="19" t="s">
        <v>45</v>
      </c>
      <c r="B60" s="18">
        <v>82.469581853963263</v>
      </c>
      <c r="C60" s="18">
        <v>86.105541575604263</v>
      </c>
      <c r="D60" s="18">
        <v>89.887052715777727</v>
      </c>
      <c r="E60" s="18">
        <v>94.663324002276283</v>
      </c>
      <c r="F60" s="18">
        <v>100.55940459167313</v>
      </c>
      <c r="G60" s="18">
        <v>107.34407482915205</v>
      </c>
      <c r="H60" s="18">
        <v>115.42737864832289</v>
      </c>
      <c r="I60" s="18">
        <v>124.02385984074976</v>
      </c>
      <c r="J60" s="18">
        <v>129.7519333262012</v>
      </c>
      <c r="K60" s="18">
        <v>131.9858176360317</v>
      </c>
      <c r="L60" s="18">
        <v>132.61575601414907</v>
      </c>
      <c r="M60" s="18">
        <v>134.17063759976236</v>
      </c>
      <c r="N60" s="18">
        <v>134.04700708189947</v>
      </c>
      <c r="O60" s="18">
        <v>134.72296517113725</v>
      </c>
      <c r="P60" s="18">
        <v>135.09924118278118</v>
      </c>
      <c r="Q60" s="18">
        <v>135.53527038635721</v>
      </c>
    </row>
    <row r="61" spans="1:17" s="28" customFormat="1" ht="12" customHeight="1" x14ac:dyDescent="0.25">
      <c r="B61" s="33"/>
    </row>
    <row r="62" spans="1:17" ht="12.95" customHeight="1" x14ac:dyDescent="0.25">
      <c r="A62" s="40" t="s">
        <v>69</v>
      </c>
      <c r="B62" s="47">
        <f t="shared" ref="B62" si="17">IF(B54=0,0,B54/B$54)</f>
        <v>1</v>
      </c>
      <c r="C62" s="47">
        <f t="shared" ref="C62:Q62" si="18">IF(C54=0,0,C54/C$54)</f>
        <v>1</v>
      </c>
      <c r="D62" s="47">
        <f t="shared" si="18"/>
        <v>1</v>
      </c>
      <c r="E62" s="47">
        <f t="shared" si="18"/>
        <v>1</v>
      </c>
      <c r="F62" s="47">
        <f t="shared" si="18"/>
        <v>1</v>
      </c>
      <c r="G62" s="47">
        <f t="shared" si="18"/>
        <v>1</v>
      </c>
      <c r="H62" s="47">
        <f t="shared" si="18"/>
        <v>1</v>
      </c>
      <c r="I62" s="47">
        <f t="shared" si="18"/>
        <v>1</v>
      </c>
      <c r="J62" s="47">
        <f t="shared" si="18"/>
        <v>1</v>
      </c>
      <c r="K62" s="47">
        <f t="shared" si="18"/>
        <v>1</v>
      </c>
      <c r="L62" s="47">
        <f t="shared" si="18"/>
        <v>1</v>
      </c>
      <c r="M62" s="47">
        <f t="shared" si="18"/>
        <v>1</v>
      </c>
      <c r="N62" s="47">
        <f t="shared" si="18"/>
        <v>1</v>
      </c>
      <c r="O62" s="47">
        <f t="shared" si="18"/>
        <v>1</v>
      </c>
      <c r="P62" s="47">
        <f t="shared" si="18"/>
        <v>1</v>
      </c>
      <c r="Q62" s="47">
        <f t="shared" si="18"/>
        <v>1</v>
      </c>
    </row>
    <row r="63" spans="1:17" ht="12" customHeight="1" x14ac:dyDescent="0.25">
      <c r="A63" s="46" t="s">
        <v>48</v>
      </c>
      <c r="B63" s="41">
        <f t="shared" ref="B63" si="19">IF(B55=0,0,B55/B$54)</f>
        <v>0.82779453937056768</v>
      </c>
      <c r="C63" s="41">
        <f t="shared" ref="C63:Q63" si="20">IF(C55=0,0,C55/C$54)</f>
        <v>0.83051971313164485</v>
      </c>
      <c r="D63" s="41">
        <f t="shared" si="20"/>
        <v>0.83386204828486221</v>
      </c>
      <c r="E63" s="41">
        <f t="shared" si="20"/>
        <v>0.83416528680786561</v>
      </c>
      <c r="F63" s="41">
        <f t="shared" si="20"/>
        <v>0.83310785833124479</v>
      </c>
      <c r="G63" s="41">
        <f t="shared" si="20"/>
        <v>0.8212641238174786</v>
      </c>
      <c r="H63" s="41">
        <f t="shared" si="20"/>
        <v>0.82045479283242606</v>
      </c>
      <c r="I63" s="41">
        <f t="shared" si="20"/>
        <v>0.82017351296178675</v>
      </c>
      <c r="J63" s="41">
        <f t="shared" si="20"/>
        <v>0.7887987481348353</v>
      </c>
      <c r="K63" s="41">
        <f t="shared" si="20"/>
        <v>0.77077664387157607</v>
      </c>
      <c r="L63" s="41">
        <f t="shared" si="20"/>
        <v>0.77948211827405967</v>
      </c>
      <c r="M63" s="41">
        <f t="shared" si="20"/>
        <v>0.76006214591297216</v>
      </c>
      <c r="N63" s="41">
        <f t="shared" si="20"/>
        <v>0.78586016515044343</v>
      </c>
      <c r="O63" s="41">
        <f t="shared" si="20"/>
        <v>0.77666930885036234</v>
      </c>
      <c r="P63" s="41">
        <f t="shared" si="20"/>
        <v>0.77879885536544669</v>
      </c>
      <c r="Q63" s="41">
        <f t="shared" si="20"/>
        <v>0.76936947631556118</v>
      </c>
    </row>
    <row r="64" spans="1:17" ht="12" customHeight="1" x14ac:dyDescent="0.25">
      <c r="A64" s="23" t="s">
        <v>44</v>
      </c>
      <c r="B64" s="45">
        <f t="shared" ref="B64" si="21">IF(B56=0,0,B56/B$54)</f>
        <v>0.65928731947464991</v>
      </c>
      <c r="C64" s="45">
        <f t="shared" ref="C64:Q64" si="22">IF(C56=0,0,C56/C$54)</f>
        <v>0.66496615500101086</v>
      </c>
      <c r="D64" s="45">
        <f t="shared" si="22"/>
        <v>0.671219974189596</v>
      </c>
      <c r="E64" s="45">
        <f t="shared" si="22"/>
        <v>0.67282145950465833</v>
      </c>
      <c r="F64" s="45">
        <f t="shared" si="22"/>
        <v>0.67232055286384584</v>
      </c>
      <c r="G64" s="45">
        <f t="shared" si="22"/>
        <v>0.65596041270964844</v>
      </c>
      <c r="H64" s="45">
        <f t="shared" si="22"/>
        <v>0.65852492271678387</v>
      </c>
      <c r="I64" s="45">
        <f t="shared" si="22"/>
        <v>0.66251992414407823</v>
      </c>
      <c r="J64" s="45">
        <f t="shared" si="22"/>
        <v>0.61031214355715779</v>
      </c>
      <c r="K64" s="45">
        <f t="shared" si="22"/>
        <v>0.58176494796040179</v>
      </c>
      <c r="L64" s="45">
        <f t="shared" si="22"/>
        <v>0.6019024081923029</v>
      </c>
      <c r="M64" s="45">
        <f t="shared" si="22"/>
        <v>0.56540527486710801</v>
      </c>
      <c r="N64" s="45">
        <f t="shared" si="22"/>
        <v>0.61041604977027009</v>
      </c>
      <c r="O64" s="45">
        <f t="shared" si="22"/>
        <v>0.59166963765230163</v>
      </c>
      <c r="P64" s="45">
        <f t="shared" si="22"/>
        <v>0.59235440144196394</v>
      </c>
      <c r="Q64" s="45">
        <f t="shared" si="22"/>
        <v>0.57360499038763801</v>
      </c>
    </row>
    <row r="65" spans="1:17" ht="12" customHeight="1" x14ac:dyDescent="0.25">
      <c r="A65" s="23" t="s">
        <v>43</v>
      </c>
      <c r="B65" s="44">
        <f t="shared" ref="B65" si="23">IF(B57=0,0,B57/B$54)</f>
        <v>1.7238288025805415E-3</v>
      </c>
      <c r="C65" s="44">
        <f t="shared" ref="C65:Q65" si="24">IF(C57=0,0,C57/C$54)</f>
        <v>1.7508077373112386E-3</v>
      </c>
      <c r="D65" s="44">
        <f t="shared" si="24"/>
        <v>1.7526743393410542E-3</v>
      </c>
      <c r="E65" s="44">
        <f t="shared" si="24"/>
        <v>1.7553087974717136E-3</v>
      </c>
      <c r="F65" s="44">
        <f t="shared" si="24"/>
        <v>1.7931143047624969E-3</v>
      </c>
      <c r="G65" s="44">
        <f t="shared" si="24"/>
        <v>1.9210885329029206E-3</v>
      </c>
      <c r="H65" s="44">
        <f t="shared" si="24"/>
        <v>2.1264716234136016E-3</v>
      </c>
      <c r="I65" s="44">
        <f t="shared" si="24"/>
        <v>2.3204707643353509E-3</v>
      </c>
      <c r="J65" s="44">
        <f t="shared" si="24"/>
        <v>2.8941027857651278E-3</v>
      </c>
      <c r="K65" s="44">
        <f t="shared" si="24"/>
        <v>3.1655396625001699E-3</v>
      </c>
      <c r="L65" s="44">
        <f t="shared" si="24"/>
        <v>3.1312704682394726E-3</v>
      </c>
      <c r="M65" s="44">
        <f t="shared" si="24"/>
        <v>3.4648932342857311E-3</v>
      </c>
      <c r="N65" s="44">
        <f t="shared" si="24"/>
        <v>3.1128284110312201E-3</v>
      </c>
      <c r="O65" s="44">
        <f t="shared" si="24"/>
        <v>3.2686581777083925E-3</v>
      </c>
      <c r="P65" s="44">
        <f t="shared" si="24"/>
        <v>3.2577033075237732E-3</v>
      </c>
      <c r="Q65" s="44">
        <f t="shared" si="24"/>
        <v>3.4280980944302532E-3</v>
      </c>
    </row>
    <row r="66" spans="1:17" ht="12" customHeight="1" x14ac:dyDescent="0.25">
      <c r="A66" s="23" t="s">
        <v>47</v>
      </c>
      <c r="B66" s="44">
        <f t="shared" ref="B66" si="25">IF(B58=0,0,B58/B$54)</f>
        <v>7.7055152543917177E-2</v>
      </c>
      <c r="C66" s="44">
        <f t="shared" ref="C66:Q66" si="26">IF(C58=0,0,C58/C$54)</f>
        <v>7.5677158407655723E-2</v>
      </c>
      <c r="D66" s="44">
        <f t="shared" si="26"/>
        <v>7.4340696438044612E-2</v>
      </c>
      <c r="E66" s="44">
        <f t="shared" si="26"/>
        <v>7.3328047069056934E-2</v>
      </c>
      <c r="F66" s="44">
        <f t="shared" si="26"/>
        <v>7.3671348909951598E-2</v>
      </c>
      <c r="G66" s="44">
        <f t="shared" si="26"/>
        <v>7.6130899297151625E-2</v>
      </c>
      <c r="H66" s="44">
        <f t="shared" si="26"/>
        <v>7.5017547530472212E-2</v>
      </c>
      <c r="I66" s="44">
        <f t="shared" si="26"/>
        <v>7.4069014474133332E-2</v>
      </c>
      <c r="J66" s="44">
        <f t="shared" si="26"/>
        <v>8.3136770766245482E-2</v>
      </c>
      <c r="K66" s="44">
        <f t="shared" si="26"/>
        <v>8.8998895800446801E-2</v>
      </c>
      <c r="L66" s="44">
        <f t="shared" si="26"/>
        <v>8.4657714154073596E-2</v>
      </c>
      <c r="M66" s="44">
        <f t="shared" si="26"/>
        <v>9.394994178359245E-2</v>
      </c>
      <c r="N66" s="44">
        <f t="shared" si="26"/>
        <v>8.3812816266173984E-2</v>
      </c>
      <c r="O66" s="44">
        <f t="shared" si="26"/>
        <v>8.864806488481676E-2</v>
      </c>
      <c r="P66" s="44">
        <f t="shared" si="26"/>
        <v>8.788803843744987E-2</v>
      </c>
      <c r="Q66" s="44">
        <f t="shared" si="26"/>
        <v>9.2971230308101213E-2</v>
      </c>
    </row>
    <row r="67" spans="1:17" ht="12" customHeight="1" x14ac:dyDescent="0.25">
      <c r="A67" s="23" t="s">
        <v>46</v>
      </c>
      <c r="B67" s="43">
        <f t="shared" ref="B67" si="27">IF(B59=0,0,B59/B$54)</f>
        <v>8.9728238549419956E-2</v>
      </c>
      <c r="C67" s="43">
        <f t="shared" ref="C67:Q67" si="28">IF(C59=0,0,C59/C$54)</f>
        <v>8.8125591985666912E-2</v>
      </c>
      <c r="D67" s="43">
        <f t="shared" si="28"/>
        <v>8.6548703317880574E-2</v>
      </c>
      <c r="E67" s="43">
        <f t="shared" si="28"/>
        <v>8.6260471436678643E-2</v>
      </c>
      <c r="F67" s="43">
        <f t="shared" si="28"/>
        <v>8.5322842252684841E-2</v>
      </c>
      <c r="G67" s="43">
        <f t="shared" si="28"/>
        <v>8.7251723277775542E-2</v>
      </c>
      <c r="H67" s="43">
        <f t="shared" si="28"/>
        <v>8.4785850961756379E-2</v>
      </c>
      <c r="I67" s="43">
        <f t="shared" si="28"/>
        <v>8.1264103579239716E-2</v>
      </c>
      <c r="J67" s="43">
        <f t="shared" si="28"/>
        <v>9.2455731025666926E-2</v>
      </c>
      <c r="K67" s="43">
        <f t="shared" si="28"/>
        <v>9.6847260448227418E-2</v>
      </c>
      <c r="L67" s="43">
        <f t="shared" si="28"/>
        <v>8.9790725459443749E-2</v>
      </c>
      <c r="M67" s="43">
        <f t="shared" si="28"/>
        <v>9.7242036027985909E-2</v>
      </c>
      <c r="N67" s="43">
        <f t="shared" si="28"/>
        <v>8.8518470702968116E-2</v>
      </c>
      <c r="O67" s="43">
        <f t="shared" si="28"/>
        <v>9.3082948135535609E-2</v>
      </c>
      <c r="P67" s="43">
        <f t="shared" si="28"/>
        <v>9.5298712178508979E-2</v>
      </c>
      <c r="Q67" s="43">
        <f t="shared" si="28"/>
        <v>9.9365157525391712E-2</v>
      </c>
    </row>
    <row r="68" spans="1:17" ht="12" customHeight="1" x14ac:dyDescent="0.25">
      <c r="A68" s="42" t="s">
        <v>45</v>
      </c>
      <c r="B68" s="41">
        <f t="shared" ref="B68" si="29">IF(B60=0,0,B60/B$54)</f>
        <v>0.17220546062943229</v>
      </c>
      <c r="C68" s="41">
        <f t="shared" ref="C68:Q68" si="30">IF(C60=0,0,C60/C$54)</f>
        <v>0.1694802868683552</v>
      </c>
      <c r="D68" s="41">
        <f t="shared" si="30"/>
        <v>0.16613795171513779</v>
      </c>
      <c r="E68" s="41">
        <f t="shared" si="30"/>
        <v>0.1658347131921345</v>
      </c>
      <c r="F68" s="41">
        <f t="shared" si="30"/>
        <v>0.16689214166875521</v>
      </c>
      <c r="G68" s="41">
        <f t="shared" si="30"/>
        <v>0.17873587618252143</v>
      </c>
      <c r="H68" s="41">
        <f t="shared" si="30"/>
        <v>0.17954520716757391</v>
      </c>
      <c r="I68" s="41">
        <f t="shared" si="30"/>
        <v>0.17982648703821327</v>
      </c>
      <c r="J68" s="41">
        <f t="shared" si="30"/>
        <v>0.21120125186516484</v>
      </c>
      <c r="K68" s="41">
        <f t="shared" si="30"/>
        <v>0.22922335612842398</v>
      </c>
      <c r="L68" s="41">
        <f t="shared" si="30"/>
        <v>0.22051788172594039</v>
      </c>
      <c r="M68" s="41">
        <f t="shared" si="30"/>
        <v>0.23993785408702784</v>
      </c>
      <c r="N68" s="41">
        <f t="shared" si="30"/>
        <v>0.21413983484955665</v>
      </c>
      <c r="O68" s="41">
        <f t="shared" si="30"/>
        <v>0.22333069114963761</v>
      </c>
      <c r="P68" s="41">
        <f t="shared" si="30"/>
        <v>0.2212011446345534</v>
      </c>
      <c r="Q68" s="41">
        <f t="shared" si="30"/>
        <v>0.23063052368443882</v>
      </c>
    </row>
    <row r="69" spans="1:17" s="28" customFormat="1" ht="12" customHeight="1" x14ac:dyDescent="0.25"/>
    <row r="70" spans="1:17" s="28" customFormat="1" ht="12.95" customHeight="1" x14ac:dyDescent="0.25">
      <c r="A70" s="35" t="s">
        <v>68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</row>
    <row r="71" spans="1:17" s="28" customFormat="1" ht="12" customHeight="1" x14ac:dyDescent="0.25">
      <c r="B71" s="33"/>
    </row>
    <row r="72" spans="1:17" ht="12.95" customHeight="1" x14ac:dyDescent="0.25">
      <c r="A72" s="40" t="s">
        <v>67</v>
      </c>
      <c r="B72" s="55">
        <f>SUM(B73:B74,B77:B78,B84:B85)</f>
        <v>369.18130567711745</v>
      </c>
      <c r="C72" s="55">
        <f t="shared" ref="C72:Q72" si="31">SUM(C73:C74,C77:C78,C84:C85)</f>
        <v>397.02747113924397</v>
      </c>
      <c r="D72" s="55">
        <f t="shared" si="31"/>
        <v>436.69834639308004</v>
      </c>
      <c r="E72" s="55">
        <f t="shared" si="31"/>
        <v>460.86530815170005</v>
      </c>
      <c r="F72" s="55">
        <f t="shared" si="31"/>
        <v>494.59944545013605</v>
      </c>
      <c r="G72" s="55">
        <f t="shared" si="31"/>
        <v>450.58036012833395</v>
      </c>
      <c r="H72" s="55">
        <f t="shared" si="31"/>
        <v>507.57860826503986</v>
      </c>
      <c r="I72" s="55">
        <f t="shared" si="31"/>
        <v>505.00487780251188</v>
      </c>
      <c r="J72" s="55">
        <f t="shared" si="31"/>
        <v>469.64894534045999</v>
      </c>
      <c r="K72" s="55">
        <f t="shared" si="31"/>
        <v>438.74785549879198</v>
      </c>
      <c r="L72" s="55">
        <f t="shared" si="31"/>
        <v>471.57961518508222</v>
      </c>
      <c r="M72" s="55">
        <f t="shared" si="31"/>
        <v>419.88936088003152</v>
      </c>
      <c r="N72" s="55">
        <f t="shared" si="31"/>
        <v>405.28725698238713</v>
      </c>
      <c r="O72" s="55">
        <f t="shared" si="31"/>
        <v>380.68890624157547</v>
      </c>
      <c r="P72" s="55">
        <f t="shared" si="31"/>
        <v>399.24672939185098</v>
      </c>
      <c r="Q72" s="55">
        <f t="shared" si="31"/>
        <v>388.69818226218922</v>
      </c>
    </row>
    <row r="73" spans="1:17" ht="12" customHeight="1" x14ac:dyDescent="0.25">
      <c r="A73" s="54" t="s">
        <v>38</v>
      </c>
      <c r="B73" s="53">
        <v>140.58381588222574</v>
      </c>
      <c r="C73" s="53">
        <v>139.192960772736</v>
      </c>
      <c r="D73" s="53">
        <v>129.34262148191996</v>
      </c>
      <c r="E73" s="53">
        <v>118.98460497448798</v>
      </c>
      <c r="F73" s="53">
        <v>114.04369497074397</v>
      </c>
      <c r="G73" s="53">
        <v>91.788917077401209</v>
      </c>
      <c r="H73" s="53">
        <v>94.264053676055994</v>
      </c>
      <c r="I73" s="53">
        <v>92.765228010407938</v>
      </c>
      <c r="J73" s="53">
        <v>80.293833349415976</v>
      </c>
      <c r="K73" s="53">
        <v>60.679289385504006</v>
      </c>
      <c r="L73" s="53">
        <v>84.331752420743584</v>
      </c>
      <c r="M73" s="53">
        <v>74.448803264992051</v>
      </c>
      <c r="N73" s="53">
        <v>40.396627000845612</v>
      </c>
      <c r="O73" s="53">
        <v>43.257476188462768</v>
      </c>
      <c r="P73" s="53">
        <v>33.035206604656715</v>
      </c>
      <c r="Q73" s="53">
        <v>24.879975324684825</v>
      </c>
    </row>
    <row r="74" spans="1:17" ht="12" customHeight="1" x14ac:dyDescent="0.25">
      <c r="A74" s="51" t="s">
        <v>37</v>
      </c>
      <c r="B74" s="50">
        <f>SUM(B75:B76)</f>
        <v>124.76565320790203</v>
      </c>
      <c r="C74" s="50">
        <f t="shared" ref="C74:Q74" si="32">SUM(C75:C76)</f>
        <v>146.28662817051597</v>
      </c>
      <c r="D74" s="50">
        <f t="shared" si="32"/>
        <v>143.41501521972</v>
      </c>
      <c r="E74" s="50">
        <f t="shared" si="32"/>
        <v>166.49091067291204</v>
      </c>
      <c r="F74" s="50">
        <f t="shared" si="32"/>
        <v>169.78291451766</v>
      </c>
      <c r="G74" s="50">
        <f t="shared" si="32"/>
        <v>138.66542184596923</v>
      </c>
      <c r="H74" s="50">
        <f t="shared" si="32"/>
        <v>174.33351515743198</v>
      </c>
      <c r="I74" s="50">
        <f t="shared" si="32"/>
        <v>143.67004367471995</v>
      </c>
      <c r="J74" s="50">
        <f t="shared" si="32"/>
        <v>118.55941211401202</v>
      </c>
      <c r="K74" s="50">
        <f t="shared" si="32"/>
        <v>115.85951980225195</v>
      </c>
      <c r="L74" s="50">
        <f t="shared" si="32"/>
        <v>115.8035338460148</v>
      </c>
      <c r="M74" s="50">
        <f t="shared" si="32"/>
        <v>100.23140093622605</v>
      </c>
      <c r="N74" s="50">
        <f t="shared" si="32"/>
        <v>134.75121190166908</v>
      </c>
      <c r="O74" s="50">
        <f t="shared" si="32"/>
        <v>140.9728051871565</v>
      </c>
      <c r="P74" s="50">
        <f t="shared" si="32"/>
        <v>153.36630503579585</v>
      </c>
      <c r="Q74" s="50">
        <f t="shared" si="32"/>
        <v>162.82594565922676</v>
      </c>
    </row>
    <row r="75" spans="1:17" ht="12" customHeight="1" x14ac:dyDescent="0.25">
      <c r="A75" s="52" t="s">
        <v>66</v>
      </c>
      <c r="B75" s="50">
        <v>0</v>
      </c>
      <c r="C75" s="50">
        <v>5.8151274927120014</v>
      </c>
      <c r="D75" s="50">
        <v>2.9081977953480003</v>
      </c>
      <c r="E75" s="50">
        <v>11.586188580480002</v>
      </c>
      <c r="F75" s="50">
        <v>8.6918870255400016</v>
      </c>
      <c r="G75" s="50">
        <v>8.6345777415489184</v>
      </c>
      <c r="H75" s="50">
        <v>8.6947930834200022</v>
      </c>
      <c r="I75" s="50">
        <v>8.6633019834840006</v>
      </c>
      <c r="J75" s="50">
        <v>5.7830023437840019</v>
      </c>
      <c r="K75" s="50">
        <v>5.7733859340720031</v>
      </c>
      <c r="L75" s="50">
        <v>5.7423298521950628</v>
      </c>
      <c r="M75" s="50">
        <v>2.8976238073277689</v>
      </c>
      <c r="N75" s="50">
        <v>5.7389699057540247</v>
      </c>
      <c r="O75" s="50">
        <v>5.7364450135437686</v>
      </c>
      <c r="P75" s="50">
        <v>8.634001458848676</v>
      </c>
      <c r="Q75" s="50">
        <v>8.6444816494205874</v>
      </c>
    </row>
    <row r="76" spans="1:17" ht="12" customHeight="1" x14ac:dyDescent="0.25">
      <c r="A76" s="52" t="s">
        <v>65</v>
      </c>
      <c r="B76" s="50">
        <v>124.76565320790203</v>
      </c>
      <c r="C76" s="50">
        <v>140.47150067780396</v>
      </c>
      <c r="D76" s="50">
        <v>140.506817424372</v>
      </c>
      <c r="E76" s="50">
        <v>154.90472209243202</v>
      </c>
      <c r="F76" s="50">
        <v>161.09102749211999</v>
      </c>
      <c r="G76" s="50">
        <v>130.03084410442031</v>
      </c>
      <c r="H76" s="50">
        <v>165.63872207401198</v>
      </c>
      <c r="I76" s="50">
        <v>135.00674169123596</v>
      </c>
      <c r="J76" s="50">
        <v>112.77640977022801</v>
      </c>
      <c r="K76" s="50">
        <v>110.08613386817996</v>
      </c>
      <c r="L76" s="50">
        <v>110.06120399381975</v>
      </c>
      <c r="M76" s="50">
        <v>97.333777128898276</v>
      </c>
      <c r="N76" s="50">
        <v>129.01224199591505</v>
      </c>
      <c r="O76" s="50">
        <v>135.23636017361272</v>
      </c>
      <c r="P76" s="50">
        <v>144.73230357694717</v>
      </c>
      <c r="Q76" s="50">
        <v>154.18146400980618</v>
      </c>
    </row>
    <row r="77" spans="1:17" ht="12" customHeight="1" x14ac:dyDescent="0.25">
      <c r="A77" s="51" t="s">
        <v>41</v>
      </c>
      <c r="B77" s="50">
        <v>103.83183658698972</v>
      </c>
      <c r="C77" s="50">
        <v>111.54788219599199</v>
      </c>
      <c r="D77" s="50">
        <v>163.94070969144008</v>
      </c>
      <c r="E77" s="50">
        <v>175.38979250430003</v>
      </c>
      <c r="F77" s="50">
        <v>210.77283596173206</v>
      </c>
      <c r="G77" s="50">
        <v>220.12602120496354</v>
      </c>
      <c r="H77" s="50">
        <v>238.98103943155192</v>
      </c>
      <c r="I77" s="50">
        <v>268.56960611738401</v>
      </c>
      <c r="J77" s="50">
        <v>270.79569987703201</v>
      </c>
      <c r="K77" s="50">
        <v>262.20904631103599</v>
      </c>
      <c r="L77" s="50">
        <v>271.44432891832383</v>
      </c>
      <c r="M77" s="50">
        <v>245.2091566788134</v>
      </c>
      <c r="N77" s="50">
        <v>230.13941807987246</v>
      </c>
      <c r="O77" s="50">
        <v>196.45862486595621</v>
      </c>
      <c r="P77" s="50">
        <v>212.84521775139845</v>
      </c>
      <c r="Q77" s="50">
        <v>200.99226127827762</v>
      </c>
    </row>
    <row r="78" spans="1:17" ht="12" customHeight="1" x14ac:dyDescent="0.25">
      <c r="A78" s="51" t="s">
        <v>64</v>
      </c>
      <c r="B78" s="50">
        <f>SUM(B79:B83)</f>
        <v>0</v>
      </c>
      <c r="C78" s="50">
        <f t="shared" ref="C78:Q78" si="33">SUM(C79:C83)</f>
        <v>0</v>
      </c>
      <c r="D78" s="50">
        <f t="shared" si="33"/>
        <v>0</v>
      </c>
      <c r="E78" s="50">
        <f t="shared" si="33"/>
        <v>0</v>
      </c>
      <c r="F78" s="50">
        <f t="shared" si="33"/>
        <v>0</v>
      </c>
      <c r="G78" s="50">
        <f t="shared" si="33"/>
        <v>0</v>
      </c>
      <c r="H78" s="50">
        <f t="shared" si="33"/>
        <v>0</v>
      </c>
      <c r="I78" s="50">
        <f t="shared" si="33"/>
        <v>0</v>
      </c>
      <c r="J78" s="50">
        <f t="shared" si="33"/>
        <v>0</v>
      </c>
      <c r="K78" s="50">
        <f t="shared" si="33"/>
        <v>0</v>
      </c>
      <c r="L78" s="50">
        <f t="shared" si="33"/>
        <v>0</v>
      </c>
      <c r="M78" s="50">
        <f t="shared" si="33"/>
        <v>0</v>
      </c>
      <c r="N78" s="50">
        <f t="shared" si="33"/>
        <v>0</v>
      </c>
      <c r="O78" s="50">
        <f t="shared" si="33"/>
        <v>0</v>
      </c>
      <c r="P78" s="50">
        <f t="shared" si="33"/>
        <v>0</v>
      </c>
      <c r="Q78" s="50">
        <f t="shared" si="33"/>
        <v>0</v>
      </c>
    </row>
    <row r="79" spans="1:17" ht="12" customHeight="1" x14ac:dyDescent="0.25">
      <c r="A79" s="52" t="s">
        <v>34</v>
      </c>
      <c r="B79" s="50">
        <v>0</v>
      </c>
      <c r="C79" s="50">
        <v>0</v>
      </c>
      <c r="D79" s="50">
        <v>0</v>
      </c>
      <c r="E79" s="50">
        <v>0</v>
      </c>
      <c r="F79" s="50">
        <v>0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50">
        <v>0</v>
      </c>
      <c r="Q79" s="50">
        <v>0</v>
      </c>
    </row>
    <row r="80" spans="1:17" ht="12" customHeight="1" x14ac:dyDescent="0.25">
      <c r="A80" s="52" t="s">
        <v>63</v>
      </c>
      <c r="B80" s="50">
        <v>0</v>
      </c>
      <c r="C80" s="50">
        <v>0</v>
      </c>
      <c r="D80" s="50">
        <v>0</v>
      </c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</row>
    <row r="81" spans="1:17" ht="12" customHeight="1" x14ac:dyDescent="0.25">
      <c r="A81" s="52" t="s">
        <v>62</v>
      </c>
      <c r="B81" s="50">
        <v>0</v>
      </c>
      <c r="C81" s="50">
        <v>0</v>
      </c>
      <c r="D81" s="50">
        <v>0</v>
      </c>
      <c r="E81" s="50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</row>
    <row r="82" spans="1:17" ht="12" customHeight="1" x14ac:dyDescent="0.25">
      <c r="A82" s="52" t="s">
        <v>33</v>
      </c>
      <c r="B82" s="50">
        <v>0</v>
      </c>
      <c r="C82" s="50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0">
        <v>0</v>
      </c>
      <c r="N82" s="50">
        <v>0</v>
      </c>
      <c r="O82" s="50">
        <v>0</v>
      </c>
      <c r="P82" s="50">
        <v>0</v>
      </c>
      <c r="Q82" s="50">
        <v>0</v>
      </c>
    </row>
    <row r="83" spans="1:17" ht="12" customHeight="1" x14ac:dyDescent="0.25">
      <c r="A83" s="52" t="s">
        <v>61</v>
      </c>
      <c r="B83" s="50">
        <v>0</v>
      </c>
      <c r="C83" s="50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</row>
    <row r="84" spans="1:17" ht="12" customHeight="1" x14ac:dyDescent="0.25">
      <c r="A84" s="51" t="s">
        <v>42</v>
      </c>
      <c r="B84" s="50">
        <v>0</v>
      </c>
      <c r="C84" s="50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50">
        <v>0</v>
      </c>
      <c r="N84" s="50">
        <v>0</v>
      </c>
      <c r="O84" s="50">
        <v>0</v>
      </c>
      <c r="P84" s="50">
        <v>0</v>
      </c>
      <c r="Q84" s="50">
        <v>0</v>
      </c>
    </row>
    <row r="85" spans="1:17" ht="12" customHeight="1" x14ac:dyDescent="0.25">
      <c r="A85" s="49" t="s">
        <v>30</v>
      </c>
      <c r="B85" s="48">
        <v>0</v>
      </c>
      <c r="C85" s="48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8">
        <v>0</v>
      </c>
      <c r="J85" s="48">
        <v>0</v>
      </c>
      <c r="K85" s="48">
        <v>0</v>
      </c>
      <c r="L85" s="48">
        <v>0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</row>
    <row r="86" spans="1:17" s="28" customFormat="1" ht="12" customHeight="1" x14ac:dyDescent="0.25"/>
    <row r="87" spans="1:17" ht="12.95" customHeight="1" x14ac:dyDescent="0.25">
      <c r="A87" s="27" t="s">
        <v>60</v>
      </c>
      <c r="B87" s="26">
        <f t="shared" ref="B87:Q87" si="34">SUM(B88,B93)</f>
        <v>369.18130567711745</v>
      </c>
      <c r="C87" s="26">
        <f t="shared" si="34"/>
        <v>397.02747113924391</v>
      </c>
      <c r="D87" s="26">
        <f t="shared" si="34"/>
        <v>436.69834639307999</v>
      </c>
      <c r="E87" s="26">
        <f t="shared" si="34"/>
        <v>460.86530815170005</v>
      </c>
      <c r="F87" s="26">
        <f t="shared" si="34"/>
        <v>494.59944545013599</v>
      </c>
      <c r="G87" s="26">
        <f t="shared" si="34"/>
        <v>450.58036012833401</v>
      </c>
      <c r="H87" s="26">
        <f t="shared" si="34"/>
        <v>507.57860826503986</v>
      </c>
      <c r="I87" s="26">
        <f t="shared" si="34"/>
        <v>505.00487780251194</v>
      </c>
      <c r="J87" s="26">
        <f t="shared" si="34"/>
        <v>469.6489453404601</v>
      </c>
      <c r="K87" s="26">
        <f t="shared" si="34"/>
        <v>438.74785549879203</v>
      </c>
      <c r="L87" s="26">
        <f t="shared" si="34"/>
        <v>471.57961518508216</v>
      </c>
      <c r="M87" s="26">
        <f t="shared" si="34"/>
        <v>419.88936088003152</v>
      </c>
      <c r="N87" s="26">
        <f t="shared" si="34"/>
        <v>405.28725698238719</v>
      </c>
      <c r="O87" s="26">
        <f t="shared" si="34"/>
        <v>380.68890624157552</v>
      </c>
      <c r="P87" s="26">
        <f t="shared" si="34"/>
        <v>399.24672939185098</v>
      </c>
      <c r="Q87" s="26">
        <f t="shared" si="34"/>
        <v>388.69818226218933</v>
      </c>
    </row>
    <row r="88" spans="1:17" ht="12" customHeight="1" x14ac:dyDescent="0.25">
      <c r="A88" s="25" t="s">
        <v>48</v>
      </c>
      <c r="B88" s="24">
        <f t="shared" ref="B88:Q88" si="35">SUM(B89:B92)</f>
        <v>369.18130567711745</v>
      </c>
      <c r="C88" s="24">
        <f t="shared" si="35"/>
        <v>397.02747113924391</v>
      </c>
      <c r="D88" s="24">
        <f t="shared" si="35"/>
        <v>436.69834639307999</v>
      </c>
      <c r="E88" s="24">
        <f t="shared" si="35"/>
        <v>460.86530815170005</v>
      </c>
      <c r="F88" s="24">
        <f t="shared" si="35"/>
        <v>494.59944545013599</v>
      </c>
      <c r="G88" s="24">
        <f t="shared" si="35"/>
        <v>450.58036012833401</v>
      </c>
      <c r="H88" s="24">
        <f t="shared" si="35"/>
        <v>507.57860826503986</v>
      </c>
      <c r="I88" s="24">
        <f t="shared" si="35"/>
        <v>505.00487780251194</v>
      </c>
      <c r="J88" s="24">
        <f t="shared" si="35"/>
        <v>469.6489453404601</v>
      </c>
      <c r="K88" s="24">
        <f t="shared" si="35"/>
        <v>438.74785549879203</v>
      </c>
      <c r="L88" s="24">
        <f t="shared" si="35"/>
        <v>471.57961518508216</v>
      </c>
      <c r="M88" s="24">
        <f t="shared" si="35"/>
        <v>419.88936088003152</v>
      </c>
      <c r="N88" s="24">
        <f t="shared" si="35"/>
        <v>405.28725698238719</v>
      </c>
      <c r="O88" s="24">
        <f t="shared" si="35"/>
        <v>380.68890624157552</v>
      </c>
      <c r="P88" s="24">
        <f t="shared" si="35"/>
        <v>399.24672939185098</v>
      </c>
      <c r="Q88" s="24">
        <f t="shared" si="35"/>
        <v>388.69818226218933</v>
      </c>
    </row>
    <row r="89" spans="1:17" ht="12" customHeight="1" x14ac:dyDescent="0.25">
      <c r="A89" s="23" t="s">
        <v>44</v>
      </c>
      <c r="B89" s="22">
        <v>333.72138971014004</v>
      </c>
      <c r="C89" s="22">
        <v>345.30339412561477</v>
      </c>
      <c r="D89" s="22">
        <v>380.21453275858011</v>
      </c>
      <c r="E89" s="22">
        <v>395.82632665540353</v>
      </c>
      <c r="F89" s="22">
        <v>428.96600370233813</v>
      </c>
      <c r="G89" s="22">
        <v>382.22355299737097</v>
      </c>
      <c r="H89" s="22">
        <v>437.66989908059793</v>
      </c>
      <c r="I89" s="22">
        <v>432.0787394332026</v>
      </c>
      <c r="J89" s="22">
        <v>393.7462997285171</v>
      </c>
      <c r="K89" s="22">
        <v>359.41367580364363</v>
      </c>
      <c r="L89" s="22">
        <v>393.60534242471437</v>
      </c>
      <c r="M89" s="22">
        <v>345.83581180523828</v>
      </c>
      <c r="N89" s="22">
        <v>335.43613126559023</v>
      </c>
      <c r="O89" s="22">
        <v>313.85044119541061</v>
      </c>
      <c r="P89" s="22">
        <v>328.79797563342981</v>
      </c>
      <c r="Q89" s="22">
        <v>318.34652594687697</v>
      </c>
    </row>
    <row r="90" spans="1:17" ht="12" customHeight="1" x14ac:dyDescent="0.25">
      <c r="A90" s="23" t="s">
        <v>43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</row>
    <row r="91" spans="1:17" ht="12" customHeight="1" x14ac:dyDescent="0.25">
      <c r="A91" s="23" t="s">
        <v>47</v>
      </c>
      <c r="B91" s="22">
        <v>22.050134308873805</v>
      </c>
      <c r="C91" s="22">
        <v>22.865097733737837</v>
      </c>
      <c r="D91" s="22">
        <v>24.811727392907756</v>
      </c>
      <c r="E91" s="22">
        <v>25.665240595149918</v>
      </c>
      <c r="F91" s="22">
        <v>26.519994769314359</v>
      </c>
      <c r="G91" s="22">
        <v>28.242994214915925</v>
      </c>
      <c r="H91" s="22">
        <v>29.188341616054966</v>
      </c>
      <c r="I91" s="22">
        <v>30.088952539551396</v>
      </c>
      <c r="J91" s="22">
        <v>32.744087536638403</v>
      </c>
      <c r="K91" s="22">
        <v>34.095105718031107</v>
      </c>
      <c r="L91" s="22">
        <v>34.242686050059454</v>
      </c>
      <c r="M91" s="22">
        <v>35.101441261612933</v>
      </c>
      <c r="N91" s="22">
        <v>35.426508178140693</v>
      </c>
      <c r="O91" s="22">
        <v>35.878686334708313</v>
      </c>
      <c r="P91" s="22">
        <v>35.98555888879207</v>
      </c>
      <c r="Q91" s="22">
        <v>36.60654614039256</v>
      </c>
    </row>
    <row r="92" spans="1:17" ht="12" customHeight="1" x14ac:dyDescent="0.25">
      <c r="A92" s="21" t="s">
        <v>46</v>
      </c>
      <c r="B92" s="20">
        <v>13.409781658103588</v>
      </c>
      <c r="C92" s="20">
        <v>28.85897927989129</v>
      </c>
      <c r="D92" s="20">
        <v>31.672086241592122</v>
      </c>
      <c r="E92" s="20">
        <v>39.373740901146604</v>
      </c>
      <c r="F92" s="20">
        <v>39.113446978483509</v>
      </c>
      <c r="G92" s="20">
        <v>40.113812916047117</v>
      </c>
      <c r="H92" s="20">
        <v>40.720367568386976</v>
      </c>
      <c r="I92" s="20">
        <v>42.837185829757956</v>
      </c>
      <c r="J92" s="20">
        <v>43.158558075304605</v>
      </c>
      <c r="K92" s="20">
        <v>45.239073977117293</v>
      </c>
      <c r="L92" s="20">
        <v>43.731586710308363</v>
      </c>
      <c r="M92" s="20">
        <v>38.952107813180277</v>
      </c>
      <c r="N92" s="20">
        <v>34.424617538656271</v>
      </c>
      <c r="O92" s="20">
        <v>30.959778711456583</v>
      </c>
      <c r="P92" s="20">
        <v>34.463194869629078</v>
      </c>
      <c r="Q92" s="20">
        <v>33.745110174919837</v>
      </c>
    </row>
    <row r="93" spans="1:17" ht="12" customHeight="1" x14ac:dyDescent="0.25">
      <c r="A93" s="19" t="s">
        <v>45</v>
      </c>
      <c r="B93" s="18">
        <v>0</v>
      </c>
      <c r="C93" s="18">
        <v>0</v>
      </c>
      <c r="D93" s="18">
        <v>0</v>
      </c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</row>
    <row r="94" spans="1:17" s="28" customFormat="1" ht="12" customHeight="1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2.95" customHeight="1" x14ac:dyDescent="0.25">
      <c r="A95" s="40" t="s">
        <v>59</v>
      </c>
      <c r="B95" s="47">
        <f t="shared" ref="B95:Q95" si="36">IF(B87=0,0,B87/B$87)</f>
        <v>1</v>
      </c>
      <c r="C95" s="47">
        <f t="shared" si="36"/>
        <v>1</v>
      </c>
      <c r="D95" s="47">
        <f t="shared" si="36"/>
        <v>1</v>
      </c>
      <c r="E95" s="47">
        <f t="shared" si="36"/>
        <v>1</v>
      </c>
      <c r="F95" s="47">
        <f t="shared" si="36"/>
        <v>1</v>
      </c>
      <c r="G95" s="47">
        <f t="shared" si="36"/>
        <v>1</v>
      </c>
      <c r="H95" s="47">
        <f t="shared" si="36"/>
        <v>1</v>
      </c>
      <c r="I95" s="47">
        <f t="shared" si="36"/>
        <v>1</v>
      </c>
      <c r="J95" s="47">
        <f t="shared" si="36"/>
        <v>1</v>
      </c>
      <c r="K95" s="47">
        <f t="shared" si="36"/>
        <v>1</v>
      </c>
      <c r="L95" s="47">
        <f t="shared" si="36"/>
        <v>1</v>
      </c>
      <c r="M95" s="47">
        <f t="shared" si="36"/>
        <v>1</v>
      </c>
      <c r="N95" s="47">
        <f t="shared" si="36"/>
        <v>1</v>
      </c>
      <c r="O95" s="47">
        <f t="shared" si="36"/>
        <v>1</v>
      </c>
      <c r="P95" s="47">
        <f t="shared" si="36"/>
        <v>1</v>
      </c>
      <c r="Q95" s="47">
        <f t="shared" si="36"/>
        <v>1</v>
      </c>
    </row>
    <row r="96" spans="1:17" ht="12" customHeight="1" x14ac:dyDescent="0.25">
      <c r="A96" s="46" t="s">
        <v>48</v>
      </c>
      <c r="B96" s="41">
        <f t="shared" ref="B96:Q96" si="37">IF(B88=0,0,B88/B$87)</f>
        <v>1</v>
      </c>
      <c r="C96" s="41">
        <f t="shared" si="37"/>
        <v>1</v>
      </c>
      <c r="D96" s="41">
        <f t="shared" si="37"/>
        <v>1</v>
      </c>
      <c r="E96" s="41">
        <f t="shared" si="37"/>
        <v>1</v>
      </c>
      <c r="F96" s="41">
        <f t="shared" si="37"/>
        <v>1</v>
      </c>
      <c r="G96" s="41">
        <f t="shared" si="37"/>
        <v>1</v>
      </c>
      <c r="H96" s="41">
        <f t="shared" si="37"/>
        <v>1</v>
      </c>
      <c r="I96" s="41">
        <f t="shared" si="37"/>
        <v>1</v>
      </c>
      <c r="J96" s="41">
        <f t="shared" si="37"/>
        <v>1</v>
      </c>
      <c r="K96" s="41">
        <f t="shared" si="37"/>
        <v>1</v>
      </c>
      <c r="L96" s="41">
        <f t="shared" si="37"/>
        <v>1</v>
      </c>
      <c r="M96" s="41">
        <f t="shared" si="37"/>
        <v>1</v>
      </c>
      <c r="N96" s="41">
        <f t="shared" si="37"/>
        <v>1</v>
      </c>
      <c r="O96" s="41">
        <f t="shared" si="37"/>
        <v>1</v>
      </c>
      <c r="P96" s="41">
        <f t="shared" si="37"/>
        <v>1</v>
      </c>
      <c r="Q96" s="41">
        <f t="shared" si="37"/>
        <v>1</v>
      </c>
    </row>
    <row r="97" spans="1:17" ht="12" customHeight="1" x14ac:dyDescent="0.25">
      <c r="A97" s="23" t="s">
        <v>44</v>
      </c>
      <c r="B97" s="45">
        <f t="shared" ref="B97:Q97" si="38">IF(B89=0,0,B89/B$87)</f>
        <v>0.90394986034858893</v>
      </c>
      <c r="C97" s="45">
        <f t="shared" si="38"/>
        <v>0.86972166720552024</v>
      </c>
      <c r="D97" s="45">
        <f t="shared" si="38"/>
        <v>0.87065713872967632</v>
      </c>
      <c r="E97" s="45">
        <f t="shared" si="38"/>
        <v>0.85887637809594453</v>
      </c>
      <c r="F97" s="45">
        <f t="shared" si="38"/>
        <v>0.86729980724490152</v>
      </c>
      <c r="G97" s="45">
        <f t="shared" si="38"/>
        <v>0.84829164078191577</v>
      </c>
      <c r="H97" s="45">
        <f t="shared" si="38"/>
        <v>0.86227018230063379</v>
      </c>
      <c r="I97" s="45">
        <f t="shared" si="38"/>
        <v>0.85559320003671735</v>
      </c>
      <c r="J97" s="45">
        <f t="shared" si="38"/>
        <v>0.83838429455660912</v>
      </c>
      <c r="K97" s="45">
        <f t="shared" si="38"/>
        <v>0.81918047301916253</v>
      </c>
      <c r="L97" s="45">
        <f t="shared" si="38"/>
        <v>0.83465300396887376</v>
      </c>
      <c r="M97" s="45">
        <f t="shared" si="38"/>
        <v>0.82363556695128692</v>
      </c>
      <c r="N97" s="45">
        <f t="shared" si="38"/>
        <v>0.82765032822181106</v>
      </c>
      <c r="O97" s="45">
        <f t="shared" si="38"/>
        <v>0.82442759967438894</v>
      </c>
      <c r="P97" s="45">
        <f t="shared" si="38"/>
        <v>0.82354582123758013</v>
      </c>
      <c r="Q97" s="45">
        <f t="shared" si="38"/>
        <v>0.8190069840155364</v>
      </c>
    </row>
    <row r="98" spans="1:17" ht="12" customHeight="1" x14ac:dyDescent="0.25">
      <c r="A98" s="23" t="s">
        <v>43</v>
      </c>
      <c r="B98" s="44">
        <f t="shared" ref="B98:Q98" si="39">IF(B90=0,0,B90/B$87)</f>
        <v>0</v>
      </c>
      <c r="C98" s="44">
        <f t="shared" si="39"/>
        <v>0</v>
      </c>
      <c r="D98" s="44">
        <f t="shared" si="39"/>
        <v>0</v>
      </c>
      <c r="E98" s="44">
        <f t="shared" si="39"/>
        <v>0</v>
      </c>
      <c r="F98" s="44">
        <f t="shared" si="39"/>
        <v>0</v>
      </c>
      <c r="G98" s="44">
        <f t="shared" si="39"/>
        <v>0</v>
      </c>
      <c r="H98" s="44">
        <f t="shared" si="39"/>
        <v>0</v>
      </c>
      <c r="I98" s="44">
        <f t="shared" si="39"/>
        <v>0</v>
      </c>
      <c r="J98" s="44">
        <f t="shared" si="39"/>
        <v>0</v>
      </c>
      <c r="K98" s="44">
        <f t="shared" si="39"/>
        <v>0</v>
      </c>
      <c r="L98" s="44">
        <f t="shared" si="39"/>
        <v>0</v>
      </c>
      <c r="M98" s="44">
        <f t="shared" si="39"/>
        <v>0</v>
      </c>
      <c r="N98" s="44">
        <f t="shared" si="39"/>
        <v>0</v>
      </c>
      <c r="O98" s="44">
        <f t="shared" si="39"/>
        <v>0</v>
      </c>
      <c r="P98" s="44">
        <f t="shared" si="39"/>
        <v>0</v>
      </c>
      <c r="Q98" s="44">
        <f t="shared" si="39"/>
        <v>0</v>
      </c>
    </row>
    <row r="99" spans="1:17" ht="12" customHeight="1" x14ac:dyDescent="0.25">
      <c r="A99" s="23" t="s">
        <v>47</v>
      </c>
      <c r="B99" s="44">
        <f t="shared" ref="B99:Q99" si="40">IF(B91=0,0,B91/B$87)</f>
        <v>5.9727115023962364E-2</v>
      </c>
      <c r="C99" s="44">
        <f t="shared" si="40"/>
        <v>5.7590719524087237E-2</v>
      </c>
      <c r="D99" s="44">
        <f t="shared" si="40"/>
        <v>5.6816627765689492E-2</v>
      </c>
      <c r="E99" s="44">
        <f t="shared" si="40"/>
        <v>5.5689243996429987E-2</v>
      </c>
      <c r="F99" s="44">
        <f t="shared" si="40"/>
        <v>5.3619135672864443E-2</v>
      </c>
      <c r="G99" s="44">
        <f t="shared" si="40"/>
        <v>6.2681369882326365E-2</v>
      </c>
      <c r="H99" s="44">
        <f t="shared" si="40"/>
        <v>5.7505066487778048E-2</v>
      </c>
      <c r="I99" s="44">
        <f t="shared" si="40"/>
        <v>5.9581508738056253E-2</v>
      </c>
      <c r="J99" s="44">
        <f t="shared" si="40"/>
        <v>6.9720347211471773E-2</v>
      </c>
      <c r="K99" s="44">
        <f t="shared" si="40"/>
        <v>7.771002248950018E-2</v>
      </c>
      <c r="L99" s="44">
        <f t="shared" si="40"/>
        <v>7.2612735893217373E-2</v>
      </c>
      <c r="M99" s="44">
        <f t="shared" si="40"/>
        <v>8.3596881778678661E-2</v>
      </c>
      <c r="N99" s="44">
        <f t="shared" si="40"/>
        <v>8.7410861229422376E-2</v>
      </c>
      <c r="O99" s="44">
        <f t="shared" si="40"/>
        <v>9.4246734660401704E-2</v>
      </c>
      <c r="P99" s="44">
        <f t="shared" si="40"/>
        <v>9.0133634766668608E-2</v>
      </c>
      <c r="Q99" s="44">
        <f t="shared" si="40"/>
        <v>9.4177302109687444E-2</v>
      </c>
    </row>
    <row r="100" spans="1:17" ht="12" customHeight="1" x14ac:dyDescent="0.25">
      <c r="A100" s="23" t="s">
        <v>46</v>
      </c>
      <c r="B100" s="43">
        <f t="shared" ref="B100:Q100" si="41">IF(B92=0,0,B92/B$87)</f>
        <v>3.6323024627448658E-2</v>
      </c>
      <c r="C100" s="43">
        <f t="shared" si="41"/>
        <v>7.2687613270392526E-2</v>
      </c>
      <c r="D100" s="43">
        <f t="shared" si="41"/>
        <v>7.2526233504634136E-2</v>
      </c>
      <c r="E100" s="43">
        <f t="shared" si="41"/>
        <v>8.5434377907625467E-2</v>
      </c>
      <c r="F100" s="43">
        <f t="shared" si="41"/>
        <v>7.9081057082234049E-2</v>
      </c>
      <c r="G100" s="43">
        <f t="shared" si="41"/>
        <v>8.9026989335757839E-2</v>
      </c>
      <c r="H100" s="43">
        <f t="shared" si="41"/>
        <v>8.0224751211588133E-2</v>
      </c>
      <c r="I100" s="43">
        <f t="shared" si="41"/>
        <v>8.4825291225226418E-2</v>
      </c>
      <c r="J100" s="43">
        <f t="shared" si="41"/>
        <v>9.1895358231919161E-2</v>
      </c>
      <c r="K100" s="43">
        <f t="shared" si="41"/>
        <v>0.10310950449133727</v>
      </c>
      <c r="L100" s="43">
        <f t="shared" si="41"/>
        <v>9.2734260137908864E-2</v>
      </c>
      <c r="M100" s="43">
        <f t="shared" si="41"/>
        <v>9.2767551270034346E-2</v>
      </c>
      <c r="N100" s="43">
        <f t="shared" si="41"/>
        <v>8.4938810548766605E-2</v>
      </c>
      <c r="O100" s="43">
        <f t="shared" si="41"/>
        <v>8.132566566520931E-2</v>
      </c>
      <c r="P100" s="43">
        <f t="shared" si="41"/>
        <v>8.6320543995751273E-2</v>
      </c>
      <c r="Q100" s="43">
        <f t="shared" si="41"/>
        <v>8.6815713874776199E-2</v>
      </c>
    </row>
    <row r="101" spans="1:17" ht="12" customHeight="1" x14ac:dyDescent="0.25">
      <c r="A101" s="42" t="s">
        <v>45</v>
      </c>
      <c r="B101" s="41">
        <f t="shared" ref="B101:Q101" si="42">IF(B93=0,0,B93/B$87)</f>
        <v>0</v>
      </c>
      <c r="C101" s="41">
        <f t="shared" si="42"/>
        <v>0</v>
      </c>
      <c r="D101" s="41">
        <f t="shared" si="42"/>
        <v>0</v>
      </c>
      <c r="E101" s="41">
        <f t="shared" si="42"/>
        <v>0</v>
      </c>
      <c r="F101" s="41">
        <f t="shared" si="42"/>
        <v>0</v>
      </c>
      <c r="G101" s="41">
        <f t="shared" si="42"/>
        <v>0</v>
      </c>
      <c r="H101" s="41">
        <f t="shared" si="42"/>
        <v>0</v>
      </c>
      <c r="I101" s="41">
        <f t="shared" si="42"/>
        <v>0</v>
      </c>
      <c r="J101" s="41">
        <f t="shared" si="42"/>
        <v>0</v>
      </c>
      <c r="K101" s="41">
        <f t="shared" si="42"/>
        <v>0</v>
      </c>
      <c r="L101" s="41">
        <f t="shared" si="42"/>
        <v>0</v>
      </c>
      <c r="M101" s="41">
        <f t="shared" si="42"/>
        <v>0</v>
      </c>
      <c r="N101" s="41">
        <f t="shared" si="42"/>
        <v>0</v>
      </c>
      <c r="O101" s="41">
        <f t="shared" si="42"/>
        <v>0</v>
      </c>
      <c r="P101" s="41">
        <f t="shared" si="42"/>
        <v>0</v>
      </c>
      <c r="Q101" s="41">
        <f t="shared" si="42"/>
        <v>0</v>
      </c>
    </row>
    <row r="102" spans="1:17" s="28" customFormat="1" ht="12" customHeight="1" x14ac:dyDescent="0.25"/>
    <row r="103" spans="1:17" s="28" customFormat="1" ht="12.95" customHeight="1" x14ac:dyDescent="0.25">
      <c r="A103" s="35" t="s">
        <v>58</v>
      </c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</row>
    <row r="104" spans="1:17" s="28" customFormat="1" ht="12" customHeight="1" x14ac:dyDescent="0.25">
      <c r="B104" s="33"/>
    </row>
    <row r="105" spans="1:17" ht="12.95" customHeight="1" x14ac:dyDescent="0.25">
      <c r="A105" s="27" t="s">
        <v>57</v>
      </c>
      <c r="B105" s="26">
        <f>SUM(B106,B111)</f>
        <v>149088.30414660613</v>
      </c>
      <c r="C105" s="26">
        <f t="shared" ref="C105:Q105" si="43">SUM(C106,C111)</f>
        <v>151766.55601842434</v>
      </c>
      <c r="D105" s="26">
        <f t="shared" si="43"/>
        <v>154341.08206501379</v>
      </c>
      <c r="E105" s="26">
        <f t="shared" si="43"/>
        <v>155356.15302420603</v>
      </c>
      <c r="F105" s="26">
        <f t="shared" si="43"/>
        <v>155447.37136198662</v>
      </c>
      <c r="G105" s="26">
        <f t="shared" si="43"/>
        <v>148821.3810068951</v>
      </c>
      <c r="H105" s="26">
        <f t="shared" si="43"/>
        <v>150324.56528464856</v>
      </c>
      <c r="I105" s="26">
        <f t="shared" si="43"/>
        <v>152184.98400702939</v>
      </c>
      <c r="J105" s="26">
        <f t="shared" si="43"/>
        <v>131504.72895228758</v>
      </c>
      <c r="K105" s="26">
        <f t="shared" si="43"/>
        <v>123023.44262020056</v>
      </c>
      <c r="L105" s="26">
        <f t="shared" si="43"/>
        <v>129118.91948149746</v>
      </c>
      <c r="M105" s="26">
        <f t="shared" si="43"/>
        <v>118140.47160977261</v>
      </c>
      <c r="N105" s="26">
        <f t="shared" si="43"/>
        <v>132843.05473023717</v>
      </c>
      <c r="O105" s="26">
        <f t="shared" si="43"/>
        <v>126730.74276479284</v>
      </c>
      <c r="P105" s="26">
        <f t="shared" si="43"/>
        <v>126896.50564038593</v>
      </c>
      <c r="Q105" s="26">
        <f t="shared" si="43"/>
        <v>120443.90918366925</v>
      </c>
    </row>
    <row r="106" spans="1:17" ht="12" customHeight="1" x14ac:dyDescent="0.25">
      <c r="A106" s="25" t="s">
        <v>48</v>
      </c>
      <c r="B106" s="24">
        <f>SUM(B107:B110)</f>
        <v>123414.48405657892</v>
      </c>
      <c r="C106" s="24">
        <f t="shared" ref="C106:Q106" si="44">SUM(C107:C110)</f>
        <v>126045.11656739948</v>
      </c>
      <c r="D106" s="24">
        <f t="shared" si="44"/>
        <v>128699.17082523441</v>
      </c>
      <c r="E106" s="24">
        <f t="shared" si="44"/>
        <v>129592.70994480346</v>
      </c>
      <c r="F106" s="24">
        <f t="shared" si="44"/>
        <v>129504.42663860635</v>
      </c>
      <c r="G106" s="24">
        <f t="shared" si="44"/>
        <v>122221.66107793484</v>
      </c>
      <c r="H106" s="24">
        <f t="shared" si="44"/>
        <v>123334.51006824085</v>
      </c>
      <c r="I106" s="24">
        <f t="shared" si="44"/>
        <v>124818.09295307862</v>
      </c>
      <c r="J106" s="24">
        <f t="shared" si="44"/>
        <v>103730.76557137526</v>
      </c>
      <c r="K106" s="24">
        <f t="shared" si="44"/>
        <v>94823.596220325591</v>
      </c>
      <c r="L106" s="24">
        <f t="shared" si="44"/>
        <v>100645.88886669539</v>
      </c>
      <c r="M106" s="24">
        <f t="shared" si="44"/>
        <v>89794.100370894332</v>
      </c>
      <c r="N106" s="24">
        <f t="shared" si="44"/>
        <v>104396.06492939357</v>
      </c>
      <c r="O106" s="24">
        <f t="shared" si="44"/>
        <v>98427.878393224717</v>
      </c>
      <c r="P106" s="24">
        <f t="shared" si="44"/>
        <v>98826.853342607501</v>
      </c>
      <c r="Q106" s="24">
        <f t="shared" si="44"/>
        <v>92665.86733403863</v>
      </c>
    </row>
    <row r="107" spans="1:17" ht="12" customHeight="1" x14ac:dyDescent="0.25">
      <c r="A107" s="23" t="s">
        <v>44</v>
      </c>
      <c r="B107" s="22">
        <v>98292.028405837307</v>
      </c>
      <c r="C107" s="22">
        <v>100919.62321331717</v>
      </c>
      <c r="D107" s="22">
        <v>103596.81712007287</v>
      </c>
      <c r="E107" s="22">
        <v>104526.95362077533</v>
      </c>
      <c r="F107" s="22">
        <v>104510.46265532241</v>
      </c>
      <c r="G107" s="22">
        <v>97620.93450530275</v>
      </c>
      <c r="H107" s="22">
        <v>98992.472736507334</v>
      </c>
      <c r="I107" s="22">
        <v>100825.58406020488</v>
      </c>
      <c r="J107" s="22">
        <v>80258.933014773647</v>
      </c>
      <c r="K107" s="22">
        <v>71570.726693850433</v>
      </c>
      <c r="L107" s="22">
        <v>77716.988579101366</v>
      </c>
      <c r="M107" s="22">
        <v>66797.245823453253</v>
      </c>
      <c r="N107" s="22">
        <v>81089.53270784716</v>
      </c>
      <c r="O107" s="22">
        <v>74982.732651052022</v>
      </c>
      <c r="P107" s="22">
        <v>75167.703643687608</v>
      </c>
      <c r="Q107" s="22">
        <v>69087.227369548156</v>
      </c>
    </row>
    <row r="108" spans="1:17" ht="12" customHeight="1" x14ac:dyDescent="0.25">
      <c r="A108" s="23" t="s">
        <v>43</v>
      </c>
      <c r="B108" s="22">
        <v>257.00271281580763</v>
      </c>
      <c r="C108" s="22">
        <v>265.71406054213691</v>
      </c>
      <c r="D108" s="22">
        <v>270.5096540414815</v>
      </c>
      <c r="E108" s="22">
        <v>272.69802214475055</v>
      </c>
      <c r="F108" s="22">
        <v>278.73490522690633</v>
      </c>
      <c r="G108" s="22">
        <v>285.89904850312263</v>
      </c>
      <c r="H108" s="22">
        <v>319.66092237979058</v>
      </c>
      <c r="I108" s="22">
        <v>353.14080615915469</v>
      </c>
      <c r="J108" s="22">
        <v>380.58820240210349</v>
      </c>
      <c r="K108" s="22">
        <v>389.43558703155867</v>
      </c>
      <c r="L108" s="22">
        <v>404.30625946340325</v>
      </c>
      <c r="M108" s="22">
        <v>409.34412077602661</v>
      </c>
      <c r="N108" s="22">
        <v>413.51763497245759</v>
      </c>
      <c r="O108" s="22">
        <v>414.23947870519879</v>
      </c>
      <c r="P108" s="22">
        <v>413.39116613789434</v>
      </c>
      <c r="Q108" s="22">
        <v>412.89353555826716</v>
      </c>
    </row>
    <row r="109" spans="1:17" ht="12" customHeight="1" x14ac:dyDescent="0.25">
      <c r="A109" s="23" t="s">
        <v>47</v>
      </c>
      <c r="B109" s="22">
        <v>11488.022018530657</v>
      </c>
      <c r="C109" s="22">
        <v>11485.261700790656</v>
      </c>
      <c r="D109" s="22">
        <v>11473.823529714522</v>
      </c>
      <c r="E109" s="22">
        <v>11391.963301426591</v>
      </c>
      <c r="F109" s="22">
        <v>11452.017532743736</v>
      </c>
      <c r="G109" s="22">
        <v>11329.905570698966</v>
      </c>
      <c r="H109" s="22">
        <v>11276.980221238699</v>
      </c>
      <c r="I109" s="22">
        <v>11272.191783162412</v>
      </c>
      <c r="J109" s="22">
        <v>10932.878505583576</v>
      </c>
      <c r="K109" s="22">
        <v>10948.950550767475</v>
      </c>
      <c r="L109" s="22">
        <v>10930.912577347455</v>
      </c>
      <c r="M109" s="22">
        <v>11099.290430024294</v>
      </c>
      <c r="N109" s="22">
        <v>11133.950538342662</v>
      </c>
      <c r="O109" s="22">
        <v>11234.435107514379</v>
      </c>
      <c r="P109" s="22">
        <v>11152.684965300312</v>
      </c>
      <c r="Q109" s="22">
        <v>11197.818419922942</v>
      </c>
    </row>
    <row r="110" spans="1:17" ht="12" customHeight="1" x14ac:dyDescent="0.25">
      <c r="A110" s="21" t="s">
        <v>46</v>
      </c>
      <c r="B110" s="20">
        <v>13377.43091939515</v>
      </c>
      <c r="C110" s="20">
        <v>13374.517592749527</v>
      </c>
      <c r="D110" s="20">
        <v>13358.020521405539</v>
      </c>
      <c r="E110" s="20">
        <v>13401.095000456799</v>
      </c>
      <c r="F110" s="20">
        <v>13263.211545313305</v>
      </c>
      <c r="G110" s="20">
        <v>12984.921953430012</v>
      </c>
      <c r="H110" s="20">
        <v>12745.396188115032</v>
      </c>
      <c r="I110" s="20">
        <v>12367.176303552178</v>
      </c>
      <c r="J110" s="20">
        <v>12158.365848615933</v>
      </c>
      <c r="K110" s="20">
        <v>11914.483388676123</v>
      </c>
      <c r="L110" s="20">
        <v>11593.681450783159</v>
      </c>
      <c r="M110" s="20">
        <v>11488.219996640757</v>
      </c>
      <c r="N110" s="20">
        <v>11759.06404823129</v>
      </c>
      <c r="O110" s="20">
        <v>11796.471155953117</v>
      </c>
      <c r="P110" s="20">
        <v>12093.073567481679</v>
      </c>
      <c r="Q110" s="20">
        <v>11967.928009009271</v>
      </c>
    </row>
    <row r="111" spans="1:17" ht="12" customHeight="1" x14ac:dyDescent="0.25">
      <c r="A111" s="19" t="s">
        <v>45</v>
      </c>
      <c r="B111" s="18">
        <v>25673.820090027213</v>
      </c>
      <c r="C111" s="18">
        <v>25721.439451024857</v>
      </c>
      <c r="D111" s="18">
        <v>25641.91123977938</v>
      </c>
      <c r="E111" s="18">
        <v>25763.443079402561</v>
      </c>
      <c r="F111" s="18">
        <v>25942.944723380275</v>
      </c>
      <c r="G111" s="18">
        <v>26599.719928960247</v>
      </c>
      <c r="H111" s="18">
        <v>26990.05521640772</v>
      </c>
      <c r="I111" s="18">
        <v>27366.891053950767</v>
      </c>
      <c r="J111" s="18">
        <v>27773.963380912319</v>
      </c>
      <c r="K111" s="18">
        <v>28199.846399874961</v>
      </c>
      <c r="L111" s="18">
        <v>28473.030614802072</v>
      </c>
      <c r="M111" s="18">
        <v>28346.371238878277</v>
      </c>
      <c r="N111" s="18">
        <v>28446.989800843603</v>
      </c>
      <c r="O111" s="18">
        <v>28302.864371568121</v>
      </c>
      <c r="P111" s="18">
        <v>28069.65229777843</v>
      </c>
      <c r="Q111" s="18">
        <v>27778.04184963063</v>
      </c>
    </row>
    <row r="112" spans="1:17" s="28" customFormat="1" ht="12" customHeight="1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</row>
    <row r="113" spans="1:17" ht="12.95" customHeight="1" x14ac:dyDescent="0.25">
      <c r="A113" s="32" t="s">
        <v>56</v>
      </c>
      <c r="B113" s="31">
        <f t="shared" ref="B113" si="45">SUM(B114:B117)</f>
        <v>75287.396556581472</v>
      </c>
      <c r="C113" s="31">
        <f t="shared" ref="C113:Q113" si="46">SUM(C114:C117)</f>
        <v>77157.804134991718</v>
      </c>
      <c r="D113" s="31">
        <f t="shared" si="46"/>
        <v>79820.836589266793</v>
      </c>
      <c r="E113" s="31">
        <f t="shared" si="46"/>
        <v>81223.926629862137</v>
      </c>
      <c r="F113" s="31">
        <f t="shared" si="46"/>
        <v>81387.033989031464</v>
      </c>
      <c r="G113" s="31">
        <f t="shared" si="46"/>
        <v>77875.818900966566</v>
      </c>
      <c r="H113" s="31">
        <f t="shared" si="46"/>
        <v>79349.667314939987</v>
      </c>
      <c r="I113" s="31">
        <f t="shared" si="46"/>
        <v>81182.89036277344</v>
      </c>
      <c r="J113" s="31">
        <f t="shared" si="46"/>
        <v>69694.527295396983</v>
      </c>
      <c r="K113" s="31">
        <f t="shared" si="46"/>
        <v>64048.057920602732</v>
      </c>
      <c r="L113" s="31">
        <f t="shared" si="46"/>
        <v>68947.856859139138</v>
      </c>
      <c r="M113" s="31">
        <f t="shared" si="46"/>
        <v>62383.368127745656</v>
      </c>
      <c r="N113" s="31">
        <f t="shared" si="46"/>
        <v>73651.786686336229</v>
      </c>
      <c r="O113" s="31">
        <f t="shared" si="46"/>
        <v>69770.318614969321</v>
      </c>
      <c r="P113" s="31">
        <f t="shared" si="46"/>
        <v>71014.201810183222</v>
      </c>
      <c r="Q113" s="31">
        <f t="shared" si="46"/>
        <v>66899.952794453391</v>
      </c>
    </row>
    <row r="114" spans="1:17" ht="12" customHeight="1" x14ac:dyDescent="0.25">
      <c r="A114" s="23" t="s">
        <v>44</v>
      </c>
      <c r="B114" s="22">
        <v>60205.991319255372</v>
      </c>
      <c r="C114" s="22">
        <v>62208.805426823368</v>
      </c>
      <c r="D114" s="22">
        <v>64765.484754763114</v>
      </c>
      <c r="E114" s="22">
        <v>66169.7618399247</v>
      </c>
      <c r="F114" s="22">
        <v>66178.218491578053</v>
      </c>
      <c r="G114" s="22">
        <v>62763.175108447213</v>
      </c>
      <c r="H114" s="22">
        <v>64130.673316396365</v>
      </c>
      <c r="I114" s="22">
        <v>65925.90738815174</v>
      </c>
      <c r="J114" s="22">
        <v>54592.131290013247</v>
      </c>
      <c r="K114" s="22">
        <v>49002.850973110726</v>
      </c>
      <c r="L114" s="22">
        <v>53897.586963664296</v>
      </c>
      <c r="M114" s="22">
        <v>46997.625780382274</v>
      </c>
      <c r="N114" s="22">
        <v>57875.320983173995</v>
      </c>
      <c r="O114" s="22">
        <v>53730.505327277599</v>
      </c>
      <c r="P114" s="22">
        <v>54771.178896231693</v>
      </c>
      <c r="Q114" s="22">
        <v>50579.164198529135</v>
      </c>
    </row>
    <row r="115" spans="1:17" ht="12" customHeight="1" x14ac:dyDescent="0.25">
      <c r="A115" s="23" t="s">
        <v>43</v>
      </c>
      <c r="B115" s="30">
        <v>427.80315269143716</v>
      </c>
      <c r="C115" s="30">
        <v>455.16897531100267</v>
      </c>
      <c r="D115" s="30">
        <v>474.72333186916688</v>
      </c>
      <c r="E115" s="30">
        <v>488.68114523351369</v>
      </c>
      <c r="F115" s="30">
        <v>510.36623086653105</v>
      </c>
      <c r="G115" s="30">
        <v>533.80489052748226</v>
      </c>
      <c r="H115" s="30">
        <v>612.72449784105947</v>
      </c>
      <c r="I115" s="30">
        <v>692.77513010301152</v>
      </c>
      <c r="J115" s="30">
        <v>760.75394702408983</v>
      </c>
      <c r="K115" s="30">
        <v>789.44999375648445</v>
      </c>
      <c r="L115" s="30">
        <v>832.09614971864448</v>
      </c>
      <c r="M115" s="30">
        <v>865.17916842680722</v>
      </c>
      <c r="N115" s="30">
        <v>898.61417247107852</v>
      </c>
      <c r="O115" s="30">
        <v>930.72409661005884</v>
      </c>
      <c r="P115" s="30">
        <v>976.27856167425102</v>
      </c>
      <c r="Q115" s="30">
        <v>1046.2840074344938</v>
      </c>
    </row>
    <row r="116" spans="1:17" ht="12" customHeight="1" x14ac:dyDescent="0.25">
      <c r="A116" s="23" t="s">
        <v>47</v>
      </c>
      <c r="B116" s="22">
        <v>6856.6301331108507</v>
      </c>
      <c r="C116" s="22">
        <v>6915.5196991587136</v>
      </c>
      <c r="D116" s="22">
        <v>6969.3009385187261</v>
      </c>
      <c r="E116" s="22">
        <v>6995.616571871783</v>
      </c>
      <c r="F116" s="22">
        <v>7097.3963636352646</v>
      </c>
      <c r="G116" s="22">
        <v>7064.1067295371367</v>
      </c>
      <c r="H116" s="22">
        <v>7134.1963649631698</v>
      </c>
      <c r="I116" s="22">
        <v>7243.7792608637237</v>
      </c>
      <c r="J116" s="22">
        <v>7063.7879315729033</v>
      </c>
      <c r="K116" s="22">
        <v>7111.4729259972028</v>
      </c>
      <c r="L116" s="22">
        <v>7184.9017282708028</v>
      </c>
      <c r="M116" s="22">
        <v>7400.7104104606606</v>
      </c>
      <c r="N116" s="22">
        <v>7464.6932983500728</v>
      </c>
      <c r="O116" s="22">
        <v>7574.7468125914802</v>
      </c>
      <c r="P116" s="22">
        <v>7559.4150781428398</v>
      </c>
      <c r="Q116" s="22">
        <v>7625.4183943890484</v>
      </c>
    </row>
    <row r="117" spans="1:17" ht="12" customHeight="1" x14ac:dyDescent="0.25">
      <c r="A117" s="29" t="s">
        <v>46</v>
      </c>
      <c r="B117" s="18">
        <v>7796.9719515238157</v>
      </c>
      <c r="C117" s="18">
        <v>7578.3100336986399</v>
      </c>
      <c r="D117" s="18">
        <v>7611.3275641157779</v>
      </c>
      <c r="E117" s="18">
        <v>7569.8670728321513</v>
      </c>
      <c r="F117" s="18">
        <v>7601.0529029516092</v>
      </c>
      <c r="G117" s="18">
        <v>7514.7321724547419</v>
      </c>
      <c r="H117" s="18">
        <v>7472.0731357393952</v>
      </c>
      <c r="I117" s="18">
        <v>7320.4285836549634</v>
      </c>
      <c r="J117" s="18">
        <v>7277.8541267867467</v>
      </c>
      <c r="K117" s="18">
        <v>7144.284027738322</v>
      </c>
      <c r="L117" s="18">
        <v>7033.2720174854039</v>
      </c>
      <c r="M117" s="18">
        <v>7119.8527684759092</v>
      </c>
      <c r="N117" s="18">
        <v>7413.1582323410812</v>
      </c>
      <c r="O117" s="18">
        <v>7534.3423784901888</v>
      </c>
      <c r="P117" s="18">
        <v>7707.3292741344394</v>
      </c>
      <c r="Q117" s="18">
        <v>7649.0861941007097</v>
      </c>
    </row>
    <row r="118" spans="1:17" s="28" customFormat="1" ht="12" customHeight="1" x14ac:dyDescent="0.25"/>
    <row r="119" spans="1:17" ht="12.95" customHeight="1" x14ac:dyDescent="0.25">
      <c r="A119" s="27" t="s">
        <v>55</v>
      </c>
      <c r="B119" s="26">
        <f>SUM(B120,B125)</f>
        <v>9884.0481789178975</v>
      </c>
      <c r="C119" s="26">
        <f t="shared" ref="C119:Q119" si="47">SUM(C120,C125)</f>
        <v>10199.600827419481</v>
      </c>
      <c r="D119" s="26">
        <f t="shared" si="47"/>
        <v>10713.546292448033</v>
      </c>
      <c r="E119" s="26">
        <f t="shared" si="47"/>
        <v>10786.849545717236</v>
      </c>
      <c r="F119" s="26">
        <f t="shared" si="47"/>
        <v>10973.588067711504</v>
      </c>
      <c r="G119" s="26">
        <f t="shared" si="47"/>
        <v>9602.1767455933914</v>
      </c>
      <c r="H119" s="26">
        <f t="shared" si="47"/>
        <v>10206.966794864727</v>
      </c>
      <c r="I119" s="26">
        <f t="shared" si="47"/>
        <v>9583.2814763558836</v>
      </c>
      <c r="J119" s="26">
        <f t="shared" si="47"/>
        <v>8645.6136389121293</v>
      </c>
      <c r="K119" s="26">
        <f t="shared" si="47"/>
        <v>8061.8169628006999</v>
      </c>
      <c r="L119" s="26">
        <f t="shared" si="47"/>
        <v>8707.4711577876133</v>
      </c>
      <c r="M119" s="26">
        <f t="shared" si="47"/>
        <v>7629.1000232917841</v>
      </c>
      <c r="N119" s="26">
        <f t="shared" si="47"/>
        <v>7396.7441246348562</v>
      </c>
      <c r="O119" s="26">
        <f t="shared" si="47"/>
        <v>6877.9249046285495</v>
      </c>
      <c r="P119" s="26">
        <f t="shared" si="47"/>
        <v>7133.8494784789555</v>
      </c>
      <c r="Q119" s="26">
        <f t="shared" si="47"/>
        <v>6851.0993005430319</v>
      </c>
    </row>
    <row r="120" spans="1:17" ht="12" customHeight="1" x14ac:dyDescent="0.25">
      <c r="A120" s="25" t="s">
        <v>48</v>
      </c>
      <c r="B120" s="24">
        <f>SUM(B121:B124)</f>
        <v>9884.0481789178975</v>
      </c>
      <c r="C120" s="24">
        <f t="shared" ref="C120:Q120" si="48">SUM(C121:C124)</f>
        <v>10199.600827419481</v>
      </c>
      <c r="D120" s="24">
        <f t="shared" si="48"/>
        <v>10713.546292448033</v>
      </c>
      <c r="E120" s="24">
        <f t="shared" si="48"/>
        <v>10786.849545717236</v>
      </c>
      <c r="F120" s="24">
        <f t="shared" si="48"/>
        <v>10973.588067711504</v>
      </c>
      <c r="G120" s="24">
        <f t="shared" si="48"/>
        <v>9602.1767455933914</v>
      </c>
      <c r="H120" s="24">
        <f t="shared" si="48"/>
        <v>10206.966794864727</v>
      </c>
      <c r="I120" s="24">
        <f t="shared" si="48"/>
        <v>9583.2814763558836</v>
      </c>
      <c r="J120" s="24">
        <f t="shared" si="48"/>
        <v>8645.6136389121293</v>
      </c>
      <c r="K120" s="24">
        <f t="shared" si="48"/>
        <v>8061.8169628006999</v>
      </c>
      <c r="L120" s="24">
        <f t="shared" si="48"/>
        <v>8707.4711577876133</v>
      </c>
      <c r="M120" s="24">
        <f t="shared" si="48"/>
        <v>7629.1000232917841</v>
      </c>
      <c r="N120" s="24">
        <f t="shared" si="48"/>
        <v>7396.7441246348562</v>
      </c>
      <c r="O120" s="24">
        <f t="shared" si="48"/>
        <v>6877.9249046285495</v>
      </c>
      <c r="P120" s="24">
        <f t="shared" si="48"/>
        <v>7133.8494784789555</v>
      </c>
      <c r="Q120" s="24">
        <f t="shared" si="48"/>
        <v>6851.0993005430319</v>
      </c>
    </row>
    <row r="121" spans="1:17" ht="12" customHeight="1" x14ac:dyDescent="0.25">
      <c r="A121" s="23" t="s">
        <v>44</v>
      </c>
      <c r="B121" s="22">
        <v>8934.6839710115601</v>
      </c>
      <c r="C121" s="22">
        <v>8870.8138364540755</v>
      </c>
      <c r="D121" s="22">
        <v>9327.8255606307375</v>
      </c>
      <c r="E121" s="22">
        <v>9264.5702688915044</v>
      </c>
      <c r="F121" s="22">
        <v>9517.3908159111397</v>
      </c>
      <c r="G121" s="22">
        <v>8145.4462665973751</v>
      </c>
      <c r="H121" s="22">
        <v>8801.1631189445252</v>
      </c>
      <c r="I121" s="22">
        <v>8199.3904652079273</v>
      </c>
      <c r="J121" s="22">
        <v>7248.3466916683437</v>
      </c>
      <c r="K121" s="22">
        <v>6604.083032980986</v>
      </c>
      <c r="L121" s="22">
        <v>7267.7169588197594</v>
      </c>
      <c r="M121" s="22">
        <v>6283.5981230120051</v>
      </c>
      <c r="N121" s="22">
        <v>6121.9177025267909</v>
      </c>
      <c r="O121" s="22">
        <v>5670.3511198636152</v>
      </c>
      <c r="P121" s="22">
        <v>5875.0519273392338</v>
      </c>
      <c r="Q121" s="22">
        <v>5611.0981753286997</v>
      </c>
    </row>
    <row r="122" spans="1:17" ht="12" customHeight="1" x14ac:dyDescent="0.25">
      <c r="A122" s="23" t="s">
        <v>43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</row>
    <row r="123" spans="1:17" ht="12" customHeight="1" x14ac:dyDescent="0.25">
      <c r="A123" s="23" t="s">
        <v>47</v>
      </c>
      <c r="B123" s="22">
        <v>590.34568248461505</v>
      </c>
      <c r="C123" s="22">
        <v>587.40235050956346</v>
      </c>
      <c r="D123" s="22">
        <v>608.7075717485028</v>
      </c>
      <c r="E123" s="22">
        <v>600.71149630422701</v>
      </c>
      <c r="F123" s="22">
        <v>588.39430742074956</v>
      </c>
      <c r="G123" s="22">
        <v>601.87759226601224</v>
      </c>
      <c r="H123" s="22">
        <v>586.95230417723894</v>
      </c>
      <c r="I123" s="22">
        <v>570.98636902275064</v>
      </c>
      <c r="J123" s="22">
        <v>602.77518476118962</v>
      </c>
      <c r="K123" s="22">
        <v>626.48397748547654</v>
      </c>
      <c r="L123" s="22">
        <v>632.27330347823977</v>
      </c>
      <c r="M123" s="22">
        <v>637.76897272483802</v>
      </c>
      <c r="N123" s="22">
        <v>646.55577422800275</v>
      </c>
      <c r="O123" s="22">
        <v>648.22196350069555</v>
      </c>
      <c r="P123" s="22">
        <v>642.99978337361142</v>
      </c>
      <c r="Q123" s="22">
        <v>645.21804861070939</v>
      </c>
    </row>
    <row r="124" spans="1:17" ht="12" customHeight="1" x14ac:dyDescent="0.25">
      <c r="A124" s="21" t="s">
        <v>46</v>
      </c>
      <c r="B124" s="20">
        <v>359.01852542172389</v>
      </c>
      <c r="C124" s="20">
        <v>741.38464045584294</v>
      </c>
      <c r="D124" s="20">
        <v>777.01316006879347</v>
      </c>
      <c r="E124" s="20">
        <v>921.56778052150423</v>
      </c>
      <c r="F124" s="20">
        <v>867.80294437961572</v>
      </c>
      <c r="G124" s="20">
        <v>854.85288673000468</v>
      </c>
      <c r="H124" s="20">
        <v>818.85137174296381</v>
      </c>
      <c r="I124" s="20">
        <v>812.90464212520544</v>
      </c>
      <c r="J124" s="20">
        <v>794.49176248259653</v>
      </c>
      <c r="K124" s="20">
        <v>831.24995233423795</v>
      </c>
      <c r="L124" s="20">
        <v>807.48089548961514</v>
      </c>
      <c r="M124" s="20">
        <v>707.73292755494083</v>
      </c>
      <c r="N124" s="20">
        <v>628.27064788006248</v>
      </c>
      <c r="O124" s="20">
        <v>559.35182126423797</v>
      </c>
      <c r="P124" s="20">
        <v>615.79776776611004</v>
      </c>
      <c r="Q124" s="20">
        <v>594.78307660362316</v>
      </c>
    </row>
    <row r="125" spans="1:17" ht="12" customHeight="1" x14ac:dyDescent="0.25">
      <c r="A125" s="19" t="s">
        <v>45</v>
      </c>
      <c r="B125" s="18">
        <v>0</v>
      </c>
      <c r="C125" s="18">
        <v>0</v>
      </c>
      <c r="D125" s="18">
        <v>0</v>
      </c>
      <c r="E125" s="18">
        <v>0</v>
      </c>
      <c r="F125" s="18">
        <v>0</v>
      </c>
      <c r="G125" s="18">
        <v>0</v>
      </c>
      <c r="H125" s="18">
        <v>0</v>
      </c>
      <c r="I125" s="18">
        <v>0</v>
      </c>
      <c r="J125" s="18">
        <v>0</v>
      </c>
      <c r="K125" s="18">
        <v>0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</row>
    <row r="127" spans="1:17" ht="12.95" customHeight="1" x14ac:dyDescent="0.25">
      <c r="A127" s="40" t="s">
        <v>40</v>
      </c>
      <c r="B127" s="39">
        <f t="shared" ref="B127:Q127" si="49">IF(B113=0,"",B113/B106)</f>
        <v>0.610036959049849</v>
      </c>
      <c r="C127" s="39">
        <f t="shared" si="49"/>
        <v>0.61214433558584957</v>
      </c>
      <c r="D127" s="39">
        <f t="shared" si="49"/>
        <v>0.62021251634681163</v>
      </c>
      <c r="E127" s="39">
        <f t="shared" si="49"/>
        <v>0.62676308462456953</v>
      </c>
      <c r="F127" s="39">
        <f t="shared" si="49"/>
        <v>0.62844982292496643</v>
      </c>
      <c r="G127" s="39">
        <f t="shared" si="49"/>
        <v>0.63716871636451511</v>
      </c>
      <c r="H127" s="39">
        <f t="shared" si="49"/>
        <v>0.64336954248276412</v>
      </c>
      <c r="I127" s="39">
        <f t="shared" si="49"/>
        <v>0.65040963567110066</v>
      </c>
      <c r="J127" s="39">
        <f t="shared" si="49"/>
        <v>0.67187904101065798</v>
      </c>
      <c r="K127" s="39">
        <f t="shared" si="49"/>
        <v>0.67544430367084018</v>
      </c>
      <c r="L127" s="39">
        <f t="shared" si="49"/>
        <v>0.68505388183773686</v>
      </c>
      <c r="M127" s="39">
        <f t="shared" si="49"/>
        <v>0.69473793790540017</v>
      </c>
      <c r="N127" s="39">
        <f t="shared" si="49"/>
        <v>0.70550347598014651</v>
      </c>
      <c r="O127" s="39">
        <f t="shared" si="49"/>
        <v>0.70884712496019786</v>
      </c>
      <c r="P127" s="39">
        <f t="shared" si="49"/>
        <v>0.71857192056894792</v>
      </c>
      <c r="Q127" s="39">
        <f t="shared" si="49"/>
        <v>0.72194816407744633</v>
      </c>
    </row>
    <row r="128" spans="1:17" ht="12" customHeight="1" x14ac:dyDescent="0.25">
      <c r="A128" s="23" t="s">
        <v>44</v>
      </c>
      <c r="B128" s="38">
        <f t="shared" ref="B128:Q128" si="50">IF(B114=0,"",B114/B107)</f>
        <v>0.61252160826991231</v>
      </c>
      <c r="C128" s="38">
        <f t="shared" si="50"/>
        <v>0.61641931911825054</v>
      </c>
      <c r="D128" s="38">
        <f t="shared" si="50"/>
        <v>0.62516867366395357</v>
      </c>
      <c r="E128" s="38">
        <f t="shared" si="50"/>
        <v>0.63304018291769182</v>
      </c>
      <c r="F128" s="38">
        <f t="shared" si="50"/>
        <v>0.63322098869502796</v>
      </c>
      <c r="G128" s="38">
        <f t="shared" si="50"/>
        <v>0.64292741537971987</v>
      </c>
      <c r="H128" s="38">
        <f t="shared" si="50"/>
        <v>0.64783383568057573</v>
      </c>
      <c r="I128" s="38">
        <f t="shared" si="50"/>
        <v>0.65386090249461004</v>
      </c>
      <c r="J128" s="38">
        <f t="shared" si="50"/>
        <v>0.68020006296326185</v>
      </c>
      <c r="K128" s="38">
        <f t="shared" si="50"/>
        <v>0.68467728688468377</v>
      </c>
      <c r="L128" s="38">
        <f t="shared" si="50"/>
        <v>0.69351100639735452</v>
      </c>
      <c r="M128" s="38">
        <f t="shared" si="50"/>
        <v>0.7035862811559348</v>
      </c>
      <c r="N128" s="38">
        <f t="shared" si="50"/>
        <v>0.71372122949197003</v>
      </c>
      <c r="O128" s="38">
        <f t="shared" si="50"/>
        <v>0.71657171494834482</v>
      </c>
      <c r="P128" s="38">
        <f t="shared" si="50"/>
        <v>0.72865308159285824</v>
      </c>
      <c r="Q128" s="38">
        <f t="shared" si="50"/>
        <v>0.73210586275203615</v>
      </c>
    </row>
    <row r="129" spans="1:17" ht="12" customHeight="1" x14ac:dyDescent="0.25">
      <c r="A129" s="23" t="s">
        <v>43</v>
      </c>
      <c r="B129" s="37">
        <f t="shared" ref="B129:Q129" si="51">IF(B115=0,"",B115/B108)</f>
        <v>1.6645861360928171</v>
      </c>
      <c r="C129" s="37">
        <f t="shared" si="51"/>
        <v>1.7130029716241608</v>
      </c>
      <c r="D129" s="37">
        <f t="shared" si="51"/>
        <v>1.754921958520453</v>
      </c>
      <c r="E129" s="37">
        <f t="shared" si="51"/>
        <v>1.7920230641574559</v>
      </c>
      <c r="F129" s="37">
        <f t="shared" si="51"/>
        <v>1.8310093974454453</v>
      </c>
      <c r="G129" s="37">
        <f t="shared" si="51"/>
        <v>1.8671097134541599</v>
      </c>
      <c r="H129" s="37">
        <f t="shared" si="51"/>
        <v>1.9167951255332947</v>
      </c>
      <c r="I129" s="37">
        <f t="shared" si="51"/>
        <v>1.9617532667430941</v>
      </c>
      <c r="J129" s="37">
        <f t="shared" si="51"/>
        <v>1.9988899871896952</v>
      </c>
      <c r="K129" s="37">
        <f t="shared" si="51"/>
        <v>2.0271644914991032</v>
      </c>
      <c r="L129" s="37">
        <f t="shared" si="51"/>
        <v>2.0580837675454382</v>
      </c>
      <c r="M129" s="37">
        <f t="shared" si="51"/>
        <v>2.1135741898200893</v>
      </c>
      <c r="N129" s="37">
        <f t="shared" si="51"/>
        <v>2.1730975815116831</v>
      </c>
      <c r="O129" s="37">
        <f t="shared" si="51"/>
        <v>2.2468261584319582</v>
      </c>
      <c r="P129" s="37">
        <f t="shared" si="51"/>
        <v>2.3616338268549142</v>
      </c>
      <c r="Q129" s="37">
        <f t="shared" si="51"/>
        <v>2.5340285505313829</v>
      </c>
    </row>
    <row r="130" spans="1:17" ht="12" customHeight="1" x14ac:dyDescent="0.25">
      <c r="A130" s="23" t="s">
        <v>47</v>
      </c>
      <c r="B130" s="37">
        <f t="shared" ref="B130:Q130" si="52">IF(B116=0,"",B116/B109)</f>
        <v>0.59685036484529896</v>
      </c>
      <c r="C130" s="37">
        <f t="shared" si="52"/>
        <v>0.6021212123257621</v>
      </c>
      <c r="D130" s="37">
        <f t="shared" si="52"/>
        <v>0.60740876138367172</v>
      </c>
      <c r="E130" s="37">
        <f t="shared" si="52"/>
        <v>0.61408348910286048</v>
      </c>
      <c r="F130" s="37">
        <f t="shared" si="52"/>
        <v>0.61975074202797109</v>
      </c>
      <c r="G130" s="37">
        <f t="shared" si="52"/>
        <v>0.62349210992597326</v>
      </c>
      <c r="H130" s="37">
        <f t="shared" si="52"/>
        <v>0.63263357964633615</v>
      </c>
      <c r="I130" s="37">
        <f t="shared" si="52"/>
        <v>0.64262384815737073</v>
      </c>
      <c r="J130" s="37">
        <f t="shared" si="52"/>
        <v>0.64610504250690493</v>
      </c>
      <c r="K130" s="37">
        <f t="shared" si="52"/>
        <v>0.64951183156989589</v>
      </c>
      <c r="L130" s="37">
        <f t="shared" si="52"/>
        <v>0.65730117933248755</v>
      </c>
      <c r="M130" s="37">
        <f t="shared" si="52"/>
        <v>0.66677329124042595</v>
      </c>
      <c r="N130" s="37">
        <f t="shared" si="52"/>
        <v>0.67044426617878849</v>
      </c>
      <c r="O130" s="37">
        <f t="shared" si="52"/>
        <v>0.67424367492451476</v>
      </c>
      <c r="P130" s="37">
        <f t="shared" si="52"/>
        <v>0.67781122677298589</v>
      </c>
      <c r="Q130" s="37">
        <f t="shared" si="52"/>
        <v>0.68097357078250631</v>
      </c>
    </row>
    <row r="131" spans="1:17" ht="12" customHeight="1" x14ac:dyDescent="0.25">
      <c r="A131" s="29" t="s">
        <v>46</v>
      </c>
      <c r="B131" s="36">
        <f t="shared" ref="B131:Q131" si="53">IF(B117=0,"",B117/B110)</f>
        <v>0.58284524125027959</v>
      </c>
      <c r="C131" s="36">
        <f t="shared" si="53"/>
        <v>0.56662305620704589</v>
      </c>
      <c r="D131" s="36">
        <f t="shared" si="53"/>
        <v>0.56979457037957215</v>
      </c>
      <c r="E131" s="36">
        <f t="shared" si="53"/>
        <v>0.56486929408187314</v>
      </c>
      <c r="F131" s="36">
        <f t="shared" si="53"/>
        <v>0.5730929403472812</v>
      </c>
      <c r="G131" s="36">
        <f t="shared" si="53"/>
        <v>0.57872755796346542</v>
      </c>
      <c r="H131" s="36">
        <f t="shared" si="53"/>
        <v>0.58625663929592375</v>
      </c>
      <c r="I131" s="36">
        <f t="shared" si="53"/>
        <v>0.59192400948891977</v>
      </c>
      <c r="J131" s="36">
        <f t="shared" si="53"/>
        <v>0.59858818342888021</v>
      </c>
      <c r="K131" s="36">
        <f t="shared" si="53"/>
        <v>0.59963019752316415</v>
      </c>
      <c r="L131" s="36">
        <f t="shared" si="53"/>
        <v>0.60664699537784028</v>
      </c>
      <c r="M131" s="36">
        <f t="shared" si="53"/>
        <v>0.61975247432220204</v>
      </c>
      <c r="N131" s="36">
        <f t="shared" si="53"/>
        <v>0.63042077174978162</v>
      </c>
      <c r="O131" s="36">
        <f t="shared" si="53"/>
        <v>0.63869459594176736</v>
      </c>
      <c r="P131" s="36">
        <f t="shared" si="53"/>
        <v>0.63733419226518873</v>
      </c>
      <c r="Q131" s="36">
        <f t="shared" si="53"/>
        <v>0.63913203591654266</v>
      </c>
    </row>
    <row r="132" spans="1:17" s="28" customFormat="1" ht="12" customHeight="1" x14ac:dyDescent="0.25">
      <c r="B132" s="33"/>
    </row>
    <row r="133" spans="1:17" s="28" customFormat="1" ht="6.6" customHeight="1" x14ac:dyDescent="0.25">
      <c r="A133" s="35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</row>
    <row r="134" spans="1:17" s="28" customFormat="1" ht="12" customHeight="1" x14ac:dyDescent="0.25">
      <c r="B134" s="33"/>
    </row>
    <row r="135" spans="1:17" ht="12.95" customHeight="1" x14ac:dyDescent="0.25">
      <c r="A135" s="27" t="s">
        <v>54</v>
      </c>
      <c r="B135" s="26">
        <f t="shared" ref="B135:Q135" si="54">IF(B105=0,0,B105/B$26)</f>
        <v>331.30734254801359</v>
      </c>
      <c r="C135" s="26">
        <f t="shared" si="54"/>
        <v>337.25901337427638</v>
      </c>
      <c r="D135" s="26">
        <f t="shared" si="54"/>
        <v>342.98018236669736</v>
      </c>
      <c r="E135" s="26">
        <f t="shared" si="54"/>
        <v>345.23589560934676</v>
      </c>
      <c r="F135" s="26">
        <f t="shared" si="54"/>
        <v>345.43860302663688</v>
      </c>
      <c r="G135" s="26">
        <f t="shared" si="54"/>
        <v>330.71418001532243</v>
      </c>
      <c r="H135" s="26">
        <f t="shared" si="54"/>
        <v>334.05458952144124</v>
      </c>
      <c r="I135" s="26">
        <f t="shared" si="54"/>
        <v>338.18885334895418</v>
      </c>
      <c r="J135" s="26">
        <f t="shared" si="54"/>
        <v>292.23273100508356</v>
      </c>
      <c r="K135" s="26">
        <f t="shared" si="54"/>
        <v>273.38542804489015</v>
      </c>
      <c r="L135" s="26">
        <f t="shared" si="54"/>
        <v>286.93093218110545</v>
      </c>
      <c r="M135" s="26">
        <f t="shared" si="54"/>
        <v>262.53438135505019</v>
      </c>
      <c r="N135" s="26">
        <f t="shared" si="54"/>
        <v>295.20678828941595</v>
      </c>
      <c r="O135" s="26">
        <f t="shared" si="54"/>
        <v>281.62387281065077</v>
      </c>
      <c r="P135" s="26">
        <f t="shared" si="54"/>
        <v>281.99223475641321</v>
      </c>
      <c r="Q135" s="26">
        <f t="shared" si="54"/>
        <v>267.653131519265</v>
      </c>
    </row>
    <row r="136" spans="1:17" ht="12" customHeight="1" x14ac:dyDescent="0.25">
      <c r="A136" s="25" t="s">
        <v>48</v>
      </c>
      <c r="B136" s="24">
        <f t="shared" ref="B136:Q136" si="55">IF(B106=0,0,B106/B$26)</f>
        <v>274.2544090146198</v>
      </c>
      <c r="C136" s="24">
        <f t="shared" si="55"/>
        <v>280.10025903866557</v>
      </c>
      <c r="D136" s="24">
        <f t="shared" si="55"/>
        <v>285.99815738940981</v>
      </c>
      <c r="E136" s="24">
        <f t="shared" si="55"/>
        <v>287.98379987734103</v>
      </c>
      <c r="F136" s="24">
        <f t="shared" si="55"/>
        <v>287.78761475245852</v>
      </c>
      <c r="G136" s="24">
        <f t="shared" si="55"/>
        <v>271.60369128429966</v>
      </c>
      <c r="H136" s="24">
        <f t="shared" si="55"/>
        <v>274.0766890405352</v>
      </c>
      <c r="I136" s="24">
        <f t="shared" si="55"/>
        <v>277.37353989573029</v>
      </c>
      <c r="J136" s="24">
        <f t="shared" si="55"/>
        <v>230.51281238083394</v>
      </c>
      <c r="K136" s="24">
        <f t="shared" si="55"/>
        <v>210.71910271183464</v>
      </c>
      <c r="L136" s="24">
        <f t="shared" si="55"/>
        <v>223.65753081487864</v>
      </c>
      <c r="M136" s="24">
        <f t="shared" si="55"/>
        <v>199.54244526865403</v>
      </c>
      <c r="N136" s="24">
        <f t="shared" si="55"/>
        <v>231.99125539865238</v>
      </c>
      <c r="O136" s="24">
        <f t="shared" si="55"/>
        <v>218.72861865161047</v>
      </c>
      <c r="P136" s="24">
        <f t="shared" si="55"/>
        <v>219.61522965023889</v>
      </c>
      <c r="Q136" s="24">
        <f t="shared" si="55"/>
        <v>205.92414963119697</v>
      </c>
    </row>
    <row r="137" spans="1:17" ht="12" customHeight="1" x14ac:dyDescent="0.25">
      <c r="A137" s="23" t="s">
        <v>44</v>
      </c>
      <c r="B137" s="22">
        <f t="shared" ref="B137:Q137" si="56">IF(B107=0,0,B107/B$26)</f>
        <v>218.42672979074953</v>
      </c>
      <c r="C137" s="22">
        <f t="shared" si="56"/>
        <v>224.26582936292709</v>
      </c>
      <c r="D137" s="22">
        <f t="shared" si="56"/>
        <v>230.21514915571751</v>
      </c>
      <c r="E137" s="22">
        <f t="shared" si="56"/>
        <v>232.28211915727854</v>
      </c>
      <c r="F137" s="22">
        <f t="shared" si="56"/>
        <v>232.2454725673831</v>
      </c>
      <c r="G137" s="22">
        <f t="shared" si="56"/>
        <v>216.93541001178389</v>
      </c>
      <c r="H137" s="22">
        <f t="shared" si="56"/>
        <v>219.98327274779408</v>
      </c>
      <c r="I137" s="22">
        <f t="shared" si="56"/>
        <v>224.05685346712195</v>
      </c>
      <c r="J137" s="22">
        <f t="shared" si="56"/>
        <v>178.35318447727479</v>
      </c>
      <c r="K137" s="22">
        <f t="shared" si="56"/>
        <v>159.04605931966762</v>
      </c>
      <c r="L137" s="22">
        <f t="shared" si="56"/>
        <v>172.70441906466971</v>
      </c>
      <c r="M137" s="22">
        <f t="shared" si="56"/>
        <v>148.43832405211833</v>
      </c>
      <c r="N137" s="22">
        <f t="shared" si="56"/>
        <v>180.19896157299368</v>
      </c>
      <c r="O137" s="22">
        <f t="shared" si="56"/>
        <v>166.6282947801156</v>
      </c>
      <c r="P137" s="22">
        <f t="shared" si="56"/>
        <v>167.0393414304169</v>
      </c>
      <c r="Q137" s="22">
        <f t="shared" si="56"/>
        <v>153.52717193232922</v>
      </c>
    </row>
    <row r="138" spans="1:17" ht="12" customHeight="1" x14ac:dyDescent="0.25">
      <c r="A138" s="23" t="s">
        <v>43</v>
      </c>
      <c r="B138" s="22">
        <f t="shared" ref="B138:Q138" si="57">IF(B108=0,0,B108/B$26)</f>
        <v>0.57111713959068355</v>
      </c>
      <c r="C138" s="22">
        <f t="shared" si="57"/>
        <v>0.59047569009363776</v>
      </c>
      <c r="D138" s="22">
        <f t="shared" si="57"/>
        <v>0.60113256453662567</v>
      </c>
      <c r="E138" s="22">
        <f t="shared" si="57"/>
        <v>0.60599560476611236</v>
      </c>
      <c r="F138" s="22">
        <f t="shared" si="57"/>
        <v>0.61941090050423619</v>
      </c>
      <c r="G138" s="22">
        <f t="shared" si="57"/>
        <v>0.63533121889582811</v>
      </c>
      <c r="H138" s="22">
        <f t="shared" si="57"/>
        <v>0.71035760528842351</v>
      </c>
      <c r="I138" s="22">
        <f t="shared" si="57"/>
        <v>0.78475734702034372</v>
      </c>
      <c r="J138" s="22">
        <f t="shared" si="57"/>
        <v>0.8457515608935634</v>
      </c>
      <c r="K138" s="22">
        <f t="shared" si="57"/>
        <v>0.86541241562568594</v>
      </c>
      <c r="L138" s="22">
        <f t="shared" si="57"/>
        <v>0.89845835436311838</v>
      </c>
      <c r="M138" s="22">
        <f t="shared" si="57"/>
        <v>0.90965360172450349</v>
      </c>
      <c r="N138" s="22">
        <f t="shared" si="57"/>
        <v>0.91892807771657237</v>
      </c>
      <c r="O138" s="22">
        <f t="shared" si="57"/>
        <v>0.92053217490044181</v>
      </c>
      <c r="P138" s="22">
        <f t="shared" si="57"/>
        <v>0.91864703586198748</v>
      </c>
      <c r="Q138" s="22">
        <f t="shared" si="57"/>
        <v>0.91754119012948254</v>
      </c>
    </row>
    <row r="139" spans="1:17" ht="12" customHeight="1" x14ac:dyDescent="0.25">
      <c r="A139" s="23" t="s">
        <v>47</v>
      </c>
      <c r="B139" s="22">
        <f t="shared" ref="B139:Q139" si="58">IF(B109=0,0,B109/B$26)</f>
        <v>25.528937818957012</v>
      </c>
      <c r="C139" s="22">
        <f t="shared" si="58"/>
        <v>25.522803779534797</v>
      </c>
      <c r="D139" s="22">
        <f t="shared" si="58"/>
        <v>25.497385621587831</v>
      </c>
      <c r="E139" s="22">
        <f t="shared" si="58"/>
        <v>25.315474003170205</v>
      </c>
      <c r="F139" s="22">
        <f t="shared" si="58"/>
        <v>25.448927850541633</v>
      </c>
      <c r="G139" s="22">
        <f t="shared" si="58"/>
        <v>25.177567934886589</v>
      </c>
      <c r="H139" s="22">
        <f t="shared" si="58"/>
        <v>25.059956047197108</v>
      </c>
      <c r="I139" s="22">
        <f t="shared" si="58"/>
        <v>25.049315073694249</v>
      </c>
      <c r="J139" s="22">
        <f t="shared" si="58"/>
        <v>24.295285567963507</v>
      </c>
      <c r="K139" s="22">
        <f t="shared" si="58"/>
        <v>24.331001223927721</v>
      </c>
      <c r="L139" s="22">
        <f t="shared" si="58"/>
        <v>24.290916838549901</v>
      </c>
      <c r="M139" s="22">
        <f t="shared" si="58"/>
        <v>24.665089844498429</v>
      </c>
      <c r="N139" s="22">
        <f t="shared" si="58"/>
        <v>24.742112307428137</v>
      </c>
      <c r="O139" s="22">
        <f t="shared" si="58"/>
        <v>24.965411350031953</v>
      </c>
      <c r="P139" s="22">
        <f t="shared" si="58"/>
        <v>24.783744367334027</v>
      </c>
      <c r="Q139" s="22">
        <f t="shared" si="58"/>
        <v>24.884040933162094</v>
      </c>
    </row>
    <row r="140" spans="1:17" ht="12" customHeight="1" x14ac:dyDescent="0.25">
      <c r="A140" s="21" t="s">
        <v>46</v>
      </c>
      <c r="B140" s="20">
        <f t="shared" ref="B140:Q140" si="59">IF(B110=0,0,B110/B$26)</f>
        <v>29.727624265322554</v>
      </c>
      <c r="C140" s="20">
        <f t="shared" si="59"/>
        <v>29.721150206110067</v>
      </c>
      <c r="D140" s="20">
        <f t="shared" si="59"/>
        <v>29.684490047567866</v>
      </c>
      <c r="E140" s="20">
        <f t="shared" si="59"/>
        <v>29.780211112126224</v>
      </c>
      <c r="F140" s="20">
        <f t="shared" si="59"/>
        <v>29.473803434029563</v>
      </c>
      <c r="G140" s="20">
        <f t="shared" si="59"/>
        <v>28.85538211873336</v>
      </c>
      <c r="H140" s="20">
        <f t="shared" si="59"/>
        <v>28.323102640255627</v>
      </c>
      <c r="I140" s="20">
        <f t="shared" si="59"/>
        <v>27.48261400789373</v>
      </c>
      <c r="J140" s="20">
        <f t="shared" si="59"/>
        <v>27.018590774702076</v>
      </c>
      <c r="K140" s="20">
        <f t="shared" si="59"/>
        <v>26.476629752613604</v>
      </c>
      <c r="L140" s="20">
        <f t="shared" si="59"/>
        <v>25.763736557295907</v>
      </c>
      <c r="M140" s="20">
        <f t="shared" si="59"/>
        <v>25.529377770312792</v>
      </c>
      <c r="N140" s="20">
        <f t="shared" si="59"/>
        <v>26.131253440513976</v>
      </c>
      <c r="O140" s="20">
        <f t="shared" si="59"/>
        <v>26.214380346562482</v>
      </c>
      <c r="P140" s="20">
        <f t="shared" si="59"/>
        <v>26.873496816625952</v>
      </c>
      <c r="Q140" s="20">
        <f t="shared" si="59"/>
        <v>26.595395575576156</v>
      </c>
    </row>
    <row r="141" spans="1:17" ht="12" customHeight="1" x14ac:dyDescent="0.25">
      <c r="A141" s="19" t="s">
        <v>45</v>
      </c>
      <c r="B141" s="18">
        <f t="shared" ref="B141:Q141" si="60">IF(B111=0,0,B111/B$26)</f>
        <v>57.052933533393798</v>
      </c>
      <c r="C141" s="18">
        <f t="shared" si="60"/>
        <v>57.158754335610809</v>
      </c>
      <c r="D141" s="18">
        <f t="shared" si="60"/>
        <v>56.982024977287516</v>
      </c>
      <c r="E141" s="18">
        <f t="shared" si="60"/>
        <v>57.252095732005699</v>
      </c>
      <c r="F141" s="18">
        <f t="shared" si="60"/>
        <v>57.650988274178381</v>
      </c>
      <c r="G141" s="18">
        <f t="shared" si="60"/>
        <v>59.11048873102277</v>
      </c>
      <c r="H141" s="18">
        <f t="shared" si="60"/>
        <v>59.977900480906044</v>
      </c>
      <c r="I141" s="18">
        <f t="shared" si="60"/>
        <v>60.815313453223929</v>
      </c>
      <c r="J141" s="18">
        <f t="shared" si="60"/>
        <v>61.719918624249608</v>
      </c>
      <c r="K141" s="18">
        <f t="shared" si="60"/>
        <v>62.666325333055468</v>
      </c>
      <c r="L141" s="18">
        <f t="shared" si="60"/>
        <v>63.273401366226828</v>
      </c>
      <c r="M141" s="18">
        <f t="shared" si="60"/>
        <v>62.991936086396166</v>
      </c>
      <c r="N141" s="18">
        <f t="shared" si="60"/>
        <v>63.215532890763562</v>
      </c>
      <c r="O141" s="18">
        <f t="shared" si="60"/>
        <v>62.89525415904027</v>
      </c>
      <c r="P141" s="18">
        <f t="shared" si="60"/>
        <v>62.377005106174288</v>
      </c>
      <c r="Q141" s="18">
        <f t="shared" si="60"/>
        <v>61.72898188806807</v>
      </c>
    </row>
    <row r="142" spans="1:17" s="28" customFormat="1" ht="12" customHeight="1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7" ht="12.95" customHeight="1" x14ac:dyDescent="0.25">
      <c r="A143" s="32" t="s">
        <v>53</v>
      </c>
      <c r="B143" s="31">
        <f t="shared" ref="B143:Q143" si="61">IF(B113=0,0,B113/B$26)</f>
        <v>167.30532568129215</v>
      </c>
      <c r="C143" s="31">
        <f t="shared" si="61"/>
        <v>171.4617869666483</v>
      </c>
      <c r="D143" s="31">
        <f t="shared" si="61"/>
        <v>177.37963686503736</v>
      </c>
      <c r="E143" s="31">
        <f t="shared" si="61"/>
        <v>180.49761473302701</v>
      </c>
      <c r="F143" s="31">
        <f t="shared" si="61"/>
        <v>180.860075531181</v>
      </c>
      <c r="G143" s="31">
        <f t="shared" si="61"/>
        <v>173.05737533548125</v>
      </c>
      <c r="H143" s="31">
        <f t="shared" si="61"/>
        <v>176.33259403319997</v>
      </c>
      <c r="I143" s="31">
        <f t="shared" si="61"/>
        <v>180.40642302838543</v>
      </c>
      <c r="J143" s="31">
        <f t="shared" si="61"/>
        <v>154.87672732310443</v>
      </c>
      <c r="K143" s="31">
        <f t="shared" si="61"/>
        <v>142.32901760133942</v>
      </c>
      <c r="L143" s="31">
        <f t="shared" si="61"/>
        <v>153.21745968697587</v>
      </c>
      <c r="M143" s="31">
        <f t="shared" si="61"/>
        <v>138.62970695054588</v>
      </c>
      <c r="N143" s="31">
        <f t="shared" si="61"/>
        <v>163.67063708074718</v>
      </c>
      <c r="O143" s="31">
        <f t="shared" si="61"/>
        <v>155.04515247770959</v>
      </c>
      <c r="P143" s="31">
        <f t="shared" si="61"/>
        <v>157.80933735596273</v>
      </c>
      <c r="Q143" s="31">
        <f t="shared" si="61"/>
        <v>148.66656176545197</v>
      </c>
    </row>
    <row r="144" spans="1:17" ht="12" customHeight="1" x14ac:dyDescent="0.25">
      <c r="A144" s="23" t="s">
        <v>44</v>
      </c>
      <c r="B144" s="22">
        <f t="shared" ref="B144:Q144" si="62">IF(B114=0,0,B114/B$26)</f>
        <v>133.79109182056749</v>
      </c>
      <c r="C144" s="22">
        <f t="shared" si="62"/>
        <v>138.24178983738528</v>
      </c>
      <c r="D144" s="22">
        <f t="shared" si="62"/>
        <v>143.92329945502917</v>
      </c>
      <c r="E144" s="22">
        <f t="shared" si="62"/>
        <v>147.0439151998327</v>
      </c>
      <c r="F144" s="22">
        <f t="shared" si="62"/>
        <v>147.06270775906233</v>
      </c>
      <c r="G144" s="22">
        <f t="shared" si="62"/>
        <v>139.47372246321603</v>
      </c>
      <c r="H144" s="22">
        <f t="shared" si="62"/>
        <v>142.51260736976971</v>
      </c>
      <c r="I144" s="22">
        <f t="shared" si="62"/>
        <v>146.50201641811498</v>
      </c>
      <c r="J144" s="22">
        <f t="shared" si="62"/>
        <v>121.31584731114056</v>
      </c>
      <c r="K144" s="22">
        <f t="shared" si="62"/>
        <v>108.89522438469051</v>
      </c>
      <c r="L144" s="22">
        <f t="shared" si="62"/>
        <v>119.77241547480955</v>
      </c>
      <c r="M144" s="22">
        <f t="shared" si="62"/>
        <v>104.43916840084948</v>
      </c>
      <c r="N144" s="22">
        <f t="shared" si="62"/>
        <v>128.61182440705332</v>
      </c>
      <c r="O144" s="22">
        <f t="shared" si="62"/>
        <v>119.40112294950578</v>
      </c>
      <c r="P144" s="22">
        <f t="shared" si="62"/>
        <v>121.71373088051487</v>
      </c>
      <c r="Q144" s="22">
        <f t="shared" si="62"/>
        <v>112.39814266339808</v>
      </c>
    </row>
    <row r="145" spans="1:17" ht="12" customHeight="1" x14ac:dyDescent="0.25">
      <c r="A145" s="23" t="s">
        <v>43</v>
      </c>
      <c r="B145" s="30">
        <f t="shared" ref="B145:Q145" si="63">IF(B115=0,0,B115/B$26)</f>
        <v>0.95067367264763802</v>
      </c>
      <c r="C145" s="30">
        <f t="shared" si="63"/>
        <v>1.0114866118022283</v>
      </c>
      <c r="D145" s="30">
        <f t="shared" si="63"/>
        <v>1.0549407374870376</v>
      </c>
      <c r="E145" s="30">
        <f t="shared" si="63"/>
        <v>1.0859581005189194</v>
      </c>
      <c r="F145" s="30">
        <f t="shared" si="63"/>
        <v>1.1341471797034022</v>
      </c>
      <c r="G145" s="30">
        <f t="shared" si="63"/>
        <v>1.1862330900610716</v>
      </c>
      <c r="H145" s="30">
        <f t="shared" si="63"/>
        <v>1.3616099952023544</v>
      </c>
      <c r="I145" s="30">
        <f t="shared" si="63"/>
        <v>1.5395002891178033</v>
      </c>
      <c r="J145" s="30">
        <f t="shared" si="63"/>
        <v>1.6905643267201997</v>
      </c>
      <c r="K145" s="30">
        <f t="shared" si="63"/>
        <v>1.7543333194588544</v>
      </c>
      <c r="L145" s="30">
        <f t="shared" si="63"/>
        <v>1.8491025549303211</v>
      </c>
      <c r="M145" s="30">
        <f t="shared" si="63"/>
        <v>1.9226203742817936</v>
      </c>
      <c r="N145" s="30">
        <f t="shared" si="63"/>
        <v>1.9969203832690634</v>
      </c>
      <c r="O145" s="30">
        <f t="shared" si="63"/>
        <v>2.0682757702445751</v>
      </c>
      <c r="P145" s="30">
        <f t="shared" si="63"/>
        <v>2.1695079148316689</v>
      </c>
      <c r="Q145" s="30">
        <f t="shared" si="63"/>
        <v>2.3250755720766527</v>
      </c>
    </row>
    <row r="146" spans="1:17" ht="12" customHeight="1" x14ac:dyDescent="0.25">
      <c r="A146" s="23" t="s">
        <v>47</v>
      </c>
      <c r="B146" s="22">
        <f t="shared" ref="B146:Q146" si="64">IF(B116=0,0,B116/B$26)</f>
        <v>15.236955851357443</v>
      </c>
      <c r="C146" s="22">
        <f t="shared" si="64"/>
        <v>15.367821553686035</v>
      </c>
      <c r="D146" s="22">
        <f t="shared" si="64"/>
        <v>15.487335418930504</v>
      </c>
      <c r="E146" s="22">
        <f t="shared" si="64"/>
        <v>15.545814604159519</v>
      </c>
      <c r="F146" s="22">
        <f t="shared" si="64"/>
        <v>15.771991919189475</v>
      </c>
      <c r="G146" s="22">
        <f t="shared" si="64"/>
        <v>15.69801495452697</v>
      </c>
      <c r="H146" s="22">
        <f t="shared" si="64"/>
        <v>15.853769699918155</v>
      </c>
      <c r="I146" s="22">
        <f t="shared" si="64"/>
        <v>16.09728724636383</v>
      </c>
      <c r="J146" s="22">
        <f t="shared" si="64"/>
        <v>15.697306514606455</v>
      </c>
      <c r="K146" s="22">
        <f t="shared" si="64"/>
        <v>15.803273168882672</v>
      </c>
      <c r="L146" s="22">
        <f t="shared" si="64"/>
        <v>15.966448285046228</v>
      </c>
      <c r="M146" s="22">
        <f t="shared" si="64"/>
        <v>16.44602313435702</v>
      </c>
      <c r="N146" s="22">
        <f t="shared" si="64"/>
        <v>16.58820732966683</v>
      </c>
      <c r="O146" s="22">
        <f t="shared" si="64"/>
        <v>16.832770694647735</v>
      </c>
      <c r="P146" s="22">
        <f t="shared" si="64"/>
        <v>16.798700173650754</v>
      </c>
      <c r="Q146" s="22">
        <f t="shared" si="64"/>
        <v>16.945374209753442</v>
      </c>
    </row>
    <row r="147" spans="1:17" ht="12" customHeight="1" x14ac:dyDescent="0.25">
      <c r="A147" s="29" t="s">
        <v>46</v>
      </c>
      <c r="B147" s="18">
        <f t="shared" ref="B147:Q147" si="65">IF(B117=0,0,B117/B$26)</f>
        <v>17.326604336719587</v>
      </c>
      <c r="C147" s="18">
        <f t="shared" si="65"/>
        <v>16.84068896377476</v>
      </c>
      <c r="D147" s="18">
        <f t="shared" si="65"/>
        <v>16.914061253590621</v>
      </c>
      <c r="E147" s="18">
        <f t="shared" si="65"/>
        <v>16.821926828515895</v>
      </c>
      <c r="F147" s="18">
        <f t="shared" si="65"/>
        <v>16.891228673225797</v>
      </c>
      <c r="G147" s="18">
        <f t="shared" si="65"/>
        <v>16.699404827677203</v>
      </c>
      <c r="H147" s="18">
        <f t="shared" si="65"/>
        <v>16.604606968309767</v>
      </c>
      <c r="I147" s="18">
        <f t="shared" si="65"/>
        <v>16.267619074788808</v>
      </c>
      <c r="J147" s="18">
        <f t="shared" si="65"/>
        <v>16.173009170637219</v>
      </c>
      <c r="K147" s="18">
        <f t="shared" si="65"/>
        <v>15.876186728307383</v>
      </c>
      <c r="L147" s="18">
        <f t="shared" si="65"/>
        <v>15.629493372189787</v>
      </c>
      <c r="M147" s="18">
        <f t="shared" si="65"/>
        <v>15.821895041057575</v>
      </c>
      <c r="N147" s="18">
        <f t="shared" si="65"/>
        <v>16.473684960757957</v>
      </c>
      <c r="O147" s="18">
        <f t="shared" si="65"/>
        <v>16.742983063311531</v>
      </c>
      <c r="P147" s="18">
        <f t="shared" si="65"/>
        <v>17.127398386965421</v>
      </c>
      <c r="Q147" s="18">
        <f t="shared" si="65"/>
        <v>16.997969320223799</v>
      </c>
    </row>
    <row r="148" spans="1:17" s="28" customFormat="1" ht="12" customHeight="1" x14ac:dyDescent="0.25"/>
    <row r="149" spans="1:17" ht="12.95" customHeight="1" x14ac:dyDescent="0.25">
      <c r="A149" s="27" t="s">
        <v>52</v>
      </c>
      <c r="B149" s="26">
        <f t="shared" ref="B149:Q149" si="66">IF(B119=0,0,B119/B$26)</f>
        <v>21.964551508706435</v>
      </c>
      <c r="C149" s="26">
        <f t="shared" si="66"/>
        <v>22.66577961648774</v>
      </c>
      <c r="D149" s="26">
        <f t="shared" si="66"/>
        <v>23.80788064988452</v>
      </c>
      <c r="E149" s="26">
        <f t="shared" si="66"/>
        <v>23.970776768260528</v>
      </c>
      <c r="F149" s="26">
        <f t="shared" si="66"/>
        <v>24.385751261581117</v>
      </c>
      <c r="G149" s="26">
        <f t="shared" si="66"/>
        <v>21.338170545763091</v>
      </c>
      <c r="H149" s="26">
        <f t="shared" si="66"/>
        <v>22.682148433032729</v>
      </c>
      <c r="I149" s="26">
        <f t="shared" si="66"/>
        <v>21.296181058568632</v>
      </c>
      <c r="J149" s="26">
        <f t="shared" si="66"/>
        <v>19.212474753138068</v>
      </c>
      <c r="K149" s="26">
        <f t="shared" si="66"/>
        <v>17.915148806223776</v>
      </c>
      <c r="L149" s="26">
        <f t="shared" si="66"/>
        <v>19.349935906194695</v>
      </c>
      <c r="M149" s="26">
        <f t="shared" si="66"/>
        <v>16.953555607315074</v>
      </c>
      <c r="N149" s="26">
        <f t="shared" si="66"/>
        <v>16.437209165855236</v>
      </c>
      <c r="O149" s="26">
        <f t="shared" si="66"/>
        <v>15.28427756584122</v>
      </c>
      <c r="P149" s="26">
        <f t="shared" si="66"/>
        <v>15.852998841064345</v>
      </c>
      <c r="Q149" s="26">
        <f t="shared" si="66"/>
        <v>15.224665112317849</v>
      </c>
    </row>
    <row r="150" spans="1:17" ht="12" customHeight="1" x14ac:dyDescent="0.25">
      <c r="A150" s="25" t="s">
        <v>48</v>
      </c>
      <c r="B150" s="24">
        <f t="shared" ref="B150:Q150" si="67">IF(B120=0,0,B120/B$26)</f>
        <v>21.964551508706435</v>
      </c>
      <c r="C150" s="24">
        <f t="shared" si="67"/>
        <v>22.66577961648774</v>
      </c>
      <c r="D150" s="24">
        <f t="shared" si="67"/>
        <v>23.80788064988452</v>
      </c>
      <c r="E150" s="24">
        <f t="shared" si="67"/>
        <v>23.970776768260528</v>
      </c>
      <c r="F150" s="24">
        <f t="shared" si="67"/>
        <v>24.385751261581117</v>
      </c>
      <c r="G150" s="24">
        <f t="shared" si="67"/>
        <v>21.338170545763091</v>
      </c>
      <c r="H150" s="24">
        <f t="shared" si="67"/>
        <v>22.682148433032729</v>
      </c>
      <c r="I150" s="24">
        <f t="shared" si="67"/>
        <v>21.296181058568632</v>
      </c>
      <c r="J150" s="24">
        <f t="shared" si="67"/>
        <v>19.212474753138068</v>
      </c>
      <c r="K150" s="24">
        <f t="shared" si="67"/>
        <v>17.915148806223776</v>
      </c>
      <c r="L150" s="24">
        <f t="shared" si="67"/>
        <v>19.349935906194695</v>
      </c>
      <c r="M150" s="24">
        <f t="shared" si="67"/>
        <v>16.953555607315074</v>
      </c>
      <c r="N150" s="24">
        <f t="shared" si="67"/>
        <v>16.437209165855236</v>
      </c>
      <c r="O150" s="24">
        <f t="shared" si="67"/>
        <v>15.28427756584122</v>
      </c>
      <c r="P150" s="24">
        <f t="shared" si="67"/>
        <v>15.852998841064345</v>
      </c>
      <c r="Q150" s="24">
        <f t="shared" si="67"/>
        <v>15.224665112317849</v>
      </c>
    </row>
    <row r="151" spans="1:17" ht="12" customHeight="1" x14ac:dyDescent="0.25">
      <c r="A151" s="23" t="s">
        <v>44</v>
      </c>
      <c r="B151" s="22">
        <f t="shared" ref="B151:Q151" si="68">IF(B121=0,0,B121/B$26)</f>
        <v>19.854853268914574</v>
      </c>
      <c r="C151" s="22">
        <f t="shared" si="68"/>
        <v>19.712919636564617</v>
      </c>
      <c r="D151" s="22">
        <f t="shared" si="68"/>
        <v>20.728501245846086</v>
      </c>
      <c r="E151" s="22">
        <f t="shared" si="68"/>
        <v>20.587933930870012</v>
      </c>
      <c r="F151" s="22">
        <f t="shared" si="68"/>
        <v>21.149757368691418</v>
      </c>
      <c r="G151" s="22">
        <f t="shared" si="68"/>
        <v>18.100991703549724</v>
      </c>
      <c r="H151" s="22">
        <f t="shared" si="68"/>
        <v>19.558140264321167</v>
      </c>
      <c r="I151" s="22">
        <f t="shared" si="68"/>
        <v>18.220867700462062</v>
      </c>
      <c r="J151" s="22">
        <f t="shared" si="68"/>
        <v>16.107437092596321</v>
      </c>
      <c r="K151" s="22">
        <f t="shared" si="68"/>
        <v>14.675740073291079</v>
      </c>
      <c r="L151" s="22">
        <f t="shared" si="68"/>
        <v>16.150482130710575</v>
      </c>
      <c r="M151" s="22">
        <f t="shared" si="68"/>
        <v>13.963551384471121</v>
      </c>
      <c r="N151" s="22">
        <f t="shared" si="68"/>
        <v>13.604261561170647</v>
      </c>
      <c r="O151" s="22">
        <f t="shared" si="68"/>
        <v>12.600780266363589</v>
      </c>
      <c r="P151" s="22">
        <f t="shared" si="68"/>
        <v>13.055670949642742</v>
      </c>
      <c r="Q151" s="22">
        <f t="shared" si="68"/>
        <v>12.469107056285999</v>
      </c>
    </row>
    <row r="152" spans="1:17" ht="12" customHeight="1" x14ac:dyDescent="0.25">
      <c r="A152" s="23" t="s">
        <v>43</v>
      </c>
      <c r="B152" s="22">
        <f t="shared" ref="B152:Q152" si="69">IF(B122=0,0,B122/B$26)</f>
        <v>0</v>
      </c>
      <c r="C152" s="22">
        <f t="shared" si="69"/>
        <v>0</v>
      </c>
      <c r="D152" s="22">
        <f t="shared" si="69"/>
        <v>0</v>
      </c>
      <c r="E152" s="22">
        <f t="shared" si="69"/>
        <v>0</v>
      </c>
      <c r="F152" s="22">
        <f t="shared" si="69"/>
        <v>0</v>
      </c>
      <c r="G152" s="22">
        <f t="shared" si="69"/>
        <v>0</v>
      </c>
      <c r="H152" s="22">
        <f t="shared" si="69"/>
        <v>0</v>
      </c>
      <c r="I152" s="22">
        <f t="shared" si="69"/>
        <v>0</v>
      </c>
      <c r="J152" s="22">
        <f t="shared" si="69"/>
        <v>0</v>
      </c>
      <c r="K152" s="22">
        <f t="shared" si="69"/>
        <v>0</v>
      </c>
      <c r="L152" s="22">
        <f t="shared" si="69"/>
        <v>0</v>
      </c>
      <c r="M152" s="22">
        <f t="shared" si="69"/>
        <v>0</v>
      </c>
      <c r="N152" s="22">
        <f t="shared" si="69"/>
        <v>0</v>
      </c>
      <c r="O152" s="22">
        <f t="shared" si="69"/>
        <v>0</v>
      </c>
      <c r="P152" s="22">
        <f t="shared" si="69"/>
        <v>0</v>
      </c>
      <c r="Q152" s="22">
        <f t="shared" si="69"/>
        <v>0</v>
      </c>
    </row>
    <row r="153" spans="1:17" ht="12" customHeight="1" x14ac:dyDescent="0.25">
      <c r="A153" s="23" t="s">
        <v>47</v>
      </c>
      <c r="B153" s="22">
        <f t="shared" ref="B153:Q153" si="70">IF(B123=0,0,B123/B$26)</f>
        <v>1.3118792944102555</v>
      </c>
      <c r="C153" s="22">
        <f t="shared" si="70"/>
        <v>1.3053385566879192</v>
      </c>
      <c r="D153" s="22">
        <f t="shared" si="70"/>
        <v>1.3526834927744509</v>
      </c>
      <c r="E153" s="22">
        <f t="shared" si="70"/>
        <v>1.3349144362316157</v>
      </c>
      <c r="F153" s="22">
        <f t="shared" si="70"/>
        <v>1.3075429053794434</v>
      </c>
      <c r="G153" s="22">
        <f t="shared" si="70"/>
        <v>1.3375057605911382</v>
      </c>
      <c r="H153" s="22">
        <f t="shared" si="70"/>
        <v>1.3043384537271976</v>
      </c>
      <c r="I153" s="22">
        <f t="shared" si="70"/>
        <v>1.2688585978283347</v>
      </c>
      <c r="J153" s="22">
        <f t="shared" si="70"/>
        <v>1.3395004105804216</v>
      </c>
      <c r="K153" s="22">
        <f t="shared" si="70"/>
        <v>1.3921866166343924</v>
      </c>
      <c r="L153" s="22">
        <f t="shared" si="70"/>
        <v>1.4050517855071996</v>
      </c>
      <c r="M153" s="22">
        <f t="shared" si="70"/>
        <v>1.4172643838329733</v>
      </c>
      <c r="N153" s="22">
        <f t="shared" si="70"/>
        <v>1.4367906093955616</v>
      </c>
      <c r="O153" s="22">
        <f t="shared" si="70"/>
        <v>1.4404932522237679</v>
      </c>
      <c r="P153" s="22">
        <f t="shared" si="70"/>
        <v>1.4288884074969144</v>
      </c>
      <c r="Q153" s="22">
        <f t="shared" si="70"/>
        <v>1.4338178858015764</v>
      </c>
    </row>
    <row r="154" spans="1:17" ht="12" customHeight="1" x14ac:dyDescent="0.25">
      <c r="A154" s="21" t="s">
        <v>46</v>
      </c>
      <c r="B154" s="20">
        <f t="shared" ref="B154:Q154" si="71">IF(B124=0,0,B124/B$26)</f>
        <v>0.79781894538160858</v>
      </c>
      <c r="C154" s="20">
        <f t="shared" si="71"/>
        <v>1.6475214232352069</v>
      </c>
      <c r="D154" s="20">
        <f t="shared" si="71"/>
        <v>1.7266959112639857</v>
      </c>
      <c r="E154" s="20">
        <f t="shared" si="71"/>
        <v>2.0479284011588987</v>
      </c>
      <c r="F154" s="20">
        <f t="shared" si="71"/>
        <v>1.9284509875102569</v>
      </c>
      <c r="G154" s="20">
        <f t="shared" si="71"/>
        <v>1.8996730816222327</v>
      </c>
      <c r="H154" s="20">
        <f t="shared" si="71"/>
        <v>1.8196697149843639</v>
      </c>
      <c r="I154" s="20">
        <f t="shared" si="71"/>
        <v>1.8064547602782344</v>
      </c>
      <c r="J154" s="20">
        <f t="shared" si="71"/>
        <v>1.7655372499613258</v>
      </c>
      <c r="K154" s="20">
        <f t="shared" si="71"/>
        <v>1.8472221162983065</v>
      </c>
      <c r="L154" s="20">
        <f t="shared" si="71"/>
        <v>1.7944019899769226</v>
      </c>
      <c r="M154" s="20">
        <f t="shared" si="71"/>
        <v>1.5727398390109795</v>
      </c>
      <c r="N154" s="20">
        <f t="shared" si="71"/>
        <v>1.3961569952890278</v>
      </c>
      <c r="O154" s="20">
        <f t="shared" si="71"/>
        <v>1.2430040472538622</v>
      </c>
      <c r="P154" s="20">
        <f t="shared" si="71"/>
        <v>1.3684394839246889</v>
      </c>
      <c r="Q154" s="20">
        <f t="shared" si="71"/>
        <v>1.3217401702302738</v>
      </c>
    </row>
    <row r="155" spans="1:17" ht="12" customHeight="1" x14ac:dyDescent="0.25">
      <c r="A155" s="19" t="s">
        <v>45</v>
      </c>
      <c r="B155" s="18">
        <f t="shared" ref="B155:Q155" si="72">IF(B125=0,0,B125/B$26)</f>
        <v>0</v>
      </c>
      <c r="C155" s="18">
        <f t="shared" si="72"/>
        <v>0</v>
      </c>
      <c r="D155" s="18">
        <f t="shared" si="72"/>
        <v>0</v>
      </c>
      <c r="E155" s="18">
        <f t="shared" si="72"/>
        <v>0</v>
      </c>
      <c r="F155" s="18">
        <f t="shared" si="72"/>
        <v>0</v>
      </c>
      <c r="G155" s="18">
        <f t="shared" si="72"/>
        <v>0</v>
      </c>
      <c r="H155" s="18">
        <f t="shared" si="72"/>
        <v>0</v>
      </c>
      <c r="I155" s="18">
        <f t="shared" si="72"/>
        <v>0</v>
      </c>
      <c r="J155" s="18">
        <f t="shared" si="72"/>
        <v>0</v>
      </c>
      <c r="K155" s="18">
        <f t="shared" si="72"/>
        <v>0</v>
      </c>
      <c r="L155" s="18">
        <f t="shared" si="72"/>
        <v>0</v>
      </c>
      <c r="M155" s="18">
        <f t="shared" si="72"/>
        <v>0</v>
      </c>
      <c r="N155" s="18">
        <f t="shared" si="72"/>
        <v>0</v>
      </c>
      <c r="O155" s="18">
        <f t="shared" si="72"/>
        <v>0</v>
      </c>
      <c r="P155" s="18">
        <f t="shared" si="72"/>
        <v>0</v>
      </c>
      <c r="Q155" s="18">
        <f t="shared" si="72"/>
        <v>0</v>
      </c>
    </row>
    <row r="157" spans="1:17" s="28" customFormat="1" ht="6.6" customHeight="1" x14ac:dyDescent="0.25">
      <c r="A157" s="35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</row>
    <row r="158" spans="1:17" s="28" customFormat="1" ht="12" customHeight="1" x14ac:dyDescent="0.25">
      <c r="B158" s="33"/>
    </row>
    <row r="159" spans="1:17" ht="12.95" customHeight="1" x14ac:dyDescent="0.25">
      <c r="A159" s="27" t="s">
        <v>51</v>
      </c>
      <c r="B159" s="26">
        <f t="shared" ref="B159:Q159" si="73">IF(B105=0,0,B105/B$23)</f>
        <v>9710.0747466098819</v>
      </c>
      <c r="C159" s="26">
        <f t="shared" si="73"/>
        <v>10469.699009628186</v>
      </c>
      <c r="D159" s="26">
        <f t="shared" si="73"/>
        <v>10828.136085113963</v>
      </c>
      <c r="E159" s="26">
        <f t="shared" si="73"/>
        <v>11180.350953579084</v>
      </c>
      <c r="F159" s="26">
        <f t="shared" si="73"/>
        <v>11317.998753742077</v>
      </c>
      <c r="G159" s="26">
        <f t="shared" si="73"/>
        <v>10943.219712192065</v>
      </c>
      <c r="H159" s="26">
        <f t="shared" si="73"/>
        <v>11465.74534067622</v>
      </c>
      <c r="I159" s="26">
        <f t="shared" si="73"/>
        <v>11377.751066290884</v>
      </c>
      <c r="J159" s="26">
        <f t="shared" si="73"/>
        <v>10147.921172553828</v>
      </c>
      <c r="K159" s="26">
        <f t="shared" si="73"/>
        <v>10685.976498826969</v>
      </c>
      <c r="L159" s="26">
        <f t="shared" si="73"/>
        <v>11793.682656208153</v>
      </c>
      <c r="M159" s="26">
        <f t="shared" si="73"/>
        <v>10905.704396855508</v>
      </c>
      <c r="N159" s="26">
        <f t="shared" si="73"/>
        <v>12029.324251499223</v>
      </c>
      <c r="O159" s="26">
        <f t="shared" si="73"/>
        <v>11288.351177215378</v>
      </c>
      <c r="P159" s="26">
        <f t="shared" si="73"/>
        <v>11536.538831443224</v>
      </c>
      <c r="Q159" s="26">
        <f t="shared" si="73"/>
        <v>11029.167432094026</v>
      </c>
    </row>
    <row r="160" spans="1:17" ht="12" customHeight="1" x14ac:dyDescent="0.25">
      <c r="A160" s="25" t="s">
        <v>48</v>
      </c>
      <c r="B160" s="24">
        <f t="shared" ref="B160:Q160" si="74">IF(B106=0,0,B106/B$23)</f>
        <v>8037.9468521237086</v>
      </c>
      <c r="C160" s="24">
        <f t="shared" si="74"/>
        <v>8695.291418051067</v>
      </c>
      <c r="D160" s="24">
        <f t="shared" si="74"/>
        <v>9029.1717350403596</v>
      </c>
      <c r="E160" s="24">
        <f t="shared" si="74"/>
        <v>9326.2606598048878</v>
      </c>
      <c r="F160" s="24">
        <f t="shared" si="74"/>
        <v>9429.1137023257597</v>
      </c>
      <c r="G160" s="24">
        <f t="shared" si="74"/>
        <v>8987.2737486755759</v>
      </c>
      <c r="H160" s="24">
        <f t="shared" si="74"/>
        <v>9407.125718153864</v>
      </c>
      <c r="I160" s="24">
        <f t="shared" si="74"/>
        <v>9331.73006164451</v>
      </c>
      <c r="J160" s="24">
        <f t="shared" si="74"/>
        <v>8004.6675170814478</v>
      </c>
      <c r="K160" s="24">
        <f t="shared" si="74"/>
        <v>8236.5011022563867</v>
      </c>
      <c r="L160" s="24">
        <f t="shared" si="74"/>
        <v>9192.9647391131693</v>
      </c>
      <c r="M160" s="24">
        <f t="shared" si="74"/>
        <v>8289.0130865665324</v>
      </c>
      <c r="N160" s="24">
        <f t="shared" si="74"/>
        <v>9453.3667429314137</v>
      </c>
      <c r="O160" s="24">
        <f t="shared" si="74"/>
        <v>8767.3159068680416</v>
      </c>
      <c r="P160" s="24">
        <f t="shared" si="74"/>
        <v>8984.6432368070091</v>
      </c>
      <c r="Q160" s="24">
        <f t="shared" si="74"/>
        <v>8485.5047714268239</v>
      </c>
    </row>
    <row r="161" spans="1:17" ht="12" customHeight="1" x14ac:dyDescent="0.25">
      <c r="A161" s="23" t="s">
        <v>44</v>
      </c>
      <c r="B161" s="22">
        <f t="shared" ref="B161:Q161" si="75">IF(B107=0,0,B107/B$23)</f>
        <v>6401.7291515909201</v>
      </c>
      <c r="C161" s="22">
        <f t="shared" si="75"/>
        <v>6961.9954944503479</v>
      </c>
      <c r="D161" s="22">
        <f t="shared" si="75"/>
        <v>7268.061223571628</v>
      </c>
      <c r="E161" s="22">
        <f t="shared" si="75"/>
        <v>7522.380046361377</v>
      </c>
      <c r="F161" s="22">
        <f t="shared" si="75"/>
        <v>7609.3231794281919</v>
      </c>
      <c r="G161" s="22">
        <f t="shared" si="75"/>
        <v>7178.318918781868</v>
      </c>
      <c r="H161" s="22">
        <f t="shared" si="75"/>
        <v>7550.4790643591332</v>
      </c>
      <c r="I161" s="22">
        <f t="shared" si="75"/>
        <v>7537.9867733692436</v>
      </c>
      <c r="J161" s="22">
        <f t="shared" si="75"/>
        <v>6193.3995234703916</v>
      </c>
      <c r="K161" s="22">
        <f t="shared" si="75"/>
        <v>6216.7265617461471</v>
      </c>
      <c r="L161" s="22">
        <f t="shared" si="75"/>
        <v>7098.6459922274817</v>
      </c>
      <c r="M161" s="22">
        <f t="shared" si="75"/>
        <v>6166.1427921235172</v>
      </c>
      <c r="N161" s="22">
        <f t="shared" si="75"/>
        <v>7342.8925910058661</v>
      </c>
      <c r="O161" s="22">
        <f t="shared" si="75"/>
        <v>6678.9746507149548</v>
      </c>
      <c r="P161" s="22">
        <f t="shared" si="75"/>
        <v>6833.7195542115242</v>
      </c>
      <c r="Q161" s="22">
        <f t="shared" si="75"/>
        <v>6326.3854788699446</v>
      </c>
    </row>
    <row r="162" spans="1:17" ht="12" customHeight="1" x14ac:dyDescent="0.25">
      <c r="A162" s="23" t="s">
        <v>43</v>
      </c>
      <c r="B162" s="22">
        <f t="shared" ref="B162:Q162" si="76">IF(B108=0,0,B108/B$23)</f>
        <v>16.738506523416067</v>
      </c>
      <c r="C162" s="22">
        <f t="shared" si="76"/>
        <v>18.330430033376846</v>
      </c>
      <c r="D162" s="22">
        <f t="shared" si="76"/>
        <v>18.978196259272149</v>
      </c>
      <c r="E162" s="22">
        <f t="shared" si="76"/>
        <v>19.624968387638624</v>
      </c>
      <c r="F162" s="22">
        <f t="shared" si="76"/>
        <v>20.294465466619034</v>
      </c>
      <c r="G162" s="22">
        <f t="shared" si="76"/>
        <v>21.022893902129372</v>
      </c>
      <c r="H162" s="22">
        <f t="shared" si="76"/>
        <v>24.381582108234703</v>
      </c>
      <c r="I162" s="22">
        <f t="shared" si="76"/>
        <v>26.401738713213369</v>
      </c>
      <c r="J162" s="22">
        <f t="shared" si="76"/>
        <v>29.36912693521295</v>
      </c>
      <c r="K162" s="22">
        <f t="shared" si="76"/>
        <v>33.826882439581475</v>
      </c>
      <c r="L162" s="22">
        <f t="shared" si="76"/>
        <v>36.929210213172645</v>
      </c>
      <c r="M162" s="22">
        <f t="shared" si="76"/>
        <v>37.787101379784801</v>
      </c>
      <c r="N162" s="22">
        <f t="shared" si="76"/>
        <v>37.44522229557365</v>
      </c>
      <c r="O162" s="22">
        <f t="shared" si="76"/>
        <v>36.897761388249201</v>
      </c>
      <c r="P162" s="22">
        <f t="shared" si="76"/>
        <v>37.582620708569031</v>
      </c>
      <c r="Q162" s="22">
        <f t="shared" si="76"/>
        <v>37.809067857113753</v>
      </c>
    </row>
    <row r="163" spans="1:17" ht="12" customHeight="1" x14ac:dyDescent="0.25">
      <c r="A163" s="23" t="s">
        <v>47</v>
      </c>
      <c r="B163" s="22">
        <f t="shared" ref="B163:Q163" si="77">IF(B109=0,0,B109/B$23)</f>
        <v>748.21129081286244</v>
      </c>
      <c r="C163" s="22">
        <f t="shared" si="77"/>
        <v>792.31707043210861</v>
      </c>
      <c r="D163" s="22">
        <f t="shared" si="77"/>
        <v>804.97117769329407</v>
      </c>
      <c r="E163" s="22">
        <f t="shared" si="77"/>
        <v>819.83330097262262</v>
      </c>
      <c r="F163" s="22">
        <f t="shared" si="77"/>
        <v>833.81223514933004</v>
      </c>
      <c r="G163" s="22">
        <f t="shared" si="77"/>
        <v>833.11715789549885</v>
      </c>
      <c r="H163" s="22">
        <f t="shared" si="77"/>
        <v>860.13209606646888</v>
      </c>
      <c r="I163" s="22">
        <f t="shared" si="77"/>
        <v>842.73880841218579</v>
      </c>
      <c r="J163" s="22">
        <f t="shared" si="77"/>
        <v>843.66539627653651</v>
      </c>
      <c r="K163" s="22">
        <f t="shared" si="77"/>
        <v>951.04010894512476</v>
      </c>
      <c r="L163" s="22">
        <f t="shared" si="77"/>
        <v>998.42621513312508</v>
      </c>
      <c r="M163" s="22">
        <f t="shared" si="77"/>
        <v>1024.5902931936432</v>
      </c>
      <c r="N163" s="22">
        <f t="shared" si="77"/>
        <v>1008.2115432971352</v>
      </c>
      <c r="O163" s="22">
        <f t="shared" si="77"/>
        <v>1000.6904876003865</v>
      </c>
      <c r="P163" s="22">
        <f t="shared" si="77"/>
        <v>1013.9237682530149</v>
      </c>
      <c r="Q163" s="22">
        <f t="shared" si="77"/>
        <v>1025.3952654358229</v>
      </c>
    </row>
    <row r="164" spans="1:17" ht="12" customHeight="1" x14ac:dyDescent="0.25">
      <c r="A164" s="21" t="s">
        <v>46</v>
      </c>
      <c r="B164" s="20">
        <f t="shared" ref="B164:Q164" si="78">IF(B110=0,0,B110/B$23)</f>
        <v>871.26790319650991</v>
      </c>
      <c r="C164" s="20">
        <f t="shared" si="78"/>
        <v>922.64842313523479</v>
      </c>
      <c r="D164" s="20">
        <f t="shared" si="78"/>
        <v>937.16113751616547</v>
      </c>
      <c r="E164" s="20">
        <f t="shared" si="78"/>
        <v>964.42234408325123</v>
      </c>
      <c r="F164" s="20">
        <f t="shared" si="78"/>
        <v>965.68382228161897</v>
      </c>
      <c r="G164" s="20">
        <f t="shared" si="78"/>
        <v>954.81477809608054</v>
      </c>
      <c r="H164" s="20">
        <f t="shared" si="78"/>
        <v>972.13297562002674</v>
      </c>
      <c r="I164" s="20">
        <f t="shared" si="78"/>
        <v>924.60274114986782</v>
      </c>
      <c r="J164" s="20">
        <f t="shared" si="78"/>
        <v>938.23347039930707</v>
      </c>
      <c r="K164" s="20">
        <f t="shared" si="78"/>
        <v>1034.9075491255328</v>
      </c>
      <c r="L164" s="20">
        <f t="shared" si="78"/>
        <v>1058.9633215393894</v>
      </c>
      <c r="M164" s="20">
        <f t="shared" si="78"/>
        <v>1060.492899869588</v>
      </c>
      <c r="N164" s="20">
        <f t="shared" si="78"/>
        <v>1064.8173863328379</v>
      </c>
      <c r="O164" s="20">
        <f t="shared" si="78"/>
        <v>1050.7530071644514</v>
      </c>
      <c r="P164" s="20">
        <f t="shared" si="78"/>
        <v>1099.4172936338998</v>
      </c>
      <c r="Q164" s="20">
        <f t="shared" si="78"/>
        <v>1095.914959263943</v>
      </c>
    </row>
    <row r="165" spans="1:17" ht="12" customHeight="1" x14ac:dyDescent="0.25">
      <c r="A165" s="19" t="s">
        <v>45</v>
      </c>
      <c r="B165" s="18">
        <f t="shared" ref="B165:Q165" si="79">IF(B111=0,0,B111/B$23)</f>
        <v>1672.1278944861729</v>
      </c>
      <c r="C165" s="18">
        <f t="shared" si="79"/>
        <v>1774.4075915771195</v>
      </c>
      <c r="D165" s="18">
        <f t="shared" si="79"/>
        <v>1798.9643500736049</v>
      </c>
      <c r="E165" s="18">
        <f t="shared" si="79"/>
        <v>1854.0902937741946</v>
      </c>
      <c r="F165" s="18">
        <f t="shared" si="79"/>
        <v>1888.8850514163178</v>
      </c>
      <c r="G165" s="18">
        <f t="shared" si="79"/>
        <v>1955.9459635164887</v>
      </c>
      <c r="H165" s="18">
        <f t="shared" si="79"/>
        <v>2058.6196225223575</v>
      </c>
      <c r="I165" s="18">
        <f t="shared" si="79"/>
        <v>2046.0210046463753</v>
      </c>
      <c r="J165" s="18">
        <f t="shared" si="79"/>
        <v>2143.2536554723797</v>
      </c>
      <c r="K165" s="18">
        <f t="shared" si="79"/>
        <v>2449.4753965705836</v>
      </c>
      <c r="L165" s="18">
        <f t="shared" si="79"/>
        <v>2600.7179170949835</v>
      </c>
      <c r="M165" s="18">
        <f t="shared" si="79"/>
        <v>2616.6913102889748</v>
      </c>
      <c r="N165" s="18">
        <f t="shared" si="79"/>
        <v>2575.9575085678102</v>
      </c>
      <c r="O165" s="18">
        <f t="shared" si="79"/>
        <v>2521.0352703473354</v>
      </c>
      <c r="P165" s="18">
        <f t="shared" si="79"/>
        <v>2551.8955946362139</v>
      </c>
      <c r="Q165" s="18">
        <f t="shared" si="79"/>
        <v>2543.6626606672025</v>
      </c>
    </row>
    <row r="166" spans="1:17" s="28" customFormat="1" ht="12" customHeight="1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</row>
    <row r="167" spans="1:17" ht="12.95" customHeight="1" x14ac:dyDescent="0.25">
      <c r="A167" s="32" t="s">
        <v>50</v>
      </c>
      <c r="B167" s="31">
        <f t="shared" ref="B167:Q167" si="80">IF(B113=0,0,B113/B$23)</f>
        <v>4903.4446546738536</v>
      </c>
      <c r="C167" s="31">
        <f t="shared" si="80"/>
        <v>5322.7733878282106</v>
      </c>
      <c r="D167" s="31">
        <f t="shared" si="80"/>
        <v>5600.0053223168879</v>
      </c>
      <c r="E167" s="31">
        <f t="shared" si="80"/>
        <v>5845.3558991520849</v>
      </c>
      <c r="F167" s="31">
        <f t="shared" si="80"/>
        <v>5925.724836565998</v>
      </c>
      <c r="G167" s="31">
        <f t="shared" si="80"/>
        <v>5726.4096780601212</v>
      </c>
      <c r="H167" s="31">
        <f t="shared" si="80"/>
        <v>6052.2581693664952</v>
      </c>
      <c r="I167" s="31">
        <f t="shared" si="80"/>
        <v>6069.4471495752632</v>
      </c>
      <c r="J167" s="31">
        <f t="shared" si="80"/>
        <v>5378.1683349858477</v>
      </c>
      <c r="K167" s="31">
        <f t="shared" si="80"/>
        <v>5563.2977516976725</v>
      </c>
      <c r="L167" s="31">
        <f t="shared" si="80"/>
        <v>6297.6761801269149</v>
      </c>
      <c r="M167" s="31">
        <f t="shared" si="80"/>
        <v>5758.6918590321093</v>
      </c>
      <c r="N167" s="31">
        <f t="shared" si="80"/>
        <v>6669.3830968532275</v>
      </c>
      <c r="O167" s="31">
        <f t="shared" si="80"/>
        <v>6214.6866742012216</v>
      </c>
      <c r="P167" s="31">
        <f t="shared" si="80"/>
        <v>6456.1123462992209</v>
      </c>
      <c r="Q167" s="31">
        <f t="shared" si="80"/>
        <v>6126.0945910020064</v>
      </c>
    </row>
    <row r="168" spans="1:17" ht="12" customHeight="1" x14ac:dyDescent="0.25">
      <c r="A168" s="23" t="s">
        <v>44</v>
      </c>
      <c r="B168" s="22">
        <f t="shared" ref="B168:Q168" si="81">IF(B114=0,0,B114/B$23)</f>
        <v>3921.1974356408518</v>
      </c>
      <c r="C168" s="22">
        <f t="shared" si="81"/>
        <v>4291.508522393412</v>
      </c>
      <c r="D168" s="22">
        <f t="shared" si="81"/>
        <v>4543.7641952486865</v>
      </c>
      <c r="E168" s="22">
        <f t="shared" si="81"/>
        <v>4761.9688405250008</v>
      </c>
      <c r="F168" s="22">
        <f t="shared" si="81"/>
        <v>4818.3831469775132</v>
      </c>
      <c r="G168" s="22">
        <f t="shared" si="81"/>
        <v>4615.1380292237718</v>
      </c>
      <c r="H168" s="22">
        <f t="shared" si="81"/>
        <v>4891.4558134896624</v>
      </c>
      <c r="I168" s="22">
        <f t="shared" si="81"/>
        <v>4928.7948346276471</v>
      </c>
      <c r="J168" s="22">
        <f t="shared" si="81"/>
        <v>4212.7507458211958</v>
      </c>
      <c r="K168" s="22">
        <f t="shared" si="81"/>
        <v>4256.4514756003</v>
      </c>
      <c r="L168" s="22">
        <f t="shared" si="81"/>
        <v>4922.9891261282282</v>
      </c>
      <c r="M168" s="22">
        <f t="shared" si="81"/>
        <v>4338.413476186658</v>
      </c>
      <c r="N168" s="22">
        <f t="shared" si="81"/>
        <v>5240.7783280801841</v>
      </c>
      <c r="O168" s="22">
        <f t="shared" si="81"/>
        <v>4785.9643195593371</v>
      </c>
      <c r="P168" s="22">
        <f t="shared" si="81"/>
        <v>4979.4108119176008</v>
      </c>
      <c r="Q168" s="22">
        <f t="shared" si="81"/>
        <v>4631.5838991100336</v>
      </c>
    </row>
    <row r="169" spans="1:17" ht="12" customHeight="1" x14ac:dyDescent="0.25">
      <c r="A169" s="23" t="s">
        <v>43</v>
      </c>
      <c r="B169" s="30">
        <f t="shared" ref="B169:Q169" si="82">IF(B115=0,0,B115/B$23)</f>
        <v>27.862685897777563</v>
      </c>
      <c r="C169" s="30">
        <f t="shared" si="82"/>
        <v>31.4000811183233</v>
      </c>
      <c r="D169" s="30">
        <f t="shared" si="82"/>
        <v>33.305253348507414</v>
      </c>
      <c r="E169" s="30">
        <f t="shared" si="82"/>
        <v>35.168395984009379</v>
      </c>
      <c r="F169" s="30">
        <f t="shared" si="82"/>
        <v>37.159356985511515</v>
      </c>
      <c r="G169" s="30">
        <f t="shared" si="82"/>
        <v>39.252049409581979</v>
      </c>
      <c r="H169" s="30">
        <f t="shared" si="82"/>
        <v>46.73449773785407</v>
      </c>
      <c r="I169" s="30">
        <f t="shared" si="82"/>
        <v>51.79369716834394</v>
      </c>
      <c r="J169" s="30">
        <f t="shared" si="82"/>
        <v>58.705653763300354</v>
      </c>
      <c r="K169" s="30">
        <f t="shared" si="82"/>
        <v>68.57265493963412</v>
      </c>
      <c r="L169" s="30">
        <f t="shared" si="82"/>
        <v>76.003408088003837</v>
      </c>
      <c r="M169" s="30">
        <f t="shared" si="82"/>
        <v>79.865842184428232</v>
      </c>
      <c r="N169" s="30">
        <f t="shared" si="82"/>
        <v>81.372122009678449</v>
      </c>
      <c r="O169" s="30">
        <f t="shared" si="82"/>
        <v>82.902855474698995</v>
      </c>
      <c r="P169" s="30">
        <f t="shared" si="82"/>
        <v>88.756388367214626</v>
      </c>
      <c r="Q169" s="30">
        <f t="shared" si="82"/>
        <v>95.809257418904664</v>
      </c>
    </row>
    <row r="170" spans="1:17" ht="12" customHeight="1" x14ac:dyDescent="0.25">
      <c r="A170" s="23" t="s">
        <v>47</v>
      </c>
      <c r="B170" s="22">
        <f t="shared" ref="B170:Q170" si="83">IF(B116=0,0,B116/B$23)</f>
        <v>446.57018190302904</v>
      </c>
      <c r="C170" s="22">
        <f t="shared" si="83"/>
        <v>477.07091499497744</v>
      </c>
      <c r="D170" s="22">
        <f t="shared" si="83"/>
        <v>488.94654599223924</v>
      </c>
      <c r="E170" s="22">
        <f t="shared" si="83"/>
        <v>503.44609394398367</v>
      </c>
      <c r="F170" s="22">
        <f t="shared" si="83"/>
        <v>516.75575144579841</v>
      </c>
      <c r="G170" s="22">
        <f t="shared" si="83"/>
        <v>519.44197459179486</v>
      </c>
      <c r="H170" s="22">
        <f t="shared" si="83"/>
        <v>544.1484469032365</v>
      </c>
      <c r="I170" s="22">
        <f t="shared" si="83"/>
        <v>541.56405605339592</v>
      </c>
      <c r="J170" s="22">
        <f t="shared" si="83"/>
        <v>545.09646672285635</v>
      </c>
      <c r="K170" s="22">
        <f t="shared" si="83"/>
        <v>617.7118030573813</v>
      </c>
      <c r="L170" s="22">
        <f t="shared" si="83"/>
        <v>656.26672868347498</v>
      </c>
      <c r="M170" s="22">
        <f t="shared" si="83"/>
        <v>683.16944196571842</v>
      </c>
      <c r="N170" s="22">
        <f t="shared" si="83"/>
        <v>675.94964829883168</v>
      </c>
      <c r="O170" s="22">
        <f t="shared" si="83"/>
        <v>674.70923182168906</v>
      </c>
      <c r="P170" s="22">
        <f t="shared" si="83"/>
        <v>687.24891321386463</v>
      </c>
      <c r="Q170" s="22">
        <f t="shared" si="83"/>
        <v>698.26707536730828</v>
      </c>
    </row>
    <row r="171" spans="1:17" ht="12" customHeight="1" x14ac:dyDescent="0.25">
      <c r="A171" s="29" t="s">
        <v>46</v>
      </c>
      <c r="B171" s="18">
        <f t="shared" ref="B171:Q171" si="84">IF(B117=0,0,B117/B$23)</f>
        <v>507.81435123219507</v>
      </c>
      <c r="C171" s="18">
        <f t="shared" si="84"/>
        <v>522.79386932149839</v>
      </c>
      <c r="D171" s="18">
        <f t="shared" si="84"/>
        <v>533.98932772745468</v>
      </c>
      <c r="E171" s="18">
        <f t="shared" si="84"/>
        <v>544.77256869909149</v>
      </c>
      <c r="F171" s="18">
        <f t="shared" si="84"/>
        <v>553.42658115717438</v>
      </c>
      <c r="G171" s="18">
        <f t="shared" si="84"/>
        <v>552.57762483497288</v>
      </c>
      <c r="H171" s="18">
        <f t="shared" si="84"/>
        <v>569.91941123574304</v>
      </c>
      <c r="I171" s="18">
        <f t="shared" si="84"/>
        <v>547.29456172587561</v>
      </c>
      <c r="J171" s="18">
        <f t="shared" si="84"/>
        <v>561.61546867849529</v>
      </c>
      <c r="K171" s="18">
        <f t="shared" si="84"/>
        <v>620.56181810035696</v>
      </c>
      <c r="L171" s="18">
        <f t="shared" si="84"/>
        <v>642.41691722720839</v>
      </c>
      <c r="M171" s="18">
        <f t="shared" si="84"/>
        <v>657.24309869530441</v>
      </c>
      <c r="N171" s="18">
        <f t="shared" si="84"/>
        <v>671.28299846453308</v>
      </c>
      <c r="O171" s="18">
        <f t="shared" si="84"/>
        <v>671.11026734549614</v>
      </c>
      <c r="P171" s="18">
        <f t="shared" si="84"/>
        <v>700.69623280054134</v>
      </c>
      <c r="Q171" s="18">
        <f t="shared" si="84"/>
        <v>700.43435910575886</v>
      </c>
    </row>
    <row r="172" spans="1:17" s="28" customFormat="1" ht="12" customHeight="1" x14ac:dyDescent="0.25"/>
    <row r="173" spans="1:17" ht="12.95" customHeight="1" x14ac:dyDescent="0.25">
      <c r="A173" s="27" t="s">
        <v>49</v>
      </c>
      <c r="B173" s="26">
        <f t="shared" ref="B173:Q173" si="85">IF(B119=0,0,B119/B$23)</f>
        <v>643.74497493786703</v>
      </c>
      <c r="C173" s="26">
        <f t="shared" si="85"/>
        <v>703.62505075540321</v>
      </c>
      <c r="D173" s="26">
        <f t="shared" si="85"/>
        <v>751.63226573679844</v>
      </c>
      <c r="E173" s="26">
        <f t="shared" si="85"/>
        <v>776.28572320391459</v>
      </c>
      <c r="F173" s="26">
        <f t="shared" si="85"/>
        <v>798.97816853537086</v>
      </c>
      <c r="G173" s="26">
        <f t="shared" si="85"/>
        <v>706.07280440074271</v>
      </c>
      <c r="H173" s="26">
        <f t="shared" si="85"/>
        <v>778.5186788935855</v>
      </c>
      <c r="I173" s="26">
        <f t="shared" si="85"/>
        <v>716.47141633327954</v>
      </c>
      <c r="J173" s="26">
        <f t="shared" si="85"/>
        <v>667.16236286733442</v>
      </c>
      <c r="K173" s="26">
        <f t="shared" si="85"/>
        <v>700.25992418608564</v>
      </c>
      <c r="L173" s="26">
        <f t="shared" si="85"/>
        <v>795.33775519046435</v>
      </c>
      <c r="M173" s="26">
        <f t="shared" si="85"/>
        <v>704.25239153337941</v>
      </c>
      <c r="N173" s="26">
        <f t="shared" si="85"/>
        <v>669.79665336129699</v>
      </c>
      <c r="O173" s="26">
        <f t="shared" si="85"/>
        <v>612.64086361475972</v>
      </c>
      <c r="P173" s="26">
        <f t="shared" si="85"/>
        <v>648.55947853579642</v>
      </c>
      <c r="Q173" s="26">
        <f t="shared" si="85"/>
        <v>627.36191304090164</v>
      </c>
    </row>
    <row r="174" spans="1:17" ht="12" customHeight="1" x14ac:dyDescent="0.25">
      <c r="A174" s="25" t="s">
        <v>48</v>
      </c>
      <c r="B174" s="24">
        <f t="shared" ref="B174:Q174" si="86">IF(B120=0,0,B120/B$23)</f>
        <v>643.74497493786703</v>
      </c>
      <c r="C174" s="24">
        <f t="shared" si="86"/>
        <v>703.62505075540321</v>
      </c>
      <c r="D174" s="24">
        <f t="shared" si="86"/>
        <v>751.63226573679844</v>
      </c>
      <c r="E174" s="24">
        <f t="shared" si="86"/>
        <v>776.28572320391459</v>
      </c>
      <c r="F174" s="24">
        <f t="shared" si="86"/>
        <v>798.97816853537086</v>
      </c>
      <c r="G174" s="24">
        <f t="shared" si="86"/>
        <v>706.07280440074271</v>
      </c>
      <c r="H174" s="24">
        <f t="shared" si="86"/>
        <v>778.5186788935855</v>
      </c>
      <c r="I174" s="24">
        <f t="shared" si="86"/>
        <v>716.47141633327954</v>
      </c>
      <c r="J174" s="24">
        <f t="shared" si="86"/>
        <v>667.16236286733442</v>
      </c>
      <c r="K174" s="24">
        <f t="shared" si="86"/>
        <v>700.25992418608564</v>
      </c>
      <c r="L174" s="24">
        <f t="shared" si="86"/>
        <v>795.33775519046435</v>
      </c>
      <c r="M174" s="24">
        <f t="shared" si="86"/>
        <v>704.25239153337941</v>
      </c>
      <c r="N174" s="24">
        <f t="shared" si="86"/>
        <v>669.79665336129699</v>
      </c>
      <c r="O174" s="24">
        <f t="shared" si="86"/>
        <v>612.64086361475972</v>
      </c>
      <c r="P174" s="24">
        <f t="shared" si="86"/>
        <v>648.55947853579642</v>
      </c>
      <c r="Q174" s="24">
        <f t="shared" si="86"/>
        <v>627.36191304090164</v>
      </c>
    </row>
    <row r="175" spans="1:17" ht="12" customHeight="1" x14ac:dyDescent="0.25">
      <c r="A175" s="23" t="s">
        <v>44</v>
      </c>
      <c r="B175" s="22">
        <f t="shared" ref="B175:Q175" si="87">IF(B121=0,0,B121/B$23)</f>
        <v>581.91318019519088</v>
      </c>
      <c r="C175" s="22">
        <f t="shared" si="87"/>
        <v>611.95795223055813</v>
      </c>
      <c r="D175" s="22">
        <f t="shared" si="87"/>
        <v>654.41399786330476</v>
      </c>
      <c r="E175" s="22">
        <f t="shared" si="87"/>
        <v>666.73347031296919</v>
      </c>
      <c r="F175" s="22">
        <f t="shared" si="87"/>
        <v>692.95361156361173</v>
      </c>
      <c r="G175" s="22">
        <f t="shared" si="87"/>
        <v>598.95565775659486</v>
      </c>
      <c r="H175" s="22">
        <f t="shared" si="87"/>
        <v>671.29344317402058</v>
      </c>
      <c r="I175" s="22">
        <f t="shared" si="87"/>
        <v>613.00807183542986</v>
      </c>
      <c r="J175" s="22">
        <f t="shared" si="87"/>
        <v>559.33844694725065</v>
      </c>
      <c r="K175" s="22">
        <f t="shared" si="87"/>
        <v>573.6392559311206</v>
      </c>
      <c r="L175" s="22">
        <f t="shared" si="87"/>
        <v>663.83104653958185</v>
      </c>
      <c r="M175" s="22">
        <f t="shared" si="87"/>
        <v>580.0473177773946</v>
      </c>
      <c r="N175" s="22">
        <f t="shared" si="87"/>
        <v>554.35741999634797</v>
      </c>
      <c r="O175" s="22">
        <f t="shared" si="87"/>
        <v>505.07803665236099</v>
      </c>
      <c r="P175" s="22">
        <f t="shared" si="87"/>
        <v>534.11844837217916</v>
      </c>
      <c r="Q175" s="22">
        <f t="shared" si="87"/>
        <v>513.81378828584616</v>
      </c>
    </row>
    <row r="176" spans="1:17" ht="12" customHeight="1" x14ac:dyDescent="0.25">
      <c r="A176" s="23" t="s">
        <v>43</v>
      </c>
      <c r="B176" s="22">
        <f t="shared" ref="B176:Q176" si="88">IF(B122=0,0,B122/B$23)</f>
        <v>0</v>
      </c>
      <c r="C176" s="22">
        <f t="shared" si="88"/>
        <v>0</v>
      </c>
      <c r="D176" s="22">
        <f t="shared" si="88"/>
        <v>0</v>
      </c>
      <c r="E176" s="22">
        <f t="shared" si="88"/>
        <v>0</v>
      </c>
      <c r="F176" s="22">
        <f t="shared" si="88"/>
        <v>0</v>
      </c>
      <c r="G176" s="22">
        <f t="shared" si="88"/>
        <v>0</v>
      </c>
      <c r="H176" s="22">
        <f t="shared" si="88"/>
        <v>0</v>
      </c>
      <c r="I176" s="22">
        <f t="shared" si="88"/>
        <v>0</v>
      </c>
      <c r="J176" s="22">
        <f t="shared" si="88"/>
        <v>0</v>
      </c>
      <c r="K176" s="22">
        <f t="shared" si="88"/>
        <v>0</v>
      </c>
      <c r="L176" s="22">
        <f t="shared" si="88"/>
        <v>0</v>
      </c>
      <c r="M176" s="22">
        <f t="shared" si="88"/>
        <v>0</v>
      </c>
      <c r="N176" s="22">
        <f t="shared" si="88"/>
        <v>0</v>
      </c>
      <c r="O176" s="22">
        <f t="shared" si="88"/>
        <v>0</v>
      </c>
      <c r="P176" s="22">
        <f t="shared" si="88"/>
        <v>0</v>
      </c>
      <c r="Q176" s="22">
        <f t="shared" si="88"/>
        <v>0</v>
      </c>
    </row>
    <row r="177" spans="1:17" ht="12" customHeight="1" x14ac:dyDescent="0.25">
      <c r="A177" s="23" t="s">
        <v>47</v>
      </c>
      <c r="B177" s="22">
        <f t="shared" ref="B177:Q177" si="89">IF(B123=0,0,B123/B$23)</f>
        <v>38.449030164211756</v>
      </c>
      <c r="C177" s="22">
        <f t="shared" si="89"/>
        <v>40.522272948176074</v>
      </c>
      <c r="D177" s="22">
        <f t="shared" si="89"/>
        <v>42.705210659049499</v>
      </c>
      <c r="E177" s="22">
        <f t="shared" si="89"/>
        <v>43.230765050447907</v>
      </c>
      <c r="F177" s="22">
        <f t="shared" si="89"/>
        <v>42.840518818354809</v>
      </c>
      <c r="G177" s="22">
        <f t="shared" si="89"/>
        <v>44.257610616494432</v>
      </c>
      <c r="H177" s="22">
        <f t="shared" si="89"/>
        <v>44.768768391752765</v>
      </c>
      <c r="I177" s="22">
        <f t="shared" si="89"/>
        <v>42.688447952828831</v>
      </c>
      <c r="J177" s="22">
        <f t="shared" si="89"/>
        <v>46.514791585536479</v>
      </c>
      <c r="K177" s="22">
        <f t="shared" si="89"/>
        <v>54.417214456996419</v>
      </c>
      <c r="L177" s="22">
        <f t="shared" si="89"/>
        <v>57.751650363549572</v>
      </c>
      <c r="M177" s="22">
        <f t="shared" si="89"/>
        <v>58.873303917367643</v>
      </c>
      <c r="N177" s="22">
        <f t="shared" si="89"/>
        <v>58.547502318895859</v>
      </c>
      <c r="O177" s="22">
        <f t="shared" si="89"/>
        <v>57.739400915219605</v>
      </c>
      <c r="P177" s="22">
        <f t="shared" si="89"/>
        <v>58.457023162806522</v>
      </c>
      <c r="Q177" s="22">
        <f t="shared" si="89"/>
        <v>59.083252416564456</v>
      </c>
    </row>
    <row r="178" spans="1:17" ht="12" customHeight="1" x14ac:dyDescent="0.25">
      <c r="A178" s="21" t="s">
        <v>46</v>
      </c>
      <c r="B178" s="20">
        <f t="shared" ref="B178:Q178" si="90">IF(B124=0,0,B124/B$23)</f>
        <v>23.382764578464467</v>
      </c>
      <c r="C178" s="20">
        <f t="shared" si="90"/>
        <v>51.144825576669071</v>
      </c>
      <c r="D178" s="20">
        <f t="shared" si="90"/>
        <v>54.513057214444274</v>
      </c>
      <c r="E178" s="20">
        <f t="shared" si="90"/>
        <v>66.321487840497568</v>
      </c>
      <c r="F178" s="20">
        <f t="shared" si="90"/>
        <v>63.184038153404472</v>
      </c>
      <c r="G178" s="20">
        <f t="shared" si="90"/>
        <v>62.859536027653547</v>
      </c>
      <c r="H178" s="20">
        <f t="shared" si="90"/>
        <v>62.456467327812163</v>
      </c>
      <c r="I178" s="20">
        <f t="shared" si="90"/>
        <v>60.774896545020866</v>
      </c>
      <c r="J178" s="20">
        <f t="shared" si="90"/>
        <v>61.309124334547349</v>
      </c>
      <c r="K178" s="20">
        <f t="shared" si="90"/>
        <v>72.203453797968706</v>
      </c>
      <c r="L178" s="20">
        <f t="shared" si="90"/>
        <v>73.755058287333</v>
      </c>
      <c r="M178" s="20">
        <f t="shared" si="90"/>
        <v>65.331769838617078</v>
      </c>
      <c r="N178" s="20">
        <f t="shared" si="90"/>
        <v>56.891731046053096</v>
      </c>
      <c r="O178" s="20">
        <f t="shared" si="90"/>
        <v>49.823426047179041</v>
      </c>
      <c r="P178" s="20">
        <f t="shared" si="90"/>
        <v>55.984007000810728</v>
      </c>
      <c r="Q178" s="20">
        <f t="shared" si="90"/>
        <v>54.464872338491141</v>
      </c>
    </row>
    <row r="179" spans="1:17" ht="12" customHeight="1" x14ac:dyDescent="0.25">
      <c r="A179" s="19" t="s">
        <v>45</v>
      </c>
      <c r="B179" s="18">
        <f t="shared" ref="B179:Q179" si="91">IF(B125=0,0,B125/B$23)</f>
        <v>0</v>
      </c>
      <c r="C179" s="18">
        <f t="shared" si="91"/>
        <v>0</v>
      </c>
      <c r="D179" s="18">
        <f t="shared" si="91"/>
        <v>0</v>
      </c>
      <c r="E179" s="18">
        <f t="shared" si="91"/>
        <v>0</v>
      </c>
      <c r="F179" s="18">
        <f t="shared" si="91"/>
        <v>0</v>
      </c>
      <c r="G179" s="18">
        <f t="shared" si="91"/>
        <v>0</v>
      </c>
      <c r="H179" s="18">
        <f t="shared" si="91"/>
        <v>0</v>
      </c>
      <c r="I179" s="18">
        <f t="shared" si="91"/>
        <v>0</v>
      </c>
      <c r="J179" s="18">
        <f t="shared" si="91"/>
        <v>0</v>
      </c>
      <c r="K179" s="18">
        <f t="shared" si="91"/>
        <v>0</v>
      </c>
      <c r="L179" s="18">
        <f t="shared" si="91"/>
        <v>0</v>
      </c>
      <c r="M179" s="18">
        <f t="shared" si="91"/>
        <v>0</v>
      </c>
      <c r="N179" s="18">
        <f t="shared" si="91"/>
        <v>0</v>
      </c>
      <c r="O179" s="18">
        <f t="shared" si="91"/>
        <v>0</v>
      </c>
      <c r="P179" s="18">
        <f t="shared" si="91"/>
        <v>0</v>
      </c>
      <c r="Q179" s="18">
        <f t="shared" si="91"/>
        <v>0</v>
      </c>
    </row>
  </sheetData>
  <pageMargins left="0.39370078740157483" right="0.39370078740157483" top="0.39370078740157483" bottom="0.39370078740157483" header="0.31496062992125984" footer="0.31496062992125984"/>
  <pageSetup paperSize="9" scale="39"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224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13.686990492436951</v>
      </c>
      <c r="C3" s="154">
        <v>13.835326588516899</v>
      </c>
      <c r="D3" s="154">
        <v>14.149439002917436</v>
      </c>
      <c r="E3" s="154">
        <v>14.703941492469378</v>
      </c>
      <c r="F3" s="154">
        <v>15.375197519811751</v>
      </c>
      <c r="G3" s="154">
        <v>16.396056095241175</v>
      </c>
      <c r="H3" s="154">
        <v>17.726541753812199</v>
      </c>
      <c r="I3" s="154">
        <v>18.715437347655314</v>
      </c>
      <c r="J3" s="154">
        <v>19.360666946401537</v>
      </c>
      <c r="K3" s="154">
        <v>19.618419077007083</v>
      </c>
      <c r="L3" s="154">
        <v>19.492813272434425</v>
      </c>
      <c r="M3" s="154">
        <v>19.098940870140463</v>
      </c>
      <c r="N3" s="154">
        <v>18.852229003183112</v>
      </c>
      <c r="O3" s="154">
        <v>18.685904907884442</v>
      </c>
      <c r="P3" s="154">
        <v>18.506263327989398</v>
      </c>
      <c r="Q3" s="154">
        <v>18.390608000782045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18.167928337630023</v>
      </c>
      <c r="C5" s="143">
        <v>18.36482768997146</v>
      </c>
      <c r="D5" s="143">
        <v>18.781776312675799</v>
      </c>
      <c r="E5" s="143">
        <v>19.517815509808571</v>
      </c>
      <c r="F5" s="143">
        <v>20.40883179331496</v>
      </c>
      <c r="G5" s="143">
        <v>21.763905828874883</v>
      </c>
      <c r="H5" s="143">
        <v>23.529974718344743</v>
      </c>
      <c r="I5" s="143">
        <v>24.842621519134706</v>
      </c>
      <c r="J5" s="143">
        <v>25.699090669004914</v>
      </c>
      <c r="K5" s="143">
        <v>26.041227403906625</v>
      </c>
      <c r="L5" s="143">
        <v>25.87449993686209</v>
      </c>
      <c r="M5" s="143">
        <v>25.351678971727292</v>
      </c>
      <c r="N5" s="143">
        <v>25.024196935307302</v>
      </c>
      <c r="O5" s="143">
        <v>24.803420553101361</v>
      </c>
      <c r="P5" s="143">
        <v>24.564966719748071</v>
      </c>
      <c r="Q5" s="143">
        <v>24.411447383431618</v>
      </c>
    </row>
    <row r="6" spans="1:17" ht="12" customHeight="1" x14ac:dyDescent="0.25">
      <c r="A6" s="153" t="str">
        <f>"Penetration factor "&amp;MID('SER_se-appl'!A71,FIND("(",'SER_se-appl'!A71),100)</f>
        <v>Penetration factor (unit per capita)</v>
      </c>
      <c r="B6" s="152">
        <f>1000*B8/SER_summary!B$3</f>
        <v>1.0172958556896879E-2</v>
      </c>
      <c r="C6" s="152">
        <f>1000*C8/SER_summary!C$3</f>
        <v>1.0528521584876053E-2</v>
      </c>
      <c r="D6" s="152">
        <f>1000*D8/SER_summary!D$3</f>
        <v>1.1101649674849405E-2</v>
      </c>
      <c r="E6" s="152">
        <f>1000*E8/SER_summary!E$3</f>
        <v>1.1877336660936516E-2</v>
      </c>
      <c r="F6" s="152">
        <f>1000*F8/SER_summary!F$3</f>
        <v>1.2807416583218276E-2</v>
      </c>
      <c r="G6" s="152">
        <f>1000*G8/SER_summary!G$3</f>
        <v>1.4139777149144028E-2</v>
      </c>
      <c r="H6" s="152">
        <f>1000*H8/SER_summary!H$3</f>
        <v>1.5818883951321628E-2</v>
      </c>
      <c r="I6" s="152">
        <f>1000*I8/SER_summary!I$3</f>
        <v>1.7227613336351543E-2</v>
      </c>
      <c r="J6" s="152">
        <f>1000*J8/SER_summary!J$3</f>
        <v>1.837038518403911E-2</v>
      </c>
      <c r="K6" s="152">
        <f>1000*K8/SER_summary!K$3</f>
        <v>1.9300614614908888E-2</v>
      </c>
      <c r="L6" s="152">
        <f>1000*L8/SER_summary!L$3</f>
        <v>2.002353802145785E-2</v>
      </c>
      <c r="M6" s="152">
        <f>1000*M8/SER_summary!M$3</f>
        <v>2.0364815542873376E-2</v>
      </c>
      <c r="N6" s="152">
        <f>1000*N8/SER_summary!N$3</f>
        <v>2.0808297186932175E-2</v>
      </c>
      <c r="O6" s="152">
        <f>1000*O8/SER_summary!O$3</f>
        <v>2.1442013920936389E-2</v>
      </c>
      <c r="P6" s="152">
        <f>1000*P8/SER_summary!P$3</f>
        <v>2.2247861533820891E-2</v>
      </c>
      <c r="Q6" s="152">
        <f>1000*Q8/SER_summary!Q$3</f>
        <v>2.3446930456352412E-2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"&amp;MID('SER_se-appl'!A23,FIND("(",'SER_se-appl'!A23),100)</f>
        <v>Stock of appliances (000 units)</v>
      </c>
      <c r="B8" s="62">
        <v>24.22908798933965</v>
      </c>
      <c r="C8" s="62">
        <v>24.777654241501942</v>
      </c>
      <c r="D8" s="62">
        <v>25.766440422739777</v>
      </c>
      <c r="E8" s="62">
        <v>27.310629144790816</v>
      </c>
      <c r="F8" s="62">
        <v>29.15634000002807</v>
      </c>
      <c r="G8" s="62">
        <v>31.810596007080896</v>
      </c>
      <c r="H8" s="62">
        <v>35.242480264166723</v>
      </c>
      <c r="I8" s="62">
        <v>38.053041441866739</v>
      </c>
      <c r="J8" s="62">
        <v>40.264393950228758</v>
      </c>
      <c r="K8" s="62">
        <v>41.744025510021849</v>
      </c>
      <c r="L8" s="62">
        <v>42.459992468653461</v>
      </c>
      <c r="M8" s="62">
        <v>42.248948149322821</v>
      </c>
      <c r="N8" s="62">
        <v>42.549076595702338</v>
      </c>
      <c r="O8" s="62">
        <v>43.394883823539089</v>
      </c>
      <c r="P8" s="62">
        <v>44.528382928373432</v>
      </c>
      <c r="Q8" s="62">
        <v>46.567854791639704</v>
      </c>
    </row>
    <row r="9" spans="1:17" ht="12.95" customHeight="1" x14ac:dyDescent="0.25">
      <c r="A9" s="151" t="str">
        <f>"Number of new appliances "&amp;MID('SER_se-appl'!A31,FIND("(",'SER_se-appl'!A31),100)</f>
        <v>Number of new appliances (000 units)</v>
      </c>
      <c r="B9" s="150"/>
      <c r="C9" s="150">
        <v>2.7613247315719316</v>
      </c>
      <c r="D9" s="150">
        <v>3.2457998302356539</v>
      </c>
      <c r="E9" s="150">
        <v>3.8463426440288231</v>
      </c>
      <c r="F9" s="150">
        <v>4.1939078556545866</v>
      </c>
      <c r="G9" s="150">
        <v>5.0494169474785204</v>
      </c>
      <c r="H9" s="150">
        <v>5.8749484163200192</v>
      </c>
      <c r="I9" s="150">
        <v>5.3024866201188958</v>
      </c>
      <c r="J9" s="150">
        <v>4.7531164596292781</v>
      </c>
      <c r="K9" s="150">
        <v>4.0722307900857002</v>
      </c>
      <c r="L9" s="150">
        <v>3.3604181735300642</v>
      </c>
      <c r="M9" s="150">
        <v>2.5502804122412983</v>
      </c>
      <c r="N9" s="150">
        <v>3.545928276615181</v>
      </c>
      <c r="O9" s="150">
        <v>4.6921498718655616</v>
      </c>
      <c r="P9" s="150">
        <v>5.3274069604889265</v>
      </c>
      <c r="Q9" s="150">
        <v>7.0888888107448</v>
      </c>
    </row>
    <row r="10" spans="1:17" ht="12" customHeight="1" x14ac:dyDescent="0.25">
      <c r="A10" s="142" t="str">
        <f>"Number of replaced appliances "&amp;MID('SER_se-appl'!A39,FIND("(",'SER_se-appl'!A39),100)</f>
        <v>Number of replaced appliances (000 units)</v>
      </c>
      <c r="B10" s="149"/>
      <c r="C10" s="149">
        <f>B8+C9-C8</f>
        <v>2.21275847940964</v>
      </c>
      <c r="D10" s="149">
        <f t="shared" ref="D10:Q10" si="0">C8+D9-D8</f>
        <v>2.2570136489978196</v>
      </c>
      <c r="E10" s="149">
        <f t="shared" si="0"/>
        <v>2.3021539219777836</v>
      </c>
      <c r="F10" s="149">
        <f t="shared" si="0"/>
        <v>2.3481970004173327</v>
      </c>
      <c r="G10" s="149">
        <f t="shared" si="0"/>
        <v>2.395160940425697</v>
      </c>
      <c r="H10" s="149">
        <f t="shared" si="0"/>
        <v>2.44306415923419</v>
      </c>
      <c r="I10" s="149">
        <f t="shared" si="0"/>
        <v>2.4919254424188821</v>
      </c>
      <c r="J10" s="149">
        <f t="shared" si="0"/>
        <v>2.5417639512672565</v>
      </c>
      <c r="K10" s="149">
        <f t="shared" si="0"/>
        <v>2.5925992302926062</v>
      </c>
      <c r="L10" s="149">
        <f t="shared" si="0"/>
        <v>2.6444512148984529</v>
      </c>
      <c r="M10" s="149">
        <f t="shared" si="0"/>
        <v>2.7613247315719391</v>
      </c>
      <c r="N10" s="149">
        <f t="shared" si="0"/>
        <v>3.2457998302356614</v>
      </c>
      <c r="O10" s="149">
        <f t="shared" si="0"/>
        <v>3.8463426440288089</v>
      </c>
      <c r="P10" s="149">
        <f t="shared" si="0"/>
        <v>4.1939078556545866</v>
      </c>
      <c r="Q10" s="149">
        <f t="shared" si="0"/>
        <v>5.0494169474785267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8760</v>
      </c>
      <c r="C12" s="146">
        <v>8760</v>
      </c>
      <c r="D12" s="146">
        <v>8759.9999999999982</v>
      </c>
      <c r="E12" s="146">
        <v>8759.9999999999982</v>
      </c>
      <c r="F12" s="146">
        <v>8759.9999999999982</v>
      </c>
      <c r="G12" s="146">
        <v>8759.9999999999982</v>
      </c>
      <c r="H12" s="146">
        <v>8760.0000000000018</v>
      </c>
      <c r="I12" s="146">
        <v>8759.9999999999982</v>
      </c>
      <c r="J12" s="146">
        <v>8759.9999999999982</v>
      </c>
      <c r="K12" s="146">
        <v>8759.9999999999964</v>
      </c>
      <c r="L12" s="146">
        <v>8760</v>
      </c>
      <c r="M12" s="146">
        <v>8759.9999999999982</v>
      </c>
      <c r="N12" s="146">
        <v>8760.0000000000036</v>
      </c>
      <c r="O12" s="146">
        <v>8760.0000000000018</v>
      </c>
      <c r="P12" s="146">
        <v>8759.9999999999982</v>
      </c>
      <c r="Q12" s="146">
        <v>8760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"&amp;MID('SER_se-appl'!A55,FIND("(",'SER_se-appl'!A55),100)</f>
        <v>W per appliance in average operating mode (W per appliance)</v>
      </c>
      <c r="B14" s="143">
        <f>IF(B5=0,0,B5/B8*1000)</f>
        <v>749.83954598801142</v>
      </c>
      <c r="C14" s="143">
        <f>IF(C5=0,0,C5/C8*1000)</f>
        <v>741.18508196836638</v>
      </c>
      <c r="D14" s="143">
        <f t="shared" ref="D14:Q14" si="1">IF(D5=0,0,D5/D8*1000)</f>
        <v>728.92398036091276</v>
      </c>
      <c r="E14" s="143">
        <f t="shared" si="1"/>
        <v>714.66004705832154</v>
      </c>
      <c r="F14" s="143">
        <f t="shared" si="1"/>
        <v>699.97920840871348</v>
      </c>
      <c r="G14" s="143">
        <f t="shared" si="1"/>
        <v>684.1715830797491</v>
      </c>
      <c r="H14" s="143">
        <f t="shared" si="1"/>
        <v>667.65944229723152</v>
      </c>
      <c r="I14" s="143">
        <f t="shared" si="1"/>
        <v>652.84194318833977</v>
      </c>
      <c r="J14" s="143">
        <f t="shared" si="1"/>
        <v>638.25847474003535</v>
      </c>
      <c r="K14" s="143">
        <f t="shared" si="1"/>
        <v>623.8312449683292</v>
      </c>
      <c r="L14" s="143">
        <f t="shared" si="1"/>
        <v>609.38541041815347</v>
      </c>
      <c r="M14" s="143">
        <f t="shared" si="1"/>
        <v>600.05467786145675</v>
      </c>
      <c r="N14" s="143">
        <f t="shared" si="1"/>
        <v>588.12549971612941</v>
      </c>
      <c r="O14" s="143">
        <f t="shared" si="1"/>
        <v>571.57476567887511</v>
      </c>
      <c r="P14" s="143">
        <f t="shared" si="1"/>
        <v>551.66985873397402</v>
      </c>
      <c r="Q14" s="143">
        <f t="shared" si="1"/>
        <v>524.21240988352736</v>
      </c>
    </row>
    <row r="15" spans="1:17" ht="12" customHeight="1" x14ac:dyDescent="0.25">
      <c r="A15" s="142" t="str">
        <f>"W per new appliance in average operating mode "&amp;MID('SER_se-appl'!A55,FIND("(",'SER_se-appl'!A55),100)</f>
        <v>W per new appliance in average operating mode (W per appliance)</v>
      </c>
      <c r="B15" s="141"/>
      <c r="C15" s="141">
        <v>672.18213950029008</v>
      </c>
      <c r="D15" s="141">
        <v>649.86962316911263</v>
      </c>
      <c r="E15" s="141">
        <v>640.16274072868396</v>
      </c>
      <c r="F15" s="141">
        <v>632.29506881377245</v>
      </c>
      <c r="G15" s="141">
        <v>624.0444115573506</v>
      </c>
      <c r="H15" s="141">
        <v>612.42665543322994</v>
      </c>
      <c r="I15" s="141">
        <v>599.94324758861342</v>
      </c>
      <c r="J15" s="141">
        <v>581.17327874448779</v>
      </c>
      <c r="K15" s="141">
        <v>561.40486198354233</v>
      </c>
      <c r="L15" s="141">
        <v>540.46447124600149</v>
      </c>
      <c r="M15" s="141">
        <v>522.802196334369</v>
      </c>
      <c r="N15" s="141">
        <v>502.51007271882543</v>
      </c>
      <c r="O15" s="141">
        <v>477.71467830075113</v>
      </c>
      <c r="P15" s="141">
        <v>453.0033918443026</v>
      </c>
      <c r="Q15" s="141">
        <v>422.85062883721088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225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5.7194038693869587</v>
      </c>
      <c r="C3" s="154">
        <v>6.2319716922343611</v>
      </c>
      <c r="D3" s="154">
        <v>7.0943060021284463</v>
      </c>
      <c r="E3" s="154">
        <v>8.3724328631375968</v>
      </c>
      <c r="F3" s="154">
        <v>10.150392978097102</v>
      </c>
      <c r="G3" s="154">
        <v>12.287651358051482</v>
      </c>
      <c r="H3" s="154">
        <v>14.289155445949103</v>
      </c>
      <c r="I3" s="154">
        <v>16.266460817854949</v>
      </c>
      <c r="J3" s="154">
        <v>17.839461882249847</v>
      </c>
      <c r="K3" s="154">
        <v>18.561094473161543</v>
      </c>
      <c r="L3" s="154">
        <v>18.993024535445514</v>
      </c>
      <c r="M3" s="154">
        <v>19.696600390683944</v>
      </c>
      <c r="N3" s="154">
        <v>19.922509623915943</v>
      </c>
      <c r="O3" s="154">
        <v>20.302204278100184</v>
      </c>
      <c r="P3" s="154">
        <v>20.607121345958511</v>
      </c>
      <c r="Q3" s="154">
        <v>20.986234450108899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73.849348976453939</v>
      </c>
      <c r="C5" s="143">
        <v>80.085104010874105</v>
      </c>
      <c r="D5" s="143">
        <v>90.770924998079494</v>
      </c>
      <c r="E5" s="143">
        <v>106.69655871582108</v>
      </c>
      <c r="F5" s="143">
        <v>128.87609283317812</v>
      </c>
      <c r="G5" s="143">
        <v>155.47487766997637</v>
      </c>
      <c r="H5" s="143">
        <v>180.21729545960258</v>
      </c>
      <c r="I5" s="143">
        <v>204.53448029090384</v>
      </c>
      <c r="J5" s="143">
        <v>223.67324116070705</v>
      </c>
      <c r="K5" s="143">
        <v>232.09287455151468</v>
      </c>
      <c r="L5" s="143">
        <v>236.88553153355579</v>
      </c>
      <c r="M5" s="143">
        <v>245.26149457380598</v>
      </c>
      <c r="N5" s="143">
        <v>247.69012686794662</v>
      </c>
      <c r="O5" s="143">
        <v>252.03702138328109</v>
      </c>
      <c r="P5" s="143">
        <v>255.45967779485483</v>
      </c>
      <c r="Q5" s="143">
        <v>259.80565094587405</v>
      </c>
    </row>
    <row r="6" spans="1:17" ht="12" customHeight="1" x14ac:dyDescent="0.25">
      <c r="A6" s="153" t="str">
        <f>"Penetration factor "&amp;MID('SER_se-appl'!A72,FIND("(",'SER_se-appl'!A72),100)</f>
        <v>Penetration factor (sqm per building cell)</v>
      </c>
      <c r="B6" s="152">
        <f>1000000*B8/SER_summary!B$8</f>
        <v>33.773633573606226</v>
      </c>
      <c r="C6" s="152">
        <f>1000000*C8/SER_summary!C$8</f>
        <v>35.465140987747056</v>
      </c>
      <c r="D6" s="152">
        <f>1000000*D8/SER_summary!D$8</f>
        <v>38.832756561212364</v>
      </c>
      <c r="E6" s="152">
        <f>1000000*E8/SER_summary!E$8</f>
        <v>44.139214340663621</v>
      </c>
      <c r="F6" s="152">
        <f>1000000*F8/SER_summary!F$8</f>
        <v>51.296192262595191</v>
      </c>
      <c r="G6" s="152">
        <f>1000000*G8/SER_summary!G$8</f>
        <v>60.327081308990422</v>
      </c>
      <c r="H6" s="152">
        <f>1000000*H8/SER_summary!H$8</f>
        <v>66.831134095723755</v>
      </c>
      <c r="I6" s="152">
        <f>1000000*I8/SER_summary!I$8</f>
        <v>72.426552860484904</v>
      </c>
      <c r="J6" s="152">
        <f>1000000*J8/SER_summary!J$8</f>
        <v>77.601016234337109</v>
      </c>
      <c r="K6" s="152">
        <f>1000000*K8/SER_summary!K$8</f>
        <v>80.932213987392757</v>
      </c>
      <c r="L6" s="152">
        <f>1000000*L8/SER_summary!L$8</f>
        <v>83.550926550514802</v>
      </c>
      <c r="M6" s="152">
        <f>1000000*M8/SER_summary!M$8</f>
        <v>85.886640318798229</v>
      </c>
      <c r="N6" s="152">
        <f>1000000*N8/SER_summary!N$8</f>
        <v>87.722740961364934</v>
      </c>
      <c r="O6" s="152">
        <f>1000000*O8/SER_summary!O$8</f>
        <v>89.171649669017569</v>
      </c>
      <c r="P6" s="152">
        <f>1000000*P8/SER_summary!P$8</f>
        <v>90.244053627977905</v>
      </c>
      <c r="Q6" s="152">
        <f>1000000*Q8/SER_summary!Q$8</f>
        <v>91.595130034759379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"&amp;MID('SER_se-appl'!A24,FIND("(",'SER_se-appl'!A24),100)</f>
        <v>Stock of appliances (serviced mio m2)</v>
      </c>
      <c r="B8" s="62">
        <v>1.2614865806461026</v>
      </c>
      <c r="C8" s="62">
        <v>1.3805084608908549</v>
      </c>
      <c r="D8" s="62">
        <v>1.5828746255682191</v>
      </c>
      <c r="E8" s="62">
        <v>1.8858363169402388</v>
      </c>
      <c r="F8" s="62">
        <v>2.3120120866787897</v>
      </c>
      <c r="G8" s="62">
        <v>2.8308370843278405</v>
      </c>
      <c r="H8" s="62">
        <v>3.3234216114182318</v>
      </c>
      <c r="I8" s="62">
        <v>3.8166219543073021</v>
      </c>
      <c r="J8" s="62">
        <v>4.2154596485519358</v>
      </c>
      <c r="K8" s="62">
        <v>4.4045697752237265</v>
      </c>
      <c r="L8" s="62">
        <v>4.5249548436126865</v>
      </c>
      <c r="M8" s="62">
        <v>4.7270171319674237</v>
      </c>
      <c r="N8" s="62">
        <v>4.8065619764781546</v>
      </c>
      <c r="O8" s="62">
        <v>4.9355958738965873</v>
      </c>
      <c r="P8" s="62">
        <v>5.0505191295001994</v>
      </c>
      <c r="Q8" s="62">
        <v>5.1966639201621083</v>
      </c>
    </row>
    <row r="9" spans="1:17" ht="12.95" customHeight="1" x14ac:dyDescent="0.25">
      <c r="A9" s="151" t="str">
        <f>"Number of new appliances "&amp;MID('SER_se-appl'!A32,FIND("(",'SER_se-appl'!A32),100)</f>
        <v>Number of new appliances (serviced mio m2)</v>
      </c>
      <c r="B9" s="150"/>
      <c r="C9" s="150">
        <v>0.20312098562115916</v>
      </c>
      <c r="D9" s="150">
        <v>0.28646527005377126</v>
      </c>
      <c r="E9" s="150">
        <v>0.38706079674842608</v>
      </c>
      <c r="F9" s="150">
        <v>0.5102748751149585</v>
      </c>
      <c r="G9" s="150">
        <v>0.60292410302545707</v>
      </c>
      <c r="H9" s="150">
        <v>0.57668363246679832</v>
      </c>
      <c r="I9" s="150">
        <v>0.57729944826547763</v>
      </c>
      <c r="J9" s="150">
        <v>0.48293679962104025</v>
      </c>
      <c r="K9" s="150">
        <v>0.27320923204819741</v>
      </c>
      <c r="L9" s="150">
        <v>0.2044841737653664</v>
      </c>
      <c r="M9" s="150">
        <v>0.28616139373114441</v>
      </c>
      <c r="N9" s="150">
        <v>0.16364394988713815</v>
      </c>
      <c r="O9" s="150">
        <v>0.21313300279484013</v>
      </c>
      <c r="P9" s="150">
        <v>0.19902236098001905</v>
      </c>
      <c r="Q9" s="150">
        <v>0.2302438960383146</v>
      </c>
    </row>
    <row r="10" spans="1:17" ht="12" customHeight="1" x14ac:dyDescent="0.25">
      <c r="A10" s="142" t="str">
        <f>"Number of replaced appliances "&amp;MID('SER_se-appl'!A40,FIND("(",'SER_se-appl'!A40),100)</f>
        <v>Number of replaced appliances (serviced mio m2)</v>
      </c>
      <c r="B10" s="149"/>
      <c r="C10" s="149">
        <f>B8+C9-C8</f>
        <v>8.4099105376406857E-2</v>
      </c>
      <c r="D10" s="149">
        <f t="shared" ref="D10:Q10" si="0">C8+D9-D8</f>
        <v>8.409910537640708E-2</v>
      </c>
      <c r="E10" s="149">
        <f t="shared" si="0"/>
        <v>8.4099105376406413E-2</v>
      </c>
      <c r="F10" s="149">
        <f t="shared" si="0"/>
        <v>8.4099105376407746E-2</v>
      </c>
      <c r="G10" s="149">
        <f t="shared" si="0"/>
        <v>8.4099105376406413E-2</v>
      </c>
      <c r="H10" s="149">
        <f t="shared" si="0"/>
        <v>8.4099105376406857E-2</v>
      </c>
      <c r="I10" s="149">
        <f t="shared" si="0"/>
        <v>8.4099105376407302E-2</v>
      </c>
      <c r="J10" s="149">
        <f t="shared" si="0"/>
        <v>8.4099105376406413E-2</v>
      </c>
      <c r="K10" s="149">
        <f t="shared" si="0"/>
        <v>8.4099105376406413E-2</v>
      </c>
      <c r="L10" s="149">
        <f t="shared" si="0"/>
        <v>8.4099105376406413E-2</v>
      </c>
      <c r="M10" s="149">
        <f t="shared" si="0"/>
        <v>8.4099105376407302E-2</v>
      </c>
      <c r="N10" s="149">
        <f t="shared" si="0"/>
        <v>8.4099105376407302E-2</v>
      </c>
      <c r="O10" s="149">
        <f t="shared" si="0"/>
        <v>8.4099105376407302E-2</v>
      </c>
      <c r="P10" s="149">
        <f t="shared" si="0"/>
        <v>8.4099105376407302E-2</v>
      </c>
      <c r="Q10" s="149">
        <f t="shared" si="0"/>
        <v>8.4099105376405525E-2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900.54546285664105</v>
      </c>
      <c r="C12" s="146">
        <v>904.84726234687548</v>
      </c>
      <c r="D12" s="146">
        <v>908.79243831714689</v>
      </c>
      <c r="E12" s="146">
        <v>912.4368365140557</v>
      </c>
      <c r="F12" s="146">
        <v>915.82405031078963</v>
      </c>
      <c r="G12" s="146">
        <v>918.98877230426285</v>
      </c>
      <c r="H12" s="146">
        <v>921.95907100924478</v>
      </c>
      <c r="I12" s="146">
        <v>924.75798193955291</v>
      </c>
      <c r="J12" s="146">
        <v>927.4046470893428</v>
      </c>
      <c r="K12" s="146">
        <v>929.91514856945253</v>
      </c>
      <c r="L12" s="146">
        <v>932.30313001997854</v>
      </c>
      <c r="M12" s="146">
        <v>933.82060440822511</v>
      </c>
      <c r="N12" s="146">
        <v>935.26977267725715</v>
      </c>
      <c r="O12" s="146">
        <v>936.65661287753449</v>
      </c>
      <c r="P12" s="146">
        <v>937.98634734718644</v>
      </c>
      <c r="Q12" s="146">
        <v>939.26356524419464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"&amp;MID('SER_se-appl'!A56,FIND("(",'SER_se-appl'!A56),100)</f>
        <v>W per appliance in average operating mode (W per serviced m2)</v>
      </c>
      <c r="B14" s="143">
        <f>IF(B5=0,0,B5/B8)</f>
        <v>58.541525617046283</v>
      </c>
      <c r="C14" s="143">
        <f>IF(C5=0,0,C5/C8)</f>
        <v>58.011309803341909</v>
      </c>
      <c r="D14" s="143">
        <f t="shared" ref="D14:Q14" si="1">IF(D5=0,0,D5/D8)</f>
        <v>57.345618870789984</v>
      </c>
      <c r="E14" s="143">
        <f t="shared" si="1"/>
        <v>56.577847057763627</v>
      </c>
      <c r="F14" s="143">
        <f t="shared" si="1"/>
        <v>55.741963277669932</v>
      </c>
      <c r="G14" s="143">
        <f t="shared" si="1"/>
        <v>54.921874003530874</v>
      </c>
      <c r="H14" s="143">
        <f t="shared" si="1"/>
        <v>54.226431831710009</v>
      </c>
      <c r="I14" s="143">
        <f t="shared" si="1"/>
        <v>53.59044797718925</v>
      </c>
      <c r="J14" s="143">
        <f t="shared" si="1"/>
        <v>53.060225884866831</v>
      </c>
      <c r="K14" s="143">
        <f t="shared" si="1"/>
        <v>52.69365372687863</v>
      </c>
      <c r="L14" s="143">
        <f t="shared" si="1"/>
        <v>52.350916135204642</v>
      </c>
      <c r="M14" s="143">
        <f t="shared" si="1"/>
        <v>51.885044569687459</v>
      </c>
      <c r="N14" s="143">
        <f t="shared" si="1"/>
        <v>51.531661940502673</v>
      </c>
      <c r="O14" s="143">
        <f t="shared" si="1"/>
        <v>51.065165751567342</v>
      </c>
      <c r="P14" s="143">
        <f t="shared" si="1"/>
        <v>50.580875202057726</v>
      </c>
      <c r="Q14" s="143">
        <f t="shared" si="1"/>
        <v>49.994699472073904</v>
      </c>
    </row>
    <row r="15" spans="1:17" ht="12" customHeight="1" x14ac:dyDescent="0.25">
      <c r="A15" s="142" t="str">
        <f>"W per new appliance in average operating mode "&amp;MID('SER_se-appl'!A56,FIND("(",'SER_se-appl'!A56),100)</f>
        <v>W per new appliance in average operating mode (W per serviced m2)</v>
      </c>
      <c r="B15" s="141"/>
      <c r="C15" s="141">
        <v>54.937922500024179</v>
      </c>
      <c r="D15" s="141">
        <v>54.48866773985948</v>
      </c>
      <c r="E15" s="141">
        <v>53.864725708855602</v>
      </c>
      <c r="F15" s="141">
        <v>53.11416526830709</v>
      </c>
      <c r="G15" s="141">
        <v>52.281994716059607</v>
      </c>
      <c r="H15" s="141">
        <v>51.44191034951497</v>
      </c>
      <c r="I15" s="141">
        <v>50.650446403368704</v>
      </c>
      <c r="J15" s="141">
        <v>49.824430071281014</v>
      </c>
      <c r="K15" s="141">
        <v>48.837746889231859</v>
      </c>
      <c r="L15" s="141">
        <v>47.514419991021846</v>
      </c>
      <c r="M15" s="141">
        <v>46.47465822908552</v>
      </c>
      <c r="N15" s="141">
        <v>44.926330799120656</v>
      </c>
      <c r="O15" s="141">
        <v>43.494833392937323</v>
      </c>
      <c r="P15" s="141">
        <v>41.934716793834596</v>
      </c>
      <c r="Q15" s="141">
        <v>40.258453067699868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8" tint="0.59999389629810485"/>
    <pageSetUpPr fitToPage="1"/>
  </sheetPr>
  <dimension ref="A1:Q1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2" customHeight="1" x14ac:dyDescent="0.25"/>
  <cols>
    <col min="1" max="1" width="61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226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147" t="s">
        <v>109</v>
      </c>
      <c r="B3" s="154">
        <v>4.6421667243639897</v>
      </c>
      <c r="C3" s="154">
        <v>4.8021380995349299</v>
      </c>
      <c r="D3" s="154">
        <v>4.8359762908252666</v>
      </c>
      <c r="E3" s="154">
        <v>5.0002348726922223</v>
      </c>
      <c r="F3" s="154">
        <v>5.3537250466358239</v>
      </c>
      <c r="G3" s="154">
        <v>6.0735455781226646</v>
      </c>
      <c r="H3" s="154">
        <v>7.1903317019564312</v>
      </c>
      <c r="I3" s="154">
        <v>8.9196842158982079</v>
      </c>
      <c r="J3" s="154">
        <v>10.377810099184861</v>
      </c>
      <c r="K3" s="154">
        <v>11.356767317094951</v>
      </c>
      <c r="L3" s="154">
        <v>11.797403447663646</v>
      </c>
      <c r="M3" s="154">
        <v>11.80489947018561</v>
      </c>
      <c r="N3" s="154">
        <v>11.661884745958632</v>
      </c>
      <c r="O3" s="154">
        <v>11.568047119165842</v>
      </c>
      <c r="P3" s="154">
        <v>11.465472700500948</v>
      </c>
      <c r="Q3" s="154">
        <v>11.4020883315299</v>
      </c>
    </row>
    <row r="4" spans="1:17" ht="12" customHeight="1" x14ac:dyDescent="0.25">
      <c r="A4" s="14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</row>
    <row r="5" spans="1:17" ht="12.95" customHeight="1" x14ac:dyDescent="0.25">
      <c r="A5" s="144" t="s">
        <v>140</v>
      </c>
      <c r="B5" s="143">
        <v>33.3803414522487</v>
      </c>
      <c r="C5" s="143">
        <v>34.091238327425103</v>
      </c>
      <c r="D5" s="143">
        <v>33.704101684262355</v>
      </c>
      <c r="E5" s="143">
        <v>34.261970486305344</v>
      </c>
      <c r="F5" s="143">
        <v>36.062926927090693</v>
      </c>
      <c r="G5" s="143">
        <v>40.293054528385625</v>
      </c>
      <c r="H5" s="143">
        <v>46.927796008646133</v>
      </c>
      <c r="I5" s="143">
        <v>57.628892033094644</v>
      </c>
      <c r="J5" s="143">
        <v>66.304706477345974</v>
      </c>
      <c r="K5" s="143">
        <v>72.010847812126627</v>
      </c>
      <c r="L5" s="143">
        <v>73.849995501582285</v>
      </c>
      <c r="M5" s="143">
        <v>73.053589441659071</v>
      </c>
      <c r="N5" s="143">
        <v>71.490558573059431</v>
      </c>
      <c r="O5" s="143">
        <v>70.246526414618572</v>
      </c>
      <c r="P5" s="143">
        <v>68.910117277783513</v>
      </c>
      <c r="Q5" s="143">
        <v>67.823751677486982</v>
      </c>
    </row>
    <row r="6" spans="1:17" ht="12" customHeight="1" x14ac:dyDescent="0.25">
      <c r="A6" s="153" t="str">
        <f>"Penetration factor "&amp;MID('SER_se-appl'!A73,FIND("(",'SER_se-appl'!A73),100)</f>
        <v>Penetration factor (unit per capita)</v>
      </c>
      <c r="B6" s="152">
        <f>1000*B8/SER_summary!B$3</f>
        <v>3.5044009928094796E-2</v>
      </c>
      <c r="C6" s="152">
        <f>1000*C8/SER_summary!C$3</f>
        <v>3.6802541276863943E-2</v>
      </c>
      <c r="D6" s="152">
        <f>1000*D8/SER_summary!D$3</f>
        <v>3.7523920234423122E-2</v>
      </c>
      <c r="E6" s="152">
        <f>1000*E8/SER_summary!E$3</f>
        <v>3.937698549128154E-2</v>
      </c>
      <c r="F6" s="152">
        <f>1000*F8/SER_summary!F$3</f>
        <v>4.3142202424552363E-2</v>
      </c>
      <c r="G6" s="152">
        <f>1000*G8/SER_summary!G$3</f>
        <v>5.062679138169305E-2</v>
      </c>
      <c r="H6" s="152">
        <f>1000*H8/SER_summary!H$3</f>
        <v>6.1639302834369192E-2</v>
      </c>
      <c r="I6" s="152">
        <f>1000*I8/SER_summary!I$3</f>
        <v>7.9543264765927851E-2</v>
      </c>
      <c r="J6" s="152">
        <f>1000*J8/SER_summary!J$3</f>
        <v>9.6021287265955185E-2</v>
      </c>
      <c r="K6" s="152">
        <f>1000*K8/SER_summary!K$3</f>
        <v>0.11042355410991435</v>
      </c>
      <c r="L6" s="152">
        <f>1000*L8/SER_summary!L$3</f>
        <v>0.12177893313086632</v>
      </c>
      <c r="M6" s="152">
        <f>1000*M8/SER_summary!M$3</f>
        <v>0.13166651052782963</v>
      </c>
      <c r="N6" s="152">
        <f>1000*N8/SER_summary!N$3</f>
        <v>0.14398553650436174</v>
      </c>
      <c r="O6" s="152">
        <f>1000*O8/SER_summary!O$3</f>
        <v>0.15942606496909276</v>
      </c>
      <c r="P6" s="152">
        <f>1000*P8/SER_summary!P$3</f>
        <v>0.17710936862905957</v>
      </c>
      <c r="Q6" s="152">
        <f>1000*Q8/SER_summary!Q$3</f>
        <v>0.19840968408673862</v>
      </c>
    </row>
    <row r="7" spans="1:17" ht="12.95" customHeight="1" x14ac:dyDescent="0.25">
      <c r="A7" s="14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</row>
    <row r="8" spans="1:17" ht="12.95" customHeight="1" x14ac:dyDescent="0.25">
      <c r="A8" s="144" t="str">
        <f>"Stock of appliances "&amp;MID('SER_se-appl'!A25,FIND("(",'SER_se-appl'!A25),100)</f>
        <v>Stock of appliances (000 units)</v>
      </c>
      <c r="B8" s="62">
        <v>83.464844105892297</v>
      </c>
      <c r="C8" s="62">
        <v>86.610511800311173</v>
      </c>
      <c r="D8" s="62">
        <v>87.09136781160575</v>
      </c>
      <c r="E8" s="62">
        <v>90.543046668797857</v>
      </c>
      <c r="F8" s="62">
        <v>98.214086663541948</v>
      </c>
      <c r="G8" s="62">
        <v>113.89630761438802</v>
      </c>
      <c r="H8" s="62">
        <v>137.32460016281743</v>
      </c>
      <c r="I8" s="62">
        <v>175.69834494557207</v>
      </c>
      <c r="J8" s="62">
        <v>210.46041764239322</v>
      </c>
      <c r="K8" s="62">
        <v>238.8278172297625</v>
      </c>
      <c r="L8" s="62">
        <v>258.23271481973455</v>
      </c>
      <c r="M8" s="62">
        <v>273.15600107358796</v>
      </c>
      <c r="N8" s="62">
        <v>294.42349685609349</v>
      </c>
      <c r="O8" s="62">
        <v>322.65045593607414</v>
      </c>
      <c r="P8" s="62">
        <v>354.47873381126658</v>
      </c>
      <c r="Q8" s="62">
        <v>394.06067992593523</v>
      </c>
    </row>
    <row r="9" spans="1:17" ht="12.95" customHeight="1" x14ac:dyDescent="0.25">
      <c r="A9" s="151" t="str">
        <f>"Number of new appliances "&amp;MID('SER_se-appl'!A33,FIND("(",'SER_se-appl'!A33),100)</f>
        <v>Number of new appliances (000 units)</v>
      </c>
      <c r="B9" s="150"/>
      <c r="C9" s="150">
        <v>19.024592281758505</v>
      </c>
      <c r="D9" s="150">
        <v>16.756753713317686</v>
      </c>
      <c r="E9" s="150">
        <v>20.134474001765806</v>
      </c>
      <c r="F9" s="150">
        <v>24.770905017932133</v>
      </c>
      <c r="G9" s="150">
        <v>33.209582599613825</v>
      </c>
      <c r="H9" s="150">
        <v>42.452884830187912</v>
      </c>
      <c r="I9" s="150">
        <v>55.130498496072377</v>
      </c>
      <c r="J9" s="150">
        <v>54.896546698586917</v>
      </c>
      <c r="K9" s="150">
        <v>53.138304605301371</v>
      </c>
      <c r="L9" s="150">
        <v>52.61448018958594</v>
      </c>
      <c r="M9" s="150">
        <v>57.376171084041417</v>
      </c>
      <c r="N9" s="150">
        <v>76.397994278577784</v>
      </c>
      <c r="O9" s="150">
        <v>83.123505778567647</v>
      </c>
      <c r="P9" s="150">
        <v>84.966582480493699</v>
      </c>
      <c r="Q9" s="150">
        <v>92.196426304254572</v>
      </c>
    </row>
    <row r="10" spans="1:17" ht="12" customHeight="1" x14ac:dyDescent="0.25">
      <c r="A10" s="142" t="str">
        <f>"Number of replaced appliances "&amp;MID('SER_se-appl'!A41,FIND("(",'SER_se-appl'!A41),100)</f>
        <v>Number of replaced appliances (000 units)</v>
      </c>
      <c r="B10" s="149"/>
      <c r="C10" s="149">
        <f>B8+C9-C8</f>
        <v>15.878924587339625</v>
      </c>
      <c r="D10" s="149">
        <f t="shared" ref="D10:Q10" si="0">C8+D9-D8</f>
        <v>16.275897702023116</v>
      </c>
      <c r="E10" s="149">
        <f t="shared" si="0"/>
        <v>16.682795144573703</v>
      </c>
      <c r="F10" s="149">
        <f t="shared" si="0"/>
        <v>17.099865023188045</v>
      </c>
      <c r="G10" s="149">
        <f t="shared" si="0"/>
        <v>17.527361648767751</v>
      </c>
      <c r="H10" s="149">
        <f t="shared" si="0"/>
        <v>19.024592281758487</v>
      </c>
      <c r="I10" s="149">
        <f t="shared" si="0"/>
        <v>16.75675371331775</v>
      </c>
      <c r="J10" s="149">
        <f t="shared" si="0"/>
        <v>20.134474001765767</v>
      </c>
      <c r="K10" s="149">
        <f t="shared" si="0"/>
        <v>24.77090501793208</v>
      </c>
      <c r="L10" s="149">
        <f t="shared" si="0"/>
        <v>33.209582599613896</v>
      </c>
      <c r="M10" s="149">
        <f t="shared" si="0"/>
        <v>42.452884830187998</v>
      </c>
      <c r="N10" s="149">
        <f t="shared" si="0"/>
        <v>55.130498496072278</v>
      </c>
      <c r="O10" s="149">
        <f t="shared" si="0"/>
        <v>54.896546698586974</v>
      </c>
      <c r="P10" s="149">
        <f t="shared" si="0"/>
        <v>53.138304605301244</v>
      </c>
      <c r="Q10" s="149">
        <f t="shared" si="0"/>
        <v>52.614480189585947</v>
      </c>
    </row>
    <row r="11" spans="1:17" ht="12.95" customHeight="1" x14ac:dyDescent="0.25">
      <c r="A11" s="148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17" ht="12" customHeight="1" x14ac:dyDescent="0.25">
      <c r="A12" s="147" t="s">
        <v>132</v>
      </c>
      <c r="B12" s="146">
        <v>1617.0800085631067</v>
      </c>
      <c r="C12" s="146">
        <v>1637.9227581754074</v>
      </c>
      <c r="D12" s="146">
        <v>1668.4106574990972</v>
      </c>
      <c r="E12" s="146">
        <v>1696.991303660634</v>
      </c>
      <c r="F12" s="146">
        <v>1726.2219715888407</v>
      </c>
      <c r="G12" s="146">
        <v>1752.7244788968321</v>
      </c>
      <c r="H12" s="146">
        <v>1781.641484864957</v>
      </c>
      <c r="I12" s="146">
        <v>1799.7440982352373</v>
      </c>
      <c r="J12" s="146">
        <v>1819.9644771350806</v>
      </c>
      <c r="K12" s="146">
        <v>1833.8269570750788</v>
      </c>
      <c r="L12" s="146">
        <v>1857.5371457350311</v>
      </c>
      <c r="M12" s="146">
        <v>1878.9805396045115</v>
      </c>
      <c r="N12" s="146">
        <v>1896.8002727372711</v>
      </c>
      <c r="O12" s="146">
        <v>1914.8587505995388</v>
      </c>
      <c r="P12" s="146">
        <v>1934.6861574534996</v>
      </c>
      <c r="Q12" s="146">
        <v>1954.808148775094</v>
      </c>
    </row>
    <row r="13" spans="1:17" ht="12.95" customHeight="1" x14ac:dyDescent="0.25">
      <c r="A13" s="145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</row>
    <row r="14" spans="1:17" ht="12.95" customHeight="1" x14ac:dyDescent="0.25">
      <c r="A14" s="144" t="str">
        <f>"W per appliance in average operating mode "&amp;MID('SER_se-appl'!A57,FIND("(",'SER_se-appl'!A57),100)</f>
        <v>W per appliance in average operating mode (W per appliance)</v>
      </c>
      <c r="B14" s="143">
        <f>IF(B5=0,0,B5/B8*1000)</f>
        <v>399.93295152985468</v>
      </c>
      <c r="C14" s="143">
        <f>IF(C5=0,0,C5/C8*1000)</f>
        <v>393.61548175613734</v>
      </c>
      <c r="D14" s="143">
        <f t="shared" ref="D14:Q14" si="1">IF(D5=0,0,D5/D8*1000)</f>
        <v>386.99704151128242</v>
      </c>
      <c r="E14" s="143">
        <f t="shared" si="1"/>
        <v>378.40531931329849</v>
      </c>
      <c r="F14" s="143">
        <f t="shared" si="1"/>
        <v>367.18690925298409</v>
      </c>
      <c r="G14" s="143">
        <f t="shared" si="1"/>
        <v>353.7696293439418</v>
      </c>
      <c r="H14" s="143">
        <f t="shared" si="1"/>
        <v>341.72898339413837</v>
      </c>
      <c r="I14" s="143">
        <f t="shared" si="1"/>
        <v>327.99906026973082</v>
      </c>
      <c r="J14" s="143">
        <f t="shared" si="1"/>
        <v>315.04597025939836</v>
      </c>
      <c r="K14" s="143">
        <f t="shared" si="1"/>
        <v>301.51784095924279</v>
      </c>
      <c r="L14" s="143">
        <f t="shared" si="1"/>
        <v>285.98233788129835</v>
      </c>
      <c r="M14" s="143">
        <f t="shared" si="1"/>
        <v>267.44274024563168</v>
      </c>
      <c r="N14" s="143">
        <f t="shared" si="1"/>
        <v>242.81539801153218</v>
      </c>
      <c r="O14" s="143">
        <f t="shared" si="1"/>
        <v>217.71711498382734</v>
      </c>
      <c r="P14" s="143">
        <f t="shared" si="1"/>
        <v>194.39845244559297</v>
      </c>
      <c r="Q14" s="143">
        <f t="shared" si="1"/>
        <v>172.11499429538273</v>
      </c>
    </row>
    <row r="15" spans="1:17" ht="12" customHeight="1" x14ac:dyDescent="0.25">
      <c r="A15" s="142" t="str">
        <f>"W per new appliance in average operating mode "&amp;MID('SER_se-appl'!A57,FIND("(",'SER_se-appl'!A57),100)</f>
        <v>W per new appliance in average operating mode (W per appliance)</v>
      </c>
      <c r="B15" s="141"/>
      <c r="C15" s="141">
        <v>371.17231990731619</v>
      </c>
      <c r="D15" s="141">
        <v>365.35305515290105</v>
      </c>
      <c r="E15" s="141">
        <v>359.07907518945945</v>
      </c>
      <c r="F15" s="141">
        <v>348.78644619631621</v>
      </c>
      <c r="G15" s="141">
        <v>338.45342814240979</v>
      </c>
      <c r="H15" s="141">
        <v>322.61985463547154</v>
      </c>
      <c r="I15" s="141">
        <v>305.15282188591709</v>
      </c>
      <c r="J15" s="141">
        <v>289.73922231507254</v>
      </c>
      <c r="K15" s="141">
        <v>269.97280721712042</v>
      </c>
      <c r="L15" s="141">
        <v>248.58260920464767</v>
      </c>
      <c r="M15" s="141">
        <v>224.82743670632277</v>
      </c>
      <c r="N15" s="141">
        <v>199.74603343393179</v>
      </c>
      <c r="O15" s="141">
        <v>176.38392958121719</v>
      </c>
      <c r="P15" s="141">
        <v>153.11299746818989</v>
      </c>
      <c r="Q15" s="141">
        <v>130.07748399705113</v>
      </c>
    </row>
  </sheetData>
  <pageMargins left="0.39370078740157483" right="0.39370078740157483" top="0.39370078740157483" bottom="0.39370078740157483" header="0.31496062992125984" footer="0.31496062992125984"/>
  <pageSetup paperSize="9" scale="60" orientation="landscape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2" tint="-0.499984740745262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227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x14ac:dyDescent="0.25">
      <c r="A2" s="175"/>
    </row>
    <row r="3" spans="1:17" x14ac:dyDescent="0.25">
      <c r="A3" s="162" t="s">
        <v>95</v>
      </c>
      <c r="B3" s="174">
        <v>545.00469950793388</v>
      </c>
      <c r="C3" s="174">
        <v>569.17582047307781</v>
      </c>
      <c r="D3" s="174">
        <v>623.56272182270141</v>
      </c>
      <c r="E3" s="174">
        <v>597.22027235715291</v>
      </c>
      <c r="F3" s="174">
        <v>682.98336514862285</v>
      </c>
      <c r="G3" s="174">
        <v>678.61965101786461</v>
      </c>
      <c r="H3" s="174">
        <v>656.6251154201293</v>
      </c>
      <c r="I3" s="174">
        <v>720.03206504623665</v>
      </c>
      <c r="J3" s="174">
        <v>622.11526064721306</v>
      </c>
      <c r="K3" s="174">
        <v>609.13755479977203</v>
      </c>
      <c r="L3" s="174">
        <v>700.9</v>
      </c>
      <c r="M3" s="174">
        <v>653.22346279682381</v>
      </c>
      <c r="N3" s="174">
        <v>642.51379740074776</v>
      </c>
      <c r="O3" s="174">
        <v>658.81959656206834</v>
      </c>
      <c r="P3" s="174">
        <v>681.97333287246272</v>
      </c>
      <c r="Q3" s="174">
        <v>763.81224996551248</v>
      </c>
    </row>
    <row r="5" spans="1:17" x14ac:dyDescent="0.25">
      <c r="A5" s="162" t="s">
        <v>154</v>
      </c>
      <c r="B5" s="174">
        <v>782.63099983269876</v>
      </c>
      <c r="C5" s="174">
        <v>821.18167808491751</v>
      </c>
      <c r="D5" s="174">
        <v>783.5739406559037</v>
      </c>
      <c r="E5" s="174">
        <v>901.21139153671379</v>
      </c>
      <c r="F5" s="174">
        <v>970.0726735247099</v>
      </c>
      <c r="G5" s="174">
        <v>953.44691103629771</v>
      </c>
      <c r="H5" s="174">
        <v>971.06726961205004</v>
      </c>
      <c r="I5" s="174">
        <v>982.29963389889997</v>
      </c>
      <c r="J5" s="174">
        <v>834.96997584550661</v>
      </c>
      <c r="K5" s="174">
        <v>883.4124522855451</v>
      </c>
      <c r="L5" s="174">
        <v>1039.9212418868553</v>
      </c>
      <c r="M5" s="174">
        <v>1023.6113880270259</v>
      </c>
      <c r="N5" s="174">
        <v>999.43795915901751</v>
      </c>
      <c r="O5" s="174">
        <v>1032.8857419559017</v>
      </c>
      <c r="P5" s="174">
        <v>1044.3011820346487</v>
      </c>
      <c r="Q5" s="174">
        <v>1103.6307060231013</v>
      </c>
    </row>
    <row r="6" spans="1:17" x14ac:dyDescent="0.25">
      <c r="A6" s="173" t="s">
        <v>153</v>
      </c>
      <c r="B6" s="172">
        <v>850.6858693833683</v>
      </c>
      <c r="C6" s="172">
        <v>865.24184645812454</v>
      </c>
      <c r="D6" s="172">
        <v>833.57435295178266</v>
      </c>
      <c r="E6" s="172">
        <v>949.37683557189803</v>
      </c>
      <c r="F6" s="172">
        <v>1021.7569810779958</v>
      </c>
      <c r="G6" s="172">
        <v>1058.8724855650471</v>
      </c>
      <c r="H6" s="172">
        <v>1069.7342873381631</v>
      </c>
      <c r="I6" s="172">
        <v>1034.3813985360539</v>
      </c>
      <c r="J6" s="172">
        <v>982.91986111617996</v>
      </c>
      <c r="K6" s="172">
        <v>1030.0596276384608</v>
      </c>
      <c r="L6" s="172">
        <v>1094.8574365974173</v>
      </c>
      <c r="M6" s="172">
        <v>1079.202348903322</v>
      </c>
      <c r="N6" s="172">
        <v>1091.1630669600752</v>
      </c>
      <c r="O6" s="172">
        <v>1088.1443780090688</v>
      </c>
      <c r="P6" s="172">
        <v>1123.033293611682</v>
      </c>
      <c r="Q6" s="172">
        <v>1162.5986155120838</v>
      </c>
    </row>
    <row r="7" spans="1:17" x14ac:dyDescent="0.25">
      <c r="A7" s="171" t="s">
        <v>152</v>
      </c>
      <c r="B7" s="170"/>
      <c r="C7" s="170">
        <v>62.62018143863596</v>
      </c>
      <c r="D7" s="170">
        <v>39.894526729489854</v>
      </c>
      <c r="E7" s="170">
        <v>115.80248262011548</v>
      </c>
      <c r="F7" s="170">
        <v>134.37591043311426</v>
      </c>
      <c r="G7" s="170">
        <v>37.115504487051339</v>
      </c>
      <c r="H7" s="170">
        <v>48.641520187651281</v>
      </c>
      <c r="I7" s="170">
        <v>72.038773035021407</v>
      </c>
      <c r="J7" s="170">
        <v>0</v>
      </c>
      <c r="K7" s="170">
        <v>47.139766522280866</v>
      </c>
      <c r="L7" s="170">
        <v>116.54091501446067</v>
      </c>
      <c r="M7" s="170">
        <v>49.231939777012094</v>
      </c>
      <c r="N7" s="170">
        <v>49.777573644153208</v>
      </c>
      <c r="O7" s="170">
        <v>65.195111421134371</v>
      </c>
      <c r="P7" s="170">
        <v>49.262559297529755</v>
      </c>
      <c r="Q7" s="170">
        <v>54.612826674331643</v>
      </c>
    </row>
    <row r="8" spans="1:17" x14ac:dyDescent="0.25">
      <c r="A8" s="169" t="s">
        <v>151</v>
      </c>
      <c r="B8" s="168"/>
      <c r="C8" s="168">
        <f t="shared" ref="C8:Q8" si="0">IF(B6=0,0,B6+C7-C6)</f>
        <v>48.064204363879753</v>
      </c>
      <c r="D8" s="168">
        <f t="shared" si="0"/>
        <v>71.56202023583171</v>
      </c>
      <c r="E8" s="168">
        <f t="shared" si="0"/>
        <v>1.1368683772161603E-13</v>
      </c>
      <c r="F8" s="168">
        <f t="shared" si="0"/>
        <v>61.99576492701658</v>
      </c>
      <c r="G8" s="168">
        <f t="shared" si="0"/>
        <v>0</v>
      </c>
      <c r="H8" s="168">
        <f t="shared" si="0"/>
        <v>37.779718414535182</v>
      </c>
      <c r="I8" s="168">
        <f t="shared" si="0"/>
        <v>107.39166183713064</v>
      </c>
      <c r="J8" s="168">
        <f t="shared" si="0"/>
        <v>51.461537419873935</v>
      </c>
      <c r="K8" s="168">
        <f t="shared" si="0"/>
        <v>0</v>
      </c>
      <c r="L8" s="168">
        <f t="shared" si="0"/>
        <v>51.743106055504086</v>
      </c>
      <c r="M8" s="168">
        <f t="shared" si="0"/>
        <v>64.887027471107331</v>
      </c>
      <c r="N8" s="168">
        <f t="shared" si="0"/>
        <v>37.816855587399914</v>
      </c>
      <c r="O8" s="168">
        <f t="shared" si="0"/>
        <v>68.213800372140895</v>
      </c>
      <c r="P8" s="168">
        <f t="shared" si="0"/>
        <v>14.373643694916609</v>
      </c>
      <c r="Q8" s="168">
        <f t="shared" si="0"/>
        <v>15.047504773929859</v>
      </c>
    </row>
    <row r="9" spans="1:17" x14ac:dyDescent="0.25">
      <c r="A9" s="167" t="s">
        <v>150</v>
      </c>
      <c r="B9" s="166">
        <f>B6-B5</f>
        <v>68.054869550669537</v>
      </c>
      <c r="C9" s="166">
        <f t="shared" ref="C9:Q9" si="1">C6-C5</f>
        <v>44.060168373207034</v>
      </c>
      <c r="D9" s="166">
        <f t="shared" si="1"/>
        <v>50.000412295878959</v>
      </c>
      <c r="E9" s="166">
        <f t="shared" si="1"/>
        <v>48.165444035184237</v>
      </c>
      <c r="F9" s="166">
        <f t="shared" si="1"/>
        <v>51.684307553285862</v>
      </c>
      <c r="G9" s="166">
        <f t="shared" si="1"/>
        <v>105.42557452874939</v>
      </c>
      <c r="H9" s="166">
        <f t="shared" si="1"/>
        <v>98.667017726113045</v>
      </c>
      <c r="I9" s="166">
        <f t="shared" si="1"/>
        <v>52.081764637153924</v>
      </c>
      <c r="J9" s="166">
        <f t="shared" si="1"/>
        <v>147.94988527067335</v>
      </c>
      <c r="K9" s="166">
        <f t="shared" si="1"/>
        <v>146.64717535291572</v>
      </c>
      <c r="L9" s="166">
        <f t="shared" si="1"/>
        <v>54.936194710561949</v>
      </c>
      <c r="M9" s="166">
        <f t="shared" si="1"/>
        <v>55.590960876296094</v>
      </c>
      <c r="N9" s="166">
        <f t="shared" si="1"/>
        <v>91.725107801057675</v>
      </c>
      <c r="O9" s="166">
        <f t="shared" si="1"/>
        <v>55.258636053167038</v>
      </c>
      <c r="P9" s="166">
        <f t="shared" si="1"/>
        <v>78.732111577033265</v>
      </c>
      <c r="Q9" s="166">
        <f t="shared" si="1"/>
        <v>58.967909488982514</v>
      </c>
    </row>
    <row r="10" spans="1:17" x14ac:dyDescent="0.25">
      <c r="B10" s="165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</row>
    <row r="11" spans="1:17" x14ac:dyDescent="0.25">
      <c r="A11" s="162" t="s">
        <v>149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</row>
    <row r="12" spans="1:17" x14ac:dyDescent="0.25">
      <c r="A12" s="164" t="s">
        <v>148</v>
      </c>
      <c r="B12" s="163">
        <f>SUM(B13:B14,B18:B19,B25:B26)</f>
        <v>129.56962599925006</v>
      </c>
      <c r="C12" s="163">
        <f t="shared" ref="C12:Q12" si="2">SUM(C13:C14,C18:C19,C25:C26)</f>
        <v>135.86596999999998</v>
      </c>
      <c r="D12" s="163">
        <f t="shared" si="2"/>
        <v>128.46637999999999</v>
      </c>
      <c r="E12" s="163">
        <f t="shared" si="2"/>
        <v>146.65170999999998</v>
      </c>
      <c r="F12" s="163">
        <f t="shared" si="2"/>
        <v>155.97053999999994</v>
      </c>
      <c r="G12" s="163">
        <f t="shared" si="2"/>
        <v>152.2891032929069</v>
      </c>
      <c r="H12" s="163">
        <f t="shared" si="2"/>
        <v>154.9340499999999</v>
      </c>
      <c r="I12" s="163">
        <f t="shared" si="2"/>
        <v>156.12451999999999</v>
      </c>
      <c r="J12" s="163">
        <f t="shared" si="2"/>
        <v>132.01263999999995</v>
      </c>
      <c r="K12" s="163">
        <f t="shared" si="2"/>
        <v>138.65915999999999</v>
      </c>
      <c r="L12" s="163">
        <f t="shared" si="2"/>
        <v>155.94367461489014</v>
      </c>
      <c r="M12" s="163">
        <f t="shared" si="2"/>
        <v>153.21283816330916</v>
      </c>
      <c r="N12" s="163">
        <f t="shared" si="2"/>
        <v>148.35733460684912</v>
      </c>
      <c r="O12" s="163">
        <f t="shared" si="2"/>
        <v>153.25024701383788</v>
      </c>
      <c r="P12" s="163">
        <f t="shared" si="2"/>
        <v>152.24567603133522</v>
      </c>
      <c r="Q12" s="163">
        <f t="shared" si="2"/>
        <v>159.77567293641172</v>
      </c>
    </row>
    <row r="13" spans="1:17" x14ac:dyDescent="0.25">
      <c r="A13" s="54" t="s">
        <v>38</v>
      </c>
      <c r="B13" s="53">
        <v>1.3617510534726824</v>
      </c>
      <c r="C13" s="53">
        <v>2.0054399999999992</v>
      </c>
      <c r="D13" s="53">
        <v>2.0054099999999999</v>
      </c>
      <c r="E13" s="53">
        <v>1.2963</v>
      </c>
      <c r="F13" s="53">
        <v>1.2997199999999991</v>
      </c>
      <c r="G13" s="53">
        <v>1.2425479107462667</v>
      </c>
      <c r="H13" s="53">
        <v>1.2988299999999997</v>
      </c>
      <c r="I13" s="53">
        <v>1.2991199999999996</v>
      </c>
      <c r="J13" s="53">
        <v>1.2958799999999997</v>
      </c>
      <c r="K13" s="53">
        <v>0.59999000000000002</v>
      </c>
      <c r="L13" s="53">
        <v>0.62119026392565979</v>
      </c>
      <c r="M13" s="53">
        <v>0.62109286171346911</v>
      </c>
      <c r="N13" s="53">
        <v>1.243216359449234</v>
      </c>
      <c r="O13" s="53">
        <v>0.57358811307130675</v>
      </c>
      <c r="P13" s="53">
        <v>0.57331023650792623</v>
      </c>
      <c r="Q13" s="53">
        <v>0</v>
      </c>
    </row>
    <row r="14" spans="1:17" x14ac:dyDescent="0.25">
      <c r="A14" s="51" t="s">
        <v>37</v>
      </c>
      <c r="B14" s="50">
        <f>SUM(B15:B17)</f>
        <v>88.990426333841484</v>
      </c>
      <c r="C14" s="50">
        <f t="shared" ref="C14:Q14" si="3">SUM(C15:C17)</f>
        <v>94.062699999999978</v>
      </c>
      <c r="D14" s="50">
        <f t="shared" si="3"/>
        <v>85.929860000000005</v>
      </c>
      <c r="E14" s="50">
        <f t="shared" si="3"/>
        <v>101.29961999999996</v>
      </c>
      <c r="F14" s="50">
        <f t="shared" si="3"/>
        <v>103.35610999999997</v>
      </c>
      <c r="G14" s="50">
        <f t="shared" si="3"/>
        <v>104.34542141476442</v>
      </c>
      <c r="H14" s="50">
        <f t="shared" si="3"/>
        <v>108.66470999999993</v>
      </c>
      <c r="I14" s="50">
        <f t="shared" si="3"/>
        <v>108.66846</v>
      </c>
      <c r="J14" s="50">
        <f t="shared" si="3"/>
        <v>98.542669999999973</v>
      </c>
      <c r="K14" s="50">
        <f t="shared" si="3"/>
        <v>99.555089999999979</v>
      </c>
      <c r="L14" s="50">
        <f t="shared" si="3"/>
        <v>106.55923339691164</v>
      </c>
      <c r="M14" s="50">
        <f t="shared" si="3"/>
        <v>112.81728844365733</v>
      </c>
      <c r="N14" s="50">
        <f t="shared" si="3"/>
        <v>101.63776969765749</v>
      </c>
      <c r="O14" s="50">
        <f t="shared" si="3"/>
        <v>102.63795948831694</v>
      </c>
      <c r="P14" s="50">
        <f t="shared" si="3"/>
        <v>103.63272548085196</v>
      </c>
      <c r="Q14" s="50">
        <f t="shared" si="3"/>
        <v>109.7818699912538</v>
      </c>
    </row>
    <row r="15" spans="1:17" x14ac:dyDescent="0.25">
      <c r="A15" s="52" t="s">
        <v>66</v>
      </c>
      <c r="B15" s="50">
        <v>0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1.0965999999999998</v>
      </c>
      <c r="K15" s="50">
        <v>1.0957599999999994</v>
      </c>
      <c r="L15" s="50">
        <v>0</v>
      </c>
      <c r="M15" s="50">
        <v>1.0975645354796157</v>
      </c>
      <c r="N15" s="50">
        <v>1.0980501377787051</v>
      </c>
      <c r="O15" s="50">
        <v>1.0973784186336075</v>
      </c>
      <c r="P15" s="50">
        <v>1.0977337216826235</v>
      </c>
      <c r="Q15" s="50">
        <v>2.1734427604157145</v>
      </c>
    </row>
    <row r="16" spans="1:17" x14ac:dyDescent="0.25">
      <c r="A16" s="52" t="s">
        <v>147</v>
      </c>
      <c r="B16" s="50">
        <v>82.207810591622149</v>
      </c>
      <c r="C16" s="50">
        <v>89.26476999999997</v>
      </c>
      <c r="D16" s="50">
        <v>81.140090000000001</v>
      </c>
      <c r="E16" s="50">
        <v>95.42126999999995</v>
      </c>
      <c r="F16" s="50">
        <v>97.475859999999969</v>
      </c>
      <c r="G16" s="50">
        <v>99.471429581409538</v>
      </c>
      <c r="H16" s="50">
        <v>106.58702999999994</v>
      </c>
      <c r="I16" s="50">
        <v>107.58506</v>
      </c>
      <c r="J16" s="50">
        <v>97.446069999999978</v>
      </c>
      <c r="K16" s="50">
        <v>98.45932999999998</v>
      </c>
      <c r="L16" s="50">
        <v>106.55923339691164</v>
      </c>
      <c r="M16" s="50">
        <v>109.61786278005708</v>
      </c>
      <c r="N16" s="50">
        <v>98.437930802260155</v>
      </c>
      <c r="O16" s="50">
        <v>99.439161355809162</v>
      </c>
      <c r="P16" s="50">
        <v>101.48420088970279</v>
      </c>
      <c r="Q16" s="50">
        <v>106.55753044809995</v>
      </c>
    </row>
    <row r="17" spans="1:17" x14ac:dyDescent="0.25">
      <c r="A17" s="52" t="s">
        <v>146</v>
      </c>
      <c r="B17" s="50">
        <v>6.7826157422193356</v>
      </c>
      <c r="C17" s="50">
        <v>4.7979300000000062</v>
      </c>
      <c r="D17" s="50">
        <v>4.7897700000000025</v>
      </c>
      <c r="E17" s="50">
        <v>5.8783500000000108</v>
      </c>
      <c r="F17" s="50">
        <v>5.8802500000000029</v>
      </c>
      <c r="G17" s="50">
        <v>4.8739918333548777</v>
      </c>
      <c r="H17" s="50">
        <v>2.0776799999999871</v>
      </c>
      <c r="I17" s="50">
        <v>1.0833999999999977</v>
      </c>
      <c r="J17" s="50">
        <v>0</v>
      </c>
      <c r="K17" s="50">
        <v>0</v>
      </c>
      <c r="L17" s="50">
        <v>0</v>
      </c>
      <c r="M17" s="50">
        <v>2.1018611281206314</v>
      </c>
      <c r="N17" s="50">
        <v>2.1017887576186354</v>
      </c>
      <c r="O17" s="50">
        <v>2.1014197138741646</v>
      </c>
      <c r="P17" s="50">
        <v>1.0507908694665387</v>
      </c>
      <c r="Q17" s="50">
        <v>1.0508967827381357</v>
      </c>
    </row>
    <row r="18" spans="1:17" x14ac:dyDescent="0.25">
      <c r="A18" s="51" t="s">
        <v>41</v>
      </c>
      <c r="B18" s="50">
        <v>12.060641783060897</v>
      </c>
      <c r="C18" s="50">
        <v>14.49742</v>
      </c>
      <c r="D18" s="50">
        <v>15.214229999999995</v>
      </c>
      <c r="E18" s="50">
        <v>17.677569999999999</v>
      </c>
      <c r="F18" s="50">
        <v>21.608809999999995</v>
      </c>
      <c r="G18" s="50">
        <v>17.628619745433141</v>
      </c>
      <c r="H18" s="50">
        <v>16.792609999999993</v>
      </c>
      <c r="I18" s="50">
        <v>15.184089999999999</v>
      </c>
      <c r="J18" s="50">
        <v>11.191729999999996</v>
      </c>
      <c r="K18" s="50">
        <v>5.6027599999999991</v>
      </c>
      <c r="L18" s="50">
        <v>15.260962080661816</v>
      </c>
      <c r="M18" s="50">
        <v>12.06356675380381</v>
      </c>
      <c r="N18" s="50">
        <v>16.051030118409884</v>
      </c>
      <c r="O18" s="50">
        <v>15.573088528502121</v>
      </c>
      <c r="P18" s="50">
        <v>14.834330523060386</v>
      </c>
      <c r="Q18" s="50">
        <v>12.276102631953849</v>
      </c>
    </row>
    <row r="19" spans="1:17" x14ac:dyDescent="0.25">
      <c r="A19" s="51" t="s">
        <v>64</v>
      </c>
      <c r="B19" s="50">
        <f>SUM(B20:B24)</f>
        <v>12.467829837875213</v>
      </c>
      <c r="C19" s="50">
        <f t="shared" ref="C19:Q19" si="4">SUM(C20:C24)</f>
        <v>11.598599999999996</v>
      </c>
      <c r="D19" s="50">
        <f t="shared" si="4"/>
        <v>10.408429999999996</v>
      </c>
      <c r="E19" s="50">
        <f t="shared" si="4"/>
        <v>10.39109</v>
      </c>
      <c r="F19" s="50">
        <f t="shared" si="4"/>
        <v>13.000430000000003</v>
      </c>
      <c r="G19" s="50">
        <f t="shared" si="4"/>
        <v>11.968241978467612</v>
      </c>
      <c r="H19" s="50">
        <f t="shared" si="4"/>
        <v>11.491049999999998</v>
      </c>
      <c r="I19" s="50">
        <f t="shared" si="4"/>
        <v>15.988640000000002</v>
      </c>
      <c r="J19" s="50">
        <f t="shared" si="4"/>
        <v>7.2937999999999974</v>
      </c>
      <c r="K19" s="50">
        <f t="shared" si="4"/>
        <v>16.799690000000002</v>
      </c>
      <c r="L19" s="50">
        <f t="shared" si="4"/>
        <v>13.277446654761984</v>
      </c>
      <c r="M19" s="50">
        <f t="shared" si="4"/>
        <v>9.2208140985044853</v>
      </c>
      <c r="N19" s="50">
        <f t="shared" si="4"/>
        <v>10.34198738274719</v>
      </c>
      <c r="O19" s="50">
        <f t="shared" si="4"/>
        <v>15.620698121629697</v>
      </c>
      <c r="P19" s="50">
        <f t="shared" si="4"/>
        <v>12.230404807958291</v>
      </c>
      <c r="Q19" s="50">
        <f t="shared" si="4"/>
        <v>15.812444017296752</v>
      </c>
    </row>
    <row r="20" spans="1:17" x14ac:dyDescent="0.25">
      <c r="A20" s="52" t="s">
        <v>34</v>
      </c>
      <c r="B20" s="50">
        <v>12.467829837875213</v>
      </c>
      <c r="C20" s="50">
        <v>11.598599999999996</v>
      </c>
      <c r="D20" s="50">
        <v>10.408429999999996</v>
      </c>
      <c r="E20" s="50">
        <v>10.39109</v>
      </c>
      <c r="F20" s="50">
        <v>13.000430000000003</v>
      </c>
      <c r="G20" s="50">
        <v>11.968241978467612</v>
      </c>
      <c r="H20" s="50">
        <v>11.491049999999998</v>
      </c>
      <c r="I20" s="50">
        <v>15.988640000000002</v>
      </c>
      <c r="J20" s="50">
        <v>7.2937999999999974</v>
      </c>
      <c r="K20" s="50">
        <v>16.799690000000002</v>
      </c>
      <c r="L20" s="50">
        <v>13.253616319150046</v>
      </c>
      <c r="M20" s="50">
        <v>8.3130906922353631</v>
      </c>
      <c r="N20" s="50">
        <v>7.1654176206601585</v>
      </c>
      <c r="O20" s="50">
        <v>11.082550453811558</v>
      </c>
      <c r="P20" s="50">
        <v>7.8592964960100495</v>
      </c>
      <c r="Q20" s="50">
        <v>11.035492422433261</v>
      </c>
    </row>
    <row r="21" spans="1:17" x14ac:dyDescent="0.25">
      <c r="A21" s="52" t="s">
        <v>63</v>
      </c>
      <c r="B21" s="50">
        <v>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0.90772340626912229</v>
      </c>
      <c r="N21" s="50">
        <v>3.176569762087031</v>
      </c>
      <c r="O21" s="50">
        <v>4.5381476678181398</v>
      </c>
      <c r="P21" s="50">
        <v>4.371108311948241</v>
      </c>
      <c r="Q21" s="50">
        <v>4.7769515948634904</v>
      </c>
    </row>
    <row r="22" spans="1:17" x14ac:dyDescent="0.25">
      <c r="A22" s="52" t="s">
        <v>62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2.3830335611937953E-2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</row>
    <row r="23" spans="1:17" x14ac:dyDescent="0.25">
      <c r="A23" s="52" t="s">
        <v>33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</row>
    <row r="24" spans="1:17" x14ac:dyDescent="0.25">
      <c r="A24" s="52" t="s">
        <v>32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</row>
    <row r="25" spans="1:17" x14ac:dyDescent="0.25">
      <c r="A25" s="51" t="s">
        <v>31</v>
      </c>
      <c r="B25" s="50">
        <v>1.1942281806575823</v>
      </c>
      <c r="C25" s="50">
        <v>0.90008999999999961</v>
      </c>
      <c r="D25" s="50">
        <v>1.5016799999999995</v>
      </c>
      <c r="E25" s="50">
        <v>2.0978099999999995</v>
      </c>
      <c r="F25" s="50">
        <v>2.7997999999999985</v>
      </c>
      <c r="G25" s="50">
        <v>3.7027659240202748</v>
      </c>
      <c r="H25" s="50">
        <v>2.4987400000000006</v>
      </c>
      <c r="I25" s="50">
        <v>2.4980200000000004</v>
      </c>
      <c r="J25" s="50">
        <v>1.6985700000000001</v>
      </c>
      <c r="K25" s="50">
        <v>4.5010399999999997</v>
      </c>
      <c r="L25" s="50">
        <v>8.2626477607970514</v>
      </c>
      <c r="M25" s="50">
        <v>6.8799106553962019</v>
      </c>
      <c r="N25" s="50">
        <v>6.3532906579780235</v>
      </c>
      <c r="O25" s="50">
        <v>5.5890361527570587</v>
      </c>
      <c r="P25" s="50">
        <v>6.6171033790781904</v>
      </c>
      <c r="Q25" s="50">
        <v>7.6430393381967328</v>
      </c>
    </row>
    <row r="26" spans="1:17" x14ac:dyDescent="0.25">
      <c r="A26" s="49" t="s">
        <v>30</v>
      </c>
      <c r="B26" s="48">
        <v>13.494748810342182</v>
      </c>
      <c r="C26" s="48">
        <v>12.801719999999998</v>
      </c>
      <c r="D26" s="48">
        <v>13.406769999999995</v>
      </c>
      <c r="E26" s="48">
        <v>13.889319999999998</v>
      </c>
      <c r="F26" s="48">
        <v>13.905669999999997</v>
      </c>
      <c r="G26" s="48">
        <v>13.40150631947521</v>
      </c>
      <c r="H26" s="48">
        <v>14.188109999999998</v>
      </c>
      <c r="I26" s="48">
        <v>12.486190000000001</v>
      </c>
      <c r="J26" s="48">
        <v>11.989989999999999</v>
      </c>
      <c r="K26" s="48">
        <v>11.600589999999999</v>
      </c>
      <c r="L26" s="48">
        <v>11.962194457832011</v>
      </c>
      <c r="M26" s="48">
        <v>11.610165350233858</v>
      </c>
      <c r="N26" s="48">
        <v>12.730040390607323</v>
      </c>
      <c r="O26" s="48">
        <v>13.255876609560774</v>
      </c>
      <c r="P26" s="48">
        <v>14.357801603878478</v>
      </c>
      <c r="Q26" s="48">
        <v>14.26221695771059</v>
      </c>
    </row>
    <row r="28" spans="1:17" x14ac:dyDescent="0.25">
      <c r="A28" s="162" t="s">
        <v>112</v>
      </c>
      <c r="B28" s="161">
        <f>AGR_emi!B5</f>
        <v>310.38789230027413</v>
      </c>
      <c r="C28" s="161">
        <f>AGR_emi!C5</f>
        <v>334.47922856549997</v>
      </c>
      <c r="D28" s="161">
        <f>AGR_emi!D5</f>
        <v>310.93014620980802</v>
      </c>
      <c r="E28" s="161">
        <f>AGR_emi!E5</f>
        <v>361.376019888732</v>
      </c>
      <c r="F28" s="161">
        <f>AGR_emi!F5</f>
        <v>377.003146302468</v>
      </c>
      <c r="G28" s="161">
        <f>AGR_emi!G5</f>
        <v>370.36750683663911</v>
      </c>
      <c r="H28" s="161">
        <f>AGR_emi!H5</f>
        <v>381.62863447538393</v>
      </c>
      <c r="I28" s="161">
        <f>AGR_emi!I5</f>
        <v>377.72709912075607</v>
      </c>
      <c r="J28" s="161">
        <f>AGR_emi!J5</f>
        <v>336.63528080366399</v>
      </c>
      <c r="K28" s="161">
        <f>AGR_emi!K5</f>
        <v>323.89305440173206</v>
      </c>
      <c r="L28" s="161">
        <f>AGR_emi!L5</f>
        <v>368.89659361178792</v>
      </c>
      <c r="M28" s="161">
        <f>AGR_emi!M5</f>
        <v>379.87340532488543</v>
      </c>
      <c r="N28" s="161">
        <f>AGR_emi!N5</f>
        <v>357.01943280985461</v>
      </c>
      <c r="O28" s="161">
        <f>AGR_emi!O5</f>
        <v>356.34803205651644</v>
      </c>
      <c r="P28" s="161">
        <f>AGR_emi!P5</f>
        <v>357.90889868494463</v>
      </c>
      <c r="Q28" s="161">
        <f>AGR_emi!Q5</f>
        <v>368.21121372659888</v>
      </c>
    </row>
    <row r="30" spans="1:17" x14ac:dyDescent="0.25">
      <c r="A30" s="160" t="s">
        <v>145</v>
      </c>
      <c r="B30" s="159">
        <f t="shared" ref="B30:Q30" si="5">IF(B$12=0,"",B$12/B$3*1000)</f>
        <v>237.74038300263109</v>
      </c>
      <c r="C30" s="159">
        <f t="shared" si="5"/>
        <v>238.70650353184931</v>
      </c>
      <c r="D30" s="159">
        <f t="shared" si="5"/>
        <v>206.01998083606904</v>
      </c>
      <c r="E30" s="159">
        <f t="shared" si="5"/>
        <v>245.55715334508693</v>
      </c>
      <c r="F30" s="159">
        <f t="shared" si="5"/>
        <v>228.36652832102209</v>
      </c>
      <c r="G30" s="159">
        <f t="shared" si="5"/>
        <v>224.4100993310285</v>
      </c>
      <c r="H30" s="159">
        <f t="shared" si="5"/>
        <v>235.95510796273496</v>
      </c>
      <c r="I30" s="159">
        <f t="shared" si="5"/>
        <v>216.82995463538765</v>
      </c>
      <c r="J30" s="159">
        <f t="shared" si="5"/>
        <v>212.19964908538262</v>
      </c>
      <c r="K30" s="159">
        <f t="shared" si="5"/>
        <v>227.63193453993864</v>
      </c>
      <c r="L30" s="159">
        <f t="shared" si="5"/>
        <v>222.49061865443022</v>
      </c>
      <c r="M30" s="159">
        <f t="shared" si="5"/>
        <v>234.54889006484433</v>
      </c>
      <c r="N30" s="159">
        <f t="shared" si="5"/>
        <v>230.9013988602581</v>
      </c>
      <c r="O30" s="159">
        <f t="shared" si="5"/>
        <v>232.61337066102274</v>
      </c>
      <c r="P30" s="159">
        <f t="shared" si="5"/>
        <v>223.24285817757485</v>
      </c>
      <c r="Q30" s="159">
        <f t="shared" si="5"/>
        <v>209.18186759066234</v>
      </c>
    </row>
    <row r="31" spans="1:17" x14ac:dyDescent="0.25">
      <c r="A31" s="158" t="s">
        <v>144</v>
      </c>
      <c r="B31" s="157">
        <f t="shared" ref="B31:Q31" si="6">IF(B$12=0,"",B$12/B$5*1000)</f>
        <v>165.55647045280324</v>
      </c>
      <c r="C31" s="157">
        <f t="shared" si="6"/>
        <v>165.45177958287351</v>
      </c>
      <c r="D31" s="157">
        <f t="shared" si="6"/>
        <v>163.94927566435535</v>
      </c>
      <c r="E31" s="157">
        <f t="shared" si="6"/>
        <v>162.72731500867368</v>
      </c>
      <c r="F31" s="157">
        <f t="shared" si="6"/>
        <v>160.78232513579513</v>
      </c>
      <c r="G31" s="157">
        <f t="shared" si="6"/>
        <v>159.72478543916461</v>
      </c>
      <c r="H31" s="157">
        <f t="shared" si="6"/>
        <v>159.55027509257667</v>
      </c>
      <c r="I31" s="157">
        <f t="shared" si="6"/>
        <v>158.93777683731543</v>
      </c>
      <c r="J31" s="157">
        <f t="shared" si="6"/>
        <v>158.10465504022636</v>
      </c>
      <c r="K31" s="157">
        <f t="shared" si="6"/>
        <v>156.95857539846091</v>
      </c>
      <c r="L31" s="157">
        <f t="shared" si="6"/>
        <v>149.95719707767736</v>
      </c>
      <c r="M31" s="157">
        <f t="shared" si="6"/>
        <v>149.67871592228119</v>
      </c>
      <c r="N31" s="157">
        <f t="shared" si="6"/>
        <v>148.44076437889672</v>
      </c>
      <c r="O31" s="157">
        <f t="shared" si="6"/>
        <v>148.37095797608637</v>
      </c>
      <c r="P31" s="157">
        <f t="shared" si="6"/>
        <v>145.78713368370381</v>
      </c>
      <c r="Q31" s="157">
        <f t="shared" si="6"/>
        <v>144.77276870281941</v>
      </c>
    </row>
    <row r="32" spans="1:17" x14ac:dyDescent="0.25">
      <c r="A32" s="158" t="s">
        <v>143</v>
      </c>
      <c r="B32" s="157">
        <f>IF(AGR_ued!B$5=0,"",AGR_ued!B$5/B$5*1000)</f>
        <v>54.83170527650153</v>
      </c>
      <c r="C32" s="157">
        <f>IF(AGR_ued!C$5=0,"",AGR_ued!C$5/C$5*1000)</f>
        <v>54.831705276501538</v>
      </c>
      <c r="D32" s="157">
        <f>IF(AGR_ued!D$5=0,"",AGR_ued!D$5/D$5*1000)</f>
        <v>54.831705276501545</v>
      </c>
      <c r="E32" s="157">
        <f>IF(AGR_ued!E$5=0,"",AGR_ued!E$5/E$5*1000)</f>
        <v>54.831705276501552</v>
      </c>
      <c r="F32" s="157">
        <f>IF(AGR_ued!F$5=0,"",AGR_ued!F$5/F$5*1000)</f>
        <v>54.831705276501552</v>
      </c>
      <c r="G32" s="157">
        <f>IF(AGR_ued!G$5=0,"",AGR_ued!G$5/G$5*1000)</f>
        <v>54.831705276501523</v>
      </c>
      <c r="H32" s="157">
        <f>IF(AGR_ued!H$5=0,"",AGR_ued!H$5/H$5*1000)</f>
        <v>54.831705276501545</v>
      </c>
      <c r="I32" s="157">
        <f>IF(AGR_ued!I$5=0,"",AGR_ued!I$5/I$5*1000)</f>
        <v>54.83170527650153</v>
      </c>
      <c r="J32" s="157">
        <f>IF(AGR_ued!J$5=0,"",AGR_ued!J$5/J$5*1000)</f>
        <v>54.83170527650153</v>
      </c>
      <c r="K32" s="157">
        <f>IF(AGR_ued!K$5=0,"",AGR_ued!K$5/K$5*1000)</f>
        <v>54.831705276501516</v>
      </c>
      <c r="L32" s="157">
        <f>IF(AGR_ued!L$5=0,"",AGR_ued!L$5/L$5*1000)</f>
        <v>54.831705276501523</v>
      </c>
      <c r="M32" s="157">
        <f>IF(AGR_ued!M$5=0,"",AGR_ued!M$5/M$5*1000)</f>
        <v>54.83170527650153</v>
      </c>
      <c r="N32" s="157">
        <f>IF(AGR_ued!N$5=0,"",AGR_ued!N$5/N$5*1000)</f>
        <v>54.831705276501523</v>
      </c>
      <c r="O32" s="157">
        <f>IF(AGR_ued!O$5=0,"",AGR_ued!O$5/O$5*1000)</f>
        <v>54.831705276501545</v>
      </c>
      <c r="P32" s="157">
        <f>IF(AGR_ued!P$5=0,"",AGR_ued!P$5/P$5*1000)</f>
        <v>54.831705276501523</v>
      </c>
      <c r="Q32" s="157">
        <f>IF(AGR_ued!Q$5=0,"",AGR_ued!Q$5/Q$5*1000)</f>
        <v>54.83170527650153</v>
      </c>
    </row>
    <row r="33" spans="1:17" x14ac:dyDescent="0.25">
      <c r="A33" s="156" t="s">
        <v>142</v>
      </c>
      <c r="B33" s="155">
        <f t="shared" ref="B33:Q33" si="7">IF(B$12=0,"",B$28/B$12)</f>
        <v>2.3955297385983858</v>
      </c>
      <c r="C33" s="155">
        <f t="shared" si="7"/>
        <v>2.4618322642932591</v>
      </c>
      <c r="D33" s="155">
        <f t="shared" si="7"/>
        <v>2.4203230931688746</v>
      </c>
      <c r="E33" s="155">
        <f t="shared" si="7"/>
        <v>2.4641786985554552</v>
      </c>
      <c r="F33" s="155">
        <f t="shared" si="7"/>
        <v>2.4171433034883902</v>
      </c>
      <c r="G33" s="155">
        <f t="shared" si="7"/>
        <v>2.432002676674041</v>
      </c>
      <c r="H33" s="155">
        <f t="shared" si="7"/>
        <v>2.4631682607882786</v>
      </c>
      <c r="I33" s="155">
        <f t="shared" si="7"/>
        <v>2.4193963838656227</v>
      </c>
      <c r="J33" s="155">
        <f t="shared" si="7"/>
        <v>2.5500230947859546</v>
      </c>
      <c r="K33" s="155">
        <f t="shared" si="7"/>
        <v>2.3358936719487704</v>
      </c>
      <c r="L33" s="155">
        <f t="shared" si="7"/>
        <v>2.3655758691257884</v>
      </c>
      <c r="M33" s="155">
        <f t="shared" si="7"/>
        <v>2.4793836461666441</v>
      </c>
      <c r="N33" s="155">
        <f t="shared" si="7"/>
        <v>2.4064831965063647</v>
      </c>
      <c r="O33" s="155">
        <f t="shared" si="7"/>
        <v>2.3252688918950954</v>
      </c>
      <c r="P33" s="155">
        <f t="shared" si="7"/>
        <v>2.3508641297062502</v>
      </c>
      <c r="Q33" s="155">
        <f t="shared" si="7"/>
        <v>2.3045511682691604</v>
      </c>
    </row>
  </sheetData>
  <pageMargins left="0.39370078740157483" right="0.39370078740157483" top="0.39370078740157483" bottom="0.39370078740157483" header="0.31496062992125984" footer="0.31496062992125984"/>
  <pageSetup paperSize="9" scale="88" orientation="landscape" horizontalDpi="1200" verticalDpi="12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168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129.56962599925004</v>
      </c>
      <c r="C5" s="55">
        <f t="shared" ref="C5:Q5" si="0">SUM(C6:C9,C16:C17,C25:C27)</f>
        <v>135.86596999999995</v>
      </c>
      <c r="D5" s="55">
        <f t="shared" si="0"/>
        <v>128.46637999999999</v>
      </c>
      <c r="E5" s="55">
        <f t="shared" si="0"/>
        <v>146.65171000000001</v>
      </c>
      <c r="F5" s="55">
        <f t="shared" si="0"/>
        <v>155.97053999999997</v>
      </c>
      <c r="G5" s="55">
        <f t="shared" si="0"/>
        <v>152.2891032929069</v>
      </c>
      <c r="H5" s="55">
        <f t="shared" si="0"/>
        <v>154.93404999999993</v>
      </c>
      <c r="I5" s="55">
        <f t="shared" si="0"/>
        <v>156.12451999999999</v>
      </c>
      <c r="J5" s="55">
        <f t="shared" si="0"/>
        <v>132.01263999999998</v>
      </c>
      <c r="K5" s="55">
        <f t="shared" si="0"/>
        <v>138.65915999999999</v>
      </c>
      <c r="L5" s="55">
        <f t="shared" si="0"/>
        <v>155.94367461489017</v>
      </c>
      <c r="M5" s="55">
        <f t="shared" si="0"/>
        <v>153.21283816330916</v>
      </c>
      <c r="N5" s="55">
        <f t="shared" si="0"/>
        <v>148.35733460684912</v>
      </c>
      <c r="O5" s="55">
        <f t="shared" si="0"/>
        <v>153.25024701383791</v>
      </c>
      <c r="P5" s="55">
        <f t="shared" si="0"/>
        <v>152.24567603133522</v>
      </c>
      <c r="Q5" s="55">
        <f t="shared" si="0"/>
        <v>159.77567293641175</v>
      </c>
    </row>
    <row r="6" spans="1:17" x14ac:dyDescent="0.25">
      <c r="A6" s="185" t="s">
        <v>162</v>
      </c>
      <c r="B6" s="206">
        <v>3.7029590735578966</v>
      </c>
      <c r="C6" s="206">
        <v>3.5127919679999988</v>
      </c>
      <c r="D6" s="206">
        <v>3.6788176880000001</v>
      </c>
      <c r="E6" s="206">
        <v>3.811229408</v>
      </c>
      <c r="F6" s="206">
        <v>3.8157158479999991</v>
      </c>
      <c r="G6" s="206">
        <v>3.6773733340639976</v>
      </c>
      <c r="H6" s="206">
        <v>3.8932173840000011</v>
      </c>
      <c r="I6" s="206">
        <v>3.426210536000001</v>
      </c>
      <c r="J6" s="206">
        <v>3.2900532559999998</v>
      </c>
      <c r="K6" s="206">
        <v>3.1832018959999999</v>
      </c>
      <c r="L6" s="206">
        <v>3.2824261592291051</v>
      </c>
      <c r="M6" s="206">
        <v>3.1858293721041715</v>
      </c>
      <c r="N6" s="206">
        <v>3.4931230831826507</v>
      </c>
      <c r="O6" s="206">
        <v>3.6374125416634771</v>
      </c>
      <c r="P6" s="206">
        <v>3.9397807601042545</v>
      </c>
      <c r="Q6" s="206">
        <v>3.9135523331957875</v>
      </c>
    </row>
    <row r="7" spans="1:17" x14ac:dyDescent="0.25">
      <c r="A7" s="183" t="s">
        <v>161</v>
      </c>
      <c r="B7" s="205">
        <v>1.9837280751203012</v>
      </c>
      <c r="C7" s="205">
        <v>1.8818528399999994</v>
      </c>
      <c r="D7" s="205">
        <v>1.9707951899999991</v>
      </c>
      <c r="E7" s="205">
        <v>2.0417300399999996</v>
      </c>
      <c r="F7" s="205">
        <v>2.0441334899999992</v>
      </c>
      <c r="G7" s="205">
        <v>1.9700214289628559</v>
      </c>
      <c r="H7" s="205">
        <v>2.0856521699999995</v>
      </c>
      <c r="I7" s="205">
        <v>1.8354699299999995</v>
      </c>
      <c r="J7" s="205">
        <v>1.7625285299999998</v>
      </c>
      <c r="K7" s="205">
        <v>1.7052867299999996</v>
      </c>
      <c r="L7" s="205">
        <v>1.7584425853013057</v>
      </c>
      <c r="M7" s="205">
        <v>1.7066943064843767</v>
      </c>
      <c r="N7" s="205">
        <v>1.8713159374192767</v>
      </c>
      <c r="O7" s="205">
        <v>1.9486138616054334</v>
      </c>
      <c r="P7" s="205">
        <v>2.1105968357701368</v>
      </c>
      <c r="Q7" s="205">
        <v>2.0965458927834568</v>
      </c>
    </row>
    <row r="8" spans="1:17" x14ac:dyDescent="0.25">
      <c r="A8" s="183" t="s">
        <v>160</v>
      </c>
      <c r="B8" s="205">
        <v>1.8514795367789481</v>
      </c>
      <c r="C8" s="205">
        <v>1.7563959840000001</v>
      </c>
      <c r="D8" s="205">
        <v>1.8394088439999994</v>
      </c>
      <c r="E8" s="205">
        <v>1.905614704</v>
      </c>
      <c r="F8" s="205">
        <v>1.9078579240000002</v>
      </c>
      <c r="G8" s="205">
        <v>1.8386866670319992</v>
      </c>
      <c r="H8" s="205">
        <v>1.9466086920000005</v>
      </c>
      <c r="I8" s="205">
        <v>1.7131052680000005</v>
      </c>
      <c r="J8" s="205">
        <v>1.6450266279999999</v>
      </c>
      <c r="K8" s="205">
        <v>1.5916009480000002</v>
      </c>
      <c r="L8" s="205">
        <v>1.6412130796145525</v>
      </c>
      <c r="M8" s="205">
        <v>1.5929146860520864</v>
      </c>
      <c r="N8" s="205">
        <v>1.7465615415913249</v>
      </c>
      <c r="O8" s="205">
        <v>1.8187062708317383</v>
      </c>
      <c r="P8" s="205">
        <v>1.9698903800521277</v>
      </c>
      <c r="Q8" s="205">
        <v>1.9567761665978938</v>
      </c>
    </row>
    <row r="9" spans="1:17" x14ac:dyDescent="0.25">
      <c r="A9" s="181" t="s">
        <v>159</v>
      </c>
      <c r="B9" s="204">
        <f>SUM(B10:B15)</f>
        <v>26.467970962472641</v>
      </c>
      <c r="C9" s="204">
        <f t="shared" ref="C9:Q9" si="1">SUM(C10:C15)</f>
        <v>27.776205199999989</v>
      </c>
      <c r="D9" s="204">
        <f t="shared" si="1"/>
        <v>26.48442459999999</v>
      </c>
      <c r="E9" s="204">
        <f t="shared" si="1"/>
        <v>30.844017599999997</v>
      </c>
      <c r="F9" s="204">
        <f t="shared" si="1"/>
        <v>33.438115399999987</v>
      </c>
      <c r="G9" s="204">
        <f t="shared" si="1"/>
        <v>33.443428754890803</v>
      </c>
      <c r="H9" s="204">
        <f t="shared" si="1"/>
        <v>32.913123999999989</v>
      </c>
      <c r="I9" s="204">
        <f t="shared" si="1"/>
        <v>33.548888199999986</v>
      </c>
      <c r="J9" s="204">
        <f t="shared" si="1"/>
        <v>27.729867599999995</v>
      </c>
      <c r="K9" s="204">
        <f t="shared" si="1"/>
        <v>31.463696600000013</v>
      </c>
      <c r="L9" s="204">
        <f t="shared" si="1"/>
        <v>38.120790887974493</v>
      </c>
      <c r="M9" s="204">
        <f t="shared" si="1"/>
        <v>36.518918330085604</v>
      </c>
      <c r="N9" s="204">
        <f t="shared" si="1"/>
        <v>34.79357144079605</v>
      </c>
      <c r="O9" s="204">
        <f t="shared" si="1"/>
        <v>35.158209688091468</v>
      </c>
      <c r="P9" s="204">
        <f t="shared" si="1"/>
        <v>35.496673009721469</v>
      </c>
      <c r="Q9" s="204">
        <f t="shared" si="1"/>
        <v>37.974530999107706</v>
      </c>
    </row>
    <row r="10" spans="1:17" x14ac:dyDescent="0.25">
      <c r="A10" s="202" t="s">
        <v>35</v>
      </c>
      <c r="B10" s="203">
        <v>19.764147584353921</v>
      </c>
      <c r="C10" s="203">
        <v>20.482092622678543</v>
      </c>
      <c r="D10" s="203">
        <v>18.466786976951166</v>
      </c>
      <c r="E10" s="203">
        <v>21.219110952442541</v>
      </c>
      <c r="F10" s="203">
        <v>21.813213589616655</v>
      </c>
      <c r="G10" s="203">
        <v>22.171500059012974</v>
      </c>
      <c r="H10" s="203">
        <v>23.057901901516878</v>
      </c>
      <c r="I10" s="203">
        <v>24.221009986717451</v>
      </c>
      <c r="J10" s="203">
        <v>20.818869060492375</v>
      </c>
      <c r="K10" s="203">
        <v>23.96415568289417</v>
      </c>
      <c r="L10" s="203">
        <v>23.068521166716881</v>
      </c>
      <c r="M10" s="203">
        <v>23.655363744741067</v>
      </c>
      <c r="N10" s="203">
        <v>20.489824158110078</v>
      </c>
      <c r="O10" s="203">
        <v>21.267855332090356</v>
      </c>
      <c r="P10" s="203">
        <v>20.8786875873583</v>
      </c>
      <c r="Q10" s="203">
        <v>22.895065886994534</v>
      </c>
    </row>
    <row r="11" spans="1:17" x14ac:dyDescent="0.25">
      <c r="A11" s="202" t="s">
        <v>166</v>
      </c>
      <c r="B11" s="201">
        <v>5.239700221254294</v>
      </c>
      <c r="C11" s="201">
        <v>6.1379881773214464</v>
      </c>
      <c r="D11" s="201">
        <v>6.2478222230488267</v>
      </c>
      <c r="E11" s="201">
        <v>7.2493102475574567</v>
      </c>
      <c r="F11" s="201">
        <v>8.5469884103833298</v>
      </c>
      <c r="G11" s="201">
        <v>7.3011326454680461</v>
      </c>
      <c r="H11" s="201">
        <v>7.0727198984831121</v>
      </c>
      <c r="I11" s="201">
        <v>6.5801344132825355</v>
      </c>
      <c r="J11" s="201">
        <v>4.9726287395076207</v>
      </c>
      <c r="K11" s="201">
        <v>2.7664891171058468</v>
      </c>
      <c r="L11" s="201">
        <v>6.5503780713039221</v>
      </c>
      <c r="M11" s="201">
        <v>5.7514406229436599</v>
      </c>
      <c r="N11" s="201">
        <v>7.6958558168958051</v>
      </c>
      <c r="O11" s="201">
        <v>8.0362006710528409</v>
      </c>
      <c r="P11" s="201">
        <v>7.7137260112074086</v>
      </c>
      <c r="Q11" s="201">
        <v>7.1511814347622256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1">
        <v>1.1942281806575823</v>
      </c>
      <c r="C14" s="201">
        <v>0.90008999999999983</v>
      </c>
      <c r="D14" s="201">
        <v>1.5016799999999995</v>
      </c>
      <c r="E14" s="201">
        <v>2.0978099999999991</v>
      </c>
      <c r="F14" s="201">
        <v>2.7997999999999994</v>
      </c>
      <c r="G14" s="201">
        <v>3.7027659240202748</v>
      </c>
      <c r="H14" s="201">
        <v>2.4987400000000006</v>
      </c>
      <c r="I14" s="201">
        <v>2.4980199999999999</v>
      </c>
      <c r="J14" s="201">
        <v>1.6985700000000001</v>
      </c>
      <c r="K14" s="201">
        <v>4.5010399999999997</v>
      </c>
      <c r="L14" s="201">
        <v>8.2626477607970532</v>
      </c>
      <c r="M14" s="201">
        <v>6.8799106553962019</v>
      </c>
      <c r="N14" s="201">
        <v>6.3532906579780244</v>
      </c>
      <c r="O14" s="201">
        <v>5.5890361527570587</v>
      </c>
      <c r="P14" s="201">
        <v>6.6171033790781904</v>
      </c>
      <c r="Q14" s="201">
        <v>7.6430393381967328</v>
      </c>
    </row>
    <row r="15" spans="1:17" x14ac:dyDescent="0.25">
      <c r="A15" s="202" t="s">
        <v>30</v>
      </c>
      <c r="B15" s="201">
        <v>0.26989497620684377</v>
      </c>
      <c r="C15" s="201">
        <v>0.25603439999999988</v>
      </c>
      <c r="D15" s="201">
        <v>0.26813540000000002</v>
      </c>
      <c r="E15" s="201">
        <v>0.27778639999999993</v>
      </c>
      <c r="F15" s="201">
        <v>0.27811339999999996</v>
      </c>
      <c r="G15" s="201">
        <v>0.2680301263895043</v>
      </c>
      <c r="H15" s="201">
        <v>0.28376220000000002</v>
      </c>
      <c r="I15" s="201">
        <v>0.24972380000000002</v>
      </c>
      <c r="J15" s="201">
        <v>0.23979979999999995</v>
      </c>
      <c r="K15" s="201">
        <v>0.23201180000000005</v>
      </c>
      <c r="L15" s="201">
        <v>0.23924388915664024</v>
      </c>
      <c r="M15" s="201">
        <v>0.23220330700467726</v>
      </c>
      <c r="N15" s="201">
        <v>0.25460080781214639</v>
      </c>
      <c r="O15" s="201">
        <v>0.26511753219121542</v>
      </c>
      <c r="P15" s="201">
        <v>0.28715603207756962</v>
      </c>
      <c r="Q15" s="201">
        <v>0.28524433915421182</v>
      </c>
    </row>
    <row r="16" spans="1:17" x14ac:dyDescent="0.25">
      <c r="A16" s="198" t="s">
        <v>158</v>
      </c>
      <c r="B16" s="197">
        <v>41.103905295811067</v>
      </c>
      <c r="C16" s="197">
        <v>44.632384999999985</v>
      </c>
      <c r="D16" s="197">
        <v>40.570045</v>
      </c>
      <c r="E16" s="197">
        <v>47.710634999999996</v>
      </c>
      <c r="F16" s="197">
        <v>48.737929999999992</v>
      </c>
      <c r="G16" s="197">
        <v>49.735714790704755</v>
      </c>
      <c r="H16" s="197">
        <v>53.293514999999985</v>
      </c>
      <c r="I16" s="197">
        <v>53.792530000000006</v>
      </c>
      <c r="J16" s="197">
        <v>48.723034999999996</v>
      </c>
      <c r="K16" s="197">
        <v>49.22966499999999</v>
      </c>
      <c r="L16" s="197">
        <v>53.291531866261785</v>
      </c>
      <c r="M16" s="197">
        <v>54.808931390028562</v>
      </c>
      <c r="N16" s="197">
        <v>49.218965401130077</v>
      </c>
      <c r="O16" s="197">
        <v>49.719580677904602</v>
      </c>
      <c r="P16" s="197">
        <v>50.742100444851403</v>
      </c>
      <c r="Q16" s="197">
        <v>53.278765224049984</v>
      </c>
    </row>
    <row r="17" spans="1:17" x14ac:dyDescent="0.25">
      <c r="A17" s="198" t="s">
        <v>157</v>
      </c>
      <c r="B17" s="197">
        <f>SUM(B18:B24)</f>
        <v>46.717700642040434</v>
      </c>
      <c r="C17" s="197">
        <f t="shared" ref="C17:Q17" si="2">SUM(C18:C24)</f>
        <v>48.680074950000005</v>
      </c>
      <c r="D17" s="197">
        <f t="shared" si="2"/>
        <v>46.244773549999991</v>
      </c>
      <c r="E17" s="197">
        <f t="shared" si="2"/>
        <v>52.099992049999997</v>
      </c>
      <c r="F17" s="197">
        <f t="shared" si="2"/>
        <v>57.730041499999999</v>
      </c>
      <c r="G17" s="197">
        <f t="shared" si="2"/>
        <v>53.489697814690395</v>
      </c>
      <c r="H17" s="197">
        <f t="shared" si="2"/>
        <v>52.158387449999971</v>
      </c>
      <c r="I17" s="197">
        <f t="shared" si="2"/>
        <v>53.857009099999999</v>
      </c>
      <c r="J17" s="197">
        <f t="shared" si="2"/>
        <v>41.373395449999997</v>
      </c>
      <c r="K17" s="197">
        <f t="shared" si="2"/>
        <v>44.135736949999981</v>
      </c>
      <c r="L17" s="197">
        <f t="shared" si="2"/>
        <v>50.143824698665426</v>
      </c>
      <c r="M17" s="197">
        <f t="shared" si="2"/>
        <v>47.766579830464401</v>
      </c>
      <c r="N17" s="197">
        <f t="shared" si="2"/>
        <v>49.408409912071335</v>
      </c>
      <c r="O17" s="197">
        <f t="shared" si="2"/>
        <v>52.895718536577057</v>
      </c>
      <c r="P17" s="197">
        <f t="shared" si="2"/>
        <v>49.399151982718877</v>
      </c>
      <c r="Q17" s="197">
        <f t="shared" si="2"/>
        <v>51.881465833495163</v>
      </c>
    </row>
    <row r="18" spans="1:17" x14ac:dyDescent="0.25">
      <c r="A18" s="200" t="s">
        <v>38</v>
      </c>
      <c r="B18" s="199">
        <v>1.3617510534726822</v>
      </c>
      <c r="C18" s="199">
        <v>2.0054399999999992</v>
      </c>
      <c r="D18" s="199">
        <v>2.0054099999999999</v>
      </c>
      <c r="E18" s="199">
        <v>1.2963</v>
      </c>
      <c r="F18" s="199">
        <v>1.2997199999999993</v>
      </c>
      <c r="G18" s="199">
        <v>1.2425479107462667</v>
      </c>
      <c r="H18" s="199">
        <v>1.2988299999999997</v>
      </c>
      <c r="I18" s="199">
        <v>1.2991200000000001</v>
      </c>
      <c r="J18" s="199">
        <v>1.2958799999999997</v>
      </c>
      <c r="K18" s="199">
        <v>0.59998999999999991</v>
      </c>
      <c r="L18" s="199">
        <v>0.62119026392565979</v>
      </c>
      <c r="M18" s="199">
        <v>0.621092861713469</v>
      </c>
      <c r="N18" s="199">
        <v>1.243216359449234</v>
      </c>
      <c r="O18" s="199">
        <v>0.57358811307130675</v>
      </c>
      <c r="P18" s="199">
        <v>0.57331023650792623</v>
      </c>
      <c r="Q18" s="199">
        <v>0</v>
      </c>
    </row>
    <row r="19" spans="1:17" x14ac:dyDescent="0.25">
      <c r="A19" s="200" t="s">
        <v>36</v>
      </c>
      <c r="B19" s="199">
        <v>0</v>
      </c>
      <c r="C19" s="199">
        <v>0</v>
      </c>
      <c r="D19" s="199">
        <v>0</v>
      </c>
      <c r="E19" s="199">
        <v>0</v>
      </c>
      <c r="F19" s="199">
        <v>0</v>
      </c>
      <c r="G19" s="199">
        <v>0</v>
      </c>
      <c r="H19" s="199">
        <v>0</v>
      </c>
      <c r="I19" s="199">
        <v>0</v>
      </c>
      <c r="J19" s="199">
        <v>1.0965999999999996</v>
      </c>
      <c r="K19" s="199">
        <v>1.0957599999999994</v>
      </c>
      <c r="L19" s="199">
        <v>0</v>
      </c>
      <c r="M19" s="199">
        <v>1.0975645354796155</v>
      </c>
      <c r="N19" s="199">
        <v>1.0980501377787051</v>
      </c>
      <c r="O19" s="199">
        <v>1.0973784186336075</v>
      </c>
      <c r="P19" s="199">
        <v>1.0977337216826233</v>
      </c>
      <c r="Q19" s="199">
        <v>2.1734427604157154</v>
      </c>
    </row>
    <row r="20" spans="1:17" x14ac:dyDescent="0.25">
      <c r="A20" s="200" t="s">
        <v>35</v>
      </c>
      <c r="B20" s="199">
        <v>19.284562446666602</v>
      </c>
      <c r="C20" s="199">
        <v>21.918673127321448</v>
      </c>
      <c r="D20" s="199">
        <v>20.074755773048825</v>
      </c>
      <c r="E20" s="199">
        <v>24.105992297557449</v>
      </c>
      <c r="F20" s="199">
        <v>24.487819910383333</v>
      </c>
      <c r="G20" s="199">
        <v>25.077428992156545</v>
      </c>
      <c r="H20" s="199">
        <v>27.57093734848311</v>
      </c>
      <c r="I20" s="199">
        <v>26.881893513282542</v>
      </c>
      <c r="J20" s="199">
        <v>25.468014189507624</v>
      </c>
      <c r="K20" s="199">
        <v>22.804026067105831</v>
      </c>
      <c r="L20" s="199">
        <v>27.558434106231829</v>
      </c>
      <c r="M20" s="199">
        <v>28.413121075786055</v>
      </c>
      <c r="N20" s="199">
        <v>26.268192972963497</v>
      </c>
      <c r="O20" s="199">
        <v>25.965746311919009</v>
      </c>
      <c r="P20" s="199">
        <v>27.326307835250525</v>
      </c>
      <c r="Q20" s="199">
        <v>27.719761075852944</v>
      </c>
    </row>
    <row r="21" spans="1:17" x14ac:dyDescent="0.25">
      <c r="A21" s="200" t="s">
        <v>167</v>
      </c>
      <c r="B21" s="199">
        <v>6.7826157422193329</v>
      </c>
      <c r="C21" s="199">
        <v>4.7979300000000071</v>
      </c>
      <c r="D21" s="199">
        <v>4.7897700000000025</v>
      </c>
      <c r="E21" s="199">
        <v>5.8783500000000108</v>
      </c>
      <c r="F21" s="199">
        <v>5.8802500000000029</v>
      </c>
      <c r="G21" s="199">
        <v>4.8739918333548768</v>
      </c>
      <c r="H21" s="199">
        <v>2.0776799999999866</v>
      </c>
      <c r="I21" s="199">
        <v>1.0833999999999977</v>
      </c>
      <c r="J21" s="199">
        <v>0</v>
      </c>
      <c r="K21" s="199">
        <v>0</v>
      </c>
      <c r="L21" s="199">
        <v>0</v>
      </c>
      <c r="M21" s="199">
        <v>2.1018611281206314</v>
      </c>
      <c r="N21" s="199">
        <v>2.1017887576186354</v>
      </c>
      <c r="O21" s="199">
        <v>2.1014197138741646</v>
      </c>
      <c r="P21" s="199">
        <v>1.0507908694665391</v>
      </c>
      <c r="Q21" s="199">
        <v>1.0508967827381357</v>
      </c>
    </row>
    <row r="22" spans="1:17" x14ac:dyDescent="0.25">
      <c r="A22" s="200" t="s">
        <v>166</v>
      </c>
      <c r="B22" s="199">
        <v>6.8209415618066007</v>
      </c>
      <c r="C22" s="199">
        <v>8.3594318226785518</v>
      </c>
      <c r="D22" s="199">
        <v>8.9664077769511685</v>
      </c>
      <c r="E22" s="199">
        <v>10.428259752442539</v>
      </c>
      <c r="F22" s="199">
        <v>13.06182158961666</v>
      </c>
      <c r="G22" s="199">
        <v>10.327487099965097</v>
      </c>
      <c r="H22" s="199">
        <v>9.7198901015168815</v>
      </c>
      <c r="I22" s="199">
        <v>8.6039555867174649</v>
      </c>
      <c r="J22" s="199">
        <v>6.2191012604923772</v>
      </c>
      <c r="K22" s="199">
        <v>2.8362708828941532</v>
      </c>
      <c r="L22" s="199">
        <v>8.7105840093578895</v>
      </c>
      <c r="M22" s="199">
        <v>7.2198495371292699</v>
      </c>
      <c r="N22" s="199">
        <v>11.531744063601108</v>
      </c>
      <c r="O22" s="199">
        <v>12.075035525267415</v>
      </c>
      <c r="P22" s="199">
        <v>11.491712823801217</v>
      </c>
      <c r="Q22" s="199">
        <v>9.9018727920551157</v>
      </c>
    </row>
    <row r="23" spans="1:17" x14ac:dyDescent="0.25">
      <c r="A23" s="200" t="s">
        <v>165</v>
      </c>
      <c r="B23" s="199">
        <v>12.467829837875216</v>
      </c>
      <c r="C23" s="199">
        <v>11.598599999999996</v>
      </c>
      <c r="D23" s="199">
        <v>10.408429999999996</v>
      </c>
      <c r="E23" s="199">
        <v>10.391089999999997</v>
      </c>
      <c r="F23" s="199">
        <v>13.000430000000001</v>
      </c>
      <c r="G23" s="199">
        <v>11.968241978467612</v>
      </c>
      <c r="H23" s="199">
        <v>11.491049999999996</v>
      </c>
      <c r="I23" s="199">
        <v>15.98864</v>
      </c>
      <c r="J23" s="199">
        <v>7.2937999999999992</v>
      </c>
      <c r="K23" s="199">
        <v>16.799689999999998</v>
      </c>
      <c r="L23" s="199">
        <v>13.253616319150046</v>
      </c>
      <c r="M23" s="199">
        <v>8.3130906922353649</v>
      </c>
      <c r="N23" s="199">
        <v>7.1654176206601585</v>
      </c>
      <c r="O23" s="199">
        <v>11.082550453811558</v>
      </c>
      <c r="P23" s="199">
        <v>7.8592964960100495</v>
      </c>
      <c r="Q23" s="199">
        <v>11.03549242243326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2.0551952647905538</v>
      </c>
      <c r="C25" s="197">
        <v>2.2316192499999996</v>
      </c>
      <c r="D25" s="197">
        <v>2.0285022500000003</v>
      </c>
      <c r="E25" s="197">
        <v>2.3855317499999988</v>
      </c>
      <c r="F25" s="197">
        <v>2.4368965000000005</v>
      </c>
      <c r="G25" s="197">
        <v>2.4867857395352382</v>
      </c>
      <c r="H25" s="197">
        <v>2.6646757499999998</v>
      </c>
      <c r="I25" s="197">
        <v>2.6896264999999993</v>
      </c>
      <c r="J25" s="197">
        <v>2.4361517499999992</v>
      </c>
      <c r="K25" s="197">
        <v>2.4614832499999997</v>
      </c>
      <c r="L25" s="197">
        <v>2.66457659331309</v>
      </c>
      <c r="M25" s="197">
        <v>2.7404465695014273</v>
      </c>
      <c r="N25" s="197">
        <v>2.4609482700565035</v>
      </c>
      <c r="O25" s="197">
        <v>2.4859790338952297</v>
      </c>
      <c r="P25" s="197">
        <v>2.53710502224257</v>
      </c>
      <c r="Q25" s="197">
        <v>2.6639382612024991</v>
      </c>
    </row>
    <row r="26" spans="1:17" x14ac:dyDescent="0.25">
      <c r="A26" s="198" t="s">
        <v>155</v>
      </c>
      <c r="B26" s="197">
        <v>2.2482251518030081</v>
      </c>
      <c r="C26" s="197">
        <v>2.1327665519999996</v>
      </c>
      <c r="D26" s="197">
        <v>2.233567882</v>
      </c>
      <c r="E26" s="197">
        <v>2.3139607119999996</v>
      </c>
      <c r="F26" s="197">
        <v>2.3166846219999999</v>
      </c>
      <c r="G26" s="197">
        <v>2.2326909528245706</v>
      </c>
      <c r="H26" s="197">
        <v>2.363739126</v>
      </c>
      <c r="I26" s="197">
        <v>2.0801992539999996</v>
      </c>
      <c r="J26" s="197">
        <v>1.997532334</v>
      </c>
      <c r="K26" s="197">
        <v>1.9326582940000006</v>
      </c>
      <c r="L26" s="197">
        <v>1.9929015966748125</v>
      </c>
      <c r="M26" s="197">
        <v>1.9342535473489619</v>
      </c>
      <c r="N26" s="197">
        <v>2.12082472907518</v>
      </c>
      <c r="O26" s="197">
        <v>2.2084290431528255</v>
      </c>
      <c r="P26" s="197">
        <v>2.392009747206155</v>
      </c>
      <c r="Q26" s="197">
        <v>2.3760853451545847</v>
      </c>
    </row>
    <row r="27" spans="1:17" x14ac:dyDescent="0.25">
      <c r="A27" s="196" t="s">
        <v>45</v>
      </c>
      <c r="B27" s="195">
        <v>3.4384619968751875</v>
      </c>
      <c r="C27" s="195">
        <v>3.2618782559999988</v>
      </c>
      <c r="D27" s="195">
        <v>3.4160449959999983</v>
      </c>
      <c r="E27" s="195">
        <v>3.538998735999999</v>
      </c>
      <c r="F27" s="195">
        <v>3.5431647159999979</v>
      </c>
      <c r="G27" s="195">
        <v>3.4147038102022829</v>
      </c>
      <c r="H27" s="195">
        <v>3.6151304279999974</v>
      </c>
      <c r="I27" s="195">
        <v>3.1814812119999991</v>
      </c>
      <c r="J27" s="195">
        <v>3.0550494519999987</v>
      </c>
      <c r="K27" s="195">
        <v>2.9558303319999975</v>
      </c>
      <c r="L27" s="195">
        <v>3.0479671478555943</v>
      </c>
      <c r="M27" s="195">
        <v>2.9582701312395852</v>
      </c>
      <c r="N27" s="195">
        <v>3.243614291526745</v>
      </c>
      <c r="O27" s="195">
        <v>3.3775973601160838</v>
      </c>
      <c r="P27" s="195">
        <v>3.6583678486682341</v>
      </c>
      <c r="Q27" s="195">
        <v>3.6340128808246588</v>
      </c>
    </row>
    <row r="29" spans="1:17" ht="12.75" x14ac:dyDescent="0.25">
      <c r="A29" s="127" t="s">
        <v>164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0.99999999999999989</v>
      </c>
      <c r="C31" s="194">
        <f t="shared" si="3"/>
        <v>1.0000000000000002</v>
      </c>
      <c r="D31" s="194">
        <f t="shared" si="3"/>
        <v>0.99999999999999989</v>
      </c>
      <c r="E31" s="194">
        <f t="shared" si="3"/>
        <v>1</v>
      </c>
      <c r="F31" s="194">
        <f t="shared" si="3"/>
        <v>1</v>
      </c>
      <c r="G31" s="194">
        <f t="shared" si="3"/>
        <v>1</v>
      </c>
      <c r="H31" s="194">
        <f t="shared" si="3"/>
        <v>1</v>
      </c>
      <c r="I31" s="194">
        <f t="shared" si="3"/>
        <v>0.99999999999999989</v>
      </c>
      <c r="J31" s="194">
        <f t="shared" si="3"/>
        <v>1</v>
      </c>
      <c r="K31" s="194">
        <f t="shared" si="3"/>
        <v>1</v>
      </c>
      <c r="L31" s="194">
        <f t="shared" si="3"/>
        <v>0.99999999999999989</v>
      </c>
      <c r="M31" s="194">
        <f t="shared" si="3"/>
        <v>1.0000000000000002</v>
      </c>
      <c r="N31" s="194">
        <f t="shared" si="3"/>
        <v>1.0000000000000002</v>
      </c>
      <c r="O31" s="194">
        <f t="shared" si="3"/>
        <v>1</v>
      </c>
      <c r="P31" s="194">
        <f t="shared" si="3"/>
        <v>1</v>
      </c>
      <c r="Q31" s="194">
        <f t="shared" si="3"/>
        <v>0.99999999999999967</v>
      </c>
    </row>
    <row r="32" spans="1:17" x14ac:dyDescent="0.25">
      <c r="A32" s="185" t="s">
        <v>162</v>
      </c>
      <c r="B32" s="193">
        <f t="shared" ref="B32:Q32" si="4">IF(B$6=0,0,B$6/B$5)</f>
        <v>2.8578913036141122E-2</v>
      </c>
      <c r="C32" s="193">
        <f t="shared" si="4"/>
        <v>2.5854833024045683E-2</v>
      </c>
      <c r="D32" s="193">
        <f t="shared" si="4"/>
        <v>2.8636423693109439E-2</v>
      </c>
      <c r="E32" s="193">
        <f t="shared" si="4"/>
        <v>2.5988305271039798E-2</v>
      </c>
      <c r="F32" s="193">
        <f t="shared" si="4"/>
        <v>2.446433697030221E-2</v>
      </c>
      <c r="G32" s="193">
        <f t="shared" si="4"/>
        <v>2.4147317533225483E-2</v>
      </c>
      <c r="H32" s="193">
        <f t="shared" si="4"/>
        <v>2.5128223163339517E-2</v>
      </c>
      <c r="I32" s="193">
        <f t="shared" si="4"/>
        <v>2.1945371143494957E-2</v>
      </c>
      <c r="J32" s="193">
        <f t="shared" si="4"/>
        <v>2.4922259383646901E-2</v>
      </c>
      <c r="K32" s="193">
        <f t="shared" si="4"/>
        <v>2.2957025673601372E-2</v>
      </c>
      <c r="L32" s="193">
        <f t="shared" si="4"/>
        <v>2.1048793209055783E-2</v>
      </c>
      <c r="M32" s="193">
        <f t="shared" si="4"/>
        <v>2.07934883936319E-2</v>
      </c>
      <c r="N32" s="193">
        <f t="shared" si="4"/>
        <v>2.3545334596631301E-2</v>
      </c>
      <c r="O32" s="193">
        <f t="shared" si="4"/>
        <v>2.3735116990284737E-2</v>
      </c>
      <c r="P32" s="193">
        <f t="shared" si="4"/>
        <v>2.5877784268194051E-2</v>
      </c>
      <c r="Q32" s="193">
        <f t="shared" si="4"/>
        <v>2.4494043813248847E-2</v>
      </c>
    </row>
    <row r="33" spans="1:17" x14ac:dyDescent="0.25">
      <c r="A33" s="183" t="s">
        <v>161</v>
      </c>
      <c r="B33" s="192">
        <f t="shared" ref="B33:Q33" si="5">IF(B$7=0,0,B$7/B$5)</f>
        <v>1.5310131983647026E-2</v>
      </c>
      <c r="C33" s="192">
        <f t="shared" si="5"/>
        <v>1.385080340573876E-2</v>
      </c>
      <c r="D33" s="192">
        <f t="shared" si="5"/>
        <v>1.5340941264165764E-2</v>
      </c>
      <c r="E33" s="192">
        <f t="shared" si="5"/>
        <v>1.3922306395199889E-2</v>
      </c>
      <c r="F33" s="192">
        <f t="shared" si="5"/>
        <v>1.310589480551904E-2</v>
      </c>
      <c r="G33" s="192">
        <f t="shared" si="5"/>
        <v>1.2936062964227939E-2</v>
      </c>
      <c r="H33" s="192">
        <f t="shared" si="5"/>
        <v>1.3461548123217591E-2</v>
      </c>
      <c r="I33" s="192">
        <f t="shared" si="5"/>
        <v>1.1756448826872292E-2</v>
      </c>
      <c r="J33" s="192">
        <f t="shared" si="5"/>
        <v>1.3351210384096554E-2</v>
      </c>
      <c r="K33" s="192">
        <f t="shared" si="5"/>
        <v>1.2298406610857874E-2</v>
      </c>
      <c r="L33" s="192">
        <f t="shared" si="5"/>
        <v>1.1276139219137024E-2</v>
      </c>
      <c r="M33" s="192">
        <f t="shared" si="5"/>
        <v>1.1139368782302797E-2</v>
      </c>
      <c r="N33" s="192">
        <f t="shared" si="5"/>
        <v>1.2613572105338193E-2</v>
      </c>
      <c r="O33" s="192">
        <f t="shared" si="5"/>
        <v>1.2715241244795391E-2</v>
      </c>
      <c r="P33" s="192">
        <f t="shared" si="5"/>
        <v>1.3863098715103958E-2</v>
      </c>
      <c r="Q33" s="192">
        <f t="shared" si="5"/>
        <v>1.312180918566902E-2</v>
      </c>
    </row>
    <row r="34" spans="1:17" x14ac:dyDescent="0.25">
      <c r="A34" s="183" t="s">
        <v>160</v>
      </c>
      <c r="B34" s="192">
        <f t="shared" ref="B34:Q34" si="6">IF(B$8=0,0,B$8/B$5)</f>
        <v>1.4289456518070559E-2</v>
      </c>
      <c r="C34" s="192">
        <f t="shared" si="6"/>
        <v>1.2927416512022847E-2</v>
      </c>
      <c r="D34" s="192">
        <f t="shared" si="6"/>
        <v>1.4318211846554714E-2</v>
      </c>
      <c r="E34" s="192">
        <f t="shared" si="6"/>
        <v>1.2994152635519899E-2</v>
      </c>
      <c r="F34" s="192">
        <f t="shared" si="6"/>
        <v>1.223216848515111E-2</v>
      </c>
      <c r="G34" s="192">
        <f t="shared" si="6"/>
        <v>1.2073658766612745E-2</v>
      </c>
      <c r="H34" s="192">
        <f t="shared" si="6"/>
        <v>1.2564111581669759E-2</v>
      </c>
      <c r="I34" s="192">
        <f t="shared" si="6"/>
        <v>1.0972685571747479E-2</v>
      </c>
      <c r="J34" s="192">
        <f t="shared" si="6"/>
        <v>1.2461129691823451E-2</v>
      </c>
      <c r="K34" s="192">
        <f t="shared" si="6"/>
        <v>1.1478512836800688E-2</v>
      </c>
      <c r="L34" s="192">
        <f t="shared" si="6"/>
        <v>1.0524396604527891E-2</v>
      </c>
      <c r="M34" s="192">
        <f t="shared" si="6"/>
        <v>1.0396744196815954E-2</v>
      </c>
      <c r="N34" s="192">
        <f t="shared" si="6"/>
        <v>1.1772667298315647E-2</v>
      </c>
      <c r="O34" s="192">
        <f t="shared" si="6"/>
        <v>1.1867558495142368E-2</v>
      </c>
      <c r="P34" s="192">
        <f t="shared" si="6"/>
        <v>1.2938892134097027E-2</v>
      </c>
      <c r="Q34" s="192">
        <f t="shared" si="6"/>
        <v>1.2247021906624423E-2</v>
      </c>
    </row>
    <row r="35" spans="1:17" x14ac:dyDescent="0.25">
      <c r="A35" s="181" t="s">
        <v>159</v>
      </c>
      <c r="B35" s="191">
        <f t="shared" ref="B35:Q35" si="7">IF(B$9=0,0,B$9/B$5)</f>
        <v>0.20427604663014032</v>
      </c>
      <c r="C35" s="191">
        <f t="shared" si="7"/>
        <v>0.20443827987243604</v>
      </c>
      <c r="D35" s="191">
        <f t="shared" si="7"/>
        <v>0.20615840969442739</v>
      </c>
      <c r="E35" s="191">
        <f t="shared" si="7"/>
        <v>0.21032156801990237</v>
      </c>
      <c r="F35" s="191">
        <f t="shared" si="7"/>
        <v>0.21438737982185604</v>
      </c>
      <c r="G35" s="191">
        <f t="shared" si="7"/>
        <v>0.21960487015651423</v>
      </c>
      <c r="H35" s="191">
        <f t="shared" si="7"/>
        <v>0.21243312235109071</v>
      </c>
      <c r="I35" s="191">
        <f t="shared" si="7"/>
        <v>0.21488545297048783</v>
      </c>
      <c r="J35" s="191">
        <f t="shared" si="7"/>
        <v>0.21005464022233022</v>
      </c>
      <c r="K35" s="191">
        <f t="shared" si="7"/>
        <v>0.22691394207205651</v>
      </c>
      <c r="L35" s="191">
        <f t="shared" si="7"/>
        <v>0.24445230614268568</v>
      </c>
      <c r="M35" s="191">
        <f t="shared" si="7"/>
        <v>0.23835416645150967</v>
      </c>
      <c r="N35" s="191">
        <f t="shared" si="7"/>
        <v>0.23452545526650193</v>
      </c>
      <c r="O35" s="191">
        <f t="shared" si="7"/>
        <v>0.22941698544157529</v>
      </c>
      <c r="P35" s="191">
        <f t="shared" si="7"/>
        <v>0.23315389924384808</v>
      </c>
      <c r="Q35" s="191">
        <f t="shared" si="7"/>
        <v>0.23767404825277114</v>
      </c>
    </row>
    <row r="36" spans="1:17" x14ac:dyDescent="0.25">
      <c r="A36" s="179" t="s">
        <v>158</v>
      </c>
      <c r="B36" s="190">
        <f t="shared" ref="B36:Q36" si="8">IF(B$16=0,0,B$16/B$5)</f>
        <v>0.31723411238409366</v>
      </c>
      <c r="C36" s="190">
        <f t="shared" si="8"/>
        <v>0.32850304605340103</v>
      </c>
      <c r="D36" s="190">
        <f t="shared" si="8"/>
        <v>0.31580281938356169</v>
      </c>
      <c r="E36" s="190">
        <f t="shared" si="8"/>
        <v>0.32533296065896533</v>
      </c>
      <c r="F36" s="190">
        <f t="shared" si="8"/>
        <v>0.31248163916083127</v>
      </c>
      <c r="G36" s="190">
        <f t="shared" si="8"/>
        <v>0.32658748206721677</v>
      </c>
      <c r="H36" s="190">
        <f t="shared" si="8"/>
        <v>0.34397548505315656</v>
      </c>
      <c r="I36" s="190">
        <f t="shared" si="8"/>
        <v>0.34454888956584151</v>
      </c>
      <c r="J36" s="190">
        <f t="shared" si="8"/>
        <v>0.36907855944703483</v>
      </c>
      <c r="K36" s="190">
        <f t="shared" si="8"/>
        <v>0.35504084259561358</v>
      </c>
      <c r="L36" s="190">
        <f t="shared" si="8"/>
        <v>0.34173577093054647</v>
      </c>
      <c r="M36" s="190">
        <f t="shared" si="8"/>
        <v>0.35773067092202721</v>
      </c>
      <c r="N36" s="190">
        <f t="shared" si="8"/>
        <v>0.33175956909418497</v>
      </c>
      <c r="O36" s="190">
        <f t="shared" si="8"/>
        <v>0.32443393499662754</v>
      </c>
      <c r="P36" s="190">
        <f t="shared" si="8"/>
        <v>0.33329091352589651</v>
      </c>
      <c r="Q36" s="190">
        <f t="shared" si="8"/>
        <v>0.33345980802255237</v>
      </c>
    </row>
    <row r="37" spans="1:17" x14ac:dyDescent="0.25">
      <c r="A37" s="179" t="s">
        <v>157</v>
      </c>
      <c r="B37" s="190">
        <f t="shared" ref="B37:Q37" si="9">IF(B$17=0,0,B$17/B$5)</f>
        <v>0.36056058880891451</v>
      </c>
      <c r="C37" s="190">
        <f t="shared" si="9"/>
        <v>0.35829483239990134</v>
      </c>
      <c r="D37" s="190">
        <f t="shared" si="9"/>
        <v>0.35997568819172765</v>
      </c>
      <c r="E37" s="190">
        <f t="shared" si="9"/>
        <v>0.35526344732018461</v>
      </c>
      <c r="F37" s="190">
        <f t="shared" si="9"/>
        <v>0.37013426702247754</v>
      </c>
      <c r="G37" s="190">
        <f t="shared" si="9"/>
        <v>0.35123785391138856</v>
      </c>
      <c r="H37" s="190">
        <f t="shared" si="9"/>
        <v>0.33664896418831108</v>
      </c>
      <c r="I37" s="190">
        <f t="shared" si="9"/>
        <v>0.34496188747289663</v>
      </c>
      <c r="J37" s="190">
        <f t="shared" si="9"/>
        <v>0.31340480313097296</v>
      </c>
      <c r="K37" s="190">
        <f t="shared" si="9"/>
        <v>0.31830379579683005</v>
      </c>
      <c r="L37" s="190">
        <f t="shared" si="9"/>
        <v>0.32155087291932699</v>
      </c>
      <c r="M37" s="190">
        <f t="shared" si="9"/>
        <v>0.31176617053167655</v>
      </c>
      <c r="N37" s="190">
        <f t="shared" si="9"/>
        <v>0.33303651648234939</v>
      </c>
      <c r="O37" s="190">
        <f t="shared" si="9"/>
        <v>0.3451591078466632</v>
      </c>
      <c r="P37" s="190">
        <f t="shared" si="9"/>
        <v>0.32446998345326761</v>
      </c>
      <c r="Q37" s="190">
        <f t="shared" si="9"/>
        <v>0.32471442541908857</v>
      </c>
    </row>
    <row r="38" spans="1:17" x14ac:dyDescent="0.25">
      <c r="A38" s="179" t="s">
        <v>156</v>
      </c>
      <c r="B38" s="190">
        <f t="shared" ref="B38:Q38" si="10">IF(B$25=0,0,B$25/B$5)</f>
        <v>1.5861705619204684E-2</v>
      </c>
      <c r="C38" s="190">
        <f t="shared" si="10"/>
        <v>1.6425152302670054E-2</v>
      </c>
      <c r="D38" s="190">
        <f t="shared" si="10"/>
        <v>1.5790140969178086E-2</v>
      </c>
      <c r="E38" s="190">
        <f t="shared" si="10"/>
        <v>1.626664803294826E-2</v>
      </c>
      <c r="F38" s="190">
        <f t="shared" si="10"/>
        <v>1.5624081958041569E-2</v>
      </c>
      <c r="G38" s="190">
        <f t="shared" si="10"/>
        <v>1.6329374103360841E-2</v>
      </c>
      <c r="H38" s="190">
        <f t="shared" si="10"/>
        <v>1.7198774252657832E-2</v>
      </c>
      <c r="I38" s="190">
        <f t="shared" si="10"/>
        <v>1.7227444478292067E-2</v>
      </c>
      <c r="J38" s="190">
        <f t="shared" si="10"/>
        <v>1.8453927972351736E-2</v>
      </c>
      <c r="K38" s="190">
        <f t="shared" si="10"/>
        <v>1.7752042129780678E-2</v>
      </c>
      <c r="L38" s="190">
        <f t="shared" si="10"/>
        <v>1.7086788546527329E-2</v>
      </c>
      <c r="M38" s="190">
        <f t="shared" si="10"/>
        <v>1.7886533546101355E-2</v>
      </c>
      <c r="N38" s="190">
        <f t="shared" si="10"/>
        <v>1.6587978454709246E-2</v>
      </c>
      <c r="O38" s="190">
        <f t="shared" si="10"/>
        <v>1.6221696749831375E-2</v>
      </c>
      <c r="P38" s="190">
        <f t="shared" si="10"/>
        <v>1.6664545676294825E-2</v>
      </c>
      <c r="Q38" s="190">
        <f t="shared" si="10"/>
        <v>1.6672990401127619E-2</v>
      </c>
    </row>
    <row r="39" spans="1:17" x14ac:dyDescent="0.25">
      <c r="A39" s="179" t="s">
        <v>155</v>
      </c>
      <c r="B39" s="190">
        <f t="shared" ref="B39:Q39" si="11">IF(B$26=0,0,B$26/B$5)</f>
        <v>1.7351482914799963E-2</v>
      </c>
      <c r="C39" s="190">
        <f t="shared" si="11"/>
        <v>1.5697577193170595E-2</v>
      </c>
      <c r="D39" s="190">
        <f t="shared" si="11"/>
        <v>1.7386400099387873E-2</v>
      </c>
      <c r="E39" s="190">
        <f t="shared" si="11"/>
        <v>1.5778613914559876E-2</v>
      </c>
      <c r="F39" s="190">
        <f t="shared" si="11"/>
        <v>1.4853347446254916E-2</v>
      </c>
      <c r="G39" s="190">
        <f t="shared" si="11"/>
        <v>1.4660871359458334E-2</v>
      </c>
      <c r="H39" s="190">
        <f t="shared" si="11"/>
        <v>1.5256421206313275E-2</v>
      </c>
      <c r="I39" s="190">
        <f t="shared" si="11"/>
        <v>1.3323975337121931E-2</v>
      </c>
      <c r="J39" s="190">
        <f t="shared" si="11"/>
        <v>1.5131371768642763E-2</v>
      </c>
      <c r="K39" s="190">
        <f t="shared" si="11"/>
        <v>1.3938194158972265E-2</v>
      </c>
      <c r="L39" s="190">
        <f t="shared" si="11"/>
        <v>1.2779624448355289E-2</v>
      </c>
      <c r="M39" s="190">
        <f t="shared" si="11"/>
        <v>1.2624617953276514E-2</v>
      </c>
      <c r="N39" s="190">
        <f t="shared" si="11"/>
        <v>1.4295381719383285E-2</v>
      </c>
      <c r="O39" s="190">
        <f t="shared" si="11"/>
        <v>1.441060674410145E-2</v>
      </c>
      <c r="P39" s="190">
        <f t="shared" si="11"/>
        <v>1.571151187711782E-2</v>
      </c>
      <c r="Q39" s="190">
        <f t="shared" si="11"/>
        <v>1.4871383743758225E-2</v>
      </c>
    </row>
    <row r="40" spans="1:17" x14ac:dyDescent="0.25">
      <c r="A40" s="177" t="s">
        <v>45</v>
      </c>
      <c r="B40" s="189">
        <f t="shared" ref="B40:Q40" si="12">IF(B$27=0,0,B$27/B$5)</f>
        <v>2.6537562104988168E-2</v>
      </c>
      <c r="C40" s="189">
        <f t="shared" si="12"/>
        <v>2.4008059236613848E-2</v>
      </c>
      <c r="D40" s="189">
        <f t="shared" si="12"/>
        <v>2.6590964857887322E-2</v>
      </c>
      <c r="E40" s="189">
        <f t="shared" si="12"/>
        <v>2.4131997751679804E-2</v>
      </c>
      <c r="F40" s="189">
        <f t="shared" si="12"/>
        <v>2.2716884329566332E-2</v>
      </c>
      <c r="G40" s="189">
        <f t="shared" si="12"/>
        <v>2.2422509137995088E-2</v>
      </c>
      <c r="H40" s="189">
        <f t="shared" si="12"/>
        <v>2.3333350080243814E-2</v>
      </c>
      <c r="I40" s="189">
        <f t="shared" si="12"/>
        <v>2.0377844633245306E-2</v>
      </c>
      <c r="J40" s="189">
        <f t="shared" si="12"/>
        <v>2.3142097999100688E-2</v>
      </c>
      <c r="K40" s="189">
        <f t="shared" si="12"/>
        <v>2.131723812548697E-2</v>
      </c>
      <c r="L40" s="189">
        <f t="shared" si="12"/>
        <v>1.9545307979837494E-2</v>
      </c>
      <c r="M40" s="189">
        <f t="shared" si="12"/>
        <v>1.9308239222658174E-2</v>
      </c>
      <c r="N40" s="189">
        <f t="shared" si="12"/>
        <v>2.1863524982586192E-2</v>
      </c>
      <c r="O40" s="189">
        <f t="shared" si="12"/>
        <v>2.2039751490978671E-2</v>
      </c>
      <c r="P40" s="189">
        <f t="shared" si="12"/>
        <v>2.4029371106180173E-2</v>
      </c>
      <c r="Q40" s="189">
        <f t="shared" si="12"/>
        <v>2.2744469255159636E-2</v>
      </c>
    </row>
    <row r="42" spans="1:17" ht="12.75" x14ac:dyDescent="0.25">
      <c r="A42" s="127" t="s">
        <v>29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186">
        <f t="shared" ref="B44:Q44" si="13">SUM(B$45:B$53)</f>
        <v>165.55647045280324</v>
      </c>
      <c r="C44" s="186">
        <f t="shared" si="13"/>
        <v>165.45177958287354</v>
      </c>
      <c r="D44" s="186">
        <f t="shared" si="13"/>
        <v>163.94927566435535</v>
      </c>
      <c r="E44" s="186">
        <f t="shared" si="13"/>
        <v>162.72731500867366</v>
      </c>
      <c r="F44" s="186">
        <f t="shared" si="13"/>
        <v>160.78232513579519</v>
      </c>
      <c r="G44" s="186">
        <f t="shared" si="13"/>
        <v>159.72478543916458</v>
      </c>
      <c r="H44" s="186">
        <f t="shared" si="13"/>
        <v>159.5502750925767</v>
      </c>
      <c r="I44" s="186">
        <f t="shared" si="13"/>
        <v>158.9377768373154</v>
      </c>
      <c r="J44" s="186">
        <f t="shared" si="13"/>
        <v>158.10465504022636</v>
      </c>
      <c r="K44" s="186">
        <f t="shared" si="13"/>
        <v>156.95857539846088</v>
      </c>
      <c r="L44" s="186">
        <f t="shared" si="13"/>
        <v>149.95719707767739</v>
      </c>
      <c r="M44" s="186">
        <f t="shared" si="13"/>
        <v>149.67871592228121</v>
      </c>
      <c r="N44" s="186">
        <f t="shared" si="13"/>
        <v>148.44076437889672</v>
      </c>
      <c r="O44" s="186">
        <f t="shared" si="13"/>
        <v>148.37095797608637</v>
      </c>
      <c r="P44" s="186">
        <f t="shared" si="13"/>
        <v>145.78713368370381</v>
      </c>
      <c r="Q44" s="186">
        <f t="shared" si="13"/>
        <v>144.77276870281941</v>
      </c>
    </row>
    <row r="45" spans="1:17" x14ac:dyDescent="0.25">
      <c r="A45" s="185" t="s">
        <v>162</v>
      </c>
      <c r="B45" s="184">
        <f>IF(B$6=0,0,B$6/AGR!B$5*1000)</f>
        <v>4.7314239716411306</v>
      </c>
      <c r="C45" s="184">
        <f>IF(C$6=0,0,C$6/AGR!C$5*1000)</f>
        <v>4.2777281346464049</v>
      </c>
      <c r="D45" s="184">
        <f>IF(D$6=0,0,D$6/AGR!D$5*1000)</f>
        <v>4.6949209221028765</v>
      </c>
      <c r="E45" s="184">
        <f>IF(E$6=0,0,E$6/AGR!E$5*1000)</f>
        <v>4.2290071383820687</v>
      </c>
      <c r="F45" s="184">
        <f>IF(F$6=0,0,F$6/AGR!F$5*1000)</f>
        <v>3.933432980990784</v>
      </c>
      <c r="G45" s="184">
        <f>IF(G$6=0,0,G$6/AGR!G$5*1000)</f>
        <v>3.8569251119258179</v>
      </c>
      <c r="H45" s="184">
        <f>IF(H$6=0,0,H$6/AGR!H$5*1000)</f>
        <v>4.0092149182984773</v>
      </c>
      <c r="I45" s="184">
        <f>IF(I$6=0,0,I$6/AGR!I$5*1000)</f>
        <v>3.4879485014168625</v>
      </c>
      <c r="J45" s="184">
        <f>IF(J$6=0,0,J$6/AGR!J$5*1000)</f>
        <v>3.9403252226745384</v>
      </c>
      <c r="K45" s="184">
        <f>IF(K$6=0,0,K$6/AGR!K$5*1000)</f>
        <v>3.6033020451143636</v>
      </c>
      <c r="L45" s="184">
        <f>IF(L$6=0,0,L$6/AGR!L$5*1000)</f>
        <v>3.1564180314976555</v>
      </c>
      <c r="M45" s="184">
        <f>IF(M$6=0,0,M$6/AGR!M$5*1000)</f>
        <v>3.1123426423036804</v>
      </c>
      <c r="N45" s="184">
        <f>IF(N$6=0,0,N$6/AGR!N$5*1000)</f>
        <v>3.4950874650808319</v>
      </c>
      <c r="O45" s="184">
        <f>IF(O$6=0,0,O$6/AGR!O$5*1000)</f>
        <v>3.5216020455230312</v>
      </c>
      <c r="P45" s="184">
        <f>IF(P$6=0,0,P$6/AGR!P$5*1000)</f>
        <v>3.7726479945452525</v>
      </c>
      <c r="Q45" s="184">
        <f>IF(Q$6=0,0,Q$6/AGR!Q$5*1000)</f>
        <v>3.5460705395722005</v>
      </c>
    </row>
    <row r="46" spans="1:17" x14ac:dyDescent="0.25">
      <c r="A46" s="183" t="s">
        <v>161</v>
      </c>
      <c r="B46" s="182">
        <f>IF(B$7=0,0,B$7/AGR!B$5*1000)</f>
        <v>2.5346914133791763</v>
      </c>
      <c r="C46" s="182">
        <f>IF(C$7=0,0,C$7/AGR!C$5*1000)</f>
        <v>2.2916400721320027</v>
      </c>
      <c r="D46" s="182">
        <f>IF(D$7=0,0,D$7/AGR!D$5*1000)</f>
        <v>2.5151362082693969</v>
      </c>
      <c r="E46" s="182">
        <f>IF(E$7=0,0,E$7/AGR!E$5*1000)</f>
        <v>2.2655395384189649</v>
      </c>
      <c r="F46" s="182">
        <f>IF(F$7=0,0,F$7/AGR!F$5*1000)</f>
        <v>2.1071962398164907</v>
      </c>
      <c r="G46" s="182">
        <f>IF(G$7=0,0,G$7/AGR!G$5*1000)</f>
        <v>2.066209881388831</v>
      </c>
      <c r="H46" s="182">
        <f>IF(H$7=0,0,H$7/AGR!H$5*1000)</f>
        <v>2.1477937062313264</v>
      </c>
      <c r="I46" s="182">
        <f>IF(I$7=0,0,I$7/AGR!I$5*1000)</f>
        <v>1.8685438400447467</v>
      </c>
      <c r="J46" s="182">
        <f>IF(J$7=0,0,J$7/AGR!J$5*1000)</f>
        <v>2.1108885121470737</v>
      </c>
      <c r="K46" s="182">
        <f>IF(K$7=0,0,K$7/AGR!K$5*1000)</f>
        <v>1.9303403813112661</v>
      </c>
      <c r="L46" s="182">
        <f>IF(L$7=0,0,L$7/AGR!L$5*1000)</f>
        <v>1.6909382311594576</v>
      </c>
      <c r="M46" s="182">
        <f>IF(M$7=0,0,M$7/AGR!M$5*1000)</f>
        <v>1.6673264155198277</v>
      </c>
      <c r="N46" s="182">
        <f>IF(N$7=0,0,N$7/AGR!N$5*1000)</f>
        <v>1.8723682848647312</v>
      </c>
      <c r="O46" s="182">
        <f>IF(O$7=0,0,O$7/AGR!O$5*1000)</f>
        <v>1.8865725243873375</v>
      </c>
      <c r="P46" s="182">
        <f>IF(P$7=0,0,P$7/AGR!P$5*1000)</f>
        <v>2.021061425649243</v>
      </c>
      <c r="Q46" s="182">
        <f>IF(Q$7=0,0,Q$7/AGR!Q$5*1000)</f>
        <v>1.8996806461993925</v>
      </c>
    </row>
    <row r="47" spans="1:17" x14ac:dyDescent="0.25">
      <c r="A47" s="183" t="s">
        <v>160</v>
      </c>
      <c r="B47" s="182">
        <f>IF(B$8=0,0,B$8/AGR!B$5*1000)</f>
        <v>2.3657119858205649</v>
      </c>
      <c r="C47" s="182">
        <f>IF(C$8=0,0,C$8/AGR!C$5*1000)</f>
        <v>2.1388640673232033</v>
      </c>
      <c r="D47" s="182">
        <f>IF(D$8=0,0,D$8/AGR!D$5*1000)</f>
        <v>2.3474604610514374</v>
      </c>
      <c r="E47" s="182">
        <f>IF(E$8=0,0,E$8/AGR!E$5*1000)</f>
        <v>2.1145035691910343</v>
      </c>
      <c r="F47" s="182">
        <f>IF(F$8=0,0,F$8/AGR!F$5*1000)</f>
        <v>1.9667164904953924</v>
      </c>
      <c r="G47" s="182">
        <f>IF(G$8=0,0,G$8/AGR!G$5*1000)</f>
        <v>1.9284625559629094</v>
      </c>
      <c r="H47" s="182">
        <f>IF(H$8=0,0,H$8/AGR!H$5*1000)</f>
        <v>2.0046074591492387</v>
      </c>
      <c r="I47" s="182">
        <f>IF(I$8=0,0,I$8/AGR!I$5*1000)</f>
        <v>1.7439742507084313</v>
      </c>
      <c r="J47" s="182">
        <f>IF(J$8=0,0,J$8/AGR!J$5*1000)</f>
        <v>1.9701626113372692</v>
      </c>
      <c r="K47" s="182">
        <f>IF(K$8=0,0,K$8/AGR!K$5*1000)</f>
        <v>1.801651022557182</v>
      </c>
      <c r="L47" s="182">
        <f>IF(L$8=0,0,L$8/AGR!L$5*1000)</f>
        <v>1.5782090157488278</v>
      </c>
      <c r="M47" s="182">
        <f>IF(M$8=0,0,M$8/AGR!M$5*1000)</f>
        <v>1.5561713211518409</v>
      </c>
      <c r="N47" s="182">
        <f>IF(N$8=0,0,N$8/AGR!N$5*1000)</f>
        <v>1.7475437325404155</v>
      </c>
      <c r="O47" s="182">
        <f>IF(O$8=0,0,O$8/AGR!O$5*1000)</f>
        <v>1.7608010227615154</v>
      </c>
      <c r="P47" s="182">
        <f>IF(P$8=0,0,P$8/AGR!P$5*1000)</f>
        <v>1.8863239972726267</v>
      </c>
      <c r="Q47" s="182">
        <f>IF(Q$8=0,0,Q$8/AGR!Q$5*1000)</f>
        <v>1.7730352697861003</v>
      </c>
    </row>
    <row r="48" spans="1:17" x14ac:dyDescent="0.25">
      <c r="A48" s="181" t="s">
        <v>159</v>
      </c>
      <c r="B48" s="180">
        <f>IF(B$9=0,0,B$9/AGR!B$5*1000)</f>
        <v>33.819221278138279</v>
      </c>
      <c r="C48" s="180">
        <f>IF(C$9=0,0,C$9/AGR!C$5*1000)</f>
        <v>33.82467721975609</v>
      </c>
      <c r="D48" s="180">
        <f>IF(D$9=0,0,D$9/AGR!D$5*1000)</f>
        <v>33.799521941516787</v>
      </c>
      <c r="E48" s="180">
        <f>IF(E$9=0,0,E$9/AGR!E$5*1000)</f>
        <v>34.225064052292851</v>
      </c>
      <c r="F48" s="180">
        <f>IF(F$9=0,0,F$9/AGR!F$5*1000)</f>
        <v>34.469701407528873</v>
      </c>
      <c r="G48" s="180">
        <f>IF(G$9=0,0,G$9/AGR!G$5*1000)</f>
        <v>35.076340767144828</v>
      </c>
      <c r="H48" s="180">
        <f>IF(H$9=0,0,H$9/AGR!H$5*1000)</f>
        <v>33.893763109891523</v>
      </c>
      <c r="I48" s="180">
        <f>IF(I$9=0,0,I$9/AGR!I$5*1000)</f>
        <v>34.153416169808835</v>
      </c>
      <c r="J48" s="180">
        <f>IF(J$9=0,0,J$9/AGR!J$5*1000)</f>
        <v>33.210616431950385</v>
      </c>
      <c r="K48" s="180">
        <f>IF(K$9=0,0,K$9/AGR!K$5*1000)</f>
        <v>35.61608908567888</v>
      </c>
      <c r="L48" s="180">
        <f>IF(L$9=0,0,L$9/AGR!L$5*1000)</f>
        <v>36.657382648331442</v>
      </c>
      <c r="M48" s="180">
        <f>IF(M$9=0,0,M$9/AGR!M$5*1000)</f>
        <v>35.676545569187645</v>
      </c>
      <c r="N48" s="180">
        <f>IF(N$9=0,0,N$9/AGR!N$5*1000)</f>
        <v>34.813137846068294</v>
      </c>
      <c r="O48" s="180">
        <f>IF(O$9=0,0,O$9/AGR!O$5*1000)</f>
        <v>34.038817905952385</v>
      </c>
      <c r="P48" s="180">
        <f>IF(P$9=0,0,P$9/AGR!P$5*1000)</f>
        <v>33.990838677939685</v>
      </c>
      <c r="Q48" s="180">
        <f>IF(Q$9=0,0,Q$9/AGR!Q$5*1000)</f>
        <v>34.408730014361176</v>
      </c>
    </row>
    <row r="49" spans="1:17" x14ac:dyDescent="0.25">
      <c r="A49" s="179" t="s">
        <v>158</v>
      </c>
      <c r="B49" s="178">
        <f>IF(B$16=0,0,B$16/AGR!B$5*1000)</f>
        <v>52.520159953538453</v>
      </c>
      <c r="C49" s="178">
        <f>IF(C$16=0,0,C$16/AGR!C$5*1000)</f>
        <v>54.351413567929853</v>
      </c>
      <c r="D49" s="178">
        <f>IF(D$16=0,0,D$16/AGR!D$5*1000)</f>
        <v>51.77564349069619</v>
      </c>
      <c r="E49" s="178">
        <f>IF(E$16=0,0,E$16/AGR!E$5*1000)</f>
        <v>52.940559171855902</v>
      </c>
      <c r="F49" s="178">
        <f>IF(F$16=0,0,F$16/AGR!F$5*1000)</f>
        <v>50.241524506522993</v>
      </c>
      <c r="G49" s="178">
        <f>IF(G$16=0,0,G$16/AGR!G$5*1000)</f>
        <v>52.164115500303211</v>
      </c>
      <c r="H49" s="178">
        <f>IF(H$16=0,0,H$16/AGR!H$5*1000)</f>
        <v>54.881383265333632</v>
      </c>
      <c r="I49" s="178">
        <f>IF(I$16=0,0,I$16/AGR!I$5*1000)</f>
        <v>54.761834519360541</v>
      </c>
      <c r="J49" s="178">
        <f>IF(J$16=0,0,J$16/AGR!J$5*1000)</f>
        <v>58.353038324117122</v>
      </c>
      <c r="K49" s="178">
        <f>IF(K$16=0,0,K$16/AGR!K$5*1000)</f>
        <v>55.726704862076701</v>
      </c>
      <c r="L49" s="178">
        <f>IF(L$16=0,0,L$16/AGR!L$5*1000)</f>
        <v>51.245738349923968</v>
      </c>
      <c r="M49" s="178">
        <f>IF(M$16=0,0,M$16/AGR!M$5*1000)</f>
        <v>53.544667469625168</v>
      </c>
      <c r="N49" s="178">
        <f>IF(N$16=0,0,N$16/AGR!N$5*1000)</f>
        <v>49.246644026354218</v>
      </c>
      <c r="O49" s="178">
        <f>IF(O$16=0,0,O$16/AGR!O$5*1000)</f>
        <v>48.136573735400972</v>
      </c>
      <c r="P49" s="178">
        <f>IF(P$16=0,0,P$16/AGR!P$5*1000)</f>
        <v>48.589526965763639</v>
      </c>
      <c r="Q49" s="178">
        <f>IF(Q$16=0,0,Q$16/AGR!Q$5*1000)</f>
        <v>48.27589965853555</v>
      </c>
    </row>
    <row r="50" spans="1:17" x14ac:dyDescent="0.25">
      <c r="A50" s="179" t="s">
        <v>157</v>
      </c>
      <c r="B50" s="178">
        <f>IF(B$17=0,0,B$17/AGR!B$5*1000)</f>
        <v>59.69313846758839</v>
      </c>
      <c r="C50" s="178">
        <f>IF(C$17=0,0,C$17/AGR!C$5*1000)</f>
        <v>59.280517635911082</v>
      </c>
      <c r="D50" s="178">
        <f>IF(D$17=0,0,D$17/AGR!D$5*1000)</f>
        <v>59.017753335811584</v>
      </c>
      <c r="E50" s="178">
        <f>IF(E$17=0,0,E$17/AGR!E$5*1000)</f>
        <v>57.811066903139043</v>
      </c>
      <c r="F50" s="178">
        <f>IF(F$17=0,0,F$17/AGR!F$5*1000)</f>
        <v>59.511048064307204</v>
      </c>
      <c r="G50" s="178">
        <f>IF(G$17=0,0,G$17/AGR!G$5*1000)</f>
        <v>56.101390854109177</v>
      </c>
      <c r="H50" s="178">
        <f>IF(H$17=0,0,H$17/AGR!H$5*1000)</f>
        <v>53.712434845876032</v>
      </c>
      <c r="I50" s="178">
        <f>IF(I$17=0,0,I$17/AGR!I$5*1000)</f>
        <v>54.827475488546355</v>
      </c>
      <c r="J50" s="178">
        <f>IF(J$17=0,0,J$17/AGR!J$5*1000)</f>
        <v>49.550758286972538</v>
      </c>
      <c r="K50" s="178">
        <f>IF(K$17=0,0,K$17/AGR!K$5*1000)</f>
        <v>49.96051033219306</v>
      </c>
      <c r="L50" s="178">
        <f>IF(L$17=0,0,L$17/AGR!L$5*1000)</f>
        <v>48.21886762086271</v>
      </c>
      <c r="M50" s="178">
        <f>IF(M$17=0,0,M$17/AGR!M$5*1000)</f>
        <v>46.66476007318829</v>
      </c>
      <c r="N50" s="178">
        <f>IF(N$17=0,0,N$17/AGR!N$5*1000)</f>
        <v>49.436195072724978</v>
      </c>
      <c r="O50" s="178">
        <f>IF(O$17=0,0,O$17/AGR!O$5*1000)</f>
        <v>51.21158748538074</v>
      </c>
      <c r="P50" s="178">
        <f>IF(P$17=0,0,P$17/AGR!P$5*1000)</f>
        <v>47.303548854050675</v>
      </c>
      <c r="Q50" s="178">
        <f>IF(Q$17=0,0,Q$17/AGR!Q$5*1000)</f>
        <v>47.009806405666616</v>
      </c>
    </row>
    <row r="51" spans="1:17" x14ac:dyDescent="0.25">
      <c r="A51" s="179" t="s">
        <v>156</v>
      </c>
      <c r="B51" s="178">
        <f>IF(B$25=0,0,B$25/AGR!B$5*1000)</f>
        <v>2.6260079976769233</v>
      </c>
      <c r="C51" s="178">
        <f>IF(C$25=0,0,C$25/AGR!C$5*1000)</f>
        <v>2.717570678396493</v>
      </c>
      <c r="D51" s="178">
        <f>IF(D$25=0,0,D$25/AGR!D$5*1000)</f>
        <v>2.5887821745348099</v>
      </c>
      <c r="E51" s="178">
        <f>IF(E$25=0,0,E$25/AGR!E$5*1000)</f>
        <v>2.6470279585927941</v>
      </c>
      <c r="F51" s="178">
        <f>IF(F$25=0,0,F$25/AGR!F$5*1000)</f>
        <v>2.5120762253261506</v>
      </c>
      <c r="G51" s="178">
        <f>IF(G$25=0,0,G$25/AGR!G$5*1000)</f>
        <v>2.6082057750151613</v>
      </c>
      <c r="H51" s="178">
        <f>IF(H$25=0,0,H$25/AGR!H$5*1000)</f>
        <v>2.7440691632666825</v>
      </c>
      <c r="I51" s="178">
        <f>IF(I$25=0,0,I$25/AGR!I$5*1000)</f>
        <v>2.7380917259680264</v>
      </c>
      <c r="J51" s="178">
        <f>IF(J$25=0,0,J$25/AGR!J$5*1000)</f>
        <v>2.9176519162058554</v>
      </c>
      <c r="K51" s="178">
        <f>IF(K$25=0,0,K$25/AGR!K$5*1000)</f>
        <v>2.7863352431038351</v>
      </c>
      <c r="L51" s="178">
        <f>IF(L$25=0,0,L$25/AGR!L$5*1000)</f>
        <v>2.5622869174961993</v>
      </c>
      <c r="M51" s="178">
        <f>IF(M$25=0,0,M$25/AGR!M$5*1000)</f>
        <v>2.6772333734812577</v>
      </c>
      <c r="N51" s="178">
        <f>IF(N$25=0,0,N$25/AGR!N$5*1000)</f>
        <v>2.4623322013177105</v>
      </c>
      <c r="O51" s="178">
        <f>IF(O$25=0,0,O$25/AGR!O$5*1000)</f>
        <v>2.4068286867700479</v>
      </c>
      <c r="P51" s="178">
        <f>IF(P$25=0,0,P$25/AGR!P$5*1000)</f>
        <v>2.4294763482881816</v>
      </c>
      <c r="Q51" s="178">
        <f>IF(Q$25=0,0,Q$25/AGR!Q$5*1000)</f>
        <v>2.4137949829267771</v>
      </c>
    </row>
    <row r="52" spans="1:17" x14ac:dyDescent="0.25">
      <c r="A52" s="179" t="s">
        <v>155</v>
      </c>
      <c r="B52" s="178">
        <f>IF(B$26=0,0,B$26/AGR!B$5*1000)</f>
        <v>2.8726502684963999</v>
      </c>
      <c r="C52" s="178">
        <f>IF(C$26=0,0,C$26/AGR!C$5*1000)</f>
        <v>2.5971920817496037</v>
      </c>
      <c r="D52" s="178">
        <f>IF(D$26=0,0,D$26/AGR!D$5*1000)</f>
        <v>2.8504877027053181</v>
      </c>
      <c r="E52" s="178">
        <f>IF(E$26=0,0,E$26/AGR!E$5*1000)</f>
        <v>2.567611476874827</v>
      </c>
      <c r="F52" s="178">
        <f>IF(F$26=0,0,F$26/AGR!F$5*1000)</f>
        <v>2.3881557384586909</v>
      </c>
      <c r="G52" s="178">
        <f>IF(G$26=0,0,G$26/AGR!G$5*1000)</f>
        <v>2.3417045322406755</v>
      </c>
      <c r="H52" s="178">
        <f>IF(H$26=0,0,H$26/AGR!H$5*1000)</f>
        <v>2.4341662003955036</v>
      </c>
      <c r="I52" s="178">
        <f>IF(I$26=0,0,I$26/AGR!I$5*1000)</f>
        <v>2.1176830187173801</v>
      </c>
      <c r="J52" s="178">
        <f>IF(J$26=0,0,J$26/AGR!J$5*1000)</f>
        <v>2.3923403137666841</v>
      </c>
      <c r="K52" s="178">
        <f>IF(K$26=0,0,K$26/AGR!K$5*1000)</f>
        <v>2.1877190988194362</v>
      </c>
      <c r="L52" s="178">
        <f>IF(L$26=0,0,L$26/AGR!L$5*1000)</f>
        <v>1.9163966619807182</v>
      </c>
      <c r="M52" s="178">
        <f>IF(M$26=0,0,M$26/AGR!M$5*1000)</f>
        <v>1.8896366042558066</v>
      </c>
      <c r="N52" s="178">
        <f>IF(N$26=0,0,N$26/AGR!N$5*1000)</f>
        <v>2.1220173895133616</v>
      </c>
      <c r="O52" s="178">
        <f>IF(O$26=0,0,O$26/AGR!O$5*1000)</f>
        <v>2.1381155276389832</v>
      </c>
      <c r="P52" s="178">
        <f>IF(P$26=0,0,P$26/AGR!P$5*1000)</f>
        <v>2.2905362824024751</v>
      </c>
      <c r="Q52" s="178">
        <f>IF(Q$26=0,0,Q$26/AGR!Q$5*1000)</f>
        <v>2.1529713990259784</v>
      </c>
    </row>
    <row r="53" spans="1:17" x14ac:dyDescent="0.25">
      <c r="A53" s="177" t="s">
        <v>45</v>
      </c>
      <c r="B53" s="176">
        <f>IF(B$27=0,0,B$27/AGR!B$5*1000)</f>
        <v>4.3934651165239043</v>
      </c>
      <c r="C53" s="176">
        <f>IF(C$27=0,0,C$27/AGR!C$5*1000)</f>
        <v>3.9721761250288043</v>
      </c>
      <c r="D53" s="176">
        <f>IF(D$27=0,0,D$27/AGR!D$5*1000)</f>
        <v>4.3595694276669548</v>
      </c>
      <c r="E53" s="176">
        <f>IF(E$27=0,0,E$27/AGR!E$5*1000)</f>
        <v>3.9269351999262052</v>
      </c>
      <c r="F53" s="176">
        <f>IF(F$27=0,0,F$27/AGR!F$5*1000)</f>
        <v>3.6524734823485838</v>
      </c>
      <c r="G53" s="176">
        <f>IF(G$27=0,0,G$27/AGR!G$5*1000)</f>
        <v>3.5814304610739729</v>
      </c>
      <c r="H53" s="176">
        <f>IF(H$27=0,0,H$27/AGR!H$5*1000)</f>
        <v>3.722842424134297</v>
      </c>
      <c r="I53" s="176">
        <f>IF(I$27=0,0,I$27/AGR!I$5*1000)</f>
        <v>3.2388093227442276</v>
      </c>
      <c r="J53" s="176">
        <f>IF(J$27=0,0,J$27/AGR!J$5*1000)</f>
        <v>3.6588734210549272</v>
      </c>
      <c r="K53" s="176">
        <f>IF(K$27=0,0,K$27/AGR!K$5*1000)</f>
        <v>3.3459233276061919</v>
      </c>
      <c r="L53" s="176">
        <f>IF(L$27=0,0,L$27/AGR!L$5*1000)</f>
        <v>2.9309596006763914</v>
      </c>
      <c r="M53" s="176">
        <f>IF(M$27=0,0,M$27/AGR!M$5*1000)</f>
        <v>2.8900324535677004</v>
      </c>
      <c r="N53" s="176">
        <f>IF(N$27=0,0,N$27/AGR!N$5*1000)</f>
        <v>3.2454383604321992</v>
      </c>
      <c r="O53" s="176">
        <f>IF(O$27=0,0,O$27/AGR!O$5*1000)</f>
        <v>3.270059042271384</v>
      </c>
      <c r="P53" s="176">
        <f>IF(P$27=0,0,P$27/AGR!P$5*1000)</f>
        <v>3.5031731377920181</v>
      </c>
      <c r="Q53" s="176">
        <f>IF(Q$27=0,0,Q$27/AGR!Q$5*1000)</f>
        <v>3.2927797867456139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229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127" t="s">
        <v>171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42.91299232308026</v>
      </c>
      <c r="C5" s="55">
        <f t="shared" ref="C5:Q5" si="0">SUM(C6:C9,C16:C17,C25:C27)</f>
        <v>45.026791751215157</v>
      </c>
      <c r="D5" s="55">
        <f t="shared" si="0"/>
        <v>42.964695376391425</v>
      </c>
      <c r="E5" s="55">
        <f t="shared" si="0"/>
        <v>49.414957412566935</v>
      </c>
      <c r="F5" s="55">
        <f t="shared" si="0"/>
        <v>53.190738931494806</v>
      </c>
      <c r="G5" s="55">
        <f t="shared" si="0"/>
        <v>52.279120022733046</v>
      </c>
      <c r="H5" s="55">
        <f t="shared" si="0"/>
        <v>53.245274331024994</v>
      </c>
      <c r="I5" s="55">
        <f t="shared" si="0"/>
        <v>53.861164019159837</v>
      </c>
      <c r="J5" s="55">
        <f t="shared" si="0"/>
        <v>45.782827630288423</v>
      </c>
      <c r="K5" s="55">
        <f t="shared" si="0"/>
        <v>48.43901122131247</v>
      </c>
      <c r="L5" s="55">
        <f t="shared" si="0"/>
        <v>57.020655045913507</v>
      </c>
      <c r="M5" s="55">
        <f t="shared" si="0"/>
        <v>56.126357945968529</v>
      </c>
      <c r="N5" s="55">
        <f t="shared" si="0"/>
        <v>54.800887618755418</v>
      </c>
      <c r="O5" s="55">
        <f t="shared" si="0"/>
        <v>56.634886587226632</v>
      </c>
      <c r="P5" s="55">
        <f t="shared" si="0"/>
        <v>57.260814633226026</v>
      </c>
      <c r="Q5" s="55">
        <f t="shared" si="0"/>
        <v>60.513953606755997</v>
      </c>
    </row>
    <row r="6" spans="1:17" x14ac:dyDescent="0.25">
      <c r="A6" s="185" t="s">
        <v>162</v>
      </c>
      <c r="B6" s="206">
        <v>1.4883671002740555</v>
      </c>
      <c r="C6" s="206">
        <v>1.4141696886914326</v>
      </c>
      <c r="D6" s="206">
        <v>1.4840299156293455</v>
      </c>
      <c r="E6" s="206">
        <v>1.5447386382944635</v>
      </c>
      <c r="F6" s="206">
        <v>1.563126715332984</v>
      </c>
      <c r="G6" s="206">
        <v>1.5064540258524415</v>
      </c>
      <c r="H6" s="206">
        <v>1.6033888022995468</v>
      </c>
      <c r="I6" s="206">
        <v>1.4244017271597731</v>
      </c>
      <c r="J6" s="206">
        <v>1.3677961383439148</v>
      </c>
      <c r="K6" s="206">
        <v>1.3233740982695594</v>
      </c>
      <c r="L6" s="206">
        <v>1.3937829232271832</v>
      </c>
      <c r="M6" s="206">
        <v>1.3631829753005291</v>
      </c>
      <c r="N6" s="206">
        <v>1.5056494933123263</v>
      </c>
      <c r="O6" s="206">
        <v>1.5813017114665668</v>
      </c>
      <c r="P6" s="206">
        <v>1.7237412101041818</v>
      </c>
      <c r="Q6" s="206">
        <v>1.7234850243119788</v>
      </c>
    </row>
    <row r="7" spans="1:17" x14ac:dyDescent="0.25">
      <c r="A7" s="183" t="s">
        <v>161</v>
      </c>
      <c r="B7" s="205">
        <v>0.20875986028926991</v>
      </c>
      <c r="C7" s="205">
        <v>0.19835285702175509</v>
      </c>
      <c r="D7" s="205">
        <v>0.20815152242671464</v>
      </c>
      <c r="E7" s="205">
        <v>0.21666658867587896</v>
      </c>
      <c r="F7" s="205">
        <v>0.21924571877949584</v>
      </c>
      <c r="G7" s="205">
        <v>0.21129675058744382</v>
      </c>
      <c r="H7" s="205">
        <v>0.22489291942545639</v>
      </c>
      <c r="I7" s="205">
        <v>0.19978801298612159</v>
      </c>
      <c r="J7" s="205">
        <v>0.19184845640050868</v>
      </c>
      <c r="K7" s="205">
        <v>0.18561777656488265</v>
      </c>
      <c r="L7" s="205">
        <v>0.19549338887758336</v>
      </c>
      <c r="M7" s="205">
        <v>0.1912014095313247</v>
      </c>
      <c r="N7" s="205">
        <v>0.21118390604751694</v>
      </c>
      <c r="O7" s="205">
        <v>0.22179496194195639</v>
      </c>
      <c r="P7" s="205">
        <v>0.24177366869366199</v>
      </c>
      <c r="Q7" s="205">
        <v>0.24173773581784244</v>
      </c>
    </row>
    <row r="8" spans="1:17" x14ac:dyDescent="0.25">
      <c r="A8" s="183" t="s">
        <v>160</v>
      </c>
      <c r="B8" s="205">
        <v>1.0684590486966379</v>
      </c>
      <c r="C8" s="205">
        <v>1.0151947056587383</v>
      </c>
      <c r="D8" s="205">
        <v>1.0653454995066198</v>
      </c>
      <c r="E8" s="205">
        <v>1.1089266724943971</v>
      </c>
      <c r="F8" s="205">
        <v>1.1221269826170281</v>
      </c>
      <c r="G8" s="205">
        <v>1.0814431702173108</v>
      </c>
      <c r="H8" s="205">
        <v>1.1510300611189068</v>
      </c>
      <c r="I8" s="205">
        <v>1.0225400132015459</v>
      </c>
      <c r="J8" s="205">
        <v>0.98190437057952862</v>
      </c>
      <c r="K8" s="205">
        <v>0.9500149726814765</v>
      </c>
      <c r="L8" s="205">
        <v>1.0005595904173956</v>
      </c>
      <c r="M8" s="205">
        <v>0.97859270385704444</v>
      </c>
      <c r="N8" s="205">
        <v>1.0808656177624769</v>
      </c>
      <c r="O8" s="205">
        <v>1.1351743276405626</v>
      </c>
      <c r="P8" s="205">
        <v>1.2374278450578371</v>
      </c>
      <c r="Q8" s="205">
        <v>1.2372439361097178</v>
      </c>
    </row>
    <row r="9" spans="1:17" x14ac:dyDescent="0.25">
      <c r="A9" s="181" t="s">
        <v>159</v>
      </c>
      <c r="B9" s="204">
        <f>SUM(B10:B15)</f>
        <v>14.177695779329609</v>
      </c>
      <c r="C9" s="204">
        <f t="shared" ref="C9:Q9" si="1">SUM(C10:C15)</f>
        <v>14.889804868875315</v>
      </c>
      <c r="D9" s="204">
        <f t="shared" si="1"/>
        <v>14.332139564440013</v>
      </c>
      <c r="E9" s="204">
        <f t="shared" si="1"/>
        <v>16.804972079132764</v>
      </c>
      <c r="F9" s="204">
        <f t="shared" si="1"/>
        <v>18.513769781652268</v>
      </c>
      <c r="G9" s="204">
        <f t="shared" si="1"/>
        <v>18.554781084232683</v>
      </c>
      <c r="H9" s="204">
        <f t="shared" si="1"/>
        <v>18.21265156747442</v>
      </c>
      <c r="I9" s="204">
        <f t="shared" si="1"/>
        <v>18.688976795657151</v>
      </c>
      <c r="J9" s="204">
        <f t="shared" si="1"/>
        <v>15.380825250903428</v>
      </c>
      <c r="K9" s="204">
        <f t="shared" si="1"/>
        <v>17.599585222924137</v>
      </c>
      <c r="L9" s="204">
        <f t="shared" si="1"/>
        <v>22.322698954276476</v>
      </c>
      <c r="M9" s="204">
        <f t="shared" si="1"/>
        <v>21.384211475940067</v>
      </c>
      <c r="N9" s="204">
        <f t="shared" si="1"/>
        <v>20.638735398288091</v>
      </c>
      <c r="O9" s="204">
        <f t="shared" si="1"/>
        <v>20.942194710717658</v>
      </c>
      <c r="P9" s="204">
        <f t="shared" si="1"/>
        <v>21.388188931594339</v>
      </c>
      <c r="Q9" s="204">
        <f t="shared" si="1"/>
        <v>23.033387680049536</v>
      </c>
    </row>
    <row r="10" spans="1:17" x14ac:dyDescent="0.25">
      <c r="A10" s="202" t="s">
        <v>35</v>
      </c>
      <c r="B10" s="203">
        <v>10.217027938268476</v>
      </c>
      <c r="C10" s="203">
        <v>10.604953345631106</v>
      </c>
      <c r="D10" s="203">
        <v>9.5810051245919823</v>
      </c>
      <c r="E10" s="203">
        <v>11.061205111786578</v>
      </c>
      <c r="F10" s="203">
        <v>11.492728705804726</v>
      </c>
      <c r="G10" s="203">
        <v>11.681499112091508</v>
      </c>
      <c r="H10" s="203">
        <v>12.213364619285693</v>
      </c>
      <c r="I10" s="203">
        <v>12.95078332324306</v>
      </c>
      <c r="J10" s="203">
        <v>11.131685358507461</v>
      </c>
      <c r="K10" s="203">
        <v>12.813445349464009</v>
      </c>
      <c r="L10" s="203">
        <v>12.598106397381338</v>
      </c>
      <c r="M10" s="203">
        <v>13.018070386944334</v>
      </c>
      <c r="N10" s="203">
        <v>11.358829175882136</v>
      </c>
      <c r="O10" s="203">
        <v>11.891351639750543</v>
      </c>
      <c r="P10" s="203">
        <v>11.748665762500018</v>
      </c>
      <c r="Q10" s="203">
        <v>12.967719542958493</v>
      </c>
    </row>
    <row r="11" spans="1:17" x14ac:dyDescent="0.25">
      <c r="A11" s="202" t="s">
        <v>166</v>
      </c>
      <c r="B11" s="201">
        <v>3.0050249791686929</v>
      </c>
      <c r="C11" s="201">
        <v>3.5257834703274575</v>
      </c>
      <c r="D11" s="201">
        <v>3.5961976245207175</v>
      </c>
      <c r="E11" s="201">
        <v>4.1924423738145338</v>
      </c>
      <c r="F11" s="201">
        <v>4.9958773916964905</v>
      </c>
      <c r="G11" s="201">
        <v>4.2676509860430558</v>
      </c>
      <c r="H11" s="201">
        <v>4.1562067934315587</v>
      </c>
      <c r="I11" s="201">
        <v>3.9033159566072535</v>
      </c>
      <c r="J11" s="201">
        <v>2.9497484224674468</v>
      </c>
      <c r="K11" s="201">
        <v>1.6410730292654754</v>
      </c>
      <c r="L11" s="201">
        <v>3.9686887286021526</v>
      </c>
      <c r="M11" s="201">
        <v>3.5114685145930147</v>
      </c>
      <c r="N11" s="201">
        <v>4.7331188813243381</v>
      </c>
      <c r="O11" s="201">
        <v>4.9848655656839345</v>
      </c>
      <c r="P11" s="201">
        <v>4.8155368984888547</v>
      </c>
      <c r="Q11" s="201">
        <v>4.4936025953769576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1">
        <v>0.76277552228190226</v>
      </c>
      <c r="C14" s="201">
        <v>0.57581544973467669</v>
      </c>
      <c r="D14" s="201">
        <v>0.96263150188872804</v>
      </c>
      <c r="E14" s="201">
        <v>1.3511524508481709</v>
      </c>
      <c r="F14" s="201">
        <v>1.8226087559986353</v>
      </c>
      <c r="G14" s="201">
        <v>2.4104198851820602</v>
      </c>
      <c r="H14" s="201">
        <v>1.6353079374030646</v>
      </c>
      <c r="I14" s="201">
        <v>1.6502990125576258</v>
      </c>
      <c r="J14" s="201">
        <v>1.1221480987982506</v>
      </c>
      <c r="K14" s="201">
        <v>2.9735798222121415</v>
      </c>
      <c r="L14" s="201">
        <v>5.5752930069788604</v>
      </c>
      <c r="M14" s="201">
        <v>4.6780269916024917</v>
      </c>
      <c r="N14" s="201">
        <v>4.3516804940493055</v>
      </c>
      <c r="O14" s="201">
        <v>3.8610674033627657</v>
      </c>
      <c r="P14" s="201">
        <v>4.6006184057093531</v>
      </c>
      <c r="Q14" s="201">
        <v>5.3487308741872068</v>
      </c>
    </row>
    <row r="15" spans="1:17" x14ac:dyDescent="0.25">
      <c r="A15" s="202" t="s">
        <v>30</v>
      </c>
      <c r="B15" s="201">
        <v>0.19286733961053587</v>
      </c>
      <c r="C15" s="201">
        <v>0.1832526031820744</v>
      </c>
      <c r="D15" s="201">
        <v>0.19230531343858492</v>
      </c>
      <c r="E15" s="201">
        <v>0.20017214268347955</v>
      </c>
      <c r="F15" s="201">
        <v>0.20255492815241397</v>
      </c>
      <c r="G15" s="201">
        <v>0.19521110091605967</v>
      </c>
      <c r="H15" s="201">
        <v>0.20777221735410298</v>
      </c>
      <c r="I15" s="201">
        <v>0.18457850324921388</v>
      </c>
      <c r="J15" s="201">
        <v>0.17724337113026808</v>
      </c>
      <c r="K15" s="201">
        <v>0.17148702198251012</v>
      </c>
      <c r="L15" s="201">
        <v>0.18061082131412684</v>
      </c>
      <c r="M15" s="201">
        <v>0.17664558280022261</v>
      </c>
      <c r="N15" s="201">
        <v>0.19510684703231443</v>
      </c>
      <c r="O15" s="201">
        <v>0.20491010192041148</v>
      </c>
      <c r="P15" s="201">
        <v>0.22336786489611599</v>
      </c>
      <c r="Q15" s="201">
        <v>0.22333466752687894</v>
      </c>
    </row>
    <row r="16" spans="1:17" x14ac:dyDescent="0.25">
      <c r="A16" s="198" t="s">
        <v>158</v>
      </c>
      <c r="B16" s="197">
        <v>12.085246084927025</v>
      </c>
      <c r="C16" s="197">
        <v>13.143482470891168</v>
      </c>
      <c r="D16" s="197">
        <v>11.971570889672011</v>
      </c>
      <c r="E16" s="197">
        <v>14.145437295323488</v>
      </c>
      <c r="F16" s="197">
        <v>14.60482986207322</v>
      </c>
      <c r="G16" s="197">
        <v>14.903826497900946</v>
      </c>
      <c r="H16" s="197">
        <v>16.055203698210288</v>
      </c>
      <c r="I16" s="197">
        <v>16.35880887532511</v>
      </c>
      <c r="J16" s="197">
        <v>14.817128277676758</v>
      </c>
      <c r="K16" s="197">
        <v>14.971199174518866</v>
      </c>
      <c r="L16" s="197">
        <v>16.55273036564223</v>
      </c>
      <c r="M16" s="197">
        <v>17.155138896930307</v>
      </c>
      <c r="N16" s="197">
        <v>15.518642786215137</v>
      </c>
      <c r="O16" s="197">
        <v>15.81105686757701</v>
      </c>
      <c r="P16" s="197">
        <v>16.239763960341801</v>
      </c>
      <c r="Q16" s="197">
        <v>17.163339056136593</v>
      </c>
    </row>
    <row r="17" spans="1:17" x14ac:dyDescent="0.25">
      <c r="A17" s="198" t="s">
        <v>157</v>
      </c>
      <c r="B17" s="197">
        <f>SUM(B18:B24)</f>
        <v>11.088372955591977</v>
      </c>
      <c r="C17" s="197">
        <f t="shared" ref="C17:Q17" si="2">SUM(C18:C24)</f>
        <v>11.650960309491486</v>
      </c>
      <c r="D17" s="197">
        <f t="shared" si="2"/>
        <v>11.118260500440357</v>
      </c>
      <c r="E17" s="197">
        <f t="shared" si="2"/>
        <v>12.636136884897251</v>
      </c>
      <c r="F17" s="197">
        <f t="shared" si="2"/>
        <v>14.164163206543375</v>
      </c>
      <c r="G17" s="197">
        <f t="shared" si="2"/>
        <v>13.097737901937514</v>
      </c>
      <c r="H17" s="197">
        <f t="shared" si="2"/>
        <v>12.879672031195941</v>
      </c>
      <c r="I17" s="197">
        <f t="shared" si="2"/>
        <v>13.322970606214518</v>
      </c>
      <c r="J17" s="197">
        <f t="shared" si="2"/>
        <v>10.343860153747734</v>
      </c>
      <c r="K17" s="197">
        <f t="shared" si="2"/>
        <v>10.775190604812789</v>
      </c>
      <c r="L17" s="197">
        <f t="shared" si="2"/>
        <v>12.753744290468578</v>
      </c>
      <c r="M17" s="197">
        <f t="shared" si="2"/>
        <v>12.280090247493892</v>
      </c>
      <c r="N17" s="197">
        <f t="shared" si="2"/>
        <v>12.901993958044351</v>
      </c>
      <c r="O17" s="197">
        <f t="shared" si="2"/>
        <v>13.868690382729735</v>
      </c>
      <c r="P17" s="197">
        <f t="shared" si="2"/>
        <v>13.113129894013714</v>
      </c>
      <c r="Q17" s="197">
        <f t="shared" si="2"/>
        <v>13.766054285062223</v>
      </c>
    </row>
    <row r="18" spans="1:17" x14ac:dyDescent="0.25">
      <c r="A18" s="200" t="s">
        <v>38</v>
      </c>
      <c r="B18" s="199">
        <v>0.29850743513459393</v>
      </c>
      <c r="C18" s="199">
        <v>0.44030645236534011</v>
      </c>
      <c r="D18" s="199">
        <v>0.44119831941574716</v>
      </c>
      <c r="E18" s="199">
        <v>0.28654426664492427</v>
      </c>
      <c r="F18" s="199">
        <v>0.2903783580631335</v>
      </c>
      <c r="G18" s="199">
        <v>0.2776051935318975</v>
      </c>
      <c r="H18" s="199">
        <v>0.29172845172589351</v>
      </c>
      <c r="I18" s="199">
        <v>0.29455337119284153</v>
      </c>
      <c r="J18" s="199">
        <v>0.29381875628223703</v>
      </c>
      <c r="K18" s="199">
        <v>0.13603753093016277</v>
      </c>
      <c r="L18" s="199">
        <v>0.14385372028520105</v>
      </c>
      <c r="M18" s="199">
        <v>0.14493873380842631</v>
      </c>
      <c r="N18" s="199">
        <v>0.29224897291339774</v>
      </c>
      <c r="O18" s="199">
        <v>0.13599364277161607</v>
      </c>
      <c r="P18" s="199">
        <v>0.13679996595404836</v>
      </c>
      <c r="Q18" s="199">
        <v>0</v>
      </c>
    </row>
    <row r="19" spans="1:17" x14ac:dyDescent="0.25">
      <c r="A19" s="200" t="s">
        <v>36</v>
      </c>
      <c r="B19" s="199">
        <v>0</v>
      </c>
      <c r="C19" s="199">
        <v>0</v>
      </c>
      <c r="D19" s="199">
        <v>0</v>
      </c>
      <c r="E19" s="199">
        <v>0</v>
      </c>
      <c r="F19" s="199">
        <v>0</v>
      </c>
      <c r="G19" s="199">
        <v>0</v>
      </c>
      <c r="H19" s="199">
        <v>0</v>
      </c>
      <c r="I19" s="199">
        <v>0</v>
      </c>
      <c r="J19" s="199">
        <v>0.27585806994859946</v>
      </c>
      <c r="K19" s="199">
        <v>0.27564676156016543</v>
      </c>
      <c r="L19" s="199">
        <v>0</v>
      </c>
      <c r="M19" s="199">
        <v>0.28417162693168635</v>
      </c>
      <c r="N19" s="199">
        <v>0.2863855959353232</v>
      </c>
      <c r="O19" s="199">
        <v>0.28866730821189668</v>
      </c>
      <c r="P19" s="199">
        <v>0.29061365844207132</v>
      </c>
      <c r="Q19" s="199">
        <v>0.57916669788200947</v>
      </c>
    </row>
    <row r="20" spans="1:17" x14ac:dyDescent="0.25">
      <c r="A20" s="200" t="s">
        <v>35</v>
      </c>
      <c r="B20" s="199">
        <v>4.6901846972766679</v>
      </c>
      <c r="C20" s="199">
        <v>5.3392758598956807</v>
      </c>
      <c r="D20" s="199">
        <v>4.9000855975783484</v>
      </c>
      <c r="E20" s="199">
        <v>5.9119933735786656</v>
      </c>
      <c r="F20" s="199">
        <v>6.0699804030095068</v>
      </c>
      <c r="G20" s="199">
        <v>6.2161312479968274</v>
      </c>
      <c r="H20" s="199">
        <v>6.8706959511758674</v>
      </c>
      <c r="I20" s="199">
        <v>6.7623447575578099</v>
      </c>
      <c r="J20" s="199">
        <v>6.4066726607159517</v>
      </c>
      <c r="K20" s="199">
        <v>5.7365261881537171</v>
      </c>
      <c r="L20" s="199">
        <v>7.080659618842402</v>
      </c>
      <c r="M20" s="199">
        <v>7.3564720627428333</v>
      </c>
      <c r="N20" s="199">
        <v>6.8510825142506633</v>
      </c>
      <c r="O20" s="199">
        <v>6.8303348838475966</v>
      </c>
      <c r="P20" s="199">
        <v>7.234357599531239</v>
      </c>
      <c r="Q20" s="199">
        <v>7.3866046903895848</v>
      </c>
    </row>
    <row r="21" spans="1:17" x14ac:dyDescent="0.25">
      <c r="A21" s="200" t="s">
        <v>167</v>
      </c>
      <c r="B21" s="199">
        <v>1.5377345968283611</v>
      </c>
      <c r="C21" s="199">
        <v>1.089496961114869</v>
      </c>
      <c r="D21" s="199">
        <v>1.0898634088041974</v>
      </c>
      <c r="E21" s="199">
        <v>1.3439044185461362</v>
      </c>
      <c r="F21" s="199">
        <v>1.358741915028759</v>
      </c>
      <c r="G21" s="199">
        <v>1.1262271157666996</v>
      </c>
      <c r="H21" s="199">
        <v>0.48264951492656177</v>
      </c>
      <c r="I21" s="199">
        <v>0.25405649317415313</v>
      </c>
      <c r="J21" s="199">
        <v>0</v>
      </c>
      <c r="K21" s="199">
        <v>0</v>
      </c>
      <c r="L21" s="199">
        <v>0</v>
      </c>
      <c r="M21" s="199">
        <v>0.50729278139711964</v>
      </c>
      <c r="N21" s="199">
        <v>0.51100138926054273</v>
      </c>
      <c r="O21" s="199">
        <v>0.51529746471147753</v>
      </c>
      <c r="P21" s="199">
        <v>0.25932197619383346</v>
      </c>
      <c r="Q21" s="199">
        <v>0.26104744886098541</v>
      </c>
    </row>
    <row r="22" spans="1:17" x14ac:dyDescent="0.25">
      <c r="A22" s="200" t="s">
        <v>166</v>
      </c>
      <c r="B22" s="199">
        <v>1.7963620883426539</v>
      </c>
      <c r="C22" s="199">
        <v>2.2050287484203199</v>
      </c>
      <c r="D22" s="199">
        <v>2.3699614312055641</v>
      </c>
      <c r="E22" s="199">
        <v>2.7694285282607654</v>
      </c>
      <c r="F22" s="199">
        <v>3.5059870687622832</v>
      </c>
      <c r="G22" s="199">
        <v>2.7720510479235192</v>
      </c>
      <c r="H22" s="199">
        <v>2.622889228312081</v>
      </c>
      <c r="I22" s="199">
        <v>2.343716124288052</v>
      </c>
      <c r="J22" s="199">
        <v>1.6940821876507424</v>
      </c>
      <c r="K22" s="199">
        <v>0.77259973440004992</v>
      </c>
      <c r="L22" s="199">
        <v>2.4234599691827419</v>
      </c>
      <c r="M22" s="199">
        <v>2.0241756265329984</v>
      </c>
      <c r="N22" s="199">
        <v>3.2568172629225258</v>
      </c>
      <c r="O22" s="199">
        <v>3.4395292007393663</v>
      </c>
      <c r="P22" s="199">
        <v>3.294376086017508</v>
      </c>
      <c r="Q22" s="199">
        <v>2.8572096860306604</v>
      </c>
    </row>
    <row r="23" spans="1:17" x14ac:dyDescent="0.25">
      <c r="A23" s="200" t="s">
        <v>165</v>
      </c>
      <c r="B23" s="199">
        <v>2.7655841380097006</v>
      </c>
      <c r="C23" s="199">
        <v>2.5768522876952762</v>
      </c>
      <c r="D23" s="199">
        <v>2.3171517434365008</v>
      </c>
      <c r="E23" s="199">
        <v>2.3242662978667599</v>
      </c>
      <c r="F23" s="199">
        <v>2.9390754616796935</v>
      </c>
      <c r="G23" s="199">
        <v>2.7057232967185696</v>
      </c>
      <c r="H23" s="199">
        <v>2.6117088850555374</v>
      </c>
      <c r="I23" s="199">
        <v>3.668299860001663</v>
      </c>
      <c r="J23" s="199">
        <v>1.6734284791502041</v>
      </c>
      <c r="K23" s="199">
        <v>3.8543803897686941</v>
      </c>
      <c r="L23" s="199">
        <v>3.1057709821582344</v>
      </c>
      <c r="M23" s="199">
        <v>1.9630394160808282</v>
      </c>
      <c r="N23" s="199">
        <v>1.7044582227618976</v>
      </c>
      <c r="O23" s="199">
        <v>2.6588678824477814</v>
      </c>
      <c r="P23" s="199">
        <v>1.8976606078750151</v>
      </c>
      <c r="Q23" s="199">
        <v>2.682025761898982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0.42298504459620112</v>
      </c>
      <c r="C25" s="197">
        <v>0.46002344346411017</v>
      </c>
      <c r="D25" s="197">
        <v>0.41900639929626005</v>
      </c>
      <c r="E25" s="197">
        <v>0.49509198101126606</v>
      </c>
      <c r="F25" s="197">
        <v>0.51117077526735932</v>
      </c>
      <c r="G25" s="197">
        <v>0.52163569294060763</v>
      </c>
      <c r="H25" s="197">
        <v>0.5619340313441018</v>
      </c>
      <c r="I25" s="197">
        <v>0.57256024850832798</v>
      </c>
      <c r="J25" s="197">
        <v>0.51860124496245064</v>
      </c>
      <c r="K25" s="197">
        <v>0.52399374460323278</v>
      </c>
      <c r="L25" s="197">
        <v>0.57934752364145559</v>
      </c>
      <c r="M25" s="197">
        <v>0.60043189359812732</v>
      </c>
      <c r="N25" s="197">
        <v>0.54315433586302153</v>
      </c>
      <c r="O25" s="197">
        <v>0.55338886335019255</v>
      </c>
      <c r="P25" s="197">
        <v>0.56839366238179789</v>
      </c>
      <c r="Q25" s="197">
        <v>0.60071890014174156</v>
      </c>
    </row>
    <row r="26" spans="1:17" x14ac:dyDescent="0.25">
      <c r="A26" s="198" t="s">
        <v>155</v>
      </c>
      <c r="B26" s="197">
        <v>0.90819326523853317</v>
      </c>
      <c r="C26" s="197">
        <v>0.86291842042030154</v>
      </c>
      <c r="D26" s="197">
        <v>0.90554673946965847</v>
      </c>
      <c r="E26" s="197">
        <v>0.94259086188780494</v>
      </c>
      <c r="F26" s="197">
        <v>0.95381116346797101</v>
      </c>
      <c r="G26" s="197">
        <v>0.91922980588508196</v>
      </c>
      <c r="H26" s="197">
        <v>0.97837886334574087</v>
      </c>
      <c r="I26" s="197">
        <v>0.86916195296337984</v>
      </c>
      <c r="J26" s="197">
        <v>0.83462153983011611</v>
      </c>
      <c r="K26" s="197">
        <v>0.80751545987426565</v>
      </c>
      <c r="L26" s="197">
        <v>0.85047853036144472</v>
      </c>
      <c r="M26" s="197">
        <v>0.83180661358868102</v>
      </c>
      <c r="N26" s="197">
        <v>0.91873888463691489</v>
      </c>
      <c r="O26" s="197">
        <v>0.96490144427383984</v>
      </c>
      <c r="P26" s="197">
        <v>1.0518172282513372</v>
      </c>
      <c r="Q26" s="197">
        <v>1.0516609051163497</v>
      </c>
    </row>
    <row r="27" spans="1:17" x14ac:dyDescent="0.25">
      <c r="A27" s="196" t="s">
        <v>45</v>
      </c>
      <c r="B27" s="195">
        <v>1.4649131841369558</v>
      </c>
      <c r="C27" s="195">
        <v>1.3918849867008496</v>
      </c>
      <c r="D27" s="195">
        <v>1.4606443455104501</v>
      </c>
      <c r="E27" s="195">
        <v>1.5203964108496197</v>
      </c>
      <c r="F27" s="195">
        <v>1.5384947257611057</v>
      </c>
      <c r="G27" s="195">
        <v>1.4827150931790216</v>
      </c>
      <c r="H27" s="195">
        <v>1.5781223566105951</v>
      </c>
      <c r="I27" s="195">
        <v>1.4019557871439043</v>
      </c>
      <c r="J27" s="195">
        <v>1.3462421978439814</v>
      </c>
      <c r="K27" s="195">
        <v>1.3025201670632671</v>
      </c>
      <c r="L27" s="195">
        <v>1.3718194790011775</v>
      </c>
      <c r="M27" s="195">
        <v>1.3417017297285645</v>
      </c>
      <c r="N27" s="195">
        <v>1.4819232385855785</v>
      </c>
      <c r="O27" s="195">
        <v>1.556383317529104</v>
      </c>
      <c r="P27" s="195">
        <v>1.696578232787362</v>
      </c>
      <c r="Q27" s="195">
        <v>1.6963260840100094</v>
      </c>
    </row>
    <row r="29" spans="1:17" ht="12.75" x14ac:dyDescent="0.25">
      <c r="A29" s="127" t="s">
        <v>170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1.0000000000000002</v>
      </c>
      <c r="C31" s="194">
        <f t="shared" si="3"/>
        <v>1</v>
      </c>
      <c r="D31" s="194">
        <f t="shared" si="3"/>
        <v>1</v>
      </c>
      <c r="E31" s="194">
        <f t="shared" si="3"/>
        <v>1</v>
      </c>
      <c r="F31" s="194">
        <f t="shared" si="3"/>
        <v>1</v>
      </c>
      <c r="G31" s="194">
        <f t="shared" si="3"/>
        <v>1.0000000000000002</v>
      </c>
      <c r="H31" s="194">
        <f t="shared" si="3"/>
        <v>1.0000000000000002</v>
      </c>
      <c r="I31" s="194">
        <f t="shared" si="3"/>
        <v>0.99999999999999989</v>
      </c>
      <c r="J31" s="194">
        <f t="shared" si="3"/>
        <v>0.99999999999999989</v>
      </c>
      <c r="K31" s="194">
        <f t="shared" si="3"/>
        <v>1</v>
      </c>
      <c r="L31" s="194">
        <f t="shared" si="3"/>
        <v>1.0000000000000002</v>
      </c>
      <c r="M31" s="194">
        <f t="shared" si="3"/>
        <v>1.0000000000000002</v>
      </c>
      <c r="N31" s="194">
        <f t="shared" si="3"/>
        <v>0.99999999999999989</v>
      </c>
      <c r="O31" s="194">
        <f t="shared" si="3"/>
        <v>1</v>
      </c>
      <c r="P31" s="194">
        <f t="shared" si="3"/>
        <v>1</v>
      </c>
      <c r="Q31" s="194">
        <f t="shared" si="3"/>
        <v>0.99999999999999978</v>
      </c>
    </row>
    <row r="32" spans="1:17" x14ac:dyDescent="0.25">
      <c r="A32" s="185" t="s">
        <v>162</v>
      </c>
      <c r="B32" s="193">
        <f t="shared" ref="B32:Q32" si="4">IF(B$6=0,0,B$6/B$5)</f>
        <v>3.4683367896336477E-2</v>
      </c>
      <c r="C32" s="193">
        <f t="shared" si="4"/>
        <v>3.1407294050730755E-2</v>
      </c>
      <c r="D32" s="193">
        <f t="shared" si="4"/>
        <v>3.4540682824084484E-2</v>
      </c>
      <c r="E32" s="193">
        <f t="shared" si="4"/>
        <v>3.1260547801294149E-2</v>
      </c>
      <c r="F32" s="193">
        <f t="shared" si="4"/>
        <v>2.9387196845416259E-2</v>
      </c>
      <c r="G32" s="193">
        <f t="shared" si="4"/>
        <v>2.8815596459874901E-2</v>
      </c>
      <c r="H32" s="193">
        <f t="shared" si="4"/>
        <v>3.0113260236604381E-2</v>
      </c>
      <c r="I32" s="193">
        <f t="shared" si="4"/>
        <v>2.6445802891543076E-2</v>
      </c>
      <c r="J32" s="193">
        <f t="shared" si="4"/>
        <v>2.987574619438808E-2</v>
      </c>
      <c r="K32" s="193">
        <f t="shared" si="4"/>
        <v>2.7320419325308064E-2</v>
      </c>
      <c r="L32" s="193">
        <f t="shared" si="4"/>
        <v>2.4443474423520697E-2</v>
      </c>
      <c r="M32" s="193">
        <f t="shared" si="4"/>
        <v>2.4287750447175495E-2</v>
      </c>
      <c r="N32" s="193">
        <f t="shared" si="4"/>
        <v>2.7474910694640333E-2</v>
      </c>
      <c r="O32" s="193">
        <f t="shared" si="4"/>
        <v>2.7920983103428901E-2</v>
      </c>
      <c r="P32" s="193">
        <f t="shared" si="4"/>
        <v>3.0103330194397336E-2</v>
      </c>
      <c r="Q32" s="193">
        <f t="shared" si="4"/>
        <v>2.8480787018344191E-2</v>
      </c>
    </row>
    <row r="33" spans="1:17" x14ac:dyDescent="0.25">
      <c r="A33" s="183" t="s">
        <v>161</v>
      </c>
      <c r="B33" s="192">
        <f t="shared" ref="B33:Q33" si="5">IF(B$7=0,0,B$7/B$5)</f>
        <v>4.8647239213144037E-3</v>
      </c>
      <c r="C33" s="192">
        <f t="shared" si="5"/>
        <v>4.4052185222901667E-3</v>
      </c>
      <c r="D33" s="192">
        <f t="shared" si="5"/>
        <v>4.844710770161572E-3</v>
      </c>
      <c r="E33" s="192">
        <f t="shared" si="5"/>
        <v>4.3846357463575899E-3</v>
      </c>
      <c r="F33" s="192">
        <f t="shared" si="5"/>
        <v>4.1218776648669206E-3</v>
      </c>
      <c r="G33" s="192">
        <f t="shared" si="5"/>
        <v>4.0417044222543063E-3</v>
      </c>
      <c r="H33" s="192">
        <f t="shared" si="5"/>
        <v>4.2237160433675446E-3</v>
      </c>
      <c r="I33" s="192">
        <f t="shared" si="5"/>
        <v>3.7093148026851354E-3</v>
      </c>
      <c r="J33" s="192">
        <f t="shared" si="5"/>
        <v>4.1904020859032309E-3</v>
      </c>
      <c r="K33" s="192">
        <f t="shared" si="5"/>
        <v>3.8319893797339427E-3</v>
      </c>
      <c r="L33" s="192">
        <f t="shared" si="5"/>
        <v>3.4284662061523224E-3</v>
      </c>
      <c r="M33" s="192">
        <f t="shared" si="5"/>
        <v>3.406624205251116E-3</v>
      </c>
      <c r="N33" s="192">
        <f t="shared" si="5"/>
        <v>3.8536584939408893E-3</v>
      </c>
      <c r="O33" s="192">
        <f t="shared" si="5"/>
        <v>3.9162250568005865E-3</v>
      </c>
      <c r="P33" s="192">
        <f t="shared" si="5"/>
        <v>4.2223232457012753E-3</v>
      </c>
      <c r="Q33" s="192">
        <f t="shared" si="5"/>
        <v>3.9947437146273974E-3</v>
      </c>
    </row>
    <row r="34" spans="1:17" x14ac:dyDescent="0.25">
      <c r="A34" s="183" t="s">
        <v>160</v>
      </c>
      <c r="B34" s="192">
        <f t="shared" ref="B34:Q34" si="6">IF(B$8=0,0,B$8/B$5)</f>
        <v>2.4898264857703235E-2</v>
      </c>
      <c r="C34" s="192">
        <f t="shared" si="6"/>
        <v>2.2546458812076939E-2</v>
      </c>
      <c r="D34" s="192">
        <f t="shared" si="6"/>
        <v>2.4795835049537304E-2</v>
      </c>
      <c r="E34" s="192">
        <f t="shared" si="6"/>
        <v>2.2441113593115861E-2</v>
      </c>
      <c r="F34" s="192">
        <f t="shared" si="6"/>
        <v>2.1096284901441831E-2</v>
      </c>
      <c r="G34" s="192">
        <f t="shared" si="6"/>
        <v>2.0685948228414255E-2</v>
      </c>
      <c r="H34" s="192">
        <f t="shared" si="6"/>
        <v>2.1617506446919062E-2</v>
      </c>
      <c r="I34" s="192">
        <f t="shared" si="6"/>
        <v>1.8984736624663393E-2</v>
      </c>
      <c r="J34" s="192">
        <f t="shared" si="6"/>
        <v>2.1447001450166717E-2</v>
      </c>
      <c r="K34" s="192">
        <f t="shared" si="6"/>
        <v>1.9612600437712558E-2</v>
      </c>
      <c r="L34" s="192">
        <f t="shared" si="6"/>
        <v>1.7547318416663869E-2</v>
      </c>
      <c r="M34" s="192">
        <f t="shared" si="6"/>
        <v>1.7435528326978061E-2</v>
      </c>
      <c r="N34" s="192">
        <f t="shared" si="6"/>
        <v>1.9723505671695622E-2</v>
      </c>
      <c r="O34" s="192">
        <f t="shared" si="6"/>
        <v>2.0043729157861304E-2</v>
      </c>
      <c r="P34" s="192">
        <f t="shared" si="6"/>
        <v>2.1610377934438433E-2</v>
      </c>
      <c r="Q34" s="192">
        <f t="shared" si="6"/>
        <v>2.0445597459221164E-2</v>
      </c>
    </row>
    <row r="35" spans="1:17" x14ac:dyDescent="0.25">
      <c r="A35" s="181" t="s">
        <v>159</v>
      </c>
      <c r="B35" s="191">
        <f t="shared" ref="B35:Q35" si="7">IF(B$9=0,0,B$9/B$5)</f>
        <v>0.33038236235286483</v>
      </c>
      <c r="C35" s="191">
        <f t="shared" si="7"/>
        <v>0.33068767037956859</v>
      </c>
      <c r="D35" s="191">
        <f t="shared" si="7"/>
        <v>0.33357945259203092</v>
      </c>
      <c r="E35" s="191">
        <f t="shared" si="7"/>
        <v>0.34007865146634769</v>
      </c>
      <c r="F35" s="191">
        <f t="shared" si="7"/>
        <v>0.34806378240949887</v>
      </c>
      <c r="G35" s="191">
        <f t="shared" si="7"/>
        <v>0.35491762440079949</v>
      </c>
      <c r="H35" s="191">
        <f t="shared" si="7"/>
        <v>0.34205198106871731</v>
      </c>
      <c r="I35" s="191">
        <f t="shared" si="7"/>
        <v>0.3469842721744556</v>
      </c>
      <c r="J35" s="191">
        <f t="shared" si="7"/>
        <v>0.33595184148757068</v>
      </c>
      <c r="K35" s="191">
        <f t="shared" si="7"/>
        <v>0.36333493973511527</v>
      </c>
      <c r="L35" s="191">
        <f t="shared" si="7"/>
        <v>0.39148443553133599</v>
      </c>
      <c r="M35" s="191">
        <f t="shared" si="7"/>
        <v>0.38100123112435202</v>
      </c>
      <c r="N35" s="191">
        <f t="shared" si="7"/>
        <v>0.3766131589303775</v>
      </c>
      <c r="O35" s="191">
        <f t="shared" si="7"/>
        <v>0.36977552128516022</v>
      </c>
      <c r="P35" s="191">
        <f t="shared" si="7"/>
        <v>0.37352226070468231</v>
      </c>
      <c r="Q35" s="191">
        <f t="shared" si="7"/>
        <v>0.38062936409228443</v>
      </c>
    </row>
    <row r="36" spans="1:17" x14ac:dyDescent="0.25">
      <c r="A36" s="179" t="s">
        <v>158</v>
      </c>
      <c r="B36" s="190">
        <f t="shared" ref="B36:Q36" si="8">IF(B$16=0,0,B$16/B$5)</f>
        <v>0.28162207831932323</v>
      </c>
      <c r="C36" s="190">
        <f t="shared" si="8"/>
        <v>0.29190359694095813</v>
      </c>
      <c r="D36" s="190">
        <f t="shared" si="8"/>
        <v>0.27863739716516744</v>
      </c>
      <c r="E36" s="190">
        <f t="shared" si="8"/>
        <v>0.28625821079279329</v>
      </c>
      <c r="F36" s="190">
        <f t="shared" si="8"/>
        <v>0.27457467513062778</v>
      </c>
      <c r="G36" s="190">
        <f t="shared" si="8"/>
        <v>0.28508181643876501</v>
      </c>
      <c r="H36" s="190">
        <f t="shared" si="8"/>
        <v>0.30153293226353484</v>
      </c>
      <c r="I36" s="190">
        <f t="shared" si="8"/>
        <v>0.30372178494890772</v>
      </c>
      <c r="J36" s="190">
        <f t="shared" si="8"/>
        <v>0.32363943086543284</v>
      </c>
      <c r="K36" s="190">
        <f t="shared" si="8"/>
        <v>0.30907317876736001</v>
      </c>
      <c r="L36" s="190">
        <f t="shared" si="8"/>
        <v>0.29029358488277335</v>
      </c>
      <c r="M36" s="190">
        <f t="shared" si="8"/>
        <v>0.30565209510734936</v>
      </c>
      <c r="N36" s="190">
        <f t="shared" si="8"/>
        <v>0.28318232533343007</v>
      </c>
      <c r="O36" s="190">
        <f t="shared" si="8"/>
        <v>0.27917521902733039</v>
      </c>
      <c r="P36" s="190">
        <f t="shared" si="8"/>
        <v>0.28361042476190257</v>
      </c>
      <c r="Q36" s="190">
        <f t="shared" si="8"/>
        <v>0.28362613964493</v>
      </c>
    </row>
    <row r="37" spans="1:17" x14ac:dyDescent="0.25">
      <c r="A37" s="179" t="s">
        <v>157</v>
      </c>
      <c r="B37" s="190">
        <f t="shared" ref="B37:Q37" si="9">IF(B$17=0,0,B$17/B$5)</f>
        <v>0.2583919777048086</v>
      </c>
      <c r="C37" s="190">
        <f t="shared" si="9"/>
        <v>0.25875617285517699</v>
      </c>
      <c r="D37" s="190">
        <f t="shared" si="9"/>
        <v>0.25877666309603825</v>
      </c>
      <c r="E37" s="190">
        <f t="shared" si="9"/>
        <v>0.25571481888363823</v>
      </c>
      <c r="F37" s="190">
        <f t="shared" si="9"/>
        <v>0.26629002512609617</v>
      </c>
      <c r="G37" s="190">
        <f t="shared" si="9"/>
        <v>0.25053478130928936</v>
      </c>
      <c r="H37" s="190">
        <f t="shared" si="9"/>
        <v>0.24189324203915699</v>
      </c>
      <c r="I37" s="190">
        <f t="shared" si="9"/>
        <v>0.24735764346784608</v>
      </c>
      <c r="J37" s="190">
        <f t="shared" si="9"/>
        <v>0.22593318694244593</v>
      </c>
      <c r="K37" s="190">
        <f t="shared" si="9"/>
        <v>0.22244860770551525</v>
      </c>
      <c r="L37" s="190">
        <f t="shared" si="9"/>
        <v>0.22366884912492074</v>
      </c>
      <c r="M37" s="190">
        <f t="shared" si="9"/>
        <v>0.21879364164900267</v>
      </c>
      <c r="N37" s="190">
        <f t="shared" si="9"/>
        <v>0.23543403252520834</v>
      </c>
      <c r="O37" s="190">
        <f t="shared" si="9"/>
        <v>0.24487892919799126</v>
      </c>
      <c r="P37" s="190">
        <f t="shared" si="9"/>
        <v>0.22900704396204519</v>
      </c>
      <c r="Q37" s="190">
        <f t="shared" si="9"/>
        <v>0.22748562049869653</v>
      </c>
    </row>
    <row r="38" spans="1:17" x14ac:dyDescent="0.25">
      <c r="A38" s="179" t="s">
        <v>156</v>
      </c>
      <c r="B38" s="190">
        <f t="shared" ref="B38:Q38" si="10">IF(B$25=0,0,B$25/B$5)</f>
        <v>9.8568061022559703E-3</v>
      </c>
      <c r="C38" s="190">
        <f t="shared" si="10"/>
        <v>1.0216660471966567E-2</v>
      </c>
      <c r="D38" s="190">
        <f t="shared" si="10"/>
        <v>9.752341908293825E-3</v>
      </c>
      <c r="E38" s="190">
        <f t="shared" si="10"/>
        <v>1.0019071288025779E-2</v>
      </c>
      <c r="F38" s="190">
        <f t="shared" si="10"/>
        <v>9.6101461558130308E-3</v>
      </c>
      <c r="G38" s="190">
        <f t="shared" si="10"/>
        <v>9.9778973462785834E-3</v>
      </c>
      <c r="H38" s="190">
        <f t="shared" si="10"/>
        <v>1.0553688348952194E-2</v>
      </c>
      <c r="I38" s="190">
        <f t="shared" si="10"/>
        <v>1.0630298452232729E-2</v>
      </c>
      <c r="J38" s="190">
        <f t="shared" si="10"/>
        <v>1.1327418418764529E-2</v>
      </c>
      <c r="K38" s="190">
        <f t="shared" si="10"/>
        <v>1.0817597869807117E-2</v>
      </c>
      <c r="L38" s="190">
        <f t="shared" si="10"/>
        <v>1.0160309859207337E-2</v>
      </c>
      <c r="M38" s="190">
        <f t="shared" si="10"/>
        <v>1.0697859536443616E-2</v>
      </c>
      <c r="N38" s="190">
        <f t="shared" si="10"/>
        <v>9.9114149325772744E-3</v>
      </c>
      <c r="O38" s="190">
        <f t="shared" si="10"/>
        <v>9.7711657371801503E-3</v>
      </c>
      <c r="P38" s="190">
        <f t="shared" si="10"/>
        <v>9.9263984632866741E-3</v>
      </c>
      <c r="Q38" s="190">
        <f t="shared" si="10"/>
        <v>9.9269484860542174E-3</v>
      </c>
    </row>
    <row r="39" spans="1:17" x14ac:dyDescent="0.25">
      <c r="A39" s="179" t="s">
        <v>155</v>
      </c>
      <c r="B39" s="190">
        <f t="shared" ref="B39:Q39" si="11">IF(B$26=0,0,B$26/B$5)</f>
        <v>2.1163596758785611E-2</v>
      </c>
      <c r="C39" s="190">
        <f t="shared" si="11"/>
        <v>1.9164554854100027E-2</v>
      </c>
      <c r="D39" s="190">
        <f t="shared" si="11"/>
        <v>2.107653112716459E-2</v>
      </c>
      <c r="E39" s="190">
        <f t="shared" si="11"/>
        <v>1.9075011114915795E-2</v>
      </c>
      <c r="F39" s="190">
        <f t="shared" si="11"/>
        <v>1.793190285805955E-2</v>
      </c>
      <c r="G39" s="190">
        <f t="shared" si="11"/>
        <v>1.7583115505489844E-2</v>
      </c>
      <c r="H39" s="190">
        <f t="shared" si="11"/>
        <v>1.8374942671215769E-2</v>
      </c>
      <c r="I39" s="190">
        <f t="shared" si="11"/>
        <v>1.6137080748091445E-2</v>
      </c>
      <c r="J39" s="190">
        <f t="shared" si="11"/>
        <v>1.8230012933451008E-2</v>
      </c>
      <c r="K39" s="190">
        <f t="shared" si="11"/>
        <v>1.6670766795482614E-2</v>
      </c>
      <c r="L39" s="190">
        <f t="shared" si="11"/>
        <v>1.4915271135988043E-2</v>
      </c>
      <c r="M39" s="190">
        <f t="shared" si="11"/>
        <v>1.4820249238146557E-2</v>
      </c>
      <c r="N39" s="190">
        <f t="shared" si="11"/>
        <v>1.6765036563431129E-2</v>
      </c>
      <c r="O39" s="190">
        <f t="shared" si="11"/>
        <v>1.7037227447921872E-2</v>
      </c>
      <c r="P39" s="190">
        <f t="shared" si="11"/>
        <v>1.8368883415099235E-2</v>
      </c>
      <c r="Q39" s="190">
        <f t="shared" si="11"/>
        <v>1.737881666021138E-2</v>
      </c>
    </row>
    <row r="40" spans="1:17" x14ac:dyDescent="0.25">
      <c r="A40" s="177" t="s">
        <v>45</v>
      </c>
      <c r="B40" s="189">
        <f t="shared" ref="B40:Q40" si="12">IF(B$27=0,0,B$27/B$5)</f>
        <v>3.4136822086607767E-2</v>
      </c>
      <c r="C40" s="189">
        <f t="shared" si="12"/>
        <v>3.0912373113131834E-2</v>
      </c>
      <c r="D40" s="189">
        <f t="shared" si="12"/>
        <v>3.3996385467521699E-2</v>
      </c>
      <c r="E40" s="189">
        <f t="shared" si="12"/>
        <v>3.0767939313511603E-2</v>
      </c>
      <c r="F40" s="189">
        <f t="shared" si="12"/>
        <v>2.8924108908179626E-2</v>
      </c>
      <c r="G40" s="189">
        <f t="shared" si="12"/>
        <v>2.8361515888834357E-2</v>
      </c>
      <c r="H40" s="189">
        <f t="shared" si="12"/>
        <v>2.9638730881532026E-2</v>
      </c>
      <c r="I40" s="189">
        <f t="shared" si="12"/>
        <v>2.6029065889574755E-2</v>
      </c>
      <c r="J40" s="189">
        <f t="shared" si="12"/>
        <v>2.9404959621876905E-2</v>
      </c>
      <c r="K40" s="189">
        <f t="shared" si="12"/>
        <v>2.6889899983965342E-2</v>
      </c>
      <c r="L40" s="189">
        <f t="shared" si="12"/>
        <v>2.4058290419437956E-2</v>
      </c>
      <c r="M40" s="189">
        <f t="shared" si="12"/>
        <v>2.3905020365301236E-2</v>
      </c>
      <c r="N40" s="189">
        <f t="shared" si="12"/>
        <v>2.7041956854698741E-2</v>
      </c>
      <c r="O40" s="189">
        <f t="shared" si="12"/>
        <v>2.7480999986325194E-2</v>
      </c>
      <c r="P40" s="189">
        <f t="shared" si="12"/>
        <v>2.9628957318447047E-2</v>
      </c>
      <c r="Q40" s="189">
        <f t="shared" si="12"/>
        <v>2.8031982425630597E-2</v>
      </c>
    </row>
    <row r="42" spans="1:17" ht="12.75" x14ac:dyDescent="0.25">
      <c r="A42" s="127" t="s">
        <v>169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0.33119638952518582</v>
      </c>
      <c r="C44" s="213">
        <f>IF(C$5=0,0,C$5/AGR_fec!C$5)</f>
        <v>0.33140595655567889</v>
      </c>
      <c r="D44" s="213">
        <f>IF(D$5=0,0,D$5/AGR_fec!D$5)</f>
        <v>0.33444310781070835</v>
      </c>
      <c r="E44" s="213">
        <f>IF(E$5=0,0,E$5/AGR_fec!E$5)</f>
        <v>0.3369545258801751</v>
      </c>
      <c r="F44" s="213">
        <f>IF(F$5=0,0,F$5/AGR_fec!F$5)</f>
        <v>0.34103067753368566</v>
      </c>
      <c r="G44" s="213">
        <f>IF(G$5=0,0,G$5/AGR_fec!G$5)</f>
        <v>0.34328864568978013</v>
      </c>
      <c r="H44" s="213">
        <f>IF(H$5=0,0,H$5/AGR_fec!H$5)</f>
        <v>0.343664122450972</v>
      </c>
      <c r="I44" s="213">
        <f>IF(I$5=0,0,I$5/AGR_fec!I$5)</f>
        <v>0.34498850032755801</v>
      </c>
      <c r="J44" s="213">
        <f>IF(J$5=0,0,J$5/AGR_fec!J$5)</f>
        <v>0.34680639392022183</v>
      </c>
      <c r="K44" s="213">
        <f>IF(K$5=0,0,K$5/AGR_fec!K$5)</f>
        <v>0.349338703777756</v>
      </c>
      <c r="L44" s="213">
        <f>IF(L$5=0,0,L$5/AGR_fec!L$5)</f>
        <v>0.36564904082662247</v>
      </c>
      <c r="M44" s="213">
        <f>IF(M$5=0,0,M$5/AGR_fec!M$5)</f>
        <v>0.36632934040516624</v>
      </c>
      <c r="N44" s="213">
        <f>IF(N$5=0,0,N$5/AGR_fec!N$5)</f>
        <v>0.36938441745384026</v>
      </c>
      <c r="O44" s="213">
        <f>IF(O$5=0,0,O$5/AGR_fec!O$5)</f>
        <v>0.36955820751214008</v>
      </c>
      <c r="P44" s="213">
        <f>IF(P$5=0,0,P$5/AGR_fec!P$5)</f>
        <v>0.37610798628816622</v>
      </c>
      <c r="Q44" s="213">
        <f>IF(Q$5=0,0,Q$5/AGR_fec!Q$5)</f>
        <v>0.37874322476388267</v>
      </c>
    </row>
    <row r="45" spans="1:17" x14ac:dyDescent="0.25">
      <c r="A45" s="185" t="s">
        <v>162</v>
      </c>
      <c r="B45" s="212">
        <f>IF(B$6=0,0,B$6/AGR_fec!B$6)</f>
        <v>0.40193992715236648</v>
      </c>
      <c r="C45" s="212">
        <f>IF(C$6=0,0,C$6/AGR_fec!C$6)</f>
        <v>0.40257712428572517</v>
      </c>
      <c r="D45" s="212">
        <f>IF(D$6=0,0,D$6/AGR_fec!D$6)</f>
        <v>0.40339860289084961</v>
      </c>
      <c r="E45" s="212">
        <f>IF(E$6=0,0,E$6/AGR_fec!E$6)</f>
        <v>0.40531242623494773</v>
      </c>
      <c r="F45" s="212">
        <f>IF(F$6=0,0,F$6/AGR_fec!F$6)</f>
        <v>0.40965490555390655</v>
      </c>
      <c r="G45" s="212">
        <f>IF(G$6=0,0,G$6/AGR_fec!G$6)</f>
        <v>0.4096549055539066</v>
      </c>
      <c r="H45" s="212">
        <f>IF(H$6=0,0,H$6/AGR_fec!H$6)</f>
        <v>0.41184158092199313</v>
      </c>
      <c r="I45" s="212">
        <f>IF(I$6=0,0,I$6/AGR_fec!I$6)</f>
        <v>0.4157367774668978</v>
      </c>
      <c r="J45" s="212">
        <f>IF(J$6=0,0,J$6/AGR_fec!J$6)</f>
        <v>0.41573677746689791</v>
      </c>
      <c r="K45" s="212">
        <f>IF(K$6=0,0,K$6/AGR_fec!K$6)</f>
        <v>0.41573677746689791</v>
      </c>
      <c r="L45" s="212">
        <f>IF(L$6=0,0,L$6/AGR_fec!L$6)</f>
        <v>0.42461973418909155</v>
      </c>
      <c r="M45" s="212">
        <f>IF(M$6=0,0,M$6/AGR_fec!M$6)</f>
        <v>0.42788951198606606</v>
      </c>
      <c r="N45" s="212">
        <f>IF(N$6=0,0,N$6/AGR_fec!N$6)</f>
        <v>0.43103247651396825</v>
      </c>
      <c r="O45" s="212">
        <f>IF(O$6=0,0,O$6/AGR_fec!O$6)</f>
        <v>0.43473257249599717</v>
      </c>
      <c r="P45" s="212">
        <f>IF(P$6=0,0,P$6/AGR_fec!P$6)</f>
        <v>0.43752211482411729</v>
      </c>
      <c r="Q45" s="212">
        <f>IF(Q$6=0,0,Q$6/AGR_fec!Q$6)</f>
        <v>0.4403889043958662</v>
      </c>
    </row>
    <row r="46" spans="1:17" x14ac:dyDescent="0.25">
      <c r="A46" s="183" t="s">
        <v>161</v>
      </c>
      <c r="B46" s="211">
        <f>IF(B$7=0,0,B$7/AGR_fec!B$7)</f>
        <v>0.10523612732385706</v>
      </c>
      <c r="C46" s="211">
        <f>IF(C$7=0,0,C$7/AGR_fec!C$7)</f>
        <v>0.10540295861909965</v>
      </c>
      <c r="D46" s="211">
        <f>IF(D$7=0,0,D$7/AGR_fec!D$7)</f>
        <v>0.10561803858812682</v>
      </c>
      <c r="E46" s="211">
        <f>IF(E$7=0,0,E$7/AGR_fec!E$7)</f>
        <v>0.10611911684263557</v>
      </c>
      <c r="F46" s="211">
        <f>IF(F$7=0,0,F$7/AGR_fec!F$7)</f>
        <v>0.1072560671071907</v>
      </c>
      <c r="G46" s="211">
        <f>IF(G$7=0,0,G$7/AGR_fec!G$7)</f>
        <v>0.10725606710719071</v>
      </c>
      <c r="H46" s="211">
        <f>IF(H$7=0,0,H$7/AGR_fec!H$7)</f>
        <v>0.10782858362497542</v>
      </c>
      <c r="I46" s="211">
        <f>IF(I$7=0,0,I$7/AGR_fec!I$7)</f>
        <v>0.10884842607370944</v>
      </c>
      <c r="J46" s="211">
        <f>IF(J$7=0,0,J$7/AGR_fec!J$7)</f>
        <v>0.1088484260737094</v>
      </c>
      <c r="K46" s="211">
        <f>IF(K$7=0,0,K$7/AGR_fec!K$7)</f>
        <v>0.10884842607370943</v>
      </c>
      <c r="L46" s="211">
        <f>IF(L$7=0,0,L$7/AGR_fec!L$7)</f>
        <v>0.1111741665674492</v>
      </c>
      <c r="M46" s="211">
        <f>IF(M$7=0,0,M$7/AGR_fec!M$7)</f>
        <v>0.11203026154413141</v>
      </c>
      <c r="N46" s="211">
        <f>IF(N$7=0,0,N$7/AGR_fec!N$7)</f>
        <v>0.11285315420268355</v>
      </c>
      <c r="O46" s="211">
        <f>IF(O$7=0,0,O$7/AGR_fec!O$7)</f>
        <v>0.11382191531739536</v>
      </c>
      <c r="P46" s="211">
        <f>IF(P$7=0,0,P$7/AGR_fec!P$7)</f>
        <v>0.11455227478602803</v>
      </c>
      <c r="Q46" s="211">
        <f>IF(Q$7=0,0,Q$7/AGR_fec!Q$7)</f>
        <v>0.11530285916942266</v>
      </c>
    </row>
    <row r="47" spans="1:17" x14ac:dyDescent="0.25">
      <c r="A47" s="183" t="s">
        <v>160</v>
      </c>
      <c r="B47" s="211">
        <f>IF(B$8=0,0,B$8/AGR_fec!B$8)</f>
        <v>0.5770839090965354</v>
      </c>
      <c r="C47" s="211">
        <f>IF(C$8=0,0,C$8/AGR_fec!C$8)</f>
        <v>0.57799876275436657</v>
      </c>
      <c r="D47" s="211">
        <f>IF(D$8=0,0,D$8/AGR_fec!D$8)</f>
        <v>0.57917819792032066</v>
      </c>
      <c r="E47" s="211">
        <f>IF(E$8=0,0,E$8/AGR_fec!E$8)</f>
        <v>0.58192596339999547</v>
      </c>
      <c r="F47" s="211">
        <f>IF(F$8=0,0,F$8/AGR_fec!F$8)</f>
        <v>0.58816066359091634</v>
      </c>
      <c r="G47" s="211">
        <f>IF(G$8=0,0,G$8/AGR_fec!G$8)</f>
        <v>0.58816066359091634</v>
      </c>
      <c r="H47" s="211">
        <f>IF(H$8=0,0,H$8/AGR_fec!H$8)</f>
        <v>0.59130017545349911</v>
      </c>
      <c r="I47" s="211">
        <f>IF(I$8=0,0,I$8/AGR_fec!I$8)</f>
        <v>0.59689269089419761</v>
      </c>
      <c r="J47" s="211">
        <f>IF(J$8=0,0,J$8/AGR_fec!J$8)</f>
        <v>0.59689269089419794</v>
      </c>
      <c r="K47" s="211">
        <f>IF(K$8=0,0,K$8/AGR_fec!K$8)</f>
        <v>0.59689269089419794</v>
      </c>
      <c r="L47" s="211">
        <f>IF(L$8=0,0,L$8/AGR_fec!L$8)</f>
        <v>0.6096463663648003</v>
      </c>
      <c r="M47" s="211">
        <f>IF(M$8=0,0,M$8/AGR_fec!M$8)</f>
        <v>0.61434093892524111</v>
      </c>
      <c r="N47" s="211">
        <f>IF(N$8=0,0,N$8/AGR_fec!N$8)</f>
        <v>0.61885343975779983</v>
      </c>
      <c r="O47" s="211">
        <f>IF(O$8=0,0,O$8/AGR_fec!O$8)</f>
        <v>0.6241658402164193</v>
      </c>
      <c r="P47" s="211">
        <f>IF(P$8=0,0,P$8/AGR_fec!P$8)</f>
        <v>0.62817091630504429</v>
      </c>
      <c r="Q47" s="211">
        <f>IF(Q$8=0,0,Q$8/AGR_fec!Q$8)</f>
        <v>0.63228689986592845</v>
      </c>
    </row>
    <row r="48" spans="1:17" x14ac:dyDescent="0.25">
      <c r="A48" s="181" t="s">
        <v>159</v>
      </c>
      <c r="B48" s="210">
        <f>IF(B$9=0,0,B$9/AGR_fec!B$9)</f>
        <v>0.53565480328776693</v>
      </c>
      <c r="C48" s="210">
        <f>IF(C$9=0,0,C$9/AGR_fec!C$9)</f>
        <v>0.53606332332522233</v>
      </c>
      <c r="D48" s="210">
        <f>IF(D$9=0,0,D$9/AGR_fec!D$9)</f>
        <v>0.54115351875305673</v>
      </c>
      <c r="E48" s="210">
        <f>IF(E$9=0,0,E$9/AGR_fec!E$9)</f>
        <v>0.54483732622214442</v>
      </c>
      <c r="F48" s="210">
        <f>IF(F$9=0,0,F$9/AGR_fec!F$9)</f>
        <v>0.55367264453104537</v>
      </c>
      <c r="G48" s="210">
        <f>IF(G$9=0,0,G$9/AGR_fec!G$9)</f>
        <v>0.55481096810443553</v>
      </c>
      <c r="H48" s="210">
        <f>IF(H$9=0,0,H$9/AGR_fec!H$9)</f>
        <v>0.55335529886116031</v>
      </c>
      <c r="I48" s="210">
        <f>IF(I$9=0,0,I$9/AGR_fec!I$9)</f>
        <v>0.55706694911151056</v>
      </c>
      <c r="J48" s="210">
        <f>IF(J$9=0,0,J$9/AGR_fec!J$9)</f>
        <v>0.55466637896617399</v>
      </c>
      <c r="K48" s="210">
        <f>IF(K$9=0,0,K$9/AGR_fec!K$9)</f>
        <v>0.55936164928961751</v>
      </c>
      <c r="L48" s="210">
        <f>IF(L$9=0,0,L$9/AGR_fec!L$9)</f>
        <v>0.5855780647331309</v>
      </c>
      <c r="M48" s="210">
        <f>IF(M$9=0,0,M$9/AGR_fec!M$9)</f>
        <v>0.585565302965805</v>
      </c>
      <c r="N48" s="210">
        <f>IF(N$9=0,0,N$9/AGR_fec!N$9)</f>
        <v>0.59317668591183559</v>
      </c>
      <c r="O48" s="210">
        <f>IF(O$9=0,0,O$9/AGR_fec!O$9)</f>
        <v>0.59565589080069248</v>
      </c>
      <c r="P48" s="210">
        <f>IF(P$9=0,0,P$9/AGR_fec!P$9)</f>
        <v>0.602540664183845</v>
      </c>
      <c r="Q48" s="210">
        <f>IF(Q$9=0,0,Q$9/AGR_fec!Q$9)</f>
        <v>0.60654831209345961</v>
      </c>
    </row>
    <row r="49" spans="1:17" x14ac:dyDescent="0.25">
      <c r="A49" s="179" t="s">
        <v>158</v>
      </c>
      <c r="B49" s="209">
        <f>IF(B$16=0,0,B$16/AGR_fec!B$16)</f>
        <v>0.29401697960214601</v>
      </c>
      <c r="C49" s="209">
        <f>IF(C$16=0,0,C$16/AGR_fec!C$16)</f>
        <v>0.29448308601234668</v>
      </c>
      <c r="D49" s="209">
        <f>IF(D$16=0,0,D$16/AGR_fec!D$16)</f>
        <v>0.29508399336683039</v>
      </c>
      <c r="E49" s="209">
        <f>IF(E$16=0,0,E$16/AGR_fec!E$16)</f>
        <v>0.29648394525295019</v>
      </c>
      <c r="F49" s="209">
        <f>IF(F$16=0,0,F$16/AGR_fec!F$16)</f>
        <v>0.29966044643408579</v>
      </c>
      <c r="G49" s="209">
        <f>IF(G$16=0,0,G$16/AGR_fec!G$16)</f>
        <v>0.29966044643408568</v>
      </c>
      <c r="H49" s="209">
        <f>IF(H$16=0,0,H$16/AGR_fec!H$16)</f>
        <v>0.30125998816573263</v>
      </c>
      <c r="I49" s="209">
        <f>IF(I$16=0,0,I$16/AGR_fec!I$16)</f>
        <v>0.30410930430907612</v>
      </c>
      <c r="J49" s="209">
        <f>IF(J$16=0,0,J$16/AGR_fec!J$16)</f>
        <v>0.30410930430907596</v>
      </c>
      <c r="K49" s="209">
        <f>IF(K$16=0,0,K$16/AGR_fec!K$16)</f>
        <v>0.30410930430907601</v>
      </c>
      <c r="L49" s="209">
        <f>IF(L$16=0,0,L$16/AGR_fec!L$16)</f>
        <v>0.31060714124679834</v>
      </c>
      <c r="M49" s="209">
        <f>IF(M$16=0,0,M$16/AGR_fec!M$16)</f>
        <v>0.31299896680801476</v>
      </c>
      <c r="N49" s="209">
        <f>IF(N$16=0,0,N$16/AGR_fec!N$16)</f>
        <v>0.31529802911823956</v>
      </c>
      <c r="O49" s="209">
        <f>IF(O$16=0,0,O$16/AGR_fec!O$16)</f>
        <v>0.31800463020806308</v>
      </c>
      <c r="P49" s="209">
        <f>IF(P$16=0,0,P$16/AGR_fec!P$16)</f>
        <v>0.32004516600553112</v>
      </c>
      <c r="Q49" s="209">
        <f>IF(Q$16=0,0,Q$16/AGR_fec!Q$16)</f>
        <v>0.32214220776252295</v>
      </c>
    </row>
    <row r="50" spans="1:17" x14ac:dyDescent="0.25">
      <c r="A50" s="179" t="s">
        <v>157</v>
      </c>
      <c r="B50" s="209">
        <f>IF(B$17=0,0,B$17/AGR_fec!B$17)</f>
        <v>0.23734843117714885</v>
      </c>
      <c r="C50" s="209">
        <f>IF(C$17=0,0,C$17/AGR_fec!C$17)</f>
        <v>0.23933735355704264</v>
      </c>
      <c r="D50" s="209">
        <f>IF(D$17=0,0,D$17/AGR_fec!D$17)</f>
        <v>0.24042199035571576</v>
      </c>
      <c r="E50" s="209">
        <f>IF(E$17=0,0,E$17/AGR_fec!E$17)</f>
        <v>0.2425362536096059</v>
      </c>
      <c r="F50" s="209">
        <f>IF(F$17=0,0,F$17/AGR_fec!F$17)</f>
        <v>0.24535168932008086</v>
      </c>
      <c r="G50" s="209">
        <f>IF(G$17=0,0,G$17/AGR_fec!G$17)</f>
        <v>0.24486468305192696</v>
      </c>
      <c r="H50" s="209">
        <f>IF(H$17=0,0,H$17/AGR_fec!H$17)</f>
        <v>0.24693386166400641</v>
      </c>
      <c r="I50" s="209">
        <f>IF(I$17=0,0,I$17/AGR_fec!I$17)</f>
        <v>0.24737672642528005</v>
      </c>
      <c r="J50" s="209">
        <f>IF(J$17=0,0,J$17/AGR_fec!J$17)</f>
        <v>0.25001235797164273</v>
      </c>
      <c r="K50" s="209">
        <f>IF(K$17=0,0,K$17/AGR_fec!K$17)</f>
        <v>0.24413754815105207</v>
      </c>
      <c r="L50" s="209">
        <f>IF(L$17=0,0,L$17/AGR_fec!L$17)</f>
        <v>0.25434326892914527</v>
      </c>
      <c r="M50" s="209">
        <f>IF(M$17=0,0,M$17/AGR_fec!M$17)</f>
        <v>0.25708539927034796</v>
      </c>
      <c r="N50" s="209">
        <f>IF(N$17=0,0,N$17/AGR_fec!N$17)</f>
        <v>0.26112951177755206</v>
      </c>
      <c r="O50" s="209">
        <f>IF(O$17=0,0,O$17/AGR_fec!O$17)</f>
        <v>0.26218928046396839</v>
      </c>
      <c r="P50" s="209">
        <f>IF(P$17=0,0,P$17/AGR_fec!P$17)</f>
        <v>0.26545253041187894</v>
      </c>
      <c r="Q50" s="209">
        <f>IF(Q$17=0,0,Q$17/AGR_fec!Q$17)</f>
        <v>0.26533664891508768</v>
      </c>
    </row>
    <row r="51" spans="1:17" x14ac:dyDescent="0.25">
      <c r="A51" s="179" t="s">
        <v>156</v>
      </c>
      <c r="B51" s="209">
        <f>IF(B$25=0,0,B$25/AGR_fec!B$25)</f>
        <v>0.20581258230920835</v>
      </c>
      <c r="C51" s="209">
        <f>IF(C$25=0,0,C$25/AGR_fec!C$25)</f>
        <v>0.20613885790065228</v>
      </c>
      <c r="D51" s="209">
        <f>IF(D$25=0,0,D$25/AGR_fec!D$25)</f>
        <v>0.20655949447246608</v>
      </c>
      <c r="E51" s="209">
        <f>IF(E$25=0,0,E$25/AGR_fec!E$25)</f>
        <v>0.20753946410952875</v>
      </c>
      <c r="F51" s="209">
        <f>IF(F$25=0,0,F$25/AGR_fec!F$25)</f>
        <v>0.20976302246211903</v>
      </c>
      <c r="G51" s="209">
        <f>IF(G$25=0,0,G$25/AGR_fec!G$25)</f>
        <v>0.20976302246211911</v>
      </c>
      <c r="H51" s="209">
        <f>IF(H$25=0,0,H$25/AGR_fec!H$25)</f>
        <v>0.21088270546392066</v>
      </c>
      <c r="I51" s="209">
        <f>IF(I$25=0,0,I$25/AGR_fec!I$25)</f>
        <v>0.21287723351488697</v>
      </c>
      <c r="J51" s="209">
        <f>IF(J$25=0,0,J$25/AGR_fec!J$25)</f>
        <v>0.21287723351488708</v>
      </c>
      <c r="K51" s="209">
        <f>IF(K$25=0,0,K$25/AGR_fec!K$25)</f>
        <v>0.21287723351488694</v>
      </c>
      <c r="L51" s="209">
        <f>IF(L$25=0,0,L$25/AGR_fec!L$25)</f>
        <v>0.21742573476602695</v>
      </c>
      <c r="M51" s="209">
        <f>IF(M$25=0,0,M$25/AGR_fec!M$25)</f>
        <v>0.21910001832561349</v>
      </c>
      <c r="N51" s="209">
        <f>IF(N$25=0,0,N$25/AGR_fec!N$25)</f>
        <v>0.2207093673897301</v>
      </c>
      <c r="O51" s="209">
        <f>IF(O$25=0,0,O$25/AGR_fec!O$25)</f>
        <v>0.22260399456511057</v>
      </c>
      <c r="P51" s="209">
        <f>IF(P$25=0,0,P$25/AGR_fec!P$25)</f>
        <v>0.22403237445779428</v>
      </c>
      <c r="Q51" s="209">
        <f>IF(Q$25=0,0,Q$25/AGR_fec!Q$25)</f>
        <v>0.22550030865601881</v>
      </c>
    </row>
    <row r="52" spans="1:17" x14ac:dyDescent="0.25">
      <c r="A52" s="179" t="s">
        <v>155</v>
      </c>
      <c r="B52" s="209">
        <f>IF(B$26=0,0,B$26/AGR_fec!B$26)</f>
        <v>0.4039601036000286</v>
      </c>
      <c r="C52" s="209">
        <f>IF(C$26=0,0,C$26/AGR_fec!C$26)</f>
        <v>0.40460050332798997</v>
      </c>
      <c r="D52" s="209">
        <f>IF(D$26=0,0,D$26/AGR_fec!D$26)</f>
        <v>0.40542611073848639</v>
      </c>
      <c r="E52" s="209">
        <f>IF(E$26=0,0,E$26/AGR_fec!E$26)</f>
        <v>0.40734955308428983</v>
      </c>
      <c r="F52" s="209">
        <f>IF(F$26=0,0,F$26/AGR_fec!F$26)</f>
        <v>0.41171385798924298</v>
      </c>
      <c r="G52" s="209">
        <f>IF(G$26=0,0,G$26/AGR_fec!G$26)</f>
        <v>0.41171385798924259</v>
      </c>
      <c r="H52" s="209">
        <f>IF(H$26=0,0,H$26/AGR_fec!H$26)</f>
        <v>0.41391152373121098</v>
      </c>
      <c r="I52" s="209">
        <f>IF(I$26=0,0,I$26/AGR_fec!I$26)</f>
        <v>0.41782629778953856</v>
      </c>
      <c r="J52" s="209">
        <f>IF(J$26=0,0,J$26/AGR_fec!J$26)</f>
        <v>0.41782629778953861</v>
      </c>
      <c r="K52" s="209">
        <f>IF(K$26=0,0,K$26/AGR_fec!K$26)</f>
        <v>0.4178262977895385</v>
      </c>
      <c r="L52" s="209">
        <f>IF(L$26=0,0,L$26/AGR_fec!L$26)</f>
        <v>0.42675390083508463</v>
      </c>
      <c r="M52" s="209">
        <f>IF(M$26=0,0,M$26/AGR_fec!M$26)</f>
        <v>0.43004011274981696</v>
      </c>
      <c r="N52" s="209">
        <f>IF(N$26=0,0,N$26/AGR_fec!N$26)</f>
        <v>0.43319887402366619</v>
      </c>
      <c r="O52" s="209">
        <f>IF(O$26=0,0,O$26/AGR_fec!O$26)</f>
        <v>0.43691756693088724</v>
      </c>
      <c r="P52" s="209">
        <f>IF(P$26=0,0,P$26/AGR_fec!P$26)</f>
        <v>0.43972112968178739</v>
      </c>
      <c r="Q52" s="209">
        <f>IF(Q$26=0,0,Q$26/AGR_fec!Q$26)</f>
        <v>0.44260232792603255</v>
      </c>
    </row>
    <row r="53" spans="1:17" x14ac:dyDescent="0.25">
      <c r="A53" s="177" t="s">
        <v>45</v>
      </c>
      <c r="B53" s="208">
        <f>IF(B$27=0,0,B$27/AGR_fec!B$27)</f>
        <v>0.42603733456069681</v>
      </c>
      <c r="C53" s="208">
        <f>IF(C$27=0,0,C$27/AGR_fec!C$27)</f>
        <v>0.42671273341994714</v>
      </c>
      <c r="D53" s="208">
        <f>IF(D$27=0,0,D$27/AGR_fec!D$27)</f>
        <v>0.42758346193354729</v>
      </c>
      <c r="E53" s="208">
        <f>IF(E$27=0,0,E$27/AGR_fec!E$27)</f>
        <v>0.42961202426652129</v>
      </c>
      <c r="F53" s="208">
        <f>IF(F$27=0,0,F$27/AGR_fec!F$27)</f>
        <v>0.43421484719964304</v>
      </c>
      <c r="G53" s="208">
        <f>IF(G$27=0,0,G$27/AGR_fec!G$27)</f>
        <v>0.4342148471996426</v>
      </c>
      <c r="H53" s="208">
        <f>IF(H$27=0,0,H$27/AGR_fec!H$27)</f>
        <v>0.43653261978812241</v>
      </c>
      <c r="I53" s="208">
        <f>IF(I$27=0,0,I$27/AGR_fec!I$27)</f>
        <v>0.44066134411102875</v>
      </c>
      <c r="J53" s="208">
        <f>IF(J$27=0,0,J$27/AGR_fec!J$27)</f>
        <v>0.44066134411102881</v>
      </c>
      <c r="K53" s="208">
        <f>IF(K$27=0,0,K$27/AGR_fec!K$27)</f>
        <v>0.4406613441110287</v>
      </c>
      <c r="L53" s="208">
        <f>IF(L$27=0,0,L$27/AGR_fec!L$27)</f>
        <v>0.45007685859289032</v>
      </c>
      <c r="M53" s="208">
        <f>IF(M$27=0,0,M$27/AGR_fec!M$27)</f>
        <v>0.4535426685886727</v>
      </c>
      <c r="N53" s="208">
        <f>IF(N$27=0,0,N$27/AGR_fec!N$27)</f>
        <v>0.45687406251007989</v>
      </c>
      <c r="O53" s="208">
        <f>IF(O$27=0,0,O$27/AGR_fec!O$27)</f>
        <v>0.46079598945316946</v>
      </c>
      <c r="P53" s="208">
        <f>IF(P$27=0,0,P$27/AGR_fec!P$27)</f>
        <v>0.46375277253898134</v>
      </c>
      <c r="Q53" s="208">
        <f>IF(Q$27=0,0,Q$27/AGR_fec!Q$27)</f>
        <v>0.46679143405376861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2" tint="-0.499984740745262"/>
    <pageSetUpPr fitToPage="1"/>
  </sheetPr>
  <dimension ref="A1:Q5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1.25" x14ac:dyDescent="0.25"/>
  <cols>
    <col min="1" max="1" width="50.7109375" style="17" customWidth="1"/>
    <col min="2" max="17" width="9.7109375" style="16" customWidth="1"/>
    <col min="18" max="16384" width="9.140625" style="17"/>
  </cols>
  <sheetData>
    <row r="1" spans="1:17" ht="12.75" x14ac:dyDescent="0.25">
      <c r="A1" s="120" t="s">
        <v>230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3" spans="1:17" ht="12.75" x14ac:dyDescent="0.25">
      <c r="A3" s="215" t="s">
        <v>174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5" spans="1:17" ht="12.75" x14ac:dyDescent="0.25">
      <c r="A5" s="207" t="s">
        <v>163</v>
      </c>
      <c r="B5" s="55">
        <f>SUM(B6:B9,B16:B17,B25:B27)</f>
        <v>310.38789230027413</v>
      </c>
      <c r="C5" s="55">
        <f t="shared" ref="C5:Q5" si="0">SUM(C6:C9,C16:C17,C25:C27)</f>
        <v>334.47922856549997</v>
      </c>
      <c r="D5" s="55">
        <f t="shared" si="0"/>
        <v>310.93014620980802</v>
      </c>
      <c r="E5" s="55">
        <f t="shared" si="0"/>
        <v>361.376019888732</v>
      </c>
      <c r="F5" s="55">
        <f t="shared" si="0"/>
        <v>377.003146302468</v>
      </c>
      <c r="G5" s="55">
        <f t="shared" si="0"/>
        <v>370.36750683663911</v>
      </c>
      <c r="H5" s="55">
        <f t="shared" si="0"/>
        <v>381.62863447538393</v>
      </c>
      <c r="I5" s="55">
        <f t="shared" si="0"/>
        <v>377.72709912075607</v>
      </c>
      <c r="J5" s="55">
        <f t="shared" si="0"/>
        <v>336.63528080366399</v>
      </c>
      <c r="K5" s="55">
        <f t="shared" si="0"/>
        <v>323.89305440173206</v>
      </c>
      <c r="L5" s="55">
        <f t="shared" si="0"/>
        <v>368.89659361178792</v>
      </c>
      <c r="M5" s="55">
        <f t="shared" si="0"/>
        <v>379.87340532488543</v>
      </c>
      <c r="N5" s="55">
        <f t="shared" si="0"/>
        <v>357.01943280985461</v>
      </c>
      <c r="O5" s="55">
        <f t="shared" si="0"/>
        <v>356.34803205651644</v>
      </c>
      <c r="P5" s="55">
        <f t="shared" si="0"/>
        <v>357.90889868494463</v>
      </c>
      <c r="Q5" s="55">
        <f t="shared" si="0"/>
        <v>368.21121372659888</v>
      </c>
    </row>
    <row r="6" spans="1:17" x14ac:dyDescent="0.25">
      <c r="A6" s="185" t="s">
        <v>162</v>
      </c>
      <c r="B6" s="206">
        <v>0</v>
      </c>
      <c r="C6" s="206">
        <v>0</v>
      </c>
      <c r="D6" s="206">
        <v>0</v>
      </c>
      <c r="E6" s="206">
        <v>0</v>
      </c>
      <c r="F6" s="206">
        <v>0</v>
      </c>
      <c r="G6" s="206">
        <v>0</v>
      </c>
      <c r="H6" s="206">
        <v>0</v>
      </c>
      <c r="I6" s="206">
        <v>0</v>
      </c>
      <c r="J6" s="206">
        <v>0</v>
      </c>
      <c r="K6" s="206">
        <v>0</v>
      </c>
      <c r="L6" s="206">
        <v>0</v>
      </c>
      <c r="M6" s="206">
        <v>0</v>
      </c>
      <c r="N6" s="206">
        <v>0</v>
      </c>
      <c r="O6" s="206">
        <v>0</v>
      </c>
      <c r="P6" s="206">
        <v>0</v>
      </c>
      <c r="Q6" s="206">
        <v>0</v>
      </c>
    </row>
    <row r="7" spans="1:17" x14ac:dyDescent="0.25">
      <c r="A7" s="183" t="s">
        <v>161</v>
      </c>
      <c r="B7" s="205">
        <v>0</v>
      </c>
      <c r="C7" s="205">
        <v>0</v>
      </c>
      <c r="D7" s="205"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v>0</v>
      </c>
      <c r="L7" s="205">
        <v>0</v>
      </c>
      <c r="M7" s="205">
        <v>0</v>
      </c>
      <c r="N7" s="205">
        <v>0</v>
      </c>
      <c r="O7" s="205">
        <v>0</v>
      </c>
      <c r="P7" s="205">
        <v>0</v>
      </c>
      <c r="Q7" s="205">
        <v>0</v>
      </c>
    </row>
    <row r="8" spans="1:17" x14ac:dyDescent="0.25">
      <c r="A8" s="183" t="s">
        <v>160</v>
      </c>
      <c r="B8" s="205">
        <v>0</v>
      </c>
      <c r="C8" s="205">
        <v>0</v>
      </c>
      <c r="D8" s="205"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v>0</v>
      </c>
      <c r="L8" s="205">
        <v>0</v>
      </c>
      <c r="M8" s="205">
        <v>0</v>
      </c>
      <c r="N8" s="205">
        <v>0</v>
      </c>
      <c r="O8" s="205">
        <v>0</v>
      </c>
      <c r="P8" s="205">
        <v>0</v>
      </c>
      <c r="Q8" s="205">
        <v>0</v>
      </c>
    </row>
    <row r="9" spans="1:17" x14ac:dyDescent="0.25">
      <c r="A9" s="181" t="s">
        <v>159</v>
      </c>
      <c r="B9" s="204">
        <f>SUM(B10:B15)</f>
        <v>73.623643664915136</v>
      </c>
      <c r="C9" s="204">
        <f t="shared" ref="C9:Q9" si="1">SUM(C10:C15)</f>
        <v>77.960903929293337</v>
      </c>
      <c r="D9" s="204">
        <f t="shared" si="1"/>
        <v>71.966559441710004</v>
      </c>
      <c r="E9" s="204">
        <f t="shared" si="1"/>
        <v>82.857710951193312</v>
      </c>
      <c r="F9" s="204">
        <f t="shared" si="1"/>
        <v>87.748845862810853</v>
      </c>
      <c r="G9" s="204">
        <f t="shared" si="1"/>
        <v>85.934140999068546</v>
      </c>
      <c r="H9" s="204">
        <f t="shared" si="1"/>
        <v>88.147636067235396</v>
      </c>
      <c r="I9" s="204">
        <f t="shared" si="1"/>
        <v>90.599102230999065</v>
      </c>
      <c r="J9" s="204">
        <f t="shared" si="1"/>
        <v>76.268535293695933</v>
      </c>
      <c r="K9" s="204">
        <f t="shared" si="1"/>
        <v>80.844762369252493</v>
      </c>
      <c r="L9" s="204">
        <f t="shared" si="1"/>
        <v>86.937706154641816</v>
      </c>
      <c r="M9" s="204">
        <f t="shared" si="1"/>
        <v>85.952450230485923</v>
      </c>
      <c r="N9" s="204">
        <f t="shared" si="1"/>
        <v>78.657688829155973</v>
      </c>
      <c r="O9" s="204">
        <f t="shared" si="1"/>
        <v>80.597905318065003</v>
      </c>
      <c r="P9" s="204">
        <f t="shared" si="1"/>
        <v>78.768791602186596</v>
      </c>
      <c r="Q9" s="204">
        <f t="shared" si="1"/>
        <v>83.121611536541138</v>
      </c>
    </row>
    <row r="10" spans="1:17" x14ac:dyDescent="0.25">
      <c r="A10" s="202" t="s">
        <v>35</v>
      </c>
      <c r="B10" s="203">
        <v>61.316663031674189</v>
      </c>
      <c r="C10" s="203">
        <v>63.54402921593924</v>
      </c>
      <c r="D10" s="203">
        <v>57.291707092888473</v>
      </c>
      <c r="E10" s="203">
        <v>65.83056873814364</v>
      </c>
      <c r="F10" s="203">
        <v>67.673723928842222</v>
      </c>
      <c r="G10" s="203">
        <v>68.785278607282947</v>
      </c>
      <c r="H10" s="203">
        <v>71.535268347821727</v>
      </c>
      <c r="I10" s="203">
        <v>75.143716737779997</v>
      </c>
      <c r="J10" s="203">
        <v>64.588850768009877</v>
      </c>
      <c r="K10" s="203">
        <v>74.346847116737692</v>
      </c>
      <c r="L10" s="203">
        <v>71.552212202729123</v>
      </c>
      <c r="M10" s="203">
        <v>73.3888452025231</v>
      </c>
      <c r="N10" s="203">
        <v>63.568015676814873</v>
      </c>
      <c r="O10" s="203">
        <v>65.981794217957372</v>
      </c>
      <c r="P10" s="203">
        <v>64.774432890347043</v>
      </c>
      <c r="Q10" s="203">
        <v>71.030082835050536</v>
      </c>
    </row>
    <row r="11" spans="1:17" x14ac:dyDescent="0.25">
      <c r="A11" s="202" t="s">
        <v>166</v>
      </c>
      <c r="B11" s="201">
        <v>12.306980633240942</v>
      </c>
      <c r="C11" s="201">
        <v>14.416874713354099</v>
      </c>
      <c r="D11" s="201">
        <v>14.674852348821533</v>
      </c>
      <c r="E11" s="201">
        <v>17.027142213049672</v>
      </c>
      <c r="F11" s="201">
        <v>20.075121933968635</v>
      </c>
      <c r="G11" s="201">
        <v>17.148862391785592</v>
      </c>
      <c r="H11" s="201">
        <v>16.612367719413669</v>
      </c>
      <c r="I11" s="201">
        <v>15.455385493219071</v>
      </c>
      <c r="J11" s="201">
        <v>11.679684525686056</v>
      </c>
      <c r="K11" s="201">
        <v>6.4979152525148045</v>
      </c>
      <c r="L11" s="201">
        <v>15.385493951912688</v>
      </c>
      <c r="M11" s="201">
        <v>12.563605027962828</v>
      </c>
      <c r="N11" s="201">
        <v>15.089673152341099</v>
      </c>
      <c r="O11" s="201">
        <v>14.616111100107632</v>
      </c>
      <c r="P11" s="201">
        <v>13.994358711839554</v>
      </c>
      <c r="Q11" s="201">
        <v>12.091528701490608</v>
      </c>
    </row>
    <row r="12" spans="1:17" x14ac:dyDescent="0.25">
      <c r="A12" s="202" t="s">
        <v>33</v>
      </c>
      <c r="B12" s="201">
        <v>0</v>
      </c>
      <c r="C12" s="201">
        <v>0</v>
      </c>
      <c r="D12" s="201">
        <v>0</v>
      </c>
      <c r="E12" s="201">
        <v>0</v>
      </c>
      <c r="F12" s="201">
        <v>0</v>
      </c>
      <c r="G12" s="201">
        <v>0</v>
      </c>
      <c r="H12" s="201">
        <v>0</v>
      </c>
      <c r="I12" s="201">
        <v>0</v>
      </c>
      <c r="J12" s="201">
        <v>0</v>
      </c>
      <c r="K12" s="201">
        <v>0</v>
      </c>
      <c r="L12" s="201">
        <v>0</v>
      </c>
      <c r="M12" s="201">
        <v>0</v>
      </c>
      <c r="N12" s="201">
        <v>0</v>
      </c>
      <c r="O12" s="201">
        <v>0</v>
      </c>
      <c r="P12" s="201">
        <v>0</v>
      </c>
      <c r="Q12" s="201">
        <v>0</v>
      </c>
    </row>
    <row r="13" spans="1:17" x14ac:dyDescent="0.25">
      <c r="A13" s="202" t="s">
        <v>32</v>
      </c>
      <c r="B13" s="201">
        <v>0</v>
      </c>
      <c r="C13" s="201">
        <v>0</v>
      </c>
      <c r="D13" s="201">
        <v>0</v>
      </c>
      <c r="E13" s="201">
        <v>0</v>
      </c>
      <c r="F13" s="201">
        <v>0</v>
      </c>
      <c r="G13" s="201">
        <v>0</v>
      </c>
      <c r="H13" s="201">
        <v>0</v>
      </c>
      <c r="I13" s="201">
        <v>0</v>
      </c>
      <c r="J13" s="201">
        <v>0</v>
      </c>
      <c r="K13" s="201">
        <v>0</v>
      </c>
      <c r="L13" s="201">
        <v>0</v>
      </c>
      <c r="M13" s="201">
        <v>0</v>
      </c>
      <c r="N13" s="201">
        <v>0</v>
      </c>
      <c r="O13" s="201">
        <v>0</v>
      </c>
      <c r="P13" s="201">
        <v>0</v>
      </c>
      <c r="Q13" s="201">
        <v>0</v>
      </c>
    </row>
    <row r="14" spans="1:17" x14ac:dyDescent="0.25">
      <c r="A14" s="202" t="s">
        <v>42</v>
      </c>
      <c r="B14" s="203">
        <v>0</v>
      </c>
      <c r="C14" s="203">
        <v>0</v>
      </c>
      <c r="D14" s="203">
        <v>0</v>
      </c>
      <c r="E14" s="203">
        <v>0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3">
        <v>0</v>
      </c>
      <c r="M14" s="203">
        <v>0</v>
      </c>
      <c r="N14" s="203">
        <v>0</v>
      </c>
      <c r="O14" s="203">
        <v>0</v>
      </c>
      <c r="P14" s="203">
        <v>0</v>
      </c>
      <c r="Q14" s="203">
        <v>0</v>
      </c>
    </row>
    <row r="15" spans="1:17" x14ac:dyDescent="0.25">
      <c r="A15" s="202" t="s">
        <v>30</v>
      </c>
      <c r="B15" s="201">
        <v>0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  <c r="O15" s="201">
        <v>0</v>
      </c>
      <c r="P15" s="201">
        <v>0</v>
      </c>
      <c r="Q15" s="201">
        <v>0</v>
      </c>
    </row>
    <row r="16" spans="1:17" x14ac:dyDescent="0.25">
      <c r="A16" s="198" t="s">
        <v>158</v>
      </c>
      <c r="B16" s="197">
        <v>127.52152854314383</v>
      </c>
      <c r="C16" s="197">
        <v>138.46835031283794</v>
      </c>
      <c r="D16" s="197">
        <v>125.86527032484602</v>
      </c>
      <c r="E16" s="197">
        <v>148.01837098393801</v>
      </c>
      <c r="F16" s="197">
        <v>151.20547030508399</v>
      </c>
      <c r="G16" s="197">
        <v>154.3010165981205</v>
      </c>
      <c r="H16" s="197">
        <v>165.33880285408196</v>
      </c>
      <c r="I16" s="197">
        <v>166.88695637156403</v>
      </c>
      <c r="J16" s="197">
        <v>151.159259777058</v>
      </c>
      <c r="K16" s="197">
        <v>152.73103821370202</v>
      </c>
      <c r="L16" s="197">
        <v>165.29568450208322</v>
      </c>
      <c r="M16" s="197">
        <v>170.04025915233481</v>
      </c>
      <c r="N16" s="197">
        <v>152.69784357701548</v>
      </c>
      <c r="O16" s="197">
        <v>154.25096182324799</v>
      </c>
      <c r="P16" s="197">
        <v>157.42324637159535</v>
      </c>
      <c r="Q16" s="197">
        <v>165.29304287187892</v>
      </c>
    </row>
    <row r="17" spans="1:17" x14ac:dyDescent="0.25">
      <c r="A17" s="198" t="s">
        <v>157</v>
      </c>
      <c r="B17" s="197">
        <f>SUM(B18:B24)</f>
        <v>102.86664366505798</v>
      </c>
      <c r="C17" s="197">
        <f t="shared" ref="C17:Q17" si="2">SUM(C18:C24)</f>
        <v>111.12655680772679</v>
      </c>
      <c r="D17" s="197">
        <f t="shared" si="2"/>
        <v>106.8050529270097</v>
      </c>
      <c r="E17" s="197">
        <f t="shared" si="2"/>
        <v>123.0990194044038</v>
      </c>
      <c r="F17" s="197">
        <f t="shared" si="2"/>
        <v>130.48855661931893</v>
      </c>
      <c r="G17" s="197">
        <f t="shared" si="2"/>
        <v>122.41729840954403</v>
      </c>
      <c r="H17" s="197">
        <f t="shared" si="2"/>
        <v>119.87525541136245</v>
      </c>
      <c r="I17" s="197">
        <f t="shared" si="2"/>
        <v>111.89669269961472</v>
      </c>
      <c r="J17" s="197">
        <f t="shared" si="2"/>
        <v>101.64952274405715</v>
      </c>
      <c r="K17" s="197">
        <f t="shared" si="2"/>
        <v>82.680701908092416</v>
      </c>
      <c r="L17" s="197">
        <f t="shared" si="2"/>
        <v>108.39841872995873</v>
      </c>
      <c r="M17" s="197">
        <f t="shared" si="2"/>
        <v>115.37868298444795</v>
      </c>
      <c r="N17" s="197">
        <f t="shared" si="2"/>
        <v>118.02900822483242</v>
      </c>
      <c r="O17" s="197">
        <f t="shared" si="2"/>
        <v>113.78661682404109</v>
      </c>
      <c r="P17" s="197">
        <f t="shared" si="2"/>
        <v>113.8456983925829</v>
      </c>
      <c r="Q17" s="197">
        <f t="shared" si="2"/>
        <v>111.53190717458486</v>
      </c>
    </row>
    <row r="18" spans="1:17" x14ac:dyDescent="0.25">
      <c r="A18" s="200" t="s">
        <v>38</v>
      </c>
      <c r="B18" s="199">
        <v>5.3935048279027384</v>
      </c>
      <c r="C18" s="199">
        <v>7.9429718776319964</v>
      </c>
      <c r="D18" s="199">
        <v>7.9428530562480004</v>
      </c>
      <c r="E18" s="199">
        <v>5.1342720026399995</v>
      </c>
      <c r="F18" s="199">
        <v>5.1478176404159992</v>
      </c>
      <c r="G18" s="199">
        <v>4.9213754147059952</v>
      </c>
      <c r="H18" s="199">
        <v>5.1442926060239991</v>
      </c>
      <c r="I18" s="199">
        <v>5.1454412127360012</v>
      </c>
      <c r="J18" s="199">
        <v>5.1326085032639988</v>
      </c>
      <c r="K18" s="199">
        <v>2.3763880728719999</v>
      </c>
      <c r="L18" s="199">
        <v>2.4603562295657402</v>
      </c>
      <c r="M18" s="199">
        <v>2.4599704473771662</v>
      </c>
      <c r="N18" s="199">
        <v>4.9240229480399824</v>
      </c>
      <c r="O18" s="199">
        <v>2.2718177813693718</v>
      </c>
      <c r="P18" s="199">
        <v>2.2707171921079703</v>
      </c>
      <c r="Q18" s="199">
        <v>0</v>
      </c>
    </row>
    <row r="19" spans="1:17" x14ac:dyDescent="0.25">
      <c r="A19" s="200" t="s">
        <v>36</v>
      </c>
      <c r="B19" s="199">
        <v>0</v>
      </c>
      <c r="C19" s="199">
        <v>0</v>
      </c>
      <c r="D19" s="199">
        <v>0</v>
      </c>
      <c r="E19" s="199">
        <v>0</v>
      </c>
      <c r="F19" s="199">
        <v>0</v>
      </c>
      <c r="G19" s="199">
        <v>0</v>
      </c>
      <c r="H19" s="199">
        <v>0</v>
      </c>
      <c r="I19" s="199">
        <v>0</v>
      </c>
      <c r="J19" s="199">
        <v>2.8970755192800008</v>
      </c>
      <c r="K19" s="199">
        <v>2.8948563478079996</v>
      </c>
      <c r="L19" s="199">
        <v>0</v>
      </c>
      <c r="M19" s="199">
        <v>2.8996236973991607</v>
      </c>
      <c r="N19" s="199">
        <v>2.9009065959335389</v>
      </c>
      <c r="O19" s="199">
        <v>2.8991320007383048</v>
      </c>
      <c r="P19" s="199">
        <v>2.9000706654886499</v>
      </c>
      <c r="Q19" s="199">
        <v>5.741954964213674</v>
      </c>
    </row>
    <row r="20" spans="1:17" x14ac:dyDescent="0.25">
      <c r="A20" s="200" t="s">
        <v>35</v>
      </c>
      <c r="B20" s="199">
        <v>59.828789084312447</v>
      </c>
      <c r="C20" s="199">
        <v>68.000903581256864</v>
      </c>
      <c r="D20" s="199">
        <v>62.280299715715216</v>
      </c>
      <c r="E20" s="199">
        <v>74.786883696597428</v>
      </c>
      <c r="F20" s="199">
        <v>75.971472860987561</v>
      </c>
      <c r="G20" s="199">
        <v>77.800687160931517</v>
      </c>
      <c r="H20" s="199">
        <v>85.536594363556148</v>
      </c>
      <c r="I20" s="199">
        <v>83.398891815205801</v>
      </c>
      <c r="J20" s="199">
        <v>79.012446020195199</v>
      </c>
      <c r="K20" s="199">
        <v>70.747639186279216</v>
      </c>
      <c r="L20" s="199">
        <v>85.478688074250016</v>
      </c>
      <c r="M20" s="199">
        <v>88.14940099219487</v>
      </c>
      <c r="N20" s="199">
        <v>81.494935721349862</v>
      </c>
      <c r="O20" s="199">
        <v>80.55661951412813</v>
      </c>
      <c r="P20" s="199">
        <v>84.777651162668548</v>
      </c>
      <c r="Q20" s="199">
        <v>85.998307893234426</v>
      </c>
    </row>
    <row r="21" spans="1:17" x14ac:dyDescent="0.25">
      <c r="A21" s="200" t="s">
        <v>167</v>
      </c>
      <c r="B21" s="199">
        <v>21.623357681367558</v>
      </c>
      <c r="C21" s="199">
        <v>15.548091352776025</v>
      </c>
      <c r="D21" s="199">
        <v>15.521648193864012</v>
      </c>
      <c r="E21" s="199">
        <v>18.684021425580042</v>
      </c>
      <c r="F21" s="199">
        <v>18.689727489696008</v>
      </c>
      <c r="G21" s="199">
        <v>15.438087836441433</v>
      </c>
      <c r="H21" s="199">
        <v>6.3643411147679601</v>
      </c>
      <c r="I21" s="199">
        <v>3.1434335301599945</v>
      </c>
      <c r="J21" s="199">
        <v>0</v>
      </c>
      <c r="K21" s="199">
        <v>0</v>
      </c>
      <c r="L21" s="199">
        <v>0</v>
      </c>
      <c r="M21" s="199">
        <v>6.0984500146523155</v>
      </c>
      <c r="N21" s="199">
        <v>6.0982400350856096</v>
      </c>
      <c r="O21" s="199">
        <v>6.0971692722275082</v>
      </c>
      <c r="P21" s="199">
        <v>3.0488196901117752</v>
      </c>
      <c r="Q21" s="199">
        <v>3.0491269924278419</v>
      </c>
    </row>
    <row r="22" spans="1:17" x14ac:dyDescent="0.25">
      <c r="A22" s="200" t="s">
        <v>166</v>
      </c>
      <c r="B22" s="199">
        <v>16.020992071475227</v>
      </c>
      <c r="C22" s="199">
        <v>19.634589996061909</v>
      </c>
      <c r="D22" s="199">
        <v>21.06025196118247</v>
      </c>
      <c r="E22" s="199">
        <v>24.493842279586328</v>
      </c>
      <c r="F22" s="199">
        <v>30.679538628219351</v>
      </c>
      <c r="G22" s="199">
        <v>24.257147997465101</v>
      </c>
      <c r="H22" s="199">
        <v>22.830027327014328</v>
      </c>
      <c r="I22" s="199">
        <v>20.208926141512922</v>
      </c>
      <c r="J22" s="199">
        <v>14.607392701317945</v>
      </c>
      <c r="K22" s="199">
        <v>6.6618183011331986</v>
      </c>
      <c r="L22" s="199">
        <v>20.459374426142968</v>
      </c>
      <c r="M22" s="199">
        <v>15.771237832824438</v>
      </c>
      <c r="N22" s="199">
        <v>22.610902924423428</v>
      </c>
      <c r="O22" s="199">
        <v>21.961878255577794</v>
      </c>
      <c r="P22" s="199">
        <v>20.848439682205964</v>
      </c>
      <c r="Q22" s="199">
        <v>16.742517324708917</v>
      </c>
    </row>
    <row r="23" spans="1:17" x14ac:dyDescent="0.25">
      <c r="A23" s="200" t="s">
        <v>165</v>
      </c>
      <c r="B23" s="199">
        <v>0</v>
      </c>
      <c r="C23" s="199">
        <v>0</v>
      </c>
      <c r="D23" s="199">
        <v>0</v>
      </c>
      <c r="E23" s="199">
        <v>0</v>
      </c>
      <c r="F23" s="199">
        <v>0</v>
      </c>
      <c r="G23" s="199">
        <v>0</v>
      </c>
      <c r="H23" s="199">
        <v>0</v>
      </c>
      <c r="I23" s="199">
        <v>0</v>
      </c>
      <c r="J23" s="199">
        <v>0</v>
      </c>
      <c r="K23" s="199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199">
        <v>0</v>
      </c>
    </row>
    <row r="24" spans="1:17" x14ac:dyDescent="0.25">
      <c r="A24" s="200" t="s">
        <v>32</v>
      </c>
      <c r="B24" s="199">
        <v>0</v>
      </c>
      <c r="C24" s="199">
        <v>0</v>
      </c>
      <c r="D24" s="199">
        <v>0</v>
      </c>
      <c r="E24" s="199">
        <v>0</v>
      </c>
      <c r="F24" s="199">
        <v>0</v>
      </c>
      <c r="G24" s="199">
        <v>0</v>
      </c>
      <c r="H24" s="199">
        <v>0</v>
      </c>
      <c r="I24" s="199">
        <v>0</v>
      </c>
      <c r="J24" s="199">
        <v>0</v>
      </c>
      <c r="K24" s="199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199">
        <v>0</v>
      </c>
    </row>
    <row r="25" spans="1:17" x14ac:dyDescent="0.25">
      <c r="A25" s="198" t="s">
        <v>156</v>
      </c>
      <c r="B25" s="197">
        <v>6.3760764271571935</v>
      </c>
      <c r="C25" s="197">
        <v>6.9234175156418996</v>
      </c>
      <c r="D25" s="197">
        <v>6.2932635162422992</v>
      </c>
      <c r="E25" s="197">
        <v>7.4009185491968994</v>
      </c>
      <c r="F25" s="197">
        <v>7.5602735152541998</v>
      </c>
      <c r="G25" s="197">
        <v>7.7150508299060254</v>
      </c>
      <c r="H25" s="197">
        <v>8.2669401427041009</v>
      </c>
      <c r="I25" s="197">
        <v>8.3443478185781998</v>
      </c>
      <c r="J25" s="197">
        <v>7.5579629888528972</v>
      </c>
      <c r="K25" s="197">
        <v>7.6365519106851014</v>
      </c>
      <c r="L25" s="197">
        <v>8.264784225104167</v>
      </c>
      <c r="M25" s="197">
        <v>8.5020129576167349</v>
      </c>
      <c r="N25" s="197">
        <v>7.6348921788507749</v>
      </c>
      <c r="O25" s="197">
        <v>7.7125480911623967</v>
      </c>
      <c r="P25" s="197">
        <v>7.8711623185797661</v>
      </c>
      <c r="Q25" s="197">
        <v>8.2646521435939455</v>
      </c>
    </row>
    <row r="26" spans="1:17" x14ac:dyDescent="0.25">
      <c r="A26" s="198" t="s">
        <v>155</v>
      </c>
      <c r="B26" s="197">
        <v>0</v>
      </c>
      <c r="C26" s="197">
        <v>0</v>
      </c>
      <c r="D26" s="197">
        <v>0</v>
      </c>
      <c r="E26" s="197">
        <v>0</v>
      </c>
      <c r="F26" s="197">
        <v>0</v>
      </c>
      <c r="G26" s="197">
        <v>0</v>
      </c>
      <c r="H26" s="197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</row>
    <row r="27" spans="1:17" x14ac:dyDescent="0.25">
      <c r="A27" s="196" t="s">
        <v>45</v>
      </c>
      <c r="B27" s="195">
        <v>0</v>
      </c>
      <c r="C27" s="195">
        <v>0</v>
      </c>
      <c r="D27" s="195">
        <v>0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>
        <v>0</v>
      </c>
      <c r="K27" s="195">
        <v>0</v>
      </c>
      <c r="L27" s="195">
        <v>0</v>
      </c>
      <c r="M27" s="195">
        <v>0</v>
      </c>
      <c r="N27" s="195">
        <v>0</v>
      </c>
      <c r="O27" s="195">
        <v>0</v>
      </c>
      <c r="P27" s="195">
        <v>0</v>
      </c>
      <c r="Q27" s="195">
        <v>0</v>
      </c>
    </row>
    <row r="29" spans="1:17" ht="12.75" x14ac:dyDescent="0.25">
      <c r="A29" s="215" t="s">
        <v>173</v>
      </c>
      <c r="B29" s="188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</row>
    <row r="31" spans="1:17" x14ac:dyDescent="0.25">
      <c r="A31" s="187" t="s">
        <v>163</v>
      </c>
      <c r="B31" s="194">
        <f t="shared" ref="B31:Q31" si="3">SUM(B32:B40)</f>
        <v>1</v>
      </c>
      <c r="C31" s="194">
        <f t="shared" si="3"/>
        <v>1</v>
      </c>
      <c r="D31" s="194">
        <f t="shared" si="3"/>
        <v>1</v>
      </c>
      <c r="E31" s="194">
        <f t="shared" si="3"/>
        <v>1</v>
      </c>
      <c r="F31" s="194">
        <f t="shared" si="3"/>
        <v>1</v>
      </c>
      <c r="G31" s="194">
        <f t="shared" si="3"/>
        <v>0.99999999999999989</v>
      </c>
      <c r="H31" s="194">
        <f t="shared" si="3"/>
        <v>1</v>
      </c>
      <c r="I31" s="194">
        <f t="shared" si="3"/>
        <v>0.99999999999999978</v>
      </c>
      <c r="J31" s="194">
        <f t="shared" si="3"/>
        <v>0.99999999999999989</v>
      </c>
      <c r="K31" s="194">
        <f t="shared" si="3"/>
        <v>0.99999999999999978</v>
      </c>
      <c r="L31" s="194">
        <f t="shared" si="3"/>
        <v>1.0000000000000002</v>
      </c>
      <c r="M31" s="194">
        <f t="shared" si="3"/>
        <v>0.99999999999999989</v>
      </c>
      <c r="N31" s="194">
        <f t="shared" si="3"/>
        <v>1</v>
      </c>
      <c r="O31" s="194">
        <f t="shared" si="3"/>
        <v>1</v>
      </c>
      <c r="P31" s="194">
        <f t="shared" si="3"/>
        <v>1</v>
      </c>
      <c r="Q31" s="194">
        <f t="shared" si="3"/>
        <v>0.99999999999999989</v>
      </c>
    </row>
    <row r="32" spans="1:17" x14ac:dyDescent="0.25">
      <c r="A32" s="185" t="s">
        <v>162</v>
      </c>
      <c r="B32" s="193">
        <f t="shared" ref="B32:Q32" si="4">IF(B$6=0,0,B$6/B$5)</f>
        <v>0</v>
      </c>
      <c r="C32" s="193">
        <f t="shared" si="4"/>
        <v>0</v>
      </c>
      <c r="D32" s="193">
        <f t="shared" si="4"/>
        <v>0</v>
      </c>
      <c r="E32" s="193">
        <f t="shared" si="4"/>
        <v>0</v>
      </c>
      <c r="F32" s="193">
        <f t="shared" si="4"/>
        <v>0</v>
      </c>
      <c r="G32" s="193">
        <f t="shared" si="4"/>
        <v>0</v>
      </c>
      <c r="H32" s="193">
        <f t="shared" si="4"/>
        <v>0</v>
      </c>
      <c r="I32" s="193">
        <f t="shared" si="4"/>
        <v>0</v>
      </c>
      <c r="J32" s="193">
        <f t="shared" si="4"/>
        <v>0</v>
      </c>
      <c r="K32" s="193">
        <f t="shared" si="4"/>
        <v>0</v>
      </c>
      <c r="L32" s="193">
        <f t="shared" si="4"/>
        <v>0</v>
      </c>
      <c r="M32" s="193">
        <f t="shared" si="4"/>
        <v>0</v>
      </c>
      <c r="N32" s="193">
        <f t="shared" si="4"/>
        <v>0</v>
      </c>
      <c r="O32" s="193">
        <f t="shared" si="4"/>
        <v>0</v>
      </c>
      <c r="P32" s="193">
        <f t="shared" si="4"/>
        <v>0</v>
      </c>
      <c r="Q32" s="193">
        <f t="shared" si="4"/>
        <v>0</v>
      </c>
    </row>
    <row r="33" spans="1:17" x14ac:dyDescent="0.25">
      <c r="A33" s="183" t="s">
        <v>161</v>
      </c>
      <c r="B33" s="192">
        <f t="shared" ref="B33:Q33" si="5">IF(B$7=0,0,B$7/B$5)</f>
        <v>0</v>
      </c>
      <c r="C33" s="192">
        <f t="shared" si="5"/>
        <v>0</v>
      </c>
      <c r="D33" s="192">
        <f t="shared" si="5"/>
        <v>0</v>
      </c>
      <c r="E33" s="192">
        <f t="shared" si="5"/>
        <v>0</v>
      </c>
      <c r="F33" s="192">
        <f t="shared" si="5"/>
        <v>0</v>
      </c>
      <c r="G33" s="192">
        <f t="shared" si="5"/>
        <v>0</v>
      </c>
      <c r="H33" s="192">
        <f t="shared" si="5"/>
        <v>0</v>
      </c>
      <c r="I33" s="192">
        <f t="shared" si="5"/>
        <v>0</v>
      </c>
      <c r="J33" s="192">
        <f t="shared" si="5"/>
        <v>0</v>
      </c>
      <c r="K33" s="192">
        <f t="shared" si="5"/>
        <v>0</v>
      </c>
      <c r="L33" s="192">
        <f t="shared" si="5"/>
        <v>0</v>
      </c>
      <c r="M33" s="192">
        <f t="shared" si="5"/>
        <v>0</v>
      </c>
      <c r="N33" s="192">
        <f t="shared" si="5"/>
        <v>0</v>
      </c>
      <c r="O33" s="192">
        <f t="shared" si="5"/>
        <v>0</v>
      </c>
      <c r="P33" s="192">
        <f t="shared" si="5"/>
        <v>0</v>
      </c>
      <c r="Q33" s="192">
        <f t="shared" si="5"/>
        <v>0</v>
      </c>
    </row>
    <row r="34" spans="1:17" x14ac:dyDescent="0.25">
      <c r="A34" s="183" t="s">
        <v>160</v>
      </c>
      <c r="B34" s="192">
        <f t="shared" ref="B34:Q34" si="6">IF(B$8=0,0,B$8/B$5)</f>
        <v>0</v>
      </c>
      <c r="C34" s="192">
        <f t="shared" si="6"/>
        <v>0</v>
      </c>
      <c r="D34" s="192">
        <f t="shared" si="6"/>
        <v>0</v>
      </c>
      <c r="E34" s="192">
        <f t="shared" si="6"/>
        <v>0</v>
      </c>
      <c r="F34" s="192">
        <f t="shared" si="6"/>
        <v>0</v>
      </c>
      <c r="G34" s="192">
        <f t="shared" si="6"/>
        <v>0</v>
      </c>
      <c r="H34" s="192">
        <f t="shared" si="6"/>
        <v>0</v>
      </c>
      <c r="I34" s="192">
        <f t="shared" si="6"/>
        <v>0</v>
      </c>
      <c r="J34" s="192">
        <f t="shared" si="6"/>
        <v>0</v>
      </c>
      <c r="K34" s="192">
        <f t="shared" si="6"/>
        <v>0</v>
      </c>
      <c r="L34" s="192">
        <f t="shared" si="6"/>
        <v>0</v>
      </c>
      <c r="M34" s="192">
        <f t="shared" si="6"/>
        <v>0</v>
      </c>
      <c r="N34" s="192">
        <f t="shared" si="6"/>
        <v>0</v>
      </c>
      <c r="O34" s="192">
        <f t="shared" si="6"/>
        <v>0</v>
      </c>
      <c r="P34" s="192">
        <f t="shared" si="6"/>
        <v>0</v>
      </c>
      <c r="Q34" s="192">
        <f t="shared" si="6"/>
        <v>0</v>
      </c>
    </row>
    <row r="35" spans="1:17" x14ac:dyDescent="0.25">
      <c r="A35" s="181" t="s">
        <v>159</v>
      </c>
      <c r="B35" s="191">
        <f t="shared" ref="B35:Q35" si="7">IF(B$9=0,0,B$9/B$5)</f>
        <v>0.23719882602150752</v>
      </c>
      <c r="C35" s="191">
        <f t="shared" si="7"/>
        <v>0.23308145101759736</v>
      </c>
      <c r="D35" s="191">
        <f t="shared" si="7"/>
        <v>0.23145571543631777</v>
      </c>
      <c r="E35" s="191">
        <f t="shared" si="7"/>
        <v>0.22928392143093854</v>
      </c>
      <c r="F35" s="191">
        <f t="shared" si="7"/>
        <v>0.23275361684225929</v>
      </c>
      <c r="G35" s="191">
        <f t="shared" si="7"/>
        <v>0.23202397460037494</v>
      </c>
      <c r="H35" s="191">
        <f t="shared" si="7"/>
        <v>0.23097752134980626</v>
      </c>
      <c r="I35" s="191">
        <f t="shared" si="7"/>
        <v>0.23985332914129975</v>
      </c>
      <c r="J35" s="191">
        <f t="shared" si="7"/>
        <v>0.22656132509823912</v>
      </c>
      <c r="K35" s="191">
        <f t="shared" si="7"/>
        <v>0.24960326030634439</v>
      </c>
      <c r="L35" s="191">
        <f t="shared" si="7"/>
        <v>0.2356695823711823</v>
      </c>
      <c r="M35" s="191">
        <f t="shared" si="7"/>
        <v>0.2262660376473983</v>
      </c>
      <c r="N35" s="191">
        <f t="shared" si="7"/>
        <v>0.22031766789302015</v>
      </c>
      <c r="O35" s="191">
        <f t="shared" si="7"/>
        <v>0.22617749522265429</v>
      </c>
      <c r="P35" s="191">
        <f t="shared" si="7"/>
        <v>0.22008056209723961</v>
      </c>
      <c r="Q35" s="191">
        <f t="shared" si="7"/>
        <v>0.22574437832917252</v>
      </c>
    </row>
    <row r="36" spans="1:17" x14ac:dyDescent="0.25">
      <c r="A36" s="179" t="s">
        <v>158</v>
      </c>
      <c r="B36" s="190">
        <f t="shared" ref="B36:Q36" si="8">IF(B$16=0,0,B$16/B$5)</f>
        <v>0.41084569245947744</v>
      </c>
      <c r="C36" s="190">
        <f t="shared" si="8"/>
        <v>0.41398191124362194</v>
      </c>
      <c r="D36" s="190">
        <f t="shared" si="8"/>
        <v>0.4048024029162976</v>
      </c>
      <c r="E36" s="190">
        <f t="shared" si="8"/>
        <v>0.40959654995788874</v>
      </c>
      <c r="F36" s="190">
        <f t="shared" si="8"/>
        <v>0.40107217085072416</v>
      </c>
      <c r="G36" s="190">
        <f t="shared" si="8"/>
        <v>0.41661596589837796</v>
      </c>
      <c r="H36" s="190">
        <f t="shared" si="8"/>
        <v>0.43324527542690655</v>
      </c>
      <c r="I36" s="190">
        <f t="shared" si="8"/>
        <v>0.44181886012422877</v>
      </c>
      <c r="J36" s="190">
        <f t="shared" si="8"/>
        <v>0.44902976127810773</v>
      </c>
      <c r="K36" s="190">
        <f t="shared" si="8"/>
        <v>0.4715477412623556</v>
      </c>
      <c r="L36" s="190">
        <f t="shared" si="8"/>
        <v>0.44808135223941326</v>
      </c>
      <c r="M36" s="190">
        <f t="shared" si="8"/>
        <v>0.44762348921717343</v>
      </c>
      <c r="N36" s="190">
        <f t="shared" si="8"/>
        <v>0.42770177067179699</v>
      </c>
      <c r="O36" s="190">
        <f t="shared" si="8"/>
        <v>0.43286604091245251</v>
      </c>
      <c r="P36" s="190">
        <f t="shared" si="8"/>
        <v>0.43984166627320948</v>
      </c>
      <c r="Q36" s="190">
        <f t="shared" si="8"/>
        <v>0.44890822633829652</v>
      </c>
    </row>
    <row r="37" spans="1:17" x14ac:dyDescent="0.25">
      <c r="A37" s="179" t="s">
        <v>157</v>
      </c>
      <c r="B37" s="190">
        <f t="shared" ref="B37:Q37" si="9">IF(B$17=0,0,B$17/B$5)</f>
        <v>0.33141319689604121</v>
      </c>
      <c r="C37" s="190">
        <f t="shared" si="9"/>
        <v>0.33223754217659957</v>
      </c>
      <c r="D37" s="190">
        <f t="shared" si="9"/>
        <v>0.3435017615015698</v>
      </c>
      <c r="E37" s="190">
        <f t="shared" si="9"/>
        <v>0.34063970111327835</v>
      </c>
      <c r="F37" s="190">
        <f t="shared" si="9"/>
        <v>0.34612060376448034</v>
      </c>
      <c r="G37" s="190">
        <f t="shared" si="9"/>
        <v>0.3305292612063282</v>
      </c>
      <c r="H37" s="190">
        <f t="shared" si="9"/>
        <v>0.3141149394519418</v>
      </c>
      <c r="I37" s="190">
        <f t="shared" si="9"/>
        <v>0.29623686772825986</v>
      </c>
      <c r="J37" s="190">
        <f t="shared" si="9"/>
        <v>0.30195742555974775</v>
      </c>
      <c r="K37" s="190">
        <f t="shared" si="9"/>
        <v>0.25527161136818211</v>
      </c>
      <c r="L37" s="190">
        <f t="shared" si="9"/>
        <v>0.29384499777743384</v>
      </c>
      <c r="M37" s="190">
        <f t="shared" si="9"/>
        <v>0.30372929867456955</v>
      </c>
      <c r="N37" s="190">
        <f t="shared" si="9"/>
        <v>0.33059547290159308</v>
      </c>
      <c r="O37" s="190">
        <f t="shared" si="9"/>
        <v>0.31931316181927066</v>
      </c>
      <c r="P37" s="190">
        <f t="shared" si="9"/>
        <v>0.3180856883158904</v>
      </c>
      <c r="Q37" s="190">
        <f t="shared" si="9"/>
        <v>0.30290198401561608</v>
      </c>
    </row>
    <row r="38" spans="1:17" x14ac:dyDescent="0.25">
      <c r="A38" s="179" t="s">
        <v>156</v>
      </c>
      <c r="B38" s="190">
        <f t="shared" ref="B38:Q38" si="10">IF(B$25=0,0,B$25/B$5)</f>
        <v>2.0542284622973878E-2</v>
      </c>
      <c r="C38" s="190">
        <f t="shared" si="10"/>
        <v>2.0699095562181104E-2</v>
      </c>
      <c r="D38" s="190">
        <f t="shared" si="10"/>
        <v>2.0240120145814874E-2</v>
      </c>
      <c r="E38" s="190">
        <f t="shared" si="10"/>
        <v>2.0479827497894433E-2</v>
      </c>
      <c r="F38" s="190">
        <f t="shared" si="10"/>
        <v>2.0053608542536207E-2</v>
      </c>
      <c r="G38" s="190">
        <f t="shared" si="10"/>
        <v>2.0830798294918899E-2</v>
      </c>
      <c r="H38" s="190">
        <f t="shared" si="10"/>
        <v>2.1662263771345336E-2</v>
      </c>
      <c r="I38" s="190">
        <f t="shared" si="10"/>
        <v>2.2090943006211436E-2</v>
      </c>
      <c r="J38" s="190">
        <f t="shared" si="10"/>
        <v>2.2451488063905376E-2</v>
      </c>
      <c r="K38" s="190">
        <f t="shared" si="10"/>
        <v>2.3577387063117784E-2</v>
      </c>
      <c r="L38" s="190">
        <f t="shared" si="10"/>
        <v>2.2404067611970679E-2</v>
      </c>
      <c r="M38" s="190">
        <f t="shared" si="10"/>
        <v>2.2381174460858657E-2</v>
      </c>
      <c r="N38" s="190">
        <f t="shared" si="10"/>
        <v>2.1385088533589853E-2</v>
      </c>
      <c r="O38" s="190">
        <f t="shared" si="10"/>
        <v>2.164330204562262E-2</v>
      </c>
      <c r="P38" s="190">
        <f t="shared" si="10"/>
        <v>2.1992083313660468E-2</v>
      </c>
      <c r="Q38" s="190">
        <f t="shared" si="10"/>
        <v>2.2445411316914823E-2</v>
      </c>
    </row>
    <row r="39" spans="1:17" x14ac:dyDescent="0.25">
      <c r="A39" s="179" t="s">
        <v>155</v>
      </c>
      <c r="B39" s="190">
        <f t="shared" ref="B39:Q39" si="11">IF(B$26=0,0,B$26/B$5)</f>
        <v>0</v>
      </c>
      <c r="C39" s="190">
        <f t="shared" si="11"/>
        <v>0</v>
      </c>
      <c r="D39" s="190">
        <f t="shared" si="11"/>
        <v>0</v>
      </c>
      <c r="E39" s="190">
        <f t="shared" si="11"/>
        <v>0</v>
      </c>
      <c r="F39" s="190">
        <f t="shared" si="11"/>
        <v>0</v>
      </c>
      <c r="G39" s="190">
        <f t="shared" si="11"/>
        <v>0</v>
      </c>
      <c r="H39" s="190">
        <f t="shared" si="11"/>
        <v>0</v>
      </c>
      <c r="I39" s="190">
        <f t="shared" si="11"/>
        <v>0</v>
      </c>
      <c r="J39" s="190">
        <f t="shared" si="11"/>
        <v>0</v>
      </c>
      <c r="K39" s="190">
        <f t="shared" si="11"/>
        <v>0</v>
      </c>
      <c r="L39" s="190">
        <f t="shared" si="11"/>
        <v>0</v>
      </c>
      <c r="M39" s="190">
        <f t="shared" si="11"/>
        <v>0</v>
      </c>
      <c r="N39" s="190">
        <f t="shared" si="11"/>
        <v>0</v>
      </c>
      <c r="O39" s="190">
        <f t="shared" si="11"/>
        <v>0</v>
      </c>
      <c r="P39" s="190">
        <f t="shared" si="11"/>
        <v>0</v>
      </c>
      <c r="Q39" s="190">
        <f t="shared" si="11"/>
        <v>0</v>
      </c>
    </row>
    <row r="40" spans="1:17" x14ac:dyDescent="0.25">
      <c r="A40" s="177" t="s">
        <v>45</v>
      </c>
      <c r="B40" s="189">
        <f t="shared" ref="B40:Q40" si="12">IF(B$27=0,0,B$27/B$5)</f>
        <v>0</v>
      </c>
      <c r="C40" s="189">
        <f t="shared" si="12"/>
        <v>0</v>
      </c>
      <c r="D40" s="189">
        <f t="shared" si="12"/>
        <v>0</v>
      </c>
      <c r="E40" s="189">
        <f t="shared" si="12"/>
        <v>0</v>
      </c>
      <c r="F40" s="189">
        <f t="shared" si="12"/>
        <v>0</v>
      </c>
      <c r="G40" s="189">
        <f t="shared" si="12"/>
        <v>0</v>
      </c>
      <c r="H40" s="189">
        <f t="shared" si="12"/>
        <v>0</v>
      </c>
      <c r="I40" s="189">
        <f t="shared" si="12"/>
        <v>0</v>
      </c>
      <c r="J40" s="189">
        <f t="shared" si="12"/>
        <v>0</v>
      </c>
      <c r="K40" s="189">
        <f t="shared" si="12"/>
        <v>0</v>
      </c>
      <c r="L40" s="189">
        <f t="shared" si="12"/>
        <v>0</v>
      </c>
      <c r="M40" s="189">
        <f t="shared" si="12"/>
        <v>0</v>
      </c>
      <c r="N40" s="189">
        <f t="shared" si="12"/>
        <v>0</v>
      </c>
      <c r="O40" s="189">
        <f t="shared" si="12"/>
        <v>0</v>
      </c>
      <c r="P40" s="189">
        <f t="shared" si="12"/>
        <v>0</v>
      </c>
      <c r="Q40" s="189">
        <f t="shared" si="12"/>
        <v>0</v>
      </c>
    </row>
    <row r="42" spans="1:17" ht="12.75" x14ac:dyDescent="0.25">
      <c r="A42" s="214" t="s">
        <v>172</v>
      </c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</row>
    <row r="44" spans="1:17" x14ac:dyDescent="0.25">
      <c r="A44" s="187" t="s">
        <v>163</v>
      </c>
      <c r="B44" s="213">
        <f>IF(B$5=0,0,B$5/AGR_fec!B$5)</f>
        <v>2.3955297385983862</v>
      </c>
      <c r="C44" s="213">
        <f>IF(C$5=0,0,C$5/AGR_fec!C$5)</f>
        <v>2.4618322642932595</v>
      </c>
      <c r="D44" s="213">
        <f>IF(D$5=0,0,D$5/AGR_fec!D$5)</f>
        <v>2.4203230931688746</v>
      </c>
      <c r="E44" s="213">
        <f>IF(E$5=0,0,E$5/AGR_fec!E$5)</f>
        <v>2.4641786985554548</v>
      </c>
      <c r="F44" s="213">
        <f>IF(F$5=0,0,F$5/AGR_fec!F$5)</f>
        <v>2.4171433034883898</v>
      </c>
      <c r="G44" s="213">
        <f>IF(G$5=0,0,G$5/AGR_fec!G$5)</f>
        <v>2.432002676674041</v>
      </c>
      <c r="H44" s="213">
        <f>IF(H$5=0,0,H$5/AGR_fec!H$5)</f>
        <v>2.4631682607882781</v>
      </c>
      <c r="I44" s="213">
        <f>IF(I$5=0,0,I$5/AGR_fec!I$5)</f>
        <v>2.4193963838656227</v>
      </c>
      <c r="J44" s="213">
        <f>IF(J$5=0,0,J$5/AGR_fec!J$5)</f>
        <v>2.5500230947859541</v>
      </c>
      <c r="K44" s="213">
        <f>IF(K$5=0,0,K$5/AGR_fec!K$5)</f>
        <v>2.3358936719487704</v>
      </c>
      <c r="L44" s="213">
        <f>IF(L$5=0,0,L$5/AGR_fec!L$5)</f>
        <v>2.365575869125788</v>
      </c>
      <c r="M44" s="213">
        <f>IF(M$5=0,0,M$5/AGR_fec!M$5)</f>
        <v>2.4793836461666441</v>
      </c>
      <c r="N44" s="213">
        <f>IF(N$5=0,0,N$5/AGR_fec!N$5)</f>
        <v>2.4064831965063647</v>
      </c>
      <c r="O44" s="213">
        <f>IF(O$5=0,0,O$5/AGR_fec!O$5)</f>
        <v>2.325268891895095</v>
      </c>
      <c r="P44" s="213">
        <f>IF(P$5=0,0,P$5/AGR_fec!P$5)</f>
        <v>2.3508641297062502</v>
      </c>
      <c r="Q44" s="213">
        <f>IF(Q$5=0,0,Q$5/AGR_fec!Q$5)</f>
        <v>2.30455116826916</v>
      </c>
    </row>
    <row r="45" spans="1:17" x14ac:dyDescent="0.25">
      <c r="A45" s="185" t="s">
        <v>162</v>
      </c>
      <c r="B45" s="212">
        <f>IF(B$6=0,0,B$6/AGR_fec!B$6)</f>
        <v>0</v>
      </c>
      <c r="C45" s="212">
        <f>IF(C$6=0,0,C$6/AGR_fec!C$6)</f>
        <v>0</v>
      </c>
      <c r="D45" s="212">
        <f>IF(D$6=0,0,D$6/AGR_fec!D$6)</f>
        <v>0</v>
      </c>
      <c r="E45" s="212">
        <f>IF(E$6=0,0,E$6/AGR_fec!E$6)</f>
        <v>0</v>
      </c>
      <c r="F45" s="212">
        <f>IF(F$6=0,0,F$6/AGR_fec!F$6)</f>
        <v>0</v>
      </c>
      <c r="G45" s="212">
        <f>IF(G$6=0,0,G$6/AGR_fec!G$6)</f>
        <v>0</v>
      </c>
      <c r="H45" s="212">
        <f>IF(H$6=0,0,H$6/AGR_fec!H$6)</f>
        <v>0</v>
      </c>
      <c r="I45" s="212">
        <f>IF(I$6=0,0,I$6/AGR_fec!I$6)</f>
        <v>0</v>
      </c>
      <c r="J45" s="212">
        <f>IF(J$6=0,0,J$6/AGR_fec!J$6)</f>
        <v>0</v>
      </c>
      <c r="K45" s="212">
        <f>IF(K$6=0,0,K$6/AGR_fec!K$6)</f>
        <v>0</v>
      </c>
      <c r="L45" s="212">
        <f>IF(L$6=0,0,L$6/AGR_fec!L$6)</f>
        <v>0</v>
      </c>
      <c r="M45" s="212">
        <f>IF(M$6=0,0,M$6/AGR_fec!M$6)</f>
        <v>0</v>
      </c>
      <c r="N45" s="212">
        <f>IF(N$6=0,0,N$6/AGR_fec!N$6)</f>
        <v>0</v>
      </c>
      <c r="O45" s="212">
        <f>IF(O$6=0,0,O$6/AGR_fec!O$6)</f>
        <v>0</v>
      </c>
      <c r="P45" s="212">
        <f>IF(P$6=0,0,P$6/AGR_fec!P$6)</f>
        <v>0</v>
      </c>
      <c r="Q45" s="212">
        <f>IF(Q$6=0,0,Q$6/AGR_fec!Q$6)</f>
        <v>0</v>
      </c>
    </row>
    <row r="46" spans="1:17" x14ac:dyDescent="0.25">
      <c r="A46" s="183" t="s">
        <v>161</v>
      </c>
      <c r="B46" s="211">
        <f>IF(B$7=0,0,B$7/AGR_fec!B$7)</f>
        <v>0</v>
      </c>
      <c r="C46" s="211">
        <f>IF(C$7=0,0,C$7/AGR_fec!C$7)</f>
        <v>0</v>
      </c>
      <c r="D46" s="211">
        <f>IF(D$7=0,0,D$7/AGR_fec!D$7)</f>
        <v>0</v>
      </c>
      <c r="E46" s="211">
        <f>IF(E$7=0,0,E$7/AGR_fec!E$7)</f>
        <v>0</v>
      </c>
      <c r="F46" s="211">
        <f>IF(F$7=0,0,F$7/AGR_fec!F$7)</f>
        <v>0</v>
      </c>
      <c r="G46" s="211">
        <f>IF(G$7=0,0,G$7/AGR_fec!G$7)</f>
        <v>0</v>
      </c>
      <c r="H46" s="211">
        <f>IF(H$7=0,0,H$7/AGR_fec!H$7)</f>
        <v>0</v>
      </c>
      <c r="I46" s="211">
        <f>IF(I$7=0,0,I$7/AGR_fec!I$7)</f>
        <v>0</v>
      </c>
      <c r="J46" s="211">
        <f>IF(J$7=0,0,J$7/AGR_fec!J$7)</f>
        <v>0</v>
      </c>
      <c r="K46" s="211">
        <f>IF(K$7=0,0,K$7/AGR_fec!K$7)</f>
        <v>0</v>
      </c>
      <c r="L46" s="211">
        <f>IF(L$7=0,0,L$7/AGR_fec!L$7)</f>
        <v>0</v>
      </c>
      <c r="M46" s="211">
        <f>IF(M$7=0,0,M$7/AGR_fec!M$7)</f>
        <v>0</v>
      </c>
      <c r="N46" s="211">
        <f>IF(N$7=0,0,N$7/AGR_fec!N$7)</f>
        <v>0</v>
      </c>
      <c r="O46" s="211">
        <f>IF(O$7=0,0,O$7/AGR_fec!O$7)</f>
        <v>0</v>
      </c>
      <c r="P46" s="211">
        <f>IF(P$7=0,0,P$7/AGR_fec!P$7)</f>
        <v>0</v>
      </c>
      <c r="Q46" s="211">
        <f>IF(Q$7=0,0,Q$7/AGR_fec!Q$7)</f>
        <v>0</v>
      </c>
    </row>
    <row r="47" spans="1:17" x14ac:dyDescent="0.25">
      <c r="A47" s="183" t="s">
        <v>160</v>
      </c>
      <c r="B47" s="211">
        <f>IF(B$8=0,0,B$8/AGR_fec!B$8)</f>
        <v>0</v>
      </c>
      <c r="C47" s="211">
        <f>IF(C$8=0,0,C$8/AGR_fec!C$8)</f>
        <v>0</v>
      </c>
      <c r="D47" s="211">
        <f>IF(D$8=0,0,D$8/AGR_fec!D$8)</f>
        <v>0</v>
      </c>
      <c r="E47" s="211">
        <f>IF(E$8=0,0,E$8/AGR_fec!E$8)</f>
        <v>0</v>
      </c>
      <c r="F47" s="211">
        <f>IF(F$8=0,0,F$8/AGR_fec!F$8)</f>
        <v>0</v>
      </c>
      <c r="G47" s="211">
        <f>IF(G$8=0,0,G$8/AGR_fec!G$8)</f>
        <v>0</v>
      </c>
      <c r="H47" s="211">
        <f>IF(H$8=0,0,H$8/AGR_fec!H$8)</f>
        <v>0</v>
      </c>
      <c r="I47" s="211">
        <f>IF(I$8=0,0,I$8/AGR_fec!I$8)</f>
        <v>0</v>
      </c>
      <c r="J47" s="211">
        <f>IF(J$8=0,0,J$8/AGR_fec!J$8)</f>
        <v>0</v>
      </c>
      <c r="K47" s="211">
        <f>IF(K$8=0,0,K$8/AGR_fec!K$8)</f>
        <v>0</v>
      </c>
      <c r="L47" s="211">
        <f>IF(L$8=0,0,L$8/AGR_fec!L$8)</f>
        <v>0</v>
      </c>
      <c r="M47" s="211">
        <f>IF(M$8=0,0,M$8/AGR_fec!M$8)</f>
        <v>0</v>
      </c>
      <c r="N47" s="211">
        <f>IF(N$8=0,0,N$8/AGR_fec!N$8)</f>
        <v>0</v>
      </c>
      <c r="O47" s="211">
        <f>IF(O$8=0,0,O$8/AGR_fec!O$8)</f>
        <v>0</v>
      </c>
      <c r="P47" s="211">
        <f>IF(P$8=0,0,P$8/AGR_fec!P$8)</f>
        <v>0</v>
      </c>
      <c r="Q47" s="211">
        <f>IF(Q$8=0,0,Q$8/AGR_fec!Q$8)</f>
        <v>0</v>
      </c>
    </row>
    <row r="48" spans="1:17" x14ac:dyDescent="0.25">
      <c r="A48" s="181" t="s">
        <v>159</v>
      </c>
      <c r="B48" s="210">
        <f>IF(B$9=0,0,B$9/AGR_fec!B$9)</f>
        <v>2.781612680824749</v>
      </c>
      <c r="C48" s="210">
        <f>IF(C$9=0,0,C$9/AGR_fec!C$9)</f>
        <v>2.806751439512456</v>
      </c>
      <c r="D48" s="210">
        <f>IF(D$9=0,0,D$9/AGR_fec!D$9)</f>
        <v>2.7173163294516138</v>
      </c>
      <c r="E48" s="210">
        <f>IF(E$9=0,0,E$9/AGR_fec!E$9)</f>
        <v>2.6863462479412319</v>
      </c>
      <c r="F48" s="210">
        <f>IF(F$9=0,0,F$9/AGR_fec!F$9)</f>
        <v>2.6242162518169576</v>
      </c>
      <c r="G48" s="210">
        <f>IF(G$9=0,0,G$9/AGR_fec!G$9)</f>
        <v>2.5695374008713578</v>
      </c>
      <c r="H48" s="210">
        <f>IF(H$9=0,0,H$9/AGR_fec!H$9)</f>
        <v>2.6781911090310184</v>
      </c>
      <c r="I48" s="210">
        <f>IF(I$9=0,0,I$9/AGR_fec!I$9)</f>
        <v>2.7005098258665723</v>
      </c>
      <c r="J48" s="210">
        <f>IF(J$9=0,0,J$9/AGR_fec!J$9)</f>
        <v>2.7504110872024485</v>
      </c>
      <c r="K48" s="210">
        <f>IF(K$9=0,0,K$9/AGR_fec!K$9)</f>
        <v>2.5694616686982821</v>
      </c>
      <c r="L48" s="210">
        <f>IF(L$9=0,0,L$9/AGR_fec!L$9)</f>
        <v>2.2805850594791046</v>
      </c>
      <c r="M48" s="210">
        <f>IF(M$9=0,0,M$9/AGR_fec!M$9)</f>
        <v>2.3536417331308299</v>
      </c>
      <c r="N48" s="210">
        <f>IF(N$9=0,0,N$9/AGR_fec!N$9)</f>
        <v>2.2606960300984942</v>
      </c>
      <c r="O48" s="210">
        <f>IF(O$9=0,0,O$9/AGR_fec!O$9)</f>
        <v>2.2924348547066247</v>
      </c>
      <c r="P48" s="210">
        <f>IF(P$9=0,0,P$9/AGR_fec!P$9)</f>
        <v>2.2190471648037042</v>
      </c>
      <c r="Q48" s="210">
        <f>IF(Q$9=0,0,Q$9/AGR_fec!Q$9)</f>
        <v>2.1888778965695259</v>
      </c>
    </row>
    <row r="49" spans="1:17" x14ac:dyDescent="0.25">
      <c r="A49" s="179" t="s">
        <v>158</v>
      </c>
      <c r="B49" s="209">
        <f>IF(B$16=0,0,B$16/AGR_fec!B$16)</f>
        <v>3.1024188000000001</v>
      </c>
      <c r="C49" s="209">
        <f>IF(C$16=0,0,C$16/AGR_fec!C$16)</f>
        <v>3.1024187999999997</v>
      </c>
      <c r="D49" s="209">
        <f>IF(D$16=0,0,D$16/AGR_fec!D$16)</f>
        <v>3.1024188000000006</v>
      </c>
      <c r="E49" s="209">
        <f>IF(E$16=0,0,E$16/AGR_fec!E$16)</f>
        <v>3.1024188000000006</v>
      </c>
      <c r="F49" s="209">
        <f>IF(F$16=0,0,F$16/AGR_fec!F$16)</f>
        <v>3.1024188000000006</v>
      </c>
      <c r="G49" s="209">
        <f>IF(G$16=0,0,G$16/AGR_fec!G$16)</f>
        <v>3.1024188000000001</v>
      </c>
      <c r="H49" s="209">
        <f>IF(H$16=0,0,H$16/AGR_fec!H$16)</f>
        <v>3.1024188000000001</v>
      </c>
      <c r="I49" s="209">
        <f>IF(I$16=0,0,I$16/AGR_fec!I$16)</f>
        <v>3.1024188000000001</v>
      </c>
      <c r="J49" s="209">
        <f>IF(J$16=0,0,J$16/AGR_fec!J$16)</f>
        <v>3.1024188000000001</v>
      </c>
      <c r="K49" s="209">
        <f>IF(K$16=0,0,K$16/AGR_fec!K$16)</f>
        <v>3.102418800000001</v>
      </c>
      <c r="L49" s="209">
        <f>IF(L$16=0,0,L$16/AGR_fec!L$16)</f>
        <v>3.1017251468188682</v>
      </c>
      <c r="M49" s="209">
        <f>IF(M$16=0,0,M$16/AGR_fec!M$16)</f>
        <v>3.1024188000000015</v>
      </c>
      <c r="N49" s="209">
        <f>IF(N$16=0,0,N$16/AGR_fec!N$16)</f>
        <v>3.1024187999999997</v>
      </c>
      <c r="O49" s="209">
        <f>IF(O$16=0,0,O$16/AGR_fec!O$16)</f>
        <v>3.1024188000000001</v>
      </c>
      <c r="P49" s="209">
        <f>IF(P$16=0,0,P$16/AGR_fec!P$16)</f>
        <v>3.1024188000000001</v>
      </c>
      <c r="Q49" s="209">
        <f>IF(Q$16=0,0,Q$16/AGR_fec!Q$16)</f>
        <v>3.1024188000000006</v>
      </c>
    </row>
    <row r="50" spans="1:17" x14ac:dyDescent="0.25">
      <c r="A50" s="179" t="s">
        <v>157</v>
      </c>
      <c r="B50" s="209">
        <f>IF(B$17=0,0,B$17/AGR_fec!B$17)</f>
        <v>2.2018772810169107</v>
      </c>
      <c r="C50" s="209">
        <f>IF(C$17=0,0,C$17/AGR_fec!C$17)</f>
        <v>2.2827934616342813</v>
      </c>
      <c r="D50" s="209">
        <f>IF(D$17=0,0,D$17/AGR_fec!D$17)</f>
        <v>2.30955943186816</v>
      </c>
      <c r="E50" s="209">
        <f>IF(E$17=0,0,E$17/AGR_fec!E$17)</f>
        <v>2.3627454546685254</v>
      </c>
      <c r="F50" s="209">
        <f>IF(F$17=0,0,F$17/AGR_fec!F$17)</f>
        <v>2.2603232776009512</v>
      </c>
      <c r="G50" s="209">
        <f>IF(G$17=0,0,G$17/AGR_fec!G$17)</f>
        <v>2.2886145072953354</v>
      </c>
      <c r="H50" s="209">
        <f>IF(H$17=0,0,H$17/AGR_fec!H$17)</f>
        <v>2.2982929739972726</v>
      </c>
      <c r="I50" s="209">
        <f>IF(I$17=0,0,I$17/AGR_fec!I$17)</f>
        <v>2.0776625841187815</v>
      </c>
      <c r="J50" s="209">
        <f>IF(J$17=0,0,J$17/AGR_fec!J$17)</f>
        <v>2.4568813276855952</v>
      </c>
      <c r="K50" s="209">
        <f>IF(K$17=0,0,K$17/AGR_fec!K$17)</f>
        <v>1.8733277752166877</v>
      </c>
      <c r="L50" s="209">
        <f>IF(L$17=0,0,L$17/AGR_fec!L$17)</f>
        <v>2.1617501134261055</v>
      </c>
      <c r="M50" s="209">
        <f>IF(M$17=0,0,M$17/AGR_fec!M$17)</f>
        <v>2.4154687941643695</v>
      </c>
      <c r="N50" s="209">
        <f>IF(N$17=0,0,N$17/AGR_fec!N$17)</f>
        <v>2.3888444990413644</v>
      </c>
      <c r="O50" s="209">
        <f>IF(O$17=0,0,O$17/AGR_fec!O$17)</f>
        <v>2.1511498467566588</v>
      </c>
      <c r="P50" s="209">
        <f>IF(P$17=0,0,P$17/AGR_fec!P$17)</f>
        <v>2.3046083550666845</v>
      </c>
      <c r="Q50" s="209">
        <f>IF(Q$17=0,0,Q$17/AGR_fec!Q$17)</f>
        <v>2.1497447187118373</v>
      </c>
    </row>
    <row r="51" spans="1:17" x14ac:dyDescent="0.25">
      <c r="A51" s="179" t="s">
        <v>156</v>
      </c>
      <c r="B51" s="209">
        <f>IF(B$25=0,0,B$25/AGR_fec!B$25)</f>
        <v>3.1024188000000006</v>
      </c>
      <c r="C51" s="209">
        <f>IF(C$25=0,0,C$25/AGR_fec!C$25)</f>
        <v>3.1024188000000001</v>
      </c>
      <c r="D51" s="209">
        <f>IF(D$25=0,0,D$25/AGR_fec!D$25)</f>
        <v>3.1024187999999993</v>
      </c>
      <c r="E51" s="209">
        <f>IF(E$25=0,0,E$25/AGR_fec!E$25)</f>
        <v>3.1024188000000015</v>
      </c>
      <c r="F51" s="209">
        <f>IF(F$25=0,0,F$25/AGR_fec!F$25)</f>
        <v>3.1024187999999993</v>
      </c>
      <c r="G51" s="209">
        <f>IF(G$25=0,0,G$25/AGR_fec!G$25)</f>
        <v>3.1024187999999997</v>
      </c>
      <c r="H51" s="209">
        <f>IF(H$25=0,0,H$25/AGR_fec!H$25)</f>
        <v>3.1024188000000006</v>
      </c>
      <c r="I51" s="209">
        <f>IF(I$25=0,0,I$25/AGR_fec!I$25)</f>
        <v>3.1024188000000006</v>
      </c>
      <c r="J51" s="209">
        <f>IF(J$25=0,0,J$25/AGR_fec!J$25)</f>
        <v>3.1024187999999997</v>
      </c>
      <c r="K51" s="209">
        <f>IF(K$25=0,0,K$25/AGR_fec!K$25)</f>
        <v>3.102418800000001</v>
      </c>
      <c r="L51" s="209">
        <f>IF(L$25=0,0,L$25/AGR_fec!L$25)</f>
        <v>3.1017251468188696</v>
      </c>
      <c r="M51" s="209">
        <f>IF(M$25=0,0,M$25/AGR_fec!M$25)</f>
        <v>3.1024188000000001</v>
      </c>
      <c r="N51" s="209">
        <f>IF(N$25=0,0,N$25/AGR_fec!N$25)</f>
        <v>3.1024188000000006</v>
      </c>
      <c r="O51" s="209">
        <f>IF(O$25=0,0,O$25/AGR_fec!O$25)</f>
        <v>3.1024187999999997</v>
      </c>
      <c r="P51" s="209">
        <f>IF(P$25=0,0,P$25/AGR_fec!P$25)</f>
        <v>3.1024187999999997</v>
      </c>
      <c r="Q51" s="209">
        <f>IF(Q$25=0,0,Q$25/AGR_fec!Q$25)</f>
        <v>3.1024188000000006</v>
      </c>
    </row>
    <row r="52" spans="1:17" x14ac:dyDescent="0.25">
      <c r="A52" s="179" t="s">
        <v>155</v>
      </c>
      <c r="B52" s="209">
        <f>IF(B$26=0,0,B$26/AGR_fec!B$26)</f>
        <v>0</v>
      </c>
      <c r="C52" s="209">
        <f>IF(C$26=0,0,C$26/AGR_fec!C$26)</f>
        <v>0</v>
      </c>
      <c r="D52" s="209">
        <f>IF(D$26=0,0,D$26/AGR_fec!D$26)</f>
        <v>0</v>
      </c>
      <c r="E52" s="209">
        <f>IF(E$26=0,0,E$26/AGR_fec!E$26)</f>
        <v>0</v>
      </c>
      <c r="F52" s="209">
        <f>IF(F$26=0,0,F$26/AGR_fec!F$26)</f>
        <v>0</v>
      </c>
      <c r="G52" s="209">
        <f>IF(G$26=0,0,G$26/AGR_fec!G$26)</f>
        <v>0</v>
      </c>
      <c r="H52" s="209">
        <f>IF(H$26=0,0,H$26/AGR_fec!H$26)</f>
        <v>0</v>
      </c>
      <c r="I52" s="209">
        <f>IF(I$26=0,0,I$26/AGR_fec!I$26)</f>
        <v>0</v>
      </c>
      <c r="J52" s="209">
        <f>IF(J$26=0,0,J$26/AGR_fec!J$26)</f>
        <v>0</v>
      </c>
      <c r="K52" s="209">
        <f>IF(K$26=0,0,K$26/AGR_fec!K$26)</f>
        <v>0</v>
      </c>
      <c r="L52" s="209">
        <f>IF(L$26=0,0,L$26/AGR_fec!L$26)</f>
        <v>0</v>
      </c>
      <c r="M52" s="209">
        <f>IF(M$26=0,0,M$26/AGR_fec!M$26)</f>
        <v>0</v>
      </c>
      <c r="N52" s="209">
        <f>IF(N$26=0,0,N$26/AGR_fec!N$26)</f>
        <v>0</v>
      </c>
      <c r="O52" s="209">
        <f>IF(O$26=0,0,O$26/AGR_fec!O$26)</f>
        <v>0</v>
      </c>
      <c r="P52" s="209">
        <f>IF(P$26=0,0,P$26/AGR_fec!P$26)</f>
        <v>0</v>
      </c>
      <c r="Q52" s="209">
        <f>IF(Q$26=0,0,Q$26/AGR_fec!Q$26)</f>
        <v>0</v>
      </c>
    </row>
    <row r="53" spans="1:17" x14ac:dyDescent="0.25">
      <c r="A53" s="177" t="s">
        <v>45</v>
      </c>
      <c r="B53" s="208">
        <f>IF(B$27=0,0,B$27/AGR_fec!B$27)</f>
        <v>0</v>
      </c>
      <c r="C53" s="208">
        <f>IF(C$27=0,0,C$27/AGR_fec!C$27)</f>
        <v>0</v>
      </c>
      <c r="D53" s="208">
        <f>IF(D$27=0,0,D$27/AGR_fec!D$27)</f>
        <v>0</v>
      </c>
      <c r="E53" s="208">
        <f>IF(E$27=0,0,E$27/AGR_fec!E$27)</f>
        <v>0</v>
      </c>
      <c r="F53" s="208">
        <f>IF(F$27=0,0,F$27/AGR_fec!F$27)</f>
        <v>0</v>
      </c>
      <c r="G53" s="208">
        <f>IF(G$27=0,0,G$27/AGR_fec!G$27)</f>
        <v>0</v>
      </c>
      <c r="H53" s="208">
        <f>IF(H$27=0,0,H$27/AGR_fec!H$27)</f>
        <v>0</v>
      </c>
      <c r="I53" s="208">
        <f>IF(I$27=0,0,I$27/AGR_fec!I$27)</f>
        <v>0</v>
      </c>
      <c r="J53" s="208">
        <f>IF(J$27=0,0,J$27/AGR_fec!J$27)</f>
        <v>0</v>
      </c>
      <c r="K53" s="208">
        <f>IF(K$27=0,0,K$27/AGR_fec!K$27)</f>
        <v>0</v>
      </c>
      <c r="L53" s="208">
        <f>IF(L$27=0,0,L$27/AGR_fec!L$27)</f>
        <v>0</v>
      </c>
      <c r="M53" s="208">
        <f>IF(M$27=0,0,M$27/AGR_fec!M$27)</f>
        <v>0</v>
      </c>
      <c r="N53" s="208">
        <f>IF(N$27=0,0,N$27/AGR_fec!N$27)</f>
        <v>0</v>
      </c>
      <c r="O53" s="208">
        <f>IF(O$27=0,0,O$27/AGR_fec!O$27)</f>
        <v>0</v>
      </c>
      <c r="P53" s="208">
        <f>IF(P$27=0,0,P$27/AGR_fec!P$27)</f>
        <v>0</v>
      </c>
      <c r="Q53" s="208">
        <f>IF(Q$27=0,0,Q$27/AGR_fec!Q$27)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198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107</v>
      </c>
      <c r="B3" s="98">
        <f t="shared" ref="B3:Q3" si="0">B4</f>
        <v>37351.224821481504</v>
      </c>
      <c r="C3" s="98">
        <f t="shared" si="0"/>
        <v>38925.785220135193</v>
      </c>
      <c r="D3" s="98">
        <f t="shared" si="0"/>
        <v>40761.325379338487</v>
      </c>
      <c r="E3" s="98">
        <f t="shared" si="0"/>
        <v>42724.736837984361</v>
      </c>
      <c r="F3" s="98">
        <f t="shared" si="0"/>
        <v>45071.807179042655</v>
      </c>
      <c r="G3" s="98">
        <f t="shared" si="0"/>
        <v>46924.814244344474</v>
      </c>
      <c r="H3" s="98">
        <f t="shared" si="0"/>
        <v>49728.643040203686</v>
      </c>
      <c r="I3" s="98">
        <f t="shared" si="0"/>
        <v>52696.446311054613</v>
      </c>
      <c r="J3" s="98">
        <f t="shared" si="0"/>
        <v>54322.222222222234</v>
      </c>
      <c r="K3" s="98">
        <f t="shared" si="0"/>
        <v>54422.949258620931</v>
      </c>
      <c r="L3" s="98">
        <f t="shared" si="0"/>
        <v>54158.045044262959</v>
      </c>
      <c r="M3" s="98">
        <f t="shared" si="0"/>
        <v>55037.862866930751</v>
      </c>
      <c r="N3" s="98">
        <f t="shared" si="0"/>
        <v>54792.656086693329</v>
      </c>
      <c r="O3" s="98">
        <f t="shared" si="0"/>
        <v>55349.383937790328</v>
      </c>
      <c r="P3" s="98">
        <f t="shared" si="0"/>
        <v>55965.118215106537</v>
      </c>
      <c r="Q3" s="98">
        <f t="shared" si="0"/>
        <v>56735.15522266335</v>
      </c>
    </row>
    <row r="4" spans="1:17" ht="12.95" customHeight="1" x14ac:dyDescent="0.25">
      <c r="A4" s="90" t="s">
        <v>44</v>
      </c>
      <c r="B4" s="89">
        <f t="shared" ref="B4" si="1">SUM(B5:B14)</f>
        <v>37351.224821481504</v>
      </c>
      <c r="C4" s="89">
        <f t="shared" ref="C4:Q4" si="2">SUM(C5:C14)</f>
        <v>38925.785220135193</v>
      </c>
      <c r="D4" s="89">
        <f t="shared" si="2"/>
        <v>40761.325379338487</v>
      </c>
      <c r="E4" s="89">
        <f t="shared" si="2"/>
        <v>42724.736837984361</v>
      </c>
      <c r="F4" s="89">
        <f t="shared" si="2"/>
        <v>45071.807179042655</v>
      </c>
      <c r="G4" s="89">
        <f t="shared" si="2"/>
        <v>46924.814244344474</v>
      </c>
      <c r="H4" s="89">
        <f t="shared" si="2"/>
        <v>49728.643040203686</v>
      </c>
      <c r="I4" s="89">
        <f t="shared" si="2"/>
        <v>52696.446311054613</v>
      </c>
      <c r="J4" s="89">
        <f t="shared" si="2"/>
        <v>54322.222222222234</v>
      </c>
      <c r="K4" s="89">
        <f t="shared" si="2"/>
        <v>54422.949258620931</v>
      </c>
      <c r="L4" s="89">
        <f t="shared" si="2"/>
        <v>54158.045044262959</v>
      </c>
      <c r="M4" s="89">
        <f t="shared" si="2"/>
        <v>55037.862866930751</v>
      </c>
      <c r="N4" s="89">
        <f t="shared" si="2"/>
        <v>54792.656086693329</v>
      </c>
      <c r="O4" s="89">
        <f t="shared" si="2"/>
        <v>55349.383937790328</v>
      </c>
      <c r="P4" s="89">
        <f t="shared" si="2"/>
        <v>55965.118215106537</v>
      </c>
      <c r="Q4" s="89">
        <f t="shared" si="2"/>
        <v>56735.15522266335</v>
      </c>
    </row>
    <row r="5" spans="1:17" ht="12" customHeight="1" x14ac:dyDescent="0.25">
      <c r="A5" s="88" t="s">
        <v>38</v>
      </c>
      <c r="B5" s="87">
        <v>3418.1076850333566</v>
      </c>
      <c r="C5" s="87">
        <v>3308.6505959133506</v>
      </c>
      <c r="D5" s="87">
        <v>2986.03114224198</v>
      </c>
      <c r="E5" s="87">
        <v>2712.9382222540494</v>
      </c>
      <c r="F5" s="87">
        <v>2630.919708642723</v>
      </c>
      <c r="G5" s="87">
        <v>2272.4427052459669</v>
      </c>
      <c r="H5" s="87">
        <v>2269.6399748577278</v>
      </c>
      <c r="I5" s="87">
        <v>2249.3035782350039</v>
      </c>
      <c r="J5" s="87">
        <v>2247.1374520545169</v>
      </c>
      <c r="K5" s="87">
        <v>2003.0594758052662</v>
      </c>
      <c r="L5" s="87">
        <v>2568.0519477718813</v>
      </c>
      <c r="M5" s="87">
        <v>2626.7659937867784</v>
      </c>
      <c r="N5" s="87">
        <v>1156.6457439705653</v>
      </c>
      <c r="O5" s="87">
        <v>1350.388001320877</v>
      </c>
      <c r="P5" s="87">
        <v>1011.1040971874687</v>
      </c>
      <c r="Q5" s="87">
        <v>828.00192739213458</v>
      </c>
    </row>
    <row r="6" spans="1:17" ht="12" customHeight="1" x14ac:dyDescent="0.25">
      <c r="A6" s="88" t="s">
        <v>66</v>
      </c>
      <c r="B6" s="87">
        <v>0</v>
      </c>
      <c r="C6" s="87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  <c r="P6" s="87">
        <v>0</v>
      </c>
      <c r="Q6" s="87">
        <v>0</v>
      </c>
    </row>
    <row r="7" spans="1:17" ht="12" customHeight="1" x14ac:dyDescent="0.25">
      <c r="A7" s="88" t="s">
        <v>99</v>
      </c>
      <c r="B7" s="87">
        <v>4010.4699936635889</v>
      </c>
      <c r="C7" s="87">
        <v>4399.97758180254</v>
      </c>
      <c r="D7" s="87">
        <v>4400.9087745633469</v>
      </c>
      <c r="E7" s="87">
        <v>4762.362996159055</v>
      </c>
      <c r="F7" s="87">
        <v>4836.4547879899173</v>
      </c>
      <c r="G7" s="87">
        <v>4848.2069235677172</v>
      </c>
      <c r="H7" s="87">
        <v>5435.7150178861957</v>
      </c>
      <c r="I7" s="87">
        <v>4426.115922156534</v>
      </c>
      <c r="J7" s="87">
        <v>4416.3455286214794</v>
      </c>
      <c r="K7" s="87">
        <v>4413.0747626196571</v>
      </c>
      <c r="L7" s="87">
        <v>4352.6186665004843</v>
      </c>
      <c r="M7" s="87">
        <v>4369.9641461770889</v>
      </c>
      <c r="N7" s="87">
        <v>4943.4874958025721</v>
      </c>
      <c r="O7" s="87">
        <v>5653.491872658783</v>
      </c>
      <c r="P7" s="87">
        <v>6013.4722984607333</v>
      </c>
      <c r="Q7" s="87">
        <v>7015.9686854350539</v>
      </c>
    </row>
    <row r="8" spans="1:17" ht="12" customHeight="1" x14ac:dyDescent="0.25">
      <c r="A8" s="88" t="s">
        <v>101</v>
      </c>
      <c r="B8" s="87">
        <v>0</v>
      </c>
      <c r="C8" s="87">
        <v>0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</row>
    <row r="9" spans="1:17" ht="12" customHeight="1" x14ac:dyDescent="0.25">
      <c r="A9" s="88" t="s">
        <v>106</v>
      </c>
      <c r="B9" s="87">
        <v>4173.2953183137297</v>
      </c>
      <c r="C9" s="87">
        <v>4012.3064254559768</v>
      </c>
      <c r="D9" s="87">
        <v>5697.512931272483</v>
      </c>
      <c r="E9" s="87">
        <v>6893.5252106908119</v>
      </c>
      <c r="F9" s="87">
        <v>8610.4875617595062</v>
      </c>
      <c r="G9" s="87">
        <v>8749.2729893851993</v>
      </c>
      <c r="H9" s="87">
        <v>10074.504796052241</v>
      </c>
      <c r="I9" s="87">
        <v>10033.723143809329</v>
      </c>
      <c r="J9" s="87">
        <v>12938.948159657133</v>
      </c>
      <c r="K9" s="87">
        <v>15039.098741556292</v>
      </c>
      <c r="L9" s="87">
        <v>14065.32448945412</v>
      </c>
      <c r="M9" s="87">
        <v>14333.040943350537</v>
      </c>
      <c r="N9" s="87">
        <v>10926.784737235153</v>
      </c>
      <c r="O9" s="87">
        <v>10664.303761615542</v>
      </c>
      <c r="P9" s="87">
        <v>10757.2168603471</v>
      </c>
      <c r="Q9" s="87">
        <v>11312.212496267695</v>
      </c>
    </row>
    <row r="10" spans="1:17" ht="12" customHeight="1" x14ac:dyDescent="0.25">
      <c r="A10" s="88" t="s">
        <v>34</v>
      </c>
      <c r="B10" s="87">
        <v>6595.3206158785179</v>
      </c>
      <c r="C10" s="87">
        <v>7417.3977478956485</v>
      </c>
      <c r="D10" s="87">
        <v>7133.0691909439402</v>
      </c>
      <c r="E10" s="87">
        <v>7118.8502505378847</v>
      </c>
      <c r="F10" s="87">
        <v>8412.6165684953539</v>
      </c>
      <c r="G10" s="87">
        <v>8792.527926934783</v>
      </c>
      <c r="H10" s="87">
        <v>9198.0488609144431</v>
      </c>
      <c r="I10" s="87">
        <v>10714.262940147279</v>
      </c>
      <c r="J10" s="87">
        <v>7902.6024339875639</v>
      </c>
      <c r="K10" s="87">
        <v>7901.3955901199997</v>
      </c>
      <c r="L10" s="87">
        <v>7899.3948974408213</v>
      </c>
      <c r="M10" s="87">
        <v>7767.699770051805</v>
      </c>
      <c r="N10" s="87">
        <v>9153.4899548575613</v>
      </c>
      <c r="O10" s="87">
        <v>10106.850074317648</v>
      </c>
      <c r="P10" s="87">
        <v>9368.2361684393927</v>
      </c>
      <c r="Q10" s="87">
        <v>9354.8989922707678</v>
      </c>
    </row>
    <row r="11" spans="1:17" ht="12" customHeight="1" x14ac:dyDescent="0.25">
      <c r="A11" s="88" t="s">
        <v>61</v>
      </c>
      <c r="B11" s="87">
        <v>0</v>
      </c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0</v>
      </c>
      <c r="Q11" s="87">
        <v>0</v>
      </c>
    </row>
    <row r="12" spans="1:17" ht="12" customHeight="1" x14ac:dyDescent="0.25">
      <c r="A12" s="88" t="s">
        <v>42</v>
      </c>
      <c r="B12" s="87">
        <v>18064.267609333816</v>
      </c>
      <c r="C12" s="87">
        <v>19657.369584889366</v>
      </c>
      <c r="D12" s="87">
        <v>18292.306438933516</v>
      </c>
      <c r="E12" s="87">
        <v>18181.76404185818</v>
      </c>
      <c r="F12" s="87">
        <v>17361.157619978516</v>
      </c>
      <c r="G12" s="87">
        <v>18154.500260585675</v>
      </c>
      <c r="H12" s="87">
        <v>18160.11907869378</v>
      </c>
      <c r="I12" s="87">
        <v>18209.646946135632</v>
      </c>
      <c r="J12" s="87">
        <v>20245.215481977306</v>
      </c>
      <c r="K12" s="87">
        <v>22373.615276907625</v>
      </c>
      <c r="L12" s="87">
        <v>21587.811138449299</v>
      </c>
      <c r="M12" s="87">
        <v>21257.415985092619</v>
      </c>
      <c r="N12" s="87">
        <v>20821.806967505487</v>
      </c>
      <c r="O12" s="87">
        <v>20796.485352646399</v>
      </c>
      <c r="P12" s="87">
        <v>19658.542762480207</v>
      </c>
      <c r="Q12" s="87">
        <v>20785.694560695469</v>
      </c>
    </row>
    <row r="13" spans="1:17" ht="12" customHeight="1" x14ac:dyDescent="0.25">
      <c r="A13" s="88" t="s">
        <v>105</v>
      </c>
      <c r="B13" s="87">
        <v>3.5743265773083427E-2</v>
      </c>
      <c r="C13" s="87">
        <v>7.1675214350227459E-2</v>
      </c>
      <c r="D13" s="87">
        <v>0.64075637601038615</v>
      </c>
      <c r="E13" s="87">
        <v>1.2770291347535481</v>
      </c>
      <c r="F13" s="87">
        <v>2.5837460869462543</v>
      </c>
      <c r="G13" s="87">
        <v>5.1344018487446181</v>
      </c>
      <c r="H13" s="87">
        <v>10.307107330983694</v>
      </c>
      <c r="I13" s="87">
        <v>20.701053969249823</v>
      </c>
      <c r="J13" s="87">
        <v>40.361197049018962</v>
      </c>
      <c r="K13" s="87">
        <v>81.148327610180772</v>
      </c>
      <c r="L13" s="87">
        <v>162.32612020551184</v>
      </c>
      <c r="M13" s="87">
        <v>328.76043006031767</v>
      </c>
      <c r="N13" s="87">
        <v>534.26775475579655</v>
      </c>
      <c r="O13" s="87">
        <v>949.81079816830061</v>
      </c>
      <c r="P13" s="87">
        <v>1320.5167999823768</v>
      </c>
      <c r="Q13" s="87">
        <v>1684.8986934504155</v>
      </c>
    </row>
    <row r="14" spans="1:17" ht="12" customHeight="1" x14ac:dyDescent="0.25">
      <c r="A14" s="51" t="s">
        <v>104</v>
      </c>
      <c r="B14" s="94">
        <v>1089.7278559927252</v>
      </c>
      <c r="C14" s="94">
        <v>130.01160896396502</v>
      </c>
      <c r="D14" s="94">
        <v>2250.8561450072129</v>
      </c>
      <c r="E14" s="94">
        <v>3054.0190873496258</v>
      </c>
      <c r="F14" s="94">
        <v>3217.5871860896887</v>
      </c>
      <c r="G14" s="94">
        <v>4102.7290367763844</v>
      </c>
      <c r="H14" s="94">
        <v>4580.3082044683133</v>
      </c>
      <c r="I14" s="94">
        <v>7042.6927266015846</v>
      </c>
      <c r="J14" s="94">
        <v>6531.611968875216</v>
      </c>
      <c r="K14" s="94">
        <v>2611.5570840019109</v>
      </c>
      <c r="L14" s="94">
        <v>3522.5177844408381</v>
      </c>
      <c r="M14" s="94">
        <v>4354.2155984116007</v>
      </c>
      <c r="N14" s="94">
        <v>7256.1734325661891</v>
      </c>
      <c r="O14" s="94">
        <v>5828.0540770627749</v>
      </c>
      <c r="P14" s="94">
        <v>7836.0292282092651</v>
      </c>
      <c r="Q14" s="94">
        <v>5753.4798671518138</v>
      </c>
    </row>
    <row r="15" spans="1:17" ht="12" hidden="1" customHeight="1" x14ac:dyDescent="0.25">
      <c r="A15" s="97" t="s">
        <v>103</v>
      </c>
      <c r="B15" s="96">
        <f t="shared" ref="B15" si="3">SUM(B5:B12)</f>
        <v>36261.461222223006</v>
      </c>
      <c r="C15" s="96">
        <f t="shared" ref="C15:Q15" si="4">SUM(C5:C12)</f>
        <v>38795.70193595688</v>
      </c>
      <c r="D15" s="96">
        <f t="shared" si="4"/>
        <v>38509.828477955263</v>
      </c>
      <c r="E15" s="96">
        <f t="shared" si="4"/>
        <v>39669.440721499981</v>
      </c>
      <c r="F15" s="96">
        <f t="shared" si="4"/>
        <v>41851.636246866023</v>
      </c>
      <c r="G15" s="96">
        <f t="shared" si="4"/>
        <v>42816.950805719345</v>
      </c>
      <c r="H15" s="96">
        <f t="shared" si="4"/>
        <v>45138.027728404391</v>
      </c>
      <c r="I15" s="96">
        <f t="shared" si="4"/>
        <v>45633.052530483779</v>
      </c>
      <c r="J15" s="96">
        <f t="shared" si="4"/>
        <v>47750.249056298002</v>
      </c>
      <c r="K15" s="96">
        <f t="shared" si="4"/>
        <v>51730.243847008838</v>
      </c>
      <c r="L15" s="96">
        <f t="shared" si="4"/>
        <v>50473.201139616605</v>
      </c>
      <c r="M15" s="96">
        <f t="shared" si="4"/>
        <v>50354.886838458828</v>
      </c>
      <c r="N15" s="96">
        <f t="shared" si="4"/>
        <v>47002.214899371342</v>
      </c>
      <c r="O15" s="96">
        <f t="shared" si="4"/>
        <v>48571.519062559251</v>
      </c>
      <c r="P15" s="96">
        <f t="shared" si="4"/>
        <v>46808.572186914898</v>
      </c>
      <c r="Q15" s="96">
        <f t="shared" si="4"/>
        <v>49296.776662061122</v>
      </c>
    </row>
    <row r="16" spans="1:17" ht="12.95" customHeight="1" x14ac:dyDescent="0.25">
      <c r="A16" s="90" t="s">
        <v>102</v>
      </c>
      <c r="B16" s="89">
        <f t="shared" ref="B16" si="5">SUM(B17:B18)</f>
        <v>1879.9999999999989</v>
      </c>
      <c r="C16" s="89">
        <f t="shared" ref="C16:Q16" si="6">SUM(C17:C18)</f>
        <v>2075.0000000000005</v>
      </c>
      <c r="D16" s="89">
        <f t="shared" si="6"/>
        <v>2261</v>
      </c>
      <c r="E16" s="89">
        <f t="shared" si="6"/>
        <v>2429</v>
      </c>
      <c r="F16" s="89">
        <f t="shared" si="6"/>
        <v>2660</v>
      </c>
      <c r="G16" s="89">
        <f t="shared" si="6"/>
        <v>2881</v>
      </c>
      <c r="H16" s="89">
        <f t="shared" si="6"/>
        <v>3465.9999999999995</v>
      </c>
      <c r="I16" s="89">
        <f t="shared" si="6"/>
        <v>4131</v>
      </c>
      <c r="J16" s="89">
        <f t="shared" si="6"/>
        <v>4661</v>
      </c>
      <c r="K16" s="89">
        <f t="shared" si="6"/>
        <v>4887.9999999999991</v>
      </c>
      <c r="L16" s="89">
        <f t="shared" si="6"/>
        <v>5108.0000000000009</v>
      </c>
      <c r="M16" s="89">
        <f t="shared" si="6"/>
        <v>5328.9999999999991</v>
      </c>
      <c r="N16" s="89">
        <f t="shared" si="6"/>
        <v>5451.9999999999991</v>
      </c>
      <c r="O16" s="89">
        <f t="shared" si="6"/>
        <v>5629</v>
      </c>
      <c r="P16" s="89">
        <f t="shared" si="6"/>
        <v>5832.9999999999991</v>
      </c>
      <c r="Q16" s="89">
        <f t="shared" si="6"/>
        <v>6255</v>
      </c>
    </row>
    <row r="17" spans="1:17" ht="12.95" customHeight="1" x14ac:dyDescent="0.25">
      <c r="A17" s="88" t="s">
        <v>101</v>
      </c>
      <c r="B17" s="95">
        <v>0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 s="95">
        <v>0</v>
      </c>
      <c r="I17" s="95">
        <v>0</v>
      </c>
      <c r="J17" s="95">
        <v>0</v>
      </c>
      <c r="K17" s="95">
        <v>0</v>
      </c>
      <c r="L17" s="95">
        <v>0</v>
      </c>
      <c r="M17" s="95">
        <v>0</v>
      </c>
      <c r="N17" s="95">
        <v>0</v>
      </c>
      <c r="O17" s="95">
        <v>0</v>
      </c>
      <c r="P17" s="95">
        <v>0</v>
      </c>
      <c r="Q17" s="95">
        <v>0</v>
      </c>
    </row>
    <row r="18" spans="1:17" ht="12" customHeight="1" x14ac:dyDescent="0.25">
      <c r="A18" s="88" t="s">
        <v>100</v>
      </c>
      <c r="B18" s="95">
        <v>1879.9999999999989</v>
      </c>
      <c r="C18" s="95">
        <v>2075.0000000000005</v>
      </c>
      <c r="D18" s="95">
        <v>2261</v>
      </c>
      <c r="E18" s="95">
        <v>2429</v>
      </c>
      <c r="F18" s="95">
        <v>2660</v>
      </c>
      <c r="G18" s="95">
        <v>2881</v>
      </c>
      <c r="H18" s="95">
        <v>3465.9999999999995</v>
      </c>
      <c r="I18" s="95">
        <v>4131</v>
      </c>
      <c r="J18" s="95">
        <v>4661</v>
      </c>
      <c r="K18" s="95">
        <v>4887.9999999999991</v>
      </c>
      <c r="L18" s="95">
        <v>5108.0000000000009</v>
      </c>
      <c r="M18" s="95">
        <v>5328.9999999999991</v>
      </c>
      <c r="N18" s="95">
        <v>5451.9999999999991</v>
      </c>
      <c r="O18" s="95">
        <v>5629</v>
      </c>
      <c r="P18" s="95">
        <v>5832.9999999999991</v>
      </c>
      <c r="Q18" s="95">
        <v>6255</v>
      </c>
    </row>
    <row r="19" spans="1:17" ht="12.95" customHeight="1" x14ac:dyDescent="0.25">
      <c r="A19" s="90" t="s">
        <v>47</v>
      </c>
      <c r="B19" s="89">
        <f t="shared" ref="B19" si="7">SUM(B20:B26)</f>
        <v>37351.224821481519</v>
      </c>
      <c r="C19" s="89">
        <f t="shared" ref="C19:Q19" si="8">SUM(C20:C26)</f>
        <v>38925.785220135193</v>
      </c>
      <c r="D19" s="89">
        <f t="shared" si="8"/>
        <v>40761.325379338494</v>
      </c>
      <c r="E19" s="89">
        <f t="shared" si="8"/>
        <v>42724.736837984368</v>
      </c>
      <c r="F19" s="89">
        <f t="shared" si="8"/>
        <v>45071.807179042647</v>
      </c>
      <c r="G19" s="89">
        <f t="shared" si="8"/>
        <v>46924.814244344459</v>
      </c>
      <c r="H19" s="89">
        <f t="shared" si="8"/>
        <v>49728.643040203679</v>
      </c>
      <c r="I19" s="89">
        <f t="shared" si="8"/>
        <v>52696.446311054606</v>
      </c>
      <c r="J19" s="89">
        <f t="shared" si="8"/>
        <v>54322.222222222234</v>
      </c>
      <c r="K19" s="89">
        <f t="shared" si="8"/>
        <v>54422.949258620924</v>
      </c>
      <c r="L19" s="89">
        <f t="shared" si="8"/>
        <v>54158.045044262966</v>
      </c>
      <c r="M19" s="89">
        <f t="shared" si="8"/>
        <v>55037.862866930751</v>
      </c>
      <c r="N19" s="89">
        <f t="shared" si="8"/>
        <v>54792.656086693329</v>
      </c>
      <c r="O19" s="89">
        <f t="shared" si="8"/>
        <v>55349.38393779032</v>
      </c>
      <c r="P19" s="89">
        <f t="shared" si="8"/>
        <v>55965.118215106544</v>
      </c>
      <c r="Q19" s="89">
        <f t="shared" si="8"/>
        <v>56735.155222663358</v>
      </c>
    </row>
    <row r="20" spans="1:17" ht="12" customHeight="1" x14ac:dyDescent="0.25">
      <c r="A20" s="88" t="s">
        <v>38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s="28" customFormat="1" ht="12" customHeight="1" x14ac:dyDescent="0.25">
      <c r="A21" s="88" t="s">
        <v>66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ht="12" customHeight="1" x14ac:dyDescent="0.25">
      <c r="A22" s="88" t="s">
        <v>99</v>
      </c>
      <c r="B22" s="87">
        <v>3594.9306663844059</v>
      </c>
      <c r="C22" s="87">
        <v>3694.8181127271155</v>
      </c>
      <c r="D22" s="87">
        <v>3780.2252787635407</v>
      </c>
      <c r="E22" s="87">
        <v>3870.295869826713</v>
      </c>
      <c r="F22" s="87">
        <v>3872.9814535426813</v>
      </c>
      <c r="G22" s="87">
        <v>3946.385500263943</v>
      </c>
      <c r="H22" s="87">
        <v>4020.2744234277275</v>
      </c>
      <c r="I22" s="87">
        <v>4026.7106017305114</v>
      </c>
      <c r="J22" s="87">
        <v>4131.9816634253229</v>
      </c>
      <c r="K22" s="87">
        <v>4151.5046992386051</v>
      </c>
      <c r="L22" s="87">
        <v>4169.4574236334174</v>
      </c>
      <c r="M22" s="87">
        <v>4194.0565310236361</v>
      </c>
      <c r="N22" s="87">
        <v>4200.3623192799014</v>
      </c>
      <c r="O22" s="87">
        <v>4249.3097500928689</v>
      </c>
      <c r="P22" s="87">
        <v>4303.0610706036869</v>
      </c>
      <c r="Q22" s="87">
        <v>4371.9713313443817</v>
      </c>
    </row>
    <row r="23" spans="1:17" ht="12" customHeight="1" x14ac:dyDescent="0.25">
      <c r="A23" s="88" t="s">
        <v>98</v>
      </c>
      <c r="B23" s="87">
        <v>3450.7232112393544</v>
      </c>
      <c r="C23" s="87">
        <v>3622.2724222912857</v>
      </c>
      <c r="D23" s="87">
        <v>4290.8487455960658</v>
      </c>
      <c r="E23" s="87">
        <v>4676.4304501617435</v>
      </c>
      <c r="F23" s="87">
        <v>5041.5643766525936</v>
      </c>
      <c r="G23" s="87">
        <v>5665.9506092567863</v>
      </c>
      <c r="H23" s="87">
        <v>5960.8227716896117</v>
      </c>
      <c r="I23" s="87">
        <v>6343.6579396147772</v>
      </c>
      <c r="J23" s="87">
        <v>7671.4386701057656</v>
      </c>
      <c r="K23" s="87">
        <v>8257.4968554107054</v>
      </c>
      <c r="L23" s="87">
        <v>8396.4089422675643</v>
      </c>
      <c r="M23" s="87">
        <v>8527.3777142725867</v>
      </c>
      <c r="N23" s="87">
        <v>8680.3913760766154</v>
      </c>
      <c r="O23" s="87">
        <v>8763.3512980215855</v>
      </c>
      <c r="P23" s="87">
        <v>8856.5253075954515</v>
      </c>
      <c r="Q23" s="87">
        <v>8974.07309444149</v>
      </c>
    </row>
    <row r="24" spans="1:17" ht="12" customHeight="1" x14ac:dyDescent="0.25">
      <c r="A24" s="88" t="s">
        <v>34</v>
      </c>
      <c r="B24" s="87">
        <v>4968.3720951043897</v>
      </c>
      <c r="C24" s="87">
        <v>5121.8100196117521</v>
      </c>
      <c r="D24" s="87">
        <v>5185.1491688092601</v>
      </c>
      <c r="E24" s="87">
        <v>5246.748043877792</v>
      </c>
      <c r="F24" s="87">
        <v>5698.7042940635674</v>
      </c>
      <c r="G24" s="87">
        <v>6118.3173284468003</v>
      </c>
      <c r="H24" s="87">
        <v>6243.2470399674357</v>
      </c>
      <c r="I24" s="87">
        <v>6292.0596271068835</v>
      </c>
      <c r="J24" s="87">
        <v>6361.1256369105522</v>
      </c>
      <c r="K24" s="87">
        <v>6419.2232571749655</v>
      </c>
      <c r="L24" s="87">
        <v>6533.8140099830352</v>
      </c>
      <c r="M24" s="87">
        <v>6655.47007271651</v>
      </c>
      <c r="N24" s="87">
        <v>6658.3493594622269</v>
      </c>
      <c r="O24" s="87">
        <v>6758.2419830202389</v>
      </c>
      <c r="P24" s="87">
        <v>6865.5674638353748</v>
      </c>
      <c r="Q24" s="87">
        <v>6993.3107465792718</v>
      </c>
    </row>
    <row r="25" spans="1:17" ht="12" customHeight="1" x14ac:dyDescent="0.25">
      <c r="A25" s="88" t="s">
        <v>42</v>
      </c>
      <c r="B25" s="87">
        <v>15492.063678452323</v>
      </c>
      <c r="C25" s="87">
        <v>15785.664568879047</v>
      </c>
      <c r="D25" s="87">
        <v>15929.248706903765</v>
      </c>
      <c r="E25" s="87">
        <v>16086.870515067494</v>
      </c>
      <c r="F25" s="87">
        <v>16141.505392599511</v>
      </c>
      <c r="G25" s="87">
        <v>16228.650835951332</v>
      </c>
      <c r="H25" s="87">
        <v>16353.473811535792</v>
      </c>
      <c r="I25" s="87">
        <v>16367.375073010833</v>
      </c>
      <c r="J25" s="87">
        <v>16372.919709255888</v>
      </c>
      <c r="K25" s="87">
        <v>16634.103895240951</v>
      </c>
      <c r="L25" s="87">
        <v>16784.393206814992</v>
      </c>
      <c r="M25" s="87">
        <v>17127.979541134733</v>
      </c>
      <c r="N25" s="87">
        <v>17278.842632767246</v>
      </c>
      <c r="O25" s="87">
        <v>17415.224278487578</v>
      </c>
      <c r="P25" s="87">
        <v>17474.819929283582</v>
      </c>
      <c r="Q25" s="87">
        <v>18507.111870966823</v>
      </c>
    </row>
    <row r="26" spans="1:17" ht="12" customHeight="1" x14ac:dyDescent="0.25">
      <c r="A26" s="88" t="s">
        <v>30</v>
      </c>
      <c r="B26" s="94">
        <v>9845.1351703010423</v>
      </c>
      <c r="C26" s="94">
        <v>10701.22009662599</v>
      </c>
      <c r="D26" s="94">
        <v>11575.853479265865</v>
      </c>
      <c r="E26" s="94">
        <v>12844.391959050628</v>
      </c>
      <c r="F26" s="94">
        <v>14317.051662184291</v>
      </c>
      <c r="G26" s="94">
        <v>14965.509970425601</v>
      </c>
      <c r="H26" s="94">
        <v>17150.824993583112</v>
      </c>
      <c r="I26" s="94">
        <v>19666.643069591606</v>
      </c>
      <c r="J26" s="94">
        <v>19784.756542524705</v>
      </c>
      <c r="K26" s="94">
        <v>18960.620551555694</v>
      </c>
      <c r="L26" s="94">
        <v>18273.971461563957</v>
      </c>
      <c r="M26" s="94">
        <v>18532.979007783291</v>
      </c>
      <c r="N26" s="94">
        <v>17974.710399107338</v>
      </c>
      <c r="O26" s="94">
        <v>18163.256628168048</v>
      </c>
      <c r="P26" s="94">
        <v>18465.144443788446</v>
      </c>
      <c r="Q26" s="94">
        <v>17888.688179331388</v>
      </c>
    </row>
    <row r="27" spans="1:17" ht="12" customHeight="1" x14ac:dyDescent="0.25">
      <c r="A27" s="93" t="s">
        <v>33</v>
      </c>
      <c r="B27" s="92">
        <v>0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92">
        <v>0</v>
      </c>
      <c r="P27" s="92">
        <v>0</v>
      </c>
      <c r="Q27" s="92">
        <v>0</v>
      </c>
    </row>
    <row r="28" spans="1:17" ht="12" hidden="1" customHeight="1" x14ac:dyDescent="0.25">
      <c r="A28" s="91" t="s">
        <v>33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</row>
    <row r="29" spans="1:17" ht="12.95" customHeight="1" x14ac:dyDescent="0.25">
      <c r="A29" s="90" t="s">
        <v>46</v>
      </c>
      <c r="B29" s="89">
        <f t="shared" ref="B29" si="9">SUM(B30:B33)</f>
        <v>37351.224821481519</v>
      </c>
      <c r="C29" s="89">
        <f t="shared" ref="C29:Q29" si="10">SUM(C30:C33)</f>
        <v>38925.785220135193</v>
      </c>
      <c r="D29" s="89">
        <f t="shared" si="10"/>
        <v>40761.325379338501</v>
      </c>
      <c r="E29" s="89">
        <f t="shared" si="10"/>
        <v>42724.736837984361</v>
      </c>
      <c r="F29" s="89">
        <f t="shared" si="10"/>
        <v>45071.80717904264</v>
      </c>
      <c r="G29" s="89">
        <f t="shared" si="10"/>
        <v>46924.814244344459</v>
      </c>
      <c r="H29" s="89">
        <f t="shared" si="10"/>
        <v>49728.643040203679</v>
      </c>
      <c r="I29" s="89">
        <f t="shared" si="10"/>
        <v>52696.44631105462</v>
      </c>
      <c r="J29" s="89">
        <f t="shared" si="10"/>
        <v>54322.222222222241</v>
      </c>
      <c r="K29" s="89">
        <f t="shared" si="10"/>
        <v>54422.949258620938</v>
      </c>
      <c r="L29" s="89">
        <f t="shared" si="10"/>
        <v>54158.045044262952</v>
      </c>
      <c r="M29" s="89">
        <f t="shared" si="10"/>
        <v>55037.862866930751</v>
      </c>
      <c r="N29" s="89">
        <f t="shared" si="10"/>
        <v>54792.656086693314</v>
      </c>
      <c r="O29" s="89">
        <f t="shared" si="10"/>
        <v>55349.38393779032</v>
      </c>
      <c r="P29" s="89">
        <f t="shared" si="10"/>
        <v>55965.11821510653</v>
      </c>
      <c r="Q29" s="89">
        <f t="shared" si="10"/>
        <v>56735.15522266335</v>
      </c>
    </row>
    <row r="30" spans="1:17" ht="12" customHeight="1" x14ac:dyDescent="0.25">
      <c r="A30" s="88" t="s">
        <v>66</v>
      </c>
      <c r="B30" s="87">
        <v>0</v>
      </c>
      <c r="C30" s="87">
        <v>1656.2351549812665</v>
      </c>
      <c r="D30" s="87">
        <v>827.32928907370228</v>
      </c>
      <c r="E30" s="87">
        <v>3334.2162452762259</v>
      </c>
      <c r="F30" s="87">
        <v>2502.6629384175453</v>
      </c>
      <c r="G30" s="87">
        <v>2514.7420776961212</v>
      </c>
      <c r="H30" s="87">
        <v>2560.9652369387654</v>
      </c>
      <c r="I30" s="87">
        <v>2579.1728532450225</v>
      </c>
      <c r="J30" s="87">
        <v>1713.9547130813037</v>
      </c>
      <c r="K30" s="87">
        <v>1701.0015524676348</v>
      </c>
      <c r="L30" s="87">
        <v>1697.1759667113063</v>
      </c>
      <c r="M30" s="87">
        <v>855.16241198519492</v>
      </c>
      <c r="N30" s="87">
        <v>1650.0272365034318</v>
      </c>
      <c r="O30" s="87">
        <v>1649.9851511160314</v>
      </c>
      <c r="P30" s="87">
        <v>2412.6515978424368</v>
      </c>
      <c r="Q30" s="87">
        <v>2422.042098398344</v>
      </c>
    </row>
    <row r="31" spans="1:17" ht="12" customHeight="1" x14ac:dyDescent="0.25">
      <c r="A31" s="88" t="s">
        <v>98</v>
      </c>
      <c r="B31" s="87">
        <v>4469.9783644760437</v>
      </c>
      <c r="C31" s="87">
        <v>7950.0344853917341</v>
      </c>
      <c r="D31" s="87">
        <v>9911.8161005571837</v>
      </c>
      <c r="E31" s="87">
        <v>9932.6885081633754</v>
      </c>
      <c r="F31" s="87">
        <v>10976.661907657706</v>
      </c>
      <c r="G31" s="87">
        <v>11320.328340342483</v>
      </c>
      <c r="H31" s="87">
        <v>11661.803054013491</v>
      </c>
      <c r="I31" s="87">
        <v>12539.317544979871</v>
      </c>
      <c r="J31" s="87">
        <v>13639.038612959714</v>
      </c>
      <c r="K31" s="87">
        <v>14374.81576249743</v>
      </c>
      <c r="L31" s="87">
        <v>13934.857192810674</v>
      </c>
      <c r="M31" s="87">
        <v>13232.705153096569</v>
      </c>
      <c r="N31" s="87">
        <v>10327.580650209678</v>
      </c>
      <c r="O31" s="87">
        <v>9144.334262059765</v>
      </c>
      <c r="P31" s="87">
        <v>9096.3306404615432</v>
      </c>
      <c r="Q31" s="87">
        <v>8871.3987222169017</v>
      </c>
    </row>
    <row r="32" spans="1:17" ht="12" customHeight="1" x14ac:dyDescent="0.25">
      <c r="A32" s="88" t="s">
        <v>34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ht="12" customHeight="1" x14ac:dyDescent="0.25">
      <c r="A33" s="49" t="s">
        <v>30</v>
      </c>
      <c r="B33" s="86">
        <v>32881.246457005473</v>
      </c>
      <c r="C33" s="86">
        <v>29319.515579762188</v>
      </c>
      <c r="D33" s="86">
        <v>30022.179989707616</v>
      </c>
      <c r="E33" s="86">
        <v>29457.83208454476</v>
      </c>
      <c r="F33" s="86">
        <v>31592.482332967389</v>
      </c>
      <c r="G33" s="86">
        <v>33089.743826305858</v>
      </c>
      <c r="H33" s="86">
        <v>35505.874749251423</v>
      </c>
      <c r="I33" s="86">
        <v>37577.955912829726</v>
      </c>
      <c r="J33" s="86">
        <v>38969.228896181223</v>
      </c>
      <c r="K33" s="86">
        <v>38347.13194365587</v>
      </c>
      <c r="L33" s="86">
        <v>38526.011884740969</v>
      </c>
      <c r="M33" s="86">
        <v>40949.995301848983</v>
      </c>
      <c r="N33" s="86">
        <v>42815.048199980207</v>
      </c>
      <c r="O33" s="86">
        <v>44555.064524614529</v>
      </c>
      <c r="P33" s="86">
        <v>44456.13597680255</v>
      </c>
      <c r="Q33" s="86">
        <v>45441.714402048106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199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>
      <c r="A2"/>
    </row>
    <row r="3" spans="1:17" ht="12.95" customHeight="1" x14ac:dyDescent="0.25">
      <c r="A3" s="99" t="s">
        <v>109</v>
      </c>
      <c r="B3" s="106">
        <f t="shared" ref="B3" si="0">SUM(B4,B16,B19,B29)</f>
        <v>396.43266405930063</v>
      </c>
      <c r="C3" s="106">
        <f t="shared" ref="C3:Q3" si="1">SUM(C4,C16,C19,C29)</f>
        <v>421.95084165725666</v>
      </c>
      <c r="D3" s="106">
        <f t="shared" si="1"/>
        <v>451.15159491302649</v>
      </c>
      <c r="E3" s="106">
        <f t="shared" si="1"/>
        <v>476.16604085211515</v>
      </c>
      <c r="F3" s="106">
        <f t="shared" si="1"/>
        <v>501.98187498074549</v>
      </c>
      <c r="G3" s="106">
        <f t="shared" si="1"/>
        <v>493.22967187368937</v>
      </c>
      <c r="H3" s="106">
        <f t="shared" si="1"/>
        <v>527.46017301208803</v>
      </c>
      <c r="I3" s="106">
        <f t="shared" si="1"/>
        <v>565.66241431971127</v>
      </c>
      <c r="J3" s="106">
        <f t="shared" si="1"/>
        <v>484.60017008385552</v>
      </c>
      <c r="K3" s="106">
        <f t="shared" si="1"/>
        <v>443.80985984321143</v>
      </c>
      <c r="L3" s="106">
        <f t="shared" si="1"/>
        <v>468.76747411756389</v>
      </c>
      <c r="M3" s="106">
        <f t="shared" si="1"/>
        <v>425.01848289265195</v>
      </c>
      <c r="N3" s="106">
        <f t="shared" si="1"/>
        <v>491.93184069331147</v>
      </c>
      <c r="O3" s="106">
        <f t="shared" si="1"/>
        <v>468.52132909771092</v>
      </c>
      <c r="P3" s="106">
        <f t="shared" si="1"/>
        <v>475.65366159255831</v>
      </c>
      <c r="Q3" s="106">
        <f t="shared" si="1"/>
        <v>452.13746356538945</v>
      </c>
    </row>
    <row r="4" spans="1:17" ht="12.95" customHeight="1" x14ac:dyDescent="0.25">
      <c r="A4" s="90" t="s">
        <v>44</v>
      </c>
      <c r="B4" s="101">
        <f t="shared" ref="B4" si="2">SUM(B5:B15)</f>
        <v>315.73417799854536</v>
      </c>
      <c r="C4" s="101">
        <f t="shared" ref="C4:Q4" si="3">SUM(C5:C15)</f>
        <v>337.84029968207557</v>
      </c>
      <c r="D4" s="101">
        <f t="shared" si="3"/>
        <v>363.15594709697984</v>
      </c>
      <c r="E4" s="101">
        <f t="shared" si="3"/>
        <v>384.06624638944874</v>
      </c>
      <c r="F4" s="101">
        <f t="shared" si="3"/>
        <v>405.10088620541757</v>
      </c>
      <c r="G4" s="101">
        <f t="shared" si="3"/>
        <v>393.95260274977574</v>
      </c>
      <c r="H4" s="101">
        <f t="shared" si="3"/>
        <v>423.35747527275453</v>
      </c>
      <c r="I4" s="101">
        <f t="shared" si="3"/>
        <v>456.93089804000056</v>
      </c>
      <c r="J4" s="101">
        <f t="shared" si="3"/>
        <v>374.94654913104029</v>
      </c>
      <c r="K4" s="101">
        <f t="shared" si="3"/>
        <v>334.97774234453607</v>
      </c>
      <c r="L4" s="101">
        <f t="shared" si="3"/>
        <v>361.97401446274387</v>
      </c>
      <c r="M4" s="101">
        <f t="shared" si="3"/>
        <v>316.16847837470993</v>
      </c>
      <c r="N4" s="101">
        <f t="shared" si="3"/>
        <v>382.1075354986894</v>
      </c>
      <c r="O4" s="101">
        <f t="shared" si="3"/>
        <v>356.92133300586778</v>
      </c>
      <c r="P4" s="101">
        <f t="shared" si="3"/>
        <v>361.78217015242825</v>
      </c>
      <c r="Q4" s="101">
        <f t="shared" si="3"/>
        <v>337.09201290946856</v>
      </c>
    </row>
    <row r="5" spans="1:17" ht="12" customHeight="1" x14ac:dyDescent="0.25">
      <c r="A5" s="88" t="s">
        <v>38</v>
      </c>
      <c r="B5" s="100">
        <v>35.405348219700684</v>
      </c>
      <c r="C5" s="100">
        <v>35.095210000000002</v>
      </c>
      <c r="D5" s="100">
        <v>32.656399999999991</v>
      </c>
      <c r="E5" s="100">
        <v>30.041209999999989</v>
      </c>
      <c r="F5" s="100">
        <v>28.793729999999989</v>
      </c>
      <c r="G5" s="100">
        <v>23.174847991351758</v>
      </c>
      <c r="H5" s="100">
        <v>23.799769999999999</v>
      </c>
      <c r="I5" s="100">
        <v>23.397219999999983</v>
      </c>
      <c r="J5" s="100">
        <v>20.248469999999994</v>
      </c>
      <c r="K5" s="100">
        <v>15.296159999999999</v>
      </c>
      <c r="L5" s="100">
        <v>21.292064504334569</v>
      </c>
      <c r="M5" s="100">
        <v>18.796819417199863</v>
      </c>
      <c r="N5" s="100">
        <v>10.112958647627201</v>
      </c>
      <c r="O5" s="100">
        <v>10.92163920304011</v>
      </c>
      <c r="P5" s="100">
        <v>8.3119404413995088</v>
      </c>
      <c r="Q5" s="100">
        <v>6.2816913472455829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35.649356588069963</v>
      </c>
      <c r="C7" s="100">
        <v>40.552324827680927</v>
      </c>
      <c r="D7" s="100">
        <v>40.646794832282445</v>
      </c>
      <c r="E7" s="100">
        <v>45.255702126287986</v>
      </c>
      <c r="F7" s="100">
        <v>47.302987318813933</v>
      </c>
      <c r="G7" s="100">
        <v>37.068095840363725</v>
      </c>
      <c r="H7" s="100">
        <v>48.488141245477259</v>
      </c>
      <c r="I7" s="100">
        <v>38.958888468141552</v>
      </c>
      <c r="J7" s="100">
        <v>31.739641194560168</v>
      </c>
      <c r="K7" s="100">
        <v>30.886322170303966</v>
      </c>
      <c r="L7" s="100">
        <v>30.969763158329744</v>
      </c>
      <c r="M7" s="100">
        <v>26.789758118343666</v>
      </c>
      <c r="N7" s="100">
        <v>36.926840551830892</v>
      </c>
      <c r="O7" s="100">
        <v>38.922006305036533</v>
      </c>
      <c r="P7" s="100">
        <v>41.906714808037748</v>
      </c>
      <c r="Q7" s="100">
        <v>44.869720181800979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34.723083318207038</v>
      </c>
      <c r="C9" s="100">
        <v>33.71728942446385</v>
      </c>
      <c r="D9" s="100">
        <v>52.862420044747857</v>
      </c>
      <c r="E9" s="100">
        <v>59.359311805357599</v>
      </c>
      <c r="F9" s="100">
        <v>73.937973187960239</v>
      </c>
      <c r="G9" s="100">
        <v>75.779908952984556</v>
      </c>
      <c r="H9" s="100">
        <v>83.532829579173026</v>
      </c>
      <c r="I9" s="100">
        <v>94.708724478333139</v>
      </c>
      <c r="J9" s="100">
        <v>93.032630482060412</v>
      </c>
      <c r="K9" s="100">
        <v>88.201561509570894</v>
      </c>
      <c r="L9" s="100">
        <v>93.141354831364723</v>
      </c>
      <c r="M9" s="100">
        <v>82.404989573978412</v>
      </c>
      <c r="N9" s="100">
        <v>79.411607936438614</v>
      </c>
      <c r="O9" s="100">
        <v>66.401895466656057</v>
      </c>
      <c r="P9" s="100">
        <v>73.27435015483448</v>
      </c>
      <c r="Q9" s="100">
        <v>68.199220904770158</v>
      </c>
    </row>
    <row r="10" spans="1:17" ht="12" customHeight="1" x14ac:dyDescent="0.25">
      <c r="A10" s="88" t="s">
        <v>34</v>
      </c>
      <c r="B10" s="100">
        <v>71.62105419461443</v>
      </c>
      <c r="C10" s="100">
        <v>82.484087445889585</v>
      </c>
      <c r="D10" s="100">
        <v>81.211423971563903</v>
      </c>
      <c r="E10" s="100">
        <v>82.875747013405189</v>
      </c>
      <c r="F10" s="100">
        <v>96.525730224115136</v>
      </c>
      <c r="G10" s="100">
        <v>94.841532949057523</v>
      </c>
      <c r="H10" s="100">
        <v>100.23581840203259</v>
      </c>
      <c r="I10" s="100">
        <v>118.42176036846583</v>
      </c>
      <c r="J10" s="100">
        <v>66.809098063152419</v>
      </c>
      <c r="K10" s="100">
        <v>66.139918985140397</v>
      </c>
      <c r="L10" s="100">
        <v>69.359442617414416</v>
      </c>
      <c r="M10" s="100">
        <v>57.96480412899988</v>
      </c>
      <c r="N10" s="100">
        <v>82.763921594292853</v>
      </c>
      <c r="O10" s="100">
        <v>83.710175438246907</v>
      </c>
      <c r="P10" s="100">
        <v>74.55369802947412</v>
      </c>
      <c r="Q10" s="100">
        <v>71.126491672541931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128.3398287706186</v>
      </c>
      <c r="C12" s="100">
        <v>143.01457819995957</v>
      </c>
      <c r="D12" s="100">
        <v>135.71438309958705</v>
      </c>
      <c r="E12" s="100">
        <v>139.6119752449473</v>
      </c>
      <c r="F12" s="100">
        <v>130.32477426376528</v>
      </c>
      <c r="G12" s="100">
        <v>129.88085492957561</v>
      </c>
      <c r="H12" s="100">
        <v>129.83037595390087</v>
      </c>
      <c r="I12" s="100">
        <v>124.44500627936652</v>
      </c>
      <c r="J12" s="100">
        <v>119.53907398437221</v>
      </c>
      <c r="K12" s="100">
        <v>117.18788242264557</v>
      </c>
      <c r="L12" s="100">
        <v>122.76668989581655</v>
      </c>
      <c r="M12" s="100">
        <v>104.46531307634713</v>
      </c>
      <c r="N12" s="100">
        <v>122.86701948575497</v>
      </c>
      <c r="O12" s="100">
        <v>118.24818487258402</v>
      </c>
      <c r="P12" s="100">
        <v>111.74317880294622</v>
      </c>
      <c r="Q12" s="100">
        <v>109.32596481883641</v>
      </c>
    </row>
    <row r="13" spans="1:17" ht="12" customHeight="1" x14ac:dyDescent="0.25">
      <c r="A13" s="88" t="s">
        <v>105</v>
      </c>
      <c r="B13" s="100">
        <v>1.6205805846369599E-4</v>
      </c>
      <c r="C13" s="100">
        <v>3.3279719157514807E-4</v>
      </c>
      <c r="D13" s="100">
        <v>3.0673457014372494E-3</v>
      </c>
      <c r="E13" s="100">
        <v>6.1897352388710835E-3</v>
      </c>
      <c r="F13" s="100">
        <v>1.2377590470958983E-2</v>
      </c>
      <c r="G13" s="100">
        <v>2.3122913294468941E-2</v>
      </c>
      <c r="H13" s="100">
        <v>4.6895679980259578E-2</v>
      </c>
      <c r="I13" s="100">
        <v>9.5526076290844461E-2</v>
      </c>
      <c r="J13" s="100">
        <v>0.1520809301434754</v>
      </c>
      <c r="K13" s="100">
        <v>0.27124597765467645</v>
      </c>
      <c r="L13" s="100">
        <v>0.5686144854956805</v>
      </c>
      <c r="M13" s="100">
        <v>0.81732846757547428</v>
      </c>
      <c r="N13" s="100">
        <v>1.4453040198951765</v>
      </c>
      <c r="O13" s="100">
        <v>2.1234956770112348</v>
      </c>
      <c r="P13" s="100">
        <v>2.8515956719457818</v>
      </c>
      <c r="Q13" s="100">
        <v>3.2401949019536183</v>
      </c>
    </row>
    <row r="14" spans="1:17" ht="12" customHeight="1" x14ac:dyDescent="0.25">
      <c r="A14" s="51" t="s">
        <v>104</v>
      </c>
      <c r="B14" s="22">
        <v>8.1912731169963919</v>
      </c>
      <c r="C14" s="22">
        <v>1.0008056260010794</v>
      </c>
      <c r="D14" s="22">
        <v>17.863826059986245</v>
      </c>
      <c r="E14" s="22">
        <v>24.541435772053749</v>
      </c>
      <c r="F14" s="22">
        <v>25.55486282209602</v>
      </c>
      <c r="G14" s="22">
        <v>30.632502842772716</v>
      </c>
      <c r="H14" s="22">
        <v>34.549971543695086</v>
      </c>
      <c r="I14" s="22">
        <v>53.879700791920612</v>
      </c>
      <c r="J14" s="22">
        <v>40.802620012309333</v>
      </c>
      <c r="K14" s="22">
        <v>14.472388384884637</v>
      </c>
      <c r="L14" s="22">
        <v>21.194225287829735</v>
      </c>
      <c r="M14" s="22">
        <v>22.595234135497964</v>
      </c>
      <c r="N14" s="22">
        <v>45.982713486284098</v>
      </c>
      <c r="O14" s="22">
        <v>34.14627333094861</v>
      </c>
      <c r="P14" s="22">
        <v>46.633579054070466</v>
      </c>
      <c r="Q14" s="22">
        <v>31.596379055489749</v>
      </c>
    </row>
    <row r="15" spans="1:17" ht="12" customHeight="1" x14ac:dyDescent="0.25">
      <c r="A15" s="105" t="s">
        <v>108</v>
      </c>
      <c r="B15" s="104">
        <v>1.8040717322798256</v>
      </c>
      <c r="C15" s="104">
        <v>1.9756713608889298</v>
      </c>
      <c r="D15" s="104">
        <v>2.1976317431108985</v>
      </c>
      <c r="E15" s="104">
        <v>2.3746746921580195</v>
      </c>
      <c r="F15" s="104">
        <v>2.6484507981960204</v>
      </c>
      <c r="G15" s="104">
        <v>2.5517363303753924</v>
      </c>
      <c r="H15" s="104">
        <v>2.8736728684954853</v>
      </c>
      <c r="I15" s="104">
        <v>3.0240715774821321</v>
      </c>
      <c r="J15" s="104">
        <v>2.6229344644423329</v>
      </c>
      <c r="K15" s="104">
        <v>2.5222628943359231</v>
      </c>
      <c r="L15" s="104">
        <v>2.6818596821584166</v>
      </c>
      <c r="M15" s="104">
        <v>2.3342314567675477</v>
      </c>
      <c r="N15" s="104">
        <v>2.5971697765656541</v>
      </c>
      <c r="O15" s="104">
        <v>2.4476627123443104</v>
      </c>
      <c r="P15" s="104">
        <v>2.5071131897199419</v>
      </c>
      <c r="Q15" s="104">
        <v>2.4523500268301044</v>
      </c>
    </row>
    <row r="16" spans="1:17" ht="12.95" customHeight="1" x14ac:dyDescent="0.25">
      <c r="A16" s="90" t="s">
        <v>102</v>
      </c>
      <c r="B16" s="101">
        <f t="shared" ref="B16" si="4">SUM(B17:B18)</f>
        <v>0.82554548512579362</v>
      </c>
      <c r="C16" s="101">
        <f t="shared" ref="C16:Q16" si="5">SUM(C17:C18)</f>
        <v>0.88950904675445663</v>
      </c>
      <c r="D16" s="101">
        <f t="shared" si="5"/>
        <v>0.94826455429079193</v>
      </c>
      <c r="E16" s="101">
        <f t="shared" si="5"/>
        <v>1.0019818059841037</v>
      </c>
      <c r="F16" s="101">
        <f t="shared" si="5"/>
        <v>1.0804253876112027</v>
      </c>
      <c r="G16" s="101">
        <f t="shared" si="5"/>
        <v>1.1537553379533718</v>
      </c>
      <c r="H16" s="101">
        <f t="shared" si="5"/>
        <v>1.36708213565171</v>
      </c>
      <c r="I16" s="101">
        <f t="shared" si="5"/>
        <v>1.6003968357527256</v>
      </c>
      <c r="J16" s="101">
        <f t="shared" si="5"/>
        <v>1.7779981339197113</v>
      </c>
      <c r="K16" s="101">
        <f t="shared" si="5"/>
        <v>1.8227040545566999</v>
      </c>
      <c r="L16" s="101">
        <f t="shared" si="5"/>
        <v>1.8830935486058953</v>
      </c>
      <c r="M16" s="101">
        <f t="shared" si="5"/>
        <v>1.9375306002803552</v>
      </c>
      <c r="N16" s="101">
        <f t="shared" si="5"/>
        <v>1.9485647420592644</v>
      </c>
      <c r="O16" s="101">
        <f t="shared" si="5"/>
        <v>1.9717993956177986</v>
      </c>
      <c r="P16" s="101">
        <f t="shared" si="5"/>
        <v>1.9896517514509686</v>
      </c>
      <c r="Q16" s="101">
        <f t="shared" si="5"/>
        <v>2.0145997794085999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>
        <v>0.82554548512579362</v>
      </c>
      <c r="C18" s="103">
        <v>0.88950904675445663</v>
      </c>
      <c r="D18" s="103">
        <v>0.94826455429079193</v>
      </c>
      <c r="E18" s="103">
        <v>1.0019818059841037</v>
      </c>
      <c r="F18" s="103">
        <v>1.0804253876112027</v>
      </c>
      <c r="G18" s="103">
        <v>1.1537553379533718</v>
      </c>
      <c r="H18" s="103">
        <v>1.36708213565171</v>
      </c>
      <c r="I18" s="103">
        <v>1.6003968357527256</v>
      </c>
      <c r="J18" s="103">
        <v>1.7779981339197113</v>
      </c>
      <c r="K18" s="103">
        <v>1.8227040545566999</v>
      </c>
      <c r="L18" s="103">
        <v>1.8830935486058953</v>
      </c>
      <c r="M18" s="103">
        <v>1.9375306002803552</v>
      </c>
      <c r="N18" s="103">
        <v>1.9485647420592644</v>
      </c>
      <c r="O18" s="103">
        <v>1.9717993956177986</v>
      </c>
      <c r="P18" s="103">
        <v>1.9896517514509686</v>
      </c>
      <c r="Q18" s="103">
        <v>2.0145997794085999</v>
      </c>
    </row>
    <row r="19" spans="1:17" ht="12.95" customHeight="1" x14ac:dyDescent="0.25">
      <c r="A19" s="90" t="s">
        <v>47</v>
      </c>
      <c r="B19" s="101">
        <f t="shared" ref="B19" si="6">SUM(B20:B27)</f>
        <v>36.901885612471091</v>
      </c>
      <c r="C19" s="101">
        <f t="shared" ref="C19:Q19" si="7">SUM(C20:C27)</f>
        <v>38.448263393933857</v>
      </c>
      <c r="D19" s="101">
        <f t="shared" si="7"/>
        <v>40.221189864623121</v>
      </c>
      <c r="E19" s="101">
        <f t="shared" si="7"/>
        <v>41.857802534442683</v>
      </c>
      <c r="F19" s="101">
        <f t="shared" si="7"/>
        <v>44.390028840028336</v>
      </c>
      <c r="G19" s="101">
        <f t="shared" si="7"/>
        <v>45.722219430747067</v>
      </c>
      <c r="H19" s="101">
        <f t="shared" si="7"/>
        <v>48.22784746343379</v>
      </c>
      <c r="I19" s="101">
        <f t="shared" si="7"/>
        <v>51.084382623402291</v>
      </c>
      <c r="J19" s="101">
        <f t="shared" si="7"/>
        <v>51.075249990962632</v>
      </c>
      <c r="K19" s="101">
        <f t="shared" si="7"/>
        <v>51.245179502322827</v>
      </c>
      <c r="L19" s="101">
        <f t="shared" si="7"/>
        <v>50.911729593544017</v>
      </c>
      <c r="M19" s="101">
        <f t="shared" si="7"/>
        <v>52.535785316280588</v>
      </c>
      <c r="N19" s="101">
        <f t="shared" si="7"/>
        <v>52.465050155095057</v>
      </c>
      <c r="O19" s="101">
        <f t="shared" si="7"/>
        <v>53.476439339740359</v>
      </c>
      <c r="P19" s="101">
        <f t="shared" si="7"/>
        <v>53.677874594903116</v>
      </c>
      <c r="Q19" s="101">
        <f t="shared" si="7"/>
        <v>54.63665709401932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4.2126996394294505</v>
      </c>
      <c r="C22" s="100">
        <v>4.3314651723190583</v>
      </c>
      <c r="D22" s="100">
        <v>4.4262051677175442</v>
      </c>
      <c r="E22" s="100">
        <v>4.5058078737120173</v>
      </c>
      <c r="F22" s="100">
        <v>4.5145626811860673</v>
      </c>
      <c r="G22" s="100">
        <v>4.5463181033833981</v>
      </c>
      <c r="H22" s="100">
        <v>4.6400587545227241</v>
      </c>
      <c r="I22" s="100">
        <v>4.6227015318584312</v>
      </c>
      <c r="J22" s="100">
        <v>4.6074088054398343</v>
      </c>
      <c r="K22" s="100">
        <v>4.624687829696021</v>
      </c>
      <c r="L22" s="100">
        <v>4.6270378766843558</v>
      </c>
      <c r="M22" s="100">
        <v>4.7198141091683139</v>
      </c>
      <c r="N22" s="100">
        <v>4.7256418753245031</v>
      </c>
      <c r="O22" s="100">
        <v>4.8047670449604416</v>
      </c>
      <c r="P22" s="100">
        <v>4.812767371465398</v>
      </c>
      <c r="Q22" s="100">
        <v>4.8955336108219401</v>
      </c>
    </row>
    <row r="23" spans="1:17" ht="12" customHeight="1" x14ac:dyDescent="0.25">
      <c r="A23" s="88" t="s">
        <v>98</v>
      </c>
      <c r="B23" s="100">
        <v>3.7741302012056144</v>
      </c>
      <c r="C23" s="100">
        <v>3.9633246542171325</v>
      </c>
      <c r="D23" s="100">
        <v>4.6891469313012681</v>
      </c>
      <c r="E23" s="100">
        <v>5.081357600327058</v>
      </c>
      <c r="F23" s="100">
        <v>5.499144832162985</v>
      </c>
      <c r="G23" s="100">
        <v>6.0921399858891068</v>
      </c>
      <c r="H23" s="100">
        <v>6.3972510048720874</v>
      </c>
      <c r="I23" s="100">
        <v>6.8310019973871912</v>
      </c>
      <c r="J23" s="100">
        <v>7.9838424177373</v>
      </c>
      <c r="K23" s="100">
        <v>8.5854306118879116</v>
      </c>
      <c r="L23" s="100">
        <v>8.696687611727107</v>
      </c>
      <c r="M23" s="100">
        <v>8.9650407839691351</v>
      </c>
      <c r="N23" s="100">
        <v>9.1381213647990265</v>
      </c>
      <c r="O23" s="100">
        <v>9.2911281778880639</v>
      </c>
      <c r="P23" s="100">
        <v>9.3065986592510406</v>
      </c>
      <c r="Q23" s="100">
        <v>9.4666463226377573</v>
      </c>
    </row>
    <row r="24" spans="1:17" ht="12" customHeight="1" x14ac:dyDescent="0.25">
      <c r="A24" s="88" t="s">
        <v>34</v>
      </c>
      <c r="B24" s="100">
        <v>6.7925192876546392</v>
      </c>
      <c r="C24" s="100">
        <v>7.0050625541104106</v>
      </c>
      <c r="D24" s="100">
        <v>7.0830760284360927</v>
      </c>
      <c r="E24" s="100">
        <v>7.1263229865947837</v>
      </c>
      <c r="F24" s="100">
        <v>7.7699097758848623</v>
      </c>
      <c r="G24" s="100">
        <v>8.2231668199888848</v>
      </c>
      <c r="H24" s="100">
        <v>8.3754415979673951</v>
      </c>
      <c r="I24" s="100">
        <v>8.4692996315341382</v>
      </c>
      <c r="J24" s="100">
        <v>8.2752119368475796</v>
      </c>
      <c r="K24" s="100">
        <v>8.3426910148595628</v>
      </c>
      <c r="L24" s="100">
        <v>8.4593514543913404</v>
      </c>
      <c r="M24" s="100">
        <v>8.7203811589463314</v>
      </c>
      <c r="N24" s="100">
        <v>8.6941963817213832</v>
      </c>
      <c r="O24" s="100">
        <v>8.8397702067596207</v>
      </c>
      <c r="P24" s="100">
        <v>8.8544891405229222</v>
      </c>
      <c r="Q24" s="100">
        <v>9.0067617751674884</v>
      </c>
    </row>
    <row r="25" spans="1:17" ht="12" customHeight="1" x14ac:dyDescent="0.25">
      <c r="A25" s="88" t="s">
        <v>42</v>
      </c>
      <c r="B25" s="100">
        <v>13.343402582597362</v>
      </c>
      <c r="C25" s="100">
        <v>13.601661800040391</v>
      </c>
      <c r="D25" s="100">
        <v>13.708706900412956</v>
      </c>
      <c r="E25" s="100">
        <v>13.765354755052689</v>
      </c>
      <c r="F25" s="100">
        <v>13.865145736234734</v>
      </c>
      <c r="G25" s="100">
        <v>13.741371104462219</v>
      </c>
      <c r="H25" s="100">
        <v>13.821264046099108</v>
      </c>
      <c r="I25" s="100">
        <v>13.921913720633489</v>
      </c>
      <c r="J25" s="100">
        <v>13.336786015627748</v>
      </c>
      <c r="K25" s="100">
        <v>13.619577577354438</v>
      </c>
      <c r="L25" s="100">
        <v>13.690411289175124</v>
      </c>
      <c r="M25" s="100">
        <v>14.193047768390636</v>
      </c>
      <c r="N25" s="100">
        <v>14.354985946771555</v>
      </c>
      <c r="O25" s="100">
        <v>14.593620928301089</v>
      </c>
      <c r="P25" s="100">
        <v>14.539156164933576</v>
      </c>
      <c r="Q25" s="100">
        <v>15.494421373088601</v>
      </c>
    </row>
    <row r="26" spans="1:17" ht="12" customHeight="1" x14ac:dyDescent="0.25">
      <c r="A26" s="88" t="s">
        <v>30</v>
      </c>
      <c r="B26" s="22">
        <v>8.7791339015840215</v>
      </c>
      <c r="C26" s="22">
        <v>9.5467492132468657</v>
      </c>
      <c r="D26" s="22">
        <v>10.314054836755263</v>
      </c>
      <c r="E26" s="22">
        <v>11.378959318756138</v>
      </c>
      <c r="F26" s="22">
        <v>12.741265814559689</v>
      </c>
      <c r="G26" s="22">
        <v>13.119223417023465</v>
      </c>
      <c r="H26" s="22">
        <v>14.993832059972473</v>
      </c>
      <c r="I26" s="22">
        <v>17.23946574198904</v>
      </c>
      <c r="J26" s="22">
        <v>16.872000815310173</v>
      </c>
      <c r="K26" s="22">
        <v>16.072792468524899</v>
      </c>
      <c r="L26" s="22">
        <v>15.438241361566091</v>
      </c>
      <c r="M26" s="22">
        <v>15.937501495806174</v>
      </c>
      <c r="N26" s="22">
        <v>15.552104586478594</v>
      </c>
      <c r="O26" s="22">
        <v>15.947152981831143</v>
      </c>
      <c r="P26" s="22">
        <v>16.164863258730183</v>
      </c>
      <c r="Q26" s="22">
        <v>15.773294012303539</v>
      </c>
    </row>
    <row r="27" spans="1:17" ht="12" customHeight="1" x14ac:dyDescent="0.25">
      <c r="A27" s="93" t="s">
        <v>33</v>
      </c>
      <c r="B27" s="102">
        <v>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0</v>
      </c>
      <c r="M27" s="102">
        <v>0</v>
      </c>
      <c r="N27" s="102">
        <v>0</v>
      </c>
      <c r="O27" s="102">
        <v>0</v>
      </c>
      <c r="P27" s="102">
        <v>0</v>
      </c>
      <c r="Q27" s="102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42.971054963158316</v>
      </c>
      <c r="C29" s="101">
        <f t="shared" ref="C29:Q29" si="9">SUM(C30:C33)</f>
        <v>44.772769534492724</v>
      </c>
      <c r="D29" s="101">
        <f t="shared" si="9"/>
        <v>46.826193397132712</v>
      </c>
      <c r="E29" s="101">
        <f t="shared" si="9"/>
        <v>49.240010122239639</v>
      </c>
      <c r="F29" s="101">
        <f t="shared" si="9"/>
        <v>51.410534547688343</v>
      </c>
      <c r="G29" s="101">
        <f t="shared" si="9"/>
        <v>52.401094355213175</v>
      </c>
      <c r="H29" s="101">
        <f t="shared" si="9"/>
        <v>54.507768140248061</v>
      </c>
      <c r="I29" s="101">
        <f t="shared" si="9"/>
        <v>56.04673682055563</v>
      </c>
      <c r="J29" s="101">
        <f t="shared" si="9"/>
        <v>56.800372827932918</v>
      </c>
      <c r="K29" s="101">
        <f t="shared" si="9"/>
        <v>55.764233941795808</v>
      </c>
      <c r="L29" s="101">
        <f t="shared" si="9"/>
        <v>53.998636512670117</v>
      </c>
      <c r="M29" s="101">
        <f t="shared" si="9"/>
        <v>54.376688601381119</v>
      </c>
      <c r="N29" s="101">
        <f t="shared" si="9"/>
        <v>55.41069029746776</v>
      </c>
      <c r="O29" s="101">
        <f t="shared" si="9"/>
        <v>56.151757356484978</v>
      </c>
      <c r="P29" s="101">
        <f t="shared" si="9"/>
        <v>58.203965093775949</v>
      </c>
      <c r="Q29" s="101">
        <f t="shared" si="9"/>
        <v>58.39419378249292</v>
      </c>
    </row>
    <row r="30" spans="1:17" ht="12" customHeight="1" x14ac:dyDescent="0.25">
      <c r="A30" s="88" t="s">
        <v>66</v>
      </c>
      <c r="B30" s="100">
        <v>0</v>
      </c>
      <c r="C30" s="100">
        <v>2.2011400000000001</v>
      </c>
      <c r="D30" s="100">
        <v>1.1008099999999996</v>
      </c>
      <c r="E30" s="100">
        <v>4.3856000000000002</v>
      </c>
      <c r="F30" s="100">
        <v>3.2900499999999999</v>
      </c>
      <c r="G30" s="100">
        <v>3.2683573101110457</v>
      </c>
      <c r="H30" s="100">
        <v>3.2911499999999996</v>
      </c>
      <c r="I30" s="100">
        <v>3.2792299999999992</v>
      </c>
      <c r="J30" s="100">
        <v>2.1889799999999999</v>
      </c>
      <c r="K30" s="100">
        <v>2.1853400000000005</v>
      </c>
      <c r="L30" s="100">
        <v>2.1735846628817206</v>
      </c>
      <c r="M30" s="100">
        <v>1.0968075377977484</v>
      </c>
      <c r="N30" s="100">
        <v>2.1723128571442718</v>
      </c>
      <c r="O30" s="100">
        <v>2.1713571358386514</v>
      </c>
      <c r="P30" s="100">
        <v>3.2681391757873524</v>
      </c>
      <c r="Q30" s="100">
        <v>3.2721061338126698</v>
      </c>
    </row>
    <row r="31" spans="1:17" ht="12" customHeight="1" x14ac:dyDescent="0.25">
      <c r="A31" s="88" t="s">
        <v>98</v>
      </c>
      <c r="B31" s="100">
        <v>5.7092180458265602</v>
      </c>
      <c r="C31" s="100">
        <v>9.8109259213190043</v>
      </c>
      <c r="D31" s="100">
        <v>12.246233023950888</v>
      </c>
      <c r="E31" s="100">
        <v>12.131580594315352</v>
      </c>
      <c r="F31" s="100">
        <v>13.399411979876788</v>
      </c>
      <c r="G31" s="100">
        <v>13.661878566797403</v>
      </c>
      <c r="H31" s="100">
        <v>13.91633941595483</v>
      </c>
      <c r="I31" s="100">
        <v>14.804053524279629</v>
      </c>
      <c r="J31" s="100">
        <v>16.174897100202273</v>
      </c>
      <c r="K31" s="100">
        <v>17.148727878541173</v>
      </c>
      <c r="L31" s="100">
        <v>16.571717710636285</v>
      </c>
      <c r="M31" s="100">
        <v>15.75054124325456</v>
      </c>
      <c r="N31" s="100">
        <v>12.608879581098872</v>
      </c>
      <c r="O31" s="100">
        <v>11.149748284754569</v>
      </c>
      <c r="P31" s="100">
        <v>11.405436012690947</v>
      </c>
      <c r="Q31" s="100">
        <v>11.083313355365501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37.261836917331756</v>
      </c>
      <c r="C33" s="18">
        <v>32.760703613173717</v>
      </c>
      <c r="D33" s="18">
        <v>33.479150373181824</v>
      </c>
      <c r="E33" s="18">
        <v>32.722829527924283</v>
      </c>
      <c r="F33" s="18">
        <v>34.721072567811554</v>
      </c>
      <c r="G33" s="18">
        <v>35.470858478304727</v>
      </c>
      <c r="H33" s="18">
        <v>37.300278724293236</v>
      </c>
      <c r="I33" s="18">
        <v>37.963453296276001</v>
      </c>
      <c r="J33" s="18">
        <v>38.436495727730644</v>
      </c>
      <c r="K33" s="18">
        <v>36.430166063254639</v>
      </c>
      <c r="L33" s="18">
        <v>35.253334139152109</v>
      </c>
      <c r="M33" s="18">
        <v>37.529339820328808</v>
      </c>
      <c r="N33" s="18">
        <v>40.629497859224614</v>
      </c>
      <c r="O33" s="18">
        <v>42.830651935891758</v>
      </c>
      <c r="P33" s="18">
        <v>43.530389905297653</v>
      </c>
      <c r="Q33" s="18">
        <v>44.038774293314752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200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110</v>
      </c>
      <c r="B3" s="106">
        <f t="shared" ref="B3" si="0">SUM(B4,B16,B19,B29)</f>
        <v>241.83857685076606</v>
      </c>
      <c r="C3" s="106">
        <f t="shared" ref="C3:Q3" si="1">SUM(C4,C16,C19,C29)</f>
        <v>258.29481761617131</v>
      </c>
      <c r="D3" s="106">
        <f t="shared" si="1"/>
        <v>279.80986593488547</v>
      </c>
      <c r="E3" s="106">
        <f t="shared" si="1"/>
        <v>298.44329655794047</v>
      </c>
      <c r="F3" s="106">
        <f t="shared" si="1"/>
        <v>315.4704204431921</v>
      </c>
      <c r="G3" s="106">
        <f t="shared" si="1"/>
        <v>314.27051690064968</v>
      </c>
      <c r="H3" s="106">
        <f t="shared" si="1"/>
        <v>339.35181018866672</v>
      </c>
      <c r="I3" s="106">
        <f t="shared" si="1"/>
        <v>367.91228481051849</v>
      </c>
      <c r="J3" s="106">
        <f t="shared" si="1"/>
        <v>325.59269754954278</v>
      </c>
      <c r="K3" s="106">
        <f t="shared" si="1"/>
        <v>299.76884174405114</v>
      </c>
      <c r="L3" s="106">
        <f t="shared" si="1"/>
        <v>321.13097782350809</v>
      </c>
      <c r="M3" s="106">
        <f t="shared" si="1"/>
        <v>295.27646437652265</v>
      </c>
      <c r="N3" s="106">
        <f t="shared" si="1"/>
        <v>347.05962355444314</v>
      </c>
      <c r="O3" s="106">
        <f t="shared" si="1"/>
        <v>332.10999711344311</v>
      </c>
      <c r="P3" s="106">
        <f t="shared" si="1"/>
        <v>341.79136513621694</v>
      </c>
      <c r="Q3" s="106">
        <f t="shared" si="1"/>
        <v>326.41981173166619</v>
      </c>
    </row>
    <row r="4" spans="1:17" ht="12.95" customHeight="1" x14ac:dyDescent="0.25">
      <c r="A4" s="90" t="s">
        <v>44</v>
      </c>
      <c r="B4" s="101">
        <f t="shared" ref="B4" si="2">SUM(B5:B15)</f>
        <v>193.39400649344776</v>
      </c>
      <c r="C4" s="101">
        <f t="shared" ref="C4:Q4" si="3">SUM(C5:C15)</f>
        <v>208.25128750073074</v>
      </c>
      <c r="D4" s="101">
        <f t="shared" si="3"/>
        <v>227.03372177979577</v>
      </c>
      <c r="E4" s="101">
        <f t="shared" si="3"/>
        <v>243.12936686688789</v>
      </c>
      <c r="F4" s="101">
        <f t="shared" si="3"/>
        <v>256.51838368422654</v>
      </c>
      <c r="G4" s="101">
        <f t="shared" si="3"/>
        <v>253.28292866802687</v>
      </c>
      <c r="H4" s="101">
        <f t="shared" si="3"/>
        <v>274.26529706999304</v>
      </c>
      <c r="I4" s="101">
        <f t="shared" si="3"/>
        <v>298.76924937010745</v>
      </c>
      <c r="J4" s="101">
        <f t="shared" si="3"/>
        <v>255.03866632679149</v>
      </c>
      <c r="K4" s="101">
        <f t="shared" si="3"/>
        <v>229.35165179521363</v>
      </c>
      <c r="L4" s="101">
        <f t="shared" si="3"/>
        <v>251.03296305974814</v>
      </c>
      <c r="M4" s="101">
        <f t="shared" si="3"/>
        <v>222.45180391839281</v>
      </c>
      <c r="N4" s="101">
        <f t="shared" si="3"/>
        <v>272.71826003427134</v>
      </c>
      <c r="O4" s="101">
        <f t="shared" si="3"/>
        <v>255.75973169366398</v>
      </c>
      <c r="P4" s="101">
        <f t="shared" si="3"/>
        <v>263.61369314691854</v>
      </c>
      <c r="Q4" s="101">
        <f t="shared" si="3"/>
        <v>246.78703893790706</v>
      </c>
    </row>
    <row r="5" spans="1:17" ht="12" customHeight="1" x14ac:dyDescent="0.25">
      <c r="A5" s="88" t="s">
        <v>38</v>
      </c>
      <c r="B5" s="100">
        <v>17.523199103681034</v>
      </c>
      <c r="C5" s="100">
        <v>17.396173320120127</v>
      </c>
      <c r="D5" s="100">
        <v>16.189952774115927</v>
      </c>
      <c r="E5" s="100">
        <v>14.89595626684444</v>
      </c>
      <c r="F5" s="100">
        <v>14.335309825013997</v>
      </c>
      <c r="G5" s="100">
        <v>11.548597359978482</v>
      </c>
      <c r="H5" s="100">
        <v>11.976504284964165</v>
      </c>
      <c r="I5" s="100">
        <v>11.894521401889385</v>
      </c>
      <c r="J5" s="100">
        <v>10.412399889216079</v>
      </c>
      <c r="K5" s="100">
        <v>7.9017403042584116</v>
      </c>
      <c r="L5" s="100">
        <v>11.331866181863608</v>
      </c>
      <c r="M5" s="100">
        <v>10.121784720801308</v>
      </c>
      <c r="N5" s="100">
        <v>5.6836690405024157</v>
      </c>
      <c r="O5" s="100">
        <v>6.1419556442763437</v>
      </c>
      <c r="P5" s="100">
        <v>4.6793199264382963</v>
      </c>
      <c r="Q5" s="100">
        <v>3.5374451528003483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20.358422738015612</v>
      </c>
      <c r="C7" s="100">
        <v>23.520852834286295</v>
      </c>
      <c r="D7" s="100">
        <v>23.732498465559981</v>
      </c>
      <c r="E7" s="100">
        <v>26.808634133235874</v>
      </c>
      <c r="F7" s="100">
        <v>28.261803285820339</v>
      </c>
      <c r="G7" s="100">
        <v>22.321401284148163</v>
      </c>
      <c r="H7" s="100">
        <v>29.756087362508055</v>
      </c>
      <c r="I7" s="100">
        <v>24.28679647372568</v>
      </c>
      <c r="J7" s="100">
        <v>19.97690539688945</v>
      </c>
      <c r="K7" s="100">
        <v>19.633499082355009</v>
      </c>
      <c r="L7" s="100">
        <v>19.868893100715741</v>
      </c>
      <c r="M7" s="100">
        <v>17.371976863192526</v>
      </c>
      <c r="N7" s="100">
        <v>24.350196068543358</v>
      </c>
      <c r="O7" s="100">
        <v>26.034380317749825</v>
      </c>
      <c r="P7" s="100">
        <v>28.096466319249295</v>
      </c>
      <c r="Q7" s="100">
        <v>30.252825905939481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21.184975934254386</v>
      </c>
      <c r="C9" s="100">
        <v>20.626398040760922</v>
      </c>
      <c r="D9" s="100">
        <v>33.615562986637165</v>
      </c>
      <c r="E9" s="100">
        <v>38.469973374753614</v>
      </c>
      <c r="F9" s="100">
        <v>48.819817001209181</v>
      </c>
      <c r="G9" s="100">
        <v>50.30182820779261</v>
      </c>
      <c r="H9" s="100">
        <v>56.212870650946314</v>
      </c>
      <c r="I9" s="100">
        <v>63.98919958892651</v>
      </c>
      <c r="J9" s="100">
        <v>64.113285667519065</v>
      </c>
      <c r="K9" s="100">
        <v>61.453827216354661</v>
      </c>
      <c r="L9" s="100">
        <v>66.019851063831027</v>
      </c>
      <c r="M9" s="100">
        <v>58.932012620466878</v>
      </c>
      <c r="N9" s="100">
        <v>57.423427732962928</v>
      </c>
      <c r="O9" s="100">
        <v>48.059995162871218</v>
      </c>
      <c r="P9" s="100">
        <v>53.048388414094866</v>
      </c>
      <c r="Q9" s="100">
        <v>49.461667153114263</v>
      </c>
    </row>
    <row r="10" spans="1:17" ht="12" customHeight="1" x14ac:dyDescent="0.25">
      <c r="A10" s="88" t="s">
        <v>34</v>
      </c>
      <c r="B10" s="100">
        <v>33.81143221750888</v>
      </c>
      <c r="C10" s="100">
        <v>39.636820572083295</v>
      </c>
      <c r="D10" s="100">
        <v>39.133897171048666</v>
      </c>
      <c r="E10" s="100">
        <v>40.220056717972589</v>
      </c>
      <c r="F10" s="100">
        <v>47.951638690007037</v>
      </c>
      <c r="G10" s="100">
        <v>47.636736481011802</v>
      </c>
      <c r="H10" s="100">
        <v>50.922966364749399</v>
      </c>
      <c r="I10" s="100">
        <v>61.397007411380343</v>
      </c>
      <c r="J10" s="100">
        <v>35.740155048794769</v>
      </c>
      <c r="K10" s="100">
        <v>35.698742845106288</v>
      </c>
      <c r="L10" s="100">
        <v>37.777725082032028</v>
      </c>
      <c r="M10" s="100">
        <v>31.646004452375749</v>
      </c>
      <c r="N10" s="100">
        <v>45.489569827147477</v>
      </c>
      <c r="O10" s="100">
        <v>46.183021318264622</v>
      </c>
      <c r="P10" s="100">
        <v>41.30082368700274</v>
      </c>
      <c r="Q10" s="100">
        <v>39.405393489954719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93.068630909589245</v>
      </c>
      <c r="C12" s="100">
        <v>104.40551140448123</v>
      </c>
      <c r="D12" s="100">
        <v>99.125347458287052</v>
      </c>
      <c r="E12" s="100">
        <v>102.3669930962629</v>
      </c>
      <c r="F12" s="100">
        <v>95.741432247696238</v>
      </c>
      <c r="G12" s="100">
        <v>96.286670719817508</v>
      </c>
      <c r="H12" s="100">
        <v>96.874336868157869</v>
      </c>
      <c r="I12" s="100">
        <v>93.546350774257903</v>
      </c>
      <c r="J12" s="100">
        <v>91.24015083954157</v>
      </c>
      <c r="K12" s="100">
        <v>90.638041204854474</v>
      </c>
      <c r="L12" s="100">
        <v>96.089462168017604</v>
      </c>
      <c r="M12" s="100">
        <v>83.00561658999365</v>
      </c>
      <c r="N12" s="100">
        <v>98.23103680634415</v>
      </c>
      <c r="O12" s="100">
        <v>95.213776461479867</v>
      </c>
      <c r="P12" s="100">
        <v>90.336573089984668</v>
      </c>
      <c r="Q12" s="100">
        <v>88.552830438434299</v>
      </c>
    </row>
    <row r="13" spans="1:17" ht="12" customHeight="1" x14ac:dyDescent="0.25">
      <c r="A13" s="88" t="s">
        <v>105</v>
      </c>
      <c r="B13" s="100">
        <v>1.8509430621309249E-4</v>
      </c>
      <c r="C13" s="100">
        <v>3.9022364145590416E-4</v>
      </c>
      <c r="D13" s="100">
        <v>3.6699813025344334E-3</v>
      </c>
      <c r="E13" s="100">
        <v>7.4150355496470947E-3</v>
      </c>
      <c r="F13" s="100">
        <v>1.4836559836560648E-2</v>
      </c>
      <c r="G13" s="100">
        <v>2.7723961529941554E-2</v>
      </c>
      <c r="H13" s="100">
        <v>5.6234098709979953E-2</v>
      </c>
      <c r="I13" s="100">
        <v>0.11455487617650713</v>
      </c>
      <c r="J13" s="100">
        <v>0.18238004966134433</v>
      </c>
      <c r="K13" s="100">
        <v>0.32529025153881652</v>
      </c>
      <c r="L13" s="100">
        <v>0.82806636826663049</v>
      </c>
      <c r="M13" s="100">
        <v>1.465742449271882</v>
      </c>
      <c r="N13" s="100">
        <v>2.9363002068511093</v>
      </c>
      <c r="O13" s="100">
        <v>4.8477758260712527</v>
      </c>
      <c r="P13" s="100">
        <v>6.8673267858228257</v>
      </c>
      <c r="Q13" s="100">
        <v>8.0819493880716653</v>
      </c>
    </row>
    <row r="14" spans="1:17" ht="12" customHeight="1" x14ac:dyDescent="0.25">
      <c r="A14" s="51" t="s">
        <v>104</v>
      </c>
      <c r="B14" s="22">
        <v>5.6430887638125888</v>
      </c>
      <c r="C14" s="22">
        <v>0.68946974446848963</v>
      </c>
      <c r="D14" s="22">
        <v>13.035161199733571</v>
      </c>
      <c r="E14" s="22">
        <v>17.985663550110793</v>
      </c>
      <c r="F14" s="22">
        <v>18.745095276447127</v>
      </c>
      <c r="G14" s="22">
        <v>22.60823432337294</v>
      </c>
      <c r="H14" s="22">
        <v>25.592624571461759</v>
      </c>
      <c r="I14" s="22">
        <v>40.516747266269029</v>
      </c>
      <c r="J14" s="22">
        <v>30.750454970726903</v>
      </c>
      <c r="K14" s="22">
        <v>11.17824799641005</v>
      </c>
      <c r="L14" s="22">
        <v>16.435239412863091</v>
      </c>
      <c r="M14" s="22">
        <v>17.574434765523261</v>
      </c>
      <c r="N14" s="22">
        <v>36.006890575354262</v>
      </c>
      <c r="O14" s="22">
        <v>26.831164250606552</v>
      </c>
      <c r="P14" s="22">
        <v>36.777681734605913</v>
      </c>
      <c r="Q14" s="22">
        <v>25.04257738276214</v>
      </c>
    </row>
    <row r="15" spans="1:17" ht="12" customHeight="1" x14ac:dyDescent="0.25">
      <c r="A15" s="105" t="s">
        <v>108</v>
      </c>
      <c r="B15" s="104">
        <v>1.8040717322798256</v>
      </c>
      <c r="C15" s="104">
        <v>1.9756713608889303</v>
      </c>
      <c r="D15" s="104">
        <v>2.1976317431108985</v>
      </c>
      <c r="E15" s="104">
        <v>2.3746746921580191</v>
      </c>
      <c r="F15" s="104">
        <v>2.6484507981960195</v>
      </c>
      <c r="G15" s="104">
        <v>2.5517363303753924</v>
      </c>
      <c r="H15" s="104">
        <v>2.8736728684954844</v>
      </c>
      <c r="I15" s="104">
        <v>3.0240715774821321</v>
      </c>
      <c r="J15" s="104">
        <v>2.6229344644423329</v>
      </c>
      <c r="K15" s="104">
        <v>2.5222628943359235</v>
      </c>
      <c r="L15" s="104">
        <v>2.6818596821584166</v>
      </c>
      <c r="M15" s="104">
        <v>2.3342314567675473</v>
      </c>
      <c r="N15" s="104">
        <v>2.5971697765656545</v>
      </c>
      <c r="O15" s="104">
        <v>2.4476627123443095</v>
      </c>
      <c r="P15" s="104">
        <v>2.5071131897199419</v>
      </c>
      <c r="Q15" s="104">
        <v>2.4523500268301048</v>
      </c>
    </row>
    <row r="16" spans="1:17" ht="12.95" customHeight="1" x14ac:dyDescent="0.25">
      <c r="A16" s="90" t="s">
        <v>102</v>
      </c>
      <c r="B16" s="101">
        <f t="shared" ref="B16:Q16" si="4">SUM(B17:B18)</f>
        <v>1.3741915692544151</v>
      </c>
      <c r="C16" s="101">
        <f t="shared" si="4"/>
        <v>1.5237316403769587</v>
      </c>
      <c r="D16" s="101">
        <f t="shared" si="4"/>
        <v>1.664130288811521</v>
      </c>
      <c r="E16" s="101">
        <f t="shared" si="4"/>
        <v>1.7955745061896549</v>
      </c>
      <c r="F16" s="101">
        <f t="shared" si="4"/>
        <v>1.9782690379547498</v>
      </c>
      <c r="G16" s="101">
        <f t="shared" si="4"/>
        <v>2.1541877984423272</v>
      </c>
      <c r="H16" s="101">
        <f t="shared" si="4"/>
        <v>2.6204163738208441</v>
      </c>
      <c r="I16" s="101">
        <f t="shared" si="4"/>
        <v>3.1395837206232207</v>
      </c>
      <c r="J16" s="101">
        <f t="shared" si="4"/>
        <v>3.5540226671340736</v>
      </c>
      <c r="K16" s="101">
        <f t="shared" si="4"/>
        <v>3.6949209379087868</v>
      </c>
      <c r="L16" s="101">
        <f t="shared" si="4"/>
        <v>3.8755642651553304</v>
      </c>
      <c r="M16" s="101">
        <f t="shared" si="4"/>
        <v>4.0951146687391828</v>
      </c>
      <c r="N16" s="101">
        <f t="shared" si="4"/>
        <v>4.2344213283879242</v>
      </c>
      <c r="O16" s="101">
        <f t="shared" si="4"/>
        <v>4.4302904612543959</v>
      </c>
      <c r="P16" s="101">
        <f t="shared" si="4"/>
        <v>4.6988288798877331</v>
      </c>
      <c r="Q16" s="101">
        <f t="shared" si="4"/>
        <v>5.1050533589156188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>
        <v>1.3741915692544151</v>
      </c>
      <c r="C18" s="103">
        <v>1.5237316403769587</v>
      </c>
      <c r="D18" s="103">
        <v>1.664130288811521</v>
      </c>
      <c r="E18" s="103">
        <v>1.7955745061896549</v>
      </c>
      <c r="F18" s="103">
        <v>1.9782690379547498</v>
      </c>
      <c r="G18" s="103">
        <v>2.1541877984423272</v>
      </c>
      <c r="H18" s="103">
        <v>2.6204163738208441</v>
      </c>
      <c r="I18" s="103">
        <v>3.1395837206232207</v>
      </c>
      <c r="J18" s="103">
        <v>3.5540226671340736</v>
      </c>
      <c r="K18" s="103">
        <v>3.6949209379087868</v>
      </c>
      <c r="L18" s="103">
        <v>3.8755642651553304</v>
      </c>
      <c r="M18" s="103">
        <v>4.0951146687391828</v>
      </c>
      <c r="N18" s="103">
        <v>4.2344213283879242</v>
      </c>
      <c r="O18" s="103">
        <v>4.4302904612543959</v>
      </c>
      <c r="P18" s="103">
        <v>4.6988288798877331</v>
      </c>
      <c r="Q18" s="103">
        <v>5.1050533589156188</v>
      </c>
    </row>
    <row r="19" spans="1:17" ht="12.95" customHeight="1" x14ac:dyDescent="0.25">
      <c r="A19" s="90" t="s">
        <v>47</v>
      </c>
      <c r="B19" s="101">
        <f t="shared" ref="B19" si="5">SUM(B20:B27)</f>
        <v>22.024903891282857</v>
      </c>
      <c r="C19" s="101">
        <f t="shared" ref="C19:Q19" si="6">SUM(C20:C27)</f>
        <v>23.15051496657567</v>
      </c>
      <c r="D19" s="101">
        <f t="shared" si="6"/>
        <v>24.430703117048218</v>
      </c>
      <c r="E19" s="101">
        <f t="shared" si="6"/>
        <v>25.704185426529119</v>
      </c>
      <c r="F19" s="101">
        <f t="shared" si="6"/>
        <v>27.5107533122506</v>
      </c>
      <c r="G19" s="101">
        <f t="shared" si="6"/>
        <v>28.507443063374829</v>
      </c>
      <c r="H19" s="101">
        <f t="shared" si="6"/>
        <v>30.510555779429595</v>
      </c>
      <c r="I19" s="101">
        <f t="shared" si="6"/>
        <v>32.828042542194297</v>
      </c>
      <c r="J19" s="101">
        <f t="shared" si="6"/>
        <v>32.999976566461704</v>
      </c>
      <c r="K19" s="101">
        <f t="shared" si="6"/>
        <v>33.284350397681784</v>
      </c>
      <c r="L19" s="101">
        <f t="shared" si="6"/>
        <v>33.464339903693187</v>
      </c>
      <c r="M19" s="101">
        <f t="shared" si="6"/>
        <v>35.029458483236859</v>
      </c>
      <c r="N19" s="101">
        <f t="shared" si="6"/>
        <v>35.174892051266042</v>
      </c>
      <c r="O19" s="101">
        <f t="shared" si="6"/>
        <v>36.05615098230443</v>
      </c>
      <c r="P19" s="101">
        <f t="shared" si="6"/>
        <v>36.383466029737768</v>
      </c>
      <c r="Q19" s="101">
        <f t="shared" si="6"/>
        <v>37.206119476933694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2.1197593810416899</v>
      </c>
      <c r="C22" s="100">
        <v>2.200117197371505</v>
      </c>
      <c r="D22" s="100">
        <v>2.269369451923589</v>
      </c>
      <c r="E22" s="100">
        <v>2.3330009570940153</v>
      </c>
      <c r="F22" s="100">
        <v>2.3562983976578487</v>
      </c>
      <c r="G22" s="100">
        <v>2.397972537585555</v>
      </c>
      <c r="H22" s="100">
        <v>2.4746200311614572</v>
      </c>
      <c r="I22" s="100">
        <v>2.4895190850194711</v>
      </c>
      <c r="J22" s="100">
        <v>2.5121276626846014</v>
      </c>
      <c r="K22" s="100">
        <v>2.5472619458431991</v>
      </c>
      <c r="L22" s="100">
        <v>2.5747055804977972</v>
      </c>
      <c r="M22" s="100">
        <v>2.6534757581051993</v>
      </c>
      <c r="N22" s="100">
        <v>2.6830255887795151</v>
      </c>
      <c r="O22" s="100">
        <v>2.7562615690759111</v>
      </c>
      <c r="P22" s="100">
        <v>2.7887623060677385</v>
      </c>
      <c r="Q22" s="100">
        <v>2.8648022323514963</v>
      </c>
    </row>
    <row r="23" spans="1:17" ht="12" customHeight="1" x14ac:dyDescent="0.25">
      <c r="A23" s="88" t="s">
        <v>98</v>
      </c>
      <c r="B23" s="100">
        <v>2.0347271135995717</v>
      </c>
      <c r="C23" s="100">
        <v>2.1552841246871237</v>
      </c>
      <c r="D23" s="100">
        <v>2.5943292159158395</v>
      </c>
      <c r="E23" s="100">
        <v>2.8414421163480088</v>
      </c>
      <c r="F23" s="100">
        <v>3.1059810816182241</v>
      </c>
      <c r="G23" s="100">
        <v>3.4855044677585707</v>
      </c>
      <c r="H23" s="100">
        <v>3.6912835532580011</v>
      </c>
      <c r="I23" s="100">
        <v>3.9796203341971279</v>
      </c>
      <c r="J23" s="100">
        <v>4.7304090067940816</v>
      </c>
      <c r="K23" s="100">
        <v>5.1289821273340781</v>
      </c>
      <c r="L23" s="100">
        <v>5.221013165903015</v>
      </c>
      <c r="M23" s="100">
        <v>5.4079041308864673</v>
      </c>
      <c r="N23" s="100">
        <v>5.5387069110944243</v>
      </c>
      <c r="O23" s="100">
        <v>5.6556247802711868</v>
      </c>
      <c r="P23" s="100">
        <v>5.6891106846472796</v>
      </c>
      <c r="Q23" s="100">
        <v>5.8114782547327044</v>
      </c>
    </row>
    <row r="24" spans="1:17" ht="12" customHeight="1" x14ac:dyDescent="0.25">
      <c r="A24" s="88" t="s">
        <v>34</v>
      </c>
      <c r="B24" s="100">
        <v>2.9296123721060736</v>
      </c>
      <c r="C24" s="100">
        <v>3.0507248687975252</v>
      </c>
      <c r="D24" s="100">
        <v>3.1103853611982712</v>
      </c>
      <c r="E24" s="100">
        <v>3.1568798330845853</v>
      </c>
      <c r="F24" s="100">
        <v>3.4980213808887277</v>
      </c>
      <c r="G24" s="100">
        <v>3.7567819819042167</v>
      </c>
      <c r="H24" s="100">
        <v>3.86460174784821</v>
      </c>
      <c r="I24" s="100">
        <v>3.9440228902454644</v>
      </c>
      <c r="J24" s="100">
        <v>3.8908090078246187</v>
      </c>
      <c r="K24" s="100">
        <v>3.9597942820853218</v>
      </c>
      <c r="L24" s="100">
        <v>4.056213114219787</v>
      </c>
      <c r="M24" s="100">
        <v>4.2232102118979986</v>
      </c>
      <c r="N24" s="100">
        <v>4.2463576278972628</v>
      </c>
      <c r="O24" s="100">
        <v>4.3574158180111802</v>
      </c>
      <c r="P24" s="100">
        <v>4.4038238491583863</v>
      </c>
      <c r="Q24" s="100">
        <v>4.5186763341155221</v>
      </c>
    </row>
    <row r="25" spans="1:17" ht="12" customHeight="1" x14ac:dyDescent="0.25">
      <c r="A25" s="88" t="s">
        <v>42</v>
      </c>
      <c r="B25" s="100">
        <v>9.1349320367067737</v>
      </c>
      <c r="C25" s="100">
        <v>9.3477656305556742</v>
      </c>
      <c r="D25" s="100">
        <v>9.4593353522199664</v>
      </c>
      <c r="E25" s="100">
        <v>9.5430973992864843</v>
      </c>
      <c r="F25" s="100">
        <v>9.6600437746880345</v>
      </c>
      <c r="G25" s="100">
        <v>9.6296613821909141</v>
      </c>
      <c r="H25" s="100">
        <v>9.7512187792943195</v>
      </c>
      <c r="I25" s="100">
        <v>9.8902788208194945</v>
      </c>
      <c r="J25" s="100">
        <v>9.5426330981372036</v>
      </c>
      <c r="K25" s="100">
        <v>9.8394265782892223</v>
      </c>
      <c r="L25" s="100">
        <v>10.12259436225586</v>
      </c>
      <c r="M25" s="100">
        <v>10.699546025855012</v>
      </c>
      <c r="N25" s="100">
        <v>10.901920724212326</v>
      </c>
      <c r="O25" s="100">
        <v>11.142903517230813</v>
      </c>
      <c r="P25" s="100">
        <v>11.150519828934929</v>
      </c>
      <c r="Q25" s="100">
        <v>11.939287855765071</v>
      </c>
    </row>
    <row r="26" spans="1:17" ht="12" customHeight="1" x14ac:dyDescent="0.25">
      <c r="A26" s="88" t="s">
        <v>30</v>
      </c>
      <c r="B26" s="22">
        <v>5.8058729878287485</v>
      </c>
      <c r="C26" s="22">
        <v>6.3966231451638427</v>
      </c>
      <c r="D26" s="22">
        <v>6.9972837357905542</v>
      </c>
      <c r="E26" s="22">
        <v>7.8297651207160257</v>
      </c>
      <c r="F26" s="22">
        <v>8.8904086773977635</v>
      </c>
      <c r="G26" s="22">
        <v>9.2375226939355741</v>
      </c>
      <c r="H26" s="22">
        <v>10.728831667867608</v>
      </c>
      <c r="I26" s="22">
        <v>12.524601411912737</v>
      </c>
      <c r="J26" s="22">
        <v>12.323997791021201</v>
      </c>
      <c r="K26" s="22">
        <v>11.808885464129965</v>
      </c>
      <c r="L26" s="22">
        <v>11.489813680816727</v>
      </c>
      <c r="M26" s="22">
        <v>12.04532235649218</v>
      </c>
      <c r="N26" s="22">
        <v>11.80488119928251</v>
      </c>
      <c r="O26" s="22">
        <v>12.143945297715337</v>
      </c>
      <c r="P26" s="22">
        <v>12.351249360929437</v>
      </c>
      <c r="Q26" s="22">
        <v>12.071874799968899</v>
      </c>
    </row>
    <row r="27" spans="1:17" ht="12" customHeight="1" x14ac:dyDescent="0.25">
      <c r="A27" s="93" t="s">
        <v>33</v>
      </c>
      <c r="B27" s="107">
        <v>0</v>
      </c>
      <c r="C27" s="107">
        <v>0</v>
      </c>
      <c r="D27" s="107">
        <v>0</v>
      </c>
      <c r="E27" s="107">
        <v>0</v>
      </c>
      <c r="F27" s="107">
        <v>0</v>
      </c>
      <c r="G27" s="107">
        <v>0</v>
      </c>
      <c r="H27" s="107">
        <v>0</v>
      </c>
      <c r="I27" s="107">
        <v>0</v>
      </c>
      <c r="J27" s="107">
        <v>0</v>
      </c>
      <c r="K27" s="107">
        <v>0</v>
      </c>
      <c r="L27" s="107">
        <v>0</v>
      </c>
      <c r="M27" s="107">
        <v>0</v>
      </c>
      <c r="N27" s="107">
        <v>0</v>
      </c>
      <c r="O27" s="107">
        <v>0</v>
      </c>
      <c r="P27" s="107">
        <v>0</v>
      </c>
      <c r="Q27" s="107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7">SUM(B30:B33)</f>
        <v>25.045474896781034</v>
      </c>
      <c r="C29" s="101">
        <f t="shared" ref="C29:Q29" si="8">SUM(C30:C33)</f>
        <v>25.369283508487982</v>
      </c>
      <c r="D29" s="101">
        <f t="shared" si="8"/>
        <v>26.681310749229993</v>
      </c>
      <c r="E29" s="101">
        <f t="shared" si="8"/>
        <v>27.81416975833379</v>
      </c>
      <c r="F29" s="101">
        <f t="shared" si="8"/>
        <v>29.463014408760198</v>
      </c>
      <c r="G29" s="101">
        <f t="shared" si="8"/>
        <v>30.325957370805654</v>
      </c>
      <c r="H29" s="101">
        <f t="shared" si="8"/>
        <v>31.955540965423253</v>
      </c>
      <c r="I29" s="101">
        <f t="shared" si="8"/>
        <v>33.175409177593565</v>
      </c>
      <c r="J29" s="101">
        <f t="shared" si="8"/>
        <v>34.000031989155495</v>
      </c>
      <c r="K29" s="101">
        <f t="shared" si="8"/>
        <v>33.437918613246957</v>
      </c>
      <c r="L29" s="101">
        <f t="shared" si="8"/>
        <v>32.758110594911464</v>
      </c>
      <c r="M29" s="101">
        <f t="shared" si="8"/>
        <v>33.700087306153833</v>
      </c>
      <c r="N29" s="101">
        <f t="shared" si="8"/>
        <v>34.932050140517767</v>
      </c>
      <c r="O29" s="101">
        <f t="shared" si="8"/>
        <v>35.863823976220331</v>
      </c>
      <c r="P29" s="101">
        <f t="shared" si="8"/>
        <v>37.095377079672929</v>
      </c>
      <c r="Q29" s="101">
        <f t="shared" si="8"/>
        <v>37.321599957909818</v>
      </c>
    </row>
    <row r="30" spans="1:17" ht="12" customHeight="1" x14ac:dyDescent="0.25">
      <c r="A30" s="88" t="s">
        <v>66</v>
      </c>
      <c r="B30" s="100">
        <v>0</v>
      </c>
      <c r="C30" s="100">
        <v>0.99464861324046872</v>
      </c>
      <c r="D30" s="100">
        <v>0.49743275754438177</v>
      </c>
      <c r="E30" s="100">
        <v>2.0108095378256179</v>
      </c>
      <c r="F30" s="100">
        <v>1.5156890191745074</v>
      </c>
      <c r="G30" s="100">
        <v>1.5058572467255722</v>
      </c>
      <c r="H30" s="100">
        <v>1.5173167103424543</v>
      </c>
      <c r="I30" s="100">
        <v>1.5123179684846817</v>
      </c>
      <c r="J30" s="100">
        <v>1.0100593249523449</v>
      </c>
      <c r="K30" s="100">
        <v>1.0083920450148298</v>
      </c>
      <c r="L30" s="100">
        <v>1.0029713782501299</v>
      </c>
      <c r="M30" s="100">
        <v>0.50691463890535648</v>
      </c>
      <c r="N30" s="100">
        <v>1.0344307602208629</v>
      </c>
      <c r="O30" s="100">
        <v>1.0339765150117401</v>
      </c>
      <c r="P30" s="100">
        <v>1.5722652298319533</v>
      </c>
      <c r="Q30" s="100">
        <v>1.609089127362848</v>
      </c>
    </row>
    <row r="31" spans="1:17" ht="12" customHeight="1" x14ac:dyDescent="0.25">
      <c r="A31" s="88" t="s">
        <v>98</v>
      </c>
      <c r="B31" s="100">
        <v>2.5350335856506576</v>
      </c>
      <c r="C31" s="100">
        <v>4.5833965397206233</v>
      </c>
      <c r="D31" s="100">
        <v>5.8164420529107916</v>
      </c>
      <c r="E31" s="100">
        <v>5.7887552594217002</v>
      </c>
      <c r="F31" s="100">
        <v>6.4597775199879184</v>
      </c>
      <c r="G31" s="100">
        <v>6.6297892216783483</v>
      </c>
      <c r="H31" s="100">
        <v>6.8003306640854291</v>
      </c>
      <c r="I31" s="100">
        <v>7.3075335179723906</v>
      </c>
      <c r="J31" s="100">
        <v>8.0660701262522654</v>
      </c>
      <c r="K31" s="100">
        <v>8.6179236453594772</v>
      </c>
      <c r="L31" s="100">
        <v>8.3585688148771826</v>
      </c>
      <c r="M31" s="100">
        <v>7.9934265218574705</v>
      </c>
      <c r="N31" s="100">
        <v>6.4547466349125919</v>
      </c>
      <c r="O31" s="100">
        <v>5.8745830369292689</v>
      </c>
      <c r="P31" s="100">
        <v>6.0914159866790838</v>
      </c>
      <c r="Q31" s="100">
        <v>5.9228089135526147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22.510441311130375</v>
      </c>
      <c r="C33" s="18">
        <v>19.79123835552689</v>
      </c>
      <c r="D33" s="18">
        <v>20.367435938774822</v>
      </c>
      <c r="E33" s="18">
        <v>20.014604961086473</v>
      </c>
      <c r="F33" s="18">
        <v>21.487547869597773</v>
      </c>
      <c r="G33" s="18">
        <v>22.190310902401734</v>
      </c>
      <c r="H33" s="18">
        <v>23.637893590995372</v>
      </c>
      <c r="I33" s="18">
        <v>24.355557691136489</v>
      </c>
      <c r="J33" s="18">
        <v>24.923902537950884</v>
      </c>
      <c r="K33" s="18">
        <v>23.811602922872648</v>
      </c>
      <c r="L33" s="18">
        <v>23.39657040178415</v>
      </c>
      <c r="M33" s="18">
        <v>25.199746145391007</v>
      </c>
      <c r="N33" s="18">
        <v>27.44287274538431</v>
      </c>
      <c r="O33" s="18">
        <v>28.955264424279321</v>
      </c>
      <c r="P33" s="18">
        <v>29.431695863161892</v>
      </c>
      <c r="Q33" s="18">
        <v>29.789701916994353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201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111</v>
      </c>
      <c r="B3" s="115">
        <f>IF(SER_hh_tes!B3=0,"",SER_hh_tes!B3/SER_hh_fec!B3)</f>
        <v>0.61003695904984878</v>
      </c>
      <c r="C3" s="115">
        <f>IF(SER_hh_tes!C3=0,"",SER_hh_tes!C3/SER_hh_fec!C3)</f>
        <v>0.61214433558584935</v>
      </c>
      <c r="D3" s="115">
        <f>IF(SER_hh_tes!D3=0,"",SER_hh_tes!D3/SER_hh_fec!D3)</f>
        <v>0.6202125163468114</v>
      </c>
      <c r="E3" s="115">
        <f>IF(SER_hh_tes!E3=0,"",SER_hh_tes!E3/SER_hh_fec!E3)</f>
        <v>0.62676308462456953</v>
      </c>
      <c r="F3" s="115">
        <f>IF(SER_hh_tes!F3=0,"",SER_hh_tes!F3/SER_hh_fec!F3)</f>
        <v>0.62844982292496632</v>
      </c>
      <c r="G3" s="115">
        <f>IF(SER_hh_tes!G3=0,"",SER_hh_tes!G3/SER_hh_fec!G3)</f>
        <v>0.63716871636451522</v>
      </c>
      <c r="H3" s="115">
        <f>IF(SER_hh_tes!H3=0,"",SER_hh_tes!H3/SER_hh_fec!H3)</f>
        <v>0.64336954248276423</v>
      </c>
      <c r="I3" s="115">
        <f>IF(SER_hh_tes!I3=0,"",SER_hh_tes!I3/SER_hh_fec!I3)</f>
        <v>0.65040963567110044</v>
      </c>
      <c r="J3" s="115">
        <f>IF(SER_hh_tes!J3=0,"",SER_hh_tes!J3/SER_hh_fec!J3)</f>
        <v>0.67187904101065832</v>
      </c>
      <c r="K3" s="115">
        <f>IF(SER_hh_tes!K3=0,"",SER_hh_tes!K3/SER_hh_fec!K3)</f>
        <v>0.67544430367084018</v>
      </c>
      <c r="L3" s="115">
        <f>IF(SER_hh_tes!L3=0,"",SER_hh_tes!L3/SER_hh_fec!L3)</f>
        <v>0.68505388183773708</v>
      </c>
      <c r="M3" s="115">
        <f>IF(SER_hh_tes!M3=0,"",SER_hh_tes!M3/SER_hh_fec!M3)</f>
        <v>0.69473793790540028</v>
      </c>
      <c r="N3" s="115">
        <f>IF(SER_hh_tes!N3=0,"",SER_hh_tes!N3/SER_hh_fec!N3)</f>
        <v>0.70550347598014695</v>
      </c>
      <c r="O3" s="115">
        <f>IF(SER_hh_tes!O3=0,"",SER_hh_tes!O3/SER_hh_fec!O3)</f>
        <v>0.70884712496019797</v>
      </c>
      <c r="P3" s="115">
        <f>IF(SER_hh_tes!P3=0,"",SER_hh_tes!P3/SER_hh_fec!P3)</f>
        <v>0.7185719205689477</v>
      </c>
      <c r="Q3" s="115">
        <f>IF(SER_hh_tes!Q3=0,"",SER_hh_tes!Q3/SER_hh_fec!Q3)</f>
        <v>0.72194816407744633</v>
      </c>
    </row>
    <row r="4" spans="1:17" ht="12.95" customHeight="1" x14ac:dyDescent="0.25">
      <c r="A4" s="90" t="s">
        <v>44</v>
      </c>
      <c r="B4" s="110">
        <f>IF(SER_hh_tes!B4=0,"",SER_hh_tes!B4/SER_hh_fec!B4)</f>
        <v>0.61252160826991231</v>
      </c>
      <c r="C4" s="110">
        <f>IF(SER_hh_tes!C4=0,"",SER_hh_tes!C4/SER_hh_fec!C4)</f>
        <v>0.61641931911825054</v>
      </c>
      <c r="D4" s="110">
        <f>IF(SER_hh_tes!D4=0,"",SER_hh_tes!D4/SER_hh_fec!D4)</f>
        <v>0.62516867366395357</v>
      </c>
      <c r="E4" s="110">
        <f>IF(SER_hh_tes!E4=0,"",SER_hh_tes!E4/SER_hh_fec!E4)</f>
        <v>0.63304018291769171</v>
      </c>
      <c r="F4" s="110">
        <f>IF(SER_hh_tes!F4=0,"",SER_hh_tes!F4/SER_hh_fec!F4)</f>
        <v>0.63322098869502796</v>
      </c>
      <c r="G4" s="110">
        <f>IF(SER_hh_tes!G4=0,"",SER_hh_tes!G4/SER_hh_fec!G4)</f>
        <v>0.64292741537971998</v>
      </c>
      <c r="H4" s="110">
        <f>IF(SER_hh_tes!H4=0,"",SER_hh_tes!H4/SER_hh_fec!H4)</f>
        <v>0.64783383568057573</v>
      </c>
      <c r="I4" s="110">
        <f>IF(SER_hh_tes!I4=0,"",SER_hh_tes!I4/SER_hh_fec!I4)</f>
        <v>0.65386090249461015</v>
      </c>
      <c r="J4" s="110">
        <f>IF(SER_hh_tes!J4=0,"",SER_hh_tes!J4/SER_hh_fec!J4)</f>
        <v>0.68020006296326219</v>
      </c>
      <c r="K4" s="110">
        <f>IF(SER_hh_tes!K4=0,"",SER_hh_tes!K4/SER_hh_fec!K4)</f>
        <v>0.68467728688468388</v>
      </c>
      <c r="L4" s="110">
        <f>IF(SER_hh_tes!L4=0,"",SER_hh_tes!L4/SER_hh_fec!L4)</f>
        <v>0.69351100639735475</v>
      </c>
      <c r="M4" s="110">
        <f>IF(SER_hh_tes!M4=0,"",SER_hh_tes!M4/SER_hh_fec!M4)</f>
        <v>0.70358628115593502</v>
      </c>
      <c r="N4" s="110">
        <f>IF(SER_hh_tes!N4=0,"",SER_hh_tes!N4/SER_hh_fec!N4)</f>
        <v>0.71372122949197048</v>
      </c>
      <c r="O4" s="110">
        <f>IF(SER_hh_tes!O4=0,"",SER_hh_tes!O4/SER_hh_fec!O4)</f>
        <v>0.71657171494834493</v>
      </c>
      <c r="P4" s="110">
        <f>IF(SER_hh_tes!P4=0,"",SER_hh_tes!P4/SER_hh_fec!P4)</f>
        <v>0.72865308159285802</v>
      </c>
      <c r="Q4" s="110">
        <f>IF(SER_hh_tes!Q4=0,"",SER_hh_tes!Q4/SER_hh_fec!Q4)</f>
        <v>0.73210586275203637</v>
      </c>
    </row>
    <row r="5" spans="1:17" ht="12" customHeight="1" x14ac:dyDescent="0.25">
      <c r="A5" s="88" t="s">
        <v>38</v>
      </c>
      <c r="B5" s="109">
        <f>IF(SER_hh_tes!B5=0,"",SER_hh_tes!B5/SER_hh_fec!B5)</f>
        <v>0.49493085041684626</v>
      </c>
      <c r="C5" s="109">
        <f>IF(SER_hh_tes!C5=0,"",SER_hh_tes!C5/SER_hh_fec!C5)</f>
        <v>0.4956851182859463</v>
      </c>
      <c r="D5" s="109">
        <f>IF(SER_hh_tes!D5=0,"",SER_hh_tes!D5/SER_hh_fec!D5)</f>
        <v>0.49576661157126722</v>
      </c>
      <c r="E5" s="109">
        <f>IF(SER_hh_tes!E5=0,"",SER_hh_tes!E5/SER_hh_fec!E5)</f>
        <v>0.49585074192565631</v>
      </c>
      <c r="F5" s="109">
        <f>IF(SER_hh_tes!F5=0,"",SER_hh_tes!F5/SER_hh_fec!F5)</f>
        <v>0.49786220211879467</v>
      </c>
      <c r="G5" s="109">
        <f>IF(SER_hh_tes!G5=0,"",SER_hh_tes!G5/SER_hh_fec!G5)</f>
        <v>0.4983246217747842</v>
      </c>
      <c r="H5" s="109">
        <f>IF(SER_hh_tes!H5=0,"",SER_hh_tes!H5/SER_hh_fec!H5)</f>
        <v>0.50321932879873066</v>
      </c>
      <c r="I5" s="109">
        <f>IF(SER_hh_tes!I5=0,"",SER_hh_tes!I5/SER_hh_fec!I5)</f>
        <v>0.50837327690594836</v>
      </c>
      <c r="J5" s="109">
        <f>IF(SER_hh_tes!J5=0,"",SER_hh_tes!J5/SER_hh_fec!J5)</f>
        <v>0.51423144016392752</v>
      </c>
      <c r="K5" s="109">
        <f>IF(SER_hh_tes!K5=0,"",SER_hh_tes!K5/SER_hh_fec!K5)</f>
        <v>0.5165832669283279</v>
      </c>
      <c r="L5" s="109">
        <f>IF(SER_hh_tes!L5=0,"",SER_hh_tes!L5/SER_hh_fec!L5)</f>
        <v>0.53221077644005377</v>
      </c>
      <c r="M5" s="109">
        <f>IF(SER_hh_tes!M5=0,"",SER_hh_tes!M5/SER_hh_fec!M5)</f>
        <v>0.53848390497061749</v>
      </c>
      <c r="N5" s="109">
        <f>IF(SER_hh_tes!N5=0,"",SER_hh_tes!N5/SER_hh_fec!N5)</f>
        <v>0.56201841998394531</v>
      </c>
      <c r="O5" s="109">
        <f>IF(SER_hh_tes!O5=0,"",SER_hh_tes!O5/SER_hh_fec!O5)</f>
        <v>0.56236573375969878</v>
      </c>
      <c r="P5" s="109">
        <f>IF(SER_hh_tes!P5=0,"",SER_hh_tes!P5/SER_hh_fec!P5)</f>
        <v>0.5629636015113727</v>
      </c>
      <c r="Q5" s="109">
        <f>IF(SER_hh_tes!Q5=0,"",SER_hh_tes!Q5/SER_hh_fec!Q5)</f>
        <v>0.56313577940302006</v>
      </c>
    </row>
    <row r="6" spans="1:17" ht="12" customHeight="1" x14ac:dyDescent="0.25">
      <c r="A6" s="88" t="s">
        <v>66</v>
      </c>
      <c r="B6" s="109" t="str">
        <f>IF(SER_hh_tes!B6=0,"",SER_hh_tes!B6/SER_hh_fec!B6)</f>
        <v/>
      </c>
      <c r="C6" s="109" t="str">
        <f>IF(SER_hh_tes!C6=0,"",SER_hh_tes!C6/SER_hh_fec!C6)</f>
        <v/>
      </c>
      <c r="D6" s="109" t="str">
        <f>IF(SER_hh_tes!D6=0,"",SER_hh_tes!D6/SER_hh_fec!D6)</f>
        <v/>
      </c>
      <c r="E6" s="109" t="str">
        <f>IF(SER_hh_tes!E6=0,"",SER_hh_tes!E6/SER_hh_fec!E6)</f>
        <v/>
      </c>
      <c r="F6" s="109" t="str">
        <f>IF(SER_hh_tes!F6=0,"",SER_hh_tes!F6/SER_hh_fec!F6)</f>
        <v/>
      </c>
      <c r="G6" s="109" t="str">
        <f>IF(SER_hh_tes!G6=0,"",SER_hh_tes!G6/SER_hh_fec!G6)</f>
        <v/>
      </c>
      <c r="H6" s="109" t="str">
        <f>IF(SER_hh_tes!H6=0,"",SER_hh_tes!H6/SER_hh_fec!H6)</f>
        <v/>
      </c>
      <c r="I6" s="109" t="str">
        <f>IF(SER_hh_tes!I6=0,"",SER_hh_tes!I6/SER_hh_fec!I6)</f>
        <v/>
      </c>
      <c r="J6" s="109" t="str">
        <f>IF(SER_hh_tes!J6=0,"",SER_hh_tes!J6/SER_hh_fec!J6)</f>
        <v/>
      </c>
      <c r="K6" s="109" t="str">
        <f>IF(SER_hh_tes!K6=0,"",SER_hh_tes!K6/SER_hh_fec!K6)</f>
        <v/>
      </c>
      <c r="L6" s="109" t="str">
        <f>IF(SER_hh_tes!L6=0,"",SER_hh_tes!L6/SER_hh_fec!L6)</f>
        <v/>
      </c>
      <c r="M6" s="109" t="str">
        <f>IF(SER_hh_tes!M6=0,"",SER_hh_tes!M6/SER_hh_fec!M6)</f>
        <v/>
      </c>
      <c r="N6" s="109" t="str">
        <f>IF(SER_hh_tes!N6=0,"",SER_hh_tes!N6/SER_hh_fec!N6)</f>
        <v/>
      </c>
      <c r="O6" s="109" t="str">
        <f>IF(SER_hh_tes!O6=0,"",SER_hh_tes!O6/SER_hh_fec!O6)</f>
        <v/>
      </c>
      <c r="P6" s="109" t="str">
        <f>IF(SER_hh_tes!P6=0,"",SER_hh_tes!P6/SER_hh_fec!P6)</f>
        <v/>
      </c>
      <c r="Q6" s="109" t="str">
        <f>IF(SER_hh_tes!Q6=0,"",SER_hh_tes!Q6/SER_hh_fec!Q6)</f>
        <v/>
      </c>
    </row>
    <row r="7" spans="1:17" ht="12" customHeight="1" x14ac:dyDescent="0.25">
      <c r="A7" s="88" t="s">
        <v>99</v>
      </c>
      <c r="B7" s="109">
        <f>IF(SER_hh_tes!B7=0,"",SER_hh_tes!B7/SER_hh_fec!B7)</f>
        <v>0.57107405817328405</v>
      </c>
      <c r="C7" s="109">
        <f>IF(SER_hh_tes!C7=0,"",SER_hh_tes!C7/SER_hh_fec!C7)</f>
        <v>0.58001243909525535</v>
      </c>
      <c r="D7" s="109">
        <f>IF(SER_hh_tes!D7=0,"",SER_hh_tes!D7/SER_hh_fec!D7)</f>
        <v>0.58387133754298348</v>
      </c>
      <c r="E7" s="109">
        <f>IF(SER_hh_tes!E7=0,"",SER_hh_tes!E7/SER_hh_fec!E7)</f>
        <v>0.59238135469482334</v>
      </c>
      <c r="F7" s="109">
        <f>IF(SER_hh_tes!F7=0,"",SER_hh_tes!F7/SER_hh_fec!F7)</f>
        <v>0.59746339264665638</v>
      </c>
      <c r="G7" s="109">
        <f>IF(SER_hh_tes!G7=0,"",SER_hh_tes!G7/SER_hh_fec!G7)</f>
        <v>0.60217285992452363</v>
      </c>
      <c r="H7" s="109">
        <f>IF(SER_hh_tes!H7=0,"",SER_hh_tes!H7/SER_hh_fec!H7)</f>
        <v>0.61367762504782675</v>
      </c>
      <c r="I7" s="109">
        <f>IF(SER_hh_tes!I7=0,"",SER_hh_tes!I7/SER_hh_fec!I7)</f>
        <v>0.62339551842158158</v>
      </c>
      <c r="J7" s="109">
        <f>IF(SER_hh_tes!J7=0,"",SER_hh_tes!J7/SER_hh_fec!J7)</f>
        <v>0.62939921955744338</v>
      </c>
      <c r="K7" s="109">
        <f>IF(SER_hh_tes!K7=0,"",SER_hh_tes!K7/SER_hh_fec!K7)</f>
        <v>0.63566969787137284</v>
      </c>
      <c r="L7" s="109">
        <f>IF(SER_hh_tes!L7=0,"",SER_hh_tes!L7/SER_hh_fec!L7)</f>
        <v>0.64155779942965852</v>
      </c>
      <c r="M7" s="109">
        <f>IF(SER_hh_tes!M7=0,"",SER_hh_tes!M7/SER_hh_fec!M7)</f>
        <v>0.64845590566558597</v>
      </c>
      <c r="N7" s="109">
        <f>IF(SER_hh_tes!N7=0,"",SER_hh_tes!N7/SER_hh_fec!N7)</f>
        <v>0.65941726139189116</v>
      </c>
      <c r="O7" s="109">
        <f>IF(SER_hh_tes!O7=0,"",SER_hh_tes!O7/SER_hh_fec!O7)</f>
        <v>0.66888587689224432</v>
      </c>
      <c r="P7" s="109">
        <f>IF(SER_hh_tes!P7=0,"",SER_hh_tes!P7/SER_hh_fec!P7)</f>
        <v>0.67045260999223844</v>
      </c>
      <c r="Q7" s="109">
        <f>IF(SER_hh_tes!Q7=0,"",SER_hh_tes!Q7/SER_hh_fec!Q7)</f>
        <v>0.67423700846277923</v>
      </c>
    </row>
    <row r="8" spans="1:17" ht="12" customHeight="1" x14ac:dyDescent="0.25">
      <c r="A8" s="88" t="s">
        <v>101</v>
      </c>
      <c r="B8" s="109" t="str">
        <f>IF(SER_hh_tes!B8=0,"",SER_hh_tes!B8/SER_hh_fec!B8)</f>
        <v/>
      </c>
      <c r="C8" s="109" t="str">
        <f>IF(SER_hh_tes!C8=0,"",SER_hh_tes!C8/SER_hh_fec!C8)</f>
        <v/>
      </c>
      <c r="D8" s="109" t="str">
        <f>IF(SER_hh_tes!D8=0,"",SER_hh_tes!D8/SER_hh_fec!D8)</f>
        <v/>
      </c>
      <c r="E8" s="109" t="str">
        <f>IF(SER_hh_tes!E8=0,"",SER_hh_tes!E8/SER_hh_fec!E8)</f>
        <v/>
      </c>
      <c r="F8" s="109" t="str">
        <f>IF(SER_hh_tes!F8=0,"",SER_hh_tes!F8/SER_hh_fec!F8)</f>
        <v/>
      </c>
      <c r="G8" s="109" t="str">
        <f>IF(SER_hh_tes!G8=0,"",SER_hh_tes!G8/SER_hh_fec!G8)</f>
        <v/>
      </c>
      <c r="H8" s="109" t="str">
        <f>IF(SER_hh_tes!H8=0,"",SER_hh_tes!H8/SER_hh_fec!H8)</f>
        <v/>
      </c>
      <c r="I8" s="109" t="str">
        <f>IF(SER_hh_tes!I8=0,"",SER_hh_tes!I8/SER_hh_fec!I8)</f>
        <v/>
      </c>
      <c r="J8" s="109" t="str">
        <f>IF(SER_hh_tes!J8=0,"",SER_hh_tes!J8/SER_hh_fec!J8)</f>
        <v/>
      </c>
      <c r="K8" s="109" t="str">
        <f>IF(SER_hh_tes!K8=0,"",SER_hh_tes!K8/SER_hh_fec!K8)</f>
        <v/>
      </c>
      <c r="L8" s="109" t="str">
        <f>IF(SER_hh_tes!L8=0,"",SER_hh_tes!L8/SER_hh_fec!L8)</f>
        <v/>
      </c>
      <c r="M8" s="109" t="str">
        <f>IF(SER_hh_tes!M8=0,"",SER_hh_tes!M8/SER_hh_fec!M8)</f>
        <v/>
      </c>
      <c r="N8" s="109" t="str">
        <f>IF(SER_hh_tes!N8=0,"",SER_hh_tes!N8/SER_hh_fec!N8)</f>
        <v/>
      </c>
      <c r="O8" s="109" t="str">
        <f>IF(SER_hh_tes!O8=0,"",SER_hh_tes!O8/SER_hh_fec!O8)</f>
        <v/>
      </c>
      <c r="P8" s="109" t="str">
        <f>IF(SER_hh_tes!P8=0,"",SER_hh_tes!P8/SER_hh_fec!P8)</f>
        <v/>
      </c>
      <c r="Q8" s="109" t="str">
        <f>IF(SER_hh_tes!Q8=0,"",SER_hh_tes!Q8/SER_hh_fec!Q8)</f>
        <v/>
      </c>
    </row>
    <row r="9" spans="1:17" ht="12" customHeight="1" x14ac:dyDescent="0.25">
      <c r="A9" s="88" t="s">
        <v>106</v>
      </c>
      <c r="B9" s="109">
        <f>IF(SER_hh_tes!B9=0,"",SER_hh_tes!B9/SER_hh_fec!B9)</f>
        <v>0.61011217639033943</v>
      </c>
      <c r="C9" s="109">
        <f>IF(SER_hh_tes!C9=0,"",SER_hh_tes!C9/SER_hh_fec!C9)</f>
        <v>0.61174543959026773</v>
      </c>
      <c r="D9" s="109">
        <f>IF(SER_hh_tes!D9=0,"",SER_hh_tes!D9/SER_hh_fec!D9)</f>
        <v>0.63590662247739904</v>
      </c>
      <c r="E9" s="109">
        <f>IF(SER_hh_tes!E9=0,"",SER_hh_tes!E9/SER_hh_fec!E9)</f>
        <v>0.64808657992698337</v>
      </c>
      <c r="F9" s="109">
        <f>IF(SER_hh_tes!F9=0,"",SER_hh_tes!F9/SER_hh_fec!F9)</f>
        <v>0.66028070416675688</v>
      </c>
      <c r="G9" s="109">
        <f>IF(SER_hh_tes!G9=0,"",SER_hh_tes!G9/SER_hh_fec!G9)</f>
        <v>0.66378844871667664</v>
      </c>
      <c r="H9" s="109">
        <f>IF(SER_hh_tes!H9=0,"",SER_hh_tes!H9/SER_hh_fec!H9)</f>
        <v>0.67294345150450507</v>
      </c>
      <c r="I9" s="109">
        <f>IF(SER_hh_tes!I9=0,"",SER_hh_tes!I9/SER_hh_fec!I9)</f>
        <v>0.67564207987581493</v>
      </c>
      <c r="J9" s="109">
        <f>IF(SER_hh_tes!J9=0,"",SER_hh_tes!J9/SER_hh_fec!J9)</f>
        <v>0.68914837015042918</v>
      </c>
      <c r="K9" s="109">
        <f>IF(SER_hh_tes!K9=0,"",SER_hh_tes!K9/SER_hh_fec!K9)</f>
        <v>0.69674307534437707</v>
      </c>
      <c r="L9" s="109">
        <f>IF(SER_hh_tes!L9=0,"",SER_hh_tes!L9/SER_hh_fec!L9)</f>
        <v>0.70881351450558128</v>
      </c>
      <c r="M9" s="109">
        <f>IF(SER_hh_tes!M9=0,"",SER_hh_tes!M9/SER_hh_fec!M9)</f>
        <v>0.71515102331954228</v>
      </c>
      <c r="N9" s="109">
        <f>IF(SER_hh_tes!N9=0,"",SER_hh_tes!N9/SER_hh_fec!N9)</f>
        <v>0.72311125822971478</v>
      </c>
      <c r="O9" s="109">
        <f>IF(SER_hh_tes!O9=0,"",SER_hh_tes!O9/SER_hh_fec!O9)</f>
        <v>0.72377444687561232</v>
      </c>
      <c r="P9" s="109">
        <f>IF(SER_hh_tes!P9=0,"",SER_hh_tes!P9/SER_hh_fec!P9)</f>
        <v>0.72396941497262601</v>
      </c>
      <c r="Q9" s="109">
        <f>IF(SER_hh_tes!Q9=0,"",SER_hh_tes!Q9/SER_hh_fec!Q9)</f>
        <v>0.72525267146643746</v>
      </c>
    </row>
    <row r="10" spans="1:17" ht="12" customHeight="1" x14ac:dyDescent="0.25">
      <c r="A10" s="88" t="s">
        <v>34</v>
      </c>
      <c r="B10" s="109">
        <f>IF(SER_hh_tes!B10=0,"",SER_hh_tes!B10/SER_hh_fec!B10)</f>
        <v>0.47208788808991509</v>
      </c>
      <c r="C10" s="109">
        <f>IF(SER_hh_tes!C10=0,"",SER_hh_tes!C10/SER_hh_fec!C10)</f>
        <v>0.48053899605891209</v>
      </c>
      <c r="D10" s="109">
        <f>IF(SER_hh_tes!D10=0,"",SER_hh_tes!D10/SER_hh_fec!D10)</f>
        <v>0.48187675153622916</v>
      </c>
      <c r="E10" s="109">
        <f>IF(SER_hh_tes!E10=0,"",SER_hh_tes!E10/SER_hh_fec!E10)</f>
        <v>0.48530551056712617</v>
      </c>
      <c r="F10" s="109">
        <f>IF(SER_hh_tes!F10=0,"",SER_hh_tes!F10/SER_hh_fec!F10)</f>
        <v>0.49677571543537746</v>
      </c>
      <c r="G10" s="109">
        <f>IF(SER_hh_tes!G10=0,"",SER_hh_tes!G10/SER_hh_fec!G10)</f>
        <v>0.50227716697281821</v>
      </c>
      <c r="H10" s="109">
        <f>IF(SER_hh_tes!H10=0,"",SER_hh_tes!H10/SER_hh_fec!H10)</f>
        <v>0.50803163157210052</v>
      </c>
      <c r="I10" s="109">
        <f>IF(SER_hh_tes!I10=0,"",SER_hh_tes!I10/SER_hh_fec!I10)</f>
        <v>0.51846051958985717</v>
      </c>
      <c r="J10" s="109">
        <f>IF(SER_hh_tes!J10=0,"",SER_hh_tes!J10/SER_hh_fec!J10)</f>
        <v>0.53495940051474411</v>
      </c>
      <c r="K10" s="109">
        <f>IF(SER_hh_tes!K10=0,"",SER_hh_tes!K10/SER_hh_fec!K10)</f>
        <v>0.53974579033165582</v>
      </c>
      <c r="L10" s="109">
        <f>IF(SER_hh_tes!L10=0,"",SER_hh_tes!L10/SER_hh_fec!L10)</f>
        <v>0.54466592660516833</v>
      </c>
      <c r="M10" s="109">
        <f>IF(SER_hh_tes!M10=0,"",SER_hh_tes!M10/SER_hh_fec!M10)</f>
        <v>0.54595206397916907</v>
      </c>
      <c r="N10" s="109">
        <f>IF(SER_hh_tes!N10=0,"",SER_hh_tes!N10/SER_hh_fec!N10)</f>
        <v>0.54963043015453605</v>
      </c>
      <c r="O10" s="109">
        <f>IF(SER_hh_tes!O10=0,"",SER_hh_tes!O10/SER_hh_fec!O10)</f>
        <v>0.55170140399877543</v>
      </c>
      <c r="P10" s="109">
        <f>IF(SER_hh_tes!P10=0,"",SER_hh_tes!P10/SER_hh_fec!P10)</f>
        <v>0.55397417939851679</v>
      </c>
      <c r="Q10" s="109">
        <f>IF(SER_hh_tes!Q10=0,"",SER_hh_tes!Q10/SER_hh_fec!Q10)</f>
        <v>0.55401851776090061</v>
      </c>
    </row>
    <row r="11" spans="1:17" ht="12" customHeight="1" x14ac:dyDescent="0.25">
      <c r="A11" s="88" t="s">
        <v>61</v>
      </c>
      <c r="B11" s="109" t="str">
        <f>IF(SER_hh_tes!B11=0,"",SER_hh_tes!B11/SER_hh_fec!B11)</f>
        <v/>
      </c>
      <c r="C11" s="109" t="str">
        <f>IF(SER_hh_tes!C11=0,"",SER_hh_tes!C11/SER_hh_fec!C11)</f>
        <v/>
      </c>
      <c r="D11" s="109" t="str">
        <f>IF(SER_hh_tes!D11=0,"",SER_hh_tes!D11/SER_hh_fec!D11)</f>
        <v/>
      </c>
      <c r="E11" s="109" t="str">
        <f>IF(SER_hh_tes!E11=0,"",SER_hh_tes!E11/SER_hh_fec!E11)</f>
        <v/>
      </c>
      <c r="F11" s="109" t="str">
        <f>IF(SER_hh_tes!F11=0,"",SER_hh_tes!F11/SER_hh_fec!F11)</f>
        <v/>
      </c>
      <c r="G11" s="109" t="str">
        <f>IF(SER_hh_tes!G11=0,"",SER_hh_tes!G11/SER_hh_fec!G11)</f>
        <v/>
      </c>
      <c r="H11" s="109" t="str">
        <f>IF(SER_hh_tes!H11=0,"",SER_hh_tes!H11/SER_hh_fec!H11)</f>
        <v/>
      </c>
      <c r="I11" s="109" t="str">
        <f>IF(SER_hh_tes!I11=0,"",SER_hh_tes!I11/SER_hh_fec!I11)</f>
        <v/>
      </c>
      <c r="J11" s="109" t="str">
        <f>IF(SER_hh_tes!J11=0,"",SER_hh_tes!J11/SER_hh_fec!J11)</f>
        <v/>
      </c>
      <c r="K11" s="109" t="str">
        <f>IF(SER_hh_tes!K11=0,"",SER_hh_tes!K11/SER_hh_fec!K11)</f>
        <v/>
      </c>
      <c r="L11" s="109" t="str">
        <f>IF(SER_hh_tes!L11=0,"",SER_hh_tes!L11/SER_hh_fec!L11)</f>
        <v/>
      </c>
      <c r="M11" s="109" t="str">
        <f>IF(SER_hh_tes!M11=0,"",SER_hh_tes!M11/SER_hh_fec!M11)</f>
        <v/>
      </c>
      <c r="N11" s="109" t="str">
        <f>IF(SER_hh_tes!N11=0,"",SER_hh_tes!N11/SER_hh_fec!N11)</f>
        <v/>
      </c>
      <c r="O11" s="109" t="str">
        <f>IF(SER_hh_tes!O11=0,"",SER_hh_tes!O11/SER_hh_fec!O11)</f>
        <v/>
      </c>
      <c r="P11" s="109" t="str">
        <f>IF(SER_hh_tes!P11=0,"",SER_hh_tes!P11/SER_hh_fec!P11)</f>
        <v/>
      </c>
      <c r="Q11" s="109" t="str">
        <f>IF(SER_hh_tes!Q11=0,"",SER_hh_tes!Q11/SER_hh_fec!Q11)</f>
        <v/>
      </c>
    </row>
    <row r="12" spans="1:17" ht="12" customHeight="1" x14ac:dyDescent="0.25">
      <c r="A12" s="88" t="s">
        <v>42</v>
      </c>
      <c r="B12" s="109">
        <f>IF(SER_hh_tes!B12=0,"",SER_hh_tes!B12/SER_hh_fec!B12)</f>
        <v>0.72517340720417001</v>
      </c>
      <c r="C12" s="109">
        <f>IF(SER_hh_tes!C12=0,"",SER_hh_tes!C12/SER_hh_fec!C12)</f>
        <v>0.73003404770738778</v>
      </c>
      <c r="D12" s="109">
        <f>IF(SER_hh_tes!D12=0,"",SER_hh_tes!D12/SER_hh_fec!D12)</f>
        <v>0.73039677294593741</v>
      </c>
      <c r="E12" s="109">
        <f>IF(SER_hh_tes!E12=0,"",SER_hh_tes!E12/SER_hh_fec!E12)</f>
        <v>0.73322501824547226</v>
      </c>
      <c r="F12" s="109">
        <f>IF(SER_hh_tes!F12=0,"",SER_hh_tes!F12/SER_hh_fec!F12)</f>
        <v>0.73463723830378136</v>
      </c>
      <c r="G12" s="109">
        <f>IF(SER_hh_tes!G12=0,"",SER_hh_tes!G12/SER_hh_fec!G12)</f>
        <v>0.74134614198548632</v>
      </c>
      <c r="H12" s="109">
        <f>IF(SER_hh_tes!H12=0,"",SER_hh_tes!H12/SER_hh_fec!H12)</f>
        <v>0.74616079755137754</v>
      </c>
      <c r="I12" s="109">
        <f>IF(SER_hh_tes!I12=0,"",SER_hh_tes!I12/SER_hh_fec!I12)</f>
        <v>0.75170835352168131</v>
      </c>
      <c r="J12" s="109">
        <f>IF(SER_hh_tes!J12=0,"",SER_hh_tes!J12/SER_hh_fec!J12)</f>
        <v>0.7632663345833659</v>
      </c>
      <c r="K12" s="109">
        <f>IF(SER_hh_tes!K12=0,"",SER_hh_tes!K12/SER_hh_fec!K12)</f>
        <v>0.77344209427697141</v>
      </c>
      <c r="L12" s="109">
        <f>IF(SER_hh_tes!L12=0,"",SER_hh_tes!L12/SER_hh_fec!L12)</f>
        <v>0.78269978810670848</v>
      </c>
      <c r="M12" s="109">
        <f>IF(SER_hh_tes!M12=0,"",SER_hh_tes!M12/SER_hh_fec!M12)</f>
        <v>0.79457586586018336</v>
      </c>
      <c r="N12" s="109">
        <f>IF(SER_hh_tes!N12=0,"",SER_hh_tes!N12/SER_hh_fec!N12)</f>
        <v>0.79949067876374202</v>
      </c>
      <c r="O12" s="109">
        <f>IF(SER_hh_tes!O12=0,"",SER_hh_tes!O12/SER_hh_fec!O12)</f>
        <v>0.80520285841237715</v>
      </c>
      <c r="P12" s="109">
        <f>IF(SER_hh_tes!P12=0,"",SER_hh_tes!P12/SER_hh_fec!P12)</f>
        <v>0.80843031366853202</v>
      </c>
      <c r="Q12" s="109">
        <f>IF(SER_hh_tes!Q12=0,"",SER_hh_tes!Q12/SER_hh_fec!Q12)</f>
        <v>0.80998901391060041</v>
      </c>
    </row>
    <row r="13" spans="1:17" ht="12" customHeight="1" x14ac:dyDescent="0.25">
      <c r="A13" s="88" t="s">
        <v>105</v>
      </c>
      <c r="B13" s="109">
        <f>IF(SER_hh_tes!B13=0,"",SER_hh_tes!B13/SER_hh_fec!B13)</f>
        <v>1.1421481163465688</v>
      </c>
      <c r="C13" s="109">
        <f>IF(SER_hh_tes!C13=0,"",SER_hh_tes!C13/SER_hh_fec!C13)</f>
        <v>1.1725568945127014</v>
      </c>
      <c r="D13" s="109">
        <f>IF(SER_hh_tes!D13=0,"",SER_hh_tes!D13/SER_hh_fec!D13)</f>
        <v>1.1964681062244826</v>
      </c>
      <c r="E13" s="109">
        <f>IF(SER_hh_tes!E13=0,"",SER_hh_tes!E13/SER_hh_fec!E13)</f>
        <v>1.1979568210092759</v>
      </c>
      <c r="F13" s="109">
        <f>IF(SER_hh_tes!F13=0,"",SER_hh_tes!F13/SER_hh_fec!F13)</f>
        <v>1.1986630088764887</v>
      </c>
      <c r="G13" s="109">
        <f>IF(SER_hh_tes!G13=0,"",SER_hh_tes!G13/SER_hh_fec!G13)</f>
        <v>1.1989822033615978</v>
      </c>
      <c r="H13" s="109">
        <f>IF(SER_hh_tes!H13=0,"",SER_hh_tes!H13/SER_hh_fec!H13)</f>
        <v>1.1991317480341754</v>
      </c>
      <c r="I13" s="109">
        <f>IF(SER_hh_tes!I13=0,"",SER_hh_tes!I13/SER_hh_fec!I13)</f>
        <v>1.1992000574557928</v>
      </c>
      <c r="J13" s="109">
        <f>IF(SER_hh_tes!J13=0,"",SER_hh_tes!J13/SER_hh_fec!J13)</f>
        <v>1.1992302354363844</v>
      </c>
      <c r="K13" s="109">
        <f>IF(SER_hh_tes!K13=0,"",SER_hh_tes!K13/SER_hh_fec!K13)</f>
        <v>1.1992445172880828</v>
      </c>
      <c r="L13" s="109">
        <f>IF(SER_hh_tes!L13=0,"",SER_hh_tes!L13/SER_hh_fec!L13)</f>
        <v>1.4562878529989911</v>
      </c>
      <c r="M13" s="109">
        <f>IF(SER_hh_tes!M13=0,"",SER_hh_tes!M13/SER_hh_fec!M13)</f>
        <v>1.7933334117430964</v>
      </c>
      <c r="N13" s="109">
        <f>IF(SER_hh_tes!N13=0,"",SER_hh_tes!N13/SER_hh_fec!N13)</f>
        <v>2.0316142254029503</v>
      </c>
      <c r="O13" s="109">
        <f>IF(SER_hh_tes!O13=0,"",SER_hh_tes!O13/SER_hh_fec!O13)</f>
        <v>2.282922389978383</v>
      </c>
      <c r="P13" s="109">
        <f>IF(SER_hh_tes!P13=0,"",SER_hh_tes!P13/SER_hh_fec!P13)</f>
        <v>2.4082400087025366</v>
      </c>
      <c r="Q13" s="109">
        <f>IF(SER_hh_tes!Q13=0,"",SER_hh_tes!Q13/SER_hh_fec!Q13)</f>
        <v>2.4942787803285529</v>
      </c>
    </row>
    <row r="14" spans="1:17" ht="12" customHeight="1" x14ac:dyDescent="0.25">
      <c r="A14" s="51" t="s">
        <v>104</v>
      </c>
      <c r="B14" s="112">
        <f>IF(SER_hh_tes!B14=0,"",SER_hh_tes!B14/SER_hh_fec!B14)</f>
        <v>0.68891473684396187</v>
      </c>
      <c r="C14" s="112">
        <f>IF(SER_hh_tes!C14=0,"",SER_hh_tes!C14/SER_hh_fec!C14)</f>
        <v>0.68891473684396143</v>
      </c>
      <c r="D14" s="112">
        <f>IF(SER_hh_tes!D14=0,"",SER_hh_tes!D14/SER_hh_fec!D14)</f>
        <v>0.72969593165326685</v>
      </c>
      <c r="E14" s="112">
        <f>IF(SER_hh_tes!E14=0,"",SER_hh_tes!E14/SER_hh_fec!E14)</f>
        <v>0.73286924681854759</v>
      </c>
      <c r="F14" s="112">
        <f>IF(SER_hh_tes!F14=0,"",SER_hh_tes!F14/SER_hh_fec!F14)</f>
        <v>0.73352361180507586</v>
      </c>
      <c r="G14" s="112">
        <f>IF(SER_hh_tes!G14=0,"",SER_hh_tes!G14/SER_hh_fec!G14)</f>
        <v>0.73804724476527772</v>
      </c>
      <c r="H14" s="112">
        <f>IF(SER_hh_tes!H14=0,"",SER_hh_tes!H14/SER_hh_fec!H14)</f>
        <v>0.74074227641822976</v>
      </c>
      <c r="I14" s="112">
        <f>IF(SER_hh_tes!I14=0,"",SER_hh_tes!I14/SER_hh_fec!I14)</f>
        <v>0.75198537985096991</v>
      </c>
      <c r="J14" s="112">
        <f>IF(SER_hh_tes!J14=0,"",SER_hh_tes!J14/SER_hh_fec!J14)</f>
        <v>0.75363922614405909</v>
      </c>
      <c r="K14" s="112">
        <f>IF(SER_hh_tes!K14=0,"",SER_hh_tes!K14/SER_hh_fec!K14)</f>
        <v>0.77238446752057333</v>
      </c>
      <c r="L14" s="112">
        <f>IF(SER_hh_tes!L14=0,"",SER_hh_tes!L14/SER_hh_fec!L14)</f>
        <v>0.77545837083748581</v>
      </c>
      <c r="M14" s="112">
        <f>IF(SER_hh_tes!M14=0,"",SER_hh_tes!M14/SER_hh_fec!M14)</f>
        <v>0.77779387724569582</v>
      </c>
      <c r="N14" s="112">
        <f>IF(SER_hh_tes!N14=0,"",SER_hh_tes!N14/SER_hh_fec!N14)</f>
        <v>0.7830527571213155</v>
      </c>
      <c r="O14" s="112">
        <f>IF(SER_hh_tes!O14=0,"",SER_hh_tes!O14/SER_hh_fec!O14)</f>
        <v>0.78577137805219932</v>
      </c>
      <c r="P14" s="112">
        <f>IF(SER_hh_tes!P14=0,"",SER_hh_tes!P14/SER_hh_fec!P14)</f>
        <v>0.78865235052971405</v>
      </c>
      <c r="Q14" s="112">
        <f>IF(SER_hh_tes!Q14=0,"",SER_hh_tes!Q14/SER_hh_fec!Q14)</f>
        <v>0.79257744499083949</v>
      </c>
    </row>
    <row r="15" spans="1:17" ht="12" customHeight="1" x14ac:dyDescent="0.25">
      <c r="A15" s="105" t="s">
        <v>108</v>
      </c>
      <c r="B15" s="114">
        <f>IF(SER_hh_tes!B15=0,"",SER_hh_tes!B15/SER_hh_fec!B15)</f>
        <v>1</v>
      </c>
      <c r="C15" s="114">
        <f>IF(SER_hh_tes!C15=0,"",SER_hh_tes!C15/SER_hh_fec!C15)</f>
        <v>1.0000000000000002</v>
      </c>
      <c r="D15" s="114">
        <f>IF(SER_hh_tes!D15=0,"",SER_hh_tes!D15/SER_hh_fec!D15)</f>
        <v>1</v>
      </c>
      <c r="E15" s="114">
        <f>IF(SER_hh_tes!E15=0,"",SER_hh_tes!E15/SER_hh_fec!E15)</f>
        <v>0.99999999999999978</v>
      </c>
      <c r="F15" s="114">
        <f>IF(SER_hh_tes!F15=0,"",SER_hh_tes!F15/SER_hh_fec!F15)</f>
        <v>0.99999999999999967</v>
      </c>
      <c r="G15" s="114">
        <f>IF(SER_hh_tes!G15=0,"",SER_hh_tes!G15/SER_hh_fec!G15)</f>
        <v>1</v>
      </c>
      <c r="H15" s="114">
        <f>IF(SER_hh_tes!H15=0,"",SER_hh_tes!H15/SER_hh_fec!H15)</f>
        <v>0.99999999999999967</v>
      </c>
      <c r="I15" s="114">
        <f>IF(SER_hh_tes!I15=0,"",SER_hh_tes!I15/SER_hh_fec!I15)</f>
        <v>1</v>
      </c>
      <c r="J15" s="114">
        <f>IF(SER_hh_tes!J15=0,"",SER_hh_tes!J15/SER_hh_fec!J15)</f>
        <v>1</v>
      </c>
      <c r="K15" s="114">
        <f>IF(SER_hh_tes!K15=0,"",SER_hh_tes!K15/SER_hh_fec!K15)</f>
        <v>1.0000000000000002</v>
      </c>
      <c r="L15" s="114">
        <f>IF(SER_hh_tes!L15=0,"",SER_hh_tes!L15/SER_hh_fec!L15)</f>
        <v>1</v>
      </c>
      <c r="M15" s="114">
        <f>IF(SER_hh_tes!M15=0,"",SER_hh_tes!M15/SER_hh_fec!M15)</f>
        <v>0.99999999999999978</v>
      </c>
      <c r="N15" s="114">
        <f>IF(SER_hh_tes!N15=0,"",SER_hh_tes!N15/SER_hh_fec!N15)</f>
        <v>1.0000000000000002</v>
      </c>
      <c r="O15" s="114">
        <f>IF(SER_hh_tes!O15=0,"",SER_hh_tes!O15/SER_hh_fec!O15)</f>
        <v>0.99999999999999967</v>
      </c>
      <c r="P15" s="114">
        <f>IF(SER_hh_tes!P15=0,"",SER_hh_tes!P15/SER_hh_fec!P15)</f>
        <v>1</v>
      </c>
      <c r="Q15" s="114">
        <f>IF(SER_hh_tes!Q15=0,"",SER_hh_tes!Q15/SER_hh_fec!Q15)</f>
        <v>1.0000000000000002</v>
      </c>
    </row>
    <row r="16" spans="1:17" ht="12.95" customHeight="1" x14ac:dyDescent="0.25">
      <c r="A16" s="90" t="s">
        <v>102</v>
      </c>
      <c r="B16" s="110">
        <f>IF(SER_hh_tes!B16=0,"",SER_hh_tes!B16/SER_hh_fec!B16)</f>
        <v>1.6645861360928171</v>
      </c>
      <c r="C16" s="110">
        <f>IF(SER_hh_tes!C16=0,"",SER_hh_tes!C16/SER_hh_fec!C16)</f>
        <v>1.7130029716241608</v>
      </c>
      <c r="D16" s="110">
        <f>IF(SER_hh_tes!D16=0,"",SER_hh_tes!D16/SER_hh_fec!D16)</f>
        <v>1.754921958520453</v>
      </c>
      <c r="E16" s="110">
        <f>IF(SER_hh_tes!E16=0,"",SER_hh_tes!E16/SER_hh_fec!E16)</f>
        <v>1.7920230641574557</v>
      </c>
      <c r="F16" s="110">
        <f>IF(SER_hh_tes!F16=0,"",SER_hh_tes!F16/SER_hh_fec!F16)</f>
        <v>1.8310093974454453</v>
      </c>
      <c r="G16" s="110">
        <f>IF(SER_hh_tes!G16=0,"",SER_hh_tes!G16/SER_hh_fec!G16)</f>
        <v>1.8671097134541597</v>
      </c>
      <c r="H16" s="110">
        <f>IF(SER_hh_tes!H16=0,"",SER_hh_tes!H16/SER_hh_fec!H16)</f>
        <v>1.9167951255332947</v>
      </c>
      <c r="I16" s="110">
        <f>IF(SER_hh_tes!I16=0,"",SER_hh_tes!I16/SER_hh_fec!I16)</f>
        <v>1.9617532667430941</v>
      </c>
      <c r="J16" s="110">
        <f>IF(SER_hh_tes!J16=0,"",SER_hh_tes!J16/SER_hh_fec!J16)</f>
        <v>1.9988899871896952</v>
      </c>
      <c r="K16" s="110">
        <f>IF(SER_hh_tes!K16=0,"",SER_hh_tes!K16/SER_hh_fec!K16)</f>
        <v>2.0271644914991036</v>
      </c>
      <c r="L16" s="110">
        <f>IF(SER_hh_tes!L16=0,"",SER_hh_tes!L16/SER_hh_fec!L16)</f>
        <v>2.0580837675454386</v>
      </c>
      <c r="M16" s="110">
        <f>IF(SER_hh_tes!M16=0,"",SER_hh_tes!M16/SER_hh_fec!M16)</f>
        <v>2.1135741898200893</v>
      </c>
      <c r="N16" s="110">
        <f>IF(SER_hh_tes!N16=0,"",SER_hh_tes!N16/SER_hh_fec!N16)</f>
        <v>2.1730975815116831</v>
      </c>
      <c r="O16" s="110">
        <f>IF(SER_hh_tes!O16=0,"",SER_hh_tes!O16/SER_hh_fec!O16)</f>
        <v>2.2468261584319587</v>
      </c>
      <c r="P16" s="110">
        <f>IF(SER_hh_tes!P16=0,"",SER_hh_tes!P16/SER_hh_fec!P16)</f>
        <v>2.3616338268549137</v>
      </c>
      <c r="Q16" s="110">
        <f>IF(SER_hh_tes!Q16=0,"",SER_hh_tes!Q16/SER_hh_fec!Q16)</f>
        <v>2.5340285505313833</v>
      </c>
    </row>
    <row r="17" spans="1:17" ht="12.95" customHeight="1" x14ac:dyDescent="0.25">
      <c r="A17" s="88" t="s">
        <v>101</v>
      </c>
      <c r="B17" s="113" t="str">
        <f>IF(SER_hh_tes!B17=0,"",SER_hh_tes!B17/SER_hh_fec!B17)</f>
        <v/>
      </c>
      <c r="C17" s="113" t="str">
        <f>IF(SER_hh_tes!C17=0,"",SER_hh_tes!C17/SER_hh_fec!C17)</f>
        <v/>
      </c>
      <c r="D17" s="113" t="str">
        <f>IF(SER_hh_tes!D17=0,"",SER_hh_tes!D17/SER_hh_fec!D17)</f>
        <v/>
      </c>
      <c r="E17" s="113" t="str">
        <f>IF(SER_hh_tes!E17=0,"",SER_hh_tes!E17/SER_hh_fec!E17)</f>
        <v/>
      </c>
      <c r="F17" s="113" t="str">
        <f>IF(SER_hh_tes!F17=0,"",SER_hh_tes!F17/SER_hh_fec!F17)</f>
        <v/>
      </c>
      <c r="G17" s="113" t="str">
        <f>IF(SER_hh_tes!G17=0,"",SER_hh_tes!G17/SER_hh_fec!G17)</f>
        <v/>
      </c>
      <c r="H17" s="113" t="str">
        <f>IF(SER_hh_tes!H17=0,"",SER_hh_tes!H17/SER_hh_fec!H17)</f>
        <v/>
      </c>
      <c r="I17" s="113" t="str">
        <f>IF(SER_hh_tes!I17=0,"",SER_hh_tes!I17/SER_hh_fec!I17)</f>
        <v/>
      </c>
      <c r="J17" s="113" t="str">
        <f>IF(SER_hh_tes!J17=0,"",SER_hh_tes!J17/SER_hh_fec!J17)</f>
        <v/>
      </c>
      <c r="K17" s="113" t="str">
        <f>IF(SER_hh_tes!K17=0,"",SER_hh_tes!K17/SER_hh_fec!K17)</f>
        <v/>
      </c>
      <c r="L17" s="113" t="str">
        <f>IF(SER_hh_tes!L17=0,"",SER_hh_tes!L17/SER_hh_fec!L17)</f>
        <v/>
      </c>
      <c r="M17" s="113" t="str">
        <f>IF(SER_hh_tes!M17=0,"",SER_hh_tes!M17/SER_hh_fec!M17)</f>
        <v/>
      </c>
      <c r="N17" s="113" t="str">
        <f>IF(SER_hh_tes!N17=0,"",SER_hh_tes!N17/SER_hh_fec!N17)</f>
        <v/>
      </c>
      <c r="O17" s="113" t="str">
        <f>IF(SER_hh_tes!O17=0,"",SER_hh_tes!O17/SER_hh_fec!O17)</f>
        <v/>
      </c>
      <c r="P17" s="113" t="str">
        <f>IF(SER_hh_tes!P17=0,"",SER_hh_tes!P17/SER_hh_fec!P17)</f>
        <v/>
      </c>
      <c r="Q17" s="113" t="str">
        <f>IF(SER_hh_tes!Q17=0,"",SER_hh_tes!Q17/SER_hh_fec!Q17)</f>
        <v/>
      </c>
    </row>
    <row r="18" spans="1:17" ht="12" customHeight="1" x14ac:dyDescent="0.25">
      <c r="A18" s="88" t="s">
        <v>100</v>
      </c>
      <c r="B18" s="113">
        <f>IF(SER_hh_tes!B18=0,"",SER_hh_tes!B18/SER_hh_fec!B18)</f>
        <v>1.6645861360928171</v>
      </c>
      <c r="C18" s="113">
        <f>IF(SER_hh_tes!C18=0,"",SER_hh_tes!C18/SER_hh_fec!C18)</f>
        <v>1.7130029716241608</v>
      </c>
      <c r="D18" s="113">
        <f>IF(SER_hh_tes!D18=0,"",SER_hh_tes!D18/SER_hh_fec!D18)</f>
        <v>1.754921958520453</v>
      </c>
      <c r="E18" s="113">
        <f>IF(SER_hh_tes!E18=0,"",SER_hh_tes!E18/SER_hh_fec!E18)</f>
        <v>1.7920230641574557</v>
      </c>
      <c r="F18" s="113">
        <f>IF(SER_hh_tes!F18=0,"",SER_hh_tes!F18/SER_hh_fec!F18)</f>
        <v>1.8310093974454453</v>
      </c>
      <c r="G18" s="113">
        <f>IF(SER_hh_tes!G18=0,"",SER_hh_tes!G18/SER_hh_fec!G18)</f>
        <v>1.8671097134541597</v>
      </c>
      <c r="H18" s="113">
        <f>IF(SER_hh_tes!H18=0,"",SER_hh_tes!H18/SER_hh_fec!H18)</f>
        <v>1.9167951255332947</v>
      </c>
      <c r="I18" s="113">
        <f>IF(SER_hh_tes!I18=0,"",SER_hh_tes!I18/SER_hh_fec!I18)</f>
        <v>1.9617532667430941</v>
      </c>
      <c r="J18" s="113">
        <f>IF(SER_hh_tes!J18=0,"",SER_hh_tes!J18/SER_hh_fec!J18)</f>
        <v>1.9988899871896952</v>
      </c>
      <c r="K18" s="113">
        <f>IF(SER_hh_tes!K18=0,"",SER_hh_tes!K18/SER_hh_fec!K18)</f>
        <v>2.0271644914991036</v>
      </c>
      <c r="L18" s="113">
        <f>IF(SER_hh_tes!L18=0,"",SER_hh_tes!L18/SER_hh_fec!L18)</f>
        <v>2.0580837675454386</v>
      </c>
      <c r="M18" s="113">
        <f>IF(SER_hh_tes!M18=0,"",SER_hh_tes!M18/SER_hh_fec!M18)</f>
        <v>2.1135741898200893</v>
      </c>
      <c r="N18" s="113">
        <f>IF(SER_hh_tes!N18=0,"",SER_hh_tes!N18/SER_hh_fec!N18)</f>
        <v>2.1730975815116831</v>
      </c>
      <c r="O18" s="113">
        <f>IF(SER_hh_tes!O18=0,"",SER_hh_tes!O18/SER_hh_fec!O18)</f>
        <v>2.2468261584319587</v>
      </c>
      <c r="P18" s="113">
        <f>IF(SER_hh_tes!P18=0,"",SER_hh_tes!P18/SER_hh_fec!P18)</f>
        <v>2.3616338268549137</v>
      </c>
      <c r="Q18" s="113">
        <f>IF(SER_hh_tes!Q18=0,"",SER_hh_tes!Q18/SER_hh_fec!Q18)</f>
        <v>2.5340285505313833</v>
      </c>
    </row>
    <row r="19" spans="1:17" ht="12.95" customHeight="1" x14ac:dyDescent="0.25">
      <c r="A19" s="90" t="s">
        <v>47</v>
      </c>
      <c r="B19" s="110">
        <f>IF(SER_hh_tes!B19=0,"",SER_hh_tes!B19/SER_hh_fec!B19)</f>
        <v>0.59685036484529896</v>
      </c>
      <c r="C19" s="110">
        <f>IF(SER_hh_tes!C19=0,"",SER_hh_tes!C19/SER_hh_fec!C19)</f>
        <v>0.60212121232576199</v>
      </c>
      <c r="D19" s="110">
        <f>IF(SER_hh_tes!D19=0,"",SER_hh_tes!D19/SER_hh_fec!D19)</f>
        <v>0.60740876138367161</v>
      </c>
      <c r="E19" s="110">
        <f>IF(SER_hh_tes!E19=0,"",SER_hh_tes!E19/SER_hh_fec!E19)</f>
        <v>0.61408348910286048</v>
      </c>
      <c r="F19" s="110">
        <f>IF(SER_hh_tes!F19=0,"",SER_hh_tes!F19/SER_hh_fec!F19)</f>
        <v>0.61975074202797109</v>
      </c>
      <c r="G19" s="110">
        <f>IF(SER_hh_tes!G19=0,"",SER_hh_tes!G19/SER_hh_fec!G19)</f>
        <v>0.62349210992597348</v>
      </c>
      <c r="H19" s="110">
        <f>IF(SER_hh_tes!H19=0,"",SER_hh_tes!H19/SER_hh_fec!H19)</f>
        <v>0.63263357964633626</v>
      </c>
      <c r="I19" s="110">
        <f>IF(SER_hh_tes!I19=0,"",SER_hh_tes!I19/SER_hh_fec!I19)</f>
        <v>0.64262384815737061</v>
      </c>
      <c r="J19" s="110">
        <f>IF(SER_hh_tes!J19=0,"",SER_hh_tes!J19/SER_hh_fec!J19)</f>
        <v>0.64610504250690493</v>
      </c>
      <c r="K19" s="110">
        <f>IF(SER_hh_tes!K19=0,"",SER_hh_tes!K19/SER_hh_fec!K19)</f>
        <v>0.64951183156989589</v>
      </c>
      <c r="L19" s="110">
        <f>IF(SER_hh_tes!L19=0,"",SER_hh_tes!L19/SER_hh_fec!L19)</f>
        <v>0.65730117933248755</v>
      </c>
      <c r="M19" s="110">
        <f>IF(SER_hh_tes!M19=0,"",SER_hh_tes!M19/SER_hh_fec!M19)</f>
        <v>0.66677329124042617</v>
      </c>
      <c r="N19" s="110">
        <f>IF(SER_hh_tes!N19=0,"",SER_hh_tes!N19/SER_hh_fec!N19)</f>
        <v>0.67044426617878861</v>
      </c>
      <c r="O19" s="110">
        <f>IF(SER_hh_tes!O19=0,"",SER_hh_tes!O19/SER_hh_fec!O19)</f>
        <v>0.67424367492451476</v>
      </c>
      <c r="P19" s="110">
        <f>IF(SER_hh_tes!P19=0,"",SER_hh_tes!P19/SER_hh_fec!P19)</f>
        <v>0.67781122677298578</v>
      </c>
      <c r="Q19" s="110">
        <f>IF(SER_hh_tes!Q19=0,"",SER_hh_tes!Q19/SER_hh_fec!Q19)</f>
        <v>0.68097357078250631</v>
      </c>
    </row>
    <row r="20" spans="1:17" ht="12" customHeight="1" x14ac:dyDescent="0.25">
      <c r="A20" s="88" t="s">
        <v>38</v>
      </c>
      <c r="B20" s="109" t="str">
        <f>IF(SER_hh_tes!B20=0,"",SER_hh_tes!B20/SER_hh_fec!B20)</f>
        <v/>
      </c>
      <c r="C20" s="109" t="str">
        <f>IF(SER_hh_tes!C20=0,"",SER_hh_tes!C20/SER_hh_fec!C20)</f>
        <v/>
      </c>
      <c r="D20" s="109" t="str">
        <f>IF(SER_hh_tes!D20=0,"",SER_hh_tes!D20/SER_hh_fec!D20)</f>
        <v/>
      </c>
      <c r="E20" s="109" t="str">
        <f>IF(SER_hh_tes!E20=0,"",SER_hh_tes!E20/SER_hh_fec!E20)</f>
        <v/>
      </c>
      <c r="F20" s="109" t="str">
        <f>IF(SER_hh_tes!F20=0,"",SER_hh_tes!F20/SER_hh_fec!F20)</f>
        <v/>
      </c>
      <c r="G20" s="109" t="str">
        <f>IF(SER_hh_tes!G20=0,"",SER_hh_tes!G20/SER_hh_fec!G20)</f>
        <v/>
      </c>
      <c r="H20" s="109" t="str">
        <f>IF(SER_hh_tes!H20=0,"",SER_hh_tes!H20/SER_hh_fec!H20)</f>
        <v/>
      </c>
      <c r="I20" s="109" t="str">
        <f>IF(SER_hh_tes!I20=0,"",SER_hh_tes!I20/SER_hh_fec!I20)</f>
        <v/>
      </c>
      <c r="J20" s="109" t="str">
        <f>IF(SER_hh_tes!J20=0,"",SER_hh_tes!J20/SER_hh_fec!J20)</f>
        <v/>
      </c>
      <c r="K20" s="109" t="str">
        <f>IF(SER_hh_tes!K20=0,"",SER_hh_tes!K20/SER_hh_fec!K20)</f>
        <v/>
      </c>
      <c r="L20" s="109" t="str">
        <f>IF(SER_hh_tes!L20=0,"",SER_hh_tes!L20/SER_hh_fec!L20)</f>
        <v/>
      </c>
      <c r="M20" s="109" t="str">
        <f>IF(SER_hh_tes!M20=0,"",SER_hh_tes!M20/SER_hh_fec!M20)</f>
        <v/>
      </c>
      <c r="N20" s="109" t="str">
        <f>IF(SER_hh_tes!N20=0,"",SER_hh_tes!N20/SER_hh_fec!N20)</f>
        <v/>
      </c>
      <c r="O20" s="109" t="str">
        <f>IF(SER_hh_tes!O20=0,"",SER_hh_tes!O20/SER_hh_fec!O20)</f>
        <v/>
      </c>
      <c r="P20" s="109" t="str">
        <f>IF(SER_hh_tes!P20=0,"",SER_hh_tes!P20/SER_hh_fec!P20)</f>
        <v/>
      </c>
      <c r="Q20" s="109" t="str">
        <f>IF(SER_hh_tes!Q20=0,"",SER_hh_tes!Q20/SER_hh_fec!Q20)</f>
        <v/>
      </c>
    </row>
    <row r="21" spans="1:17" s="28" customFormat="1" ht="12" customHeight="1" x14ac:dyDescent="0.25">
      <c r="A21" s="88" t="s">
        <v>66</v>
      </c>
      <c r="B21" s="109" t="str">
        <f>IF(SER_hh_tes!B21=0,"",SER_hh_tes!B21/SER_hh_fec!B21)</f>
        <v/>
      </c>
      <c r="C21" s="109" t="str">
        <f>IF(SER_hh_tes!C21=0,"",SER_hh_tes!C21/SER_hh_fec!C21)</f>
        <v/>
      </c>
      <c r="D21" s="109" t="str">
        <f>IF(SER_hh_tes!D21=0,"",SER_hh_tes!D21/SER_hh_fec!D21)</f>
        <v/>
      </c>
      <c r="E21" s="109" t="str">
        <f>IF(SER_hh_tes!E21=0,"",SER_hh_tes!E21/SER_hh_fec!E21)</f>
        <v/>
      </c>
      <c r="F21" s="109" t="str">
        <f>IF(SER_hh_tes!F21=0,"",SER_hh_tes!F21/SER_hh_fec!F21)</f>
        <v/>
      </c>
      <c r="G21" s="109" t="str">
        <f>IF(SER_hh_tes!G21=0,"",SER_hh_tes!G21/SER_hh_fec!G21)</f>
        <v/>
      </c>
      <c r="H21" s="109" t="str">
        <f>IF(SER_hh_tes!H21=0,"",SER_hh_tes!H21/SER_hh_fec!H21)</f>
        <v/>
      </c>
      <c r="I21" s="109" t="str">
        <f>IF(SER_hh_tes!I21=0,"",SER_hh_tes!I21/SER_hh_fec!I21)</f>
        <v/>
      </c>
      <c r="J21" s="109" t="str">
        <f>IF(SER_hh_tes!J21=0,"",SER_hh_tes!J21/SER_hh_fec!J21)</f>
        <v/>
      </c>
      <c r="K21" s="109" t="str">
        <f>IF(SER_hh_tes!K21=0,"",SER_hh_tes!K21/SER_hh_fec!K21)</f>
        <v/>
      </c>
      <c r="L21" s="109" t="str">
        <f>IF(SER_hh_tes!L21=0,"",SER_hh_tes!L21/SER_hh_fec!L21)</f>
        <v/>
      </c>
      <c r="M21" s="109" t="str">
        <f>IF(SER_hh_tes!M21=0,"",SER_hh_tes!M21/SER_hh_fec!M21)</f>
        <v/>
      </c>
      <c r="N21" s="109" t="str">
        <f>IF(SER_hh_tes!N21=0,"",SER_hh_tes!N21/SER_hh_fec!N21)</f>
        <v/>
      </c>
      <c r="O21" s="109" t="str">
        <f>IF(SER_hh_tes!O21=0,"",SER_hh_tes!O21/SER_hh_fec!O21)</f>
        <v/>
      </c>
      <c r="P21" s="109" t="str">
        <f>IF(SER_hh_tes!P21=0,"",SER_hh_tes!P21/SER_hh_fec!P21)</f>
        <v/>
      </c>
      <c r="Q21" s="109" t="str">
        <f>IF(SER_hh_tes!Q21=0,"",SER_hh_tes!Q21/SER_hh_fec!Q21)</f>
        <v/>
      </c>
    </row>
    <row r="22" spans="1:17" ht="12" customHeight="1" x14ac:dyDescent="0.25">
      <c r="A22" s="88" t="s">
        <v>99</v>
      </c>
      <c r="B22" s="109">
        <f>IF(SER_hh_tes!B22=0,"",SER_hh_tes!B22/SER_hh_fec!B22)</f>
        <v>0.5031831277980171</v>
      </c>
      <c r="C22" s="109">
        <f>IF(SER_hh_tes!C22=0,"",SER_hh_tes!C22/SER_hh_fec!C22)</f>
        <v>0.50793833260664689</v>
      </c>
      <c r="D22" s="109">
        <f>IF(SER_hh_tes!D22=0,"",SER_hh_tes!D22/SER_hh_fec!D22)</f>
        <v>0.51271221417280843</v>
      </c>
      <c r="E22" s="109">
        <f>IF(SER_hh_tes!E22=0,"",SER_hh_tes!E22/SER_hh_fec!E22)</f>
        <v>0.51777639492915628</v>
      </c>
      <c r="F22" s="109">
        <f>IF(SER_hh_tes!F22=0,"",SER_hh_tes!F22/SER_hh_fec!F22)</f>
        <v>0.5219328125573397</v>
      </c>
      <c r="G22" s="109">
        <f>IF(SER_hh_tes!G22=0,"",SER_hh_tes!G22/SER_hh_fec!G22)</f>
        <v>0.52745375115766069</v>
      </c>
      <c r="H22" s="109">
        <f>IF(SER_hh_tes!H22=0,"",SER_hh_tes!H22/SER_hh_fec!H22)</f>
        <v>0.53331652939726548</v>
      </c>
      <c r="I22" s="109">
        <f>IF(SER_hh_tes!I22=0,"",SER_hh_tes!I22/SER_hh_fec!I22)</f>
        <v>0.5385420338869743</v>
      </c>
      <c r="J22" s="109">
        <f>IF(SER_hh_tes!J22=0,"",SER_hh_tes!J22/SER_hh_fec!J22)</f>
        <v>0.54523654591244541</v>
      </c>
      <c r="K22" s="109">
        <f>IF(SER_hh_tes!K22=0,"",SER_hh_tes!K22/SER_hh_fec!K22)</f>
        <v>0.55079651635873328</v>
      </c>
      <c r="L22" s="109">
        <f>IF(SER_hh_tes!L22=0,"",SER_hh_tes!L22/SER_hh_fec!L22)</f>
        <v>0.55644791530057247</v>
      </c>
      <c r="M22" s="109">
        <f>IF(SER_hh_tes!M22=0,"",SER_hh_tes!M22/SER_hh_fec!M22)</f>
        <v>0.56219920885248009</v>
      </c>
      <c r="N22" s="109">
        <f>IF(SER_hh_tes!N22=0,"",SER_hh_tes!N22/SER_hh_fec!N22)</f>
        <v>0.56775897530222297</v>
      </c>
      <c r="O22" s="109">
        <f>IF(SER_hh_tes!O22=0,"",SER_hh_tes!O22/SER_hh_fec!O22)</f>
        <v>0.57365144725733608</v>
      </c>
      <c r="P22" s="109">
        <f>IF(SER_hh_tes!P22=0,"",SER_hh_tes!P22/SER_hh_fec!P22)</f>
        <v>0.57945088362303543</v>
      </c>
      <c r="Q22" s="109">
        <f>IF(SER_hh_tes!Q22=0,"",SER_hh_tes!Q22/SER_hh_fec!Q22)</f>
        <v>0.58518691936230172</v>
      </c>
    </row>
    <row r="23" spans="1:17" ht="12" customHeight="1" x14ac:dyDescent="0.25">
      <c r="A23" s="88" t="s">
        <v>98</v>
      </c>
      <c r="B23" s="109">
        <f>IF(SER_hh_tes!B23=0,"",SER_hh_tes!B23/SER_hh_fec!B23)</f>
        <v>0.53912477978358964</v>
      </c>
      <c r="C23" s="109">
        <f>IF(SER_hh_tes!C23=0,"",SER_hh_tes!C23/SER_hh_fec!C23)</f>
        <v>0.54380710961788536</v>
      </c>
      <c r="D23" s="109">
        <f>IF(SER_hh_tes!D23=0,"",SER_hh_tes!D23/SER_hh_fec!D23)</f>
        <v>0.55326251318721131</v>
      </c>
      <c r="E23" s="109">
        <f>IF(SER_hh_tes!E23=0,"",SER_hh_tes!E23/SER_hh_fec!E23)</f>
        <v>0.55918955913772361</v>
      </c>
      <c r="F23" s="109">
        <f>IF(SER_hh_tes!F23=0,"",SER_hh_tes!F23/SER_hh_fec!F23)</f>
        <v>0.56481165279593937</v>
      </c>
      <c r="G23" s="109">
        <f>IF(SER_hh_tes!G23=0,"",SER_hh_tes!G23/SER_hh_fec!G23)</f>
        <v>0.57213138172002864</v>
      </c>
      <c r="H23" s="109">
        <f>IF(SER_hh_tes!H23=0,"",SER_hh_tes!H23/SER_hh_fec!H23)</f>
        <v>0.57701089897000346</v>
      </c>
      <c r="I23" s="109">
        <f>IF(SER_hh_tes!I23=0,"",SER_hh_tes!I23/SER_hh_fec!I23)</f>
        <v>0.58258222376736291</v>
      </c>
      <c r="J23" s="109">
        <f>IF(SER_hh_tes!J23=0,"",SER_hh_tes!J23/SER_hh_fec!J23)</f>
        <v>0.5924977923267587</v>
      </c>
      <c r="K23" s="109">
        <f>IF(SER_hh_tes!K23=0,"",SER_hh_tes!K23/SER_hh_fec!K23)</f>
        <v>0.59740534391276501</v>
      </c>
      <c r="L23" s="109">
        <f>IF(SER_hh_tes!L23=0,"",SER_hh_tes!L23/SER_hh_fec!L23)</f>
        <v>0.60034502778537246</v>
      </c>
      <c r="M23" s="109">
        <f>IF(SER_hh_tes!M23=0,"",SER_hh_tes!M23/SER_hh_fec!M23)</f>
        <v>0.6032213640964833</v>
      </c>
      <c r="N23" s="109">
        <f>IF(SER_hh_tes!N23=0,"",SER_hh_tes!N23/SER_hh_fec!N23)</f>
        <v>0.60611001867737135</v>
      </c>
      <c r="O23" s="109">
        <f>IF(SER_hh_tes!O23=0,"",SER_hh_tes!O23/SER_hh_fec!O23)</f>
        <v>0.608712383683501</v>
      </c>
      <c r="P23" s="109">
        <f>IF(SER_hh_tes!P23=0,"",SER_hh_tes!P23/SER_hh_fec!P23)</f>
        <v>0.61129859500195938</v>
      </c>
      <c r="Q23" s="109">
        <f>IF(SER_hh_tes!Q23=0,"",SER_hh_tes!Q23/SER_hh_fec!Q23)</f>
        <v>0.61388986729499073</v>
      </c>
    </row>
    <row r="24" spans="1:17" ht="12" customHeight="1" x14ac:dyDescent="0.25">
      <c r="A24" s="88" t="s">
        <v>34</v>
      </c>
      <c r="B24" s="109">
        <f>IF(SER_hh_tes!B24=0,"",SER_hh_tes!B24/SER_hh_fec!B24)</f>
        <v>0.43129982382687165</v>
      </c>
      <c r="C24" s="109">
        <f>IF(SER_hh_tes!C24=0,"",SER_hh_tes!C24/SER_hh_fec!C24)</f>
        <v>0.43550287313386371</v>
      </c>
      <c r="D24" s="109">
        <f>IF(SER_hh_tes!D24=0,"",SER_hh_tes!D24/SER_hh_fec!D24)</f>
        <v>0.43912917900516008</v>
      </c>
      <c r="E24" s="109">
        <f>IF(SER_hh_tes!E24=0,"",SER_hh_tes!E24/SER_hh_fec!E24)</f>
        <v>0.44298859861150602</v>
      </c>
      <c r="F24" s="109">
        <f>IF(SER_hh_tes!F24=0,"",SER_hh_tes!F24/SER_hh_fec!F24)</f>
        <v>0.45020102958536112</v>
      </c>
      <c r="G24" s="109">
        <f>IF(SER_hh_tes!G24=0,"",SER_hh_tes!G24/SER_hh_fec!G24)</f>
        <v>0.45685343179129312</v>
      </c>
      <c r="H24" s="109">
        <f>IF(SER_hh_tes!H24=0,"",SER_hh_tes!H24/SER_hh_fec!H24)</f>
        <v>0.46142065497610252</v>
      </c>
      <c r="I24" s="109">
        <f>IF(SER_hh_tes!I24=0,"",SER_hh_tes!I24/SER_hh_fec!I24)</f>
        <v>0.46568465656363134</v>
      </c>
      <c r="J24" s="109">
        <f>IF(SER_hh_tes!J24=0,"",SER_hh_tes!J24/SER_hh_fec!J24)</f>
        <v>0.47017635771958394</v>
      </c>
      <c r="K24" s="109">
        <f>IF(SER_hh_tes!K24=0,"",SER_hh_tes!K24/SER_hh_fec!K24)</f>
        <v>0.4746423276413263</v>
      </c>
      <c r="L24" s="109">
        <f>IF(SER_hh_tes!L24=0,"",SER_hh_tes!L24/SER_hh_fec!L24)</f>
        <v>0.47949457308741594</v>
      </c>
      <c r="M24" s="109">
        <f>IF(SER_hh_tes!M24=0,"",SER_hh_tes!M24/SER_hh_fec!M24)</f>
        <v>0.48429192886429767</v>
      </c>
      <c r="N24" s="109">
        <f>IF(SER_hh_tes!N24=0,"",SER_hh_tes!N24/SER_hh_fec!N24)</f>
        <v>0.48841289539131816</v>
      </c>
      <c r="O24" s="109">
        <f>IF(SER_hh_tes!O24=0,"",SER_hh_tes!O24/SER_hh_fec!O24)</f>
        <v>0.49293315505861668</v>
      </c>
      <c r="P24" s="109">
        <f>IF(SER_hh_tes!P24=0,"",SER_hh_tes!P24/SER_hh_fec!P24)</f>
        <v>0.49735493253971153</v>
      </c>
      <c r="Q24" s="109">
        <f>IF(SER_hh_tes!Q24=0,"",SER_hh_tes!Q24/SER_hh_fec!Q24)</f>
        <v>0.50169821817358917</v>
      </c>
    </row>
    <row r="25" spans="1:17" ht="12" customHeight="1" x14ac:dyDescent="0.25">
      <c r="A25" s="88" t="s">
        <v>42</v>
      </c>
      <c r="B25" s="109">
        <f>IF(SER_hh_tes!B25=0,"",SER_hh_tes!B25/SER_hh_fec!B25)</f>
        <v>0.68460289496328852</v>
      </c>
      <c r="C25" s="109">
        <f>IF(SER_hh_tes!C25=0,"",SER_hh_tes!C25/SER_hh_fec!C25)</f>
        <v>0.6872517320293845</v>
      </c>
      <c r="D25" s="109">
        <f>IF(SER_hh_tes!D25=0,"",SER_hh_tes!D25/SER_hh_fec!D25)</f>
        <v>0.69002389655985841</v>
      </c>
      <c r="E25" s="109">
        <f>IF(SER_hh_tes!E25=0,"",SER_hh_tes!E25/SER_hh_fec!E25)</f>
        <v>0.69326926687331547</v>
      </c>
      <c r="F25" s="109">
        <f>IF(SER_hh_tes!F25=0,"",SER_hh_tes!F25/SER_hh_fec!F25)</f>
        <v>0.69671418955538145</v>
      </c>
      <c r="G25" s="109">
        <f>IF(SER_hh_tes!G25=0,"",SER_hh_tes!G25/SER_hh_fec!G25)</f>
        <v>0.70077878757410794</v>
      </c>
      <c r="H25" s="109">
        <f>IF(SER_hh_tes!H25=0,"",SER_hh_tes!H25/SER_hh_fec!H25)</f>
        <v>0.70552293529523358</v>
      </c>
      <c r="I25" s="109">
        <f>IF(SER_hh_tes!I25=0,"",SER_hh_tes!I25/SER_hh_fec!I25)</f>
        <v>0.7104108687415035</v>
      </c>
      <c r="J25" s="109">
        <f>IF(SER_hh_tes!J25=0,"",SER_hh_tes!J25/SER_hh_fec!J25)</f>
        <v>0.71551219963755575</v>
      </c>
      <c r="K25" s="109">
        <f>IF(SER_hh_tes!K25=0,"",SER_hh_tes!K25/SER_hh_fec!K25)</f>
        <v>0.72244726551941285</v>
      </c>
      <c r="L25" s="109">
        <f>IF(SER_hh_tes!L25=0,"",SER_hh_tes!L25/SER_hh_fec!L25)</f>
        <v>0.73939300642192529</v>
      </c>
      <c r="M25" s="109">
        <f>IF(SER_hh_tes!M25=0,"",SER_hh_tes!M25/SER_hh_fec!M25)</f>
        <v>0.75385824105263644</v>
      </c>
      <c r="N25" s="109">
        <f>IF(SER_hh_tes!N25=0,"",SER_hh_tes!N25/SER_hh_fec!N25)</f>
        <v>0.75945185628441347</v>
      </c>
      <c r="O25" s="109">
        <f>IF(SER_hh_tes!O25=0,"",SER_hh_tes!O25/SER_hh_fec!O25)</f>
        <v>0.76354618034662147</v>
      </c>
      <c r="P25" s="109">
        <f>IF(SER_hh_tes!P25=0,"",SER_hh_tes!P25/SER_hh_fec!P25)</f>
        <v>0.76693032954886564</v>
      </c>
      <c r="Q25" s="109">
        <f>IF(SER_hh_tes!Q25=0,"",SER_hh_tes!Q25/SER_hh_fec!Q25)</f>
        <v>0.77055396702336731</v>
      </c>
    </row>
    <row r="26" spans="1:17" ht="12" customHeight="1" x14ac:dyDescent="0.25">
      <c r="A26" s="88" t="s">
        <v>30</v>
      </c>
      <c r="B26" s="112">
        <f>IF(SER_hh_tes!B26=0,"",SER_hh_tes!B26/SER_hh_fec!B26)</f>
        <v>0.66132639653453662</v>
      </c>
      <c r="C26" s="112">
        <f>IF(SER_hh_tes!C26=0,"",SER_hh_tes!C26/SER_hh_fec!C26)</f>
        <v>0.6700315471038063</v>
      </c>
      <c r="D26" s="112">
        <f>IF(SER_hh_tes!D26=0,"",SER_hh_tes!D26/SER_hh_fec!D26)</f>
        <v>0.67842219636596923</v>
      </c>
      <c r="E26" s="112">
        <f>IF(SER_hh_tes!E26=0,"",SER_hh_tes!E26/SER_hh_fec!E26)</f>
        <v>0.68809149425554994</v>
      </c>
      <c r="F26" s="112">
        <f>IF(SER_hh_tes!F26=0,"",SER_hh_tes!F26/SER_hh_fec!F26)</f>
        <v>0.69776494790953369</v>
      </c>
      <c r="G26" s="112">
        <f>IF(SER_hh_tes!G26=0,"",SER_hh_tes!G26/SER_hh_fec!G26)</f>
        <v>0.70412115110022389</v>
      </c>
      <c r="H26" s="112">
        <f>IF(SER_hh_tes!H26=0,"",SER_hh_tes!H26/SER_hh_fec!H26)</f>
        <v>0.71554967569026551</v>
      </c>
      <c r="I26" s="112">
        <f>IF(SER_hh_tes!I26=0,"",SER_hh_tes!I26/SER_hh_fec!I26)</f>
        <v>0.72650751475478637</v>
      </c>
      <c r="J26" s="112">
        <f>IF(SER_hh_tes!J26=0,"",SER_hh_tes!J26/SER_hh_fec!J26)</f>
        <v>0.73044080106006315</v>
      </c>
      <c r="K26" s="112">
        <f>IF(SER_hh_tes!K26=0,"",SER_hh_tes!K26/SER_hh_fec!K26)</f>
        <v>0.73471274436319156</v>
      </c>
      <c r="L26" s="112">
        <f>IF(SER_hh_tes!L26=0,"",SER_hh_tes!L26/SER_hh_fec!L26)</f>
        <v>0.74424368758872506</v>
      </c>
      <c r="M26" s="112">
        <f>IF(SER_hh_tes!M26=0,"",SER_hh_tes!M26/SER_hh_fec!M26)</f>
        <v>0.75578486123824429</v>
      </c>
      <c r="N26" s="112">
        <f>IF(SER_hh_tes!N26=0,"",SER_hh_tes!N26/SER_hh_fec!N26)</f>
        <v>0.75905361448932018</v>
      </c>
      <c r="O26" s="112">
        <f>IF(SER_hh_tes!O26=0,"",SER_hh_tes!O26/SER_hh_fec!O26)</f>
        <v>0.76151180787888195</v>
      </c>
      <c r="P26" s="112">
        <f>IF(SER_hh_tes!P26=0,"",SER_hh_tes!P26/SER_hh_fec!P26)</f>
        <v>0.7640800397280737</v>
      </c>
      <c r="Q26" s="112">
        <f>IF(SER_hh_tes!Q26=0,"",SER_hh_tes!Q26/SER_hh_fec!Q26)</f>
        <v>0.76533632040032684</v>
      </c>
    </row>
    <row r="27" spans="1:17" ht="12" customHeight="1" x14ac:dyDescent="0.25">
      <c r="A27" s="93" t="s">
        <v>33</v>
      </c>
      <c r="B27" s="111" t="str">
        <f>IF(SER_hh_tes!B27=0,"",SER_hh_tes!B27/SER_hh_fec!B27)</f>
        <v/>
      </c>
      <c r="C27" s="111" t="str">
        <f>IF(SER_hh_tes!C27=0,"",SER_hh_tes!C27/SER_hh_fec!C27)</f>
        <v/>
      </c>
      <c r="D27" s="111" t="str">
        <f>IF(SER_hh_tes!D27=0,"",SER_hh_tes!D27/SER_hh_fec!D27)</f>
        <v/>
      </c>
      <c r="E27" s="111" t="str">
        <f>IF(SER_hh_tes!E27=0,"",SER_hh_tes!E27/SER_hh_fec!E27)</f>
        <v/>
      </c>
      <c r="F27" s="111" t="str">
        <f>IF(SER_hh_tes!F27=0,"",SER_hh_tes!F27/SER_hh_fec!F27)</f>
        <v/>
      </c>
      <c r="G27" s="111" t="str">
        <f>IF(SER_hh_tes!G27=0,"",SER_hh_tes!G27/SER_hh_fec!G27)</f>
        <v/>
      </c>
      <c r="H27" s="111" t="str">
        <f>IF(SER_hh_tes!H27=0,"",SER_hh_tes!H27/SER_hh_fec!H27)</f>
        <v/>
      </c>
      <c r="I27" s="111" t="str">
        <f>IF(SER_hh_tes!I27=0,"",SER_hh_tes!I27/SER_hh_fec!I27)</f>
        <v/>
      </c>
      <c r="J27" s="111" t="str">
        <f>IF(SER_hh_tes!J27=0,"",SER_hh_tes!J27/SER_hh_fec!J27)</f>
        <v/>
      </c>
      <c r="K27" s="111" t="str">
        <f>IF(SER_hh_tes!K27=0,"",SER_hh_tes!K27/SER_hh_fec!K27)</f>
        <v/>
      </c>
      <c r="L27" s="111" t="str">
        <f>IF(SER_hh_tes!L27=0,"",SER_hh_tes!L27/SER_hh_fec!L27)</f>
        <v/>
      </c>
      <c r="M27" s="111" t="str">
        <f>IF(SER_hh_tes!M27=0,"",SER_hh_tes!M27/SER_hh_fec!M27)</f>
        <v/>
      </c>
      <c r="N27" s="111" t="str">
        <f>IF(SER_hh_tes!N27=0,"",SER_hh_tes!N27/SER_hh_fec!N27)</f>
        <v/>
      </c>
      <c r="O27" s="111" t="str">
        <f>IF(SER_hh_tes!O27=0,"",SER_hh_tes!O27/SER_hh_fec!O27)</f>
        <v/>
      </c>
      <c r="P27" s="111" t="str">
        <f>IF(SER_hh_tes!P27=0,"",SER_hh_tes!P27/SER_hh_fec!P27)</f>
        <v/>
      </c>
      <c r="Q27" s="111" t="str">
        <f>IF(SER_hh_tes!Q27=0,"",SER_hh_tes!Q27/SER_hh_fec!Q27)</f>
        <v/>
      </c>
    </row>
    <row r="28" spans="1:17" ht="12" hidden="1" customHeight="1" x14ac:dyDescent="0.25">
      <c r="A28" s="91" t="s">
        <v>33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17" ht="12.95" customHeight="1" x14ac:dyDescent="0.25">
      <c r="A29" s="90" t="s">
        <v>46</v>
      </c>
      <c r="B29" s="110">
        <f>IF(SER_hh_tes!B29=0,"",SER_hh_tes!B29/SER_hh_fec!B29)</f>
        <v>0.58284524125027959</v>
      </c>
      <c r="C29" s="110">
        <f>IF(SER_hh_tes!C29=0,"",SER_hh_tes!C29/SER_hh_fec!C29)</f>
        <v>0.56662305620704589</v>
      </c>
      <c r="D29" s="110">
        <f>IF(SER_hh_tes!D29=0,"",SER_hh_tes!D29/SER_hh_fec!D29)</f>
        <v>0.56979457037957215</v>
      </c>
      <c r="E29" s="110">
        <f>IF(SER_hh_tes!E29=0,"",SER_hh_tes!E29/SER_hh_fec!E29)</f>
        <v>0.56486929408187314</v>
      </c>
      <c r="F29" s="110">
        <f>IF(SER_hh_tes!F29=0,"",SER_hh_tes!F29/SER_hh_fec!F29)</f>
        <v>0.57309294034728131</v>
      </c>
      <c r="G29" s="110">
        <f>IF(SER_hh_tes!G29=0,"",SER_hh_tes!G29/SER_hh_fec!G29)</f>
        <v>0.57872755796346542</v>
      </c>
      <c r="H29" s="110">
        <f>IF(SER_hh_tes!H29=0,"",SER_hh_tes!H29/SER_hh_fec!H29)</f>
        <v>0.58625663929592375</v>
      </c>
      <c r="I29" s="110">
        <f>IF(SER_hh_tes!I29=0,"",SER_hh_tes!I29/SER_hh_fec!I29)</f>
        <v>0.59192400948891988</v>
      </c>
      <c r="J29" s="110">
        <f>IF(SER_hh_tes!J29=0,"",SER_hh_tes!J29/SER_hh_fec!J29)</f>
        <v>0.59858818342888021</v>
      </c>
      <c r="K29" s="110">
        <f>IF(SER_hh_tes!K29=0,"",SER_hh_tes!K29/SER_hh_fec!K29)</f>
        <v>0.59963019752316415</v>
      </c>
      <c r="L29" s="110">
        <f>IF(SER_hh_tes!L29=0,"",SER_hh_tes!L29/SER_hh_fec!L29)</f>
        <v>0.60664699537784028</v>
      </c>
      <c r="M29" s="110">
        <f>IF(SER_hh_tes!M29=0,"",SER_hh_tes!M29/SER_hh_fec!M29)</f>
        <v>0.61975247432220215</v>
      </c>
      <c r="N29" s="110">
        <f>IF(SER_hh_tes!N29=0,"",SER_hh_tes!N29/SER_hh_fec!N29)</f>
        <v>0.63042077174978173</v>
      </c>
      <c r="O29" s="110">
        <f>IF(SER_hh_tes!O29=0,"",SER_hh_tes!O29/SER_hh_fec!O29)</f>
        <v>0.63869459594176725</v>
      </c>
      <c r="P29" s="110">
        <f>IF(SER_hh_tes!P29=0,"",SER_hh_tes!P29/SER_hh_fec!P29)</f>
        <v>0.63733419226518861</v>
      </c>
      <c r="Q29" s="110">
        <f>IF(SER_hh_tes!Q29=0,"",SER_hh_tes!Q29/SER_hh_fec!Q29)</f>
        <v>0.63913203591654266</v>
      </c>
    </row>
    <row r="30" spans="1:17" ht="12" customHeight="1" x14ac:dyDescent="0.25">
      <c r="A30" s="88" t="s">
        <v>66</v>
      </c>
      <c r="B30" s="109" t="str">
        <f>IF(SER_hh_tes!B30=0,"",SER_hh_tes!B30/SER_hh_fec!B30)</f>
        <v/>
      </c>
      <c r="C30" s="109">
        <f>IF(SER_hh_tes!C30=0,"",SER_hh_tes!C30/SER_hh_fec!C30)</f>
        <v>0.45187885061398581</v>
      </c>
      <c r="D30" s="109">
        <f>IF(SER_hh_tes!D30=0,"",SER_hh_tes!D30/SER_hh_fec!D30)</f>
        <v>0.45187885061398603</v>
      </c>
      <c r="E30" s="109">
        <f>IF(SER_hh_tes!E30=0,"",SER_hh_tes!E30/SER_hh_fec!E30)</f>
        <v>0.45850272205071546</v>
      </c>
      <c r="F30" s="109">
        <f>IF(SER_hh_tes!F30=0,"",SER_hh_tes!F30/SER_hh_fec!F30)</f>
        <v>0.46068874916019736</v>
      </c>
      <c r="G30" s="109">
        <f>IF(SER_hh_tes!G30=0,"",SER_hh_tes!G30/SER_hh_fec!G30)</f>
        <v>0.46073825590213979</v>
      </c>
      <c r="H30" s="109">
        <f>IF(SER_hh_tes!H30=0,"",SER_hh_tes!H30/SER_hh_fec!H30)</f>
        <v>0.46102933939275165</v>
      </c>
      <c r="I30" s="109">
        <f>IF(SER_hh_tes!I30=0,"",SER_hh_tes!I30/SER_hh_fec!I30)</f>
        <v>0.46118081637600356</v>
      </c>
      <c r="J30" s="109">
        <f>IF(SER_hh_tes!J30=0,"",SER_hh_tes!J30/SER_hh_fec!J30)</f>
        <v>0.46142921586873559</v>
      </c>
      <c r="K30" s="109">
        <f>IF(SER_hh_tes!K30=0,"",SER_hh_tes!K30/SER_hh_fec!K30)</f>
        <v>0.46143485453743105</v>
      </c>
      <c r="L30" s="109">
        <f>IF(SER_hh_tes!L30=0,"",SER_hh_tes!L30/SER_hh_fec!L30)</f>
        <v>0.46143653632538922</v>
      </c>
      <c r="M30" s="109">
        <f>IF(SER_hh_tes!M30=0,"",SER_hh_tes!M30/SER_hh_fec!M30)</f>
        <v>0.46217282562005119</v>
      </c>
      <c r="N30" s="109">
        <f>IF(SER_hh_tes!N30=0,"",SER_hh_tes!N30/SER_hh_fec!N30)</f>
        <v>0.47618866537517451</v>
      </c>
      <c r="O30" s="109">
        <f>IF(SER_hh_tes!O30=0,"",SER_hh_tes!O30/SER_hh_fec!O30)</f>
        <v>0.476189060724174</v>
      </c>
      <c r="P30" s="109">
        <f>IF(SER_hh_tes!P30=0,"",SER_hh_tes!P30/SER_hh_fec!P30)</f>
        <v>0.48108882310777568</v>
      </c>
      <c r="Q30" s="109">
        <f>IF(SER_hh_tes!Q30=0,"",SER_hh_tes!Q30/SER_hh_fec!Q30)</f>
        <v>0.49175945447953168</v>
      </c>
    </row>
    <row r="31" spans="1:17" ht="12" customHeight="1" x14ac:dyDescent="0.25">
      <c r="A31" s="88" t="s">
        <v>98</v>
      </c>
      <c r="B31" s="109">
        <f>IF(SER_hh_tes!B31=0,"",SER_hh_tes!B31/SER_hh_fec!B31)</f>
        <v>0.44402465719517714</v>
      </c>
      <c r="C31" s="109">
        <f>IF(SER_hh_tes!C31=0,"",SER_hh_tes!C31/SER_hh_fec!C31)</f>
        <v>0.46717267834639004</v>
      </c>
      <c r="D31" s="109">
        <f>IF(SER_hh_tes!D31=0,"",SER_hh_tes!D31/SER_hh_fec!D31)</f>
        <v>0.47495764955110148</v>
      </c>
      <c r="E31" s="109">
        <f>IF(SER_hh_tes!E31=0,"",SER_hh_tes!E31/SER_hh_fec!E31)</f>
        <v>0.47716414315659827</v>
      </c>
      <c r="F31" s="109">
        <f>IF(SER_hh_tes!F31=0,"",SER_hh_tes!F31/SER_hh_fec!F31)</f>
        <v>0.4820941045539312</v>
      </c>
      <c r="G31" s="109">
        <f>IF(SER_hh_tes!G31=0,"",SER_hh_tes!G31/SER_hh_fec!G31)</f>
        <v>0.48527654445639634</v>
      </c>
      <c r="H31" s="109">
        <f>IF(SER_hh_tes!H31=0,"",SER_hh_tes!H31/SER_hh_fec!H31)</f>
        <v>0.48865800558794747</v>
      </c>
      <c r="I31" s="109">
        <f>IF(SER_hh_tes!I31=0,"",SER_hh_tes!I31/SER_hh_fec!I31)</f>
        <v>0.49361706954028173</v>
      </c>
      <c r="J31" s="109">
        <f>IF(SER_hh_tes!J31=0,"",SER_hh_tes!J31/SER_hh_fec!J31)</f>
        <v>0.49867829614516662</v>
      </c>
      <c r="K31" s="109">
        <f>IF(SER_hh_tes!K31=0,"",SER_hh_tes!K31/SER_hh_fec!K31)</f>
        <v>0.50254011296916068</v>
      </c>
      <c r="L31" s="109">
        <f>IF(SER_hh_tes!L31=0,"",SER_hh_tes!L31/SER_hh_fec!L31)</f>
        <v>0.50438759341841621</v>
      </c>
      <c r="M31" s="109">
        <f>IF(SER_hh_tes!M31=0,"",SER_hh_tes!M31/SER_hh_fec!M31)</f>
        <v>0.50750170412593232</v>
      </c>
      <c r="N31" s="109">
        <f>IF(SER_hh_tes!N31=0,"",SER_hh_tes!N31/SER_hh_fec!N31)</f>
        <v>0.511920713763376</v>
      </c>
      <c r="O31" s="109">
        <f>IF(SER_hh_tes!O31=0,"",SER_hh_tes!O31/SER_hh_fec!O31)</f>
        <v>0.52688032831752685</v>
      </c>
      <c r="P31" s="109">
        <f>IF(SER_hh_tes!P31=0,"",SER_hh_tes!P31/SER_hh_fec!P31)</f>
        <v>0.53408006321732038</v>
      </c>
      <c r="Q31" s="109">
        <f>IF(SER_hh_tes!Q31=0,"",SER_hh_tes!Q31/SER_hh_fec!Q31)</f>
        <v>0.53438973740513673</v>
      </c>
    </row>
    <row r="32" spans="1:17" ht="12" customHeight="1" x14ac:dyDescent="0.25">
      <c r="A32" s="88" t="s">
        <v>34</v>
      </c>
      <c r="B32" s="109" t="str">
        <f>IF(SER_hh_tes!B32=0,"",SER_hh_tes!B32/SER_hh_fec!B32)</f>
        <v/>
      </c>
      <c r="C32" s="109" t="str">
        <f>IF(SER_hh_tes!C32=0,"",SER_hh_tes!C32/SER_hh_fec!C32)</f>
        <v/>
      </c>
      <c r="D32" s="109" t="str">
        <f>IF(SER_hh_tes!D32=0,"",SER_hh_tes!D32/SER_hh_fec!D32)</f>
        <v/>
      </c>
      <c r="E32" s="109" t="str">
        <f>IF(SER_hh_tes!E32=0,"",SER_hh_tes!E32/SER_hh_fec!E32)</f>
        <v/>
      </c>
      <c r="F32" s="109" t="str">
        <f>IF(SER_hh_tes!F32=0,"",SER_hh_tes!F32/SER_hh_fec!F32)</f>
        <v/>
      </c>
      <c r="G32" s="109" t="str">
        <f>IF(SER_hh_tes!G32=0,"",SER_hh_tes!G32/SER_hh_fec!G32)</f>
        <v/>
      </c>
      <c r="H32" s="109" t="str">
        <f>IF(SER_hh_tes!H32=0,"",SER_hh_tes!H32/SER_hh_fec!H32)</f>
        <v/>
      </c>
      <c r="I32" s="109" t="str">
        <f>IF(SER_hh_tes!I32=0,"",SER_hh_tes!I32/SER_hh_fec!I32)</f>
        <v/>
      </c>
      <c r="J32" s="109" t="str">
        <f>IF(SER_hh_tes!J32=0,"",SER_hh_tes!J32/SER_hh_fec!J32)</f>
        <v/>
      </c>
      <c r="K32" s="109" t="str">
        <f>IF(SER_hh_tes!K32=0,"",SER_hh_tes!K32/SER_hh_fec!K32)</f>
        <v/>
      </c>
      <c r="L32" s="109" t="str">
        <f>IF(SER_hh_tes!L32=0,"",SER_hh_tes!L32/SER_hh_fec!L32)</f>
        <v/>
      </c>
      <c r="M32" s="109" t="str">
        <f>IF(SER_hh_tes!M32=0,"",SER_hh_tes!M32/SER_hh_fec!M32)</f>
        <v/>
      </c>
      <c r="N32" s="109" t="str">
        <f>IF(SER_hh_tes!N32=0,"",SER_hh_tes!N32/SER_hh_fec!N32)</f>
        <v/>
      </c>
      <c r="O32" s="109" t="str">
        <f>IF(SER_hh_tes!O32=0,"",SER_hh_tes!O32/SER_hh_fec!O32)</f>
        <v/>
      </c>
      <c r="P32" s="109" t="str">
        <f>IF(SER_hh_tes!P32=0,"",SER_hh_tes!P32/SER_hh_fec!P32)</f>
        <v/>
      </c>
      <c r="Q32" s="109" t="str">
        <f>IF(SER_hh_tes!Q32=0,"",SER_hh_tes!Q32/SER_hh_fec!Q32)</f>
        <v/>
      </c>
    </row>
    <row r="33" spans="1:17" ht="12" customHeight="1" x14ac:dyDescent="0.25">
      <c r="A33" s="49" t="s">
        <v>30</v>
      </c>
      <c r="B33" s="108">
        <f>IF(SER_hh_tes!B33=0,"",SER_hh_tes!B33/SER_hh_fec!B33)</f>
        <v>0.60411517985738372</v>
      </c>
      <c r="C33" s="108">
        <f>IF(SER_hh_tes!C33=0,"",SER_hh_tes!C33/SER_hh_fec!C33)</f>
        <v>0.60411517985738394</v>
      </c>
      <c r="D33" s="108">
        <f>IF(SER_hh_tes!D33=0,"",SER_hh_tes!D33/SER_hh_fec!D33)</f>
        <v>0.60836179269023427</v>
      </c>
      <c r="E33" s="108">
        <f>IF(SER_hh_tes!E33=0,"",SER_hh_tes!E33/SER_hh_fec!E33)</f>
        <v>0.61164041281964487</v>
      </c>
      <c r="F33" s="108">
        <f>IF(SER_hh_tes!F33=0,"",SER_hh_tes!F33/SER_hh_fec!F33)</f>
        <v>0.61886186919000807</v>
      </c>
      <c r="G33" s="108">
        <f>IF(SER_hh_tes!G33=0,"",SER_hh_tes!G33/SER_hh_fec!G33)</f>
        <v>0.62559272186699788</v>
      </c>
      <c r="H33" s="108">
        <f>IF(SER_hh_tes!H33=0,"",SER_hh_tes!H33/SER_hh_fec!H33)</f>
        <v>0.63371895330101879</v>
      </c>
      <c r="I33" s="108">
        <f>IF(SER_hh_tes!I33=0,"",SER_hh_tes!I33/SER_hh_fec!I33)</f>
        <v>0.6415527455065746</v>
      </c>
      <c r="J33" s="108">
        <f>IF(SER_hh_tes!J33=0,"",SER_hh_tes!J33/SER_hh_fec!J33)</f>
        <v>0.64844367484752574</v>
      </c>
      <c r="K33" s="108">
        <f>IF(SER_hh_tes!K33=0,"",SER_hh_tes!K33/SER_hh_fec!K33)</f>
        <v>0.65362323305164038</v>
      </c>
      <c r="L33" s="108">
        <f>IF(SER_hh_tes!L33=0,"",SER_hh_tes!L33/SER_hh_fec!L33)</f>
        <v>0.66366972013010483</v>
      </c>
      <c r="M33" s="108">
        <f>IF(SER_hh_tes!M33=0,"",SER_hh_tes!M33/SER_hh_fec!M33)</f>
        <v>0.67146787729372381</v>
      </c>
      <c r="N33" s="108">
        <f>IF(SER_hh_tes!N33=0,"",SER_hh_tes!N33/SER_hh_fec!N33)</f>
        <v>0.67544208497161173</v>
      </c>
      <c r="O33" s="108">
        <f>IF(SER_hh_tes!O33=0,"",SER_hh_tes!O33/SER_hh_fec!O33)</f>
        <v>0.67604071186259551</v>
      </c>
      <c r="P33" s="108">
        <f>IF(SER_hh_tes!P33=0,"",SER_hh_tes!P33/SER_hh_fec!P33)</f>
        <v>0.67611836069449149</v>
      </c>
      <c r="Q33" s="108">
        <f>IF(SER_hh_tes!Q33=0,"",SER_hh_tes!Q33/SER_hh_fec!Q33)</f>
        <v>0.67644257577615052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202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112</v>
      </c>
      <c r="B3" s="106">
        <f t="shared" ref="B3" si="0">SUM(B4,B16,B19,B29)</f>
        <v>369.18130567711751</v>
      </c>
      <c r="C3" s="106">
        <f t="shared" ref="C3:Q3" si="1">SUM(C4,C16,C19,C29)</f>
        <v>397.02747113924397</v>
      </c>
      <c r="D3" s="106">
        <f t="shared" si="1"/>
        <v>436.69834639308004</v>
      </c>
      <c r="E3" s="106">
        <f t="shared" si="1"/>
        <v>460.86530815170011</v>
      </c>
      <c r="F3" s="106">
        <f t="shared" si="1"/>
        <v>494.59944545013605</v>
      </c>
      <c r="G3" s="106">
        <f t="shared" si="1"/>
        <v>450.58036012833395</v>
      </c>
      <c r="H3" s="106">
        <f t="shared" si="1"/>
        <v>507.57860826503986</v>
      </c>
      <c r="I3" s="106">
        <f t="shared" si="1"/>
        <v>505.00487780251183</v>
      </c>
      <c r="J3" s="106">
        <f t="shared" si="1"/>
        <v>469.64894534046005</v>
      </c>
      <c r="K3" s="106">
        <f t="shared" si="1"/>
        <v>438.74785549879192</v>
      </c>
      <c r="L3" s="106">
        <f t="shared" si="1"/>
        <v>471.57961518508228</v>
      </c>
      <c r="M3" s="106">
        <f t="shared" si="1"/>
        <v>419.88936088003152</v>
      </c>
      <c r="N3" s="106">
        <f t="shared" si="1"/>
        <v>405.28725698238713</v>
      </c>
      <c r="O3" s="106">
        <f t="shared" si="1"/>
        <v>380.68890624157547</v>
      </c>
      <c r="P3" s="106">
        <f t="shared" si="1"/>
        <v>399.24672939185103</v>
      </c>
      <c r="Q3" s="106">
        <f t="shared" si="1"/>
        <v>388.69818226218916</v>
      </c>
    </row>
    <row r="4" spans="1:17" ht="12.95" customHeight="1" x14ac:dyDescent="0.25">
      <c r="A4" s="90" t="s">
        <v>44</v>
      </c>
      <c r="B4" s="101">
        <f t="shared" ref="B4" si="2">SUM(B5:B15)</f>
        <v>333.7213897101401</v>
      </c>
      <c r="C4" s="101">
        <f t="shared" ref="C4:Q4" si="3">SUM(C5:C15)</f>
        <v>345.30339412561483</v>
      </c>
      <c r="D4" s="101">
        <f t="shared" si="3"/>
        <v>380.21453275858016</v>
      </c>
      <c r="E4" s="101">
        <f t="shared" si="3"/>
        <v>395.82632665540359</v>
      </c>
      <c r="F4" s="101">
        <f t="shared" si="3"/>
        <v>428.96600370233818</v>
      </c>
      <c r="G4" s="101">
        <f t="shared" si="3"/>
        <v>382.22355299737092</v>
      </c>
      <c r="H4" s="101">
        <f t="shared" si="3"/>
        <v>437.66989908059793</v>
      </c>
      <c r="I4" s="101">
        <f t="shared" si="3"/>
        <v>432.07873943320249</v>
      </c>
      <c r="J4" s="101">
        <f t="shared" si="3"/>
        <v>393.74629972851704</v>
      </c>
      <c r="K4" s="101">
        <f t="shared" si="3"/>
        <v>359.41367580364351</v>
      </c>
      <c r="L4" s="101">
        <f t="shared" si="3"/>
        <v>393.60534242471442</v>
      </c>
      <c r="M4" s="101">
        <f t="shared" si="3"/>
        <v>345.83581180523828</v>
      </c>
      <c r="N4" s="101">
        <f t="shared" si="3"/>
        <v>335.43613126559018</v>
      </c>
      <c r="O4" s="101">
        <f t="shared" si="3"/>
        <v>313.85044119541055</v>
      </c>
      <c r="P4" s="101">
        <f t="shared" si="3"/>
        <v>328.79797563342987</v>
      </c>
      <c r="Q4" s="101">
        <f t="shared" si="3"/>
        <v>318.3465259468768</v>
      </c>
    </row>
    <row r="5" spans="1:17" ht="12" customHeight="1" x14ac:dyDescent="0.25">
      <c r="A5" s="88" t="s">
        <v>38</v>
      </c>
      <c r="B5" s="100">
        <v>140.58381588222574</v>
      </c>
      <c r="C5" s="100">
        <v>139.192960772736</v>
      </c>
      <c r="D5" s="100">
        <v>129.34262148191996</v>
      </c>
      <c r="E5" s="100">
        <v>118.98460497448798</v>
      </c>
      <c r="F5" s="100">
        <v>114.04369497074397</v>
      </c>
      <c r="G5" s="100">
        <v>91.788917077401209</v>
      </c>
      <c r="H5" s="100">
        <v>94.264053676055994</v>
      </c>
      <c r="I5" s="100">
        <v>92.765228010407938</v>
      </c>
      <c r="J5" s="100">
        <v>80.293833349415976</v>
      </c>
      <c r="K5" s="100">
        <v>60.679289385504006</v>
      </c>
      <c r="L5" s="100">
        <v>84.331752420743584</v>
      </c>
      <c r="M5" s="100">
        <v>74.448803264992051</v>
      </c>
      <c r="N5" s="100">
        <v>40.396627000845612</v>
      </c>
      <c r="O5" s="100">
        <v>43.257476188462768</v>
      </c>
      <c r="P5" s="100">
        <v>33.035206604656715</v>
      </c>
      <c r="Q5" s="100">
        <v>24.879975324684825</v>
      </c>
    </row>
    <row r="6" spans="1:17" ht="12" customHeight="1" x14ac:dyDescent="0.25">
      <c r="A6" s="88" t="s">
        <v>66</v>
      </c>
      <c r="B6" s="100">
        <v>0</v>
      </c>
      <c r="C6" s="100">
        <v>0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</row>
    <row r="7" spans="1:17" ht="12" customHeight="1" x14ac:dyDescent="0.25">
      <c r="A7" s="88" t="s">
        <v>99</v>
      </c>
      <c r="B7" s="100">
        <v>111.58017629014293</v>
      </c>
      <c r="C7" s="100">
        <v>126.91543928260313</v>
      </c>
      <c r="D7" s="100">
        <v>126.70893396014063</v>
      </c>
      <c r="E7" s="100">
        <v>140.8784010165794</v>
      </c>
      <c r="F7" s="100">
        <v>147.05610031030912</v>
      </c>
      <c r="G7" s="100">
        <v>115.82515130410209</v>
      </c>
      <c r="H7" s="100">
        <v>151.17232941535846</v>
      </c>
      <c r="I7" s="100">
        <v>120.68656953534875</v>
      </c>
      <c r="J7" s="100">
        <v>98.480695993697609</v>
      </c>
      <c r="K7" s="100">
        <v>95.749340757579631</v>
      </c>
      <c r="L7" s="100">
        <v>95.754936440958275</v>
      </c>
      <c r="M7" s="100">
        <v>82.754165216855114</v>
      </c>
      <c r="N7" s="100">
        <v>114.37528358001229</v>
      </c>
      <c r="O7" s="100">
        <v>120.37637493203943</v>
      </c>
      <c r="P7" s="100">
        <v>129.82282950409981</v>
      </c>
      <c r="Q7" s="100">
        <v>139.01424427912676</v>
      </c>
    </row>
    <row r="8" spans="1:17" ht="12" customHeight="1" x14ac:dyDescent="0.25">
      <c r="A8" s="88" t="s">
        <v>101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</row>
    <row r="9" spans="1:17" ht="12" customHeight="1" x14ac:dyDescent="0.25">
      <c r="A9" s="88" t="s">
        <v>106</v>
      </c>
      <c r="B9" s="100">
        <v>81.557397537771436</v>
      </c>
      <c r="C9" s="100">
        <v>79.194994070275698</v>
      </c>
      <c r="D9" s="100">
        <v>124.16297731651957</v>
      </c>
      <c r="E9" s="100">
        <v>135.96332066433618</v>
      </c>
      <c r="F9" s="100">
        <v>167.86620842128505</v>
      </c>
      <c r="G9" s="100">
        <v>174.60948461586761</v>
      </c>
      <c r="H9" s="100">
        <v>192.2335159891835</v>
      </c>
      <c r="I9" s="100">
        <v>218.62694188744584</v>
      </c>
      <c r="J9" s="100">
        <v>214.97177038540346</v>
      </c>
      <c r="K9" s="100">
        <v>202.9850456605599</v>
      </c>
      <c r="L9" s="100">
        <v>213.51865356301252</v>
      </c>
      <c r="M9" s="100">
        <v>188.63284332339111</v>
      </c>
      <c r="N9" s="100">
        <v>180.66422068473227</v>
      </c>
      <c r="O9" s="100">
        <v>150.21659007490837</v>
      </c>
      <c r="P9" s="100">
        <v>165.93993952467335</v>
      </c>
      <c r="Q9" s="100">
        <v>154.45230634306523</v>
      </c>
    </row>
    <row r="10" spans="1:17" ht="12" customHeight="1" x14ac:dyDescent="0.25">
      <c r="A10" s="88" t="s">
        <v>34</v>
      </c>
      <c r="B10" s="100">
        <v>0</v>
      </c>
      <c r="C10" s="100">
        <v>0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</row>
    <row r="11" spans="1:17" ht="12" customHeight="1" x14ac:dyDescent="0.25">
      <c r="A11" s="88" t="s">
        <v>61</v>
      </c>
      <c r="B11" s="100">
        <v>0</v>
      </c>
      <c r="C11" s="100">
        <v>0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</row>
    <row r="12" spans="1:17" ht="12" customHeight="1" x14ac:dyDescent="0.25">
      <c r="A12" s="88" t="s">
        <v>42</v>
      </c>
      <c r="B12" s="100">
        <v>0</v>
      </c>
      <c r="C12" s="100">
        <v>0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</row>
    <row r="13" spans="1:17" ht="12" customHeight="1" x14ac:dyDescent="0.25">
      <c r="A13" s="88" t="s">
        <v>105</v>
      </c>
      <c r="B13" s="100">
        <v>0</v>
      </c>
      <c r="C13" s="100">
        <v>0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</row>
    <row r="14" spans="1:17" ht="12" customHeight="1" x14ac:dyDescent="0.25">
      <c r="A14" s="51" t="s">
        <v>104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</row>
    <row r="15" spans="1:17" ht="12" customHeight="1" x14ac:dyDescent="0.25">
      <c r="A15" s="105" t="s">
        <v>108</v>
      </c>
      <c r="B15" s="104">
        <v>0</v>
      </c>
      <c r="C15" s="104">
        <v>0</v>
      </c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</row>
    <row r="16" spans="1:17" ht="12.95" customHeight="1" x14ac:dyDescent="0.25">
      <c r="A16" s="90" t="s">
        <v>102</v>
      </c>
      <c r="B16" s="101">
        <f t="shared" ref="B16" si="4">SUM(B17:B18)</f>
        <v>0</v>
      </c>
      <c r="C16" s="101">
        <f t="shared" ref="C16:Q16" si="5">SUM(C17:C18)</f>
        <v>0</v>
      </c>
      <c r="D16" s="101">
        <f t="shared" si="5"/>
        <v>0</v>
      </c>
      <c r="E16" s="101">
        <f t="shared" si="5"/>
        <v>0</v>
      </c>
      <c r="F16" s="101">
        <f t="shared" si="5"/>
        <v>0</v>
      </c>
      <c r="G16" s="101">
        <f t="shared" si="5"/>
        <v>0</v>
      </c>
      <c r="H16" s="101">
        <f t="shared" si="5"/>
        <v>0</v>
      </c>
      <c r="I16" s="101">
        <f t="shared" si="5"/>
        <v>0</v>
      </c>
      <c r="J16" s="101">
        <f t="shared" si="5"/>
        <v>0</v>
      </c>
      <c r="K16" s="101">
        <f t="shared" si="5"/>
        <v>0</v>
      </c>
      <c r="L16" s="101">
        <f t="shared" si="5"/>
        <v>0</v>
      </c>
      <c r="M16" s="101">
        <f t="shared" si="5"/>
        <v>0</v>
      </c>
      <c r="N16" s="101">
        <f t="shared" si="5"/>
        <v>0</v>
      </c>
      <c r="O16" s="101">
        <f t="shared" si="5"/>
        <v>0</v>
      </c>
      <c r="P16" s="101">
        <f t="shared" si="5"/>
        <v>0</v>
      </c>
      <c r="Q16" s="101">
        <f t="shared" si="5"/>
        <v>0</v>
      </c>
    </row>
    <row r="17" spans="1:17" ht="12.95" customHeight="1" x14ac:dyDescent="0.25">
      <c r="A17" s="88" t="s">
        <v>101</v>
      </c>
      <c r="B17" s="103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</row>
    <row r="18" spans="1:17" ht="12" customHeight="1" x14ac:dyDescent="0.25">
      <c r="A18" s="88" t="s">
        <v>100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</row>
    <row r="19" spans="1:17" ht="12.95" customHeight="1" x14ac:dyDescent="0.25">
      <c r="A19" s="90" t="s">
        <v>47</v>
      </c>
      <c r="B19" s="101">
        <f t="shared" ref="B19" si="6">SUM(B20:B27)</f>
        <v>22.050134308873801</v>
      </c>
      <c r="C19" s="101">
        <f t="shared" ref="C19:Q19" si="7">SUM(C20:C27)</f>
        <v>22.86509773373783</v>
      </c>
      <c r="D19" s="101">
        <f t="shared" si="7"/>
        <v>24.811727392907756</v>
      </c>
      <c r="E19" s="101">
        <f t="shared" si="7"/>
        <v>25.665240595149918</v>
      </c>
      <c r="F19" s="101">
        <f t="shared" si="7"/>
        <v>26.519994769314359</v>
      </c>
      <c r="G19" s="101">
        <f t="shared" si="7"/>
        <v>28.242994214915925</v>
      </c>
      <c r="H19" s="101">
        <f t="shared" si="7"/>
        <v>29.188341616054959</v>
      </c>
      <c r="I19" s="101">
        <f t="shared" si="7"/>
        <v>30.088952539551393</v>
      </c>
      <c r="J19" s="101">
        <f t="shared" si="7"/>
        <v>32.744087536638403</v>
      </c>
      <c r="K19" s="101">
        <f t="shared" si="7"/>
        <v>34.095105718031107</v>
      </c>
      <c r="L19" s="101">
        <f t="shared" si="7"/>
        <v>34.242686050059476</v>
      </c>
      <c r="M19" s="101">
        <f t="shared" si="7"/>
        <v>35.101441261612941</v>
      </c>
      <c r="N19" s="101">
        <f t="shared" si="7"/>
        <v>35.426508178140693</v>
      </c>
      <c r="O19" s="101">
        <f t="shared" si="7"/>
        <v>35.87868633470832</v>
      </c>
      <c r="P19" s="101">
        <f t="shared" si="7"/>
        <v>35.985558888792077</v>
      </c>
      <c r="Q19" s="101">
        <f t="shared" si="7"/>
        <v>36.60654614039256</v>
      </c>
    </row>
    <row r="20" spans="1:17" ht="12" customHeight="1" x14ac:dyDescent="0.25">
      <c r="A20" s="88" t="s">
        <v>38</v>
      </c>
      <c r="B20" s="100">
        <v>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</row>
    <row r="21" spans="1:17" s="28" customFormat="1" ht="12" customHeight="1" x14ac:dyDescent="0.25">
      <c r="A21" s="88" t="s">
        <v>66</v>
      </c>
      <c r="B21" s="100">
        <v>0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</row>
    <row r="22" spans="1:17" ht="12" customHeight="1" x14ac:dyDescent="0.25">
      <c r="A22" s="88" t="s">
        <v>99</v>
      </c>
      <c r="B22" s="100">
        <v>13.185476917759097</v>
      </c>
      <c r="C22" s="100">
        <v>13.55606139520083</v>
      </c>
      <c r="D22" s="100">
        <v>13.797883464231379</v>
      </c>
      <c r="E22" s="100">
        <v>14.026321075852644</v>
      </c>
      <c r="F22" s="100">
        <v>14.034927181810868</v>
      </c>
      <c r="G22" s="100">
        <v>14.205692800318214</v>
      </c>
      <c r="H22" s="100">
        <v>14.466392658653517</v>
      </c>
      <c r="I22" s="100">
        <v>14.320172155887205</v>
      </c>
      <c r="J22" s="100">
        <v>14.295713776530407</v>
      </c>
      <c r="K22" s="100">
        <v>14.336793110600318</v>
      </c>
      <c r="L22" s="100">
        <v>14.30626755286146</v>
      </c>
      <c r="M22" s="100">
        <v>14.579611912043168</v>
      </c>
      <c r="N22" s="100">
        <v>14.636958415902777</v>
      </c>
      <c r="O22" s="100">
        <v>14.859985241573284</v>
      </c>
      <c r="P22" s="100">
        <v>14.909474072847354</v>
      </c>
      <c r="Q22" s="100">
        <v>15.167219730679426</v>
      </c>
    </row>
    <row r="23" spans="1:17" ht="12" customHeight="1" x14ac:dyDescent="0.25">
      <c r="A23" s="88" t="s">
        <v>98</v>
      </c>
      <c r="B23" s="100">
        <v>8.8646573911147026</v>
      </c>
      <c r="C23" s="100">
        <v>9.3090363385370001</v>
      </c>
      <c r="D23" s="100">
        <v>11.013843928676376</v>
      </c>
      <c r="E23" s="100">
        <v>11.638919519297273</v>
      </c>
      <c r="F23" s="100">
        <v>12.48506758750349</v>
      </c>
      <c r="G23" s="100">
        <v>14.03730141459771</v>
      </c>
      <c r="H23" s="100">
        <v>14.721948957401443</v>
      </c>
      <c r="I23" s="100">
        <v>15.768780383664188</v>
      </c>
      <c r="J23" s="100">
        <v>18.448373760107998</v>
      </c>
      <c r="K23" s="100">
        <v>19.758312607430788</v>
      </c>
      <c r="L23" s="100">
        <v>19.936418497198012</v>
      </c>
      <c r="M23" s="100">
        <v>20.521829349569774</v>
      </c>
      <c r="N23" s="100">
        <v>20.789549762237918</v>
      </c>
      <c r="O23" s="100">
        <v>21.018701093135032</v>
      </c>
      <c r="P23" s="100">
        <v>21.076084815944721</v>
      </c>
      <c r="Q23" s="100">
        <v>21.439326409713132</v>
      </c>
    </row>
    <row r="24" spans="1:17" ht="12" customHeight="1" x14ac:dyDescent="0.25">
      <c r="A24" s="88" t="s">
        <v>34</v>
      </c>
      <c r="B24" s="100">
        <v>0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</row>
    <row r="25" spans="1:17" ht="12" customHeight="1" x14ac:dyDescent="0.25">
      <c r="A25" s="88" t="s">
        <v>42</v>
      </c>
      <c r="B25" s="100">
        <v>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</row>
    <row r="26" spans="1:17" ht="12" customHeight="1" x14ac:dyDescent="0.25">
      <c r="A26" s="88" t="s">
        <v>30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</row>
    <row r="27" spans="1:17" ht="12" customHeight="1" x14ac:dyDescent="0.25">
      <c r="A27" s="93" t="s">
        <v>33</v>
      </c>
      <c r="B27" s="116">
        <v>0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6">
        <v>0</v>
      </c>
      <c r="M27" s="116">
        <v>0</v>
      </c>
      <c r="N27" s="116">
        <v>0</v>
      </c>
      <c r="O27" s="116">
        <v>0</v>
      </c>
      <c r="P27" s="116">
        <v>0</v>
      </c>
      <c r="Q27" s="116">
        <v>0</v>
      </c>
    </row>
    <row r="28" spans="1:17" ht="12" hidden="1" customHeight="1" x14ac:dyDescent="0.25">
      <c r="A28" s="91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2.95" customHeight="1" x14ac:dyDescent="0.25">
      <c r="A29" s="90" t="s">
        <v>46</v>
      </c>
      <c r="B29" s="101">
        <f t="shared" ref="B29" si="8">SUM(B30:B33)</f>
        <v>13.409781658103588</v>
      </c>
      <c r="C29" s="101">
        <f t="shared" ref="C29:Q29" si="9">SUM(C30:C33)</f>
        <v>28.85897927989129</v>
      </c>
      <c r="D29" s="101">
        <f t="shared" si="9"/>
        <v>31.672086241592126</v>
      </c>
      <c r="E29" s="101">
        <f t="shared" si="9"/>
        <v>39.373740901146597</v>
      </c>
      <c r="F29" s="101">
        <f t="shared" si="9"/>
        <v>39.113446978483502</v>
      </c>
      <c r="G29" s="101">
        <f t="shared" si="9"/>
        <v>40.113812916047117</v>
      </c>
      <c r="H29" s="101">
        <f t="shared" si="9"/>
        <v>40.720367568386969</v>
      </c>
      <c r="I29" s="101">
        <f t="shared" si="9"/>
        <v>42.837185829757956</v>
      </c>
      <c r="J29" s="101">
        <f t="shared" si="9"/>
        <v>43.158558075304612</v>
      </c>
      <c r="K29" s="101">
        <f t="shared" si="9"/>
        <v>45.239073977117314</v>
      </c>
      <c r="L29" s="101">
        <f t="shared" si="9"/>
        <v>43.731586710308378</v>
      </c>
      <c r="M29" s="101">
        <f t="shared" si="9"/>
        <v>38.952107813180277</v>
      </c>
      <c r="N29" s="101">
        <f t="shared" si="9"/>
        <v>34.424617538656271</v>
      </c>
      <c r="O29" s="101">
        <f t="shared" si="9"/>
        <v>30.959778711456579</v>
      </c>
      <c r="P29" s="101">
        <f t="shared" si="9"/>
        <v>34.463194869629092</v>
      </c>
      <c r="Q29" s="101">
        <f t="shared" si="9"/>
        <v>33.745110174919837</v>
      </c>
    </row>
    <row r="30" spans="1:17" ht="12" customHeight="1" x14ac:dyDescent="0.25">
      <c r="A30" s="88" t="s">
        <v>66</v>
      </c>
      <c r="B30" s="100">
        <v>0</v>
      </c>
      <c r="C30" s="100">
        <v>5.8151274927120014</v>
      </c>
      <c r="D30" s="100">
        <v>2.9081977953480003</v>
      </c>
      <c r="E30" s="100">
        <v>11.586188580480002</v>
      </c>
      <c r="F30" s="100">
        <v>8.6918870255400016</v>
      </c>
      <c r="G30" s="100">
        <v>8.6345777415489184</v>
      </c>
      <c r="H30" s="100">
        <v>8.6947930834200022</v>
      </c>
      <c r="I30" s="100">
        <v>8.6633019834840006</v>
      </c>
      <c r="J30" s="100">
        <v>5.7830023437840019</v>
      </c>
      <c r="K30" s="100">
        <v>5.7733859340720031</v>
      </c>
      <c r="L30" s="100">
        <v>5.7423298521950628</v>
      </c>
      <c r="M30" s="100">
        <v>2.8976238073277689</v>
      </c>
      <c r="N30" s="100">
        <v>5.7389699057540247</v>
      </c>
      <c r="O30" s="100">
        <v>5.7364450135437686</v>
      </c>
      <c r="P30" s="100">
        <v>8.634001458848676</v>
      </c>
      <c r="Q30" s="100">
        <v>8.6444816494205874</v>
      </c>
    </row>
    <row r="31" spans="1:17" ht="12" customHeight="1" x14ac:dyDescent="0.25">
      <c r="A31" s="88" t="s">
        <v>98</v>
      </c>
      <c r="B31" s="100">
        <v>13.409781658103588</v>
      </c>
      <c r="C31" s="100">
        <v>23.043851787179289</v>
      </c>
      <c r="D31" s="100">
        <v>28.763888446244128</v>
      </c>
      <c r="E31" s="100">
        <v>27.787552320666595</v>
      </c>
      <c r="F31" s="100">
        <v>30.4215599529435</v>
      </c>
      <c r="G31" s="100">
        <v>31.479235174498196</v>
      </c>
      <c r="H31" s="100">
        <v>32.025574484966967</v>
      </c>
      <c r="I31" s="100">
        <v>34.173883846273959</v>
      </c>
      <c r="J31" s="100">
        <v>37.375555731520606</v>
      </c>
      <c r="K31" s="100">
        <v>39.465688043045311</v>
      </c>
      <c r="L31" s="100">
        <v>37.989256858113315</v>
      </c>
      <c r="M31" s="100">
        <v>36.054484005852508</v>
      </c>
      <c r="N31" s="100">
        <v>28.685647632902249</v>
      </c>
      <c r="O31" s="100">
        <v>25.22333369791281</v>
      </c>
      <c r="P31" s="100">
        <v>25.829193410780412</v>
      </c>
      <c r="Q31" s="100">
        <v>25.10062852549925</v>
      </c>
    </row>
    <row r="32" spans="1:17" ht="12" customHeight="1" x14ac:dyDescent="0.25">
      <c r="A32" s="88" t="s">
        <v>34</v>
      </c>
      <c r="B32" s="100">
        <v>0</v>
      </c>
      <c r="C32" s="100">
        <v>0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</row>
    <row r="33" spans="1:17" ht="12" customHeight="1" x14ac:dyDescent="0.25">
      <c r="A33" s="49" t="s">
        <v>30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39997558519241921"/>
    <pageSetUpPr fitToPage="1"/>
  </sheetPr>
  <dimension ref="A1:Q3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2" customHeight="1" x14ac:dyDescent="0.25"/>
  <cols>
    <col min="1" max="1" width="40.7109375" style="17" customWidth="1"/>
    <col min="2" max="2" width="10.7109375" style="16" customWidth="1"/>
    <col min="3" max="17" width="10.7109375" style="17" customWidth="1"/>
    <col min="18" max="16384" width="9.140625" style="17"/>
  </cols>
  <sheetData>
    <row r="1" spans="1:17" ht="12.95" customHeight="1" x14ac:dyDescent="0.25">
      <c r="A1" s="85" t="s">
        <v>203</v>
      </c>
      <c r="B1" s="15">
        <v>2000</v>
      </c>
      <c r="C1" s="15">
        <v>2001</v>
      </c>
      <c r="D1" s="15">
        <v>2002</v>
      </c>
      <c r="E1" s="15">
        <v>2003</v>
      </c>
      <c r="F1" s="15">
        <v>2004</v>
      </c>
      <c r="G1" s="15">
        <v>2005</v>
      </c>
      <c r="H1" s="15">
        <v>2006</v>
      </c>
      <c r="I1" s="15">
        <v>2007</v>
      </c>
      <c r="J1" s="15">
        <v>2008</v>
      </c>
      <c r="K1" s="15">
        <v>2009</v>
      </c>
      <c r="L1" s="15">
        <v>2010</v>
      </c>
      <c r="M1" s="15">
        <v>2011</v>
      </c>
      <c r="N1" s="15">
        <v>2012</v>
      </c>
      <c r="O1" s="15">
        <v>2013</v>
      </c>
      <c r="P1" s="15">
        <v>2014</v>
      </c>
      <c r="Q1" s="15">
        <v>2015</v>
      </c>
    </row>
    <row r="2" spans="1:17" s="28" customFormat="1" ht="12" customHeight="1" x14ac:dyDescent="0.25"/>
    <row r="3" spans="1:17" ht="12.95" customHeight="1" x14ac:dyDescent="0.25">
      <c r="A3" s="99" t="s">
        <v>115</v>
      </c>
      <c r="B3" s="106">
        <f>IF(SER_hh_fec!B3=0,0,1000000/0.086*SER_hh_fec!B3/SER_hh_num!B3)</f>
        <v>123414.48405657898</v>
      </c>
      <c r="C3" s="106">
        <f>IF(SER_hh_fec!C3=0,0,1000000/0.086*SER_hh_fec!C3/SER_hh_num!C3)</f>
        <v>126045.11656739947</v>
      </c>
      <c r="D3" s="106">
        <f>IF(SER_hh_fec!D3=0,0,1000000/0.086*SER_hh_fec!D3/SER_hh_num!D3)</f>
        <v>128699.17082523444</v>
      </c>
      <c r="E3" s="106">
        <f>IF(SER_hh_fec!E3=0,0,1000000/0.086*SER_hh_fec!E3/SER_hh_num!E3)</f>
        <v>129592.70994480347</v>
      </c>
      <c r="F3" s="106">
        <f>IF(SER_hh_fec!F3=0,0,1000000/0.086*SER_hh_fec!F3/SER_hh_num!F3)</f>
        <v>129504.4266386063</v>
      </c>
      <c r="G3" s="106">
        <f>IF(SER_hh_fec!G3=0,0,1000000/0.086*SER_hh_fec!G3/SER_hh_num!G3)</f>
        <v>122221.66107793483</v>
      </c>
      <c r="H3" s="106">
        <f>IF(SER_hh_fec!H3=0,0,1000000/0.086*SER_hh_fec!H3/SER_hh_num!H3)</f>
        <v>123334.51006824081</v>
      </c>
      <c r="I3" s="106">
        <f>IF(SER_hh_fec!I3=0,0,1000000/0.086*SER_hh_fec!I3/SER_hh_num!I3)</f>
        <v>124818.09295307861</v>
      </c>
      <c r="J3" s="106">
        <f>IF(SER_hh_fec!J3=0,0,1000000/0.086*SER_hh_fec!J3/SER_hh_num!J3)</f>
        <v>103730.7655713752</v>
      </c>
      <c r="K3" s="106">
        <f>IF(SER_hh_fec!K3=0,0,1000000/0.086*SER_hh_fec!K3/SER_hh_num!K3)</f>
        <v>94823.596220325562</v>
      </c>
      <c r="L3" s="106">
        <f>IF(SER_hh_fec!L3=0,0,1000000/0.086*SER_hh_fec!L3/SER_hh_num!L3)</f>
        <v>100645.88886669536</v>
      </c>
      <c r="M3" s="106">
        <f>IF(SER_hh_fec!M3=0,0,1000000/0.086*SER_hh_fec!M3/SER_hh_num!M3)</f>
        <v>89794.100370894317</v>
      </c>
      <c r="N3" s="106">
        <f>IF(SER_hh_fec!N3=0,0,1000000/0.086*SER_hh_fec!N3/SER_hh_num!N3)</f>
        <v>104396.06492939351</v>
      </c>
      <c r="O3" s="106">
        <f>IF(SER_hh_fec!O3=0,0,1000000/0.086*SER_hh_fec!O3/SER_hh_num!O3)</f>
        <v>98427.878393224717</v>
      </c>
      <c r="P3" s="106">
        <f>IF(SER_hh_fec!P3=0,0,1000000/0.086*SER_hh_fec!P3/SER_hh_num!P3)</f>
        <v>98826.85334260753</v>
      </c>
      <c r="Q3" s="106">
        <f>IF(SER_hh_fec!Q3=0,0,1000000/0.086*SER_hh_fec!Q3/SER_hh_num!Q3)</f>
        <v>92665.867334038659</v>
      </c>
    </row>
    <row r="4" spans="1:17" ht="12.95" customHeight="1" x14ac:dyDescent="0.25">
      <c r="A4" s="90" t="s">
        <v>44</v>
      </c>
      <c r="B4" s="101">
        <f>IF(SER_hh_fec!B4=0,0,1000000/0.086*SER_hh_fec!B4/SER_hh_num!B4)</f>
        <v>98292.028405837336</v>
      </c>
      <c r="C4" s="101">
        <f>IF(SER_hh_fec!C4=0,0,1000000/0.086*SER_hh_fec!C4/SER_hh_num!C4)</f>
        <v>100919.62321331714</v>
      </c>
      <c r="D4" s="101">
        <f>IF(SER_hh_fec!D4=0,0,1000000/0.086*SER_hh_fec!D4/SER_hh_num!D4)</f>
        <v>103596.81712007288</v>
      </c>
      <c r="E4" s="101">
        <f>IF(SER_hh_fec!E4=0,0,1000000/0.086*SER_hh_fec!E4/SER_hh_num!E4)</f>
        <v>104526.95362077533</v>
      </c>
      <c r="F4" s="101">
        <f>IF(SER_hh_fec!F4=0,0,1000000/0.086*SER_hh_fec!F4/SER_hh_num!F4)</f>
        <v>104510.46265532236</v>
      </c>
      <c r="G4" s="101">
        <f>IF(SER_hh_fec!G4=0,0,1000000/0.086*SER_hh_fec!G4/SER_hh_num!G4)</f>
        <v>97620.934505302721</v>
      </c>
      <c r="H4" s="101">
        <f>IF(SER_hh_fec!H4=0,0,1000000/0.086*SER_hh_fec!H4/SER_hh_num!H4)</f>
        <v>98992.472736507305</v>
      </c>
      <c r="I4" s="101">
        <f>IF(SER_hh_fec!I4=0,0,1000000/0.086*SER_hh_fec!I4/SER_hh_num!I4)</f>
        <v>100825.58406020486</v>
      </c>
      <c r="J4" s="101">
        <f>IF(SER_hh_fec!J4=0,0,1000000/0.086*SER_hh_fec!J4/SER_hh_num!J4)</f>
        <v>80258.933014773589</v>
      </c>
      <c r="K4" s="101">
        <f>IF(SER_hh_fec!K4=0,0,1000000/0.086*SER_hh_fec!K4/SER_hh_num!K4)</f>
        <v>71570.726693850404</v>
      </c>
      <c r="L4" s="101">
        <f>IF(SER_hh_fec!L4=0,0,1000000/0.086*SER_hh_fec!L4/SER_hh_num!L4)</f>
        <v>77716.988579101337</v>
      </c>
      <c r="M4" s="101">
        <f>IF(SER_hh_fec!M4=0,0,1000000/0.086*SER_hh_fec!M4/SER_hh_num!M4)</f>
        <v>66797.245823453253</v>
      </c>
      <c r="N4" s="101">
        <f>IF(SER_hh_fec!N4=0,0,1000000/0.086*SER_hh_fec!N4/SER_hh_num!N4)</f>
        <v>81089.532707847116</v>
      </c>
      <c r="O4" s="101">
        <f>IF(SER_hh_fec!O4=0,0,1000000/0.086*SER_hh_fec!O4/SER_hh_num!O4)</f>
        <v>74982.732651052022</v>
      </c>
      <c r="P4" s="101">
        <f>IF(SER_hh_fec!P4=0,0,1000000/0.086*SER_hh_fec!P4/SER_hh_num!P4)</f>
        <v>75167.703643687637</v>
      </c>
      <c r="Q4" s="101">
        <f>IF(SER_hh_fec!Q4=0,0,1000000/0.086*SER_hh_fec!Q4/SER_hh_num!Q4)</f>
        <v>69087.227369548156</v>
      </c>
    </row>
    <row r="5" spans="1:17" ht="12" customHeight="1" x14ac:dyDescent="0.25">
      <c r="A5" s="88" t="s">
        <v>38</v>
      </c>
      <c r="B5" s="100">
        <f>IF(SER_hh_fec!B5=0,0,1000000/0.086*SER_hh_fec!B5/SER_hh_num!B5)</f>
        <v>120443.86353904393</v>
      </c>
      <c r="C5" s="100">
        <f>IF(SER_hh_fec!C5=0,0,1000000/0.086*SER_hh_fec!C5/SER_hh_num!C5)</f>
        <v>123338.45033783361</v>
      </c>
      <c r="D5" s="100">
        <f>IF(SER_hh_fec!D5=0,0,1000000/0.086*SER_hh_fec!D5/SER_hh_num!D5)</f>
        <v>127167.3212055793</v>
      </c>
      <c r="E5" s="100">
        <f>IF(SER_hh_fec!E5=0,0,1000000/0.086*SER_hh_fec!E5/SER_hh_num!E5)</f>
        <v>128759.43598104012</v>
      </c>
      <c r="F5" s="100">
        <f>IF(SER_hh_fec!F5=0,0,1000000/0.086*SER_hh_fec!F5/SER_hh_num!F5)</f>
        <v>127259.98929333167</v>
      </c>
      <c r="G5" s="100">
        <f>IF(SER_hh_fec!G5=0,0,1000000/0.086*SER_hh_fec!G5/SER_hh_num!G5)</f>
        <v>118583.83756894649</v>
      </c>
      <c r="H5" s="100">
        <f>IF(SER_hh_fec!H5=0,0,1000000/0.086*SER_hh_fec!H5/SER_hh_num!H5)</f>
        <v>121931.8987564336</v>
      </c>
      <c r="I5" s="100">
        <f>IF(SER_hh_fec!I5=0,0,1000000/0.086*SER_hh_fec!I5/SER_hh_num!I5)</f>
        <v>120953.3031943605</v>
      </c>
      <c r="J5" s="100">
        <f>IF(SER_hh_fec!J5=0,0,1000000/0.086*SER_hh_fec!J5/SER_hh_num!J5)</f>
        <v>104776.55711097248</v>
      </c>
      <c r="K5" s="100">
        <f>IF(SER_hh_fec!K5=0,0,1000000/0.086*SER_hh_fec!K5/SER_hh_num!K5)</f>
        <v>88795.3292100283</v>
      </c>
      <c r="L5" s="100">
        <f>IF(SER_hh_fec!L5=0,0,1000000/0.086*SER_hh_fec!L5/SER_hh_num!L5)</f>
        <v>96408.542519573588</v>
      </c>
      <c r="M5" s="100">
        <f>IF(SER_hh_fec!M5=0,0,1000000/0.086*SER_hh_fec!M5/SER_hh_num!M5)</f>
        <v>83207.894482739604</v>
      </c>
      <c r="N5" s="100">
        <f>IF(SER_hh_fec!N5=0,0,1000000/0.086*SER_hh_fec!N5/SER_hh_num!N5)</f>
        <v>101666.86129029868</v>
      </c>
      <c r="O5" s="100">
        <f>IF(SER_hh_fec!O5=0,0,1000000/0.086*SER_hh_fec!O5/SER_hh_num!O5)</f>
        <v>94043.937418203088</v>
      </c>
      <c r="P5" s="100">
        <f>IF(SER_hh_fec!P5=0,0,1000000/0.086*SER_hh_fec!P5/SER_hh_num!P5)</f>
        <v>95589.040255774511</v>
      </c>
      <c r="Q5" s="100">
        <f>IF(SER_hh_fec!Q5=0,0,1000000/0.086*SER_hh_fec!Q5/SER_hh_num!Q5)</f>
        <v>88215.884801676322</v>
      </c>
    </row>
    <row r="6" spans="1:17" ht="12" customHeight="1" x14ac:dyDescent="0.25">
      <c r="A6" s="88" t="s">
        <v>66</v>
      </c>
      <c r="B6" s="100">
        <f>IF(SER_hh_fec!B6=0,0,1000000/0.086*SER_hh_fec!B6/SER_hh_num!B6)</f>
        <v>0</v>
      </c>
      <c r="C6" s="100">
        <f>IF(SER_hh_fec!C6=0,0,1000000/0.086*SER_hh_fec!C6/SER_hh_num!C6)</f>
        <v>0</v>
      </c>
      <c r="D6" s="100">
        <f>IF(SER_hh_fec!D6=0,0,1000000/0.086*SER_hh_fec!D6/SER_hh_num!D6)</f>
        <v>0</v>
      </c>
      <c r="E6" s="100">
        <f>IF(SER_hh_fec!E6=0,0,1000000/0.086*SER_hh_fec!E6/SER_hh_num!E6)</f>
        <v>0</v>
      </c>
      <c r="F6" s="100">
        <f>IF(SER_hh_fec!F6=0,0,1000000/0.086*SER_hh_fec!F6/SER_hh_num!F6)</f>
        <v>0</v>
      </c>
      <c r="G6" s="100">
        <f>IF(SER_hh_fec!G6=0,0,1000000/0.086*SER_hh_fec!G6/SER_hh_num!G6)</f>
        <v>0</v>
      </c>
      <c r="H6" s="100">
        <f>IF(SER_hh_fec!H6=0,0,1000000/0.086*SER_hh_fec!H6/SER_hh_num!H6)</f>
        <v>0</v>
      </c>
      <c r="I6" s="100">
        <f>IF(SER_hh_fec!I6=0,0,1000000/0.086*SER_hh_fec!I6/SER_hh_num!I6)</f>
        <v>0</v>
      </c>
      <c r="J6" s="100">
        <f>IF(SER_hh_fec!J6=0,0,1000000/0.086*SER_hh_fec!J6/SER_hh_num!J6)</f>
        <v>0</v>
      </c>
      <c r="K6" s="100">
        <f>IF(SER_hh_fec!K6=0,0,1000000/0.086*SER_hh_fec!K6/SER_hh_num!K6)</f>
        <v>0</v>
      </c>
      <c r="L6" s="100">
        <f>IF(SER_hh_fec!L6=0,0,1000000/0.086*SER_hh_fec!L6/SER_hh_num!L6)</f>
        <v>0</v>
      </c>
      <c r="M6" s="100">
        <f>IF(SER_hh_fec!M6=0,0,1000000/0.086*SER_hh_fec!M6/SER_hh_num!M6)</f>
        <v>0</v>
      </c>
      <c r="N6" s="100">
        <f>IF(SER_hh_fec!N6=0,0,1000000/0.086*SER_hh_fec!N6/SER_hh_num!N6)</f>
        <v>0</v>
      </c>
      <c r="O6" s="100">
        <f>IF(SER_hh_fec!O6=0,0,1000000/0.086*SER_hh_fec!O6/SER_hh_num!O6)</f>
        <v>0</v>
      </c>
      <c r="P6" s="100">
        <f>IF(SER_hh_fec!P6=0,0,1000000/0.086*SER_hh_fec!P6/SER_hh_num!P6)</f>
        <v>0</v>
      </c>
      <c r="Q6" s="100">
        <f>IF(SER_hh_fec!Q6=0,0,1000000/0.086*SER_hh_fec!Q6/SER_hh_num!Q6)</f>
        <v>0</v>
      </c>
    </row>
    <row r="7" spans="1:17" ht="12" customHeight="1" x14ac:dyDescent="0.25">
      <c r="A7" s="88" t="s">
        <v>99</v>
      </c>
      <c r="B7" s="100">
        <f>IF(SER_hh_fec!B7=0,0,1000000/0.086*SER_hh_fec!B7/SER_hh_num!B7)</f>
        <v>103361.30250115317</v>
      </c>
      <c r="C7" s="100">
        <f>IF(SER_hh_fec!C7=0,0,1000000/0.086*SER_hh_fec!C7/SER_hh_num!C7)</f>
        <v>107168.42347951513</v>
      </c>
      <c r="D7" s="100">
        <f>IF(SER_hh_fec!D7=0,0,1000000/0.086*SER_hh_fec!D7/SER_hh_num!D7)</f>
        <v>107395.35251090977</v>
      </c>
      <c r="E7" s="100">
        <f>IF(SER_hh_fec!E7=0,0,1000000/0.086*SER_hh_fec!E7/SER_hh_num!E7)</f>
        <v>110497.47676019983</v>
      </c>
      <c r="F7" s="100">
        <f>IF(SER_hh_fec!F7=0,0,1000000/0.086*SER_hh_fec!F7/SER_hh_num!F7)</f>
        <v>113726.84339594099</v>
      </c>
      <c r="G7" s="100">
        <f>IF(SER_hh_fec!G7=0,0,1000000/0.086*SER_hh_fec!G7/SER_hh_num!G7)</f>
        <v>88903.872510376197</v>
      </c>
      <c r="H7" s="100">
        <f>IF(SER_hh_fec!H7=0,0,1000000/0.086*SER_hh_fec!H7/SER_hh_num!H7)</f>
        <v>103724.27436361359</v>
      </c>
      <c r="I7" s="100">
        <f>IF(SER_hh_fec!I7=0,0,1000000/0.086*SER_hh_fec!I7/SER_hh_num!I7)</f>
        <v>102349.40498444554</v>
      </c>
      <c r="J7" s="100">
        <f>IF(SER_hh_fec!J7=0,0,1000000/0.086*SER_hh_fec!J7/SER_hh_num!J7)</f>
        <v>83568.097852339852</v>
      </c>
      <c r="K7" s="100">
        <f>IF(SER_hh_fec!K7=0,0,1000000/0.086*SER_hh_fec!K7/SER_hh_num!K7)</f>
        <v>81381.644401794401</v>
      </c>
      <c r="L7" s="100">
        <f>IF(SER_hh_fec!L7=0,0,1000000/0.086*SER_hh_fec!L7/SER_hh_num!L7)</f>
        <v>82734.912632810447</v>
      </c>
      <c r="M7" s="100">
        <f>IF(SER_hh_fec!M7=0,0,1000000/0.086*SER_hh_fec!M7/SER_hh_num!M7)</f>
        <v>71284.066621482503</v>
      </c>
      <c r="N7" s="100">
        <f>IF(SER_hh_fec!N7=0,0,1000000/0.086*SER_hh_fec!N7/SER_hh_num!N7)</f>
        <v>86858.086977328276</v>
      </c>
      <c r="O7" s="100">
        <f>IF(SER_hh_fec!O7=0,0,1000000/0.086*SER_hh_fec!O7/SER_hh_num!O7)</f>
        <v>80053.439335780058</v>
      </c>
      <c r="P7" s="100">
        <f>IF(SER_hh_fec!P7=0,0,1000000/0.086*SER_hh_fec!P7/SER_hh_num!P7)</f>
        <v>81032.614320605062</v>
      </c>
      <c r="Q7" s="100">
        <f>IF(SER_hh_fec!Q7=0,0,1000000/0.086*SER_hh_fec!Q7/SER_hh_num!Q7)</f>
        <v>74364.774949700382</v>
      </c>
    </row>
    <row r="8" spans="1:17" ht="12" customHeight="1" x14ac:dyDescent="0.25">
      <c r="A8" s="88" t="s">
        <v>101</v>
      </c>
      <c r="B8" s="100">
        <f>IF(SER_hh_fec!B8=0,0,1000000/0.086*SER_hh_fec!B8/SER_hh_num!B8)</f>
        <v>0</v>
      </c>
      <c r="C8" s="100">
        <f>IF(SER_hh_fec!C8=0,0,1000000/0.086*SER_hh_fec!C8/SER_hh_num!C8)</f>
        <v>0</v>
      </c>
      <c r="D8" s="100">
        <f>IF(SER_hh_fec!D8=0,0,1000000/0.086*SER_hh_fec!D8/SER_hh_num!D8)</f>
        <v>0</v>
      </c>
      <c r="E8" s="100">
        <f>IF(SER_hh_fec!E8=0,0,1000000/0.086*SER_hh_fec!E8/SER_hh_num!E8)</f>
        <v>0</v>
      </c>
      <c r="F8" s="100">
        <f>IF(SER_hh_fec!F8=0,0,1000000/0.086*SER_hh_fec!F8/SER_hh_num!F8)</f>
        <v>0</v>
      </c>
      <c r="G8" s="100">
        <f>IF(SER_hh_fec!G8=0,0,1000000/0.086*SER_hh_fec!G8/SER_hh_num!G8)</f>
        <v>0</v>
      </c>
      <c r="H8" s="100">
        <f>IF(SER_hh_fec!H8=0,0,1000000/0.086*SER_hh_fec!H8/SER_hh_num!H8)</f>
        <v>0</v>
      </c>
      <c r="I8" s="100">
        <f>IF(SER_hh_fec!I8=0,0,1000000/0.086*SER_hh_fec!I8/SER_hh_num!I8)</f>
        <v>0</v>
      </c>
      <c r="J8" s="100">
        <f>IF(SER_hh_fec!J8=0,0,1000000/0.086*SER_hh_fec!J8/SER_hh_num!J8)</f>
        <v>0</v>
      </c>
      <c r="K8" s="100">
        <f>IF(SER_hh_fec!K8=0,0,1000000/0.086*SER_hh_fec!K8/SER_hh_num!K8)</f>
        <v>0</v>
      </c>
      <c r="L8" s="100">
        <f>IF(SER_hh_fec!L8=0,0,1000000/0.086*SER_hh_fec!L8/SER_hh_num!L8)</f>
        <v>0</v>
      </c>
      <c r="M8" s="100">
        <f>IF(SER_hh_fec!M8=0,0,1000000/0.086*SER_hh_fec!M8/SER_hh_num!M8)</f>
        <v>0</v>
      </c>
      <c r="N8" s="100">
        <f>IF(SER_hh_fec!N8=0,0,1000000/0.086*SER_hh_fec!N8/SER_hh_num!N8)</f>
        <v>0</v>
      </c>
      <c r="O8" s="100">
        <f>IF(SER_hh_fec!O8=0,0,1000000/0.086*SER_hh_fec!O8/SER_hh_num!O8)</f>
        <v>0</v>
      </c>
      <c r="P8" s="100">
        <f>IF(SER_hh_fec!P8=0,0,1000000/0.086*SER_hh_fec!P8/SER_hh_num!P8)</f>
        <v>0</v>
      </c>
      <c r="Q8" s="100">
        <f>IF(SER_hh_fec!Q8=0,0,1000000/0.086*SER_hh_fec!Q8/SER_hh_num!Q8)</f>
        <v>0</v>
      </c>
    </row>
    <row r="9" spans="1:17" ht="12" customHeight="1" x14ac:dyDescent="0.25">
      <c r="A9" s="88" t="s">
        <v>106</v>
      </c>
      <c r="B9" s="100">
        <f>IF(SER_hh_fec!B9=0,0,1000000/0.086*SER_hh_fec!B9/SER_hh_num!B9)</f>
        <v>96747.714209928497</v>
      </c>
      <c r="C9" s="100">
        <f>IF(SER_hh_fec!C9=0,0,1000000/0.086*SER_hh_fec!C9/SER_hh_num!C9)</f>
        <v>97714.746423204822</v>
      </c>
      <c r="D9" s="100">
        <f>IF(SER_hh_fec!D9=0,0,1000000/0.086*SER_hh_fec!D9/SER_hh_num!D9)</f>
        <v>107885.54765221442</v>
      </c>
      <c r="E9" s="100">
        <f>IF(SER_hh_fec!E9=0,0,1000000/0.086*SER_hh_fec!E9/SER_hh_num!E9)</f>
        <v>100126.50056110878</v>
      </c>
      <c r="F9" s="100">
        <f>IF(SER_hh_fec!F9=0,0,1000000/0.086*SER_hh_fec!F9/SER_hh_num!F9)</f>
        <v>99848.45435429948</v>
      </c>
      <c r="G9" s="100">
        <f>IF(SER_hh_fec!G9=0,0,1000000/0.086*SER_hh_fec!G9/SER_hh_num!G9)</f>
        <v>100712.56584181248</v>
      </c>
      <c r="H9" s="100">
        <f>IF(SER_hh_fec!H9=0,0,1000000/0.086*SER_hh_fec!H9/SER_hh_num!H9)</f>
        <v>96412.875026022521</v>
      </c>
      <c r="I9" s="100">
        <f>IF(SER_hh_fec!I9=0,0,1000000/0.086*SER_hh_fec!I9/SER_hh_num!I9)</f>
        <v>109756.29109316393</v>
      </c>
      <c r="J9" s="100">
        <f>IF(SER_hh_fec!J9=0,0,1000000/0.086*SER_hh_fec!J9/SER_hh_num!J9)</f>
        <v>83606.082944216672</v>
      </c>
      <c r="K9" s="100">
        <f>IF(SER_hh_fec!K9=0,0,1000000/0.086*SER_hh_fec!K9/SER_hh_num!K9)</f>
        <v>68195.546160150989</v>
      </c>
      <c r="L9" s="100">
        <f>IF(SER_hh_fec!L9=0,0,1000000/0.086*SER_hh_fec!L9/SER_hh_num!L9)</f>
        <v>77000.641576315655</v>
      </c>
      <c r="M9" s="100">
        <f>IF(SER_hh_fec!M9=0,0,1000000/0.086*SER_hh_fec!M9/SER_hh_num!M9)</f>
        <v>66852.355824067316</v>
      </c>
      <c r="N9" s="100">
        <f>IF(SER_hh_fec!N9=0,0,1000000/0.086*SER_hh_fec!N9/SER_hh_num!N9)</f>
        <v>84507.0908015561</v>
      </c>
      <c r="O9" s="100">
        <f>IF(SER_hh_fec!O9=0,0,1000000/0.086*SER_hh_fec!O9/SER_hh_num!O9)</f>
        <v>72401.825831787821</v>
      </c>
      <c r="P9" s="100">
        <f>IF(SER_hh_fec!P9=0,0,1000000/0.086*SER_hh_fec!P9/SER_hh_num!P9)</f>
        <v>79205.182757122937</v>
      </c>
      <c r="Q9" s="100">
        <f>IF(SER_hh_fec!Q9=0,0,1000000/0.086*SER_hh_fec!Q9/SER_hh_num!Q9)</f>
        <v>70102.4840921914</v>
      </c>
    </row>
    <row r="10" spans="1:17" ht="12" customHeight="1" x14ac:dyDescent="0.25">
      <c r="A10" s="88" t="s">
        <v>34</v>
      </c>
      <c r="B10" s="100">
        <f>IF(SER_hh_fec!B10=0,0,1000000/0.086*SER_hh_fec!B10/SER_hh_num!B10)</f>
        <v>126271.79241996541</v>
      </c>
      <c r="C10" s="100">
        <f>IF(SER_hh_fec!C10=0,0,1000000/0.086*SER_hh_fec!C10/SER_hh_num!C10)</f>
        <v>129306.43987030939</v>
      </c>
      <c r="D10" s="100">
        <f>IF(SER_hh_fec!D10=0,0,1000000/0.086*SER_hh_fec!D10/SER_hh_num!D10)</f>
        <v>132386.05404096935</v>
      </c>
      <c r="E10" s="100">
        <f>IF(SER_hh_fec!E10=0,0,1000000/0.086*SER_hh_fec!E10/SER_hh_num!E10)</f>
        <v>135368.97715010194</v>
      </c>
      <c r="F10" s="100">
        <f>IF(SER_hh_fec!F10=0,0,1000000/0.086*SER_hh_fec!F10/SER_hh_num!F10)</f>
        <v>133417.73071075106</v>
      </c>
      <c r="G10" s="100">
        <f>IF(SER_hh_fec!G10=0,0,1000000/0.086*SER_hh_fec!G10/SER_hh_num!G10)</f>
        <v>125425.6491224949</v>
      </c>
      <c r="H10" s="100">
        <f>IF(SER_hh_fec!H10=0,0,1000000/0.086*SER_hh_fec!H10/SER_hh_num!H10)</f>
        <v>126715.21860134848</v>
      </c>
      <c r="I10" s="100">
        <f>IF(SER_hh_fec!I10=0,0,1000000/0.086*SER_hh_fec!I10/SER_hh_num!I10)</f>
        <v>128520.01311514236</v>
      </c>
      <c r="J10" s="100">
        <f>IF(SER_hh_fec!J10=0,0,1000000/0.086*SER_hh_fec!J10/SER_hh_num!J10)</f>
        <v>98303.056995178573</v>
      </c>
      <c r="K10" s="100">
        <f>IF(SER_hh_fec!K10=0,0,1000000/0.086*SER_hh_fec!K10/SER_hh_num!K10)</f>
        <v>97333.289624210462</v>
      </c>
      <c r="L10" s="100">
        <f>IF(SER_hh_fec!L10=0,0,1000000/0.086*SER_hh_fec!L10/SER_hh_num!L10)</f>
        <v>102097.07923013264</v>
      </c>
      <c r="M10" s="100">
        <f>IF(SER_hh_fec!M10=0,0,1000000/0.086*SER_hh_fec!M10/SER_hh_num!M10)</f>
        <v>86770.777745019965</v>
      </c>
      <c r="N10" s="100">
        <f>IF(SER_hh_fec!N10=0,0,1000000/0.086*SER_hh_fec!N10/SER_hh_num!N10)</f>
        <v>105137.07734155287</v>
      </c>
      <c r="O10" s="100">
        <f>IF(SER_hh_fec!O10=0,0,1000000/0.086*SER_hh_fec!O10/SER_hh_num!O10)</f>
        <v>96308.357781649116</v>
      </c>
      <c r="P10" s="100">
        <f>IF(SER_hh_fec!P10=0,0,1000000/0.086*SER_hh_fec!P10/SER_hh_num!P10)</f>
        <v>92536.465762841093</v>
      </c>
      <c r="Q10" s="100">
        <f>IF(SER_hh_fec!Q10=0,0,1000000/0.086*SER_hh_fec!Q10/SER_hh_num!Q10)</f>
        <v>88408.461644943163</v>
      </c>
    </row>
    <row r="11" spans="1:17" ht="12" customHeight="1" x14ac:dyDescent="0.25">
      <c r="A11" s="88" t="s">
        <v>61</v>
      </c>
      <c r="B11" s="100">
        <f>IF(SER_hh_fec!B11=0,0,1000000/0.086*SER_hh_fec!B11/SER_hh_num!B11)</f>
        <v>0</v>
      </c>
      <c r="C11" s="100">
        <f>IF(SER_hh_fec!C11=0,0,1000000/0.086*SER_hh_fec!C11/SER_hh_num!C11)</f>
        <v>0</v>
      </c>
      <c r="D11" s="100">
        <f>IF(SER_hh_fec!D11=0,0,1000000/0.086*SER_hh_fec!D11/SER_hh_num!D11)</f>
        <v>0</v>
      </c>
      <c r="E11" s="100">
        <f>IF(SER_hh_fec!E11=0,0,1000000/0.086*SER_hh_fec!E11/SER_hh_num!E11)</f>
        <v>0</v>
      </c>
      <c r="F11" s="100">
        <f>IF(SER_hh_fec!F11=0,0,1000000/0.086*SER_hh_fec!F11/SER_hh_num!F11)</f>
        <v>0</v>
      </c>
      <c r="G11" s="100">
        <f>IF(SER_hh_fec!G11=0,0,1000000/0.086*SER_hh_fec!G11/SER_hh_num!G11)</f>
        <v>0</v>
      </c>
      <c r="H11" s="100">
        <f>IF(SER_hh_fec!H11=0,0,1000000/0.086*SER_hh_fec!H11/SER_hh_num!H11)</f>
        <v>0</v>
      </c>
      <c r="I11" s="100">
        <f>IF(SER_hh_fec!I11=0,0,1000000/0.086*SER_hh_fec!I11/SER_hh_num!I11)</f>
        <v>0</v>
      </c>
      <c r="J11" s="100">
        <f>IF(SER_hh_fec!J11=0,0,1000000/0.086*SER_hh_fec!J11/SER_hh_num!J11)</f>
        <v>0</v>
      </c>
      <c r="K11" s="100">
        <f>IF(SER_hh_fec!K11=0,0,1000000/0.086*SER_hh_fec!K11/SER_hh_num!K11)</f>
        <v>0</v>
      </c>
      <c r="L11" s="100">
        <f>IF(SER_hh_fec!L11=0,0,1000000/0.086*SER_hh_fec!L11/SER_hh_num!L11)</f>
        <v>0</v>
      </c>
      <c r="M11" s="100">
        <f>IF(SER_hh_fec!M11=0,0,1000000/0.086*SER_hh_fec!M11/SER_hh_num!M11)</f>
        <v>0</v>
      </c>
      <c r="N11" s="100">
        <f>IF(SER_hh_fec!N11=0,0,1000000/0.086*SER_hh_fec!N11/SER_hh_num!N11)</f>
        <v>0</v>
      </c>
      <c r="O11" s="100">
        <f>IF(SER_hh_fec!O11=0,0,1000000/0.086*SER_hh_fec!O11/SER_hh_num!O11)</f>
        <v>0</v>
      </c>
      <c r="P11" s="100">
        <f>IF(SER_hh_fec!P11=0,0,1000000/0.086*SER_hh_fec!P11/SER_hh_num!P11)</f>
        <v>0</v>
      </c>
      <c r="Q11" s="100">
        <f>IF(SER_hh_fec!Q11=0,0,1000000/0.086*SER_hh_fec!Q11/SER_hh_num!Q11)</f>
        <v>0</v>
      </c>
    </row>
    <row r="12" spans="1:17" ht="12" customHeight="1" x14ac:dyDescent="0.25">
      <c r="A12" s="88" t="s">
        <v>42</v>
      </c>
      <c r="B12" s="100">
        <f>IF(SER_hh_fec!B12=0,0,1000000/0.086*SER_hh_fec!B12/SER_hh_num!B12)</f>
        <v>82611.90670054876</v>
      </c>
      <c r="C12" s="100">
        <f>IF(SER_hh_fec!C12=0,0,1000000/0.086*SER_hh_fec!C12/SER_hh_num!C12)</f>
        <v>84597.290825002114</v>
      </c>
      <c r="D12" s="100">
        <f>IF(SER_hh_fec!D12=0,0,1000000/0.086*SER_hh_fec!D12/SER_hh_num!D12)</f>
        <v>86269.833022774736</v>
      </c>
      <c r="E12" s="100">
        <f>IF(SER_hh_fec!E12=0,0,1000000/0.086*SER_hh_fec!E12/SER_hh_num!E12)</f>
        <v>89286.994224013048</v>
      </c>
      <c r="F12" s="100">
        <f>IF(SER_hh_fec!F12=0,0,1000000/0.086*SER_hh_fec!F12/SER_hh_num!F12)</f>
        <v>87287.056835448675</v>
      </c>
      <c r="G12" s="100">
        <f>IF(SER_hh_fec!G12=0,0,1000000/0.086*SER_hh_fec!G12/SER_hh_num!G12)</f>
        <v>83188.326723590595</v>
      </c>
      <c r="H12" s="100">
        <f>IF(SER_hh_fec!H12=0,0,1000000/0.086*SER_hh_fec!H12/SER_hh_num!H12)</f>
        <v>83130.266261242548</v>
      </c>
      <c r="I12" s="100">
        <f>IF(SER_hh_fec!I12=0,0,1000000/0.086*SER_hh_fec!I12/SER_hh_num!I12)</f>
        <v>79465.294468210603</v>
      </c>
      <c r="J12" s="100">
        <f>IF(SER_hh_fec!J12=0,0,1000000/0.086*SER_hh_fec!J12/SER_hh_num!J12)</f>
        <v>68657.665492067346</v>
      </c>
      <c r="K12" s="100">
        <f>IF(SER_hh_fec!K12=0,0,1000000/0.086*SER_hh_fec!K12/SER_hh_num!K12)</f>
        <v>60904.31871413214</v>
      </c>
      <c r="L12" s="100">
        <f>IF(SER_hh_fec!L12=0,0,1000000/0.086*SER_hh_fec!L12/SER_hh_num!L12)</f>
        <v>66126.187634134418</v>
      </c>
      <c r="M12" s="100">
        <f>IF(SER_hh_fec!M12=0,0,1000000/0.086*SER_hh_fec!M12/SER_hh_num!M12)</f>
        <v>57143.019810125326</v>
      </c>
      <c r="N12" s="100">
        <f>IF(SER_hh_fec!N12=0,0,1000000/0.086*SER_hh_fec!N12/SER_hh_num!N12)</f>
        <v>68614.903371248321</v>
      </c>
      <c r="O12" s="100">
        <f>IF(SER_hh_fec!O12=0,0,1000000/0.086*SER_hh_fec!O12/SER_hh_num!O12)</f>
        <v>66115.926347731976</v>
      </c>
      <c r="P12" s="100">
        <f>IF(SER_hh_fec!P12=0,0,1000000/0.086*SER_hh_fec!P12/SER_hh_num!P12)</f>
        <v>66095.402090852687</v>
      </c>
      <c r="Q12" s="100">
        <f>IF(SER_hh_fec!Q12=0,0,1000000/0.086*SER_hh_fec!Q12/SER_hh_num!Q12)</f>
        <v>61158.993044190262</v>
      </c>
    </row>
    <row r="13" spans="1:17" ht="12" customHeight="1" x14ac:dyDescent="0.25">
      <c r="A13" s="88" t="s">
        <v>105</v>
      </c>
      <c r="B13" s="100">
        <f>IF(SER_hh_fec!B13=0,0,1000000/0.086*SER_hh_fec!B13/SER_hh_num!B13)</f>
        <v>52720.309347521288</v>
      </c>
      <c r="C13" s="100">
        <f>IF(SER_hh_fec!C13=0,0,1000000/0.086*SER_hh_fec!C13/SER_hh_num!C13)</f>
        <v>53989.859965382231</v>
      </c>
      <c r="D13" s="100">
        <f>IF(SER_hh_fec!D13=0,0,1000000/0.086*SER_hh_fec!D13/SER_hh_num!D13)</f>
        <v>55663.606039950435</v>
      </c>
      <c r="E13" s="100">
        <f>IF(SER_hh_fec!E13=0,0,1000000/0.086*SER_hh_fec!E13/SER_hh_num!E13)</f>
        <v>56360.237687261928</v>
      </c>
      <c r="F13" s="100">
        <f>IF(SER_hh_fec!F13=0,0,1000000/0.086*SER_hh_fec!F13/SER_hh_num!F13)</f>
        <v>55704.185221486965</v>
      </c>
      <c r="G13" s="100">
        <f>IF(SER_hh_fec!G13=0,0,1000000/0.086*SER_hh_fec!G13/SER_hh_num!G13)</f>
        <v>52366.583828094081</v>
      </c>
      <c r="H13" s="100">
        <f>IF(SER_hh_fec!H13=0,0,1000000/0.086*SER_hh_fec!H13/SER_hh_num!H13)</f>
        <v>52905.105856657516</v>
      </c>
      <c r="I13" s="100">
        <f>IF(SER_hh_fec!I13=0,0,1000000/0.086*SER_hh_fec!I13/SER_hh_num!I13)</f>
        <v>53657.573697130952</v>
      </c>
      <c r="J13" s="100">
        <f>IF(SER_hh_fec!J13=0,0,1000000/0.086*SER_hh_fec!J13/SER_hh_num!J13)</f>
        <v>43813.936105446752</v>
      </c>
      <c r="K13" s="100">
        <f>IF(SER_hh_fec!K13=0,0,1000000/0.086*SER_hh_fec!K13/SER_hh_num!K13)</f>
        <v>38867.381360412779</v>
      </c>
      <c r="L13" s="100">
        <f>IF(SER_hh_fec!L13=0,0,1000000/0.086*SER_hh_fec!L13/SER_hh_num!L13)</f>
        <v>40731.561467755229</v>
      </c>
      <c r="M13" s="100">
        <f>IF(SER_hh_fec!M13=0,0,1000000/0.086*SER_hh_fec!M13/SER_hh_num!M13)</f>
        <v>28908.039172076838</v>
      </c>
      <c r="N13" s="100">
        <f>IF(SER_hh_fec!N13=0,0,1000000/0.086*SER_hh_fec!N13/SER_hh_num!N13)</f>
        <v>31455.87684612779</v>
      </c>
      <c r="O13" s="100">
        <f>IF(SER_hh_fec!O13=0,0,1000000/0.086*SER_hh_fec!O13/SER_hh_num!O13)</f>
        <v>25996.55662519623</v>
      </c>
      <c r="P13" s="100">
        <f>IF(SER_hh_fec!P13=0,0,1000000/0.086*SER_hh_fec!P13/SER_hh_num!P13)</f>
        <v>25109.933632888577</v>
      </c>
      <c r="Q13" s="100">
        <f>IF(SER_hh_fec!Q13=0,0,1000000/0.086*SER_hh_fec!Q13/SER_hh_num!Q13)</f>
        <v>22361.394814356059</v>
      </c>
    </row>
    <row r="14" spans="1:17" ht="12" customHeight="1" x14ac:dyDescent="0.25">
      <c r="A14" s="51" t="s">
        <v>104</v>
      </c>
      <c r="B14" s="22">
        <f>IF(SER_hh_fec!B14=0,0,1000000/0.086*SER_hh_fec!B14/SER_hh_num!B14)</f>
        <v>87404.723391943189</v>
      </c>
      <c r="C14" s="22">
        <f>IF(SER_hh_fec!C14=0,0,1000000/0.086*SER_hh_fec!C14/SER_hh_num!C14)</f>
        <v>89509.504679449485</v>
      </c>
      <c r="D14" s="22">
        <f>IF(SER_hh_fec!D14=0,0,1000000/0.086*SER_hh_fec!D14/SER_hh_num!D14)</f>
        <v>92284.399487286209</v>
      </c>
      <c r="E14" s="22">
        <f>IF(SER_hh_fec!E14=0,0,1000000/0.086*SER_hh_fec!E14/SER_hh_num!E14)</f>
        <v>93439.341428881628</v>
      </c>
      <c r="F14" s="22">
        <f>IF(SER_hh_fec!F14=0,0,1000000/0.086*SER_hh_fec!F14/SER_hh_num!F14)</f>
        <v>92351.675498781027</v>
      </c>
      <c r="G14" s="22">
        <f>IF(SER_hh_fec!G14=0,0,1000000/0.086*SER_hh_fec!G14/SER_hh_num!G14)</f>
        <v>86818.283714998091</v>
      </c>
      <c r="H14" s="22">
        <f>IF(SER_hh_fec!H14=0,0,1000000/0.086*SER_hh_fec!H14/SER_hh_num!H14)</f>
        <v>87711.096551826908</v>
      </c>
      <c r="I14" s="22">
        <f>IF(SER_hh_fec!I14=0,0,1000000/0.086*SER_hh_fec!I14/SER_hh_num!I14)</f>
        <v>88958.609024190839</v>
      </c>
      <c r="J14" s="22">
        <f>IF(SER_hh_fec!J14=0,0,1000000/0.086*SER_hh_fec!J14/SER_hh_num!J14)</f>
        <v>72638.894069556423</v>
      </c>
      <c r="K14" s="22">
        <f>IF(SER_hh_fec!K14=0,0,1000000/0.086*SER_hh_fec!K14/SER_hh_num!K14)</f>
        <v>64438.026992263309</v>
      </c>
      <c r="L14" s="22">
        <f>IF(SER_hh_fec!L14=0,0,1000000/0.086*SER_hh_fec!L14/SER_hh_num!L14)</f>
        <v>69962.593568612414</v>
      </c>
      <c r="M14" s="22">
        <f>IF(SER_hh_fec!M14=0,0,1000000/0.086*SER_hh_fec!M14/SER_hh_num!M14)</f>
        <v>60340.438985421366</v>
      </c>
      <c r="N14" s="22">
        <f>IF(SER_hh_fec!N14=0,0,1000000/0.086*SER_hh_fec!N14/SER_hh_num!N14)</f>
        <v>73686.595273081562</v>
      </c>
      <c r="O14" s="22">
        <f>IF(SER_hh_fec!O14=0,0,1000000/0.086*SER_hh_fec!O14/SER_hh_num!O14)</f>
        <v>68127.317393536694</v>
      </c>
      <c r="P14" s="22">
        <f>IF(SER_hh_fec!P14=0,0,1000000/0.086*SER_hh_fec!P14/SER_hh_num!P14)</f>
        <v>69199.706055371091</v>
      </c>
      <c r="Q14" s="22">
        <f>IF(SER_hh_fec!Q14=0,0,1000000/0.086*SER_hh_fec!Q14/SER_hh_num!Q14)</f>
        <v>63856.963949203775</v>
      </c>
    </row>
    <row r="15" spans="1:17" ht="12" customHeight="1" x14ac:dyDescent="0.25">
      <c r="A15" s="105" t="s">
        <v>108</v>
      </c>
      <c r="B15" s="104">
        <f>IF(SER_hh_fec!B15=0,0,1000000/0.086*SER_hh_fec!B15/SER_hh_num!B15)</f>
        <v>578.50890657068578</v>
      </c>
      <c r="C15" s="104">
        <f>IF(SER_hh_fec!C15=0,0,1000000/0.086*SER_hh_fec!C15/SER_hh_num!C15)</f>
        <v>592.15123466401712</v>
      </c>
      <c r="D15" s="104">
        <f>IF(SER_hh_fec!D15=0,0,1000000/0.086*SER_hh_fec!D15/SER_hh_num!D15)</f>
        <v>663.56715903478687</v>
      </c>
      <c r="E15" s="104">
        <f>IF(SER_hh_fec!E15=0,0,1000000/0.086*SER_hh_fec!E15/SER_hh_num!E15)</f>
        <v>696.06467644190184</v>
      </c>
      <c r="F15" s="104">
        <f>IF(SER_hh_fec!F15=0,0,1000000/0.086*SER_hh_fec!F15/SER_hh_num!F15)</f>
        <v>735.83597382559458</v>
      </c>
      <c r="G15" s="104">
        <f>IF(SER_hh_fec!G15=0,0,1000000/0.086*SER_hh_fec!G15/SER_hh_num!G15)</f>
        <v>692.98145058055445</v>
      </c>
      <c r="H15" s="104">
        <f>IF(SER_hh_fec!H15=0,0,1000000/0.086*SER_hh_fec!H15/SER_hh_num!H15)</f>
        <v>740.2804791896549</v>
      </c>
      <c r="I15" s="104">
        <f>IF(SER_hh_fec!I15=0,0,1000000/0.086*SER_hh_fec!I15/SER_hh_num!I15)</f>
        <v>770.57354360610179</v>
      </c>
      <c r="J15" s="104">
        <f>IF(SER_hh_fec!J15=0,0,1000000/0.086*SER_hh_fec!J15/SER_hh_num!J15)</f>
        <v>638.72416503362911</v>
      </c>
      <c r="K15" s="104">
        <f>IF(SER_hh_fec!K15=0,0,1000000/0.086*SER_hh_fec!K15/SER_hh_num!K15)</f>
        <v>566.953413035719</v>
      </c>
      <c r="L15" s="104">
        <f>IF(SER_hh_fec!L15=0,0,1000000/0.086*SER_hh_fec!L15/SER_hh_num!L15)</f>
        <v>617.84103652466843</v>
      </c>
      <c r="M15" s="104">
        <f>IF(SER_hh_fec!M15=0,0,1000000/0.086*SER_hh_fec!M15/SER_hh_num!M15)</f>
        <v>539.01871189894302</v>
      </c>
      <c r="N15" s="104">
        <f>IF(SER_hh_fec!N15=0,0,1000000/0.086*SER_hh_fec!N15/SER_hh_num!N15)</f>
        <v>642.51543526985643</v>
      </c>
      <c r="O15" s="104">
        <f>IF(SER_hh_fec!O15=0,0,1000000/0.086*SER_hh_fec!O15/SER_hh_num!O15)</f>
        <v>585.96467392604075</v>
      </c>
      <c r="P15" s="104">
        <f>IF(SER_hh_fec!P15=0,0,1000000/0.086*SER_hh_fec!P15/SER_hh_num!P15)</f>
        <v>622.80214046736751</v>
      </c>
      <c r="Q15" s="104">
        <f>IF(SER_hh_fec!Q15=0,0,1000000/0.086*SER_hh_fec!Q15/SER_hh_num!Q15)</f>
        <v>578.44954411273488</v>
      </c>
    </row>
    <row r="16" spans="1:17" ht="12.95" customHeight="1" x14ac:dyDescent="0.25">
      <c r="A16" s="90" t="s">
        <v>102</v>
      </c>
      <c r="B16" s="101">
        <f>IF(SER_hh_fec!B16=0,0,1000000/0.086*SER_hh_fec!B16/SER_hh_num!B16)</f>
        <v>5106.0458011244073</v>
      </c>
      <c r="C16" s="101">
        <f>IF(SER_hh_fec!C16=0,0,1000000/0.086*SER_hh_fec!C16/SER_hh_num!C16)</f>
        <v>4984.6402171726331</v>
      </c>
      <c r="D16" s="101">
        <f>IF(SER_hh_fec!D16=0,0,1000000/0.086*SER_hh_fec!D16/SER_hh_num!D16)</f>
        <v>4876.7501223516656</v>
      </c>
      <c r="E16" s="101">
        <f>IF(SER_hh_fec!E16=0,0,1000000/0.086*SER_hh_fec!E16/SER_hh_num!E16)</f>
        <v>4796.6040479099629</v>
      </c>
      <c r="F16" s="101">
        <f>IF(SER_hh_fec!F16=0,0,1000000/0.086*SER_hh_fec!F16/SER_hh_num!F16)</f>
        <v>4722.9646249834004</v>
      </c>
      <c r="G16" s="101">
        <f>IF(SER_hh_fec!G16=0,0,1000000/0.086*SER_hh_fec!G16/SER_hh_num!G16)</f>
        <v>4656.6330245206027</v>
      </c>
      <c r="H16" s="101">
        <f>IF(SER_hh_fec!H16=0,0,1000000/0.086*SER_hh_fec!H16/SER_hh_num!H16)</f>
        <v>4586.3542708963823</v>
      </c>
      <c r="I16" s="101">
        <f>IF(SER_hh_fec!I16=0,0,1000000/0.086*SER_hh_fec!I16/SER_hh_num!I16)</f>
        <v>4504.7846845820477</v>
      </c>
      <c r="J16" s="101">
        <f>IF(SER_hh_fec!J16=0,0,1000000/0.086*SER_hh_fec!J16/SER_hh_num!J16)</f>
        <v>4435.6140111656623</v>
      </c>
      <c r="K16" s="101">
        <f>IF(SER_hh_fec!K16=0,0,1000000/0.086*SER_hh_fec!K16/SER_hh_num!K16)</f>
        <v>4335.972420728267</v>
      </c>
      <c r="L16" s="101">
        <f>IF(SER_hh_fec!L16=0,0,1000000/0.086*SER_hh_fec!L16/SER_hh_num!L16)</f>
        <v>4286.6947164636749</v>
      </c>
      <c r="M16" s="101">
        <f>IF(SER_hh_fec!M16=0,0,1000000/0.086*SER_hh_fec!M16/SER_hh_num!M16)</f>
        <v>4227.7023052458799</v>
      </c>
      <c r="N16" s="101">
        <f>IF(SER_hh_fec!N16=0,0,1000000/0.086*SER_hh_fec!N16/SER_hh_num!N16)</f>
        <v>4155.8564854784772</v>
      </c>
      <c r="O16" s="101">
        <f>IF(SER_hh_fec!O16=0,0,1000000/0.086*SER_hh_fec!O16/SER_hh_num!O16)</f>
        <v>4073.1746223208688</v>
      </c>
      <c r="P16" s="101">
        <f>IF(SER_hh_fec!P16=0,0,1000000/0.086*SER_hh_fec!P16/SER_hh_num!P16)</f>
        <v>3966.3098717620455</v>
      </c>
      <c r="Q16" s="101">
        <f>IF(SER_hh_fec!Q16=0,0,1000000/0.086*SER_hh_fec!Q16/SER_hh_num!Q16)</f>
        <v>3745.0965356247098</v>
      </c>
    </row>
    <row r="17" spans="1:17" ht="12.95" customHeight="1" x14ac:dyDescent="0.25">
      <c r="A17" s="88" t="s">
        <v>101</v>
      </c>
      <c r="B17" s="103">
        <f>IF(SER_hh_fec!B17=0,0,1000000/0.086*SER_hh_fec!B17/SER_hh_num!B17)</f>
        <v>0</v>
      </c>
      <c r="C17" s="103">
        <f>IF(SER_hh_fec!C17=0,0,1000000/0.086*SER_hh_fec!C17/SER_hh_num!C17)</f>
        <v>0</v>
      </c>
      <c r="D17" s="103">
        <f>IF(SER_hh_fec!D17=0,0,1000000/0.086*SER_hh_fec!D17/SER_hh_num!D17)</f>
        <v>0</v>
      </c>
      <c r="E17" s="103">
        <f>IF(SER_hh_fec!E17=0,0,1000000/0.086*SER_hh_fec!E17/SER_hh_num!E17)</f>
        <v>0</v>
      </c>
      <c r="F17" s="103">
        <f>IF(SER_hh_fec!F17=0,0,1000000/0.086*SER_hh_fec!F17/SER_hh_num!F17)</f>
        <v>0</v>
      </c>
      <c r="G17" s="103">
        <f>IF(SER_hh_fec!G17=0,0,1000000/0.086*SER_hh_fec!G17/SER_hh_num!G17)</f>
        <v>0</v>
      </c>
      <c r="H17" s="103">
        <f>IF(SER_hh_fec!H17=0,0,1000000/0.086*SER_hh_fec!H17/SER_hh_num!H17)</f>
        <v>0</v>
      </c>
      <c r="I17" s="103">
        <f>IF(SER_hh_fec!I17=0,0,1000000/0.086*SER_hh_fec!I17/SER_hh_num!I17)</f>
        <v>0</v>
      </c>
      <c r="J17" s="103">
        <f>IF(SER_hh_fec!J17=0,0,1000000/0.086*SER_hh_fec!J17/SER_hh_num!J17)</f>
        <v>0</v>
      </c>
      <c r="K17" s="103">
        <f>IF(SER_hh_fec!K17=0,0,1000000/0.086*SER_hh_fec!K17/SER_hh_num!K17)</f>
        <v>0</v>
      </c>
      <c r="L17" s="103">
        <f>IF(SER_hh_fec!L17=0,0,1000000/0.086*SER_hh_fec!L17/SER_hh_num!L17)</f>
        <v>0</v>
      </c>
      <c r="M17" s="103">
        <f>IF(SER_hh_fec!M17=0,0,1000000/0.086*SER_hh_fec!M17/SER_hh_num!M17)</f>
        <v>0</v>
      </c>
      <c r="N17" s="103">
        <f>IF(SER_hh_fec!N17=0,0,1000000/0.086*SER_hh_fec!N17/SER_hh_num!N17)</f>
        <v>0</v>
      </c>
      <c r="O17" s="103">
        <f>IF(SER_hh_fec!O17=0,0,1000000/0.086*SER_hh_fec!O17/SER_hh_num!O17)</f>
        <v>0</v>
      </c>
      <c r="P17" s="103">
        <f>IF(SER_hh_fec!P17=0,0,1000000/0.086*SER_hh_fec!P17/SER_hh_num!P17)</f>
        <v>0</v>
      </c>
      <c r="Q17" s="103">
        <f>IF(SER_hh_fec!Q17=0,0,1000000/0.086*SER_hh_fec!Q17/SER_hh_num!Q17)</f>
        <v>0</v>
      </c>
    </row>
    <row r="18" spans="1:17" ht="12" customHeight="1" x14ac:dyDescent="0.25">
      <c r="A18" s="88" t="s">
        <v>100</v>
      </c>
      <c r="B18" s="103">
        <f>IF(SER_hh_fec!B18=0,0,1000000/0.086*SER_hh_fec!B18/SER_hh_num!B18)</f>
        <v>5106.0458011244073</v>
      </c>
      <c r="C18" s="103">
        <f>IF(SER_hh_fec!C18=0,0,1000000/0.086*SER_hh_fec!C18/SER_hh_num!C18)</f>
        <v>4984.6402171726331</v>
      </c>
      <c r="D18" s="103">
        <f>IF(SER_hh_fec!D18=0,0,1000000/0.086*SER_hh_fec!D18/SER_hh_num!D18)</f>
        <v>4876.7501223516656</v>
      </c>
      <c r="E18" s="103">
        <f>IF(SER_hh_fec!E18=0,0,1000000/0.086*SER_hh_fec!E18/SER_hh_num!E18)</f>
        <v>4796.6040479099629</v>
      </c>
      <c r="F18" s="103">
        <f>IF(SER_hh_fec!F18=0,0,1000000/0.086*SER_hh_fec!F18/SER_hh_num!F18)</f>
        <v>4722.9646249834004</v>
      </c>
      <c r="G18" s="103">
        <f>IF(SER_hh_fec!G18=0,0,1000000/0.086*SER_hh_fec!G18/SER_hh_num!G18)</f>
        <v>4656.6330245206027</v>
      </c>
      <c r="H18" s="103">
        <f>IF(SER_hh_fec!H18=0,0,1000000/0.086*SER_hh_fec!H18/SER_hh_num!H18)</f>
        <v>4586.3542708963823</v>
      </c>
      <c r="I18" s="103">
        <f>IF(SER_hh_fec!I18=0,0,1000000/0.086*SER_hh_fec!I18/SER_hh_num!I18)</f>
        <v>4504.7846845820477</v>
      </c>
      <c r="J18" s="103">
        <f>IF(SER_hh_fec!J18=0,0,1000000/0.086*SER_hh_fec!J18/SER_hh_num!J18)</f>
        <v>4435.6140111656623</v>
      </c>
      <c r="K18" s="103">
        <f>IF(SER_hh_fec!K18=0,0,1000000/0.086*SER_hh_fec!K18/SER_hh_num!K18)</f>
        <v>4335.972420728267</v>
      </c>
      <c r="L18" s="103">
        <f>IF(SER_hh_fec!L18=0,0,1000000/0.086*SER_hh_fec!L18/SER_hh_num!L18)</f>
        <v>4286.6947164636749</v>
      </c>
      <c r="M18" s="103">
        <f>IF(SER_hh_fec!M18=0,0,1000000/0.086*SER_hh_fec!M18/SER_hh_num!M18)</f>
        <v>4227.7023052458799</v>
      </c>
      <c r="N18" s="103">
        <f>IF(SER_hh_fec!N18=0,0,1000000/0.086*SER_hh_fec!N18/SER_hh_num!N18)</f>
        <v>4155.8564854784772</v>
      </c>
      <c r="O18" s="103">
        <f>IF(SER_hh_fec!O18=0,0,1000000/0.086*SER_hh_fec!O18/SER_hh_num!O18)</f>
        <v>4073.1746223208688</v>
      </c>
      <c r="P18" s="103">
        <f>IF(SER_hh_fec!P18=0,0,1000000/0.086*SER_hh_fec!P18/SER_hh_num!P18)</f>
        <v>3966.3098717620455</v>
      </c>
      <c r="Q18" s="103">
        <f>IF(SER_hh_fec!Q18=0,0,1000000/0.086*SER_hh_fec!Q18/SER_hh_num!Q18)</f>
        <v>3745.0965356247098</v>
      </c>
    </row>
    <row r="19" spans="1:17" ht="12.95" customHeight="1" x14ac:dyDescent="0.25">
      <c r="A19" s="90" t="s">
        <v>47</v>
      </c>
      <c r="B19" s="101">
        <f>IF(SER_hh_fec!B19=0,0,1000000/0.086*SER_hh_fec!B19/SER_hh_num!B19)</f>
        <v>11488.022018530657</v>
      </c>
      <c r="C19" s="101">
        <f>IF(SER_hh_fec!C19=0,0,1000000/0.086*SER_hh_fec!C19/SER_hh_num!C19)</f>
        <v>11485.261700790652</v>
      </c>
      <c r="D19" s="101">
        <f>IF(SER_hh_fec!D19=0,0,1000000/0.086*SER_hh_fec!D19/SER_hh_num!D19)</f>
        <v>11473.823529714522</v>
      </c>
      <c r="E19" s="101">
        <f>IF(SER_hh_fec!E19=0,0,1000000/0.086*SER_hh_fec!E19/SER_hh_num!E19)</f>
        <v>11391.963301426589</v>
      </c>
      <c r="F19" s="101">
        <f>IF(SER_hh_fec!F19=0,0,1000000/0.086*SER_hh_fec!F19/SER_hh_num!F19)</f>
        <v>11452.01753274373</v>
      </c>
      <c r="G19" s="101">
        <f>IF(SER_hh_fec!G19=0,0,1000000/0.086*SER_hh_fec!G19/SER_hh_num!G19)</f>
        <v>11329.905570698964</v>
      </c>
      <c r="H19" s="101">
        <f>IF(SER_hh_fec!H19=0,0,1000000/0.086*SER_hh_fec!H19/SER_hh_num!H19)</f>
        <v>11276.980221238695</v>
      </c>
      <c r="I19" s="101">
        <f>IF(SER_hh_fec!I19=0,0,1000000/0.086*SER_hh_fec!I19/SER_hh_num!I19)</f>
        <v>11272.191783162412</v>
      </c>
      <c r="J19" s="101">
        <f>IF(SER_hh_fec!J19=0,0,1000000/0.086*SER_hh_fec!J19/SER_hh_num!J19)</f>
        <v>10932.878505583572</v>
      </c>
      <c r="K19" s="101">
        <f>IF(SER_hh_fec!K19=0,0,1000000/0.086*SER_hh_fec!K19/SER_hh_num!K19)</f>
        <v>10948.950550767471</v>
      </c>
      <c r="L19" s="101">
        <f>IF(SER_hh_fec!L19=0,0,1000000/0.086*SER_hh_fec!L19/SER_hh_num!L19)</f>
        <v>10930.912577347453</v>
      </c>
      <c r="M19" s="101">
        <f>IF(SER_hh_fec!M19=0,0,1000000/0.086*SER_hh_fec!M19/SER_hh_num!M19)</f>
        <v>11099.290430024292</v>
      </c>
      <c r="N19" s="101">
        <f>IF(SER_hh_fec!N19=0,0,1000000/0.086*SER_hh_fec!N19/SER_hh_num!N19)</f>
        <v>11133.95053834266</v>
      </c>
      <c r="O19" s="101">
        <f>IF(SER_hh_fec!O19=0,0,1000000/0.086*SER_hh_fec!O19/SER_hh_num!O19)</f>
        <v>11234.435107514382</v>
      </c>
      <c r="P19" s="101">
        <f>IF(SER_hh_fec!P19=0,0,1000000/0.086*SER_hh_fec!P19/SER_hh_num!P19)</f>
        <v>11152.684965300314</v>
      </c>
      <c r="Q19" s="101">
        <f>IF(SER_hh_fec!Q19=0,0,1000000/0.086*SER_hh_fec!Q19/SER_hh_num!Q19)</f>
        <v>11197.818419922942</v>
      </c>
    </row>
    <row r="20" spans="1:17" ht="12" customHeight="1" x14ac:dyDescent="0.25">
      <c r="A20" s="88" t="s">
        <v>38</v>
      </c>
      <c r="B20" s="100">
        <f>IF(SER_hh_fec!B20=0,0,1000000/0.086*SER_hh_fec!B20/SER_hh_num!B20)</f>
        <v>0</v>
      </c>
      <c r="C20" s="100">
        <f>IF(SER_hh_fec!C20=0,0,1000000/0.086*SER_hh_fec!C20/SER_hh_num!C20)</f>
        <v>0</v>
      </c>
      <c r="D20" s="100">
        <f>IF(SER_hh_fec!D20=0,0,1000000/0.086*SER_hh_fec!D20/SER_hh_num!D20)</f>
        <v>0</v>
      </c>
      <c r="E20" s="100">
        <f>IF(SER_hh_fec!E20=0,0,1000000/0.086*SER_hh_fec!E20/SER_hh_num!E20)</f>
        <v>0</v>
      </c>
      <c r="F20" s="100">
        <f>IF(SER_hh_fec!F20=0,0,1000000/0.086*SER_hh_fec!F20/SER_hh_num!F20)</f>
        <v>0</v>
      </c>
      <c r="G20" s="100">
        <f>IF(SER_hh_fec!G20=0,0,1000000/0.086*SER_hh_fec!G20/SER_hh_num!G20)</f>
        <v>0</v>
      </c>
      <c r="H20" s="100">
        <f>IF(SER_hh_fec!H20=0,0,1000000/0.086*SER_hh_fec!H20/SER_hh_num!H20)</f>
        <v>0</v>
      </c>
      <c r="I20" s="100">
        <f>IF(SER_hh_fec!I20=0,0,1000000/0.086*SER_hh_fec!I20/SER_hh_num!I20)</f>
        <v>0</v>
      </c>
      <c r="J20" s="100">
        <f>IF(SER_hh_fec!J20=0,0,1000000/0.086*SER_hh_fec!J20/SER_hh_num!J20)</f>
        <v>0</v>
      </c>
      <c r="K20" s="100">
        <f>IF(SER_hh_fec!K20=0,0,1000000/0.086*SER_hh_fec!K20/SER_hh_num!K20)</f>
        <v>0</v>
      </c>
      <c r="L20" s="100">
        <f>IF(SER_hh_fec!L20=0,0,1000000/0.086*SER_hh_fec!L20/SER_hh_num!L20)</f>
        <v>0</v>
      </c>
      <c r="M20" s="100">
        <f>IF(SER_hh_fec!M20=0,0,1000000/0.086*SER_hh_fec!M20/SER_hh_num!M20)</f>
        <v>0</v>
      </c>
      <c r="N20" s="100">
        <f>IF(SER_hh_fec!N20=0,0,1000000/0.086*SER_hh_fec!N20/SER_hh_num!N20)</f>
        <v>0</v>
      </c>
      <c r="O20" s="100">
        <f>IF(SER_hh_fec!O20=0,0,1000000/0.086*SER_hh_fec!O20/SER_hh_num!O20)</f>
        <v>0</v>
      </c>
      <c r="P20" s="100">
        <f>IF(SER_hh_fec!P20=0,0,1000000/0.086*SER_hh_fec!P20/SER_hh_num!P20)</f>
        <v>0</v>
      </c>
      <c r="Q20" s="100">
        <f>IF(SER_hh_fec!Q20=0,0,1000000/0.086*SER_hh_fec!Q20/SER_hh_num!Q20)</f>
        <v>0</v>
      </c>
    </row>
    <row r="21" spans="1:17" s="28" customFormat="1" ht="12" customHeight="1" x14ac:dyDescent="0.25">
      <c r="A21" s="88" t="s">
        <v>66</v>
      </c>
      <c r="B21" s="100">
        <f>IF(SER_hh_fec!B21=0,0,1000000/0.086*SER_hh_fec!B21/SER_hh_num!B21)</f>
        <v>0</v>
      </c>
      <c r="C21" s="100">
        <f>IF(SER_hh_fec!C21=0,0,1000000/0.086*SER_hh_fec!C21/SER_hh_num!C21)</f>
        <v>0</v>
      </c>
      <c r="D21" s="100">
        <f>IF(SER_hh_fec!D21=0,0,1000000/0.086*SER_hh_fec!D21/SER_hh_num!D21)</f>
        <v>0</v>
      </c>
      <c r="E21" s="100">
        <f>IF(SER_hh_fec!E21=0,0,1000000/0.086*SER_hh_fec!E21/SER_hh_num!E21)</f>
        <v>0</v>
      </c>
      <c r="F21" s="100">
        <f>IF(SER_hh_fec!F21=0,0,1000000/0.086*SER_hh_fec!F21/SER_hh_num!F21)</f>
        <v>0</v>
      </c>
      <c r="G21" s="100">
        <f>IF(SER_hh_fec!G21=0,0,1000000/0.086*SER_hh_fec!G21/SER_hh_num!G21)</f>
        <v>0</v>
      </c>
      <c r="H21" s="100">
        <f>IF(SER_hh_fec!H21=0,0,1000000/0.086*SER_hh_fec!H21/SER_hh_num!H21)</f>
        <v>0</v>
      </c>
      <c r="I21" s="100">
        <f>IF(SER_hh_fec!I21=0,0,1000000/0.086*SER_hh_fec!I21/SER_hh_num!I21)</f>
        <v>0</v>
      </c>
      <c r="J21" s="100">
        <f>IF(SER_hh_fec!J21=0,0,1000000/0.086*SER_hh_fec!J21/SER_hh_num!J21)</f>
        <v>0</v>
      </c>
      <c r="K21" s="100">
        <f>IF(SER_hh_fec!K21=0,0,1000000/0.086*SER_hh_fec!K21/SER_hh_num!K21)</f>
        <v>0</v>
      </c>
      <c r="L21" s="100">
        <f>IF(SER_hh_fec!L21=0,0,1000000/0.086*SER_hh_fec!L21/SER_hh_num!L21)</f>
        <v>0</v>
      </c>
      <c r="M21" s="100">
        <f>IF(SER_hh_fec!M21=0,0,1000000/0.086*SER_hh_fec!M21/SER_hh_num!M21)</f>
        <v>0</v>
      </c>
      <c r="N21" s="100">
        <f>IF(SER_hh_fec!N21=0,0,1000000/0.086*SER_hh_fec!N21/SER_hh_num!N21)</f>
        <v>0</v>
      </c>
      <c r="O21" s="100">
        <f>IF(SER_hh_fec!O21=0,0,1000000/0.086*SER_hh_fec!O21/SER_hh_num!O21)</f>
        <v>0</v>
      </c>
      <c r="P21" s="100">
        <f>IF(SER_hh_fec!P21=0,0,1000000/0.086*SER_hh_fec!P21/SER_hh_num!P21)</f>
        <v>0</v>
      </c>
      <c r="Q21" s="100">
        <f>IF(SER_hh_fec!Q21=0,0,1000000/0.086*SER_hh_fec!Q21/SER_hh_num!Q21)</f>
        <v>0</v>
      </c>
    </row>
    <row r="22" spans="1:17" ht="12" customHeight="1" x14ac:dyDescent="0.25">
      <c r="A22" s="88" t="s">
        <v>99</v>
      </c>
      <c r="B22" s="100">
        <f>IF(SER_hh_fec!B22=0,0,1000000/0.086*SER_hh_fec!B22/SER_hh_num!B22)</f>
        <v>13626.09854657249</v>
      </c>
      <c r="C22" s="100">
        <f>IF(SER_hh_fec!C22=0,0,1000000/0.086*SER_hh_fec!C22/SER_hh_num!C22)</f>
        <v>13631.4894428074</v>
      </c>
      <c r="D22" s="100">
        <f>IF(SER_hh_fec!D22=0,0,1000000/0.086*SER_hh_fec!D22/SER_hh_num!D22)</f>
        <v>13614.92984011744</v>
      </c>
      <c r="E22" s="100">
        <f>IF(SER_hh_fec!E22=0,0,1000000/0.086*SER_hh_fec!E22/SER_hh_num!E22)</f>
        <v>13537.237609937734</v>
      </c>
      <c r="F22" s="100">
        <f>IF(SER_hh_fec!F22=0,0,1000000/0.086*SER_hh_fec!F22/SER_hh_num!F22)</f>
        <v>13554.135367597599</v>
      </c>
      <c r="G22" s="100">
        <f>IF(SER_hh_fec!G22=0,0,1000000/0.086*SER_hh_fec!G22/SER_hh_num!G22)</f>
        <v>13395.590468618571</v>
      </c>
      <c r="H22" s="100">
        <f>IF(SER_hh_fec!H22=0,0,1000000/0.086*SER_hh_fec!H22/SER_hh_num!H22)</f>
        <v>13420.519566974197</v>
      </c>
      <c r="I22" s="100">
        <f>IF(SER_hh_fec!I22=0,0,1000000/0.086*SER_hh_fec!I22/SER_hh_num!I22)</f>
        <v>13348.946251712796</v>
      </c>
      <c r="J22" s="100">
        <f>IF(SER_hh_fec!J22=0,0,1000000/0.086*SER_hh_fec!J22/SER_hh_num!J22)</f>
        <v>12965.817701396656</v>
      </c>
      <c r="K22" s="100">
        <f>IF(SER_hh_fec!K22=0,0,1000000/0.086*SER_hh_fec!K22/SER_hh_num!K22)</f>
        <v>12953.240758717875</v>
      </c>
      <c r="L22" s="100">
        <f>IF(SER_hh_fec!L22=0,0,1000000/0.086*SER_hh_fec!L22/SER_hh_num!L22)</f>
        <v>12904.020965171994</v>
      </c>
      <c r="M22" s="100">
        <f>IF(SER_hh_fec!M22=0,0,1000000/0.086*SER_hh_fec!M22/SER_hh_num!M22)</f>
        <v>13085.555476654254</v>
      </c>
      <c r="N22" s="100">
        <f>IF(SER_hh_fec!N22=0,0,1000000/0.086*SER_hh_fec!N22/SER_hh_num!N22)</f>
        <v>13082.043870229898</v>
      </c>
      <c r="O22" s="100">
        <f>IF(SER_hh_fec!O22=0,0,1000000/0.086*SER_hh_fec!O22/SER_hh_num!O22)</f>
        <v>13147.872838054473</v>
      </c>
      <c r="P22" s="100">
        <f>IF(SER_hh_fec!P22=0,0,1000000/0.086*SER_hh_fec!P22/SER_hh_num!P22)</f>
        <v>13005.256113703768</v>
      </c>
      <c r="Q22" s="100">
        <f>IF(SER_hh_fec!Q22=0,0,1000000/0.086*SER_hh_fec!Q22/SER_hh_num!Q22)</f>
        <v>13020.398606012292</v>
      </c>
    </row>
    <row r="23" spans="1:17" ht="12" customHeight="1" x14ac:dyDescent="0.25">
      <c r="A23" s="88" t="s">
        <v>98</v>
      </c>
      <c r="B23" s="100">
        <f>IF(SER_hh_fec!B23=0,0,1000000/0.086*SER_hh_fec!B23/SER_hh_num!B23)</f>
        <v>12717.691976800994</v>
      </c>
      <c r="C23" s="100">
        <f>IF(SER_hh_fec!C23=0,0,1000000/0.086*SER_hh_fec!C23/SER_hh_num!C23)</f>
        <v>12722.723479953569</v>
      </c>
      <c r="D23" s="100">
        <f>IF(SER_hh_fec!D23=0,0,1000000/0.086*SER_hh_fec!D23/SER_hh_num!D23)</f>
        <v>12707.267850776278</v>
      </c>
      <c r="E23" s="100">
        <f>IF(SER_hh_fec!E23=0,0,1000000/0.086*SER_hh_fec!E23/SER_hh_num!E23)</f>
        <v>12634.755102608551</v>
      </c>
      <c r="F23" s="100">
        <f>IF(SER_hh_fec!F23=0,0,1000000/0.086*SER_hh_fec!F23/SER_hh_num!F23)</f>
        <v>12683.274432863789</v>
      </c>
      <c r="G23" s="100">
        <f>IF(SER_hh_fec!G23=0,0,1000000/0.086*SER_hh_fec!G23/SER_hh_num!G23)</f>
        <v>12502.551104043994</v>
      </c>
      <c r="H23" s="100">
        <f>IF(SER_hh_fec!H23=0,0,1000000/0.086*SER_hh_fec!H23/SER_hh_num!H23)</f>
        <v>12479.257049014863</v>
      </c>
      <c r="I23" s="100">
        <f>IF(SER_hh_fec!I23=0,0,1000000/0.086*SER_hh_fec!I23/SER_hh_num!I23)</f>
        <v>12521.207249771012</v>
      </c>
      <c r="J23" s="100">
        <f>IF(SER_hh_fec!J23=0,0,1000000/0.086*SER_hh_fec!J23/SER_hh_num!J23)</f>
        <v>12101.429854636875</v>
      </c>
      <c r="K23" s="100">
        <f>IF(SER_hh_fec!K23=0,0,1000000/0.086*SER_hh_fec!K23/SER_hh_num!K23)</f>
        <v>12089.691374803346</v>
      </c>
      <c r="L23" s="100">
        <f>IF(SER_hh_fec!L23=0,0,1000000/0.086*SER_hh_fec!L23/SER_hh_num!L23)</f>
        <v>12043.752900827192</v>
      </c>
      <c r="M23" s="100">
        <f>IF(SER_hh_fec!M23=0,0,1000000/0.086*SER_hh_fec!M23/SER_hh_num!M23)</f>
        <v>12224.703041385483</v>
      </c>
      <c r="N23" s="100">
        <f>IF(SER_hh_fec!N23=0,0,1000000/0.086*SER_hh_fec!N23/SER_hh_num!N23)</f>
        <v>12241.063860891041</v>
      </c>
      <c r="O23" s="100">
        <f>IF(SER_hh_fec!O23=0,0,1000000/0.086*SER_hh_fec!O23/SER_hh_num!O23)</f>
        <v>12328.203045549413</v>
      </c>
      <c r="P23" s="100">
        <f>IF(SER_hh_fec!P23=0,0,1000000/0.086*SER_hh_fec!P23/SER_hh_num!P23)</f>
        <v>12218.817168269799</v>
      </c>
      <c r="Q23" s="100">
        <f>IF(SER_hh_fec!Q23=0,0,1000000/0.086*SER_hh_fec!Q23/SER_hh_num!Q23)</f>
        <v>12266.145111916992</v>
      </c>
    </row>
    <row r="24" spans="1:17" ht="12" customHeight="1" x14ac:dyDescent="0.25">
      <c r="A24" s="88" t="s">
        <v>34</v>
      </c>
      <c r="B24" s="100">
        <f>IF(SER_hh_fec!B24=0,0,1000000/0.086*SER_hh_fec!B24/SER_hh_num!B24)</f>
        <v>15897.114971001247</v>
      </c>
      <c r="C24" s="100">
        <f>IF(SER_hh_fec!C24=0,0,1000000/0.086*SER_hh_fec!C24/SER_hh_num!C24)</f>
        <v>15903.404349941969</v>
      </c>
      <c r="D24" s="100">
        <f>IF(SER_hh_fec!D24=0,0,1000000/0.086*SER_hh_fec!D24/SER_hh_num!D24)</f>
        <v>15884.084813470345</v>
      </c>
      <c r="E24" s="100">
        <f>IF(SER_hh_fec!E24=0,0,1000000/0.086*SER_hh_fec!E24/SER_hh_num!E24)</f>
        <v>15793.443878260687</v>
      </c>
      <c r="F24" s="100">
        <f>IF(SER_hh_fec!F24=0,0,1000000/0.086*SER_hh_fec!F24/SER_hh_num!F24)</f>
        <v>15854.093041079741</v>
      </c>
      <c r="G24" s="100">
        <f>IF(SER_hh_fec!G24=0,0,1000000/0.086*SER_hh_fec!G24/SER_hh_num!G24)</f>
        <v>15628.188880054993</v>
      </c>
      <c r="H24" s="100">
        <f>IF(SER_hh_fec!H24=0,0,1000000/0.086*SER_hh_fec!H24/SER_hh_num!H24)</f>
        <v>15599.071311268586</v>
      </c>
      <c r="I24" s="100">
        <f>IF(SER_hh_fec!I24=0,0,1000000/0.086*SER_hh_fec!I24/SER_hh_num!I24)</f>
        <v>15651.509062213769</v>
      </c>
      <c r="J24" s="100">
        <f>IF(SER_hh_fec!J24=0,0,1000000/0.086*SER_hh_fec!J24/SER_hh_num!J24)</f>
        <v>15126.787318296099</v>
      </c>
      <c r="K24" s="100">
        <f>IF(SER_hh_fec!K24=0,0,1000000/0.086*SER_hh_fec!K24/SER_hh_num!K24)</f>
        <v>15112.114218504184</v>
      </c>
      <c r="L24" s="100">
        <f>IF(SER_hh_fec!L24=0,0,1000000/0.086*SER_hh_fec!L24/SER_hh_num!L24)</f>
        <v>15054.691126033989</v>
      </c>
      <c r="M24" s="100">
        <f>IF(SER_hh_fec!M24=0,0,1000000/0.086*SER_hh_fec!M24/SER_hh_num!M24)</f>
        <v>15235.555086283042</v>
      </c>
      <c r="N24" s="100">
        <f>IF(SER_hh_fec!N24=0,0,1000000/0.086*SER_hh_fec!N24/SER_hh_num!N24)</f>
        <v>15183.238563554027</v>
      </c>
      <c r="O24" s="100">
        <f>IF(SER_hh_fec!O24=0,0,1000000/0.086*SER_hh_fec!O24/SER_hh_num!O24)</f>
        <v>15209.28459179852</v>
      </c>
      <c r="P24" s="100">
        <f>IF(SER_hh_fec!P24=0,0,1000000/0.086*SER_hh_fec!P24/SER_hh_num!P24)</f>
        <v>14996.455368756231</v>
      </c>
      <c r="Q24" s="100">
        <f>IF(SER_hh_fec!Q24=0,0,1000000/0.086*SER_hh_fec!Q24/SER_hh_num!Q24)</f>
        <v>14975.709199619183</v>
      </c>
    </row>
    <row r="25" spans="1:17" ht="12" customHeight="1" x14ac:dyDescent="0.25">
      <c r="A25" s="88" t="s">
        <v>42</v>
      </c>
      <c r="B25" s="100">
        <f>IF(SER_hh_fec!B25=0,0,1000000/0.086*SER_hh_fec!B25/SER_hh_num!B25)</f>
        <v>10015.182431730782</v>
      </c>
      <c r="C25" s="100">
        <f>IF(SER_hh_fec!C25=0,0,1000000/0.086*SER_hh_fec!C25/SER_hh_num!C25)</f>
        <v>10019.144740463438</v>
      </c>
      <c r="D25" s="100">
        <f>IF(SER_hh_fec!D25=0,0,1000000/0.086*SER_hh_fec!D25/SER_hh_num!D25)</f>
        <v>10006.973432486317</v>
      </c>
      <c r="E25" s="100">
        <f>IF(SER_hh_fec!E25=0,0,1000000/0.086*SER_hh_fec!E25/SER_hh_num!E25)</f>
        <v>9949.8696433042278</v>
      </c>
      <c r="F25" s="100">
        <f>IF(SER_hh_fec!F25=0,0,1000000/0.086*SER_hh_fec!F25/SER_hh_num!F25)</f>
        <v>9988.0786158802402</v>
      </c>
      <c r="G25" s="100">
        <f>IF(SER_hh_fec!G25=0,0,1000000/0.086*SER_hh_fec!G25/SER_hh_num!G25)</f>
        <v>9845.7589944346473</v>
      </c>
      <c r="H25" s="100">
        <f>IF(SER_hh_fec!H25=0,0,1000000/0.086*SER_hh_fec!H25/SER_hh_num!H25)</f>
        <v>9827.4149260992108</v>
      </c>
      <c r="I25" s="100">
        <f>IF(SER_hh_fec!I25=0,0,1000000/0.086*SER_hh_fec!I25/SER_hh_num!I25)</f>
        <v>9890.57298190246</v>
      </c>
      <c r="J25" s="100">
        <f>IF(SER_hh_fec!J25=0,0,1000000/0.086*SER_hh_fec!J25/SER_hh_num!J25)</f>
        <v>9471.6709000162919</v>
      </c>
      <c r="K25" s="100">
        <f>IF(SER_hh_fec!K25=0,0,1000000/0.086*SER_hh_fec!K25/SER_hh_num!K25)</f>
        <v>9520.6319576576352</v>
      </c>
      <c r="L25" s="100">
        <f>IF(SER_hh_fec!L25=0,0,1000000/0.086*SER_hh_fec!L25/SER_hh_num!L25)</f>
        <v>9484.4554094014147</v>
      </c>
      <c r="M25" s="100">
        <f>IF(SER_hh_fec!M25=0,0,1000000/0.086*SER_hh_fec!M25/SER_hh_num!M25)</f>
        <v>9635.429489566015</v>
      </c>
      <c r="N25" s="100">
        <f>IF(SER_hh_fec!N25=0,0,1000000/0.086*SER_hh_fec!N25/SER_hh_num!N25)</f>
        <v>9660.2790354134577</v>
      </c>
      <c r="O25" s="100">
        <f>IF(SER_hh_fec!O25=0,0,1000000/0.086*SER_hh_fec!O25/SER_hh_num!O25)</f>
        <v>9743.9610248240333</v>
      </c>
      <c r="P25" s="100">
        <f>IF(SER_hh_fec!P25=0,0,1000000/0.086*SER_hh_fec!P25/SER_hh_num!P25)</f>
        <v>9674.4891272327604</v>
      </c>
      <c r="Q25" s="100">
        <f>IF(SER_hh_fec!Q25=0,0,1000000/0.086*SER_hh_fec!Q25/SER_hh_num!Q25)</f>
        <v>9735.0516731565585</v>
      </c>
    </row>
    <row r="26" spans="1:17" ht="12" customHeight="1" x14ac:dyDescent="0.25">
      <c r="A26" s="88" t="s">
        <v>30</v>
      </c>
      <c r="B26" s="22">
        <f>IF(SER_hh_fec!B26=0,0,1000000/0.086*SER_hh_fec!B26/SER_hh_num!B26)</f>
        <v>10368.872603389435</v>
      </c>
      <c r="C26" s="22">
        <f>IF(SER_hh_fec!C26=0,0,1000000/0.086*SER_hh_fec!C26/SER_hh_num!C26)</f>
        <v>10373.463098562048</v>
      </c>
      <c r="D26" s="22">
        <f>IF(SER_hh_fec!D26=0,0,1000000/0.086*SER_hh_fec!D26/SER_hh_num!D26)</f>
        <v>10360.434365348809</v>
      </c>
      <c r="E26" s="22">
        <f>IF(SER_hh_fec!E26=0,0,1000000/0.086*SER_hh_fec!E26/SER_hh_num!E26)</f>
        <v>10301.264619803185</v>
      </c>
      <c r="F26" s="22">
        <f>IF(SER_hh_fec!F26=0,0,1000000/0.086*SER_hh_fec!F26/SER_hh_num!F26)</f>
        <v>10348.097999044836</v>
      </c>
      <c r="G26" s="22">
        <f>IF(SER_hh_fec!G26=0,0,1000000/0.086*SER_hh_fec!G26/SER_hh_num!G26)</f>
        <v>10193.378628709339</v>
      </c>
      <c r="H26" s="22">
        <f>IF(SER_hh_fec!H26=0,0,1000000/0.086*SER_hh_fec!H26/SER_hh_num!H26)</f>
        <v>10165.510083830692</v>
      </c>
      <c r="I26" s="22">
        <f>IF(SER_hh_fec!I26=0,0,1000000/0.086*SER_hh_fec!I26/SER_hh_num!I26)</f>
        <v>10192.837855819154</v>
      </c>
      <c r="J26" s="22">
        <f>IF(SER_hh_fec!J26=0,0,1000000/0.086*SER_hh_fec!J26/SER_hh_num!J26)</f>
        <v>9916.0207289032296</v>
      </c>
      <c r="K26" s="22">
        <f>IF(SER_hh_fec!K26=0,0,1000000/0.086*SER_hh_fec!K26/SER_hh_num!K26)</f>
        <v>9856.8997344967047</v>
      </c>
      <c r="L26" s="22">
        <f>IF(SER_hh_fec!L26=0,0,1000000/0.086*SER_hh_fec!L26/SER_hh_num!L26)</f>
        <v>9823.5041471084496</v>
      </c>
      <c r="M26" s="22">
        <f>IF(SER_hh_fec!M26=0,0,1000000/0.086*SER_hh_fec!M26/SER_hh_num!M26)</f>
        <v>9999.4601384443813</v>
      </c>
      <c r="N26" s="22">
        <f>IF(SER_hh_fec!N26=0,0,1000000/0.086*SER_hh_fec!N26/SER_hh_num!N26)</f>
        <v>10060.714270709503</v>
      </c>
      <c r="O26" s="22">
        <f>IF(SER_hh_fec!O26=0,0,1000000/0.086*SER_hh_fec!O26/SER_hh_num!O26)</f>
        <v>10209.183034339141</v>
      </c>
      <c r="P26" s="22">
        <f>IF(SER_hh_fec!P26=0,0,1000000/0.086*SER_hh_fec!P26/SER_hh_num!P26)</f>
        <v>10179.369397109383</v>
      </c>
      <c r="Q26" s="22">
        <f>IF(SER_hh_fec!Q26=0,0,1000000/0.086*SER_hh_fec!Q26/SER_hh_num!Q26)</f>
        <v>10252.870062535621</v>
      </c>
    </row>
    <row r="27" spans="1:17" ht="12" customHeight="1" x14ac:dyDescent="0.25">
      <c r="A27" s="93" t="s">
        <v>114</v>
      </c>
      <c r="B27" s="116">
        <f>IF(SER_hh_fec!B27=0,0,1000000/0.086*SER_hh_fec!B27/SER_hh_num!B19)</f>
        <v>0</v>
      </c>
      <c r="C27" s="116">
        <f>IF(SER_hh_fec!C27=0,0,1000000/0.086*SER_hh_fec!C27/SER_hh_num!C19)</f>
        <v>0</v>
      </c>
      <c r="D27" s="116">
        <f>IF(SER_hh_fec!D27=0,0,1000000/0.086*SER_hh_fec!D27/SER_hh_num!D19)</f>
        <v>0</v>
      </c>
      <c r="E27" s="116">
        <f>IF(SER_hh_fec!E27=0,0,1000000/0.086*SER_hh_fec!E27/SER_hh_num!E19)</f>
        <v>0</v>
      </c>
      <c r="F27" s="116">
        <f>IF(SER_hh_fec!F27=0,0,1000000/0.086*SER_hh_fec!F27/SER_hh_num!F19)</f>
        <v>0</v>
      </c>
      <c r="G27" s="116">
        <f>IF(SER_hh_fec!G27=0,0,1000000/0.086*SER_hh_fec!G27/SER_hh_num!G19)</f>
        <v>0</v>
      </c>
      <c r="H27" s="116">
        <f>IF(SER_hh_fec!H27=0,0,1000000/0.086*SER_hh_fec!H27/SER_hh_num!H19)</f>
        <v>0</v>
      </c>
      <c r="I27" s="116">
        <f>IF(SER_hh_fec!I27=0,0,1000000/0.086*SER_hh_fec!I27/SER_hh_num!I19)</f>
        <v>0</v>
      </c>
      <c r="J27" s="116">
        <f>IF(SER_hh_fec!J27=0,0,1000000/0.086*SER_hh_fec!J27/SER_hh_num!J19)</f>
        <v>0</v>
      </c>
      <c r="K27" s="116">
        <f>IF(SER_hh_fec!K27=0,0,1000000/0.086*SER_hh_fec!K27/SER_hh_num!K19)</f>
        <v>0</v>
      </c>
      <c r="L27" s="116">
        <f>IF(SER_hh_fec!L27=0,0,1000000/0.086*SER_hh_fec!L27/SER_hh_num!L19)</f>
        <v>0</v>
      </c>
      <c r="M27" s="116">
        <f>IF(SER_hh_fec!M27=0,0,1000000/0.086*SER_hh_fec!M27/SER_hh_num!M19)</f>
        <v>0</v>
      </c>
      <c r="N27" s="116">
        <f>IF(SER_hh_fec!N27=0,0,1000000/0.086*SER_hh_fec!N27/SER_hh_num!N19)</f>
        <v>0</v>
      </c>
      <c r="O27" s="116">
        <f>IF(SER_hh_fec!O27=0,0,1000000/0.086*SER_hh_fec!O27/SER_hh_num!O19)</f>
        <v>0</v>
      </c>
      <c r="P27" s="116">
        <f>IF(SER_hh_fec!P27=0,0,1000000/0.086*SER_hh_fec!P27/SER_hh_num!P19)</f>
        <v>0</v>
      </c>
      <c r="Q27" s="116">
        <f>IF(SER_hh_fec!Q27=0,0,1000000/0.086*SER_hh_fec!Q27/SER_hh_num!Q19)</f>
        <v>0</v>
      </c>
    </row>
    <row r="28" spans="1:17" ht="12" customHeight="1" x14ac:dyDescent="0.25">
      <c r="A28" s="91" t="s">
        <v>113</v>
      </c>
      <c r="B28" s="117">
        <f>IF(SER_hh_fec!B27=0,0,1000000/0.086*SER_hh_fec!B27/SER_hh_num!B27)</f>
        <v>0</v>
      </c>
      <c r="C28" s="117">
        <f>IF(SER_hh_fec!C27=0,0,1000000/0.086*SER_hh_fec!C27/SER_hh_num!C27)</f>
        <v>0</v>
      </c>
      <c r="D28" s="117">
        <f>IF(SER_hh_fec!D27=0,0,1000000/0.086*SER_hh_fec!D27/SER_hh_num!D27)</f>
        <v>0</v>
      </c>
      <c r="E28" s="117">
        <f>IF(SER_hh_fec!E27=0,0,1000000/0.086*SER_hh_fec!E27/SER_hh_num!E27)</f>
        <v>0</v>
      </c>
      <c r="F28" s="117">
        <f>IF(SER_hh_fec!F27=0,0,1000000/0.086*SER_hh_fec!F27/SER_hh_num!F27)</f>
        <v>0</v>
      </c>
      <c r="G28" s="117">
        <f>IF(SER_hh_fec!G27=0,0,1000000/0.086*SER_hh_fec!G27/SER_hh_num!G27)</f>
        <v>0</v>
      </c>
      <c r="H28" s="117">
        <f>IF(SER_hh_fec!H27=0,0,1000000/0.086*SER_hh_fec!H27/SER_hh_num!H27)</f>
        <v>0</v>
      </c>
      <c r="I28" s="117">
        <f>IF(SER_hh_fec!I27=0,0,1000000/0.086*SER_hh_fec!I27/SER_hh_num!I27)</f>
        <v>0</v>
      </c>
      <c r="J28" s="117">
        <f>IF(SER_hh_fec!J27=0,0,1000000/0.086*SER_hh_fec!J27/SER_hh_num!J27)</f>
        <v>0</v>
      </c>
      <c r="K28" s="117">
        <f>IF(SER_hh_fec!K27=0,0,1000000/0.086*SER_hh_fec!K27/SER_hh_num!K27)</f>
        <v>0</v>
      </c>
      <c r="L28" s="117">
        <f>IF(SER_hh_fec!L27=0,0,1000000/0.086*SER_hh_fec!L27/SER_hh_num!L27)</f>
        <v>0</v>
      </c>
      <c r="M28" s="117">
        <f>IF(SER_hh_fec!M27=0,0,1000000/0.086*SER_hh_fec!M27/SER_hh_num!M27)</f>
        <v>0</v>
      </c>
      <c r="N28" s="117">
        <f>IF(SER_hh_fec!N27=0,0,1000000/0.086*SER_hh_fec!N27/SER_hh_num!N27)</f>
        <v>0</v>
      </c>
      <c r="O28" s="117">
        <f>IF(SER_hh_fec!O27=0,0,1000000/0.086*SER_hh_fec!O27/SER_hh_num!O27)</f>
        <v>0</v>
      </c>
      <c r="P28" s="117">
        <f>IF(SER_hh_fec!P27=0,0,1000000/0.086*SER_hh_fec!P27/SER_hh_num!P27)</f>
        <v>0</v>
      </c>
      <c r="Q28" s="117">
        <f>IF(SER_hh_fec!Q27=0,0,1000000/0.086*SER_hh_fec!Q27/SER_hh_num!Q27)</f>
        <v>0</v>
      </c>
    </row>
    <row r="29" spans="1:17" ht="12.95" customHeight="1" x14ac:dyDescent="0.25">
      <c r="A29" s="90" t="s">
        <v>46</v>
      </c>
      <c r="B29" s="101">
        <f>IF(SER_hh_fec!B29=0,0,1000000/0.086*SER_hh_fec!B29/SER_hh_num!B29)</f>
        <v>13377.43091939515</v>
      </c>
      <c r="C29" s="101">
        <f>IF(SER_hh_fec!C29=0,0,1000000/0.086*SER_hh_fec!C29/SER_hh_num!C29)</f>
        <v>13374.517592749524</v>
      </c>
      <c r="D29" s="101">
        <f>IF(SER_hh_fec!D29=0,0,1000000/0.086*SER_hh_fec!D29/SER_hh_num!D29)</f>
        <v>13358.020521405535</v>
      </c>
      <c r="E29" s="101">
        <f>IF(SER_hh_fec!E29=0,0,1000000/0.086*SER_hh_fec!E29/SER_hh_num!E29)</f>
        <v>13401.095000456799</v>
      </c>
      <c r="F29" s="101">
        <f>IF(SER_hh_fec!F29=0,0,1000000/0.086*SER_hh_fec!F29/SER_hh_num!F29)</f>
        <v>13263.211545313301</v>
      </c>
      <c r="G29" s="101">
        <f>IF(SER_hh_fec!G29=0,0,1000000/0.086*SER_hh_fec!G29/SER_hh_num!G29)</f>
        <v>12984.921953430012</v>
      </c>
      <c r="H29" s="101">
        <f>IF(SER_hh_fec!H29=0,0,1000000/0.086*SER_hh_fec!H29/SER_hh_num!H29)</f>
        <v>12745.39618811503</v>
      </c>
      <c r="I29" s="101">
        <f>IF(SER_hh_fec!I29=0,0,1000000/0.086*SER_hh_fec!I29/SER_hh_num!I29)</f>
        <v>12367.176303552174</v>
      </c>
      <c r="J29" s="101">
        <f>IF(SER_hh_fec!J29=0,0,1000000/0.086*SER_hh_fec!J29/SER_hh_num!J29)</f>
        <v>12158.365848615927</v>
      </c>
      <c r="K29" s="101">
        <f>IF(SER_hh_fec!K29=0,0,1000000/0.086*SER_hh_fec!K29/SER_hh_num!K29)</f>
        <v>11914.483388676117</v>
      </c>
      <c r="L29" s="101">
        <f>IF(SER_hh_fec!L29=0,0,1000000/0.086*SER_hh_fec!L29/SER_hh_num!L29)</f>
        <v>11593.68145078316</v>
      </c>
      <c r="M29" s="101">
        <f>IF(SER_hh_fec!M29=0,0,1000000/0.086*SER_hh_fec!M29/SER_hh_num!M29)</f>
        <v>11488.219996640755</v>
      </c>
      <c r="N29" s="101">
        <f>IF(SER_hh_fec!N29=0,0,1000000/0.086*SER_hh_fec!N29/SER_hh_num!N29)</f>
        <v>11759.06404823129</v>
      </c>
      <c r="O29" s="101">
        <f>IF(SER_hh_fec!O29=0,0,1000000/0.086*SER_hh_fec!O29/SER_hh_num!O29)</f>
        <v>11796.471155953119</v>
      </c>
      <c r="P29" s="101">
        <f>IF(SER_hh_fec!P29=0,0,1000000/0.086*SER_hh_fec!P29/SER_hh_num!P29)</f>
        <v>12093.073567481684</v>
      </c>
      <c r="Q29" s="101">
        <f>IF(SER_hh_fec!Q29=0,0,1000000/0.086*SER_hh_fec!Q29/SER_hh_num!Q29)</f>
        <v>11967.928009009271</v>
      </c>
    </row>
    <row r="30" spans="1:17" ht="12" customHeight="1" x14ac:dyDescent="0.25">
      <c r="A30" s="88" t="s">
        <v>66</v>
      </c>
      <c r="B30" s="100">
        <f>IF(SER_hh_fec!B30=0,0,1000000/0.086*SER_hh_fec!B30/SER_hh_num!B30)</f>
        <v>0</v>
      </c>
      <c r="C30" s="100">
        <f>IF(SER_hh_fec!C30=0,0,1000000/0.086*SER_hh_fec!C30/SER_hh_num!C30)</f>
        <v>15453.512797269539</v>
      </c>
      <c r="D30" s="100">
        <f>IF(SER_hh_fec!D30=0,0,1000000/0.086*SER_hh_fec!D30/SER_hh_num!D30)</f>
        <v>15471.610213873946</v>
      </c>
      <c r="E30" s="100">
        <f>IF(SER_hh_fec!E30=0,0,1000000/0.086*SER_hh_fec!E30/SER_hh_num!E30)</f>
        <v>15294.553527971475</v>
      </c>
      <c r="F30" s="100">
        <f>IF(SER_hh_fec!F30=0,0,1000000/0.086*SER_hh_fec!F30/SER_hh_num!F30)</f>
        <v>15286.275575338583</v>
      </c>
      <c r="G30" s="100">
        <f>IF(SER_hh_fec!G30=0,0,1000000/0.086*SER_hh_fec!G30/SER_hh_num!G30)</f>
        <v>15112.545777875783</v>
      </c>
      <c r="H30" s="100">
        <f>IF(SER_hh_fec!H30=0,0,1000000/0.086*SER_hh_fec!H30/SER_hh_num!H30)</f>
        <v>14943.266505349548</v>
      </c>
      <c r="I30" s="100">
        <f>IF(SER_hh_fec!I30=0,0,1000000/0.086*SER_hh_fec!I30/SER_hh_num!I30)</f>
        <v>14784.03486892098</v>
      </c>
      <c r="J30" s="100">
        <f>IF(SER_hh_fec!J30=0,0,1000000/0.086*SER_hh_fec!J30/SER_hh_num!J30)</f>
        <v>14850.599971917742</v>
      </c>
      <c r="K30" s="100">
        <f>IF(SER_hh_fec!K30=0,0,1000000/0.086*SER_hh_fec!K30/SER_hh_num!K30)</f>
        <v>14938.804844530936</v>
      </c>
      <c r="L30" s="100">
        <f>IF(SER_hh_fec!L30=0,0,1000000/0.086*SER_hh_fec!L30/SER_hh_num!L30)</f>
        <v>14891.938586098142</v>
      </c>
      <c r="M30" s="100">
        <f>IF(SER_hh_fec!M30=0,0,1000000/0.086*SER_hh_fec!M30/SER_hh_num!M30)</f>
        <v>14913.630255681594</v>
      </c>
      <c r="N30" s="100">
        <f>IF(SER_hh_fec!N30=0,0,1000000/0.086*SER_hh_fec!N30/SER_hh_num!N30)</f>
        <v>15308.505986110998</v>
      </c>
      <c r="O30" s="100">
        <f>IF(SER_hh_fec!O30=0,0,1000000/0.086*SER_hh_fec!O30/SER_hh_num!O30)</f>
        <v>15302.161217477525</v>
      </c>
      <c r="P30" s="100">
        <f>IF(SER_hh_fec!P30=0,0,1000000/0.086*SER_hh_fec!P30/SER_hh_num!P30)</f>
        <v>15750.976376818135</v>
      </c>
      <c r="Q30" s="100">
        <f>IF(SER_hh_fec!Q30=0,0,1000000/0.086*SER_hh_fec!Q30/SER_hh_num!Q30)</f>
        <v>15708.953104972094</v>
      </c>
    </row>
    <row r="31" spans="1:17" ht="12" customHeight="1" x14ac:dyDescent="0.25">
      <c r="A31" s="88" t="s">
        <v>98</v>
      </c>
      <c r="B31" s="100">
        <f>IF(SER_hh_fec!B31=0,0,1000000/0.086*SER_hh_fec!B31/SER_hh_num!B31)</f>
        <v>14851.583371053306</v>
      </c>
      <c r="C31" s="100">
        <f>IF(SER_hh_fec!C31=0,0,1000000/0.086*SER_hh_fec!C31/SER_hh_num!C31)</f>
        <v>14349.690454607427</v>
      </c>
      <c r="D31" s="100">
        <f>IF(SER_hh_fec!D31=0,0,1000000/0.086*SER_hh_fec!D31/SER_hh_num!D31)</f>
        <v>14366.495198597237</v>
      </c>
      <c r="E31" s="100">
        <f>IF(SER_hh_fec!E31=0,0,1000000/0.086*SER_hh_fec!E31/SER_hh_num!E31)</f>
        <v>14202.085418830651</v>
      </c>
      <c r="F31" s="100">
        <f>IF(SER_hh_fec!F31=0,0,1000000/0.086*SER_hh_fec!F31/SER_hh_num!F31)</f>
        <v>14194.398748528676</v>
      </c>
      <c r="G31" s="100">
        <f>IF(SER_hh_fec!G31=0,0,1000000/0.086*SER_hh_fec!G31/SER_hh_num!G31)</f>
        <v>14033.078222313232</v>
      </c>
      <c r="H31" s="100">
        <f>IF(SER_hh_fec!H31=0,0,1000000/0.086*SER_hh_fec!H31/SER_hh_num!H31)</f>
        <v>13875.890326396013</v>
      </c>
      <c r="I31" s="100">
        <f>IF(SER_hh_fec!I31=0,0,1000000/0.086*SER_hh_fec!I31/SER_hh_num!I31)</f>
        <v>13728.032378283771</v>
      </c>
      <c r="J31" s="100">
        <f>IF(SER_hh_fec!J31=0,0,1000000/0.086*SER_hh_fec!J31/SER_hh_num!J31)</f>
        <v>13789.842831066473</v>
      </c>
      <c r="K31" s="100">
        <f>IF(SER_hh_fec!K31=0,0,1000000/0.086*SER_hh_fec!K31/SER_hh_num!K31)</f>
        <v>13871.747355635862</v>
      </c>
      <c r="L31" s="100">
        <f>IF(SER_hh_fec!L31=0,0,1000000/0.086*SER_hh_fec!L31/SER_hh_num!L31)</f>
        <v>13828.228687091139</v>
      </c>
      <c r="M31" s="100">
        <f>IF(SER_hh_fec!M31=0,0,1000000/0.086*SER_hh_fec!M31/SER_hh_num!M31)</f>
        <v>13840.392141366425</v>
      </c>
      <c r="N31" s="100">
        <f>IF(SER_hh_fec!N31=0,0,1000000/0.086*SER_hh_fec!N31/SER_hh_num!N31)</f>
        <v>14196.439981033718</v>
      </c>
      <c r="O31" s="100">
        <f>IF(SER_hh_fec!O31=0,0,1000000/0.086*SER_hh_fec!O31/SER_hh_num!O31)</f>
        <v>14177.985204144961</v>
      </c>
      <c r="P31" s="100">
        <f>IF(SER_hh_fec!P31=0,0,1000000/0.086*SER_hh_fec!P31/SER_hh_num!P31)</f>
        <v>14579.653513787545</v>
      </c>
      <c r="Q31" s="100">
        <f>IF(SER_hh_fec!Q31=0,0,1000000/0.086*SER_hh_fec!Q31/SER_hh_num!Q31)</f>
        <v>14527.104544128906</v>
      </c>
    </row>
    <row r="32" spans="1:17" ht="12" customHeight="1" x14ac:dyDescent="0.25">
      <c r="A32" s="88" t="s">
        <v>34</v>
      </c>
      <c r="B32" s="100">
        <f>IF(SER_hh_fec!B32=0,0,1000000/0.086*SER_hh_fec!B32/SER_hh_num!B32)</f>
        <v>0</v>
      </c>
      <c r="C32" s="100">
        <f>IF(SER_hh_fec!C32=0,0,1000000/0.086*SER_hh_fec!C32/SER_hh_num!C32)</f>
        <v>0</v>
      </c>
      <c r="D32" s="100">
        <f>IF(SER_hh_fec!D32=0,0,1000000/0.086*SER_hh_fec!D32/SER_hh_num!D32)</f>
        <v>0</v>
      </c>
      <c r="E32" s="100">
        <f>IF(SER_hh_fec!E32=0,0,1000000/0.086*SER_hh_fec!E32/SER_hh_num!E32)</f>
        <v>0</v>
      </c>
      <c r="F32" s="100">
        <f>IF(SER_hh_fec!F32=0,0,1000000/0.086*SER_hh_fec!F32/SER_hh_num!F32)</f>
        <v>0</v>
      </c>
      <c r="G32" s="100">
        <f>IF(SER_hh_fec!G32=0,0,1000000/0.086*SER_hh_fec!G32/SER_hh_num!G32)</f>
        <v>0</v>
      </c>
      <c r="H32" s="100">
        <f>IF(SER_hh_fec!H32=0,0,1000000/0.086*SER_hh_fec!H32/SER_hh_num!H32)</f>
        <v>0</v>
      </c>
      <c r="I32" s="100">
        <f>IF(SER_hh_fec!I32=0,0,1000000/0.086*SER_hh_fec!I32/SER_hh_num!I32)</f>
        <v>0</v>
      </c>
      <c r="J32" s="100">
        <f>IF(SER_hh_fec!J32=0,0,1000000/0.086*SER_hh_fec!J32/SER_hh_num!J32)</f>
        <v>0</v>
      </c>
      <c r="K32" s="100">
        <f>IF(SER_hh_fec!K32=0,0,1000000/0.086*SER_hh_fec!K32/SER_hh_num!K32)</f>
        <v>0</v>
      </c>
      <c r="L32" s="100">
        <f>IF(SER_hh_fec!L32=0,0,1000000/0.086*SER_hh_fec!L32/SER_hh_num!L32)</f>
        <v>0</v>
      </c>
      <c r="M32" s="100">
        <f>IF(SER_hh_fec!M32=0,0,1000000/0.086*SER_hh_fec!M32/SER_hh_num!M32)</f>
        <v>0</v>
      </c>
      <c r="N32" s="100">
        <f>IF(SER_hh_fec!N32=0,0,1000000/0.086*SER_hh_fec!N32/SER_hh_num!N32)</f>
        <v>0</v>
      </c>
      <c r="O32" s="100">
        <f>IF(SER_hh_fec!O32=0,0,1000000/0.086*SER_hh_fec!O32/SER_hh_num!O32)</f>
        <v>0</v>
      </c>
      <c r="P32" s="100">
        <f>IF(SER_hh_fec!P32=0,0,1000000/0.086*SER_hh_fec!P32/SER_hh_num!P32)</f>
        <v>0</v>
      </c>
      <c r="Q32" s="100">
        <f>IF(SER_hh_fec!Q32=0,0,1000000/0.086*SER_hh_fec!Q32/SER_hh_num!Q32)</f>
        <v>0</v>
      </c>
    </row>
    <row r="33" spans="1:17" ht="12" customHeight="1" x14ac:dyDescent="0.25">
      <c r="A33" s="49" t="s">
        <v>30</v>
      </c>
      <c r="B33" s="18">
        <f>IF(SER_hh_fec!B33=0,0,1000000/0.086*SER_hh_fec!B33/SER_hh_num!B33)</f>
        <v>13177.030074692764</v>
      </c>
      <c r="C33" s="18">
        <f>IF(SER_hh_fec!C33=0,0,1000000/0.086*SER_hh_fec!C33/SER_hh_num!C33)</f>
        <v>12992.657162781165</v>
      </c>
      <c r="D33" s="18">
        <f>IF(SER_hh_fec!D33=0,0,1000000/0.086*SER_hh_fec!D33/SER_hh_num!D33)</f>
        <v>12966.828069555515</v>
      </c>
      <c r="E33" s="18">
        <f>IF(SER_hh_fec!E33=0,0,1000000/0.086*SER_hh_fec!E33/SER_hh_num!E33)</f>
        <v>12916.70129269941</v>
      </c>
      <c r="F33" s="18">
        <f>IF(SER_hh_fec!F33=0,0,1000000/0.086*SER_hh_fec!F33/SER_hh_num!F33)</f>
        <v>12779.413712926042</v>
      </c>
      <c r="G33" s="18">
        <f>IF(SER_hh_fec!G33=0,0,1000000/0.086*SER_hh_fec!G33/SER_hh_num!G33)</f>
        <v>12464.642970221246</v>
      </c>
      <c r="H33" s="18">
        <f>IF(SER_hh_fec!H33=0,0,1000000/0.086*SER_hh_fec!H33/SER_hh_num!H33)</f>
        <v>12215.560784679903</v>
      </c>
      <c r="I33" s="18">
        <f>IF(SER_hh_fec!I33=0,0,1000000/0.086*SER_hh_fec!I33/SER_hh_num!I33)</f>
        <v>11747.193074287377</v>
      </c>
      <c r="J33" s="18">
        <f>IF(SER_hh_fec!J33=0,0,1000000/0.086*SER_hh_fec!J33/SER_hh_num!J33)</f>
        <v>11468.946383947428</v>
      </c>
      <c r="K33" s="18">
        <f>IF(SER_hh_fec!K33=0,0,1000000/0.086*SER_hh_fec!K33/SER_hh_num!K33)</f>
        <v>11046.630104000495</v>
      </c>
      <c r="L33" s="18">
        <f>IF(SER_hh_fec!L33=0,0,1000000/0.086*SER_hh_fec!L33/SER_hh_num!L33)</f>
        <v>10640.148562911572</v>
      </c>
      <c r="M33" s="18">
        <f>IF(SER_hh_fec!M33=0,0,1000000/0.086*SER_hh_fec!M33/SER_hh_num!M33)</f>
        <v>10656.598837502208</v>
      </c>
      <c r="N33" s="18">
        <f>IF(SER_hh_fec!N33=0,0,1000000/0.086*SER_hh_fec!N33/SER_hh_num!N33)</f>
        <v>11034.345200599571</v>
      </c>
      <c r="O33" s="18">
        <f>IF(SER_hh_fec!O33=0,0,1000000/0.086*SER_hh_fec!O33/SER_hh_num!O33)</f>
        <v>11177.872634181005</v>
      </c>
      <c r="P33" s="18">
        <f>IF(SER_hh_fec!P33=0,0,1000000/0.086*SER_hh_fec!P33/SER_hh_num!P33)</f>
        <v>11385.769666178952</v>
      </c>
      <c r="Q33" s="18">
        <f>IF(SER_hh_fec!Q33=0,0,1000000/0.086*SER_hh_fec!Q33/SER_hh_num!Q33)</f>
        <v>11268.913983346922</v>
      </c>
    </row>
  </sheetData>
  <pageMargins left="0.39370078740157483" right="0.39370078740157483" top="0.39370078740157483" bottom="0.39370078740157483" header="0.31496062992125984" footer="0.31496062992125984"/>
  <pageSetup paperSize="9" scale="6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35</vt:i4>
      </vt:variant>
    </vt:vector>
  </HeadingPairs>
  <TitlesOfParts>
    <vt:vector size="71" baseType="lpstr">
      <vt:lpstr>cover</vt:lpstr>
      <vt:lpstr>index</vt:lpstr>
      <vt:lpstr>SER_summary</vt:lpstr>
      <vt:lpstr>SER_hh_num</vt:lpstr>
      <vt:lpstr>SER_hh_fec</vt:lpstr>
      <vt:lpstr>SER_hh_tes</vt:lpstr>
      <vt:lpstr>SER_hh_eff</vt:lpstr>
      <vt:lpstr>SER_hh_emi</vt:lpstr>
      <vt:lpstr>SER_hh_fech</vt:lpstr>
      <vt:lpstr>SER_hh_tesh</vt:lpstr>
      <vt:lpstr>SER_hh_emih</vt:lpstr>
      <vt:lpstr>SER_hh_fecs</vt:lpstr>
      <vt:lpstr>SER_hh_tess</vt:lpstr>
      <vt:lpstr>SER_hh_emis</vt:lpstr>
      <vt:lpstr>SER_hh_num_in</vt:lpstr>
      <vt:lpstr>SER_hh_fec_in</vt:lpstr>
      <vt:lpstr>SER_hh_tes_in</vt:lpstr>
      <vt:lpstr>SER_hh_eff_in</vt:lpstr>
      <vt:lpstr>SER_hh_emi_in</vt:lpstr>
      <vt:lpstr>SER_hh_fech_in</vt:lpstr>
      <vt:lpstr>SER_hh_tesh_in</vt:lpstr>
      <vt:lpstr>SER_hh_emih_in</vt:lpstr>
      <vt:lpstr>SER_hh_fecs_in</vt:lpstr>
      <vt:lpstr>SER_hh_tess_in</vt:lpstr>
      <vt:lpstr>SER_hh_emis_in</vt:lpstr>
      <vt:lpstr>SER_se-appl</vt:lpstr>
      <vt:lpstr>SER_VE</vt:lpstr>
      <vt:lpstr>SER_SL</vt:lpstr>
      <vt:lpstr>SER_BL</vt:lpstr>
      <vt:lpstr>SER_CR</vt:lpstr>
      <vt:lpstr>SER_BT</vt:lpstr>
      <vt:lpstr>SER_IT</vt:lpstr>
      <vt:lpstr>AGR</vt:lpstr>
      <vt:lpstr>AGR_fec</vt:lpstr>
      <vt:lpstr>AGR_ued</vt:lpstr>
      <vt:lpstr>AGR_emi</vt:lpstr>
      <vt:lpstr>AGR!Print_Area</vt:lpstr>
      <vt:lpstr>AGR!Print_Titles</vt:lpstr>
      <vt:lpstr>AGR_emi!Print_Titles</vt:lpstr>
      <vt:lpstr>AGR_fec!Print_Titles</vt:lpstr>
      <vt:lpstr>AGR_ued!Print_Titles</vt:lpstr>
      <vt:lpstr>SER_BL!Print_Titles</vt:lpstr>
      <vt:lpstr>SER_BT!Print_Titles</vt:lpstr>
      <vt:lpstr>SER_CR!Print_Titles</vt:lpstr>
      <vt:lpstr>SER_hh_eff!Print_Titles</vt:lpstr>
      <vt:lpstr>SER_hh_eff_in!Print_Titles</vt:lpstr>
      <vt:lpstr>SER_hh_emi!Print_Titles</vt:lpstr>
      <vt:lpstr>SER_hh_emi_in!Print_Titles</vt:lpstr>
      <vt:lpstr>SER_hh_emih!Print_Titles</vt:lpstr>
      <vt:lpstr>SER_hh_emih_in!Print_Titles</vt:lpstr>
      <vt:lpstr>SER_hh_emis!Print_Titles</vt:lpstr>
      <vt:lpstr>SER_hh_emis_in!Print_Titles</vt:lpstr>
      <vt:lpstr>SER_hh_fec!Print_Titles</vt:lpstr>
      <vt:lpstr>SER_hh_fec_in!Print_Titles</vt:lpstr>
      <vt:lpstr>SER_hh_fech!Print_Titles</vt:lpstr>
      <vt:lpstr>SER_hh_fech_in!Print_Titles</vt:lpstr>
      <vt:lpstr>SER_hh_fecs!Print_Titles</vt:lpstr>
      <vt:lpstr>SER_hh_fecs_in!Print_Titles</vt:lpstr>
      <vt:lpstr>SER_hh_num!Print_Titles</vt:lpstr>
      <vt:lpstr>SER_hh_num_in!Print_Titles</vt:lpstr>
      <vt:lpstr>SER_hh_tes!Print_Titles</vt:lpstr>
      <vt:lpstr>SER_hh_tes_in!Print_Titles</vt:lpstr>
      <vt:lpstr>SER_hh_tesh!Print_Titles</vt:lpstr>
      <vt:lpstr>SER_hh_tesh_in!Print_Titles</vt:lpstr>
      <vt:lpstr>SER_hh_tess!Print_Titles</vt:lpstr>
      <vt:lpstr>SER_hh_tess_in!Print_Titles</vt:lpstr>
      <vt:lpstr>SER_IT!Print_Titles</vt:lpstr>
      <vt:lpstr>'SER_se-appl'!Print_Titles</vt:lpstr>
      <vt:lpstr>SER_SL!Print_Titles</vt:lpstr>
      <vt:lpstr>SER_summary!Print_Titles</vt:lpstr>
      <vt:lpstr>SER_VE!Print_Titles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2018-07-16T15:43:30Z</dcterms:created>
  <dcterms:modified xsi:type="dcterms:W3CDTF">2018-07-16T15:43:30Z</dcterms:modified>
</cp:coreProperties>
</file>