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40" r:id="rId1"/>
    <sheet name="index" sheetId="4" r:id="rId2"/>
    <sheet name="SER_summary" sheetId="6" r:id="rId3"/>
    <sheet name="SER_hh_num" sheetId="7" r:id="rId4"/>
    <sheet name="SER_hh_fec" sheetId="8" r:id="rId5"/>
    <sheet name="SER_hh_tes" sheetId="9" r:id="rId6"/>
    <sheet name="SER_hh_eff" sheetId="10" r:id="rId7"/>
    <sheet name="SER_hh_emi" sheetId="11" r:id="rId8"/>
    <sheet name="SER_hh_fech" sheetId="12" r:id="rId9"/>
    <sheet name="SER_hh_tesh" sheetId="13" r:id="rId10"/>
    <sheet name="SER_hh_emih" sheetId="14" r:id="rId11"/>
    <sheet name="SER_hh_fecs" sheetId="15" r:id="rId12"/>
    <sheet name="SER_hh_tess" sheetId="16" r:id="rId13"/>
    <sheet name="SER_hh_emis" sheetId="17" r:id="rId14"/>
    <sheet name="SER_hh_num_in" sheetId="18" r:id="rId15"/>
    <sheet name="SER_hh_fec_in" sheetId="19" r:id="rId16"/>
    <sheet name="SER_hh_tes_in" sheetId="20" r:id="rId17"/>
    <sheet name="SER_hh_eff_in" sheetId="21" r:id="rId18"/>
    <sheet name="SER_hh_emi_in" sheetId="22" r:id="rId19"/>
    <sheet name="SER_hh_fech_in" sheetId="23" r:id="rId20"/>
    <sheet name="SER_hh_tesh_in" sheetId="24" r:id="rId21"/>
    <sheet name="SER_hh_emih_in" sheetId="25" r:id="rId22"/>
    <sheet name="SER_hh_fecs_in" sheetId="26" r:id="rId23"/>
    <sheet name="SER_hh_tess_in" sheetId="27" r:id="rId24"/>
    <sheet name="SER_hh_emis_in" sheetId="28" r:id="rId25"/>
    <sheet name="SER_se-appl" sheetId="29" r:id="rId26"/>
    <sheet name="SER_VE" sheetId="30" r:id="rId27"/>
    <sheet name="SER_SL" sheetId="31" r:id="rId28"/>
    <sheet name="SER_BL" sheetId="32" r:id="rId29"/>
    <sheet name="SER_CR" sheetId="33" r:id="rId30"/>
    <sheet name="SER_BT" sheetId="34" r:id="rId31"/>
    <sheet name="SER_IT" sheetId="35" r:id="rId32"/>
    <sheet name="AGR" sheetId="36" r:id="rId33"/>
    <sheet name="AGR_fec" sheetId="37" r:id="rId34"/>
    <sheet name="AGR_ued" sheetId="38" r:id="rId35"/>
    <sheet name="AGR_emi" sheetId="39" r:id="rId36"/>
  </sheets>
  <definedNames>
    <definedName name="_xlnm.Print_Area" localSheetId="32">AGR!$A$1:$L$33</definedName>
    <definedName name="_xlnm.Print_Titles" localSheetId="32">AGR!$1:$1</definedName>
    <definedName name="_xlnm.Print_Titles" localSheetId="35">AGR_emi!$1:$1</definedName>
    <definedName name="_xlnm.Print_Titles" localSheetId="33">AGR_fec!$1:$1</definedName>
    <definedName name="_xlnm.Print_Titles" localSheetId="34">AGR_ued!$1:$1</definedName>
    <definedName name="_xlnm.Print_Titles" localSheetId="28">SER_BL!$1:$1</definedName>
    <definedName name="_xlnm.Print_Titles" localSheetId="30">SER_BT!$1:$1</definedName>
    <definedName name="_xlnm.Print_Titles" localSheetId="29">SER_CR!$1:$1</definedName>
    <definedName name="_xlnm.Print_Titles" localSheetId="6">SER_hh_eff!$1:$1</definedName>
    <definedName name="_xlnm.Print_Titles" localSheetId="17">SER_hh_eff_in!$1:$1</definedName>
    <definedName name="_xlnm.Print_Titles" localSheetId="7">SER_hh_emi!$1:$1</definedName>
    <definedName name="_xlnm.Print_Titles" localSheetId="18">SER_hh_emi_in!$1:$1</definedName>
    <definedName name="_xlnm.Print_Titles" localSheetId="10">SER_hh_emih!$1:$1</definedName>
    <definedName name="_xlnm.Print_Titles" localSheetId="21">SER_hh_emih_in!$1:$1</definedName>
    <definedName name="_xlnm.Print_Titles" localSheetId="13">SER_hh_emis!$1:$1</definedName>
    <definedName name="_xlnm.Print_Titles" localSheetId="24">SER_hh_emis_in!$1:$1</definedName>
    <definedName name="_xlnm.Print_Titles" localSheetId="4">SER_hh_fec!$1:$1</definedName>
    <definedName name="_xlnm.Print_Titles" localSheetId="15">SER_hh_fec_in!$1:$1</definedName>
    <definedName name="_xlnm.Print_Titles" localSheetId="8">SER_hh_fech!$1:$1</definedName>
    <definedName name="_xlnm.Print_Titles" localSheetId="19">SER_hh_fech_in!$1:$1</definedName>
    <definedName name="_xlnm.Print_Titles" localSheetId="11">SER_hh_fecs!$1:$1</definedName>
    <definedName name="_xlnm.Print_Titles" localSheetId="22">SER_hh_fecs_in!$1:$1</definedName>
    <definedName name="_xlnm.Print_Titles" localSheetId="3">SER_hh_num!$1:$1</definedName>
    <definedName name="_xlnm.Print_Titles" localSheetId="14">SER_hh_num_in!$1:$1</definedName>
    <definedName name="_xlnm.Print_Titles" localSheetId="5">SER_hh_tes!$1:$1</definedName>
    <definedName name="_xlnm.Print_Titles" localSheetId="16">SER_hh_tes_in!$1:$1</definedName>
    <definedName name="_xlnm.Print_Titles" localSheetId="9">SER_hh_tesh!$1:$1</definedName>
    <definedName name="_xlnm.Print_Titles" localSheetId="20">SER_hh_tesh_in!$1:$1</definedName>
    <definedName name="_xlnm.Print_Titles" localSheetId="12">SER_hh_tess!$1:$1</definedName>
    <definedName name="_xlnm.Print_Titles" localSheetId="23">SER_hh_tess_in!$1:$1</definedName>
    <definedName name="_xlnm.Print_Titles" localSheetId="31">SER_IT!$1:$1</definedName>
    <definedName name="_xlnm.Print_Titles" localSheetId="25">'SER_se-appl'!$1:$1</definedName>
    <definedName name="_xlnm.Print_Titles" localSheetId="27">SER_SL!$1:$1</definedName>
    <definedName name="_xlnm.Print_Titles" localSheetId="2">SER_summary!$1:$1</definedName>
    <definedName name="_xlnm.Print_Titles" localSheetId="26">SER_VE!$1:$1</definedName>
  </definedNames>
  <calcPr calcId="145621"/>
</workbook>
</file>

<file path=xl/calcChain.xml><?xml version="1.0" encoding="utf-8"?>
<calcChain xmlns="http://schemas.openxmlformats.org/spreadsheetml/2006/main">
  <c r="Q10" i="35" l="1"/>
  <c r="M10" i="35"/>
  <c r="I10" i="35"/>
  <c r="E10" i="35"/>
  <c r="O14" i="35"/>
  <c r="N14" i="35"/>
  <c r="K14" i="35"/>
  <c r="J14" i="35"/>
  <c r="G14" i="35"/>
  <c r="F14" i="35"/>
  <c r="O14" i="34"/>
  <c r="N14" i="34"/>
  <c r="K14" i="34"/>
  <c r="J14" i="34"/>
  <c r="G14" i="34"/>
  <c r="F14" i="34"/>
  <c r="L10" i="33"/>
  <c r="O14" i="33"/>
  <c r="N14" i="33"/>
  <c r="K14" i="33"/>
  <c r="J14" i="33"/>
  <c r="G14" i="33"/>
  <c r="F14" i="33"/>
  <c r="N14" i="32"/>
  <c r="J14" i="32"/>
  <c r="F14" i="32"/>
  <c r="N14" i="31"/>
  <c r="J14" i="31"/>
  <c r="F14" i="31"/>
  <c r="N14" i="30"/>
  <c r="J14" i="30"/>
  <c r="F14" i="30"/>
  <c r="B14" i="33" l="1"/>
  <c r="G14" i="30"/>
  <c r="K14" i="30"/>
  <c r="O14" i="30"/>
  <c r="G14" i="31"/>
  <c r="K14" i="31"/>
  <c r="O14" i="31"/>
  <c r="G14" i="32"/>
  <c r="K14" i="32"/>
  <c r="O14" i="32"/>
  <c r="C14" i="32"/>
  <c r="C14" i="30"/>
  <c r="D10" i="33"/>
  <c r="P10" i="33"/>
  <c r="B14" i="30"/>
  <c r="B14" i="31"/>
  <c r="B14" i="35"/>
  <c r="G10" i="30"/>
  <c r="K10" i="30"/>
  <c r="O10" i="30"/>
  <c r="G10" i="32"/>
  <c r="K10" i="32"/>
  <c r="O10" i="32"/>
  <c r="G10" i="34"/>
  <c r="K10" i="34"/>
  <c r="O10" i="34"/>
  <c r="C14" i="34"/>
  <c r="E14" i="30"/>
  <c r="I14" i="30"/>
  <c r="M14" i="30"/>
  <c r="Q14" i="30"/>
  <c r="E14" i="31"/>
  <c r="I14" i="31"/>
  <c r="M14" i="31"/>
  <c r="Q14" i="31"/>
  <c r="E14" i="32"/>
  <c r="I14" i="32"/>
  <c r="M14" i="32"/>
  <c r="Q14" i="32"/>
  <c r="E14" i="33"/>
  <c r="I14" i="33"/>
  <c r="M14" i="33"/>
  <c r="Q14" i="33"/>
  <c r="E14" i="34"/>
  <c r="I14" i="34"/>
  <c r="M14" i="34"/>
  <c r="Q14" i="34"/>
  <c r="E14" i="35"/>
  <c r="I14" i="35"/>
  <c r="Q14" i="35"/>
  <c r="C10" i="33"/>
  <c r="C14" i="33"/>
  <c r="B14" i="32"/>
  <c r="C10" i="32"/>
  <c r="D14" i="30"/>
  <c r="H14" i="30"/>
  <c r="L14" i="30"/>
  <c r="P14" i="30"/>
  <c r="D14" i="31"/>
  <c r="H14" i="31"/>
  <c r="L14" i="31"/>
  <c r="P14" i="31"/>
  <c r="D14" i="32"/>
  <c r="H14" i="32"/>
  <c r="L14" i="32"/>
  <c r="P14" i="32"/>
  <c r="D14" i="33"/>
  <c r="H14" i="33"/>
  <c r="L14" i="33"/>
  <c r="P14" i="33"/>
  <c r="D14" i="34"/>
  <c r="H14" i="34"/>
  <c r="L14" i="34"/>
  <c r="P14" i="34"/>
  <c r="D14" i="35"/>
  <c r="H14" i="35"/>
  <c r="L14" i="35"/>
  <c r="P14" i="35"/>
  <c r="C14" i="35"/>
  <c r="C14" i="31"/>
  <c r="C10" i="30"/>
  <c r="B14" i="34"/>
  <c r="M14" i="35"/>
  <c r="C10" i="34"/>
  <c r="D10" i="30"/>
  <c r="L10" i="30"/>
  <c r="P10" i="30"/>
  <c r="G10" i="31"/>
  <c r="K10" i="31"/>
  <c r="O10" i="31"/>
  <c r="G10" i="33"/>
  <c r="K10" i="33"/>
  <c r="O10" i="33"/>
  <c r="G10" i="35"/>
  <c r="K10" i="35"/>
  <c r="O10" i="35"/>
  <c r="C10" i="35"/>
  <c r="C10" i="31"/>
  <c r="H10" i="35"/>
  <c r="L10" i="35"/>
  <c r="P10" i="35"/>
  <c r="F10" i="35"/>
  <c r="J10" i="35"/>
  <c r="N10" i="35"/>
  <c r="D10" i="35"/>
  <c r="D10" i="34"/>
  <c r="H10" i="34"/>
  <c r="L10" i="34"/>
  <c r="P10" i="34"/>
  <c r="E10" i="34"/>
  <c r="I10" i="34"/>
  <c r="M10" i="34"/>
  <c r="Q10" i="34"/>
  <c r="F10" i="34"/>
  <c r="J10" i="34"/>
  <c r="N10" i="34"/>
  <c r="H10" i="33"/>
  <c r="E10" i="33"/>
  <c r="I10" i="33"/>
  <c r="M10" i="33"/>
  <c r="Q10" i="33"/>
  <c r="F10" i="33"/>
  <c r="J10" i="33"/>
  <c r="N10" i="33"/>
  <c r="D10" i="32"/>
  <c r="H10" i="32"/>
  <c r="L10" i="32"/>
  <c r="P10" i="32"/>
  <c r="E10" i="32"/>
  <c r="I10" i="32"/>
  <c r="M10" i="32"/>
  <c r="Q10" i="32"/>
  <c r="F10" i="32"/>
  <c r="J10" i="32"/>
  <c r="N10" i="32"/>
  <c r="D10" i="31"/>
  <c r="H10" i="31"/>
  <c r="L10" i="31"/>
  <c r="P10" i="31"/>
  <c r="E10" i="31"/>
  <c r="I10" i="31"/>
  <c r="M10" i="31"/>
  <c r="Q10" i="31"/>
  <c r="F10" i="31"/>
  <c r="J10" i="31"/>
  <c r="N10" i="31"/>
  <c r="H10" i="30"/>
  <c r="E10" i="30"/>
  <c r="I10" i="30"/>
  <c r="M10" i="30"/>
  <c r="Q10" i="30"/>
  <c r="F10" i="30"/>
  <c r="J10" i="30"/>
  <c r="N10" i="30"/>
  <c r="B55" i="29" l="1"/>
  <c r="N36" i="29"/>
  <c r="J36" i="29"/>
  <c r="F36" i="29"/>
  <c r="Q57" i="29"/>
  <c r="P57" i="29"/>
  <c r="O57" i="29"/>
  <c r="N57" i="29"/>
  <c r="M57" i="29"/>
  <c r="L57" i="29"/>
  <c r="K57" i="29"/>
  <c r="J57" i="29"/>
  <c r="I57" i="29"/>
  <c r="H57" i="29"/>
  <c r="G57" i="29"/>
  <c r="F57" i="29"/>
  <c r="E57" i="29"/>
  <c r="D57" i="29"/>
  <c r="Q56" i="29"/>
  <c r="P56" i="29"/>
  <c r="O56" i="29"/>
  <c r="N56" i="29"/>
  <c r="M56" i="29"/>
  <c r="L56" i="29"/>
  <c r="K56" i="29"/>
  <c r="J56" i="29"/>
  <c r="I56" i="29"/>
  <c r="H56" i="29"/>
  <c r="G56" i="29"/>
  <c r="F56" i="29"/>
  <c r="E56" i="29"/>
  <c r="D56" i="29"/>
  <c r="Q55" i="29"/>
  <c r="P55" i="29"/>
  <c r="O55" i="29"/>
  <c r="N55" i="29"/>
  <c r="M55" i="29"/>
  <c r="L55" i="29"/>
  <c r="K55" i="29"/>
  <c r="J55" i="29"/>
  <c r="I55" i="29"/>
  <c r="H55" i="29"/>
  <c r="G55" i="29"/>
  <c r="F55" i="29"/>
  <c r="E55" i="29"/>
  <c r="D55" i="29"/>
  <c r="Q54" i="29"/>
  <c r="P54" i="29"/>
  <c r="O54" i="29"/>
  <c r="N54" i="29"/>
  <c r="M54" i="29"/>
  <c r="L54" i="29"/>
  <c r="K54" i="29"/>
  <c r="J54" i="29"/>
  <c r="I54" i="29"/>
  <c r="H54" i="29"/>
  <c r="G54" i="29"/>
  <c r="F54" i="29"/>
  <c r="E54" i="29"/>
  <c r="D54" i="29"/>
  <c r="Q53" i="29"/>
  <c r="P53" i="29"/>
  <c r="O53" i="29"/>
  <c r="N53" i="29"/>
  <c r="M53" i="29"/>
  <c r="L53" i="29"/>
  <c r="K53" i="29"/>
  <c r="J53" i="29"/>
  <c r="H53" i="29"/>
  <c r="G53" i="29"/>
  <c r="F53" i="29"/>
  <c r="E53" i="29"/>
  <c r="D53" i="29"/>
  <c r="Q52" i="29"/>
  <c r="N52" i="29"/>
  <c r="M52" i="29"/>
  <c r="K52" i="29"/>
  <c r="J52" i="29"/>
  <c r="I52" i="29"/>
  <c r="F52" i="29"/>
  <c r="E52" i="29"/>
  <c r="D3" i="29"/>
  <c r="H37" i="29" l="1"/>
  <c r="C56" i="29"/>
  <c r="O3" i="29"/>
  <c r="F3" i="29"/>
  <c r="J3" i="29"/>
  <c r="N3" i="29"/>
  <c r="H3" i="29"/>
  <c r="P3" i="29"/>
  <c r="K3" i="29"/>
  <c r="N11" i="29"/>
  <c r="H36" i="29"/>
  <c r="L36" i="29"/>
  <c r="P36" i="29"/>
  <c r="F37" i="29"/>
  <c r="J37" i="29"/>
  <c r="N37" i="29"/>
  <c r="H38" i="29"/>
  <c r="L38" i="29"/>
  <c r="P38" i="29"/>
  <c r="F39" i="29"/>
  <c r="J39" i="29"/>
  <c r="N39" i="29"/>
  <c r="H40" i="29"/>
  <c r="L40" i="29"/>
  <c r="P40" i="29"/>
  <c r="F41" i="29"/>
  <c r="I3" i="29"/>
  <c r="L37" i="29"/>
  <c r="C3" i="29"/>
  <c r="C52" i="29"/>
  <c r="C36" i="29"/>
  <c r="C40" i="29"/>
  <c r="L3" i="29"/>
  <c r="K11" i="29"/>
  <c r="B52" i="29"/>
  <c r="B56" i="29"/>
  <c r="E36" i="29"/>
  <c r="M36" i="29"/>
  <c r="G37" i="29"/>
  <c r="O37" i="29"/>
  <c r="I38" i="29"/>
  <c r="Q38" i="29"/>
  <c r="K39" i="29"/>
  <c r="E40" i="29"/>
  <c r="M40" i="29"/>
  <c r="G41" i="29"/>
  <c r="O41" i="29"/>
  <c r="C41" i="29"/>
  <c r="D37" i="29"/>
  <c r="F11" i="29"/>
  <c r="Q11" i="29"/>
  <c r="G11" i="29"/>
  <c r="O11" i="29"/>
  <c r="I11" i="29"/>
  <c r="G36" i="29"/>
  <c r="K36" i="29"/>
  <c r="O36" i="29"/>
  <c r="E37" i="29"/>
  <c r="I37" i="29"/>
  <c r="M37" i="29"/>
  <c r="Q37" i="29"/>
  <c r="G38" i="29"/>
  <c r="K38" i="29"/>
  <c r="O38" i="29"/>
  <c r="E39" i="29"/>
  <c r="I39" i="29"/>
  <c r="M39" i="29"/>
  <c r="Q39" i="29"/>
  <c r="G40" i="29"/>
  <c r="K40" i="29"/>
  <c r="O40" i="29"/>
  <c r="E41" i="29"/>
  <c r="I41" i="29"/>
  <c r="M41" i="29"/>
  <c r="Q41" i="29"/>
  <c r="B53" i="29"/>
  <c r="B57" i="29"/>
  <c r="C39" i="29"/>
  <c r="I36" i="29"/>
  <c r="Q36" i="29"/>
  <c r="K37" i="29"/>
  <c r="E38" i="29"/>
  <c r="M38" i="29"/>
  <c r="G39" i="29"/>
  <c r="O39" i="29"/>
  <c r="I40" i="29"/>
  <c r="Q40" i="29"/>
  <c r="K41" i="29"/>
  <c r="D39" i="29"/>
  <c r="D41" i="29"/>
  <c r="C11" i="29"/>
  <c r="E3" i="29"/>
  <c r="M3" i="29"/>
  <c r="Q3" i="29"/>
  <c r="G3" i="29"/>
  <c r="J11" i="29"/>
  <c r="D11" i="29"/>
  <c r="H11" i="29"/>
  <c r="L11" i="29"/>
  <c r="P11" i="29"/>
  <c r="D36" i="29"/>
  <c r="D38" i="29"/>
  <c r="D40" i="29"/>
  <c r="B3" i="29"/>
  <c r="B54" i="29"/>
  <c r="B11" i="29"/>
  <c r="J41" i="29"/>
  <c r="N41" i="29"/>
  <c r="G52" i="29"/>
  <c r="O52" i="29"/>
  <c r="I53" i="29"/>
  <c r="M11" i="29"/>
  <c r="P37" i="29"/>
  <c r="F38" i="29"/>
  <c r="J38" i="29"/>
  <c r="N38" i="29"/>
  <c r="H39" i="29"/>
  <c r="L39" i="29"/>
  <c r="P39" i="29"/>
  <c r="F40" i="29"/>
  <c r="J40" i="29"/>
  <c r="N40" i="29"/>
  <c r="H41" i="29"/>
  <c r="L41" i="29"/>
  <c r="P41" i="29"/>
  <c r="E11" i="29"/>
  <c r="D52" i="29"/>
  <c r="H52" i="29"/>
  <c r="L52" i="29"/>
  <c r="P52" i="29"/>
  <c r="C55" i="29"/>
  <c r="C38" i="29"/>
  <c r="C54" i="29"/>
  <c r="C37" i="29"/>
  <c r="C57" i="29"/>
  <c r="C53" i="29"/>
  <c r="P17" i="39" l="1"/>
  <c r="D9" i="39"/>
  <c r="C9" i="38"/>
  <c r="P17" i="38"/>
  <c r="G9" i="36"/>
  <c r="K19" i="36"/>
  <c r="O17" i="37"/>
  <c r="O9" i="37"/>
  <c r="F17" i="38"/>
  <c r="C17" i="38"/>
  <c r="J17" i="39"/>
  <c r="G17" i="39"/>
  <c r="N9" i="36"/>
  <c r="B19" i="36"/>
  <c r="F19" i="36"/>
  <c r="J19" i="36"/>
  <c r="N19" i="36"/>
  <c r="B17" i="37"/>
  <c r="F17" i="37"/>
  <c r="J17" i="37"/>
  <c r="N17" i="37"/>
  <c r="B9" i="37"/>
  <c r="F9" i="37"/>
  <c r="J9" i="37"/>
  <c r="J5" i="37" s="1"/>
  <c r="N9" i="37"/>
  <c r="N5" i="37" s="1"/>
  <c r="B5" i="37"/>
  <c r="F5" i="37"/>
  <c r="B17" i="38"/>
  <c r="O9" i="38"/>
  <c r="F9" i="38"/>
  <c r="J9" i="38"/>
  <c r="N9" i="38"/>
  <c r="L17" i="38"/>
  <c r="E17" i="38"/>
  <c r="I17" i="38"/>
  <c r="M17" i="38"/>
  <c r="Q17" i="38"/>
  <c r="B17" i="39"/>
  <c r="P9" i="39"/>
  <c r="F9" i="39"/>
  <c r="J9" i="39"/>
  <c r="N9" i="39"/>
  <c r="C9" i="39"/>
  <c r="G9" i="39"/>
  <c r="K9" i="39"/>
  <c r="O9" i="39"/>
  <c r="L17" i="39"/>
  <c r="E17" i="39"/>
  <c r="I17" i="39"/>
  <c r="M17" i="39"/>
  <c r="Q17" i="39"/>
  <c r="C9" i="36"/>
  <c r="C19" i="36"/>
  <c r="O19" i="36"/>
  <c r="G17" i="37"/>
  <c r="C9" i="37"/>
  <c r="N17" i="38"/>
  <c r="F17" i="39"/>
  <c r="N17" i="39"/>
  <c r="C17" i="39"/>
  <c r="K17" i="39"/>
  <c r="O17" i="39"/>
  <c r="P9" i="36"/>
  <c r="H14" i="36"/>
  <c r="P14" i="36"/>
  <c r="D19" i="36"/>
  <c r="L19" i="36"/>
  <c r="D17" i="37"/>
  <c r="H17" i="37"/>
  <c r="L17" i="37"/>
  <c r="P17" i="37"/>
  <c r="D9" i="37"/>
  <c r="H9" i="37"/>
  <c r="L9" i="37"/>
  <c r="P9" i="37"/>
  <c r="D5" i="37"/>
  <c r="H5" i="37"/>
  <c r="L5" i="37"/>
  <c r="P5" i="37"/>
  <c r="G9" i="38"/>
  <c r="D9" i="38"/>
  <c r="H9" i="38"/>
  <c r="L9" i="38"/>
  <c r="P9" i="38"/>
  <c r="D17" i="38"/>
  <c r="O17" i="38"/>
  <c r="H9" i="39"/>
  <c r="D17" i="39"/>
  <c r="G19" i="36"/>
  <c r="C17" i="37"/>
  <c r="K17" i="37"/>
  <c r="G9" i="37"/>
  <c r="K9" i="37"/>
  <c r="J17" i="38"/>
  <c r="G17" i="38"/>
  <c r="K17" i="38"/>
  <c r="L9" i="36"/>
  <c r="D14" i="36"/>
  <c r="H19" i="36"/>
  <c r="P19" i="36"/>
  <c r="E19" i="36"/>
  <c r="I19" i="36"/>
  <c r="M19" i="36"/>
  <c r="Q19" i="36"/>
  <c r="E17" i="37"/>
  <c r="I17" i="37"/>
  <c r="M17" i="37"/>
  <c r="Q17" i="37"/>
  <c r="E9" i="37"/>
  <c r="I9" i="37"/>
  <c r="M9" i="37"/>
  <c r="Q9" i="37"/>
  <c r="Q5" i="37" s="1"/>
  <c r="E5" i="37"/>
  <c r="I5" i="37"/>
  <c r="B9" i="38"/>
  <c r="K9" i="38"/>
  <c r="E9" i="38"/>
  <c r="I9" i="38"/>
  <c r="M9" i="38"/>
  <c r="Q9" i="38"/>
  <c r="H17" i="38"/>
  <c r="B9" i="39"/>
  <c r="L9" i="39"/>
  <c r="E9" i="39"/>
  <c r="I9" i="39"/>
  <c r="M9" i="39"/>
  <c r="Q9" i="39"/>
  <c r="H17" i="39"/>
  <c r="L14" i="36"/>
  <c r="Q14" i="36"/>
  <c r="M14" i="36"/>
  <c r="I14" i="36"/>
  <c r="E14" i="36"/>
  <c r="F14" i="36"/>
  <c r="J14" i="36"/>
  <c r="N14" i="36"/>
  <c r="O14" i="36"/>
  <c r="K14" i="36"/>
  <c r="G14" i="36"/>
  <c r="C14" i="36"/>
  <c r="B14" i="36"/>
  <c r="F9" i="36"/>
  <c r="L5" i="38" l="1"/>
  <c r="G5" i="39"/>
  <c r="L12" i="36"/>
  <c r="P5" i="39"/>
  <c r="P28" i="36" s="1"/>
  <c r="C5" i="37"/>
  <c r="K5" i="39"/>
  <c r="K28" i="36" s="1"/>
  <c r="J5" i="38"/>
  <c r="B5" i="38"/>
  <c r="K9" i="36"/>
  <c r="I12" i="36"/>
  <c r="H5" i="38"/>
  <c r="D5" i="38"/>
  <c r="N5" i="39"/>
  <c r="N28" i="36" s="1"/>
  <c r="J5" i="39"/>
  <c r="M9" i="36"/>
  <c r="D9" i="36"/>
  <c r="L5" i="39"/>
  <c r="L28" i="36" s="1"/>
  <c r="P5" i="38"/>
  <c r="E5" i="38"/>
  <c r="G5" i="37"/>
  <c r="O5" i="37"/>
  <c r="B5" i="39"/>
  <c r="B28" i="36" s="1"/>
  <c r="M5" i="38"/>
  <c r="E9" i="36"/>
  <c r="J9" i="36"/>
  <c r="B12" i="36"/>
  <c r="O9" i="36"/>
  <c r="H9" i="36"/>
  <c r="Q9" i="36"/>
  <c r="K12" i="36"/>
  <c r="F12" i="36"/>
  <c r="D12" i="36"/>
  <c r="Q12" i="36"/>
  <c r="N5" i="38"/>
  <c r="O5" i="39"/>
  <c r="H5" i="39"/>
  <c r="M5" i="39"/>
  <c r="E5" i="39"/>
  <c r="D5" i="39"/>
  <c r="B9" i="36"/>
  <c r="O12" i="36"/>
  <c r="F5" i="38"/>
  <c r="F5" i="39"/>
  <c r="K5" i="37"/>
  <c r="Q5" i="39"/>
  <c r="I5" i="39"/>
  <c r="C5" i="38"/>
  <c r="E12" i="36"/>
  <c r="J28" i="36"/>
  <c r="M5" i="37"/>
  <c r="K5" i="38"/>
  <c r="I9" i="36"/>
  <c r="C12" i="36"/>
  <c r="N12" i="36"/>
  <c r="P12" i="36"/>
  <c r="G28" i="36"/>
  <c r="G12" i="36"/>
  <c r="J12" i="36"/>
  <c r="H12" i="36"/>
  <c r="M12" i="36"/>
  <c r="C5" i="39"/>
  <c r="G5" i="38"/>
  <c r="O5" i="38"/>
  <c r="Q5" i="38"/>
  <c r="I5" i="38"/>
  <c r="E28" i="36" l="1"/>
  <c r="O28" i="36"/>
  <c r="I28" i="36"/>
  <c r="H28" i="36"/>
  <c r="C28" i="36"/>
  <c r="F28" i="36"/>
  <c r="M28" i="36"/>
  <c r="Q28" i="36"/>
  <c r="D28" i="36"/>
  <c r="C16" i="22" l="1"/>
  <c r="C16" i="7"/>
  <c r="D29" i="22"/>
  <c r="H29" i="22"/>
  <c r="L29" i="22"/>
  <c r="P29" i="22"/>
  <c r="E4" i="18"/>
  <c r="I4" i="18"/>
  <c r="M4" i="18"/>
  <c r="Q4" i="18"/>
  <c r="H16" i="18"/>
  <c r="D29" i="18"/>
  <c r="H29" i="18"/>
  <c r="L29" i="18"/>
  <c r="P29" i="18"/>
  <c r="K4" i="19"/>
  <c r="G16" i="19"/>
  <c r="O29" i="19"/>
  <c r="G16" i="20"/>
  <c r="M19" i="22"/>
  <c r="O29" i="20"/>
  <c r="K4" i="22"/>
  <c r="F16" i="18"/>
  <c r="J16" i="18"/>
  <c r="N16" i="18"/>
  <c r="F19" i="18"/>
  <c r="I19" i="22"/>
  <c r="G29" i="20"/>
  <c r="K29" i="20"/>
  <c r="G4" i="18"/>
  <c r="K4" i="18"/>
  <c r="O4" i="19"/>
  <c r="O16" i="20"/>
  <c r="I19" i="20"/>
  <c r="Q19" i="20"/>
  <c r="J4" i="19"/>
  <c r="F4" i="20"/>
  <c r="J4" i="20"/>
  <c r="N4" i="20"/>
  <c r="D4" i="20"/>
  <c r="H4" i="20"/>
  <c r="P4" i="20"/>
  <c r="F16" i="20"/>
  <c r="J16" i="20"/>
  <c r="N16" i="20"/>
  <c r="D16" i="20"/>
  <c r="H16" i="20"/>
  <c r="L16" i="20"/>
  <c r="P16" i="20"/>
  <c r="N19" i="20"/>
  <c r="O16" i="22"/>
  <c r="O4" i="18"/>
  <c r="G4" i="19"/>
  <c r="D16" i="19"/>
  <c r="H16" i="19"/>
  <c r="L16" i="19"/>
  <c r="P16" i="19"/>
  <c r="F16" i="19"/>
  <c r="J16" i="19"/>
  <c r="G29" i="19"/>
  <c r="K29" i="19"/>
  <c r="G4" i="20"/>
  <c r="K4" i="20"/>
  <c r="O4" i="20"/>
  <c r="K16" i="20"/>
  <c r="Q19" i="18"/>
  <c r="L16" i="18"/>
  <c r="N4" i="22"/>
  <c r="N16" i="22"/>
  <c r="G29" i="18"/>
  <c r="K29" i="18"/>
  <c r="O29" i="18"/>
  <c r="N16" i="19"/>
  <c r="G16" i="7"/>
  <c r="K16" i="7"/>
  <c r="O16" i="7"/>
  <c r="C16" i="19"/>
  <c r="E19" i="19"/>
  <c r="Q19" i="19"/>
  <c r="N29" i="19"/>
  <c r="L4" i="20"/>
  <c r="J19" i="20"/>
  <c r="E4" i="22"/>
  <c r="I4" i="22"/>
  <c r="M4" i="22"/>
  <c r="Q4" i="22"/>
  <c r="G4" i="22"/>
  <c r="O4" i="22"/>
  <c r="E29" i="22"/>
  <c r="I29" i="22"/>
  <c r="M29" i="22"/>
  <c r="Q29" i="22"/>
  <c r="G29" i="22"/>
  <c r="K29" i="22"/>
  <c r="O29" i="22"/>
  <c r="B16" i="11"/>
  <c r="C29" i="7"/>
  <c r="C4" i="22"/>
  <c r="C19" i="22"/>
  <c r="C29" i="22"/>
  <c r="C19" i="20"/>
  <c r="E16" i="19"/>
  <c r="I16" i="19"/>
  <c r="M16" i="19"/>
  <c r="Q16" i="19"/>
  <c r="K16" i="19"/>
  <c r="O16" i="19"/>
  <c r="G19" i="19"/>
  <c r="K19" i="19"/>
  <c r="O19" i="19"/>
  <c r="I19" i="19"/>
  <c r="M19" i="19"/>
  <c r="F19" i="20"/>
  <c r="F4" i="22"/>
  <c r="J4" i="22"/>
  <c r="F16" i="22"/>
  <c r="J16" i="22"/>
  <c r="H19" i="22"/>
  <c r="P19" i="22"/>
  <c r="O4" i="7"/>
  <c r="E16" i="18"/>
  <c r="I16" i="18"/>
  <c r="M16" i="18"/>
  <c r="Q16" i="18"/>
  <c r="G16" i="18"/>
  <c r="O16" i="18"/>
  <c r="G19" i="18"/>
  <c r="K19" i="18"/>
  <c r="O19" i="18"/>
  <c r="E19" i="18"/>
  <c r="I19" i="18"/>
  <c r="M19" i="18"/>
  <c r="C16" i="18"/>
  <c r="D19" i="19"/>
  <c r="H19" i="19"/>
  <c r="L19" i="19"/>
  <c r="P19" i="19"/>
  <c r="F29" i="19"/>
  <c r="J29" i="19"/>
  <c r="G16" i="22"/>
  <c r="K16" i="22"/>
  <c r="E19" i="22"/>
  <c r="Q19" i="22"/>
  <c r="F29" i="22"/>
  <c r="J29" i="22"/>
  <c r="N29" i="22"/>
  <c r="D16" i="18"/>
  <c r="P16" i="18"/>
  <c r="N19" i="18"/>
  <c r="C4" i="7"/>
  <c r="K4" i="7"/>
  <c r="H16" i="7"/>
  <c r="L16" i="7"/>
  <c r="D4" i="19"/>
  <c r="H4" i="19"/>
  <c r="L4" i="19"/>
  <c r="P4" i="19"/>
  <c r="F4" i="19"/>
  <c r="N4" i="19"/>
  <c r="G19" i="20"/>
  <c r="K19" i="20"/>
  <c r="O19" i="20"/>
  <c r="E19" i="20"/>
  <c r="M19" i="20"/>
  <c r="D29" i="20"/>
  <c r="H29" i="20"/>
  <c r="L29" i="20"/>
  <c r="P29" i="20"/>
  <c r="F19" i="22"/>
  <c r="J19" i="22"/>
  <c r="N19" i="22"/>
  <c r="D19" i="22"/>
  <c r="L19" i="22"/>
  <c r="F16" i="7"/>
  <c r="J16" i="7"/>
  <c r="C19" i="7"/>
  <c r="G19" i="7"/>
  <c r="K19" i="7"/>
  <c r="O19" i="7"/>
  <c r="F19" i="7"/>
  <c r="J19" i="7"/>
  <c r="N19" i="7"/>
  <c r="G15" i="18"/>
  <c r="K15" i="18"/>
  <c r="O15" i="18"/>
  <c r="K16" i="18"/>
  <c r="G4" i="7"/>
  <c r="D16" i="7"/>
  <c r="P16" i="7"/>
  <c r="E4" i="19"/>
  <c r="I4" i="19"/>
  <c r="M4" i="19"/>
  <c r="Q4" i="19"/>
  <c r="E29" i="19"/>
  <c r="I29" i="19"/>
  <c r="M29" i="19"/>
  <c r="Q29" i="19"/>
  <c r="E16" i="20"/>
  <c r="I16" i="20"/>
  <c r="M16" i="20"/>
  <c r="Q16" i="20"/>
  <c r="D19" i="20"/>
  <c r="H19" i="20"/>
  <c r="L19" i="20"/>
  <c r="P19" i="20"/>
  <c r="E29" i="20"/>
  <c r="I29" i="20"/>
  <c r="M29" i="20"/>
  <c r="Q29" i="20"/>
  <c r="E16" i="22"/>
  <c r="I16" i="22"/>
  <c r="M16" i="22"/>
  <c r="Q16" i="22"/>
  <c r="G19" i="22"/>
  <c r="K19" i="22"/>
  <c r="O19" i="22"/>
  <c r="G29" i="7"/>
  <c r="K29" i="7"/>
  <c r="O29" i="7"/>
  <c r="D15" i="18"/>
  <c r="H15" i="18"/>
  <c r="L15" i="18"/>
  <c r="P15" i="18"/>
  <c r="J19" i="18"/>
  <c r="F29" i="18"/>
  <c r="J29" i="18"/>
  <c r="N29" i="18"/>
  <c r="C4" i="19"/>
  <c r="C16" i="20"/>
  <c r="E16" i="7"/>
  <c r="I16" i="7"/>
  <c r="M16" i="7"/>
  <c r="Q16" i="7"/>
  <c r="N16" i="7"/>
  <c r="D19" i="7"/>
  <c r="H19" i="7"/>
  <c r="L19" i="7"/>
  <c r="P19" i="7"/>
  <c r="E19" i="7"/>
  <c r="I19" i="7"/>
  <c r="M19" i="7"/>
  <c r="Q19" i="7"/>
  <c r="D29" i="7"/>
  <c r="H29" i="7"/>
  <c r="L29" i="7"/>
  <c r="P29" i="7"/>
  <c r="D4" i="18"/>
  <c r="L4" i="18"/>
  <c r="C29" i="19"/>
  <c r="C4" i="20"/>
  <c r="F19" i="19"/>
  <c r="J19" i="19"/>
  <c r="N19" i="19"/>
  <c r="D29" i="19"/>
  <c r="H29" i="19"/>
  <c r="L29" i="19"/>
  <c r="P29" i="19"/>
  <c r="E4" i="20"/>
  <c r="I4" i="20"/>
  <c r="M4" i="20"/>
  <c r="Q4" i="20"/>
  <c r="F29" i="20"/>
  <c r="J29" i="20"/>
  <c r="N29" i="20"/>
  <c r="D4" i="22"/>
  <c r="H4" i="22"/>
  <c r="L4" i="22"/>
  <c r="P4" i="22"/>
  <c r="D16" i="22"/>
  <c r="H16" i="22"/>
  <c r="L16" i="22"/>
  <c r="P16" i="22"/>
  <c r="D15" i="7"/>
  <c r="H15" i="7"/>
  <c r="L15" i="7"/>
  <c r="P15" i="7"/>
  <c r="F15" i="7"/>
  <c r="J15" i="7"/>
  <c r="N15" i="7"/>
  <c r="E29" i="7"/>
  <c r="I29" i="7"/>
  <c r="M29" i="7"/>
  <c r="Q29" i="7"/>
  <c r="F29" i="7"/>
  <c r="J29" i="7"/>
  <c r="F4" i="18"/>
  <c r="J15" i="18"/>
  <c r="N4" i="18"/>
  <c r="D19" i="18"/>
  <c r="H19" i="18"/>
  <c r="L19" i="18"/>
  <c r="P19" i="18"/>
  <c r="E29" i="18"/>
  <c r="I29" i="18"/>
  <c r="M29" i="18"/>
  <c r="Q29" i="18"/>
  <c r="C19" i="19"/>
  <c r="C29" i="20"/>
  <c r="E4" i="7"/>
  <c r="I4" i="7"/>
  <c r="M4" i="7"/>
  <c r="Q4" i="7"/>
  <c r="F4" i="7"/>
  <c r="J4" i="7"/>
  <c r="N4" i="7"/>
  <c r="C15" i="7"/>
  <c r="G15" i="7"/>
  <c r="K15" i="7"/>
  <c r="O15" i="7"/>
  <c r="N29" i="7"/>
  <c r="H4" i="18"/>
  <c r="P4" i="18"/>
  <c r="I15" i="18"/>
  <c r="Q15" i="18"/>
  <c r="F15" i="18"/>
  <c r="N15" i="18"/>
  <c r="J4" i="18"/>
  <c r="E15" i="18"/>
  <c r="M15" i="18"/>
  <c r="D4" i="7"/>
  <c r="L4" i="7"/>
  <c r="P4" i="7"/>
  <c r="E15" i="7"/>
  <c r="I15" i="7"/>
  <c r="M15" i="7"/>
  <c r="Q15" i="7"/>
  <c r="H4" i="7"/>
  <c r="M3" i="19"/>
  <c r="D4" i="11"/>
  <c r="H4" i="11"/>
  <c r="L4" i="11"/>
  <c r="P4" i="11"/>
  <c r="C4" i="11"/>
  <c r="K4" i="11"/>
  <c r="O4" i="11"/>
  <c r="C16" i="11"/>
  <c r="G16" i="11"/>
  <c r="K16" i="11"/>
  <c r="O16" i="11"/>
  <c r="N19" i="11"/>
  <c r="C15" i="18"/>
  <c r="G4" i="11"/>
  <c r="O29" i="11"/>
  <c r="E16" i="11"/>
  <c r="I16" i="11"/>
  <c r="M16" i="11"/>
  <c r="Q16" i="11"/>
  <c r="F19" i="11"/>
  <c r="J19" i="11"/>
  <c r="C4" i="18"/>
  <c r="C19" i="18"/>
  <c r="C29" i="18"/>
  <c r="B19" i="11"/>
  <c r="B29" i="11"/>
  <c r="C29" i="11"/>
  <c r="G29" i="11"/>
  <c r="K29" i="11"/>
  <c r="E4" i="11"/>
  <c r="I4" i="11"/>
  <c r="M4" i="11"/>
  <c r="Q4" i="11"/>
  <c r="F4" i="11"/>
  <c r="J4" i="11"/>
  <c r="N4" i="11"/>
  <c r="D16" i="11"/>
  <c r="H16" i="11"/>
  <c r="L16" i="11"/>
  <c r="P16" i="11"/>
  <c r="C19" i="11"/>
  <c r="G19" i="11"/>
  <c r="K19" i="11"/>
  <c r="O19" i="11"/>
  <c r="B4" i="11"/>
  <c r="N16" i="11"/>
  <c r="D19" i="11"/>
  <c r="H19" i="11"/>
  <c r="L19" i="11"/>
  <c r="P19" i="11"/>
  <c r="E19" i="11"/>
  <c r="I19" i="11"/>
  <c r="M19" i="11"/>
  <c r="Q19" i="11"/>
  <c r="D29" i="11"/>
  <c r="H29" i="11"/>
  <c r="L29" i="11"/>
  <c r="P29" i="11"/>
  <c r="F16" i="11"/>
  <c r="J16" i="11"/>
  <c r="E29" i="11"/>
  <c r="I29" i="11"/>
  <c r="M29" i="11"/>
  <c r="Q29" i="11"/>
  <c r="F29" i="11"/>
  <c r="J29" i="11"/>
  <c r="N29" i="11"/>
  <c r="C19" i="9"/>
  <c r="D19" i="9"/>
  <c r="G19" i="9"/>
  <c r="H19" i="9"/>
  <c r="K19" i="9"/>
  <c r="L19" i="9"/>
  <c r="O19" i="9"/>
  <c r="P19" i="9"/>
  <c r="E19" i="9"/>
  <c r="I19" i="9"/>
  <c r="M19" i="9"/>
  <c r="Q19" i="9"/>
  <c r="F19" i="9"/>
  <c r="J19" i="9"/>
  <c r="N19" i="9"/>
  <c r="H3" i="7" l="1"/>
  <c r="H3" i="18"/>
  <c r="F3" i="7"/>
  <c r="E3" i="7"/>
  <c r="D3" i="18"/>
  <c r="G3" i="7"/>
  <c r="K3" i="7"/>
  <c r="K3" i="18"/>
  <c r="Q3" i="18"/>
  <c r="L3" i="7"/>
  <c r="J3" i="18"/>
  <c r="N3" i="7"/>
  <c r="M3" i="7"/>
  <c r="P3" i="19"/>
  <c r="C3" i="18"/>
  <c r="P3" i="7"/>
  <c r="Q3" i="7"/>
  <c r="F3" i="18"/>
  <c r="C3" i="7"/>
  <c r="G3" i="18"/>
  <c r="M3" i="18"/>
  <c r="I3" i="18"/>
  <c r="D3" i="7"/>
  <c r="P3" i="18"/>
  <c r="J3" i="7"/>
  <c r="I3" i="7"/>
  <c r="N3" i="18"/>
  <c r="L3" i="18"/>
  <c r="O3" i="7"/>
  <c r="O3" i="18"/>
  <c r="E3" i="18"/>
  <c r="G3" i="19"/>
  <c r="D3" i="20"/>
  <c r="O3" i="20"/>
  <c r="K3" i="19"/>
  <c r="J3" i="20"/>
  <c r="K3" i="22"/>
  <c r="I3" i="22"/>
  <c r="L3" i="20"/>
  <c r="J3" i="22"/>
  <c r="M3" i="22"/>
  <c r="Q3" i="19"/>
  <c r="K3" i="20"/>
  <c r="G3" i="20"/>
  <c r="Q3" i="20"/>
  <c r="F3" i="20"/>
  <c r="D3" i="22"/>
  <c r="Q3" i="22"/>
  <c r="N3" i="20"/>
  <c r="O3" i="22"/>
  <c r="J3" i="19"/>
  <c r="D3" i="19"/>
  <c r="F3" i="22"/>
  <c r="O3" i="19"/>
  <c r="C3" i="22"/>
  <c r="H3" i="20"/>
  <c r="I3" i="20"/>
  <c r="I3" i="19"/>
  <c r="P3" i="20"/>
  <c r="L3" i="19"/>
  <c r="H3" i="22"/>
  <c r="G3" i="22"/>
  <c r="G3" i="11"/>
  <c r="E3" i="22"/>
  <c r="E3" i="19"/>
  <c r="N3" i="22"/>
  <c r="H3" i="19"/>
  <c r="P3" i="22"/>
  <c r="M3" i="20"/>
  <c r="N16" i="9"/>
  <c r="O3" i="11"/>
  <c r="L3" i="22"/>
  <c r="F3" i="19"/>
  <c r="L16" i="8"/>
  <c r="N3" i="19"/>
  <c r="D16" i="8"/>
  <c r="H16" i="8"/>
  <c r="P16" i="8"/>
  <c r="N16" i="8"/>
  <c r="D3" i="11"/>
  <c r="C3" i="19"/>
  <c r="E3" i="20"/>
  <c r="C3" i="20"/>
  <c r="C3" i="11"/>
  <c r="H3" i="11"/>
  <c r="B3" i="11"/>
  <c r="N4" i="8"/>
  <c r="E16" i="8"/>
  <c r="I16" i="8"/>
  <c r="M16" i="8"/>
  <c r="Q16" i="8"/>
  <c r="E16" i="9"/>
  <c r="I16" i="9"/>
  <c r="Q16" i="9"/>
  <c r="F4" i="8"/>
  <c r="P3" i="11"/>
  <c r="N3" i="11"/>
  <c r="M3" i="11"/>
  <c r="M74" i="6"/>
  <c r="J4" i="8"/>
  <c r="M16" i="9"/>
  <c r="E19" i="8"/>
  <c r="I19" i="8"/>
  <c r="J29" i="8"/>
  <c r="K3" i="11"/>
  <c r="L3" i="11"/>
  <c r="N29" i="8"/>
  <c r="B19" i="9"/>
  <c r="I3" i="11"/>
  <c r="F16" i="8"/>
  <c r="J16" i="8"/>
  <c r="F29" i="8"/>
  <c r="F3" i="11"/>
  <c r="E3" i="11"/>
  <c r="B29" i="8"/>
  <c r="J3" i="11"/>
  <c r="M19" i="8"/>
  <c r="Q19" i="8"/>
  <c r="B16" i="8"/>
  <c r="Q3" i="11"/>
  <c r="C4" i="8"/>
  <c r="G4" i="8"/>
  <c r="K4" i="8"/>
  <c r="O4" i="8"/>
  <c r="C16" i="8"/>
  <c r="G16" i="8"/>
  <c r="K16" i="8"/>
  <c r="O16" i="8"/>
  <c r="B4" i="8"/>
  <c r="B78" i="6"/>
  <c r="D4" i="8"/>
  <c r="H4" i="8"/>
  <c r="L4" i="8"/>
  <c r="P4" i="8"/>
  <c r="E4" i="8"/>
  <c r="I4" i="8"/>
  <c r="M4" i="8"/>
  <c r="Q4" i="8"/>
  <c r="F19" i="8"/>
  <c r="J19" i="8"/>
  <c r="N19" i="8"/>
  <c r="C29" i="8"/>
  <c r="G29" i="8"/>
  <c r="K29" i="8"/>
  <c r="O29" i="8"/>
  <c r="B4" i="9"/>
  <c r="B29" i="9"/>
  <c r="B74" i="6"/>
  <c r="C19" i="8"/>
  <c r="G19" i="8"/>
  <c r="K19" i="8"/>
  <c r="O19" i="8"/>
  <c r="D19" i="8"/>
  <c r="H19" i="8"/>
  <c r="L19" i="8"/>
  <c r="P19" i="8"/>
  <c r="D29" i="8"/>
  <c r="H29" i="8"/>
  <c r="L29" i="8"/>
  <c r="P29" i="8"/>
  <c r="E29" i="8"/>
  <c r="I29" i="8"/>
  <c r="M29" i="8"/>
  <c r="Q29" i="8"/>
  <c r="B19" i="8"/>
  <c r="B16" i="9"/>
  <c r="J16" i="9"/>
  <c r="F16" i="9"/>
  <c r="K16" i="9"/>
  <c r="C16" i="9"/>
  <c r="G16" i="9"/>
  <c r="O16" i="9"/>
  <c r="D16" i="9"/>
  <c r="H16" i="9"/>
  <c r="L16" i="9"/>
  <c r="P16" i="9"/>
  <c r="F78" i="6"/>
  <c r="I74" i="6"/>
  <c r="D88" i="6"/>
  <c r="H88" i="6"/>
  <c r="L88" i="6"/>
  <c r="P88" i="6"/>
  <c r="E88" i="6"/>
  <c r="I88" i="6"/>
  <c r="M88" i="6"/>
  <c r="Q88" i="6"/>
  <c r="F88" i="6"/>
  <c r="J88" i="6"/>
  <c r="E74" i="6"/>
  <c r="Q74" i="6"/>
  <c r="F74" i="6"/>
  <c r="J74" i="6"/>
  <c r="N74" i="6"/>
  <c r="E78" i="6"/>
  <c r="I78" i="6"/>
  <c r="M78" i="6"/>
  <c r="Q78" i="6"/>
  <c r="J78" i="6"/>
  <c r="N78" i="6"/>
  <c r="C78" i="6"/>
  <c r="G78" i="6"/>
  <c r="K78" i="6"/>
  <c r="D78" i="6"/>
  <c r="H78" i="6"/>
  <c r="L78" i="6"/>
  <c r="P78" i="6"/>
  <c r="L55" i="6"/>
  <c r="P55" i="6"/>
  <c r="D55" i="6"/>
  <c r="C55" i="6"/>
  <c r="G55" i="6"/>
  <c r="K55" i="6"/>
  <c r="O55" i="6"/>
  <c r="H55" i="6"/>
  <c r="N88" i="6"/>
  <c r="B88" i="6"/>
  <c r="E55" i="6"/>
  <c r="I55" i="6"/>
  <c r="M55" i="6"/>
  <c r="Q55" i="6"/>
  <c r="O78" i="6"/>
  <c r="F55" i="6"/>
  <c r="J55" i="6"/>
  <c r="N55" i="6"/>
  <c r="C88" i="6"/>
  <c r="G88" i="6"/>
  <c r="K88" i="6"/>
  <c r="O88" i="6"/>
  <c r="K74" i="6"/>
  <c r="C74" i="6"/>
  <c r="G74" i="6"/>
  <c r="O74" i="6"/>
  <c r="D74" i="6"/>
  <c r="H74" i="6"/>
  <c r="L74" i="6"/>
  <c r="P74" i="6"/>
  <c r="O87" i="6" l="1"/>
  <c r="B87" i="6"/>
  <c r="J87" i="6"/>
  <c r="I87" i="6"/>
  <c r="H87" i="6"/>
  <c r="K87" i="6"/>
  <c r="N87" i="6"/>
  <c r="F87" i="6"/>
  <c r="E87" i="6"/>
  <c r="D87" i="6"/>
  <c r="C87" i="6"/>
  <c r="M87" i="6"/>
  <c r="L87" i="6"/>
  <c r="G87" i="6"/>
  <c r="Q87" i="6"/>
  <c r="P87" i="6"/>
  <c r="K3" i="8"/>
  <c r="Q72" i="6"/>
  <c r="B72" i="6"/>
  <c r="G72" i="6"/>
  <c r="F72" i="6"/>
  <c r="E72" i="6"/>
  <c r="B3" i="8"/>
  <c r="J3" i="8"/>
  <c r="D41" i="6"/>
  <c r="P41" i="6"/>
  <c r="B3" i="9"/>
  <c r="D72" i="6"/>
  <c r="O3" i="8"/>
  <c r="N3" i="8"/>
  <c r="M72" i="6"/>
  <c r="C3" i="8"/>
  <c r="O72" i="6"/>
  <c r="L72" i="6"/>
  <c r="I72" i="6"/>
  <c r="F3" i="8"/>
  <c r="Q3" i="8"/>
  <c r="G3" i="8"/>
  <c r="E3" i="8"/>
  <c r="D3" i="8"/>
  <c r="P3" i="8"/>
  <c r="M3" i="8"/>
  <c r="L3" i="8"/>
  <c r="I3" i="8"/>
  <c r="H3" i="8"/>
  <c r="K72" i="6"/>
  <c r="H41" i="6"/>
  <c r="L41" i="6"/>
  <c r="P72" i="6"/>
  <c r="H72" i="6"/>
  <c r="C72" i="6"/>
  <c r="J72" i="6"/>
  <c r="E41" i="6"/>
  <c r="I41" i="6"/>
  <c r="M41" i="6"/>
  <c r="Q41" i="6"/>
  <c r="C41" i="6"/>
  <c r="G41" i="6"/>
  <c r="K41" i="6"/>
  <c r="O41" i="6"/>
  <c r="M45" i="6"/>
  <c r="N72" i="6"/>
  <c r="I54" i="6"/>
  <c r="I45" i="6"/>
  <c r="E54" i="6"/>
  <c r="O54" i="6"/>
  <c r="B45" i="6"/>
  <c r="N54" i="6"/>
  <c r="Q54" i="6"/>
  <c r="K54" i="6"/>
  <c r="F54" i="6"/>
  <c r="H54" i="6"/>
  <c r="C54" i="6"/>
  <c r="P54" i="6"/>
  <c r="Q45" i="6"/>
  <c r="L54" i="6"/>
  <c r="J54" i="6"/>
  <c r="M54" i="6"/>
  <c r="G54" i="6"/>
  <c r="D54" i="6"/>
  <c r="F41" i="6"/>
  <c r="N41" i="6"/>
  <c r="J41" i="6"/>
  <c r="E45" i="6"/>
  <c r="F45" i="6"/>
  <c r="J45" i="6"/>
  <c r="N45" i="6"/>
  <c r="C45" i="6"/>
  <c r="G45" i="6"/>
  <c r="K45" i="6"/>
  <c r="O45" i="6"/>
  <c r="D45" i="6"/>
  <c r="H45" i="6"/>
  <c r="L45" i="6"/>
  <c r="P45" i="6"/>
  <c r="B41" i="6"/>
  <c r="B8" i="6"/>
  <c r="N8" i="6"/>
  <c r="C10" i="6"/>
  <c r="G10" i="6"/>
  <c r="K10" i="6"/>
  <c r="J10" i="6"/>
  <c r="F8" i="6"/>
  <c r="O10" i="6"/>
  <c r="J8" i="6"/>
  <c r="D10" i="6"/>
  <c r="H10" i="6"/>
  <c r="L10" i="6"/>
  <c r="P10" i="6"/>
  <c r="D8" i="6"/>
  <c r="H8" i="6"/>
  <c r="L8" i="6"/>
  <c r="P8" i="6"/>
  <c r="E10" i="6"/>
  <c r="I10" i="6"/>
  <c r="M10" i="6"/>
  <c r="Q10" i="6"/>
  <c r="E8" i="6"/>
  <c r="I8" i="6"/>
  <c r="M8" i="6"/>
  <c r="Q8" i="6"/>
  <c r="F10" i="6"/>
  <c r="N10" i="6"/>
  <c r="C8" i="6"/>
  <c r="G8" i="6"/>
  <c r="K8" i="6"/>
  <c r="O8" i="6"/>
  <c r="C6" i="34" l="1"/>
  <c r="C6" i="32"/>
  <c r="C6" i="30"/>
  <c r="O6" i="32"/>
  <c r="O6" i="34"/>
  <c r="O6" i="30"/>
  <c r="I6" i="34"/>
  <c r="I6" i="32"/>
  <c r="I6" i="30"/>
  <c r="H6" i="32"/>
  <c r="H6" i="30"/>
  <c r="H6" i="34"/>
  <c r="F6" i="34"/>
  <c r="F6" i="30"/>
  <c r="F6" i="32"/>
  <c r="L6" i="30"/>
  <c r="L6" i="32"/>
  <c r="L6" i="34"/>
  <c r="K6" i="34"/>
  <c r="K6" i="32"/>
  <c r="K6" i="30"/>
  <c r="E6" i="32"/>
  <c r="E6" i="30"/>
  <c r="E6" i="34"/>
  <c r="D6" i="30"/>
  <c r="D6" i="34"/>
  <c r="D6" i="32"/>
  <c r="N6" i="32"/>
  <c r="N6" i="34"/>
  <c r="N6" i="30"/>
  <c r="M6" i="30"/>
  <c r="M6" i="34"/>
  <c r="M6" i="32"/>
  <c r="G6" i="34"/>
  <c r="G6" i="30"/>
  <c r="G6" i="32"/>
  <c r="Q6" i="30"/>
  <c r="Q6" i="32"/>
  <c r="Q6" i="34"/>
  <c r="P6" i="34"/>
  <c r="P6" i="32"/>
  <c r="P6" i="30"/>
  <c r="J6" i="30"/>
  <c r="J6" i="32"/>
  <c r="J6" i="34"/>
  <c r="B6" i="32"/>
  <c r="B6" i="30"/>
  <c r="B6" i="34"/>
  <c r="C72" i="29"/>
  <c r="C68" i="29"/>
  <c r="C70" i="29"/>
  <c r="O70" i="29"/>
  <c r="O72" i="29"/>
  <c r="O68" i="29"/>
  <c r="D68" i="29"/>
  <c r="D72" i="29"/>
  <c r="D70" i="29"/>
  <c r="N72" i="29"/>
  <c r="N68" i="29"/>
  <c r="N70" i="29"/>
  <c r="M68" i="29"/>
  <c r="M70" i="29"/>
  <c r="M72" i="29"/>
  <c r="L72" i="29"/>
  <c r="L68" i="29"/>
  <c r="L70" i="29"/>
  <c r="I68" i="29"/>
  <c r="I70" i="29"/>
  <c r="I72" i="29"/>
  <c r="H70" i="29"/>
  <c r="H68" i="29"/>
  <c r="H72" i="29"/>
  <c r="F72" i="29"/>
  <c r="F70" i="29"/>
  <c r="F68" i="29"/>
  <c r="K72" i="29"/>
  <c r="K68" i="29"/>
  <c r="K70" i="29"/>
  <c r="E72" i="29"/>
  <c r="E68" i="29"/>
  <c r="E70" i="29"/>
  <c r="G68" i="29"/>
  <c r="G72" i="29"/>
  <c r="G70" i="29"/>
  <c r="Q72" i="29"/>
  <c r="Q68" i="29"/>
  <c r="Q70" i="29"/>
  <c r="P70" i="29"/>
  <c r="P68" i="29"/>
  <c r="P72" i="29"/>
  <c r="J68" i="29"/>
  <c r="J70" i="29"/>
  <c r="J72" i="29"/>
  <c r="B72" i="29"/>
  <c r="B70" i="29"/>
  <c r="B68" i="29"/>
  <c r="N63" i="6"/>
  <c r="P39" i="6"/>
  <c r="G63" i="6"/>
  <c r="F63" i="6"/>
  <c r="I63" i="6"/>
  <c r="D39" i="6"/>
  <c r="H63" i="6"/>
  <c r="P63" i="6"/>
  <c r="K63" i="6"/>
  <c r="O63" i="6"/>
  <c r="J63" i="6"/>
  <c r="C63" i="6"/>
  <c r="Q63" i="6"/>
  <c r="K39" i="6"/>
  <c r="O39" i="6"/>
  <c r="Q39" i="6"/>
  <c r="L39" i="6"/>
  <c r="H39" i="6"/>
  <c r="M39" i="6"/>
  <c r="G39" i="6"/>
  <c r="B39" i="6"/>
  <c r="C39" i="6"/>
  <c r="E39" i="6"/>
  <c r="F39" i="6"/>
  <c r="I39" i="6"/>
  <c r="D62" i="6"/>
  <c r="D65" i="6"/>
  <c r="D66" i="6"/>
  <c r="D68" i="6"/>
  <c r="D67" i="6"/>
  <c r="D64" i="6"/>
  <c r="L62" i="6"/>
  <c r="L65" i="6"/>
  <c r="L66" i="6"/>
  <c r="L67" i="6"/>
  <c r="L64" i="6"/>
  <c r="L68" i="6"/>
  <c r="C62" i="6"/>
  <c r="C64" i="6"/>
  <c r="C65" i="6"/>
  <c r="C67" i="6"/>
  <c r="C68" i="6"/>
  <c r="C66" i="6"/>
  <c r="F62" i="6"/>
  <c r="F68" i="6"/>
  <c r="F64" i="6"/>
  <c r="F65" i="6"/>
  <c r="F66" i="6"/>
  <c r="F67" i="6"/>
  <c r="Q67" i="6"/>
  <c r="Q62" i="6"/>
  <c r="Q65" i="6"/>
  <c r="Q66" i="6"/>
  <c r="Q68" i="6"/>
  <c r="Q64" i="6"/>
  <c r="G62" i="6"/>
  <c r="G65" i="6"/>
  <c r="G64" i="6"/>
  <c r="G67" i="6"/>
  <c r="G68" i="6"/>
  <c r="G66" i="6"/>
  <c r="J62" i="6"/>
  <c r="J68" i="6"/>
  <c r="J64" i="6"/>
  <c r="J67" i="6"/>
  <c r="J65" i="6"/>
  <c r="J66" i="6"/>
  <c r="O62" i="6"/>
  <c r="O65" i="6"/>
  <c r="O64" i="6"/>
  <c r="O67" i="6"/>
  <c r="O66" i="6"/>
  <c r="O68" i="6"/>
  <c r="M62" i="6"/>
  <c r="M67" i="6"/>
  <c r="M64" i="6"/>
  <c r="M68" i="6"/>
  <c r="M65" i="6"/>
  <c r="M66" i="6"/>
  <c r="E67" i="6"/>
  <c r="E66" i="6"/>
  <c r="E62" i="6"/>
  <c r="E65" i="6"/>
  <c r="E68" i="6"/>
  <c r="E64" i="6"/>
  <c r="J39" i="6"/>
  <c r="N39" i="6"/>
  <c r="D63" i="6"/>
  <c r="M63" i="6"/>
  <c r="L63" i="6"/>
  <c r="P66" i="6"/>
  <c r="P62" i="6"/>
  <c r="P64" i="6"/>
  <c r="P67" i="6"/>
  <c r="P68" i="6"/>
  <c r="P65" i="6"/>
  <c r="H66" i="6"/>
  <c r="H62" i="6"/>
  <c r="H65" i="6"/>
  <c r="H64" i="6"/>
  <c r="H68" i="6"/>
  <c r="H67" i="6"/>
  <c r="K62" i="6"/>
  <c r="K64" i="6"/>
  <c r="K65" i="6"/>
  <c r="K66" i="6"/>
  <c r="K67" i="6"/>
  <c r="K68" i="6"/>
  <c r="N62" i="6"/>
  <c r="N64" i="6"/>
  <c r="N68" i="6"/>
  <c r="N66" i="6"/>
  <c r="N67" i="6"/>
  <c r="N65" i="6"/>
  <c r="E63" i="6"/>
  <c r="I62" i="6"/>
  <c r="I67" i="6"/>
  <c r="I66" i="6"/>
  <c r="I68" i="6"/>
  <c r="I65" i="6"/>
  <c r="I64" i="6"/>
  <c r="F120" i="6" l="1"/>
  <c r="F119" i="6" s="1"/>
  <c r="M106" i="6"/>
  <c r="B106" i="6"/>
  <c r="J113" i="6"/>
  <c r="Q106" i="6"/>
  <c r="G106" i="6"/>
  <c r="O106" i="6"/>
  <c r="L106" i="6"/>
  <c r="P120" i="6"/>
  <c r="Q113" i="6"/>
  <c r="N113" i="6"/>
  <c r="B120" i="6"/>
  <c r="F106" i="6"/>
  <c r="I120" i="6"/>
  <c r="L113" i="6"/>
  <c r="M113" i="6"/>
  <c r="G120" i="6"/>
  <c r="F113" i="6"/>
  <c r="D113" i="6"/>
  <c r="H120" i="6"/>
  <c r="L120" i="6"/>
  <c r="C120" i="6"/>
  <c r="J106" i="6"/>
  <c r="P113" i="6"/>
  <c r="G113" i="6"/>
  <c r="E106" i="6"/>
  <c r="K120" i="6"/>
  <c r="D106" i="6"/>
  <c r="D120" i="6"/>
  <c r="H113" i="6"/>
  <c r="I106" i="6"/>
  <c r="I113" i="6"/>
  <c r="O113" i="6"/>
  <c r="C113" i="6"/>
  <c r="K113" i="6"/>
  <c r="O120" i="6"/>
  <c r="M120" i="6"/>
  <c r="C106" i="6"/>
  <c r="J120" i="6"/>
  <c r="P106" i="6"/>
  <c r="Q120" i="6"/>
  <c r="N120" i="6"/>
  <c r="N106" i="6"/>
  <c r="E113" i="6"/>
  <c r="E120" i="6"/>
  <c r="K106" i="6"/>
  <c r="H106" i="6"/>
  <c r="E119" i="6" l="1"/>
  <c r="K105" i="6"/>
  <c r="N119" i="6"/>
  <c r="C105" i="6"/>
  <c r="E105" i="6"/>
  <c r="C119" i="6"/>
  <c r="I119" i="6"/>
  <c r="O105" i="6"/>
  <c r="B105" i="6"/>
  <c r="Q119" i="6"/>
  <c r="D119" i="6"/>
  <c r="L119" i="6"/>
  <c r="F105" i="6"/>
  <c r="M105" i="6"/>
  <c r="P105" i="6"/>
  <c r="O119" i="6"/>
  <c r="D105" i="6"/>
  <c r="H119" i="6"/>
  <c r="P119" i="6"/>
  <c r="Q105" i="6"/>
  <c r="M119" i="6"/>
  <c r="G119" i="6"/>
  <c r="G105" i="6"/>
  <c r="H105" i="6"/>
  <c r="N105" i="6"/>
  <c r="J119" i="6"/>
  <c r="I105" i="6"/>
  <c r="K119" i="6"/>
  <c r="J105" i="6"/>
  <c r="B119" i="6"/>
  <c r="L105" i="6"/>
  <c r="Q15" i="6"/>
  <c r="P15" i="6"/>
  <c r="O15" i="6"/>
  <c r="M15" i="6"/>
  <c r="L15" i="6"/>
  <c r="K15" i="6"/>
  <c r="I15" i="6"/>
  <c r="H15" i="6"/>
  <c r="G15" i="6"/>
  <c r="E15" i="6"/>
  <c r="D15" i="6"/>
  <c r="C15" i="6"/>
  <c r="B15" i="6"/>
  <c r="F15" i="6" l="1"/>
  <c r="J15" i="6"/>
  <c r="N15" i="6"/>
  <c r="C6" i="35"/>
  <c r="C6" i="33"/>
  <c r="C6" i="31"/>
  <c r="D6" i="35"/>
  <c r="D6" i="33"/>
  <c r="D6" i="31"/>
  <c r="H6" i="31"/>
  <c r="H6" i="33"/>
  <c r="H6" i="35"/>
  <c r="L6" i="33"/>
  <c r="L6" i="35"/>
  <c r="L6" i="31"/>
  <c r="P6" i="33"/>
  <c r="P6" i="31"/>
  <c r="P6" i="35"/>
  <c r="K6" i="33"/>
  <c r="K6" i="35"/>
  <c r="K6" i="31"/>
  <c r="I6" i="33"/>
  <c r="I6" i="31"/>
  <c r="I6" i="35"/>
  <c r="M6" i="33"/>
  <c r="M6" i="31"/>
  <c r="M6" i="35"/>
  <c r="Q6" i="35"/>
  <c r="Q6" i="33"/>
  <c r="Q6" i="31"/>
  <c r="G6" i="35"/>
  <c r="G6" i="31"/>
  <c r="G6" i="33"/>
  <c r="O6" i="35"/>
  <c r="O6" i="31"/>
  <c r="O6" i="33"/>
  <c r="E6" i="31"/>
  <c r="E6" i="33"/>
  <c r="E6" i="35"/>
  <c r="B6" i="33"/>
  <c r="B6" i="35"/>
  <c r="B6" i="31"/>
  <c r="F6" i="35"/>
  <c r="F6" i="31"/>
  <c r="F6" i="33"/>
  <c r="J6" i="33"/>
  <c r="J6" i="35"/>
  <c r="J6" i="31"/>
  <c r="N6" i="35"/>
  <c r="N6" i="31"/>
  <c r="N6" i="33"/>
  <c r="C73" i="29"/>
  <c r="C69" i="29"/>
  <c r="C71" i="29"/>
  <c r="H71" i="29"/>
  <c r="H73" i="29"/>
  <c r="H69" i="29"/>
  <c r="P69" i="29"/>
  <c r="P73" i="29"/>
  <c r="P71" i="29"/>
  <c r="E73" i="29"/>
  <c r="E69" i="29"/>
  <c r="E71" i="29"/>
  <c r="I69" i="29"/>
  <c r="I73" i="29"/>
  <c r="I71" i="29"/>
  <c r="M71" i="29"/>
  <c r="M69" i="29"/>
  <c r="M73" i="29"/>
  <c r="Q69" i="29"/>
  <c r="Q71" i="29"/>
  <c r="Q73" i="29"/>
  <c r="G69" i="29"/>
  <c r="G71" i="29"/>
  <c r="G73" i="29"/>
  <c r="K69" i="29"/>
  <c r="K73" i="29"/>
  <c r="K71" i="29"/>
  <c r="O73" i="29"/>
  <c r="O69" i="29"/>
  <c r="O71" i="29"/>
  <c r="D69" i="29"/>
  <c r="D71" i="29"/>
  <c r="D73" i="29"/>
  <c r="L73" i="29"/>
  <c r="L69" i="29"/>
  <c r="L71" i="29"/>
  <c r="B69" i="29"/>
  <c r="B71" i="29"/>
  <c r="B73" i="29"/>
  <c r="F69" i="29"/>
  <c r="F73" i="29"/>
  <c r="F71" i="29"/>
  <c r="J71" i="29"/>
  <c r="J73" i="29"/>
  <c r="J69" i="29"/>
  <c r="N73" i="29"/>
  <c r="N71" i="29"/>
  <c r="N69" i="29"/>
  <c r="C32" i="39" l="1"/>
  <c r="G33" i="39"/>
  <c r="C38" i="39"/>
  <c r="D38" i="39"/>
  <c r="F38" i="39"/>
  <c r="I38" i="39"/>
  <c r="L38" i="39"/>
  <c r="Q38" i="39"/>
  <c r="D39" i="39"/>
  <c r="E39" i="39"/>
  <c r="I52" i="39"/>
  <c r="L39" i="39"/>
  <c r="M39" i="39"/>
  <c r="Q52" i="39"/>
  <c r="C40" i="39"/>
  <c r="D40" i="39"/>
  <c r="I40" i="39"/>
  <c r="L40" i="39"/>
  <c r="Q40" i="39"/>
  <c r="D32" i="39"/>
  <c r="E32" i="39"/>
  <c r="H32" i="39"/>
  <c r="I32" i="39"/>
  <c r="L32" i="39"/>
  <c r="M32" i="39"/>
  <c r="P32" i="39"/>
  <c r="Q32" i="39"/>
  <c r="D33" i="39"/>
  <c r="E33" i="39"/>
  <c r="H33" i="39"/>
  <c r="I33" i="39"/>
  <c r="L33" i="39"/>
  <c r="M33" i="39"/>
  <c r="P33" i="39"/>
  <c r="Q33" i="39"/>
  <c r="D34" i="39"/>
  <c r="E34" i="39"/>
  <c r="H34" i="39"/>
  <c r="I34" i="39"/>
  <c r="L34" i="39"/>
  <c r="M34" i="39"/>
  <c r="P34" i="39"/>
  <c r="Q34" i="39"/>
  <c r="D35" i="39"/>
  <c r="E35" i="39"/>
  <c r="H35" i="39"/>
  <c r="I35" i="39"/>
  <c r="L35" i="39"/>
  <c r="M35" i="39"/>
  <c r="P35" i="39"/>
  <c r="Q35" i="39"/>
  <c r="D36" i="39"/>
  <c r="E36" i="39"/>
  <c r="H36" i="39"/>
  <c r="I36" i="39"/>
  <c r="L36" i="39"/>
  <c r="M36" i="39"/>
  <c r="P36" i="39"/>
  <c r="Q36" i="39"/>
  <c r="D37" i="39"/>
  <c r="E37" i="39"/>
  <c r="H37" i="39"/>
  <c r="I37" i="39"/>
  <c r="L37" i="39"/>
  <c r="M37" i="39"/>
  <c r="P37" i="39"/>
  <c r="Q37" i="39"/>
  <c r="E38" i="39"/>
  <c r="H38" i="39"/>
  <c r="M38" i="39"/>
  <c r="P38" i="39"/>
  <c r="H39" i="39"/>
  <c r="I39" i="39"/>
  <c r="P39" i="39"/>
  <c r="Q39" i="39"/>
  <c r="E40" i="39"/>
  <c r="H40" i="39"/>
  <c r="M40" i="39"/>
  <c r="P40" i="39"/>
  <c r="D45" i="39"/>
  <c r="E45" i="39"/>
  <c r="H45" i="39"/>
  <c r="I45" i="39"/>
  <c r="L45" i="39"/>
  <c r="M45" i="39"/>
  <c r="P45" i="39"/>
  <c r="Q45" i="39"/>
  <c r="D46" i="39"/>
  <c r="E46" i="39"/>
  <c r="H46" i="39"/>
  <c r="I46" i="39"/>
  <c r="L46" i="39"/>
  <c r="M46" i="39"/>
  <c r="P46" i="39"/>
  <c r="Q46" i="39"/>
  <c r="D47" i="39"/>
  <c r="E47" i="39"/>
  <c r="H47" i="39"/>
  <c r="I47" i="39"/>
  <c r="L47" i="39"/>
  <c r="M47" i="39"/>
  <c r="P47" i="39"/>
  <c r="Q47" i="39"/>
  <c r="D52" i="39"/>
  <c r="E52" i="39"/>
  <c r="H52" i="39"/>
  <c r="L52" i="39"/>
  <c r="M52" i="39"/>
  <c r="P52" i="39"/>
  <c r="D53" i="39"/>
  <c r="E53" i="39"/>
  <c r="H53" i="39"/>
  <c r="L53" i="39"/>
  <c r="M53" i="39"/>
  <c r="P53" i="39"/>
  <c r="B32" i="38"/>
  <c r="C32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B33" i="38"/>
  <c r="C33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B34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B35" i="38"/>
  <c r="C35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B36" i="38"/>
  <c r="C36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B37" i="38"/>
  <c r="C37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B38" i="38"/>
  <c r="C38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B39" i="38"/>
  <c r="C39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B40" i="38"/>
  <c r="C40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J44" i="38"/>
  <c r="E32" i="37"/>
  <c r="F32" i="37"/>
  <c r="I32" i="37"/>
  <c r="J32" i="37"/>
  <c r="M32" i="37"/>
  <c r="N32" i="37"/>
  <c r="E33" i="37"/>
  <c r="I33" i="37"/>
  <c r="J33" i="37"/>
  <c r="M33" i="37"/>
  <c r="Q33" i="37"/>
  <c r="E34" i="37"/>
  <c r="I34" i="37"/>
  <c r="M34" i="37"/>
  <c r="N34" i="37"/>
  <c r="F35" i="37"/>
  <c r="N35" i="37"/>
  <c r="E49" i="39"/>
  <c r="F36" i="37"/>
  <c r="J36" i="37"/>
  <c r="Q36" i="37"/>
  <c r="F37" i="37"/>
  <c r="M50" i="39"/>
  <c r="N37" i="37"/>
  <c r="C38" i="37"/>
  <c r="J38" i="37"/>
  <c r="Q51" i="39"/>
  <c r="E39" i="37"/>
  <c r="F39" i="37"/>
  <c r="I39" i="37"/>
  <c r="M39" i="37"/>
  <c r="N39" i="37"/>
  <c r="Q39" i="37"/>
  <c r="C40" i="37"/>
  <c r="E40" i="37"/>
  <c r="I40" i="37"/>
  <c r="J40" i="37"/>
  <c r="M40" i="37"/>
  <c r="B32" i="37"/>
  <c r="C32" i="37"/>
  <c r="O32" i="37"/>
  <c r="F33" i="37"/>
  <c r="N33" i="37"/>
  <c r="O33" i="37"/>
  <c r="C34" i="37"/>
  <c r="J34" i="37"/>
  <c r="O34" i="37"/>
  <c r="O35" i="37"/>
  <c r="C36" i="37"/>
  <c r="O36" i="37"/>
  <c r="B37" i="37"/>
  <c r="M37" i="37"/>
  <c r="F38" i="37"/>
  <c r="Q38" i="37"/>
  <c r="O39" i="37"/>
  <c r="O40" i="37"/>
  <c r="N47" i="37"/>
  <c r="H30" i="36"/>
  <c r="F48" i="37"/>
  <c r="J47" i="37"/>
  <c r="L32" i="36"/>
  <c r="N48" i="37"/>
  <c r="D33" i="36"/>
  <c r="H33" i="36"/>
  <c r="L33" i="36"/>
  <c r="P33" i="36"/>
  <c r="A6" i="35"/>
  <c r="A8" i="35"/>
  <c r="A9" i="35"/>
  <c r="A10" i="35"/>
  <c r="A14" i="35"/>
  <c r="A15" i="35"/>
  <c r="A6" i="34"/>
  <c r="A8" i="34"/>
  <c r="A9" i="34"/>
  <c r="A10" i="34"/>
  <c r="A14" i="34"/>
  <c r="A15" i="34"/>
  <c r="A6" i="33"/>
  <c r="A8" i="33"/>
  <c r="A9" i="33"/>
  <c r="A10" i="33"/>
  <c r="A14" i="33"/>
  <c r="A15" i="33"/>
  <c r="A6" i="32"/>
  <c r="A8" i="32"/>
  <c r="A9" i="32"/>
  <c r="A10" i="32"/>
  <c r="A14" i="32"/>
  <c r="A15" i="32"/>
  <c r="A6" i="31"/>
  <c r="A8" i="31"/>
  <c r="A9" i="31"/>
  <c r="A10" i="31"/>
  <c r="A14" i="31"/>
  <c r="A15" i="31"/>
  <c r="A6" i="30"/>
  <c r="A8" i="30"/>
  <c r="A9" i="30"/>
  <c r="A10" i="30"/>
  <c r="A14" i="30"/>
  <c r="A15" i="30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N6" i="25"/>
  <c r="Q6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C18" i="25"/>
  <c r="D18" i="25"/>
  <c r="E18" i="25"/>
  <c r="G18" i="25"/>
  <c r="H18" i="25"/>
  <c r="I18" i="25"/>
  <c r="J18" i="25"/>
  <c r="K18" i="25"/>
  <c r="L18" i="25"/>
  <c r="M18" i="25"/>
  <c r="O18" i="25"/>
  <c r="P18" i="25"/>
  <c r="Q18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G32" i="25"/>
  <c r="K32" i="25"/>
  <c r="M32" i="25"/>
  <c r="C33" i="25"/>
  <c r="D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N6" i="24"/>
  <c r="I5" i="21"/>
  <c r="C6" i="21"/>
  <c r="F6" i="21"/>
  <c r="N6" i="23"/>
  <c r="Q6" i="23"/>
  <c r="G7" i="21"/>
  <c r="L8" i="21"/>
  <c r="P8" i="21"/>
  <c r="E9" i="21"/>
  <c r="I9" i="21"/>
  <c r="P12" i="21"/>
  <c r="E13" i="21"/>
  <c r="I13" i="21"/>
  <c r="M13" i="21"/>
  <c r="E15" i="21"/>
  <c r="O15" i="21"/>
  <c r="J30" i="21"/>
  <c r="O31" i="21"/>
  <c r="L7" i="24"/>
  <c r="P11" i="24"/>
  <c r="M13" i="23"/>
  <c r="N13" i="23"/>
  <c r="C14" i="23"/>
  <c r="K14" i="23"/>
  <c r="O14" i="23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G5" i="10"/>
  <c r="O6" i="10"/>
  <c r="G7" i="10"/>
  <c r="O8" i="10"/>
  <c r="G9" i="10"/>
  <c r="O10" i="10"/>
  <c r="G11" i="10"/>
  <c r="O12" i="10"/>
  <c r="G13" i="10"/>
  <c r="O14" i="10"/>
  <c r="G15" i="10"/>
  <c r="G17" i="10"/>
  <c r="O18" i="10"/>
  <c r="O26" i="10"/>
  <c r="M5" i="14"/>
  <c r="I6" i="14"/>
  <c r="M7" i="14"/>
  <c r="Q7" i="14"/>
  <c r="M8" i="14"/>
  <c r="M9" i="14"/>
  <c r="B15" i="7"/>
  <c r="M30" i="14"/>
  <c r="M31" i="14"/>
  <c r="Q31" i="14"/>
  <c r="I33" i="13"/>
  <c r="B19" i="6"/>
  <c r="C19" i="6"/>
  <c r="E19" i="6"/>
  <c r="F19" i="6"/>
  <c r="G19" i="6"/>
  <c r="H19" i="6"/>
  <c r="J19" i="6"/>
  <c r="K19" i="6"/>
  <c r="L19" i="6"/>
  <c r="M19" i="6"/>
  <c r="N19" i="6"/>
  <c r="O19" i="6"/>
  <c r="P19" i="6"/>
  <c r="Q19" i="6"/>
  <c r="D21" i="6"/>
  <c r="H21" i="6"/>
  <c r="P21" i="6"/>
  <c r="Q21" i="6"/>
  <c r="D179" i="6"/>
  <c r="L155" i="6"/>
  <c r="D25" i="6"/>
  <c r="G24" i="6"/>
  <c r="H24" i="6"/>
  <c r="L24" i="6"/>
  <c r="O24" i="6"/>
  <c r="P24" i="6"/>
  <c r="Q24" i="6"/>
  <c r="D19" i="6"/>
  <c r="I19" i="6"/>
  <c r="I21" i="6"/>
  <c r="B27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I33" i="17" l="1"/>
  <c r="Q26" i="17"/>
  <c r="Q25" i="17"/>
  <c r="Q18" i="17"/>
  <c r="E18" i="17"/>
  <c r="I14" i="17"/>
  <c r="M13" i="17"/>
  <c r="M12" i="17"/>
  <c r="M11" i="17"/>
  <c r="Q28" i="17"/>
  <c r="Q27" i="17"/>
  <c r="Q15" i="17"/>
  <c r="G33" i="28"/>
  <c r="H26" i="28"/>
  <c r="G25" i="28"/>
  <c r="I18" i="28"/>
  <c r="G14" i="28"/>
  <c r="J13" i="28"/>
  <c r="M12" i="28"/>
  <c r="P11" i="28"/>
  <c r="D11" i="28"/>
  <c r="E28" i="28"/>
  <c r="H27" i="28"/>
  <c r="K15" i="28"/>
  <c r="N33" i="17"/>
  <c r="J33" i="17"/>
  <c r="F33" i="17"/>
  <c r="B33" i="17"/>
  <c r="N26" i="17"/>
  <c r="J26" i="17"/>
  <c r="F26" i="17"/>
  <c r="B26" i="17"/>
  <c r="N25" i="17"/>
  <c r="J25" i="17"/>
  <c r="F25" i="17"/>
  <c r="B25" i="17"/>
  <c r="N18" i="17"/>
  <c r="J18" i="17"/>
  <c r="F18" i="17"/>
  <c r="B18" i="17"/>
  <c r="N14" i="17"/>
  <c r="J14" i="17"/>
  <c r="F14" i="17"/>
  <c r="B14" i="17"/>
  <c r="N13" i="17"/>
  <c r="J13" i="17"/>
  <c r="F13" i="17"/>
  <c r="B13" i="17"/>
  <c r="N12" i="17"/>
  <c r="J12" i="17"/>
  <c r="F12" i="17"/>
  <c r="B12" i="17"/>
  <c r="N11" i="17"/>
  <c r="J11" i="17"/>
  <c r="F11" i="17"/>
  <c r="B11" i="17"/>
  <c r="N28" i="17"/>
  <c r="J28" i="17"/>
  <c r="F28" i="17"/>
  <c r="B28" i="17"/>
  <c r="N27" i="17"/>
  <c r="J27" i="17"/>
  <c r="F27" i="17"/>
  <c r="B27" i="17"/>
  <c r="N15" i="17"/>
  <c r="J15" i="17"/>
  <c r="F15" i="17"/>
  <c r="B15" i="17"/>
  <c r="P33" i="28"/>
  <c r="L33" i="28"/>
  <c r="H33" i="28"/>
  <c r="C33" i="28"/>
  <c r="Q26" i="28"/>
  <c r="M26" i="28"/>
  <c r="I26" i="28"/>
  <c r="E26" i="28"/>
  <c r="P25" i="28"/>
  <c r="L25" i="28"/>
  <c r="H25" i="28"/>
  <c r="D25" i="28"/>
  <c r="O18" i="28"/>
  <c r="J18" i="28"/>
  <c r="E18" i="28"/>
  <c r="P14" i="28"/>
  <c r="L14" i="28"/>
  <c r="H14" i="28"/>
  <c r="D14" i="28"/>
  <c r="O13" i="28"/>
  <c r="K13" i="28"/>
  <c r="G13" i="28"/>
  <c r="C13" i="28"/>
  <c r="N12" i="28"/>
  <c r="J12" i="28"/>
  <c r="F12" i="28"/>
  <c r="Q11" i="28"/>
  <c r="M11" i="28"/>
  <c r="I11" i="28"/>
  <c r="E11" i="28"/>
  <c r="N6" i="28"/>
  <c r="N28" i="28"/>
  <c r="J28" i="28"/>
  <c r="F28" i="28"/>
  <c r="Q27" i="28"/>
  <c r="M27" i="28"/>
  <c r="I27" i="28"/>
  <c r="E27" i="28"/>
  <c r="P15" i="28"/>
  <c r="L15" i="28"/>
  <c r="H15" i="28"/>
  <c r="D15" i="28"/>
  <c r="M33" i="17"/>
  <c r="M26" i="17"/>
  <c r="M25" i="17"/>
  <c r="E25" i="17"/>
  <c r="I18" i="17"/>
  <c r="E14" i="17"/>
  <c r="I13" i="17"/>
  <c r="I12" i="17"/>
  <c r="I11" i="17"/>
  <c r="I28" i="17"/>
  <c r="I27" i="17"/>
  <c r="I15" i="17"/>
  <c r="K33" i="28"/>
  <c r="P26" i="28"/>
  <c r="O25" i="28"/>
  <c r="M18" i="28"/>
  <c r="O14" i="28"/>
  <c r="N13" i="28"/>
  <c r="Q12" i="28"/>
  <c r="L11" i="28"/>
  <c r="M28" i="28"/>
  <c r="P27" i="28"/>
  <c r="O15" i="28"/>
  <c r="C15" i="28"/>
  <c r="P33" i="17"/>
  <c r="L33" i="17"/>
  <c r="H33" i="17"/>
  <c r="D33" i="17"/>
  <c r="P26" i="17"/>
  <c r="L26" i="17"/>
  <c r="H26" i="17"/>
  <c r="D26" i="17"/>
  <c r="P25" i="17"/>
  <c r="L25" i="17"/>
  <c r="H25" i="17"/>
  <c r="D25" i="17"/>
  <c r="P18" i="17"/>
  <c r="L18" i="17"/>
  <c r="H18" i="17"/>
  <c r="D18" i="17"/>
  <c r="P14" i="17"/>
  <c r="L14" i="17"/>
  <c r="H14" i="17"/>
  <c r="D14" i="17"/>
  <c r="P13" i="17"/>
  <c r="L13" i="17"/>
  <c r="H13" i="17"/>
  <c r="D13" i="17"/>
  <c r="P12" i="17"/>
  <c r="L12" i="17"/>
  <c r="H12" i="17"/>
  <c r="D12" i="17"/>
  <c r="P11" i="17"/>
  <c r="L11" i="17"/>
  <c r="H11" i="17"/>
  <c r="D11" i="17"/>
  <c r="P28" i="17"/>
  <c r="L28" i="17"/>
  <c r="H28" i="17"/>
  <c r="D28" i="17"/>
  <c r="P27" i="17"/>
  <c r="L27" i="17"/>
  <c r="H27" i="17"/>
  <c r="D27" i="17"/>
  <c r="P15" i="17"/>
  <c r="L15" i="17"/>
  <c r="H15" i="17"/>
  <c r="D15" i="17"/>
  <c r="N6" i="26"/>
  <c r="N6" i="27"/>
  <c r="N33" i="28"/>
  <c r="J33" i="28"/>
  <c r="F33" i="28"/>
  <c r="K32" i="28"/>
  <c r="O26" i="28"/>
  <c r="K26" i="28"/>
  <c r="G26" i="28"/>
  <c r="C26" i="28"/>
  <c r="N25" i="28"/>
  <c r="J25" i="28"/>
  <c r="F25" i="28"/>
  <c r="Q18" i="28"/>
  <c r="L18" i="28"/>
  <c r="H18" i="28"/>
  <c r="C18" i="28"/>
  <c r="N14" i="28"/>
  <c r="J14" i="28"/>
  <c r="F14" i="28"/>
  <c r="Q13" i="28"/>
  <c r="M13" i="28"/>
  <c r="I13" i="28"/>
  <c r="E13" i="28"/>
  <c r="P12" i="28"/>
  <c r="L12" i="28"/>
  <c r="H12" i="28"/>
  <c r="D12" i="28"/>
  <c r="O11" i="28"/>
  <c r="K11" i="28"/>
  <c r="G11" i="28"/>
  <c r="C11" i="28"/>
  <c r="P28" i="28"/>
  <c r="L28" i="28"/>
  <c r="H28" i="28"/>
  <c r="D28" i="28"/>
  <c r="O27" i="28"/>
  <c r="K27" i="28"/>
  <c r="G27" i="28"/>
  <c r="C27" i="28"/>
  <c r="N15" i="28"/>
  <c r="J15" i="28"/>
  <c r="F15" i="28"/>
  <c r="Q33" i="17"/>
  <c r="E33" i="17"/>
  <c r="I26" i="17"/>
  <c r="E26" i="17"/>
  <c r="I25" i="17"/>
  <c r="M18" i="17"/>
  <c r="Q14" i="17"/>
  <c r="M14" i="17"/>
  <c r="Q13" i="17"/>
  <c r="E13" i="17"/>
  <c r="Q12" i="17"/>
  <c r="E12" i="17"/>
  <c r="Q11" i="17"/>
  <c r="E11" i="17"/>
  <c r="M28" i="17"/>
  <c r="E28" i="17"/>
  <c r="M27" i="17"/>
  <c r="E27" i="17"/>
  <c r="M15" i="17"/>
  <c r="E15" i="17"/>
  <c r="Q6" i="26"/>
  <c r="O33" i="28"/>
  <c r="M32" i="28"/>
  <c r="L26" i="28"/>
  <c r="D26" i="28"/>
  <c r="K25" i="28"/>
  <c r="C25" i="28"/>
  <c r="D18" i="28"/>
  <c r="K14" i="28"/>
  <c r="C14" i="28"/>
  <c r="F13" i="28"/>
  <c r="I12" i="28"/>
  <c r="E12" i="28"/>
  <c r="H11" i="28"/>
  <c r="Q28" i="28"/>
  <c r="I28" i="28"/>
  <c r="L27" i="28"/>
  <c r="D27" i="28"/>
  <c r="G15" i="28"/>
  <c r="O33" i="17"/>
  <c r="K33" i="17"/>
  <c r="G33" i="17"/>
  <c r="C33" i="17"/>
  <c r="O26" i="17"/>
  <c r="K26" i="17"/>
  <c r="G26" i="17"/>
  <c r="C26" i="17"/>
  <c r="O25" i="17"/>
  <c r="K25" i="17"/>
  <c r="G25" i="17"/>
  <c r="C25" i="17"/>
  <c r="O18" i="17"/>
  <c r="K18" i="17"/>
  <c r="G18" i="17"/>
  <c r="C18" i="17"/>
  <c r="O14" i="17"/>
  <c r="K14" i="17"/>
  <c r="G14" i="17"/>
  <c r="C14" i="17"/>
  <c r="O13" i="17"/>
  <c r="K13" i="17"/>
  <c r="G13" i="17"/>
  <c r="C13" i="17"/>
  <c r="O12" i="17"/>
  <c r="K12" i="17"/>
  <c r="G12" i="17"/>
  <c r="C12" i="17"/>
  <c r="O11" i="17"/>
  <c r="K11" i="17"/>
  <c r="G11" i="17"/>
  <c r="C11" i="17"/>
  <c r="O28" i="17"/>
  <c r="K28" i="17"/>
  <c r="G28" i="17"/>
  <c r="C28" i="17"/>
  <c r="O27" i="17"/>
  <c r="K27" i="17"/>
  <c r="G27" i="17"/>
  <c r="C27" i="17"/>
  <c r="O15" i="17"/>
  <c r="K15" i="17"/>
  <c r="G15" i="17"/>
  <c r="C15" i="17"/>
  <c r="Q33" i="28"/>
  <c r="M33" i="28"/>
  <c r="I33" i="28"/>
  <c r="D33" i="28"/>
  <c r="G32" i="28"/>
  <c r="N26" i="28"/>
  <c r="J26" i="28"/>
  <c r="F26" i="28"/>
  <c r="Q25" i="28"/>
  <c r="M25" i="28"/>
  <c r="I25" i="28"/>
  <c r="E25" i="28"/>
  <c r="P18" i="28"/>
  <c r="K18" i="28"/>
  <c r="G18" i="28"/>
  <c r="Q14" i="28"/>
  <c r="M14" i="28"/>
  <c r="I14" i="28"/>
  <c r="E14" i="28"/>
  <c r="P13" i="28"/>
  <c r="L13" i="28"/>
  <c r="H13" i="28"/>
  <c r="D13" i="28"/>
  <c r="O12" i="28"/>
  <c r="K12" i="28"/>
  <c r="G12" i="28"/>
  <c r="C12" i="28"/>
  <c r="N11" i="28"/>
  <c r="J11" i="28"/>
  <c r="F11" i="28"/>
  <c r="Q6" i="28"/>
  <c r="O28" i="28"/>
  <c r="K28" i="28"/>
  <c r="G28" i="28"/>
  <c r="C28" i="28"/>
  <c r="N27" i="28"/>
  <c r="J27" i="28"/>
  <c r="F27" i="28"/>
  <c r="Q15" i="28"/>
  <c r="M15" i="28"/>
  <c r="I15" i="28"/>
  <c r="E15" i="28"/>
  <c r="K8" i="13"/>
  <c r="G8" i="13"/>
  <c r="O7" i="13"/>
  <c r="K7" i="13"/>
  <c r="G7" i="13"/>
  <c r="O6" i="13"/>
  <c r="K6" i="13"/>
  <c r="G6" i="13"/>
  <c r="K5" i="13"/>
  <c r="G5" i="13"/>
  <c r="D31" i="23"/>
  <c r="M26" i="24"/>
  <c r="I26" i="23"/>
  <c r="E26" i="23"/>
  <c r="M22" i="24"/>
  <c r="K20" i="24"/>
  <c r="G20" i="23"/>
  <c r="I8" i="21"/>
  <c r="M33" i="36"/>
  <c r="E33" i="36"/>
  <c r="J53" i="38"/>
  <c r="J52" i="38"/>
  <c r="J51" i="38"/>
  <c r="J50" i="38"/>
  <c r="J49" i="38"/>
  <c r="J47" i="38"/>
  <c r="F17" i="24"/>
  <c r="H23" i="6"/>
  <c r="L18" i="12"/>
  <c r="H18" i="12"/>
  <c r="D18" i="12"/>
  <c r="J14" i="21"/>
  <c r="Q31" i="36"/>
  <c r="I31" i="36"/>
  <c r="L23" i="6"/>
  <c r="L21" i="6"/>
  <c r="L20" i="6"/>
  <c r="I25" i="6"/>
  <c r="B16" i="7"/>
  <c r="E29" i="9"/>
  <c r="I23" i="13"/>
  <c r="E32" i="25"/>
  <c r="C130" i="6"/>
  <c r="Q30" i="36"/>
  <c r="Q33" i="36"/>
  <c r="M30" i="36"/>
  <c r="I30" i="36"/>
  <c r="E31" i="36"/>
  <c r="H48" i="37"/>
  <c r="H31" i="36"/>
  <c r="H32" i="36"/>
  <c r="D46" i="37"/>
  <c r="D32" i="36"/>
  <c r="E36" i="37"/>
  <c r="H155" i="6"/>
  <c r="D23" i="6"/>
  <c r="H15" i="23"/>
  <c r="M48" i="39"/>
  <c r="M35" i="37"/>
  <c r="Q44" i="39"/>
  <c r="M44" i="39"/>
  <c r="I44" i="39"/>
  <c r="E44" i="39"/>
  <c r="C21" i="14"/>
  <c r="G10" i="14"/>
  <c r="J10" i="25"/>
  <c r="Q9" i="25"/>
  <c r="M9" i="25"/>
  <c r="L8" i="25"/>
  <c r="O7" i="25"/>
  <c r="K7" i="25"/>
  <c r="G7" i="25"/>
  <c r="F6" i="25"/>
  <c r="Q28" i="23"/>
  <c r="F44" i="39"/>
  <c r="Q53" i="39"/>
  <c r="I53" i="39"/>
  <c r="O48" i="39"/>
  <c r="O44" i="39"/>
  <c r="K44" i="39"/>
  <c r="G44" i="39"/>
  <c r="C44" i="39"/>
  <c r="M12" i="21"/>
  <c r="H11" i="21"/>
  <c r="C10" i="21"/>
  <c r="H7" i="21"/>
  <c r="N5" i="21"/>
  <c r="O32" i="36"/>
  <c r="K32" i="36"/>
  <c r="G32" i="36"/>
  <c r="C32" i="36"/>
  <c r="O53" i="38"/>
  <c r="C53" i="38"/>
  <c r="O52" i="38"/>
  <c r="O51" i="38"/>
  <c r="C51" i="38"/>
  <c r="O50" i="38"/>
  <c r="O49" i="38"/>
  <c r="C49" i="38"/>
  <c r="O48" i="38"/>
  <c r="O47" i="38"/>
  <c r="C47" i="38"/>
  <c r="O46" i="38"/>
  <c r="O45" i="38"/>
  <c r="C45" i="38"/>
  <c r="O44" i="38"/>
  <c r="K44" i="38"/>
  <c r="G44" i="38"/>
  <c r="C44" i="38"/>
  <c r="C129" i="6"/>
  <c r="D147" i="6"/>
  <c r="D24" i="6"/>
  <c r="P130" i="6"/>
  <c r="P129" i="6"/>
  <c r="D20" i="6"/>
  <c r="L25" i="6"/>
  <c r="Q23" i="6"/>
  <c r="B29" i="7"/>
  <c r="Q28" i="12"/>
  <c r="M28" i="12"/>
  <c r="I28" i="12"/>
  <c r="Q26" i="12"/>
  <c r="M10" i="14"/>
  <c r="I33" i="21"/>
  <c r="Q53" i="38"/>
  <c r="Q40" i="37"/>
  <c r="M51" i="39"/>
  <c r="M38" i="37"/>
  <c r="I51" i="39"/>
  <c r="I38" i="37"/>
  <c r="E51" i="39"/>
  <c r="E38" i="37"/>
  <c r="Q50" i="39"/>
  <c r="Q37" i="37"/>
  <c r="I50" i="39"/>
  <c r="I37" i="37"/>
  <c r="E50" i="39"/>
  <c r="E37" i="37"/>
  <c r="Q49" i="39"/>
  <c r="Q49" i="38"/>
  <c r="M49" i="39"/>
  <c r="M36" i="37"/>
  <c r="I49" i="39"/>
  <c r="I36" i="37"/>
  <c r="Q48" i="39"/>
  <c r="Q35" i="37"/>
  <c r="I48" i="39"/>
  <c r="I35" i="37"/>
  <c r="E48" i="39"/>
  <c r="E35" i="37"/>
  <c r="Q47" i="38"/>
  <c r="Q34" i="37"/>
  <c r="Q45" i="38"/>
  <c r="Q32" i="37"/>
  <c r="Q20" i="6"/>
  <c r="I24" i="14"/>
  <c r="F31" i="24"/>
  <c r="M131" i="6"/>
  <c r="M130" i="6"/>
  <c r="M129" i="6"/>
  <c r="P20" i="6"/>
  <c r="F20" i="10"/>
  <c r="P17" i="25"/>
  <c r="O33" i="36"/>
  <c r="C33" i="36"/>
  <c r="B48" i="37"/>
  <c r="B51" i="37"/>
  <c r="B53" i="37"/>
  <c r="P15" i="21"/>
  <c r="H15" i="21"/>
  <c r="K14" i="21"/>
  <c r="G14" i="21"/>
  <c r="N13" i="21"/>
  <c r="J13" i="21"/>
  <c r="E12" i="21"/>
  <c r="L11" i="21"/>
  <c r="D11" i="21"/>
  <c r="K10" i="21"/>
  <c r="G10" i="21"/>
  <c r="F9" i="21"/>
  <c r="Q8" i="21"/>
  <c r="E8" i="21"/>
  <c r="O6" i="21"/>
  <c r="G6" i="21"/>
  <c r="O32" i="25"/>
  <c r="C32" i="25"/>
  <c r="N31" i="25"/>
  <c r="J31" i="25"/>
  <c r="F31" i="25"/>
  <c r="Q30" i="25"/>
  <c r="E30" i="25"/>
  <c r="I33" i="36"/>
  <c r="E30" i="36"/>
  <c r="J33" i="36"/>
  <c r="B33" i="36"/>
  <c r="O38" i="37"/>
  <c r="Q25" i="21"/>
  <c r="M25" i="21"/>
  <c r="O23" i="21"/>
  <c r="K23" i="21"/>
  <c r="M21" i="21"/>
  <c r="I21" i="21"/>
  <c r="M33" i="21"/>
  <c r="P32" i="21"/>
  <c r="L32" i="21"/>
  <c r="K31" i="21"/>
  <c r="N30" i="21"/>
  <c r="F30" i="21"/>
  <c r="K21" i="21"/>
  <c r="E18" i="24"/>
  <c r="H12" i="21"/>
  <c r="M9" i="21"/>
  <c r="D8" i="21"/>
  <c r="K7" i="21"/>
  <c r="M5" i="21"/>
  <c r="J21" i="25"/>
  <c r="M8" i="36"/>
  <c r="N17" i="23"/>
  <c r="F17" i="23"/>
  <c r="J13" i="23"/>
  <c r="Q12" i="23"/>
  <c r="M12" i="23"/>
  <c r="E12" i="23"/>
  <c r="L11" i="23"/>
  <c r="K10" i="23"/>
  <c r="G10" i="23"/>
  <c r="N9" i="23"/>
  <c r="J9" i="23"/>
  <c r="F9" i="23"/>
  <c r="I8" i="23"/>
  <c r="P7" i="23"/>
  <c r="H7" i="23"/>
  <c r="J5" i="23"/>
  <c r="C8" i="23"/>
  <c r="I6" i="23"/>
  <c r="H33" i="24"/>
  <c r="D33" i="24"/>
  <c r="O32" i="24"/>
  <c r="G32" i="24"/>
  <c r="N31" i="24"/>
  <c r="Q30" i="24"/>
  <c r="M30" i="24"/>
  <c r="H27" i="21"/>
  <c r="O26" i="24"/>
  <c r="Q24" i="24"/>
  <c r="I24" i="21"/>
  <c r="P23" i="24"/>
  <c r="D23" i="24"/>
  <c r="K22" i="24"/>
  <c r="G22" i="21"/>
  <c r="L18" i="21"/>
  <c r="H18" i="24"/>
  <c r="D18" i="24"/>
  <c r="O17" i="24"/>
  <c r="G17" i="24"/>
  <c r="P13" i="24"/>
  <c r="F7" i="24"/>
  <c r="G17" i="21"/>
  <c r="M31" i="36"/>
  <c r="P31" i="36"/>
  <c r="N51" i="37"/>
  <c r="F51" i="37"/>
  <c r="J50" i="37"/>
  <c r="B45" i="38"/>
  <c r="B44" i="38"/>
  <c r="D155" i="6"/>
  <c r="H25" i="6"/>
  <c r="H147" i="6"/>
  <c r="P23" i="6"/>
  <c r="H20" i="6"/>
  <c r="E11" i="13"/>
  <c r="P25" i="6"/>
  <c r="M33" i="13"/>
  <c r="E31" i="13"/>
  <c r="Q25" i="6"/>
  <c r="Q146" i="6"/>
  <c r="O27" i="13"/>
  <c r="O16" i="14"/>
  <c r="G16" i="14"/>
  <c r="J15" i="10"/>
  <c r="J14" i="10"/>
  <c r="F14" i="10"/>
  <c r="J13" i="10"/>
  <c r="J12" i="10"/>
  <c r="F12" i="10"/>
  <c r="J11" i="10"/>
  <c r="J10" i="10"/>
  <c r="F10" i="10"/>
  <c r="J9" i="10"/>
  <c r="F8" i="10"/>
  <c r="J7" i="10"/>
  <c r="B7" i="10"/>
  <c r="F6" i="10"/>
  <c r="M26" i="12"/>
  <c r="I26" i="12"/>
  <c r="E26" i="12"/>
  <c r="Q25" i="12"/>
  <c r="M25" i="12"/>
  <c r="I25" i="12"/>
  <c r="E25" i="12"/>
  <c r="I23" i="10"/>
  <c r="I21" i="10"/>
  <c r="K15" i="12"/>
  <c r="C15" i="12"/>
  <c r="K14" i="12"/>
  <c r="C14" i="12"/>
  <c r="K9" i="12"/>
  <c r="C9" i="12"/>
  <c r="P33" i="10"/>
  <c r="H32" i="10"/>
  <c r="D32" i="10"/>
  <c r="P31" i="10"/>
  <c r="H30" i="10"/>
  <c r="N26" i="10"/>
  <c r="J26" i="10"/>
  <c r="B25" i="10"/>
  <c r="J24" i="10"/>
  <c r="B23" i="10"/>
  <c r="N22" i="10"/>
  <c r="J22" i="10"/>
  <c r="J20" i="10"/>
  <c r="O8" i="13"/>
  <c r="C30" i="24"/>
  <c r="O30" i="25"/>
  <c r="G30" i="25"/>
  <c r="O53" i="39"/>
  <c r="O40" i="39"/>
  <c r="O52" i="39"/>
  <c r="O39" i="39"/>
  <c r="G39" i="39"/>
  <c r="G52" i="39"/>
  <c r="C52" i="39"/>
  <c r="C39" i="39"/>
  <c r="O38" i="39"/>
  <c r="O51" i="39"/>
  <c r="O50" i="39"/>
  <c r="O37" i="39"/>
  <c r="C37" i="39"/>
  <c r="C50" i="39"/>
  <c r="O36" i="39"/>
  <c r="O49" i="39"/>
  <c r="C36" i="39"/>
  <c r="C49" i="39"/>
  <c r="C48" i="39"/>
  <c r="C35" i="39"/>
  <c r="O47" i="39"/>
  <c r="O34" i="39"/>
  <c r="C34" i="39"/>
  <c r="C47" i="39"/>
  <c r="O46" i="39"/>
  <c r="O33" i="39"/>
  <c r="C46" i="39"/>
  <c r="C33" i="39"/>
  <c r="O45" i="39"/>
  <c r="O32" i="39"/>
  <c r="Q18" i="13"/>
  <c r="M18" i="13"/>
  <c r="I18" i="13"/>
  <c r="E18" i="13"/>
  <c r="Q17" i="13"/>
  <c r="M17" i="13"/>
  <c r="I17" i="13"/>
  <c r="E17" i="13"/>
  <c r="Q15" i="13"/>
  <c r="M15" i="13"/>
  <c r="I15" i="13"/>
  <c r="E15" i="13"/>
  <c r="Q14" i="13"/>
  <c r="M14" i="13"/>
  <c r="I14" i="13"/>
  <c r="E14" i="13"/>
  <c r="Q13" i="13"/>
  <c r="M13" i="13"/>
  <c r="I13" i="13"/>
  <c r="E13" i="13"/>
  <c r="Q12" i="13"/>
  <c r="M12" i="13"/>
  <c r="I12" i="13"/>
  <c r="E12" i="13"/>
  <c r="Q11" i="13"/>
  <c r="M11" i="13"/>
  <c r="I11" i="13"/>
  <c r="Q10" i="13"/>
  <c r="M10" i="13"/>
  <c r="I10" i="13"/>
  <c r="E10" i="13"/>
  <c r="Q9" i="13"/>
  <c r="M9" i="13"/>
  <c r="I9" i="13"/>
  <c r="E9" i="13"/>
  <c r="Q8" i="13"/>
  <c r="M8" i="13"/>
  <c r="I8" i="13"/>
  <c r="E8" i="13"/>
  <c r="Q7" i="13"/>
  <c r="M7" i="13"/>
  <c r="I7" i="13"/>
  <c r="E7" i="13"/>
  <c r="Q6" i="13"/>
  <c r="M32" i="14"/>
  <c r="M24" i="14"/>
  <c r="Q22" i="14"/>
  <c r="M22" i="14"/>
  <c r="M20" i="14"/>
  <c r="M13" i="26"/>
  <c r="P11" i="27"/>
  <c r="K129" i="6"/>
  <c r="L33" i="12"/>
  <c r="D33" i="12"/>
  <c r="L32" i="12"/>
  <c r="D32" i="12"/>
  <c r="L31" i="12"/>
  <c r="D31" i="12"/>
  <c r="L30" i="12"/>
  <c r="D30" i="12"/>
  <c r="M25" i="13"/>
  <c r="E25" i="13"/>
  <c r="M23" i="13"/>
  <c r="M21" i="13"/>
  <c r="I21" i="13"/>
  <c r="E21" i="13"/>
  <c r="Q33" i="12"/>
  <c r="M33" i="12"/>
  <c r="I33" i="12"/>
  <c r="E33" i="12"/>
  <c r="Q32" i="12"/>
  <c r="M32" i="12"/>
  <c r="I32" i="12"/>
  <c r="E32" i="12"/>
  <c r="Q31" i="12"/>
  <c r="M31" i="12"/>
  <c r="I31" i="12"/>
  <c r="E31" i="12"/>
  <c r="Q30" i="12"/>
  <c r="I30" i="12"/>
  <c r="E33" i="13"/>
  <c r="I31" i="13"/>
  <c r="H29" i="9"/>
  <c r="K24" i="25"/>
  <c r="J23" i="25"/>
  <c r="F23" i="25"/>
  <c r="Q22" i="25"/>
  <c r="I22" i="25"/>
  <c r="H21" i="25"/>
  <c r="D21" i="25"/>
  <c r="M6" i="13"/>
  <c r="I6" i="13"/>
  <c r="E6" i="13"/>
  <c r="Q5" i="13"/>
  <c r="M5" i="13"/>
  <c r="I5" i="13"/>
  <c r="E5" i="13"/>
  <c r="Q32" i="14"/>
  <c r="Q10" i="14"/>
  <c r="Q8" i="14"/>
  <c r="I7" i="14"/>
  <c r="Q33" i="23"/>
  <c r="M33" i="23"/>
  <c r="I33" i="23"/>
  <c r="E33" i="23"/>
  <c r="L32" i="23"/>
  <c r="H32" i="23"/>
  <c r="D32" i="23"/>
  <c r="E28" i="23"/>
  <c r="G12" i="23"/>
  <c r="C12" i="24"/>
  <c r="J11" i="24"/>
  <c r="M10" i="25"/>
  <c r="E10" i="25"/>
  <c r="L9" i="25"/>
  <c r="H9" i="25"/>
  <c r="D9" i="25"/>
  <c r="G8" i="25"/>
  <c r="N7" i="24"/>
  <c r="J7" i="25"/>
  <c r="F7" i="25"/>
  <c r="I6" i="25"/>
  <c r="D5" i="25"/>
  <c r="K32" i="21"/>
  <c r="C32" i="21"/>
  <c r="P28" i="23"/>
  <c r="L28" i="23"/>
  <c r="D28" i="23"/>
  <c r="O26" i="23"/>
  <c r="G26" i="23"/>
  <c r="C26" i="23"/>
  <c r="N25" i="23"/>
  <c r="F25" i="23"/>
  <c r="Q24" i="23"/>
  <c r="M24" i="23"/>
  <c r="E24" i="23"/>
  <c r="P23" i="23"/>
  <c r="L23" i="23"/>
  <c r="D23" i="23"/>
  <c r="O22" i="23"/>
  <c r="K22" i="23"/>
  <c r="C22" i="23"/>
  <c r="N21" i="23"/>
  <c r="J21" i="23"/>
  <c r="Q20" i="23"/>
  <c r="I20" i="23"/>
  <c r="P14" i="23"/>
  <c r="L14" i="23"/>
  <c r="H14" i="23"/>
  <c r="D14" i="23"/>
  <c r="O13" i="23"/>
  <c r="K13" i="23"/>
  <c r="G13" i="23"/>
  <c r="C13" i="23"/>
  <c r="N12" i="23"/>
  <c r="J12" i="23"/>
  <c r="F12" i="23"/>
  <c r="Q11" i="23"/>
  <c r="M11" i="23"/>
  <c r="I11" i="23"/>
  <c r="E11" i="23"/>
  <c r="P10" i="23"/>
  <c r="L10" i="23"/>
  <c r="H10" i="23"/>
  <c r="D10" i="23"/>
  <c r="O9" i="23"/>
  <c r="K9" i="23"/>
  <c r="G9" i="23"/>
  <c r="C9" i="23"/>
  <c r="N8" i="23"/>
  <c r="J8" i="23"/>
  <c r="F8" i="23"/>
  <c r="Q7" i="23"/>
  <c r="M7" i="23"/>
  <c r="I7" i="23"/>
  <c r="E7" i="23"/>
  <c r="P6" i="23"/>
  <c r="L6" i="23"/>
  <c r="H6" i="23"/>
  <c r="D6" i="23"/>
  <c r="O5" i="23"/>
  <c r="K5" i="23"/>
  <c r="G5" i="23"/>
  <c r="C5" i="23"/>
  <c r="K28" i="24"/>
  <c r="N26" i="21"/>
  <c r="C18" i="21"/>
  <c r="F17" i="21"/>
  <c r="L14" i="24"/>
  <c r="C13" i="24"/>
  <c r="H10" i="24"/>
  <c r="L6" i="24"/>
  <c r="H6" i="24"/>
  <c r="P16" i="25"/>
  <c r="P10" i="25"/>
  <c r="L10" i="25"/>
  <c r="H10" i="25"/>
  <c r="D10" i="25"/>
  <c r="O9" i="25"/>
  <c r="K9" i="25"/>
  <c r="G9" i="25"/>
  <c r="C9" i="25"/>
  <c r="N8" i="25"/>
  <c r="J8" i="25"/>
  <c r="F8" i="25"/>
  <c r="Q7" i="25"/>
  <c r="M7" i="25"/>
  <c r="I7" i="25"/>
  <c r="E7" i="25"/>
  <c r="P6" i="25"/>
  <c r="L6" i="25"/>
  <c r="H6" i="25"/>
  <c r="D6" i="25"/>
  <c r="O5" i="25"/>
  <c r="K5" i="25"/>
  <c r="G5" i="25"/>
  <c r="N53" i="37"/>
  <c r="N40" i="37"/>
  <c r="F53" i="37"/>
  <c r="F40" i="37"/>
  <c r="B53" i="38"/>
  <c r="J39" i="37"/>
  <c r="J52" i="37"/>
  <c r="B52" i="38"/>
  <c r="B39" i="37"/>
  <c r="B51" i="38"/>
  <c r="B38" i="37"/>
  <c r="B50" i="38"/>
  <c r="N36" i="37"/>
  <c r="N49" i="37"/>
  <c r="B49" i="38"/>
  <c r="B36" i="37"/>
  <c r="B49" i="37"/>
  <c r="J35" i="37"/>
  <c r="J48" i="37"/>
  <c r="B48" i="38"/>
  <c r="B35" i="37"/>
  <c r="F34" i="37"/>
  <c r="F47" i="37"/>
  <c r="B47" i="38"/>
  <c r="B34" i="37"/>
  <c r="B46" i="38"/>
  <c r="B33" i="37"/>
  <c r="P33" i="24"/>
  <c r="C32" i="24"/>
  <c r="E30" i="24"/>
  <c r="G28" i="23"/>
  <c r="N26" i="23"/>
  <c r="E25" i="23"/>
  <c r="P24" i="23"/>
  <c r="L24" i="23"/>
  <c r="G23" i="23"/>
  <c r="C23" i="23"/>
  <c r="O18" i="23"/>
  <c r="N33" i="24"/>
  <c r="M32" i="24"/>
  <c r="P31" i="24"/>
  <c r="L31" i="24"/>
  <c r="D31" i="24"/>
  <c r="K30" i="24"/>
  <c r="N18" i="21"/>
  <c r="J18" i="21"/>
  <c r="F18" i="21"/>
  <c r="L15" i="21"/>
  <c r="O14" i="21"/>
  <c r="F13" i="21"/>
  <c r="I12" i="21"/>
  <c r="J9" i="21"/>
  <c r="P7" i="21"/>
  <c r="D7" i="21"/>
  <c r="F5" i="21"/>
  <c r="M32" i="21"/>
  <c r="D31" i="21"/>
  <c r="Q32" i="25"/>
  <c r="H31" i="25"/>
  <c r="C30" i="25"/>
  <c r="Q24" i="25"/>
  <c r="M24" i="25"/>
  <c r="E24" i="25"/>
  <c r="P23" i="25"/>
  <c r="L23" i="25"/>
  <c r="D23" i="25"/>
  <c r="O22" i="25"/>
  <c r="K22" i="25"/>
  <c r="C22" i="25"/>
  <c r="N21" i="25"/>
  <c r="Q20" i="25"/>
  <c r="I20" i="25"/>
  <c r="F49" i="37"/>
  <c r="B40" i="37"/>
  <c r="N38" i="37"/>
  <c r="J37" i="37"/>
  <c r="D15" i="24"/>
  <c r="N33" i="23"/>
  <c r="J33" i="23"/>
  <c r="F33" i="23"/>
  <c r="Q32" i="23"/>
  <c r="M32" i="23"/>
  <c r="I32" i="23"/>
  <c r="E32" i="23"/>
  <c r="P31" i="23"/>
  <c r="L31" i="23"/>
  <c r="H31" i="23"/>
  <c r="O30" i="23"/>
  <c r="C30" i="23"/>
  <c r="Q33" i="21"/>
  <c r="H32" i="21"/>
  <c r="G31" i="21"/>
  <c r="Q27" i="21"/>
  <c r="C25" i="21"/>
  <c r="Q13" i="21"/>
  <c r="D12" i="21"/>
  <c r="Q9" i="21"/>
  <c r="O7" i="21"/>
  <c r="O18" i="21"/>
  <c r="P24" i="25"/>
  <c r="L24" i="25"/>
  <c r="H24" i="25"/>
  <c r="D24" i="25"/>
  <c r="O23" i="25"/>
  <c r="K23" i="25"/>
  <c r="C23" i="25"/>
  <c r="N22" i="25"/>
  <c r="J22" i="25"/>
  <c r="F22" i="25"/>
  <c r="Q21" i="25"/>
  <c r="M21" i="25"/>
  <c r="I21" i="25"/>
  <c r="E21" i="25"/>
  <c r="D20" i="25"/>
  <c r="J48" i="38"/>
  <c r="J46" i="38"/>
  <c r="J45" i="38"/>
  <c r="O37" i="37"/>
  <c r="Q51" i="38"/>
  <c r="M53" i="38"/>
  <c r="I53" i="38"/>
  <c r="E53" i="38"/>
  <c r="Q52" i="38"/>
  <c r="M52" i="38"/>
  <c r="I52" i="38"/>
  <c r="E52" i="38"/>
  <c r="M51" i="38"/>
  <c r="I51" i="38"/>
  <c r="E51" i="38"/>
  <c r="Q50" i="38"/>
  <c r="M50" i="38"/>
  <c r="I50" i="38"/>
  <c r="E50" i="38"/>
  <c r="M49" i="38"/>
  <c r="I49" i="38"/>
  <c r="E49" i="38"/>
  <c r="Q48" i="38"/>
  <c r="M48" i="38"/>
  <c r="I48" i="38"/>
  <c r="E48" i="38"/>
  <c r="M47" i="38"/>
  <c r="I47" i="38"/>
  <c r="E47" i="38"/>
  <c r="Q46" i="38"/>
  <c r="M46" i="38"/>
  <c r="I46" i="38"/>
  <c r="E46" i="38"/>
  <c r="M45" i="38"/>
  <c r="I45" i="38"/>
  <c r="E45" i="38"/>
  <c r="D31" i="39"/>
  <c r="N44" i="39"/>
  <c r="J44" i="39"/>
  <c r="B44" i="39"/>
  <c r="H50" i="37"/>
  <c r="P53" i="37"/>
  <c r="H53" i="37"/>
  <c r="P52" i="37"/>
  <c r="H52" i="37"/>
  <c r="P51" i="37"/>
  <c r="H51" i="37"/>
  <c r="P50" i="37"/>
  <c r="P49" i="37"/>
  <c r="H49" i="37"/>
  <c r="P48" i="37"/>
  <c r="P47" i="37"/>
  <c r="H47" i="37"/>
  <c r="D45" i="37"/>
  <c r="P32" i="36"/>
  <c r="O30" i="36"/>
  <c r="G23" i="6"/>
  <c r="B19" i="7"/>
  <c r="B4" i="7"/>
  <c r="M8" i="24"/>
  <c r="M8" i="23"/>
  <c r="O6" i="24"/>
  <c r="O15" i="23"/>
  <c r="M20" i="23"/>
  <c r="G26" i="24"/>
  <c r="G26" i="21"/>
  <c r="J25" i="21"/>
  <c r="F25" i="24"/>
  <c r="F25" i="21"/>
  <c r="M24" i="21"/>
  <c r="M24" i="24"/>
  <c r="E24" i="24"/>
  <c r="E24" i="21"/>
  <c r="O22" i="21"/>
  <c r="O22" i="24"/>
  <c r="F21" i="21"/>
  <c r="E20" i="21"/>
  <c r="N16" i="21"/>
  <c r="Q24" i="21"/>
  <c r="Q27" i="12"/>
  <c r="E27" i="13"/>
  <c r="K33" i="12"/>
  <c r="C33" i="12"/>
  <c r="G32" i="10"/>
  <c r="O31" i="10"/>
  <c r="C31" i="12"/>
  <c r="H32" i="14"/>
  <c r="Q23" i="14"/>
  <c r="I23" i="14"/>
  <c r="E22" i="14"/>
  <c r="I21" i="14"/>
  <c r="Q20" i="14"/>
  <c r="E20" i="14"/>
  <c r="K27" i="21"/>
  <c r="K28" i="23"/>
  <c r="E21" i="21"/>
  <c r="E21" i="23"/>
  <c r="H20" i="21"/>
  <c r="G23" i="25"/>
  <c r="K8" i="36"/>
  <c r="L8" i="36"/>
  <c r="O14" i="26"/>
  <c r="I23" i="6"/>
  <c r="I20" i="6"/>
  <c r="I17" i="14"/>
  <c r="L14" i="12"/>
  <c r="H14" i="12"/>
  <c r="D14" i="12"/>
  <c r="L12" i="12"/>
  <c r="H12" i="12"/>
  <c r="D12" i="12"/>
  <c r="L10" i="12"/>
  <c r="H10" i="12"/>
  <c r="D10" i="12"/>
  <c r="L8" i="12"/>
  <c r="H8" i="12"/>
  <c r="D8" i="12"/>
  <c r="L6" i="12"/>
  <c r="H6" i="12"/>
  <c r="D6" i="12"/>
  <c r="K26" i="12"/>
  <c r="O32" i="14"/>
  <c r="G31" i="14"/>
  <c r="C31" i="14"/>
  <c r="D23" i="21"/>
  <c r="M30" i="25"/>
  <c r="H96" i="6"/>
  <c r="M128" i="6"/>
  <c r="G179" i="6"/>
  <c r="O23" i="6"/>
  <c r="O20" i="6"/>
  <c r="G20" i="6"/>
  <c r="J27" i="12"/>
  <c r="K18" i="12"/>
  <c r="C18" i="12"/>
  <c r="C17" i="12"/>
  <c r="D11" i="23"/>
  <c r="D11" i="24"/>
  <c r="O10" i="24"/>
  <c r="O10" i="23"/>
  <c r="L27" i="21"/>
  <c r="D27" i="21"/>
  <c r="K26" i="21"/>
  <c r="C26" i="24"/>
  <c r="C26" i="21"/>
  <c r="N25" i="21"/>
  <c r="P23" i="21"/>
  <c r="L23" i="21"/>
  <c r="L23" i="24"/>
  <c r="H23" i="21"/>
  <c r="C22" i="24"/>
  <c r="C22" i="21"/>
  <c r="N21" i="24"/>
  <c r="N21" i="21"/>
  <c r="J21" i="21"/>
  <c r="J21" i="24"/>
  <c r="Q20" i="21"/>
  <c r="Q20" i="24"/>
  <c r="M20" i="24"/>
  <c r="I20" i="21"/>
  <c r="I20" i="24"/>
  <c r="C6" i="25"/>
  <c r="C131" i="6"/>
  <c r="O33" i="10"/>
  <c r="G33" i="10"/>
  <c r="O32" i="10"/>
  <c r="K32" i="12"/>
  <c r="C32" i="12"/>
  <c r="K31" i="12"/>
  <c r="G31" i="10"/>
  <c r="O30" i="10"/>
  <c r="G30" i="10"/>
  <c r="C30" i="10"/>
  <c r="M16" i="13"/>
  <c r="L32" i="14"/>
  <c r="L30" i="14"/>
  <c r="Q24" i="14"/>
  <c r="E24" i="14"/>
  <c r="M23" i="14"/>
  <c r="E23" i="14"/>
  <c r="I22" i="14"/>
  <c r="Q21" i="14"/>
  <c r="M21" i="14"/>
  <c r="E21" i="14"/>
  <c r="I20" i="14"/>
  <c r="I9" i="25"/>
  <c r="I9" i="23"/>
  <c r="O27" i="21"/>
  <c r="O28" i="23"/>
  <c r="I25" i="21"/>
  <c r="I25" i="23"/>
  <c r="O33" i="21"/>
  <c r="I31" i="21"/>
  <c r="L24" i="21"/>
  <c r="J22" i="21"/>
  <c r="M20" i="21"/>
  <c r="J6" i="25"/>
  <c r="N25" i="24"/>
  <c r="G10" i="25"/>
  <c r="P8" i="36"/>
  <c r="G8" i="36"/>
  <c r="H8" i="36"/>
  <c r="L179" i="6"/>
  <c r="B113" i="6"/>
  <c r="B55" i="6"/>
  <c r="I24" i="6"/>
  <c r="G27" i="12"/>
  <c r="C27" i="13"/>
  <c r="L16" i="12"/>
  <c r="O5" i="13"/>
  <c r="N24" i="13"/>
  <c r="C23" i="14"/>
  <c r="O30" i="14"/>
  <c r="G6" i="14"/>
  <c r="O28" i="24"/>
  <c r="C28" i="24"/>
  <c r="K18" i="23"/>
  <c r="C18" i="23"/>
  <c r="O18" i="24"/>
  <c r="K18" i="24"/>
  <c r="K18" i="21"/>
  <c r="G18" i="24"/>
  <c r="N17" i="24"/>
  <c r="J17" i="24"/>
  <c r="J17" i="21"/>
  <c r="O16" i="24"/>
  <c r="N17" i="21"/>
  <c r="L6" i="21"/>
  <c r="C26" i="12"/>
  <c r="K25" i="12"/>
  <c r="G25" i="10"/>
  <c r="C25" i="12"/>
  <c r="O24" i="10"/>
  <c r="K24" i="12"/>
  <c r="C24" i="12"/>
  <c r="K23" i="12"/>
  <c r="G23" i="10"/>
  <c r="C23" i="12"/>
  <c r="O22" i="10"/>
  <c r="K22" i="12"/>
  <c r="C22" i="12"/>
  <c r="K21" i="12"/>
  <c r="G21" i="10"/>
  <c r="C21" i="12"/>
  <c r="O20" i="10"/>
  <c r="Q18" i="12"/>
  <c r="M18" i="12"/>
  <c r="I18" i="12"/>
  <c r="E18" i="12"/>
  <c r="Q17" i="12"/>
  <c r="I17" i="12"/>
  <c r="I25" i="13"/>
  <c r="E23" i="13"/>
  <c r="E20" i="13"/>
  <c r="M4" i="9"/>
  <c r="D9" i="14"/>
  <c r="L15" i="23"/>
  <c r="K30" i="23"/>
  <c r="G30" i="23"/>
  <c r="P14" i="24"/>
  <c r="P14" i="21"/>
  <c r="H14" i="21"/>
  <c r="N12" i="24"/>
  <c r="N12" i="21"/>
  <c r="J12" i="21"/>
  <c r="P10" i="24"/>
  <c r="P10" i="21"/>
  <c r="L10" i="24"/>
  <c r="L10" i="21"/>
  <c r="D10" i="21"/>
  <c r="D10" i="24"/>
  <c r="N8" i="24"/>
  <c r="N8" i="21"/>
  <c r="J8" i="24"/>
  <c r="J8" i="21"/>
  <c r="F8" i="21"/>
  <c r="H6" i="21"/>
  <c r="D6" i="24"/>
  <c r="D6" i="21"/>
  <c r="C13" i="21"/>
  <c r="L28" i="12"/>
  <c r="H28" i="12"/>
  <c r="D28" i="12"/>
  <c r="L26" i="12"/>
  <c r="H26" i="12"/>
  <c r="D26" i="12"/>
  <c r="L24" i="12"/>
  <c r="H24" i="12"/>
  <c r="D24" i="12"/>
  <c r="L22" i="12"/>
  <c r="H22" i="12"/>
  <c r="D22" i="12"/>
  <c r="L20" i="12"/>
  <c r="D20" i="12"/>
  <c r="Q15" i="12"/>
  <c r="M15" i="12"/>
  <c r="I15" i="10"/>
  <c r="E15" i="12"/>
  <c r="Q14" i="12"/>
  <c r="M14" i="12"/>
  <c r="I14" i="12"/>
  <c r="E14" i="12"/>
  <c r="Q13" i="12"/>
  <c r="M13" i="12"/>
  <c r="I13" i="10"/>
  <c r="E13" i="12"/>
  <c r="Q12" i="12"/>
  <c r="M12" i="12"/>
  <c r="I12" i="12"/>
  <c r="E12" i="12"/>
  <c r="Q11" i="12"/>
  <c r="M11" i="12"/>
  <c r="I11" i="10"/>
  <c r="E11" i="12"/>
  <c r="Q10" i="12"/>
  <c r="M10" i="12"/>
  <c r="I10" i="12"/>
  <c r="E10" i="12"/>
  <c r="Q9" i="12"/>
  <c r="M9" i="12"/>
  <c r="I9" i="12"/>
  <c r="E9" i="12"/>
  <c r="Q8" i="12"/>
  <c r="M8" i="12"/>
  <c r="I8" i="12"/>
  <c r="E8" i="12"/>
  <c r="Q7" i="12"/>
  <c r="M7" i="12"/>
  <c r="I7" i="10"/>
  <c r="E7" i="12"/>
  <c r="Q6" i="12"/>
  <c r="M6" i="12"/>
  <c r="I6" i="12"/>
  <c r="E6" i="12"/>
  <c r="Q5" i="12"/>
  <c r="M5" i="12"/>
  <c r="I5" i="10"/>
  <c r="Q33" i="13"/>
  <c r="Q32" i="13"/>
  <c r="M32" i="13"/>
  <c r="I32" i="13"/>
  <c r="Q31" i="13"/>
  <c r="M31" i="13"/>
  <c r="Q30" i="13"/>
  <c r="M30" i="13"/>
  <c r="I29" i="9"/>
  <c r="E30" i="13"/>
  <c r="M29" i="9"/>
  <c r="D28" i="13"/>
  <c r="H26" i="10"/>
  <c r="D26" i="10"/>
  <c r="P25" i="10"/>
  <c r="H24" i="10"/>
  <c r="D24" i="10"/>
  <c r="P23" i="10"/>
  <c r="H22" i="10"/>
  <c r="D22" i="10"/>
  <c r="P21" i="10"/>
  <c r="P20" i="10"/>
  <c r="J18" i="10"/>
  <c r="N17" i="10"/>
  <c r="J17" i="10"/>
  <c r="F17" i="10"/>
  <c r="P15" i="10"/>
  <c r="P14" i="10"/>
  <c r="P13" i="10"/>
  <c r="P12" i="10"/>
  <c r="P11" i="10"/>
  <c r="P10" i="10"/>
  <c r="P9" i="10"/>
  <c r="P7" i="10"/>
  <c r="D6" i="10"/>
  <c r="P4" i="9"/>
  <c r="H4" i="9"/>
  <c r="E4" i="9"/>
  <c r="I32" i="14"/>
  <c r="E32" i="14"/>
  <c r="I31" i="14"/>
  <c r="E31" i="14"/>
  <c r="I30" i="14"/>
  <c r="E30" i="14"/>
  <c r="O24" i="14"/>
  <c r="G23" i="14"/>
  <c r="O22" i="14"/>
  <c r="G21" i="14"/>
  <c r="O20" i="14"/>
  <c r="G19" i="14"/>
  <c r="Q17" i="14"/>
  <c r="M17" i="14"/>
  <c r="E17" i="14"/>
  <c r="C10" i="14"/>
  <c r="O9" i="14"/>
  <c r="G8" i="14"/>
  <c r="C8" i="14"/>
  <c r="O7" i="14"/>
  <c r="C6" i="14"/>
  <c r="O5" i="14"/>
  <c r="Q30" i="14"/>
  <c r="Q18" i="23"/>
  <c r="M18" i="23"/>
  <c r="I18" i="23"/>
  <c r="E18" i="23"/>
  <c r="P17" i="23"/>
  <c r="L17" i="23"/>
  <c r="I14" i="23"/>
  <c r="M28" i="24"/>
  <c r="E27" i="21"/>
  <c r="E28" i="24"/>
  <c r="O25" i="24"/>
  <c r="K25" i="24"/>
  <c r="K25" i="21"/>
  <c r="G25" i="24"/>
  <c r="M23" i="24"/>
  <c r="M23" i="21"/>
  <c r="I23" i="24"/>
  <c r="I23" i="21"/>
  <c r="E23" i="24"/>
  <c r="P22" i="21"/>
  <c r="P22" i="24"/>
  <c r="K21" i="24"/>
  <c r="G21" i="24"/>
  <c r="G21" i="21"/>
  <c r="C21" i="24"/>
  <c r="P18" i="24"/>
  <c r="P18" i="21"/>
  <c r="C17" i="24"/>
  <c r="C17" i="21"/>
  <c r="F9" i="24"/>
  <c r="N4" i="21"/>
  <c r="O25" i="21"/>
  <c r="E33" i="25"/>
  <c r="P29" i="25"/>
  <c r="D17" i="25"/>
  <c r="E10" i="23"/>
  <c r="F8" i="24"/>
  <c r="N10" i="25"/>
  <c r="P8" i="25"/>
  <c r="H8" i="25"/>
  <c r="Q24" i="12"/>
  <c r="M24" i="12"/>
  <c r="I24" i="12"/>
  <c r="E24" i="12"/>
  <c r="Q23" i="12"/>
  <c r="M23" i="12"/>
  <c r="E23" i="12"/>
  <c r="Q22" i="12"/>
  <c r="M22" i="12"/>
  <c r="I22" i="12"/>
  <c r="E22" i="12"/>
  <c r="Q21" i="12"/>
  <c r="M21" i="12"/>
  <c r="E21" i="12"/>
  <c r="Q20" i="12"/>
  <c r="I20" i="12"/>
  <c r="B33" i="10"/>
  <c r="N32" i="13"/>
  <c r="J32" i="10"/>
  <c r="F32" i="10"/>
  <c r="B31" i="10"/>
  <c r="N30" i="10"/>
  <c r="J30" i="10"/>
  <c r="F30" i="10"/>
  <c r="M28" i="13"/>
  <c r="I28" i="13"/>
  <c r="Q26" i="13"/>
  <c r="M26" i="13"/>
  <c r="I26" i="13"/>
  <c r="E26" i="13"/>
  <c r="Q25" i="13"/>
  <c r="Q24" i="13"/>
  <c r="M24" i="13"/>
  <c r="I24" i="13"/>
  <c r="Q23" i="13"/>
  <c r="Q22" i="13"/>
  <c r="M22" i="13"/>
  <c r="I22" i="13"/>
  <c r="E22" i="13"/>
  <c r="Q21" i="13"/>
  <c r="Q20" i="13"/>
  <c r="M20" i="13"/>
  <c r="I20" i="13"/>
  <c r="P18" i="10"/>
  <c r="P17" i="10"/>
  <c r="O4" i="9"/>
  <c r="K4" i="9"/>
  <c r="G4" i="9"/>
  <c r="L24" i="14"/>
  <c r="H24" i="14"/>
  <c r="L22" i="14"/>
  <c r="H22" i="14"/>
  <c r="L20" i="14"/>
  <c r="H20" i="14"/>
  <c r="G17" i="14"/>
  <c r="I10" i="14"/>
  <c r="E10" i="14"/>
  <c r="Q9" i="14"/>
  <c r="I9" i="14"/>
  <c r="E9" i="14"/>
  <c r="I8" i="14"/>
  <c r="E8" i="14"/>
  <c r="E7" i="14"/>
  <c r="Q6" i="14"/>
  <c r="M6" i="14"/>
  <c r="E6" i="14"/>
  <c r="Q5" i="14"/>
  <c r="M4" i="14"/>
  <c r="I5" i="14"/>
  <c r="E5" i="14"/>
  <c r="C17" i="14"/>
  <c r="N14" i="21"/>
  <c r="N14" i="23"/>
  <c r="F14" i="23"/>
  <c r="L12" i="21"/>
  <c r="L12" i="23"/>
  <c r="D12" i="23"/>
  <c r="K11" i="21"/>
  <c r="K11" i="23"/>
  <c r="C11" i="23"/>
  <c r="J10" i="21"/>
  <c r="J10" i="23"/>
  <c r="Q9" i="23"/>
  <c r="H8" i="21"/>
  <c r="H8" i="23"/>
  <c r="O7" i="23"/>
  <c r="Q5" i="23"/>
  <c r="M5" i="23"/>
  <c r="F33" i="24"/>
  <c r="F33" i="21"/>
  <c r="Q32" i="24"/>
  <c r="Q32" i="21"/>
  <c r="I32" i="21"/>
  <c r="I32" i="24"/>
  <c r="E32" i="21"/>
  <c r="E32" i="24"/>
  <c r="O30" i="24"/>
  <c r="O30" i="21"/>
  <c r="K30" i="21"/>
  <c r="G30" i="21"/>
  <c r="H5" i="24"/>
  <c r="G7" i="23"/>
  <c r="M20" i="25"/>
  <c r="O8" i="36"/>
  <c r="C8" i="36"/>
  <c r="C27" i="23"/>
  <c r="I28" i="23"/>
  <c r="P26" i="23"/>
  <c r="L26" i="23"/>
  <c r="H26" i="23"/>
  <c r="D26" i="23"/>
  <c r="O25" i="23"/>
  <c r="K25" i="23"/>
  <c r="G25" i="23"/>
  <c r="C25" i="23"/>
  <c r="N24" i="23"/>
  <c r="J24" i="23"/>
  <c r="F24" i="23"/>
  <c r="Q23" i="23"/>
  <c r="M23" i="23"/>
  <c r="I23" i="23"/>
  <c r="E23" i="23"/>
  <c r="P22" i="23"/>
  <c r="L22" i="23"/>
  <c r="H22" i="23"/>
  <c r="D22" i="23"/>
  <c r="O21" i="23"/>
  <c r="K21" i="23"/>
  <c r="G21" i="23"/>
  <c r="C21" i="23"/>
  <c r="N20" i="23"/>
  <c r="J20" i="23"/>
  <c r="F20" i="23"/>
  <c r="G18" i="23"/>
  <c r="J17" i="23"/>
  <c r="H13" i="23"/>
  <c r="F11" i="23"/>
  <c r="D9" i="23"/>
  <c r="F14" i="21"/>
  <c r="O11" i="21"/>
  <c r="F10" i="21"/>
  <c r="Q5" i="21"/>
  <c r="N6" i="21"/>
  <c r="I32" i="25"/>
  <c r="P31" i="25"/>
  <c r="L31" i="25"/>
  <c r="D31" i="25"/>
  <c r="K30" i="25"/>
  <c r="N24" i="25"/>
  <c r="J24" i="25"/>
  <c r="F24" i="25"/>
  <c r="Q23" i="25"/>
  <c r="M23" i="25"/>
  <c r="I23" i="25"/>
  <c r="E23" i="25"/>
  <c r="P22" i="25"/>
  <c r="L22" i="25"/>
  <c r="H22" i="25"/>
  <c r="D22" i="25"/>
  <c r="G21" i="25"/>
  <c r="C21" i="25"/>
  <c r="N17" i="25"/>
  <c r="J17" i="25"/>
  <c r="F17" i="25"/>
  <c r="O31" i="36"/>
  <c r="K31" i="36"/>
  <c r="K33" i="36"/>
  <c r="K30" i="36"/>
  <c r="G30" i="36"/>
  <c r="G31" i="36"/>
  <c r="G33" i="36"/>
  <c r="C31" i="36"/>
  <c r="C30" i="36"/>
  <c r="Q31" i="38"/>
  <c r="Q32" i="36"/>
  <c r="Q44" i="38"/>
  <c r="M44" i="38"/>
  <c r="M32" i="36"/>
  <c r="E32" i="36"/>
  <c r="E44" i="38"/>
  <c r="H28" i="23"/>
  <c r="K26" i="23"/>
  <c r="J25" i="23"/>
  <c r="I24" i="23"/>
  <c r="H23" i="23"/>
  <c r="G22" i="23"/>
  <c r="F21" i="23"/>
  <c r="C19" i="23"/>
  <c r="P18" i="23"/>
  <c r="L18" i="23"/>
  <c r="H18" i="23"/>
  <c r="D18" i="23"/>
  <c r="O17" i="23"/>
  <c r="K17" i="23"/>
  <c r="G17" i="23"/>
  <c r="C17" i="23"/>
  <c r="L33" i="24"/>
  <c r="K32" i="24"/>
  <c r="J31" i="24"/>
  <c r="I30" i="24"/>
  <c r="D15" i="21"/>
  <c r="Q12" i="21"/>
  <c r="P11" i="21"/>
  <c r="O10" i="21"/>
  <c r="M8" i="21"/>
  <c r="L7" i="21"/>
  <c r="K6" i="21"/>
  <c r="N9" i="25"/>
  <c r="P7" i="25"/>
  <c r="J5" i="25"/>
  <c r="Q12" i="24"/>
  <c r="N33" i="36"/>
  <c r="F33" i="36"/>
  <c r="H31" i="39"/>
  <c r="M31" i="39"/>
  <c r="K40" i="39"/>
  <c r="K53" i="39"/>
  <c r="G40" i="39"/>
  <c r="G53" i="39"/>
  <c r="K39" i="39"/>
  <c r="K52" i="39"/>
  <c r="K38" i="39"/>
  <c r="K51" i="39"/>
  <c r="G51" i="39"/>
  <c r="G38" i="39"/>
  <c r="K37" i="39"/>
  <c r="K50" i="39"/>
  <c r="G50" i="39"/>
  <c r="G37" i="39"/>
  <c r="K36" i="39"/>
  <c r="K49" i="39"/>
  <c r="G49" i="39"/>
  <c r="G36" i="39"/>
  <c r="K35" i="39"/>
  <c r="K48" i="39"/>
  <c r="G48" i="39"/>
  <c r="G35" i="39"/>
  <c r="K34" i="39"/>
  <c r="K47" i="39"/>
  <c r="G34" i="39"/>
  <c r="G47" i="39"/>
  <c r="K33" i="39"/>
  <c r="K46" i="39"/>
  <c r="K32" i="39"/>
  <c r="K45" i="39"/>
  <c r="G32" i="39"/>
  <c r="G45" i="39"/>
  <c r="K53" i="38"/>
  <c r="K40" i="37"/>
  <c r="G53" i="38"/>
  <c r="G40" i="37"/>
  <c r="K52" i="38"/>
  <c r="K39" i="37"/>
  <c r="G52" i="38"/>
  <c r="G39" i="37"/>
  <c r="C52" i="38"/>
  <c r="C39" i="37"/>
  <c r="K51" i="38"/>
  <c r="K38" i="37"/>
  <c r="G51" i="38"/>
  <c r="G38" i="37"/>
  <c r="K50" i="38"/>
  <c r="K37" i="37"/>
  <c r="G50" i="38"/>
  <c r="G37" i="37"/>
  <c r="C50" i="38"/>
  <c r="C37" i="37"/>
  <c r="K49" i="38"/>
  <c r="K36" i="37"/>
  <c r="G49" i="38"/>
  <c r="G36" i="37"/>
  <c r="K48" i="38"/>
  <c r="K35" i="37"/>
  <c r="G48" i="38"/>
  <c r="G35" i="37"/>
  <c r="C48" i="38"/>
  <c r="C35" i="37"/>
  <c r="K47" i="38"/>
  <c r="K34" i="37"/>
  <c r="G47" i="38"/>
  <c r="G34" i="37"/>
  <c r="K46" i="38"/>
  <c r="K33" i="37"/>
  <c r="G46" i="38"/>
  <c r="G33" i="37"/>
  <c r="C46" i="38"/>
  <c r="C33" i="37"/>
  <c r="K45" i="38"/>
  <c r="K32" i="37"/>
  <c r="G45" i="38"/>
  <c r="G32" i="37"/>
  <c r="P31" i="38"/>
  <c r="L31" i="38"/>
  <c r="H31" i="38"/>
  <c r="D31" i="38"/>
  <c r="C53" i="39"/>
  <c r="C51" i="39"/>
  <c r="G46" i="39"/>
  <c r="C45" i="39"/>
  <c r="O35" i="39"/>
  <c r="I8" i="36"/>
  <c r="E8" i="36"/>
  <c r="I31" i="39"/>
  <c r="N30" i="36"/>
  <c r="J30" i="36"/>
  <c r="F30" i="36"/>
  <c r="B30" i="36"/>
  <c r="J53" i="37"/>
  <c r="F52" i="37"/>
  <c r="J51" i="37"/>
  <c r="F50" i="37"/>
  <c r="J49" i="37"/>
  <c r="O31" i="38"/>
  <c r="K31" i="38"/>
  <c r="G31" i="38"/>
  <c r="C31" i="38"/>
  <c r="Q31" i="39"/>
  <c r="L31" i="39"/>
  <c r="P30" i="36"/>
  <c r="Q8" i="36"/>
  <c r="N52" i="37"/>
  <c r="B52" i="37"/>
  <c r="N50" i="37"/>
  <c r="B50" i="37"/>
  <c r="N31" i="38"/>
  <c r="J31" i="38"/>
  <c r="F31" i="38"/>
  <c r="B31" i="38"/>
  <c r="N53" i="38"/>
  <c r="F53" i="38"/>
  <c r="N52" i="38"/>
  <c r="F52" i="38"/>
  <c r="N51" i="38"/>
  <c r="F51" i="38"/>
  <c r="N50" i="38"/>
  <c r="F50" i="38"/>
  <c r="N49" i="38"/>
  <c r="F49" i="38"/>
  <c r="N48" i="38"/>
  <c r="F48" i="38"/>
  <c r="N47" i="38"/>
  <c r="F47" i="38"/>
  <c r="N46" i="38"/>
  <c r="F46" i="38"/>
  <c r="N45" i="38"/>
  <c r="F45" i="38"/>
  <c r="N44" i="38"/>
  <c r="F44" i="38"/>
  <c r="P31" i="39"/>
  <c r="E31" i="39"/>
  <c r="C97" i="6"/>
  <c r="C99" i="6"/>
  <c r="C98" i="6"/>
  <c r="C100" i="6"/>
  <c r="O25" i="6"/>
  <c r="G25" i="6"/>
  <c r="O21" i="6"/>
  <c r="G21" i="6"/>
  <c r="M24" i="6"/>
  <c r="M25" i="6"/>
  <c r="E24" i="6"/>
  <c r="E25" i="6"/>
  <c r="M23" i="6"/>
  <c r="E23" i="6"/>
  <c r="M20" i="6"/>
  <c r="M21" i="6"/>
  <c r="E20" i="6"/>
  <c r="E21" i="6"/>
  <c r="P27" i="12"/>
  <c r="H27" i="12"/>
  <c r="M30" i="12"/>
  <c r="E30" i="12"/>
  <c r="O27" i="10"/>
  <c r="K28" i="12"/>
  <c r="G28" i="12"/>
  <c r="G27" i="10"/>
  <c r="C28" i="12"/>
  <c r="G26" i="12"/>
  <c r="G26" i="10"/>
  <c r="O25" i="12"/>
  <c r="O25" i="10"/>
  <c r="G24" i="12"/>
  <c r="G24" i="10"/>
  <c r="O23" i="10"/>
  <c r="O23" i="12"/>
  <c r="G22" i="12"/>
  <c r="G22" i="10"/>
  <c r="O21" i="12"/>
  <c r="O21" i="10"/>
  <c r="K20" i="12"/>
  <c r="G20" i="12"/>
  <c r="G20" i="10"/>
  <c r="C20" i="12"/>
  <c r="E17" i="12"/>
  <c r="O15" i="10"/>
  <c r="O15" i="12"/>
  <c r="G14" i="12"/>
  <c r="G14" i="10"/>
  <c r="O13" i="12"/>
  <c r="O13" i="10"/>
  <c r="K13" i="12"/>
  <c r="K12" i="12"/>
  <c r="G12" i="12"/>
  <c r="G12" i="10"/>
  <c r="C12" i="12"/>
  <c r="O11" i="10"/>
  <c r="O11" i="12"/>
  <c r="K11" i="12"/>
  <c r="K10" i="12"/>
  <c r="G10" i="12"/>
  <c r="G10" i="10"/>
  <c r="C10" i="12"/>
  <c r="O9" i="12"/>
  <c r="O9" i="10"/>
  <c r="K8" i="12"/>
  <c r="G8" i="12"/>
  <c r="G8" i="10"/>
  <c r="C8" i="12"/>
  <c r="O7" i="10"/>
  <c r="O7" i="12"/>
  <c r="K7" i="12"/>
  <c r="K6" i="12"/>
  <c r="G6" i="12"/>
  <c r="G6" i="10"/>
  <c r="C6" i="12"/>
  <c r="O5" i="12"/>
  <c r="O5" i="10"/>
  <c r="K5" i="12"/>
  <c r="L33" i="10"/>
  <c r="L33" i="13"/>
  <c r="H33" i="10"/>
  <c r="H33" i="13"/>
  <c r="D33" i="10"/>
  <c r="D33" i="13"/>
  <c r="P32" i="10"/>
  <c r="P32" i="13"/>
  <c r="L32" i="10"/>
  <c r="L32" i="13"/>
  <c r="L31" i="10"/>
  <c r="L31" i="13"/>
  <c r="H31" i="10"/>
  <c r="H31" i="13"/>
  <c r="D31" i="10"/>
  <c r="D31" i="13"/>
  <c r="P30" i="10"/>
  <c r="P30" i="13"/>
  <c r="L30" i="10"/>
  <c r="L30" i="13"/>
  <c r="L29" i="9"/>
  <c r="D30" i="10"/>
  <c r="D29" i="9"/>
  <c r="J27" i="10"/>
  <c r="F28" i="13"/>
  <c r="B28" i="13"/>
  <c r="B27" i="10"/>
  <c r="F26" i="13"/>
  <c r="B26" i="13"/>
  <c r="B26" i="10"/>
  <c r="N25" i="13"/>
  <c r="J25" i="10"/>
  <c r="J25" i="13"/>
  <c r="F25" i="13"/>
  <c r="F24" i="13"/>
  <c r="B24" i="13"/>
  <c r="B24" i="10"/>
  <c r="N23" i="13"/>
  <c r="J23" i="13"/>
  <c r="J23" i="10"/>
  <c r="F23" i="13"/>
  <c r="F22" i="13"/>
  <c r="B22" i="13"/>
  <c r="B22" i="10"/>
  <c r="N21" i="13"/>
  <c r="J21" i="10"/>
  <c r="J21" i="13"/>
  <c r="F21" i="13"/>
  <c r="B21" i="13"/>
  <c r="B21" i="10"/>
  <c r="N20" i="13"/>
  <c r="F20" i="13"/>
  <c r="B20" i="13"/>
  <c r="B20" i="10"/>
  <c r="L18" i="10"/>
  <c r="L18" i="13"/>
  <c r="H18" i="10"/>
  <c r="H18" i="13"/>
  <c r="D18" i="10"/>
  <c r="D18" i="13"/>
  <c r="L17" i="10"/>
  <c r="L17" i="13"/>
  <c r="H17" i="10"/>
  <c r="H17" i="13"/>
  <c r="D17" i="10"/>
  <c r="D17" i="13"/>
  <c r="N15" i="13"/>
  <c r="F15" i="13"/>
  <c r="B15" i="13"/>
  <c r="B15" i="10"/>
  <c r="N14" i="13"/>
  <c r="F14" i="13"/>
  <c r="B14" i="13"/>
  <c r="B14" i="10"/>
  <c r="N13" i="13"/>
  <c r="F13" i="13"/>
  <c r="B13" i="13"/>
  <c r="B13" i="10"/>
  <c r="N12" i="13"/>
  <c r="F12" i="13"/>
  <c r="B12" i="13"/>
  <c r="B12" i="10"/>
  <c r="N11" i="13"/>
  <c r="F11" i="13"/>
  <c r="B11" i="13"/>
  <c r="B11" i="10"/>
  <c r="N10" i="13"/>
  <c r="F10" i="13"/>
  <c r="B10" i="13"/>
  <c r="B10" i="10"/>
  <c r="N9" i="13"/>
  <c r="F9" i="13"/>
  <c r="B9" i="13"/>
  <c r="B9" i="10"/>
  <c r="N8" i="13"/>
  <c r="J8" i="13"/>
  <c r="J8" i="10"/>
  <c r="F8" i="13"/>
  <c r="B8" i="13"/>
  <c r="B8" i="10"/>
  <c r="N7" i="13"/>
  <c r="F7" i="13"/>
  <c r="N6" i="13"/>
  <c r="J6" i="13"/>
  <c r="J6" i="10"/>
  <c r="F6" i="13"/>
  <c r="B6" i="13"/>
  <c r="B6" i="10"/>
  <c r="N5" i="13"/>
  <c r="N4" i="9"/>
  <c r="J5" i="10"/>
  <c r="J5" i="13"/>
  <c r="F4" i="9"/>
  <c r="B5" i="13"/>
  <c r="B5" i="10"/>
  <c r="K33" i="10"/>
  <c r="Q32" i="10"/>
  <c r="K31" i="10"/>
  <c r="Q30" i="10"/>
  <c r="Q27" i="10"/>
  <c r="F27" i="10"/>
  <c r="K26" i="10"/>
  <c r="Q25" i="10"/>
  <c r="F25" i="10"/>
  <c r="K24" i="10"/>
  <c r="Q23" i="10"/>
  <c r="F23" i="10"/>
  <c r="K22" i="10"/>
  <c r="Q21" i="10"/>
  <c r="F21" i="10"/>
  <c r="K20" i="10"/>
  <c r="K18" i="10"/>
  <c r="Q17" i="10"/>
  <c r="Q15" i="10"/>
  <c r="F15" i="10"/>
  <c r="K14" i="10"/>
  <c r="Q13" i="10"/>
  <c r="F13" i="10"/>
  <c r="K12" i="10"/>
  <c r="Q11" i="10"/>
  <c r="F11" i="10"/>
  <c r="K10" i="10"/>
  <c r="Q9" i="10"/>
  <c r="F9" i="10"/>
  <c r="K8" i="10"/>
  <c r="Q7" i="10"/>
  <c r="F7" i="10"/>
  <c r="K6" i="10"/>
  <c r="Q5" i="10"/>
  <c r="F5" i="10"/>
  <c r="P32" i="14"/>
  <c r="D32" i="14"/>
  <c r="P31" i="14"/>
  <c r="L31" i="14"/>
  <c r="H31" i="14"/>
  <c r="D31" i="14"/>
  <c r="P30" i="14"/>
  <c r="D30" i="14"/>
  <c r="N24" i="14"/>
  <c r="J24" i="14"/>
  <c r="F24" i="14"/>
  <c r="B24" i="14"/>
  <c r="N23" i="14"/>
  <c r="J23" i="14"/>
  <c r="F23" i="14"/>
  <c r="B23" i="14"/>
  <c r="N22" i="14"/>
  <c r="J22" i="14"/>
  <c r="F22" i="14"/>
  <c r="B22" i="14"/>
  <c r="N21" i="14"/>
  <c r="J21" i="14"/>
  <c r="F21" i="14"/>
  <c r="B21" i="14"/>
  <c r="N20" i="14"/>
  <c r="J20" i="14"/>
  <c r="F20" i="14"/>
  <c r="B20" i="14"/>
  <c r="P17" i="14"/>
  <c r="L17" i="14"/>
  <c r="H17" i="14"/>
  <c r="D17" i="14"/>
  <c r="N10" i="14"/>
  <c r="J10" i="14"/>
  <c r="F10" i="14"/>
  <c r="B10" i="14"/>
  <c r="N9" i="14"/>
  <c r="J9" i="14"/>
  <c r="F9" i="14"/>
  <c r="B9" i="14"/>
  <c r="N8" i="14"/>
  <c r="J8" i="14"/>
  <c r="F8" i="14"/>
  <c r="B8" i="14"/>
  <c r="N7" i="14"/>
  <c r="J7" i="14"/>
  <c r="F7" i="14"/>
  <c r="B7" i="14"/>
  <c r="N6" i="14"/>
  <c r="J6" i="14"/>
  <c r="F6" i="14"/>
  <c r="B6" i="14"/>
  <c r="N5" i="14"/>
  <c r="J5" i="14"/>
  <c r="F5" i="14"/>
  <c r="B5" i="14"/>
  <c r="G32" i="12"/>
  <c r="G30" i="12"/>
  <c r="O28" i="12"/>
  <c r="G25" i="12"/>
  <c r="I23" i="12"/>
  <c r="O20" i="12"/>
  <c r="G17" i="12"/>
  <c r="I15" i="12"/>
  <c r="O12" i="12"/>
  <c r="C11" i="12"/>
  <c r="G9" i="12"/>
  <c r="I7" i="12"/>
  <c r="J32" i="13"/>
  <c r="N30" i="13"/>
  <c r="H26" i="13"/>
  <c r="J24" i="13"/>
  <c r="N22" i="13"/>
  <c r="P21" i="13"/>
  <c r="P20" i="13"/>
  <c r="J15" i="13"/>
  <c r="P12" i="13"/>
  <c r="J11" i="13"/>
  <c r="B7" i="13"/>
  <c r="F5" i="13"/>
  <c r="D7" i="14"/>
  <c r="D5" i="14"/>
  <c r="P32" i="23"/>
  <c r="P32" i="25"/>
  <c r="O31" i="23"/>
  <c r="K31" i="23"/>
  <c r="G31" i="23"/>
  <c r="C31" i="23"/>
  <c r="C31" i="25"/>
  <c r="N30" i="23"/>
  <c r="J30" i="23"/>
  <c r="P33" i="12"/>
  <c r="H33" i="12"/>
  <c r="P32" i="12"/>
  <c r="H32" i="12"/>
  <c r="P31" i="12"/>
  <c r="H31" i="12"/>
  <c r="P30" i="12"/>
  <c r="H30" i="12"/>
  <c r="L17" i="12"/>
  <c r="H17" i="12"/>
  <c r="D17" i="12"/>
  <c r="J29" i="9"/>
  <c r="E27" i="10"/>
  <c r="M25" i="10"/>
  <c r="E25" i="10"/>
  <c r="E24" i="10"/>
  <c r="M23" i="10"/>
  <c r="E23" i="10"/>
  <c r="M21" i="10"/>
  <c r="E21" i="10"/>
  <c r="E20" i="10"/>
  <c r="E15" i="10"/>
  <c r="E14" i="10"/>
  <c r="E13" i="10"/>
  <c r="E12" i="10"/>
  <c r="E11" i="10"/>
  <c r="E10" i="10"/>
  <c r="E9" i="10"/>
  <c r="I33" i="10"/>
  <c r="N32" i="10"/>
  <c r="C32" i="10"/>
  <c r="I31" i="10"/>
  <c r="N27" i="10"/>
  <c r="C27" i="10"/>
  <c r="I26" i="10"/>
  <c r="N25" i="10"/>
  <c r="C25" i="10"/>
  <c r="I24" i="10"/>
  <c r="N23" i="10"/>
  <c r="C23" i="10"/>
  <c r="I22" i="10"/>
  <c r="N21" i="10"/>
  <c r="C21" i="10"/>
  <c r="I20" i="10"/>
  <c r="I18" i="10"/>
  <c r="C17" i="10"/>
  <c r="N15" i="10"/>
  <c r="C15" i="10"/>
  <c r="I14" i="10"/>
  <c r="N13" i="10"/>
  <c r="C13" i="10"/>
  <c r="I12" i="10"/>
  <c r="N11" i="10"/>
  <c r="C11" i="10"/>
  <c r="I10" i="10"/>
  <c r="N9" i="10"/>
  <c r="C9" i="10"/>
  <c r="I8" i="10"/>
  <c r="N7" i="10"/>
  <c r="C7" i="10"/>
  <c r="I6" i="10"/>
  <c r="N5" i="10"/>
  <c r="C5" i="10"/>
  <c r="O32" i="12"/>
  <c r="O30" i="12"/>
  <c r="O26" i="12"/>
  <c r="G23" i="12"/>
  <c r="I21" i="12"/>
  <c r="O18" i="12"/>
  <c r="G15" i="12"/>
  <c r="I13" i="12"/>
  <c r="O10" i="12"/>
  <c r="G7" i="12"/>
  <c r="I5" i="12"/>
  <c r="H32" i="13"/>
  <c r="J30" i="13"/>
  <c r="N28" i="13"/>
  <c r="D26" i="13"/>
  <c r="H24" i="13"/>
  <c r="J22" i="13"/>
  <c r="J20" i="13"/>
  <c r="P17" i="13"/>
  <c r="P13" i="13"/>
  <c r="J12" i="13"/>
  <c r="P9" i="13"/>
  <c r="P33" i="21"/>
  <c r="P33" i="23"/>
  <c r="L33" i="23"/>
  <c r="L33" i="21"/>
  <c r="H33" i="23"/>
  <c r="H33" i="21"/>
  <c r="D33" i="21"/>
  <c r="D33" i="23"/>
  <c r="O32" i="21"/>
  <c r="G32" i="23"/>
  <c r="G32" i="21"/>
  <c r="C32" i="23"/>
  <c r="C29" i="23"/>
  <c r="N31" i="21"/>
  <c r="N31" i="23"/>
  <c r="J31" i="23"/>
  <c r="J31" i="21"/>
  <c r="F31" i="23"/>
  <c r="F31" i="21"/>
  <c r="Q30" i="21"/>
  <c r="Q30" i="23"/>
  <c r="M30" i="21"/>
  <c r="I29" i="23"/>
  <c r="I30" i="21"/>
  <c r="E30" i="23"/>
  <c r="E30" i="21"/>
  <c r="L25" i="23"/>
  <c r="H25" i="23"/>
  <c r="D25" i="23"/>
  <c r="J23" i="23"/>
  <c r="F23" i="23"/>
  <c r="Q22" i="23"/>
  <c r="H21" i="23"/>
  <c r="D21" i="23"/>
  <c r="O20" i="23"/>
  <c r="K32" i="23"/>
  <c r="M30" i="23"/>
  <c r="F30" i="23"/>
  <c r="M26" i="23"/>
  <c r="K24" i="23"/>
  <c r="I22" i="23"/>
  <c r="E17" i="23"/>
  <c r="K24" i="6"/>
  <c r="K25" i="6"/>
  <c r="C24" i="6"/>
  <c r="C25" i="6"/>
  <c r="G155" i="6"/>
  <c r="K23" i="6"/>
  <c r="C23" i="6"/>
  <c r="K20" i="6"/>
  <c r="K21" i="6"/>
  <c r="C20" i="6"/>
  <c r="C21" i="6"/>
  <c r="L29" i="12"/>
  <c r="F27" i="13"/>
  <c r="H16" i="12"/>
  <c r="K30" i="12"/>
  <c r="C30" i="12"/>
  <c r="E28" i="12"/>
  <c r="M20" i="12"/>
  <c r="E20" i="12"/>
  <c r="G18" i="12"/>
  <c r="G18" i="10"/>
  <c r="O17" i="12"/>
  <c r="O17" i="10"/>
  <c r="K17" i="12"/>
  <c r="E5" i="12"/>
  <c r="N33" i="13"/>
  <c r="J33" i="10"/>
  <c r="J33" i="13"/>
  <c r="F33" i="13"/>
  <c r="F32" i="13"/>
  <c r="B32" i="13"/>
  <c r="B32" i="10"/>
  <c r="N31" i="13"/>
  <c r="J31" i="13"/>
  <c r="J31" i="10"/>
  <c r="F31" i="13"/>
  <c r="N29" i="9"/>
  <c r="F30" i="13"/>
  <c r="F29" i="9"/>
  <c r="B30" i="13"/>
  <c r="B30" i="10"/>
  <c r="P27" i="10"/>
  <c r="P28" i="13"/>
  <c r="L27" i="10"/>
  <c r="L28" i="13"/>
  <c r="H27" i="10"/>
  <c r="D27" i="10"/>
  <c r="P26" i="10"/>
  <c r="P26" i="13"/>
  <c r="L26" i="10"/>
  <c r="L26" i="13"/>
  <c r="L25" i="10"/>
  <c r="L25" i="13"/>
  <c r="H25" i="10"/>
  <c r="H25" i="13"/>
  <c r="D25" i="10"/>
  <c r="D25" i="13"/>
  <c r="P24" i="10"/>
  <c r="P24" i="13"/>
  <c r="L24" i="10"/>
  <c r="L24" i="13"/>
  <c r="L23" i="10"/>
  <c r="L23" i="13"/>
  <c r="H23" i="10"/>
  <c r="H23" i="13"/>
  <c r="D23" i="10"/>
  <c r="D23" i="13"/>
  <c r="P22" i="10"/>
  <c r="P22" i="13"/>
  <c r="L22" i="10"/>
  <c r="L22" i="13"/>
  <c r="L21" i="10"/>
  <c r="L21" i="13"/>
  <c r="H21" i="10"/>
  <c r="H21" i="13"/>
  <c r="D21" i="10"/>
  <c r="D21" i="13"/>
  <c r="L20" i="10"/>
  <c r="L20" i="13"/>
  <c r="H20" i="10"/>
  <c r="H20" i="13"/>
  <c r="D20" i="10"/>
  <c r="D20" i="13"/>
  <c r="N18" i="13"/>
  <c r="F18" i="13"/>
  <c r="B18" i="13"/>
  <c r="B18" i="10"/>
  <c r="N17" i="13"/>
  <c r="F17" i="13"/>
  <c r="B17" i="13"/>
  <c r="B17" i="10"/>
  <c r="L15" i="10"/>
  <c r="L15" i="13"/>
  <c r="H15" i="10"/>
  <c r="H15" i="13"/>
  <c r="D15" i="10"/>
  <c r="D15" i="13"/>
  <c r="L14" i="10"/>
  <c r="L14" i="13"/>
  <c r="H14" i="10"/>
  <c r="H14" i="13"/>
  <c r="D14" i="10"/>
  <c r="D14" i="13"/>
  <c r="L13" i="10"/>
  <c r="L13" i="13"/>
  <c r="H13" i="10"/>
  <c r="H13" i="13"/>
  <c r="D13" i="10"/>
  <c r="D13" i="13"/>
  <c r="L12" i="10"/>
  <c r="L12" i="13"/>
  <c r="H12" i="10"/>
  <c r="H12" i="13"/>
  <c r="D12" i="10"/>
  <c r="D12" i="13"/>
  <c r="L11" i="10"/>
  <c r="L11" i="13"/>
  <c r="H11" i="10"/>
  <c r="H11" i="13"/>
  <c r="D11" i="10"/>
  <c r="D11" i="13"/>
  <c r="L10" i="10"/>
  <c r="L10" i="13"/>
  <c r="H10" i="10"/>
  <c r="H10" i="13"/>
  <c r="D10" i="10"/>
  <c r="D10" i="13"/>
  <c r="L9" i="10"/>
  <c r="L9" i="13"/>
  <c r="H9" i="10"/>
  <c r="H9" i="13"/>
  <c r="D9" i="10"/>
  <c r="D9" i="13"/>
  <c r="P8" i="10"/>
  <c r="P8" i="13"/>
  <c r="L8" i="10"/>
  <c r="L8" i="13"/>
  <c r="H8" i="13"/>
  <c r="H8" i="10"/>
  <c r="D8" i="10"/>
  <c r="D8" i="13"/>
  <c r="L7" i="10"/>
  <c r="L7" i="13"/>
  <c r="H7" i="13"/>
  <c r="H7" i="10"/>
  <c r="D7" i="10"/>
  <c r="D7" i="13"/>
  <c r="P6" i="10"/>
  <c r="P6" i="13"/>
  <c r="L6" i="10"/>
  <c r="L6" i="13"/>
  <c r="H6" i="13"/>
  <c r="H6" i="10"/>
  <c r="P5" i="10"/>
  <c r="P5" i="13"/>
  <c r="L5" i="10"/>
  <c r="L4" i="9"/>
  <c r="H5" i="13"/>
  <c r="H5" i="10"/>
  <c r="D5" i="10"/>
  <c r="D5" i="13"/>
  <c r="D4" i="9"/>
  <c r="Q33" i="10"/>
  <c r="F33" i="10"/>
  <c r="K32" i="10"/>
  <c r="Q31" i="10"/>
  <c r="F31" i="10"/>
  <c r="K30" i="10"/>
  <c r="K27" i="10"/>
  <c r="Q26" i="10"/>
  <c r="F26" i="10"/>
  <c r="K25" i="10"/>
  <c r="Q24" i="10"/>
  <c r="F24" i="10"/>
  <c r="K23" i="10"/>
  <c r="Q22" i="10"/>
  <c r="F22" i="10"/>
  <c r="K21" i="10"/>
  <c r="Q20" i="10"/>
  <c r="Q18" i="10"/>
  <c r="F18" i="10"/>
  <c r="K17" i="10"/>
  <c r="K15" i="10"/>
  <c r="Q14" i="10"/>
  <c r="K13" i="10"/>
  <c r="Q12" i="10"/>
  <c r="K11" i="10"/>
  <c r="Q10" i="10"/>
  <c r="K9" i="10"/>
  <c r="Q8" i="10"/>
  <c r="K7" i="10"/>
  <c r="Q6" i="10"/>
  <c r="K5" i="10"/>
  <c r="N32" i="14"/>
  <c r="J32" i="14"/>
  <c r="F32" i="14"/>
  <c r="B32" i="14"/>
  <c r="N31" i="14"/>
  <c r="J31" i="14"/>
  <c r="F31" i="14"/>
  <c r="B31" i="14"/>
  <c r="N30" i="14"/>
  <c r="J30" i="14"/>
  <c r="F30" i="14"/>
  <c r="B30" i="14"/>
  <c r="P24" i="14"/>
  <c r="D24" i="14"/>
  <c r="P23" i="14"/>
  <c r="L23" i="14"/>
  <c r="H23" i="14"/>
  <c r="D23" i="14"/>
  <c r="P22" i="14"/>
  <c r="D22" i="14"/>
  <c r="P21" i="14"/>
  <c r="L21" i="14"/>
  <c r="H21" i="14"/>
  <c r="D21" i="14"/>
  <c r="P20" i="14"/>
  <c r="D20" i="14"/>
  <c r="N17" i="14"/>
  <c r="J17" i="14"/>
  <c r="F17" i="14"/>
  <c r="B17" i="14"/>
  <c r="P10" i="14"/>
  <c r="L10" i="14"/>
  <c r="H10" i="14"/>
  <c r="D10" i="14"/>
  <c r="P9" i="14"/>
  <c r="L9" i="14"/>
  <c r="H9" i="14"/>
  <c r="P8" i="14"/>
  <c r="L8" i="14"/>
  <c r="H8" i="14"/>
  <c r="D8" i="14"/>
  <c r="P7" i="14"/>
  <c r="L7" i="14"/>
  <c r="H7" i="14"/>
  <c r="P6" i="14"/>
  <c r="L6" i="14"/>
  <c r="H6" i="14"/>
  <c r="D6" i="14"/>
  <c r="P5" i="14"/>
  <c r="L5" i="14"/>
  <c r="H5" i="14"/>
  <c r="G33" i="12"/>
  <c r="G31" i="12"/>
  <c r="O24" i="12"/>
  <c r="G21" i="12"/>
  <c r="H20" i="12"/>
  <c r="M17" i="12"/>
  <c r="G13" i="12"/>
  <c r="I11" i="12"/>
  <c r="O8" i="12"/>
  <c r="C7" i="12"/>
  <c r="G5" i="12"/>
  <c r="P33" i="13"/>
  <c r="B33" i="13"/>
  <c r="D32" i="13"/>
  <c r="H30" i="13"/>
  <c r="J28" i="13"/>
  <c r="N26" i="13"/>
  <c r="P25" i="13"/>
  <c r="B25" i="13"/>
  <c r="D24" i="13"/>
  <c r="H22" i="13"/>
  <c r="P18" i="13"/>
  <c r="J17" i="13"/>
  <c r="P14" i="13"/>
  <c r="J13" i="13"/>
  <c r="P10" i="13"/>
  <c r="J9" i="13"/>
  <c r="P7" i="13"/>
  <c r="D6" i="13"/>
  <c r="H30" i="14"/>
  <c r="G24" i="25"/>
  <c r="G24" i="24"/>
  <c r="G24" i="23"/>
  <c r="C24" i="25"/>
  <c r="C24" i="23"/>
  <c r="E22" i="25"/>
  <c r="E22" i="24"/>
  <c r="E22" i="23"/>
  <c r="P21" i="25"/>
  <c r="P21" i="23"/>
  <c r="O27" i="23"/>
  <c r="O20" i="25"/>
  <c r="G20" i="25"/>
  <c r="G20" i="24"/>
  <c r="G27" i="23"/>
  <c r="C20" i="25"/>
  <c r="C20" i="23"/>
  <c r="L147" i="6"/>
  <c r="L146" i="6"/>
  <c r="L145" i="6"/>
  <c r="L144" i="6"/>
  <c r="D130" i="6"/>
  <c r="L129" i="6"/>
  <c r="L25" i="12"/>
  <c r="H25" i="12"/>
  <c r="D25" i="12"/>
  <c r="L23" i="12"/>
  <c r="H23" i="12"/>
  <c r="D23" i="12"/>
  <c r="L21" i="12"/>
  <c r="H21" i="12"/>
  <c r="D21" i="12"/>
  <c r="L15" i="12"/>
  <c r="H15" i="12"/>
  <c r="D15" i="12"/>
  <c r="L13" i="12"/>
  <c r="H13" i="12"/>
  <c r="D13" i="12"/>
  <c r="L11" i="12"/>
  <c r="H11" i="12"/>
  <c r="D11" i="12"/>
  <c r="L9" i="12"/>
  <c r="H9" i="12"/>
  <c r="D9" i="12"/>
  <c r="L7" i="12"/>
  <c r="H7" i="12"/>
  <c r="D7" i="12"/>
  <c r="L5" i="12"/>
  <c r="H5" i="12"/>
  <c r="D5" i="12"/>
  <c r="M33" i="10"/>
  <c r="E33" i="10"/>
  <c r="E32" i="10"/>
  <c r="M31" i="10"/>
  <c r="E31" i="10"/>
  <c r="P29" i="9"/>
  <c r="E18" i="10"/>
  <c r="E17" i="10"/>
  <c r="J4" i="9"/>
  <c r="N33" i="10"/>
  <c r="C33" i="10"/>
  <c r="I32" i="10"/>
  <c r="N31" i="10"/>
  <c r="C31" i="10"/>
  <c r="I30" i="10"/>
  <c r="I27" i="10"/>
  <c r="C26" i="10"/>
  <c r="I25" i="10"/>
  <c r="N24" i="10"/>
  <c r="C24" i="10"/>
  <c r="C22" i="10"/>
  <c r="N20" i="10"/>
  <c r="C20" i="10"/>
  <c r="N18" i="10"/>
  <c r="C18" i="10"/>
  <c r="I17" i="10"/>
  <c r="N14" i="10"/>
  <c r="C14" i="10"/>
  <c r="N12" i="10"/>
  <c r="C12" i="10"/>
  <c r="N10" i="10"/>
  <c r="C10" i="10"/>
  <c r="I9" i="10"/>
  <c r="N8" i="10"/>
  <c r="C8" i="10"/>
  <c r="N6" i="10"/>
  <c r="C6" i="10"/>
  <c r="O33" i="12"/>
  <c r="O31" i="12"/>
  <c r="O22" i="12"/>
  <c r="O14" i="12"/>
  <c r="C13" i="12"/>
  <c r="G11" i="12"/>
  <c r="O6" i="12"/>
  <c r="C5" i="12"/>
  <c r="P31" i="13"/>
  <c r="B31" i="13"/>
  <c r="D30" i="13"/>
  <c r="H28" i="13"/>
  <c r="J26" i="13"/>
  <c r="P23" i="13"/>
  <c r="B23" i="13"/>
  <c r="D22" i="13"/>
  <c r="J18" i="13"/>
  <c r="P15" i="13"/>
  <c r="J14" i="13"/>
  <c r="P11" i="13"/>
  <c r="J10" i="13"/>
  <c r="J7" i="13"/>
  <c r="L5" i="13"/>
  <c r="K27" i="23"/>
  <c r="C14" i="26"/>
  <c r="J18" i="23"/>
  <c r="F18" i="23"/>
  <c r="Q26" i="24"/>
  <c r="K24" i="24"/>
  <c r="O32" i="23"/>
  <c r="I30" i="23"/>
  <c r="I17" i="23"/>
  <c r="N30" i="25"/>
  <c r="N24" i="6"/>
  <c r="N25" i="6"/>
  <c r="J24" i="6"/>
  <c r="J25" i="6"/>
  <c r="F24" i="6"/>
  <c r="F25" i="6"/>
  <c r="B24" i="6"/>
  <c r="B25" i="6"/>
  <c r="N23" i="6"/>
  <c r="J23" i="6"/>
  <c r="F23" i="6"/>
  <c r="B23" i="6"/>
  <c r="N20" i="6"/>
  <c r="N21" i="6"/>
  <c r="J20" i="6"/>
  <c r="J21" i="6"/>
  <c r="F20" i="6"/>
  <c r="F21" i="6"/>
  <c r="B20" i="6"/>
  <c r="B21" i="6"/>
  <c r="P28" i="12"/>
  <c r="P26" i="12"/>
  <c r="P25" i="12"/>
  <c r="P24" i="12"/>
  <c r="P23" i="12"/>
  <c r="P22" i="12"/>
  <c r="P21" i="12"/>
  <c r="P20" i="12"/>
  <c r="P18" i="12"/>
  <c r="P17" i="12"/>
  <c r="P15" i="12"/>
  <c r="P14" i="12"/>
  <c r="P13" i="12"/>
  <c r="P12" i="12"/>
  <c r="P11" i="12"/>
  <c r="P10" i="12"/>
  <c r="P9" i="12"/>
  <c r="P8" i="12"/>
  <c r="P7" i="12"/>
  <c r="P6" i="12"/>
  <c r="P5" i="12"/>
  <c r="Q29" i="9"/>
  <c r="Q28" i="13"/>
  <c r="Q4" i="9"/>
  <c r="M32" i="10"/>
  <c r="M30" i="10"/>
  <c r="M27" i="10"/>
  <c r="M26" i="10"/>
  <c r="M24" i="10"/>
  <c r="M22" i="10"/>
  <c r="M20" i="10"/>
  <c r="M18" i="10"/>
  <c r="M17" i="10"/>
  <c r="M15" i="10"/>
  <c r="M14" i="10"/>
  <c r="M13" i="10"/>
  <c r="M12" i="10"/>
  <c r="M11" i="10"/>
  <c r="M10" i="10"/>
  <c r="M9" i="10"/>
  <c r="M8" i="10"/>
  <c r="M7" i="10"/>
  <c r="M6" i="10"/>
  <c r="M5" i="10"/>
  <c r="K32" i="14"/>
  <c r="G32" i="14"/>
  <c r="C32" i="14"/>
  <c r="O31" i="14"/>
  <c r="K31" i="14"/>
  <c r="K30" i="14"/>
  <c r="G30" i="14"/>
  <c r="C30" i="14"/>
  <c r="K24" i="14"/>
  <c r="G24" i="14"/>
  <c r="C24" i="14"/>
  <c r="O23" i="14"/>
  <c r="K23" i="14"/>
  <c r="K22" i="14"/>
  <c r="G22" i="14"/>
  <c r="C22" i="14"/>
  <c r="O21" i="14"/>
  <c r="K21" i="14"/>
  <c r="K20" i="14"/>
  <c r="G20" i="14"/>
  <c r="C20" i="14"/>
  <c r="O17" i="14"/>
  <c r="K17" i="14"/>
  <c r="O10" i="14"/>
  <c r="K10" i="14"/>
  <c r="K9" i="14"/>
  <c r="G9" i="14"/>
  <c r="C9" i="14"/>
  <c r="O8" i="14"/>
  <c r="K8" i="14"/>
  <c r="K7" i="14"/>
  <c r="G7" i="14"/>
  <c r="C7" i="14"/>
  <c r="O6" i="14"/>
  <c r="K6" i="14"/>
  <c r="K5" i="14"/>
  <c r="G5" i="14"/>
  <c r="C5" i="14"/>
  <c r="E32" i="13"/>
  <c r="I30" i="13"/>
  <c r="E28" i="13"/>
  <c r="E24" i="13"/>
  <c r="L27" i="23"/>
  <c r="G14" i="24"/>
  <c r="G14" i="23"/>
  <c r="F13" i="23"/>
  <c r="F13" i="24"/>
  <c r="I12" i="24"/>
  <c r="I12" i="23"/>
  <c r="H11" i="23"/>
  <c r="H11" i="24"/>
  <c r="C10" i="24"/>
  <c r="C10" i="23"/>
  <c r="Q8" i="23"/>
  <c r="Q8" i="24"/>
  <c r="E8" i="24"/>
  <c r="E8" i="23"/>
  <c r="D7" i="24"/>
  <c r="D7" i="23"/>
  <c r="K6" i="23"/>
  <c r="K15" i="23"/>
  <c r="K6" i="24"/>
  <c r="G6" i="23"/>
  <c r="G15" i="23"/>
  <c r="C6" i="23"/>
  <c r="N5" i="24"/>
  <c r="J15" i="24"/>
  <c r="F5" i="23"/>
  <c r="C28" i="23"/>
  <c r="J26" i="21"/>
  <c r="J26" i="23"/>
  <c r="F26" i="23"/>
  <c r="F26" i="21"/>
  <c r="H24" i="21"/>
  <c r="H24" i="23"/>
  <c r="D24" i="23"/>
  <c r="D24" i="21"/>
  <c r="G23" i="21"/>
  <c r="N22" i="23"/>
  <c r="J22" i="23"/>
  <c r="F22" i="21"/>
  <c r="F22" i="23"/>
  <c r="Q21" i="23"/>
  <c r="Q21" i="21"/>
  <c r="P20" i="23"/>
  <c r="L20" i="23"/>
  <c r="H20" i="23"/>
  <c r="D20" i="21"/>
  <c r="D20" i="23"/>
  <c r="O6" i="23"/>
  <c r="N5" i="23"/>
  <c r="K33" i="21"/>
  <c r="K33" i="24"/>
  <c r="G33" i="24"/>
  <c r="G33" i="21"/>
  <c r="C33" i="21"/>
  <c r="C33" i="24"/>
  <c r="N32" i="21"/>
  <c r="N32" i="24"/>
  <c r="J32" i="21"/>
  <c r="J32" i="24"/>
  <c r="F32" i="24"/>
  <c r="F32" i="21"/>
  <c r="Q31" i="21"/>
  <c r="Q31" i="24"/>
  <c r="M31" i="21"/>
  <c r="M31" i="24"/>
  <c r="E31" i="24"/>
  <c r="E31" i="21"/>
  <c r="P30" i="21"/>
  <c r="P30" i="24"/>
  <c r="L30" i="21"/>
  <c r="L30" i="24"/>
  <c r="H30" i="21"/>
  <c r="H30" i="24"/>
  <c r="D30" i="24"/>
  <c r="D30" i="21"/>
  <c r="M27" i="21"/>
  <c r="G27" i="21"/>
  <c r="E25" i="21"/>
  <c r="C23" i="21"/>
  <c r="P20" i="21"/>
  <c r="L32" i="25"/>
  <c r="H32" i="25"/>
  <c r="D32" i="25"/>
  <c r="O31" i="25"/>
  <c r="K31" i="25"/>
  <c r="G31" i="25"/>
  <c r="J30" i="25"/>
  <c r="F30" i="25"/>
  <c r="P20" i="25"/>
  <c r="H20" i="25"/>
  <c r="O10" i="25"/>
  <c r="K10" i="25"/>
  <c r="C10" i="25"/>
  <c r="J9" i="25"/>
  <c r="F9" i="25"/>
  <c r="Q8" i="25"/>
  <c r="M8" i="25"/>
  <c r="I8" i="25"/>
  <c r="E8" i="25"/>
  <c r="L7" i="25"/>
  <c r="H7" i="25"/>
  <c r="D7" i="25"/>
  <c r="O6" i="25"/>
  <c r="K6" i="25"/>
  <c r="G6" i="25"/>
  <c r="N5" i="25"/>
  <c r="F5" i="25"/>
  <c r="Q25" i="23"/>
  <c r="O23" i="23"/>
  <c r="M21" i="23"/>
  <c r="C25" i="24"/>
  <c r="H14" i="24"/>
  <c r="J12" i="24"/>
  <c r="F18" i="25"/>
  <c r="N40" i="39"/>
  <c r="N53" i="39"/>
  <c r="J40" i="39"/>
  <c r="J53" i="39"/>
  <c r="F40" i="39"/>
  <c r="F53" i="39"/>
  <c r="B40" i="39"/>
  <c r="B53" i="39"/>
  <c r="N39" i="39"/>
  <c r="N52" i="39"/>
  <c r="J39" i="39"/>
  <c r="J52" i="39"/>
  <c r="F39" i="39"/>
  <c r="F52" i="39"/>
  <c r="B39" i="39"/>
  <c r="B52" i="39"/>
  <c r="N38" i="39"/>
  <c r="N51" i="39"/>
  <c r="J38" i="39"/>
  <c r="J51" i="39"/>
  <c r="B38" i="39"/>
  <c r="B51" i="39"/>
  <c r="N37" i="39"/>
  <c r="N50" i="39"/>
  <c r="J37" i="39"/>
  <c r="J50" i="39"/>
  <c r="F37" i="39"/>
  <c r="F50" i="39"/>
  <c r="B37" i="39"/>
  <c r="B50" i="39"/>
  <c r="N36" i="39"/>
  <c r="N49" i="39"/>
  <c r="J36" i="39"/>
  <c r="J49" i="39"/>
  <c r="F36" i="39"/>
  <c r="F49" i="39"/>
  <c r="B36" i="39"/>
  <c r="B49" i="39"/>
  <c r="N35" i="39"/>
  <c r="N48" i="39"/>
  <c r="J35" i="39"/>
  <c r="J48" i="39"/>
  <c r="F35" i="39"/>
  <c r="F48" i="39"/>
  <c r="B35" i="39"/>
  <c r="B48" i="39"/>
  <c r="N34" i="39"/>
  <c r="N47" i="39"/>
  <c r="J34" i="39"/>
  <c r="J47" i="39"/>
  <c r="F34" i="39"/>
  <c r="F47" i="39"/>
  <c r="B34" i="39"/>
  <c r="B47" i="39"/>
  <c r="N33" i="39"/>
  <c r="N46" i="39"/>
  <c r="J33" i="39"/>
  <c r="J46" i="39"/>
  <c r="F33" i="39"/>
  <c r="F46" i="39"/>
  <c r="B33" i="39"/>
  <c r="B46" i="39"/>
  <c r="N32" i="39"/>
  <c r="N45" i="39"/>
  <c r="J32" i="39"/>
  <c r="J45" i="39"/>
  <c r="F32" i="39"/>
  <c r="F45" i="39"/>
  <c r="B32" i="39"/>
  <c r="B45" i="39"/>
  <c r="N33" i="12"/>
  <c r="J33" i="12"/>
  <c r="F33" i="12"/>
  <c r="B33" i="12"/>
  <c r="N32" i="12"/>
  <c r="J32" i="12"/>
  <c r="F32" i="12"/>
  <c r="B32" i="12"/>
  <c r="N31" i="12"/>
  <c r="J31" i="12"/>
  <c r="F31" i="12"/>
  <c r="B31" i="12"/>
  <c r="N30" i="12"/>
  <c r="J30" i="12"/>
  <c r="F30" i="12"/>
  <c r="B30" i="12"/>
  <c r="N26" i="12"/>
  <c r="J26" i="12"/>
  <c r="F26" i="12"/>
  <c r="B26" i="12"/>
  <c r="N25" i="12"/>
  <c r="J25" i="12"/>
  <c r="F25" i="12"/>
  <c r="B25" i="12"/>
  <c r="N24" i="12"/>
  <c r="J24" i="12"/>
  <c r="F24" i="12"/>
  <c r="B24" i="12"/>
  <c r="N23" i="12"/>
  <c r="J23" i="12"/>
  <c r="F23" i="12"/>
  <c r="B23" i="12"/>
  <c r="N22" i="12"/>
  <c r="J22" i="12"/>
  <c r="F22" i="12"/>
  <c r="B22" i="12"/>
  <c r="N21" i="12"/>
  <c r="J21" i="12"/>
  <c r="F21" i="12"/>
  <c r="B21" i="12"/>
  <c r="N20" i="12"/>
  <c r="J20" i="12"/>
  <c r="F20" i="12"/>
  <c r="B20" i="12"/>
  <c r="N18" i="12"/>
  <c r="J18" i="12"/>
  <c r="F18" i="12"/>
  <c r="B18" i="12"/>
  <c r="N17" i="12"/>
  <c r="J17" i="12"/>
  <c r="F17" i="12"/>
  <c r="B17" i="12"/>
  <c r="N15" i="12"/>
  <c r="J15" i="12"/>
  <c r="F15" i="12"/>
  <c r="B15" i="12"/>
  <c r="N14" i="12"/>
  <c r="J14" i="12"/>
  <c r="F14" i="12"/>
  <c r="B14" i="12"/>
  <c r="N13" i="12"/>
  <c r="J13" i="12"/>
  <c r="F13" i="12"/>
  <c r="B13" i="12"/>
  <c r="N12" i="12"/>
  <c r="J12" i="12"/>
  <c r="F12" i="12"/>
  <c r="B12" i="12"/>
  <c r="N11" i="12"/>
  <c r="J11" i="12"/>
  <c r="F11" i="12"/>
  <c r="B11" i="12"/>
  <c r="N10" i="12"/>
  <c r="J10" i="12"/>
  <c r="F10" i="12"/>
  <c r="B10" i="12"/>
  <c r="N9" i="12"/>
  <c r="J9" i="12"/>
  <c r="F9" i="12"/>
  <c r="B9" i="12"/>
  <c r="N8" i="12"/>
  <c r="J8" i="12"/>
  <c r="F8" i="12"/>
  <c r="B8" i="12"/>
  <c r="N7" i="12"/>
  <c r="J7" i="12"/>
  <c r="F7" i="12"/>
  <c r="B7" i="12"/>
  <c r="N6" i="12"/>
  <c r="J6" i="12"/>
  <c r="F6" i="12"/>
  <c r="B6" i="12"/>
  <c r="N5" i="12"/>
  <c r="J5" i="12"/>
  <c r="F5" i="12"/>
  <c r="B5" i="12"/>
  <c r="O33" i="13"/>
  <c r="K33" i="13"/>
  <c r="G33" i="13"/>
  <c r="C33" i="13"/>
  <c r="O32" i="13"/>
  <c r="K32" i="13"/>
  <c r="G32" i="13"/>
  <c r="C32" i="13"/>
  <c r="O31" i="13"/>
  <c r="K31" i="13"/>
  <c r="G31" i="13"/>
  <c r="C31" i="13"/>
  <c r="O30" i="13"/>
  <c r="K30" i="13"/>
  <c r="G30" i="13"/>
  <c r="C30" i="13"/>
  <c r="O26" i="13"/>
  <c r="K26" i="13"/>
  <c r="G26" i="13"/>
  <c r="C26" i="13"/>
  <c r="O25" i="13"/>
  <c r="K25" i="13"/>
  <c r="G25" i="13"/>
  <c r="C25" i="13"/>
  <c r="O24" i="13"/>
  <c r="K24" i="13"/>
  <c r="G24" i="13"/>
  <c r="C24" i="13"/>
  <c r="O23" i="13"/>
  <c r="K23" i="13"/>
  <c r="G23" i="13"/>
  <c r="C23" i="13"/>
  <c r="O22" i="13"/>
  <c r="K22" i="13"/>
  <c r="G22" i="13"/>
  <c r="C22" i="13"/>
  <c r="O21" i="13"/>
  <c r="K21" i="13"/>
  <c r="G21" i="13"/>
  <c r="C21" i="13"/>
  <c r="O20" i="13"/>
  <c r="K20" i="13"/>
  <c r="G20" i="13"/>
  <c r="C20" i="13"/>
  <c r="O18" i="13"/>
  <c r="K18" i="13"/>
  <c r="G18" i="13"/>
  <c r="C18" i="13"/>
  <c r="O17" i="13"/>
  <c r="K17" i="13"/>
  <c r="G17" i="13"/>
  <c r="C17" i="13"/>
  <c r="O15" i="13"/>
  <c r="K15" i="13"/>
  <c r="G15" i="13"/>
  <c r="C15" i="13"/>
  <c r="O14" i="13"/>
  <c r="K14" i="13"/>
  <c r="G14" i="13"/>
  <c r="C14" i="13"/>
  <c r="O13" i="13"/>
  <c r="K13" i="13"/>
  <c r="G13" i="13"/>
  <c r="C13" i="13"/>
  <c r="O12" i="13"/>
  <c r="K12" i="13"/>
  <c r="G12" i="13"/>
  <c r="C12" i="13"/>
  <c r="O11" i="13"/>
  <c r="K11" i="13"/>
  <c r="G11" i="13"/>
  <c r="C11" i="13"/>
  <c r="O10" i="13"/>
  <c r="K10" i="13"/>
  <c r="G10" i="13"/>
  <c r="C10" i="13"/>
  <c r="O9" i="13"/>
  <c r="K9" i="13"/>
  <c r="G9" i="13"/>
  <c r="C9" i="13"/>
  <c r="C8" i="13"/>
  <c r="C7" i="13"/>
  <c r="C6" i="13"/>
  <c r="C5" i="13"/>
  <c r="I4" i="9"/>
  <c r="E30" i="10"/>
  <c r="E26" i="10"/>
  <c r="E22" i="10"/>
  <c r="E8" i="10"/>
  <c r="E7" i="10"/>
  <c r="E6" i="10"/>
  <c r="E5" i="10"/>
  <c r="I16" i="14"/>
  <c r="P5" i="25"/>
  <c r="P15" i="23"/>
  <c r="H5" i="25"/>
  <c r="H17" i="23"/>
  <c r="H16" i="23"/>
  <c r="D17" i="23"/>
  <c r="Q14" i="23"/>
  <c r="M14" i="23"/>
  <c r="E14" i="23"/>
  <c r="P13" i="23"/>
  <c r="L13" i="23"/>
  <c r="D13" i="23"/>
  <c r="O12" i="23"/>
  <c r="K12" i="23"/>
  <c r="C12" i="23"/>
  <c r="N11" i="23"/>
  <c r="J11" i="23"/>
  <c r="Q10" i="23"/>
  <c r="M10" i="23"/>
  <c r="I10" i="23"/>
  <c r="P9" i="23"/>
  <c r="L9" i="23"/>
  <c r="H9" i="23"/>
  <c r="O8" i="23"/>
  <c r="K8" i="23"/>
  <c r="G8" i="23"/>
  <c r="N7" i="23"/>
  <c r="J7" i="23"/>
  <c r="F7" i="23"/>
  <c r="M6" i="23"/>
  <c r="E6" i="23"/>
  <c r="P5" i="23"/>
  <c r="L5" i="23"/>
  <c r="H5" i="23"/>
  <c r="D5" i="23"/>
  <c r="Q28" i="24"/>
  <c r="I28" i="24"/>
  <c r="P26" i="24"/>
  <c r="P26" i="21"/>
  <c r="L26" i="24"/>
  <c r="L26" i="21"/>
  <c r="H26" i="24"/>
  <c r="H26" i="21"/>
  <c r="D26" i="24"/>
  <c r="D26" i="21"/>
  <c r="N24" i="24"/>
  <c r="N24" i="21"/>
  <c r="J24" i="24"/>
  <c r="J24" i="21"/>
  <c r="F24" i="24"/>
  <c r="F24" i="21"/>
  <c r="Q23" i="24"/>
  <c r="Q23" i="21"/>
  <c r="L22" i="24"/>
  <c r="L22" i="21"/>
  <c r="H22" i="24"/>
  <c r="H22" i="21"/>
  <c r="D22" i="24"/>
  <c r="D22" i="21"/>
  <c r="O21" i="24"/>
  <c r="O21" i="21"/>
  <c r="N20" i="21"/>
  <c r="N20" i="24"/>
  <c r="J20" i="24"/>
  <c r="J20" i="21"/>
  <c r="F20" i="24"/>
  <c r="F20" i="21"/>
  <c r="Q18" i="21"/>
  <c r="Q18" i="24"/>
  <c r="M18" i="24"/>
  <c r="M18" i="21"/>
  <c r="I18" i="21"/>
  <c r="I18" i="24"/>
  <c r="E18" i="21"/>
  <c r="P17" i="21"/>
  <c r="P17" i="24"/>
  <c r="L17" i="24"/>
  <c r="L17" i="21"/>
  <c r="H17" i="21"/>
  <c r="H17" i="24"/>
  <c r="D17" i="21"/>
  <c r="D17" i="24"/>
  <c r="Q15" i="21"/>
  <c r="M15" i="21"/>
  <c r="I15" i="21"/>
  <c r="D14" i="24"/>
  <c r="D14" i="21"/>
  <c r="O13" i="24"/>
  <c r="O13" i="21"/>
  <c r="K13" i="24"/>
  <c r="K13" i="21"/>
  <c r="G13" i="24"/>
  <c r="G13" i="21"/>
  <c r="F12" i="21"/>
  <c r="F12" i="24"/>
  <c r="Q11" i="24"/>
  <c r="Q11" i="21"/>
  <c r="M11" i="24"/>
  <c r="M11" i="21"/>
  <c r="I11" i="24"/>
  <c r="I11" i="21"/>
  <c r="E11" i="24"/>
  <c r="E11" i="21"/>
  <c r="O9" i="24"/>
  <c r="O9" i="21"/>
  <c r="K9" i="24"/>
  <c r="K9" i="21"/>
  <c r="G9" i="24"/>
  <c r="G9" i="21"/>
  <c r="C9" i="24"/>
  <c r="C9" i="21"/>
  <c r="Q7" i="21"/>
  <c r="Q7" i="24"/>
  <c r="M7" i="24"/>
  <c r="M7" i="21"/>
  <c r="I7" i="24"/>
  <c r="I7" i="21"/>
  <c r="E7" i="24"/>
  <c r="E7" i="21"/>
  <c r="P6" i="24"/>
  <c r="P6" i="21"/>
  <c r="O5" i="21"/>
  <c r="K5" i="24"/>
  <c r="K5" i="21"/>
  <c r="G5" i="24"/>
  <c r="G5" i="21"/>
  <c r="C5" i="24"/>
  <c r="C5" i="21"/>
  <c r="I27" i="21"/>
  <c r="C27" i="21"/>
  <c r="G25" i="21"/>
  <c r="P24" i="21"/>
  <c r="E23" i="21"/>
  <c r="N22" i="21"/>
  <c r="C21" i="21"/>
  <c r="L20" i="21"/>
  <c r="L14" i="21"/>
  <c r="H10" i="21"/>
  <c r="O21" i="25"/>
  <c r="K21" i="25"/>
  <c r="N20" i="25"/>
  <c r="N19" i="25"/>
  <c r="J20" i="25"/>
  <c r="F20" i="25"/>
  <c r="N18" i="25"/>
  <c r="M17" i="25"/>
  <c r="I17" i="25"/>
  <c r="E17" i="25"/>
  <c r="I10" i="25"/>
  <c r="K8" i="25"/>
  <c r="C8" i="25"/>
  <c r="E6" i="25"/>
  <c r="M25" i="23"/>
  <c r="K23" i="23"/>
  <c r="I21" i="23"/>
  <c r="P11" i="23"/>
  <c r="L7" i="23"/>
  <c r="O33" i="24"/>
  <c r="I31" i="24"/>
  <c r="H15" i="24"/>
  <c r="J13" i="24"/>
  <c r="L9" i="24"/>
  <c r="O5" i="24"/>
  <c r="L20" i="25"/>
  <c r="Q17" i="25"/>
  <c r="F51" i="39"/>
  <c r="L17" i="25"/>
  <c r="L16" i="25"/>
  <c r="N28" i="23"/>
  <c r="J28" i="23"/>
  <c r="F28" i="23"/>
  <c r="Q26" i="23"/>
  <c r="P25" i="23"/>
  <c r="O24" i="23"/>
  <c r="N23" i="23"/>
  <c r="M22" i="23"/>
  <c r="L21" i="23"/>
  <c r="K20" i="23"/>
  <c r="N18" i="23"/>
  <c r="Q17" i="21"/>
  <c r="M17" i="23"/>
  <c r="K17" i="24"/>
  <c r="K17" i="21"/>
  <c r="N15" i="21"/>
  <c r="J15" i="21"/>
  <c r="F15" i="21"/>
  <c r="Q14" i="21"/>
  <c r="Q14" i="24"/>
  <c r="M14" i="21"/>
  <c r="M14" i="24"/>
  <c r="I14" i="24"/>
  <c r="I14" i="21"/>
  <c r="E14" i="21"/>
  <c r="P13" i="21"/>
  <c r="L13" i="21"/>
  <c r="H13" i="24"/>
  <c r="H13" i="21"/>
  <c r="D13" i="21"/>
  <c r="D13" i="24"/>
  <c r="O12" i="21"/>
  <c r="O12" i="24"/>
  <c r="K12" i="21"/>
  <c r="K12" i="24"/>
  <c r="G12" i="24"/>
  <c r="G12" i="21"/>
  <c r="C12" i="21"/>
  <c r="N11" i="21"/>
  <c r="J11" i="21"/>
  <c r="F11" i="24"/>
  <c r="F11" i="21"/>
  <c r="Q10" i="21"/>
  <c r="Q10" i="24"/>
  <c r="M10" i="21"/>
  <c r="M10" i="24"/>
  <c r="I10" i="21"/>
  <c r="I10" i="24"/>
  <c r="E10" i="24"/>
  <c r="E10" i="21"/>
  <c r="P9" i="21"/>
  <c r="L9" i="21"/>
  <c r="H9" i="21"/>
  <c r="D9" i="24"/>
  <c r="D9" i="21"/>
  <c r="O8" i="21"/>
  <c r="O8" i="24"/>
  <c r="K8" i="21"/>
  <c r="K8" i="24"/>
  <c r="G8" i="21"/>
  <c r="G8" i="24"/>
  <c r="C8" i="24"/>
  <c r="C8" i="21"/>
  <c r="N7" i="21"/>
  <c r="J7" i="21"/>
  <c r="F7" i="21"/>
  <c r="Q6" i="24"/>
  <c r="Q6" i="21"/>
  <c r="M6" i="21"/>
  <c r="M6" i="24"/>
  <c r="I6" i="21"/>
  <c r="I6" i="24"/>
  <c r="E6" i="21"/>
  <c r="E6" i="24"/>
  <c r="P5" i="24"/>
  <c r="P5" i="21"/>
  <c r="L5" i="21"/>
  <c r="H5" i="21"/>
  <c r="D5" i="21"/>
  <c r="N33" i="21"/>
  <c r="P31" i="21"/>
  <c r="C30" i="21"/>
  <c r="D18" i="21"/>
  <c r="M17" i="21"/>
  <c r="E17" i="21"/>
  <c r="G15" i="21"/>
  <c r="C11" i="21"/>
  <c r="H17" i="25"/>
  <c r="C5" i="25"/>
  <c r="N27" i="23"/>
  <c r="E13" i="23"/>
  <c r="P8" i="23"/>
  <c r="L18" i="24"/>
  <c r="E14" i="24"/>
  <c r="H9" i="24"/>
  <c r="J7" i="24"/>
  <c r="L5" i="24"/>
  <c r="Q15" i="24"/>
  <c r="M15" i="24"/>
  <c r="M5" i="25"/>
  <c r="I15" i="24"/>
  <c r="I5" i="25"/>
  <c r="E5" i="25"/>
  <c r="O33" i="23"/>
  <c r="K33" i="23"/>
  <c r="G33" i="23"/>
  <c r="C33" i="23"/>
  <c r="N32" i="23"/>
  <c r="J32" i="23"/>
  <c r="F32" i="23"/>
  <c r="Q31" i="23"/>
  <c r="M31" i="23"/>
  <c r="I31" i="23"/>
  <c r="E31" i="23"/>
  <c r="P30" i="23"/>
  <c r="L30" i="23"/>
  <c r="L29" i="23"/>
  <c r="H30" i="23"/>
  <c r="D30" i="23"/>
  <c r="J14" i="23"/>
  <c r="Q13" i="23"/>
  <c r="I13" i="23"/>
  <c r="P12" i="23"/>
  <c r="H12" i="23"/>
  <c r="O11" i="23"/>
  <c r="G11" i="23"/>
  <c r="N10" i="23"/>
  <c r="F10" i="23"/>
  <c r="M9" i="23"/>
  <c r="E9" i="23"/>
  <c r="L8" i="23"/>
  <c r="D8" i="23"/>
  <c r="K7" i="23"/>
  <c r="C7" i="23"/>
  <c r="J6" i="23"/>
  <c r="I5" i="23"/>
  <c r="E5" i="23"/>
  <c r="E5" i="21"/>
  <c r="J33" i="24"/>
  <c r="J33" i="21"/>
  <c r="H31" i="24"/>
  <c r="H31" i="21"/>
  <c r="N27" i="21"/>
  <c r="N27" i="24"/>
  <c r="N28" i="24"/>
  <c r="J27" i="21"/>
  <c r="J28" i="24"/>
  <c r="F27" i="21"/>
  <c r="F28" i="24"/>
  <c r="Q26" i="21"/>
  <c r="M26" i="21"/>
  <c r="I26" i="21"/>
  <c r="E26" i="24"/>
  <c r="E26" i="21"/>
  <c r="P25" i="21"/>
  <c r="P25" i="24"/>
  <c r="L25" i="21"/>
  <c r="L25" i="24"/>
  <c r="H25" i="21"/>
  <c r="H25" i="24"/>
  <c r="D25" i="24"/>
  <c r="D25" i="21"/>
  <c r="O24" i="21"/>
  <c r="K24" i="21"/>
  <c r="G24" i="21"/>
  <c r="C24" i="24"/>
  <c r="C24" i="21"/>
  <c r="N23" i="21"/>
  <c r="N23" i="24"/>
  <c r="J23" i="21"/>
  <c r="J23" i="24"/>
  <c r="F23" i="21"/>
  <c r="F23" i="24"/>
  <c r="Q22" i="24"/>
  <c r="Q22" i="21"/>
  <c r="M22" i="21"/>
  <c r="I22" i="21"/>
  <c r="E22" i="21"/>
  <c r="P21" i="24"/>
  <c r="P21" i="21"/>
  <c r="L21" i="21"/>
  <c r="L21" i="24"/>
  <c r="H21" i="21"/>
  <c r="H21" i="24"/>
  <c r="D21" i="21"/>
  <c r="D21" i="24"/>
  <c r="O20" i="24"/>
  <c r="O20" i="21"/>
  <c r="K20" i="21"/>
  <c r="G20" i="21"/>
  <c r="C20" i="21"/>
  <c r="K14" i="24"/>
  <c r="C14" i="24"/>
  <c r="E12" i="24"/>
  <c r="G10" i="24"/>
  <c r="N9" i="24"/>
  <c r="P7" i="24"/>
  <c r="C6" i="24"/>
  <c r="J5" i="24"/>
  <c r="L31" i="21"/>
  <c r="H18" i="21"/>
  <c r="O17" i="21"/>
  <c r="I17" i="21"/>
  <c r="K15" i="21"/>
  <c r="C15" i="21"/>
  <c r="G11" i="21"/>
  <c r="N10" i="21"/>
  <c r="C7" i="21"/>
  <c r="J6" i="21"/>
  <c r="I30" i="25"/>
  <c r="O24" i="25"/>
  <c r="N23" i="25"/>
  <c r="M22" i="25"/>
  <c r="L21" i="25"/>
  <c r="K20" i="25"/>
  <c r="F10" i="25"/>
  <c r="E9" i="25"/>
  <c r="D8" i="25"/>
  <c r="C7" i="25"/>
  <c r="Q5" i="25"/>
  <c r="Q17" i="23"/>
  <c r="F6" i="23"/>
  <c r="G30" i="24"/>
  <c r="I26" i="24"/>
  <c r="O24" i="24"/>
  <c r="I22" i="24"/>
  <c r="C20" i="24"/>
  <c r="L13" i="24"/>
  <c r="N11" i="24"/>
  <c r="P9" i="24"/>
  <c r="D5" i="24"/>
  <c r="B16" i="10"/>
  <c r="O29" i="9"/>
  <c r="K29" i="9"/>
  <c r="G29" i="9"/>
  <c r="C29" i="9"/>
  <c r="C4" i="9"/>
  <c r="N28" i="12"/>
  <c r="J28" i="12"/>
  <c r="F28" i="12"/>
  <c r="B28" i="12"/>
  <c r="O28" i="13"/>
  <c r="K28" i="13"/>
  <c r="G28" i="13"/>
  <c r="C28" i="13"/>
  <c r="Q27" i="24"/>
  <c r="I27" i="24"/>
  <c r="E27" i="24"/>
  <c r="N16" i="24"/>
  <c r="J16" i="23"/>
  <c r="E27" i="23"/>
  <c r="G16" i="23"/>
  <c r="Q33" i="24"/>
  <c r="M33" i="24"/>
  <c r="I33" i="24"/>
  <c r="E33" i="24"/>
  <c r="P32" i="24"/>
  <c r="L32" i="24"/>
  <c r="H32" i="24"/>
  <c r="D32" i="24"/>
  <c r="O31" i="24"/>
  <c r="K31" i="24"/>
  <c r="G31" i="24"/>
  <c r="C31" i="24"/>
  <c r="N30" i="24"/>
  <c r="J30" i="24"/>
  <c r="F30" i="24"/>
  <c r="P28" i="24"/>
  <c r="L28" i="24"/>
  <c r="H28" i="24"/>
  <c r="D28" i="24"/>
  <c r="K26" i="24"/>
  <c r="J25" i="24"/>
  <c r="I24" i="24"/>
  <c r="H23" i="24"/>
  <c r="G22" i="24"/>
  <c r="F21" i="24"/>
  <c r="E20" i="24"/>
  <c r="C18" i="24"/>
  <c r="O14" i="24"/>
  <c r="N13" i="24"/>
  <c r="M12" i="24"/>
  <c r="L11" i="24"/>
  <c r="K10" i="24"/>
  <c r="J9" i="24"/>
  <c r="I8" i="24"/>
  <c r="H7" i="24"/>
  <c r="G6" i="24"/>
  <c r="F5" i="24"/>
  <c r="E33" i="21"/>
  <c r="D32" i="21"/>
  <c r="C31" i="21"/>
  <c r="P27" i="21"/>
  <c r="O26" i="21"/>
  <c r="K22" i="21"/>
  <c r="G18" i="21"/>
  <c r="C14" i="21"/>
  <c r="N9" i="21"/>
  <c r="J5" i="21"/>
  <c r="N32" i="25"/>
  <c r="J32" i="25"/>
  <c r="F32" i="25"/>
  <c r="Q31" i="25"/>
  <c r="M31" i="25"/>
  <c r="I31" i="25"/>
  <c r="E31" i="25"/>
  <c r="P30" i="25"/>
  <c r="L30" i="25"/>
  <c r="H30" i="25"/>
  <c r="D30" i="25"/>
  <c r="I24" i="25"/>
  <c r="H23" i="25"/>
  <c r="G22" i="25"/>
  <c r="F21" i="25"/>
  <c r="E20" i="25"/>
  <c r="O17" i="25"/>
  <c r="K17" i="25"/>
  <c r="G17" i="25"/>
  <c r="G16" i="25"/>
  <c r="C17" i="25"/>
  <c r="C16" i="25"/>
  <c r="Q10" i="25"/>
  <c r="P9" i="25"/>
  <c r="O8" i="25"/>
  <c r="N7" i="25"/>
  <c r="M6" i="25"/>
  <c r="L5" i="25"/>
  <c r="M28" i="23"/>
  <c r="E20" i="23"/>
  <c r="N26" i="24"/>
  <c r="J26" i="24"/>
  <c r="F26" i="24"/>
  <c r="Q25" i="24"/>
  <c r="M25" i="24"/>
  <c r="I25" i="24"/>
  <c r="E25" i="24"/>
  <c r="P24" i="24"/>
  <c r="L24" i="24"/>
  <c r="H24" i="24"/>
  <c r="D24" i="24"/>
  <c r="O23" i="24"/>
  <c r="K23" i="24"/>
  <c r="G23" i="24"/>
  <c r="C23" i="24"/>
  <c r="N22" i="24"/>
  <c r="J22" i="24"/>
  <c r="F22" i="24"/>
  <c r="Q21" i="24"/>
  <c r="M21" i="24"/>
  <c r="I21" i="24"/>
  <c r="E21" i="24"/>
  <c r="P20" i="24"/>
  <c r="L20" i="24"/>
  <c r="H20" i="24"/>
  <c r="D20" i="24"/>
  <c r="N18" i="24"/>
  <c r="J18" i="24"/>
  <c r="F18" i="24"/>
  <c r="Q17" i="24"/>
  <c r="M17" i="24"/>
  <c r="I17" i="24"/>
  <c r="E17" i="24"/>
  <c r="N14" i="24"/>
  <c r="J14" i="24"/>
  <c r="F14" i="24"/>
  <c r="Q13" i="24"/>
  <c r="M13" i="24"/>
  <c r="I13" i="24"/>
  <c r="E13" i="24"/>
  <c r="P12" i="24"/>
  <c r="L12" i="24"/>
  <c r="H12" i="24"/>
  <c r="D12" i="24"/>
  <c r="O11" i="24"/>
  <c r="K11" i="24"/>
  <c r="G11" i="24"/>
  <c r="C11" i="24"/>
  <c r="N10" i="24"/>
  <c r="J10" i="24"/>
  <c r="F10" i="24"/>
  <c r="Q9" i="24"/>
  <c r="M9" i="24"/>
  <c r="I9" i="24"/>
  <c r="E9" i="24"/>
  <c r="P8" i="24"/>
  <c r="L8" i="24"/>
  <c r="H8" i="24"/>
  <c r="D8" i="24"/>
  <c r="O7" i="24"/>
  <c r="K7" i="24"/>
  <c r="G7" i="24"/>
  <c r="C7" i="24"/>
  <c r="J6" i="24"/>
  <c r="F6" i="24"/>
  <c r="Q5" i="24"/>
  <c r="M5" i="24"/>
  <c r="I5" i="24"/>
  <c r="E5" i="24"/>
  <c r="G28" i="24"/>
  <c r="P53" i="38"/>
  <c r="P40" i="37"/>
  <c r="L53" i="38"/>
  <c r="L40" i="37"/>
  <c r="L53" i="37"/>
  <c r="H53" i="38"/>
  <c r="H40" i="37"/>
  <c r="D53" i="38"/>
  <c r="D40" i="37"/>
  <c r="D53" i="37"/>
  <c r="P52" i="38"/>
  <c r="P39" i="37"/>
  <c r="L52" i="38"/>
  <c r="L39" i="37"/>
  <c r="L52" i="37"/>
  <c r="H52" i="38"/>
  <c r="H39" i="37"/>
  <c r="D52" i="38"/>
  <c r="D39" i="37"/>
  <c r="D52" i="37"/>
  <c r="P51" i="38"/>
  <c r="P51" i="39"/>
  <c r="P38" i="37"/>
  <c r="L51" i="38"/>
  <c r="L51" i="39"/>
  <c r="L38" i="37"/>
  <c r="L51" i="37"/>
  <c r="H51" i="38"/>
  <c r="H51" i="39"/>
  <c r="H38" i="37"/>
  <c r="D51" i="38"/>
  <c r="D51" i="39"/>
  <c r="D38" i="37"/>
  <c r="D51" i="37"/>
  <c r="P50" i="38"/>
  <c r="P50" i="39"/>
  <c r="P37" i="37"/>
  <c r="L50" i="38"/>
  <c r="L50" i="39"/>
  <c r="L37" i="37"/>
  <c r="L50" i="37"/>
  <c r="H50" i="38"/>
  <c r="H50" i="39"/>
  <c r="H37" i="37"/>
  <c r="D50" i="38"/>
  <c r="D50" i="39"/>
  <c r="D37" i="37"/>
  <c r="D50" i="37"/>
  <c r="P49" i="38"/>
  <c r="P49" i="39"/>
  <c r="P36" i="37"/>
  <c r="L49" i="38"/>
  <c r="L49" i="39"/>
  <c r="L36" i="37"/>
  <c r="L49" i="37"/>
  <c r="H49" i="38"/>
  <c r="H49" i="39"/>
  <c r="H36" i="37"/>
  <c r="D49" i="38"/>
  <c r="D49" i="39"/>
  <c r="D36" i="37"/>
  <c r="D49" i="37"/>
  <c r="P48" i="38"/>
  <c r="P48" i="39"/>
  <c r="P35" i="37"/>
  <c r="L48" i="38"/>
  <c r="L48" i="39"/>
  <c r="L35" i="37"/>
  <c r="L48" i="37"/>
  <c r="H48" i="38"/>
  <c r="H48" i="39"/>
  <c r="H35" i="37"/>
  <c r="D48" i="38"/>
  <c r="D48" i="39"/>
  <c r="D35" i="37"/>
  <c r="D48" i="37"/>
  <c r="P47" i="38"/>
  <c r="P34" i="37"/>
  <c r="L47" i="38"/>
  <c r="L34" i="37"/>
  <c r="L47" i="37"/>
  <c r="H47" i="38"/>
  <c r="H34" i="37"/>
  <c r="D47" i="38"/>
  <c r="D34" i="37"/>
  <c r="D47" i="37"/>
  <c r="P46" i="38"/>
  <c r="P46" i="37"/>
  <c r="P33" i="37"/>
  <c r="L46" i="38"/>
  <c r="L46" i="37"/>
  <c r="L33" i="37"/>
  <c r="H46" i="38"/>
  <c r="H46" i="37"/>
  <c r="H33" i="37"/>
  <c r="D46" i="38"/>
  <c r="D33" i="37"/>
  <c r="P45" i="38"/>
  <c r="P45" i="37"/>
  <c r="P32" i="37"/>
  <c r="L45" i="38"/>
  <c r="L45" i="37"/>
  <c r="L32" i="37"/>
  <c r="H45" i="38"/>
  <c r="H45" i="37"/>
  <c r="H32" i="37"/>
  <c r="D45" i="38"/>
  <c r="D32" i="37"/>
  <c r="P44" i="38"/>
  <c r="P44" i="39"/>
  <c r="L44" i="38"/>
  <c r="L44" i="39"/>
  <c r="H44" i="38"/>
  <c r="H44" i="39"/>
  <c r="D44" i="38"/>
  <c r="D44" i="39"/>
  <c r="M31" i="38"/>
  <c r="I31" i="38"/>
  <c r="E31" i="38"/>
  <c r="I44" i="38"/>
  <c r="I32" i="36"/>
  <c r="L30" i="36"/>
  <c r="L31" i="36"/>
  <c r="D30" i="36"/>
  <c r="D31" i="36"/>
  <c r="N8" i="36"/>
  <c r="J8" i="36"/>
  <c r="F8" i="36"/>
  <c r="Q45" i="37"/>
  <c r="Q46" i="37"/>
  <c r="I45" i="37"/>
  <c r="I46" i="37"/>
  <c r="Q53" i="37"/>
  <c r="M53" i="37"/>
  <c r="I53" i="37"/>
  <c r="E53" i="37"/>
  <c r="Q52" i="37"/>
  <c r="M52" i="37"/>
  <c r="I52" i="37"/>
  <c r="E52" i="37"/>
  <c r="Q47" i="37"/>
  <c r="M47" i="37"/>
  <c r="I47" i="37"/>
  <c r="E47" i="37"/>
  <c r="M46" i="37"/>
  <c r="E46" i="37"/>
  <c r="M45" i="37"/>
  <c r="E45" i="37"/>
  <c r="D8" i="36"/>
  <c r="O45" i="37"/>
  <c r="O46" i="37"/>
  <c r="O47" i="37"/>
  <c r="O48" i="37"/>
  <c r="O49" i="37"/>
  <c r="O50" i="37"/>
  <c r="O51" i="37"/>
  <c r="O52" i="37"/>
  <c r="O53" i="37"/>
  <c r="K45" i="37"/>
  <c r="K46" i="37"/>
  <c r="K47" i="37"/>
  <c r="K48" i="37"/>
  <c r="K49" i="37"/>
  <c r="K50" i="37"/>
  <c r="K51" i="37"/>
  <c r="K52" i="37"/>
  <c r="K53" i="37"/>
  <c r="G45" i="37"/>
  <c r="G46" i="37"/>
  <c r="G47" i="37"/>
  <c r="G48" i="37"/>
  <c r="G49" i="37"/>
  <c r="G50" i="37"/>
  <c r="G51" i="37"/>
  <c r="G52" i="37"/>
  <c r="G53" i="37"/>
  <c r="C45" i="37"/>
  <c r="C46" i="37"/>
  <c r="C47" i="37"/>
  <c r="C48" i="37"/>
  <c r="C49" i="37"/>
  <c r="C50" i="37"/>
  <c r="C51" i="37"/>
  <c r="C52" i="37"/>
  <c r="C53" i="37"/>
  <c r="N45" i="37"/>
  <c r="N46" i="37"/>
  <c r="J45" i="37"/>
  <c r="J46" i="37"/>
  <c r="F45" i="37"/>
  <c r="F46" i="37"/>
  <c r="B45" i="37"/>
  <c r="B46" i="37"/>
  <c r="B47" i="37"/>
  <c r="N32" i="36"/>
  <c r="J32" i="36"/>
  <c r="F32" i="36"/>
  <c r="B32" i="36"/>
  <c r="N31" i="36"/>
  <c r="J31" i="36"/>
  <c r="F31" i="36"/>
  <c r="B31" i="36"/>
  <c r="Q51" i="37"/>
  <c r="M51" i="37"/>
  <c r="I51" i="37"/>
  <c r="E51" i="37"/>
  <c r="Q50" i="37"/>
  <c r="M50" i="37"/>
  <c r="I50" i="37"/>
  <c r="E50" i="37"/>
  <c r="Q49" i="37"/>
  <c r="M49" i="37"/>
  <c r="I49" i="37"/>
  <c r="E49" i="37"/>
  <c r="Q48" i="37"/>
  <c r="M48" i="37"/>
  <c r="I48" i="37"/>
  <c r="E48" i="37"/>
  <c r="K23" i="27" l="1"/>
  <c r="E20" i="28"/>
  <c r="E27" i="26"/>
  <c r="C20" i="27"/>
  <c r="C33" i="26"/>
  <c r="C8" i="27"/>
  <c r="J28" i="26"/>
  <c r="D20" i="26"/>
  <c r="L11" i="15"/>
  <c r="L8" i="17"/>
  <c r="C32" i="26"/>
  <c r="H17" i="17"/>
  <c r="E178" i="6"/>
  <c r="L30" i="17"/>
  <c r="D23" i="28"/>
  <c r="C9" i="28"/>
  <c r="C13" i="27"/>
  <c r="D14" i="26"/>
  <c r="J10" i="27"/>
  <c r="K11" i="27"/>
  <c r="D20" i="27"/>
  <c r="J26" i="27"/>
  <c r="O8" i="28"/>
  <c r="C17" i="28"/>
  <c r="M31" i="28"/>
  <c r="K26" i="27"/>
  <c r="C31" i="27"/>
  <c r="D32" i="27"/>
  <c r="E33" i="27"/>
  <c r="E27" i="27"/>
  <c r="D8" i="26"/>
  <c r="J14" i="26"/>
  <c r="M5" i="28"/>
  <c r="Q6" i="27"/>
  <c r="N18" i="26"/>
  <c r="C8" i="28"/>
  <c r="J20" i="28"/>
  <c r="C5" i="27"/>
  <c r="E6" i="26"/>
  <c r="M10" i="26"/>
  <c r="C12" i="26"/>
  <c r="O6" i="26"/>
  <c r="L5" i="15"/>
  <c r="L13" i="15"/>
  <c r="L9" i="17"/>
  <c r="L10" i="17"/>
  <c r="L23" i="17"/>
  <c r="L8" i="16"/>
  <c r="L9" i="16"/>
  <c r="L11" i="16"/>
  <c r="L13" i="16"/>
  <c r="L15" i="16"/>
  <c r="L21" i="16"/>
  <c r="L24" i="16"/>
  <c r="L25" i="16"/>
  <c r="C29" i="26"/>
  <c r="L17" i="16"/>
  <c r="H18" i="16"/>
  <c r="J24" i="28"/>
  <c r="G18" i="26"/>
  <c r="C21" i="26"/>
  <c r="E23" i="26"/>
  <c r="G25" i="26"/>
  <c r="C27" i="26"/>
  <c r="L22" i="17"/>
  <c r="I20" i="16"/>
  <c r="C17" i="27"/>
  <c r="I29" i="13"/>
  <c r="E9" i="15"/>
  <c r="L22" i="15"/>
  <c r="C28" i="27"/>
  <c r="L16" i="15"/>
  <c r="B54" i="6"/>
  <c r="B62" i="6" s="1"/>
  <c r="J6" i="28"/>
  <c r="Q24" i="17"/>
  <c r="D11" i="27"/>
  <c r="O170" i="6"/>
  <c r="L10" i="15"/>
  <c r="G169" i="6"/>
  <c r="D31" i="27"/>
  <c r="N33" i="27"/>
  <c r="M7" i="28"/>
  <c r="N8" i="28"/>
  <c r="J8" i="26"/>
  <c r="D23" i="26"/>
  <c r="M24" i="26"/>
  <c r="C26" i="26"/>
  <c r="C12" i="27"/>
  <c r="I30" i="15"/>
  <c r="Q25" i="15"/>
  <c r="J21" i="28"/>
  <c r="J31" i="28"/>
  <c r="D28" i="27"/>
  <c r="J28" i="27"/>
  <c r="M10" i="27"/>
  <c r="M14" i="27"/>
  <c r="C9" i="27"/>
  <c r="D17" i="27"/>
  <c r="M18" i="27"/>
  <c r="M6" i="26"/>
  <c r="L25" i="15"/>
  <c r="O30" i="15"/>
  <c r="L17" i="15"/>
  <c r="C21" i="28"/>
  <c r="M23" i="28"/>
  <c r="E24" i="27"/>
  <c r="C23" i="28"/>
  <c r="C13" i="26"/>
  <c r="C22" i="26"/>
  <c r="N9" i="26"/>
  <c r="H170" i="6"/>
  <c r="J6" i="27"/>
  <c r="D12" i="27"/>
  <c r="J16" i="26"/>
  <c r="C6" i="27"/>
  <c r="D21" i="27"/>
  <c r="C7" i="26"/>
  <c r="L5" i="27"/>
  <c r="J11" i="26"/>
  <c r="J5" i="15"/>
  <c r="J6" i="15"/>
  <c r="J7" i="15"/>
  <c r="J8" i="15"/>
  <c r="J9" i="15"/>
  <c r="J10" i="15"/>
  <c r="J11" i="15"/>
  <c r="J12" i="15"/>
  <c r="J13" i="15"/>
  <c r="J14" i="15"/>
  <c r="J15" i="15"/>
  <c r="F18" i="28"/>
  <c r="N5" i="28"/>
  <c r="C10" i="27"/>
  <c r="O23" i="17"/>
  <c r="L5" i="16"/>
  <c r="O6" i="15"/>
  <c r="O22" i="15"/>
  <c r="L9" i="15"/>
  <c r="L23" i="15"/>
  <c r="C20" i="26"/>
  <c r="C24" i="26"/>
  <c r="L5" i="17"/>
  <c r="L6" i="17"/>
  <c r="L21" i="17"/>
  <c r="L6" i="16"/>
  <c r="L7" i="16"/>
  <c r="L10" i="16"/>
  <c r="L12" i="16"/>
  <c r="L14" i="16"/>
  <c r="L20" i="16"/>
  <c r="L22" i="16"/>
  <c r="L23" i="16"/>
  <c r="L26" i="16"/>
  <c r="L29" i="15"/>
  <c r="O20" i="26"/>
  <c r="C31" i="26"/>
  <c r="L17" i="17"/>
  <c r="L30" i="16"/>
  <c r="L31" i="16"/>
  <c r="H33" i="16"/>
  <c r="O25" i="26"/>
  <c r="O30" i="27"/>
  <c r="L20" i="17"/>
  <c r="L24" i="17"/>
  <c r="P18" i="27"/>
  <c r="O9" i="17"/>
  <c r="L26" i="15"/>
  <c r="C18" i="26"/>
  <c r="J21" i="27"/>
  <c r="C26" i="27"/>
  <c r="L6" i="15"/>
  <c r="L14" i="15"/>
  <c r="B3" i="7"/>
  <c r="B3" i="12" s="1"/>
  <c r="C22" i="28"/>
  <c r="Q24" i="28"/>
  <c r="C23" i="26"/>
  <c r="C32" i="27"/>
  <c r="D6" i="28"/>
  <c r="P6" i="26"/>
  <c r="Q7" i="26"/>
  <c r="C9" i="26"/>
  <c r="E11" i="26"/>
  <c r="Q20" i="26"/>
  <c r="P23" i="26"/>
  <c r="D9" i="28"/>
  <c r="I7" i="17"/>
  <c r="J23" i="28"/>
  <c r="D31" i="15"/>
  <c r="D33" i="15"/>
  <c r="Q6" i="16"/>
  <c r="Q7" i="16"/>
  <c r="Q8" i="16"/>
  <c r="Q9" i="16"/>
  <c r="Q10" i="16"/>
  <c r="C30" i="27"/>
  <c r="C8" i="26"/>
  <c r="C32" i="28"/>
  <c r="L168" i="6"/>
  <c r="E17" i="27"/>
  <c r="J22" i="27"/>
  <c r="C18" i="27"/>
  <c r="C7" i="28"/>
  <c r="J5" i="27"/>
  <c r="J23" i="27"/>
  <c r="J33" i="27"/>
  <c r="D9" i="27"/>
  <c r="M7" i="27"/>
  <c r="D14" i="27"/>
  <c r="C25" i="27"/>
  <c r="D32" i="28"/>
  <c r="C33" i="27"/>
  <c r="C28" i="26"/>
  <c r="C6" i="26"/>
  <c r="C10" i="26"/>
  <c r="L7" i="17"/>
  <c r="C31" i="28"/>
  <c r="H27" i="15"/>
  <c r="N9" i="28"/>
  <c r="D11" i="26"/>
  <c r="M32" i="26"/>
  <c r="M24" i="28"/>
  <c r="E30" i="27"/>
  <c r="M7" i="26"/>
  <c r="G26" i="26"/>
  <c r="Q5" i="16"/>
  <c r="Q17" i="16"/>
  <c r="Q31" i="37"/>
  <c r="B29" i="13"/>
  <c r="J10" i="28"/>
  <c r="L18" i="15"/>
  <c r="C11" i="27"/>
  <c r="J18" i="27"/>
  <c r="L20" i="27"/>
  <c r="O23" i="27"/>
  <c r="M6" i="28"/>
  <c r="J30" i="27"/>
  <c r="P9" i="27"/>
  <c r="L21" i="27"/>
  <c r="C24" i="27"/>
  <c r="L18" i="27"/>
  <c r="C5" i="28"/>
  <c r="E10" i="27"/>
  <c r="J13" i="27"/>
  <c r="N18" i="28"/>
  <c r="Q7" i="27"/>
  <c r="O12" i="26"/>
  <c r="M5" i="27"/>
  <c r="C7" i="27"/>
  <c r="D8" i="27"/>
  <c r="E9" i="27"/>
  <c r="J14" i="27"/>
  <c r="M17" i="27"/>
  <c r="C23" i="27"/>
  <c r="D24" i="27"/>
  <c r="C16" i="28"/>
  <c r="K17" i="28"/>
  <c r="J32" i="28"/>
  <c r="J9" i="27"/>
  <c r="J25" i="27"/>
  <c r="M22" i="28"/>
  <c r="C14" i="27"/>
  <c r="M9" i="26"/>
  <c r="Q26" i="26"/>
  <c r="J20" i="27"/>
  <c r="J24" i="27"/>
  <c r="J7" i="26"/>
  <c r="M8" i="28"/>
  <c r="C10" i="28"/>
  <c r="J26" i="26"/>
  <c r="L7" i="15"/>
  <c r="L15" i="15"/>
  <c r="L21" i="15"/>
  <c r="C20" i="28"/>
  <c r="C24" i="28"/>
  <c r="J30" i="26"/>
  <c r="D22" i="28"/>
  <c r="E23" i="28"/>
  <c r="D31" i="28"/>
  <c r="C25" i="26"/>
  <c r="C11" i="26"/>
  <c r="Q6" i="17"/>
  <c r="Q21" i="16"/>
  <c r="Q22" i="16"/>
  <c r="E33" i="28"/>
  <c r="C21" i="27"/>
  <c r="L24" i="15"/>
  <c r="N25" i="27"/>
  <c r="C22" i="27"/>
  <c r="D8" i="15"/>
  <c r="L12" i="15"/>
  <c r="Q23" i="17"/>
  <c r="P24" i="28"/>
  <c r="K22" i="28"/>
  <c r="C30" i="28"/>
  <c r="M32" i="27"/>
  <c r="J8" i="28"/>
  <c r="C5" i="26"/>
  <c r="E7" i="26"/>
  <c r="J12" i="26"/>
  <c r="E24" i="26"/>
  <c r="D32" i="26"/>
  <c r="L31" i="15"/>
  <c r="L33" i="15"/>
  <c r="I11" i="16"/>
  <c r="I12" i="16"/>
  <c r="I13" i="16"/>
  <c r="I14" i="16"/>
  <c r="I15" i="16"/>
  <c r="I17" i="16"/>
  <c r="I18" i="16"/>
  <c r="Q30" i="27"/>
  <c r="D33" i="27"/>
  <c r="Q168" i="6"/>
  <c r="D170" i="6"/>
  <c r="E29" i="10"/>
  <c r="M31" i="37"/>
  <c r="H164" i="6"/>
  <c r="E31" i="37"/>
  <c r="Q27" i="13"/>
  <c r="Q19" i="12"/>
  <c r="M16" i="23"/>
  <c r="I15" i="23"/>
  <c r="I15" i="26" s="1"/>
  <c r="Q15" i="23"/>
  <c r="K15" i="24"/>
  <c r="K15" i="27" s="1"/>
  <c r="O15" i="24"/>
  <c r="L15" i="24"/>
  <c r="L169" i="6"/>
  <c r="E27" i="12"/>
  <c r="E19" i="14"/>
  <c r="E19" i="17" s="1"/>
  <c r="C27" i="12"/>
  <c r="C19" i="14"/>
  <c r="B16" i="13"/>
  <c r="B4" i="14"/>
  <c r="B4" i="13"/>
  <c r="B167" i="6"/>
  <c r="B127" i="6"/>
  <c r="B174" i="6"/>
  <c r="D15" i="23"/>
  <c r="M19" i="21"/>
  <c r="D29" i="25"/>
  <c r="G27" i="13"/>
  <c r="D16" i="14"/>
  <c r="N16" i="14"/>
  <c r="N16" i="17" s="1"/>
  <c r="K27" i="24"/>
  <c r="F3" i="23"/>
  <c r="I29" i="25"/>
  <c r="K19" i="23"/>
  <c r="D29" i="23"/>
  <c r="D16" i="25"/>
  <c r="M29" i="13"/>
  <c r="O16" i="23"/>
  <c r="P10" i="28"/>
  <c r="Q14" i="27"/>
  <c r="G13" i="27"/>
  <c r="H26" i="27"/>
  <c r="H17" i="26"/>
  <c r="N21" i="27"/>
  <c r="E5" i="27"/>
  <c r="E25" i="27"/>
  <c r="Q10" i="28"/>
  <c r="P30" i="28"/>
  <c r="Q31" i="28"/>
  <c r="E20" i="27"/>
  <c r="G16" i="26"/>
  <c r="E12" i="27"/>
  <c r="Q22" i="27"/>
  <c r="E9" i="26"/>
  <c r="H30" i="26"/>
  <c r="E31" i="26"/>
  <c r="E5" i="28"/>
  <c r="Q9" i="28"/>
  <c r="E13" i="26"/>
  <c r="E6" i="27"/>
  <c r="E6" i="28"/>
  <c r="K20" i="16"/>
  <c r="K21" i="16"/>
  <c r="K22" i="16"/>
  <c r="K23" i="16"/>
  <c r="K24" i="16"/>
  <c r="K25" i="16"/>
  <c r="K26" i="16"/>
  <c r="N13" i="26"/>
  <c r="Q26" i="27"/>
  <c r="E7" i="28"/>
  <c r="E28" i="26"/>
  <c r="P5" i="27"/>
  <c r="Q10" i="27"/>
  <c r="P17" i="27"/>
  <c r="N24" i="27"/>
  <c r="P26" i="27"/>
  <c r="N7" i="26"/>
  <c r="Q14" i="26"/>
  <c r="P15" i="26"/>
  <c r="P21" i="26"/>
  <c r="P8" i="27"/>
  <c r="Q9" i="27"/>
  <c r="E13" i="27"/>
  <c r="Q17" i="27"/>
  <c r="E21" i="27"/>
  <c r="E20" i="26"/>
  <c r="E31" i="28"/>
  <c r="K31" i="27"/>
  <c r="E26" i="27"/>
  <c r="E14" i="27"/>
  <c r="Q17" i="28"/>
  <c r="Q5" i="26"/>
  <c r="N19" i="28"/>
  <c r="E7" i="27"/>
  <c r="K9" i="27"/>
  <c r="E11" i="27"/>
  <c r="K13" i="27"/>
  <c r="E14" i="26"/>
  <c r="E8" i="27"/>
  <c r="Q13" i="16"/>
  <c r="E22" i="26"/>
  <c r="O7" i="27"/>
  <c r="O30" i="28"/>
  <c r="F21" i="28"/>
  <c r="O24" i="27"/>
  <c r="O24" i="28"/>
  <c r="O32" i="28"/>
  <c r="O7" i="26"/>
  <c r="O30" i="26"/>
  <c r="O5" i="26"/>
  <c r="O26" i="26"/>
  <c r="O17" i="27"/>
  <c r="K7" i="28"/>
  <c r="I5" i="27"/>
  <c r="O17" i="28"/>
  <c r="I29" i="28"/>
  <c r="F32" i="26"/>
  <c r="O24" i="26"/>
  <c r="O33" i="27"/>
  <c r="I18" i="26"/>
  <c r="O16" i="27"/>
  <c r="O18" i="27"/>
  <c r="O10" i="26"/>
  <c r="F8" i="26"/>
  <c r="I24" i="28"/>
  <c r="F6" i="26"/>
  <c r="F10" i="28"/>
  <c r="F10" i="26"/>
  <c r="O21" i="28"/>
  <c r="O8" i="26"/>
  <c r="F13" i="27"/>
  <c r="O32" i="26"/>
  <c r="O27" i="26"/>
  <c r="O17" i="26"/>
  <c r="F24" i="28"/>
  <c r="I28" i="26"/>
  <c r="O25" i="27"/>
  <c r="I20" i="26"/>
  <c r="N26" i="27"/>
  <c r="N7" i="28"/>
  <c r="P23" i="28"/>
  <c r="N11" i="27"/>
  <c r="P7" i="27"/>
  <c r="N23" i="27"/>
  <c r="N28" i="27"/>
  <c r="Q13" i="26"/>
  <c r="N8" i="26"/>
  <c r="N23" i="26"/>
  <c r="N20" i="28"/>
  <c r="Q23" i="28"/>
  <c r="P6" i="27"/>
  <c r="Q18" i="27"/>
  <c r="Q10" i="26"/>
  <c r="P13" i="26"/>
  <c r="P5" i="28"/>
  <c r="Q25" i="26"/>
  <c r="P30" i="27"/>
  <c r="N32" i="27"/>
  <c r="P24" i="26"/>
  <c r="G6" i="26"/>
  <c r="Q8" i="27"/>
  <c r="P21" i="28"/>
  <c r="Q22" i="26"/>
  <c r="N31" i="26"/>
  <c r="N14" i="26"/>
  <c r="N10" i="28"/>
  <c r="P22" i="27"/>
  <c r="G30" i="26"/>
  <c r="N17" i="27"/>
  <c r="N22" i="28"/>
  <c r="N25" i="26"/>
  <c r="Q22" i="28"/>
  <c r="P7" i="26"/>
  <c r="G28" i="27"/>
  <c r="Q5" i="27"/>
  <c r="G7" i="27"/>
  <c r="N14" i="27"/>
  <c r="N22" i="27"/>
  <c r="P24" i="27"/>
  <c r="Q25" i="27"/>
  <c r="G22" i="27"/>
  <c r="P28" i="27"/>
  <c r="N30" i="27"/>
  <c r="P32" i="27"/>
  <c r="Q33" i="27"/>
  <c r="N16" i="27"/>
  <c r="Q27" i="27"/>
  <c r="Q32" i="28"/>
  <c r="Q17" i="26"/>
  <c r="Q5" i="28"/>
  <c r="N23" i="28"/>
  <c r="N9" i="27"/>
  <c r="P25" i="27"/>
  <c r="N27" i="27"/>
  <c r="N32" i="26"/>
  <c r="N27" i="26"/>
  <c r="P11" i="26"/>
  <c r="P22" i="28"/>
  <c r="N24" i="28"/>
  <c r="N8" i="27"/>
  <c r="N12" i="27"/>
  <c r="H17" i="27"/>
  <c r="N20" i="27"/>
  <c r="Q23" i="27"/>
  <c r="Q28" i="27"/>
  <c r="P9" i="26"/>
  <c r="N5" i="26"/>
  <c r="N22" i="26"/>
  <c r="Q8" i="26"/>
  <c r="N24" i="26"/>
  <c r="P26" i="26"/>
  <c r="Q32" i="27"/>
  <c r="P29" i="28"/>
  <c r="P17" i="26"/>
  <c r="N12" i="26"/>
  <c r="P14" i="26"/>
  <c r="N21" i="26"/>
  <c r="N31" i="28"/>
  <c r="N10" i="27"/>
  <c r="P12" i="27"/>
  <c r="Q13" i="27"/>
  <c r="N18" i="27"/>
  <c r="P20" i="27"/>
  <c r="Q21" i="27"/>
  <c r="P9" i="28"/>
  <c r="N32" i="28"/>
  <c r="N13" i="27"/>
  <c r="P28" i="26"/>
  <c r="P21" i="27"/>
  <c r="N10" i="26"/>
  <c r="P12" i="26"/>
  <c r="P30" i="26"/>
  <c r="Q31" i="26"/>
  <c r="Q15" i="27"/>
  <c r="P8" i="26"/>
  <c r="P25" i="26"/>
  <c r="N28" i="26"/>
  <c r="P8" i="28"/>
  <c r="P10" i="27"/>
  <c r="Q11" i="27"/>
  <c r="P5" i="26"/>
  <c r="N11" i="26"/>
  <c r="Q8" i="28"/>
  <c r="P20" i="28"/>
  <c r="N5" i="27"/>
  <c r="N30" i="28"/>
  <c r="P7" i="28"/>
  <c r="P18" i="26"/>
  <c r="Q23" i="26"/>
  <c r="Q9" i="26"/>
  <c r="Q20" i="27"/>
  <c r="P31" i="26"/>
  <c r="N26" i="26"/>
  <c r="P33" i="27"/>
  <c r="G17" i="27"/>
  <c r="P23" i="27"/>
  <c r="N31" i="27"/>
  <c r="E18" i="27"/>
  <c r="Q30" i="28"/>
  <c r="P17" i="28"/>
  <c r="I30" i="17"/>
  <c r="I8" i="16"/>
  <c r="I17" i="15"/>
  <c r="H16" i="15"/>
  <c r="H28" i="16"/>
  <c r="O17" i="15"/>
  <c r="I5" i="17"/>
  <c r="I9" i="17"/>
  <c r="I32" i="17"/>
  <c r="H22" i="15"/>
  <c r="I32" i="15"/>
  <c r="O30" i="16"/>
  <c r="O31" i="16"/>
  <c r="O32" i="16"/>
  <c r="O33" i="16"/>
  <c r="H20" i="15"/>
  <c r="H6" i="17"/>
  <c r="H9" i="16"/>
  <c r="H11" i="16"/>
  <c r="H13" i="16"/>
  <c r="H15" i="16"/>
  <c r="H21" i="16"/>
  <c r="H25" i="16"/>
  <c r="H31" i="17"/>
  <c r="H17" i="16"/>
  <c r="H12" i="15"/>
  <c r="I10" i="16"/>
  <c r="I28" i="15"/>
  <c r="K9" i="16"/>
  <c r="K10" i="16"/>
  <c r="K11" i="16"/>
  <c r="K12" i="16"/>
  <c r="K13" i="16"/>
  <c r="K14" i="16"/>
  <c r="K15" i="16"/>
  <c r="K30" i="16"/>
  <c r="K31" i="16"/>
  <c r="K32" i="16"/>
  <c r="K33" i="16"/>
  <c r="K6" i="17"/>
  <c r="K7" i="17"/>
  <c r="K17" i="17"/>
  <c r="K31" i="17"/>
  <c r="K32" i="17"/>
  <c r="K28" i="16"/>
  <c r="K17" i="16"/>
  <c r="K18" i="16"/>
  <c r="K8" i="17"/>
  <c r="K9" i="17"/>
  <c r="K20" i="17"/>
  <c r="Q167" i="6"/>
  <c r="Q9" i="17"/>
  <c r="D9" i="15"/>
  <c r="D25" i="15"/>
  <c r="Q170" i="6"/>
  <c r="C9" i="17"/>
  <c r="C20" i="17"/>
  <c r="D22" i="16"/>
  <c r="D32" i="16"/>
  <c r="D6" i="17"/>
  <c r="D20" i="16"/>
  <c r="D26" i="16"/>
  <c r="D17" i="16"/>
  <c r="D28" i="15"/>
  <c r="D146" i="6"/>
  <c r="D144" i="6"/>
  <c r="D145" i="6"/>
  <c r="C28" i="16"/>
  <c r="C8" i="16"/>
  <c r="D7" i="15"/>
  <c r="D15" i="15"/>
  <c r="D21" i="17"/>
  <c r="D7" i="16"/>
  <c r="Q169" i="6"/>
  <c r="D30" i="17"/>
  <c r="D32" i="17"/>
  <c r="D28" i="16"/>
  <c r="D6" i="15"/>
  <c r="D14" i="15"/>
  <c r="Q32" i="17"/>
  <c r="C5" i="16"/>
  <c r="C5" i="17"/>
  <c r="O6" i="17"/>
  <c r="O17" i="17"/>
  <c r="C24" i="17"/>
  <c r="C30" i="17"/>
  <c r="O31" i="17"/>
  <c r="D5" i="15"/>
  <c r="D13" i="15"/>
  <c r="D21" i="15"/>
  <c r="D24" i="16"/>
  <c r="D10" i="17"/>
  <c r="D5" i="17"/>
  <c r="D9" i="17"/>
  <c r="D30" i="15"/>
  <c r="D32" i="15"/>
  <c r="Q22" i="17"/>
  <c r="D30" i="16"/>
  <c r="D23" i="15"/>
  <c r="D6" i="16"/>
  <c r="D20" i="17"/>
  <c r="D22" i="17"/>
  <c r="D10" i="16"/>
  <c r="D12" i="16"/>
  <c r="D14" i="16"/>
  <c r="D23" i="16"/>
  <c r="D31" i="17"/>
  <c r="D31" i="16"/>
  <c r="D20" i="15"/>
  <c r="D26" i="15"/>
  <c r="C6" i="16"/>
  <c r="C17" i="16"/>
  <c r="C18" i="16"/>
  <c r="O20" i="16"/>
  <c r="O21" i="16"/>
  <c r="O22" i="16"/>
  <c r="O23" i="16"/>
  <c r="O24" i="16"/>
  <c r="O25" i="16"/>
  <c r="O26" i="16"/>
  <c r="G30" i="16"/>
  <c r="G31" i="16"/>
  <c r="G32" i="16"/>
  <c r="G33" i="16"/>
  <c r="C13" i="15"/>
  <c r="D11" i="15"/>
  <c r="D168" i="6"/>
  <c r="O24" i="15"/>
  <c r="D8" i="17"/>
  <c r="D23" i="17"/>
  <c r="D24" i="17"/>
  <c r="D5" i="16"/>
  <c r="D8" i="16"/>
  <c r="D9" i="16"/>
  <c r="D11" i="16"/>
  <c r="D13" i="16"/>
  <c r="D15" i="16"/>
  <c r="D21" i="16"/>
  <c r="D25" i="16"/>
  <c r="Q171" i="6"/>
  <c r="D22" i="15"/>
  <c r="H168" i="6"/>
  <c r="D10" i="15"/>
  <c r="Q8" i="17"/>
  <c r="H177" i="6"/>
  <c r="D169" i="6"/>
  <c r="D171" i="6"/>
  <c r="H165" i="6"/>
  <c r="H169" i="6"/>
  <c r="H176" i="6"/>
  <c r="H171" i="6"/>
  <c r="H178" i="6"/>
  <c r="G15" i="24"/>
  <c r="O16" i="25"/>
  <c r="K19" i="14"/>
  <c r="O27" i="24"/>
  <c r="H16" i="25"/>
  <c r="K29" i="14"/>
  <c r="L16" i="14"/>
  <c r="H174" i="6"/>
  <c r="C96" i="6"/>
  <c r="C95" i="6"/>
  <c r="I16" i="25"/>
  <c r="I16" i="28" s="1"/>
  <c r="M29" i="14"/>
  <c r="E29" i="13"/>
  <c r="H131" i="6"/>
  <c r="P136" i="6"/>
  <c r="O19" i="25"/>
  <c r="K16" i="25"/>
  <c r="F16" i="23"/>
  <c r="O3" i="9"/>
  <c r="D16" i="23"/>
  <c r="O19" i="23"/>
  <c r="H4" i="10"/>
  <c r="P29" i="23"/>
  <c r="F19" i="24"/>
  <c r="C174" i="6"/>
  <c r="L19" i="14"/>
  <c r="E19" i="13"/>
  <c r="D29" i="12"/>
  <c r="Q29" i="12"/>
  <c r="C29" i="25"/>
  <c r="Q29" i="14"/>
  <c r="H14" i="26"/>
  <c r="E20" i="16"/>
  <c r="O32" i="17"/>
  <c r="D6" i="26"/>
  <c r="O27" i="16"/>
  <c r="P13" i="27"/>
  <c r="O26" i="27"/>
  <c r="Q12" i="26"/>
  <c r="E30" i="28"/>
  <c r="E3" i="9"/>
  <c r="I31" i="37"/>
  <c r="F33" i="26"/>
  <c r="Q16" i="14"/>
  <c r="G21" i="28"/>
  <c r="Q19" i="14"/>
  <c r="O22" i="27"/>
  <c r="M4" i="13"/>
  <c r="H31" i="28"/>
  <c r="L9" i="28"/>
  <c r="E6" i="16"/>
  <c r="I32" i="26"/>
  <c r="E26" i="15"/>
  <c r="D18" i="27"/>
  <c r="M29" i="24"/>
  <c r="Q16" i="25"/>
  <c r="E25" i="16"/>
  <c r="E27" i="16"/>
  <c r="E23" i="17"/>
  <c r="E6" i="17"/>
  <c r="E22" i="16"/>
  <c r="E7" i="17"/>
  <c r="E6" i="15"/>
  <c r="E13" i="15"/>
  <c r="E8" i="16"/>
  <c r="E25" i="15"/>
  <c r="H129" i="6"/>
  <c r="H138" i="6"/>
  <c r="I24" i="16"/>
  <c r="I22" i="16"/>
  <c r="I143" i="6"/>
  <c r="I147" i="6"/>
  <c r="I21" i="17"/>
  <c r="I6" i="17"/>
  <c r="I33" i="16"/>
  <c r="I144" i="6"/>
  <c r="I20" i="15"/>
  <c r="I12" i="15"/>
  <c r="I21" i="16"/>
  <c r="I32" i="16"/>
  <c r="I25" i="27"/>
  <c r="I24" i="27"/>
  <c r="I11" i="26"/>
  <c r="I20" i="17"/>
  <c r="E8" i="17"/>
  <c r="E31" i="17"/>
  <c r="G21" i="16"/>
  <c r="G24" i="16"/>
  <c r="G26" i="16"/>
  <c r="I31" i="17"/>
  <c r="E23" i="16"/>
  <c r="E5" i="15"/>
  <c r="H179" i="6"/>
  <c r="I6" i="16"/>
  <c r="I7" i="16"/>
  <c r="I26" i="15"/>
  <c r="K160" i="6"/>
  <c r="I23" i="16"/>
  <c r="M25" i="27"/>
  <c r="I20" i="27"/>
  <c r="M31" i="26"/>
  <c r="I5" i="28"/>
  <c r="I10" i="27"/>
  <c r="H13" i="27"/>
  <c r="Q16" i="23"/>
  <c r="I32" i="27"/>
  <c r="I10" i="28"/>
  <c r="M17" i="28"/>
  <c r="I18" i="27"/>
  <c r="E9" i="17"/>
  <c r="E20" i="17"/>
  <c r="E28" i="16"/>
  <c r="H11" i="15"/>
  <c r="H30" i="17"/>
  <c r="I11" i="15"/>
  <c r="H21" i="17"/>
  <c r="H5" i="16"/>
  <c r="H8" i="16"/>
  <c r="E20" i="15"/>
  <c r="I146" i="6"/>
  <c r="I19" i="12"/>
  <c r="H31" i="15"/>
  <c r="H33" i="15"/>
  <c r="I30" i="27"/>
  <c r="D18" i="26"/>
  <c r="I23" i="28"/>
  <c r="D9" i="26"/>
  <c r="D22" i="26"/>
  <c r="H26" i="26"/>
  <c r="I22" i="17"/>
  <c r="H10" i="15"/>
  <c r="M24" i="27"/>
  <c r="B27" i="13"/>
  <c r="B19" i="13"/>
  <c r="E7" i="16"/>
  <c r="E10" i="16"/>
  <c r="E31" i="16"/>
  <c r="I13" i="27"/>
  <c r="I33" i="27"/>
  <c r="I30" i="28"/>
  <c r="I6" i="27"/>
  <c r="I28" i="27"/>
  <c r="G20" i="16"/>
  <c r="G22" i="16"/>
  <c r="G23" i="16"/>
  <c r="G25" i="16"/>
  <c r="E24" i="16"/>
  <c r="L170" i="6"/>
  <c r="L171" i="6"/>
  <c r="G22" i="15"/>
  <c r="I23" i="17"/>
  <c r="I5" i="16"/>
  <c r="I31" i="16"/>
  <c r="M10" i="28"/>
  <c r="M23" i="26"/>
  <c r="I9" i="16"/>
  <c r="I25" i="15"/>
  <c r="H144" i="6"/>
  <c r="H145" i="6"/>
  <c r="H18" i="15"/>
  <c r="I174" i="6"/>
  <c r="M9" i="28"/>
  <c r="I9" i="27"/>
  <c r="M13" i="27"/>
  <c r="I21" i="27"/>
  <c r="D30" i="28"/>
  <c r="M33" i="27"/>
  <c r="D5" i="27"/>
  <c r="I26" i="27"/>
  <c r="M30" i="28"/>
  <c r="M15" i="27"/>
  <c r="I24" i="17"/>
  <c r="I20" i="28"/>
  <c r="F6" i="27"/>
  <c r="M9" i="27"/>
  <c r="I17" i="27"/>
  <c r="M21" i="27"/>
  <c r="M28" i="26"/>
  <c r="I31" i="28"/>
  <c r="I8" i="27"/>
  <c r="M12" i="27"/>
  <c r="I27" i="27"/>
  <c r="I22" i="27"/>
  <c r="D8" i="28"/>
  <c r="D25" i="27"/>
  <c r="I5" i="26"/>
  <c r="I13" i="26"/>
  <c r="D30" i="26"/>
  <c r="I15" i="27"/>
  <c r="M6" i="27"/>
  <c r="D13" i="27"/>
  <c r="M17" i="26"/>
  <c r="M22" i="26"/>
  <c r="M25" i="26"/>
  <c r="I7" i="27"/>
  <c r="M11" i="27"/>
  <c r="I10" i="26"/>
  <c r="D13" i="26"/>
  <c r="M14" i="26"/>
  <c r="E22" i="17"/>
  <c r="D7" i="28"/>
  <c r="Q29" i="25"/>
  <c r="L29" i="25"/>
  <c r="D7" i="27"/>
  <c r="I30" i="16"/>
  <c r="H9" i="15"/>
  <c r="H25" i="15"/>
  <c r="L24" i="28"/>
  <c r="H140" i="6"/>
  <c r="I8" i="15"/>
  <c r="I145" i="6"/>
  <c r="Q29" i="23"/>
  <c r="H24" i="16"/>
  <c r="I21" i="15"/>
  <c r="I10" i="17"/>
  <c r="H20" i="17"/>
  <c r="H24" i="17"/>
  <c r="I26" i="16"/>
  <c r="I22" i="15"/>
  <c r="M3" i="14"/>
  <c r="E32" i="17"/>
  <c r="E30" i="16"/>
  <c r="H24" i="15"/>
  <c r="G4" i="24"/>
  <c r="I18" i="15"/>
  <c r="C16" i="23"/>
  <c r="E98" i="6"/>
  <c r="E173" i="6"/>
  <c r="E95" i="6"/>
  <c r="E100" i="6"/>
  <c r="H7" i="15"/>
  <c r="H15" i="15"/>
  <c r="H23" i="15"/>
  <c r="H30" i="16"/>
  <c r="H9" i="17"/>
  <c r="H10" i="17"/>
  <c r="F16" i="14"/>
  <c r="H10" i="16"/>
  <c r="H12" i="16"/>
  <c r="H14" i="16"/>
  <c r="H20" i="16"/>
  <c r="E28" i="15"/>
  <c r="H32" i="16"/>
  <c r="I13" i="15"/>
  <c r="H17" i="15"/>
  <c r="H30" i="15"/>
  <c r="H32" i="15"/>
  <c r="H26" i="16"/>
  <c r="I23" i="15"/>
  <c r="H31" i="16"/>
  <c r="E17" i="15"/>
  <c r="H22" i="17"/>
  <c r="B29" i="14"/>
  <c r="I6" i="15"/>
  <c r="I9" i="15"/>
  <c r="I10" i="15"/>
  <c r="I14" i="15"/>
  <c r="H28" i="15"/>
  <c r="E21" i="17"/>
  <c r="H8" i="15"/>
  <c r="I17" i="17"/>
  <c r="H32" i="17"/>
  <c r="D22" i="27"/>
  <c r="D26" i="27"/>
  <c r="D5" i="26"/>
  <c r="D17" i="26"/>
  <c r="I16" i="17"/>
  <c r="G9" i="16"/>
  <c r="G10" i="16"/>
  <c r="G11" i="16"/>
  <c r="G12" i="16"/>
  <c r="G13" i="16"/>
  <c r="G14" i="16"/>
  <c r="G15" i="16"/>
  <c r="F9" i="28"/>
  <c r="D24" i="26"/>
  <c r="E32" i="16"/>
  <c r="P19" i="12"/>
  <c r="H5" i="15"/>
  <c r="H13" i="15"/>
  <c r="H21" i="15"/>
  <c r="G24" i="26"/>
  <c r="H22" i="16"/>
  <c r="H5" i="17"/>
  <c r="H7" i="17"/>
  <c r="H8" i="17"/>
  <c r="H23" i="17"/>
  <c r="H6" i="16"/>
  <c r="H7" i="16"/>
  <c r="H23" i="16"/>
  <c r="D25" i="26"/>
  <c r="I5" i="15"/>
  <c r="I7" i="15"/>
  <c r="I15" i="15"/>
  <c r="M164" i="6"/>
  <c r="I8" i="17"/>
  <c r="I28" i="16"/>
  <c r="I24" i="15"/>
  <c r="P16" i="23"/>
  <c r="H26" i="15"/>
  <c r="D4" i="14"/>
  <c r="I25" i="16"/>
  <c r="H6" i="15"/>
  <c r="H14" i="15"/>
  <c r="D24" i="28"/>
  <c r="I31" i="15"/>
  <c r="I33" i="15"/>
  <c r="D18" i="15"/>
  <c r="M4" i="10"/>
  <c r="P155" i="6"/>
  <c r="P179" i="6"/>
  <c r="H130" i="6"/>
  <c r="H139" i="6"/>
  <c r="H163" i="6"/>
  <c r="C27" i="24"/>
  <c r="G16" i="28"/>
  <c r="G6" i="27"/>
  <c r="G30" i="27"/>
  <c r="G11" i="26"/>
  <c r="G8" i="27"/>
  <c r="E16" i="23"/>
  <c r="C19" i="25"/>
  <c r="G20" i="27"/>
  <c r="H154" i="6"/>
  <c r="I9" i="28"/>
  <c r="J5" i="28"/>
  <c r="J5" i="26"/>
  <c r="J9" i="26"/>
  <c r="J17" i="26"/>
  <c r="J17" i="27"/>
  <c r="J25" i="26"/>
  <c r="J22" i="28"/>
  <c r="J11" i="27"/>
  <c r="J13" i="26"/>
  <c r="E16" i="24"/>
  <c r="E16" i="25"/>
  <c r="G10" i="28"/>
  <c r="G23" i="26"/>
  <c r="N96" i="6"/>
  <c r="H127" i="6"/>
  <c r="H137" i="6"/>
  <c r="H128" i="6"/>
  <c r="C127" i="6"/>
  <c r="G17" i="28"/>
  <c r="G22" i="28"/>
  <c r="P15" i="24"/>
  <c r="G31" i="27"/>
  <c r="G9" i="26"/>
  <c r="M15" i="23"/>
  <c r="E16" i="14"/>
  <c r="B4" i="10"/>
  <c r="G33" i="26"/>
  <c r="G12" i="27"/>
  <c r="G30" i="28"/>
  <c r="G5" i="27"/>
  <c r="G9" i="27"/>
  <c r="G8" i="28"/>
  <c r="G23" i="28"/>
  <c r="G14" i="27"/>
  <c r="G28" i="26"/>
  <c r="O169" i="6"/>
  <c r="K27" i="13"/>
  <c r="K27" i="12"/>
  <c r="C15" i="24"/>
  <c r="C15" i="23"/>
  <c r="G11" i="27"/>
  <c r="G23" i="27"/>
  <c r="G10" i="27"/>
  <c r="G32" i="27"/>
  <c r="G8" i="26"/>
  <c r="H161" i="6"/>
  <c r="G9" i="28"/>
  <c r="G5" i="26"/>
  <c r="I6" i="26"/>
  <c r="I26" i="26"/>
  <c r="I6" i="28"/>
  <c r="I33" i="26"/>
  <c r="I32" i="28"/>
  <c r="I9" i="26"/>
  <c r="I21" i="28"/>
  <c r="I8" i="28"/>
  <c r="J9" i="28"/>
  <c r="J30" i="28"/>
  <c r="J32" i="27"/>
  <c r="G27" i="26"/>
  <c r="I12" i="26"/>
  <c r="I30" i="26"/>
  <c r="P15" i="16"/>
  <c r="P23" i="16"/>
  <c r="G20" i="28"/>
  <c r="G24" i="27"/>
  <c r="H19" i="14"/>
  <c r="J31" i="27"/>
  <c r="I23" i="26"/>
  <c r="J24" i="26"/>
  <c r="I23" i="27"/>
  <c r="O4" i="14"/>
  <c r="O29" i="14"/>
  <c r="E16" i="10"/>
  <c r="H153" i="6"/>
  <c r="G6" i="28"/>
  <c r="G33" i="27"/>
  <c r="I12" i="27"/>
  <c r="P8" i="15"/>
  <c r="P12" i="15"/>
  <c r="P20" i="15"/>
  <c r="P24" i="15"/>
  <c r="G24" i="28"/>
  <c r="J23" i="26"/>
  <c r="J31" i="26"/>
  <c r="G29" i="25"/>
  <c r="P21" i="16"/>
  <c r="P17" i="17"/>
  <c r="P30" i="17"/>
  <c r="P31" i="17"/>
  <c r="J17" i="28"/>
  <c r="J20" i="26"/>
  <c r="J8" i="27"/>
  <c r="K16" i="23"/>
  <c r="I25" i="26"/>
  <c r="E11" i="16"/>
  <c r="E29" i="25"/>
  <c r="K3" i="9"/>
  <c r="J6" i="26"/>
  <c r="I31" i="26"/>
  <c r="J32" i="26"/>
  <c r="J7" i="27"/>
  <c r="I14" i="27"/>
  <c r="I31" i="27"/>
  <c r="I21" i="26"/>
  <c r="I17" i="28"/>
  <c r="K29" i="25"/>
  <c r="I11" i="27"/>
  <c r="H29" i="10"/>
  <c r="J12" i="27"/>
  <c r="J22" i="26"/>
  <c r="J15" i="27"/>
  <c r="G14" i="26"/>
  <c r="I17" i="26"/>
  <c r="J18" i="26"/>
  <c r="H29" i="13"/>
  <c r="I29" i="26"/>
  <c r="G31" i="26"/>
  <c r="Q16" i="12"/>
  <c r="K31" i="37"/>
  <c r="J10" i="26"/>
  <c r="G4" i="10"/>
  <c r="E18" i="15"/>
  <c r="J33" i="26"/>
  <c r="O18" i="26"/>
  <c r="N31" i="37"/>
  <c r="J21" i="26"/>
  <c r="J7" i="28"/>
  <c r="H3" i="9"/>
  <c r="E33" i="26"/>
  <c r="E12" i="16"/>
  <c r="E15" i="16"/>
  <c r="E18" i="16"/>
  <c r="F25" i="27"/>
  <c r="P178" i="6"/>
  <c r="H152" i="6"/>
  <c r="P152" i="6"/>
  <c r="P144" i="6"/>
  <c r="P141" i="6"/>
  <c r="P170" i="6"/>
  <c r="P168" i="6"/>
  <c r="P167" i="6"/>
  <c r="P171" i="6"/>
  <c r="P162" i="6"/>
  <c r="F26" i="27"/>
  <c r="H7" i="27"/>
  <c r="F30" i="27"/>
  <c r="L8" i="26"/>
  <c r="L29" i="26"/>
  <c r="H6" i="28"/>
  <c r="F17" i="27"/>
  <c r="L12" i="26"/>
  <c r="H24" i="28"/>
  <c r="F5" i="26"/>
  <c r="F13" i="26"/>
  <c r="P5" i="15"/>
  <c r="P9" i="15"/>
  <c r="P17" i="15"/>
  <c r="P25" i="15"/>
  <c r="F22" i="28"/>
  <c r="P9" i="17"/>
  <c r="P6" i="16"/>
  <c r="P12" i="16"/>
  <c r="F25" i="26"/>
  <c r="F10" i="27"/>
  <c r="H12" i="27"/>
  <c r="F22" i="27"/>
  <c r="H24" i="27"/>
  <c r="L5" i="28"/>
  <c r="H23" i="28"/>
  <c r="H30" i="28"/>
  <c r="F21" i="27"/>
  <c r="L28" i="27"/>
  <c r="L32" i="27"/>
  <c r="F24" i="26"/>
  <c r="F23" i="27"/>
  <c r="F28" i="27"/>
  <c r="L6" i="28"/>
  <c r="H17" i="28"/>
  <c r="L33" i="27"/>
  <c r="L10" i="26"/>
  <c r="F28" i="26"/>
  <c r="L17" i="28"/>
  <c r="L22" i="28"/>
  <c r="L5" i="26"/>
  <c r="F7" i="26"/>
  <c r="H9" i="28"/>
  <c r="H7" i="28"/>
  <c r="H32" i="28"/>
  <c r="H15" i="26"/>
  <c r="P6" i="15"/>
  <c r="P10" i="15"/>
  <c r="P14" i="15"/>
  <c r="P18" i="15"/>
  <c r="P22" i="15"/>
  <c r="P26" i="15"/>
  <c r="P7" i="16"/>
  <c r="P14" i="16"/>
  <c r="P7" i="17"/>
  <c r="P8" i="17"/>
  <c r="P22" i="17"/>
  <c r="P23" i="17"/>
  <c r="P22" i="16"/>
  <c r="P26" i="16"/>
  <c r="P17" i="16"/>
  <c r="F8" i="27"/>
  <c r="G13" i="26"/>
  <c r="G20" i="26"/>
  <c r="G7" i="28"/>
  <c r="G22" i="26"/>
  <c r="P169" i="6"/>
  <c r="P22" i="26"/>
  <c r="P31" i="27"/>
  <c r="P6" i="28"/>
  <c r="P14" i="27"/>
  <c r="P16" i="28"/>
  <c r="Q20" i="28"/>
  <c r="Q28" i="26"/>
  <c r="Q21" i="28"/>
  <c r="P137" i="6"/>
  <c r="P128" i="6"/>
  <c r="P161" i="6"/>
  <c r="F31" i="27"/>
  <c r="F6" i="28"/>
  <c r="F12" i="26"/>
  <c r="F9" i="26"/>
  <c r="F17" i="26"/>
  <c r="F31" i="28"/>
  <c r="F14" i="27"/>
  <c r="F32" i="28"/>
  <c r="L11" i="27"/>
  <c r="H28" i="27"/>
  <c r="H32" i="27"/>
  <c r="L25" i="27"/>
  <c r="F8" i="28"/>
  <c r="L31" i="28"/>
  <c r="F12" i="27"/>
  <c r="F7" i="28"/>
  <c r="F30" i="28"/>
  <c r="F22" i="26"/>
  <c r="P13" i="15"/>
  <c r="P21" i="15"/>
  <c r="F18" i="26"/>
  <c r="P31" i="16"/>
  <c r="P33" i="16"/>
  <c r="P10" i="17"/>
  <c r="H25" i="26"/>
  <c r="H33" i="26"/>
  <c r="P32" i="16"/>
  <c r="P176" i="6"/>
  <c r="H8" i="27"/>
  <c r="L12" i="27"/>
  <c r="F18" i="27"/>
  <c r="L30" i="28"/>
  <c r="F5" i="27"/>
  <c r="F11" i="27"/>
  <c r="H6" i="26"/>
  <c r="L23" i="28"/>
  <c r="F20" i="28"/>
  <c r="H10" i="27"/>
  <c r="F20" i="27"/>
  <c r="L22" i="27"/>
  <c r="F24" i="27"/>
  <c r="F5" i="28"/>
  <c r="H30" i="27"/>
  <c r="H162" i="6"/>
  <c r="P25" i="16"/>
  <c r="P5" i="17"/>
  <c r="P6" i="17"/>
  <c r="P5" i="16"/>
  <c r="P8" i="16"/>
  <c r="P160" i="6"/>
  <c r="H8" i="28"/>
  <c r="O5" i="16"/>
  <c r="Q30" i="26"/>
  <c r="P9" i="16"/>
  <c r="O10" i="15"/>
  <c r="O32" i="15"/>
  <c r="P30" i="15"/>
  <c r="P32" i="15"/>
  <c r="P32" i="28"/>
  <c r="O20" i="15"/>
  <c r="P32" i="17"/>
  <c r="O15" i="15"/>
  <c r="K31" i="15"/>
  <c r="H31" i="26"/>
  <c r="Q7" i="28"/>
  <c r="Q33" i="26"/>
  <c r="F23" i="28"/>
  <c r="N20" i="26"/>
  <c r="N33" i="26"/>
  <c r="N7" i="27"/>
  <c r="P131" i="6"/>
  <c r="P164" i="6"/>
  <c r="G31" i="28"/>
  <c r="Q31" i="27"/>
  <c r="F32" i="27"/>
  <c r="H20" i="26"/>
  <c r="P20" i="26"/>
  <c r="Q21" i="26"/>
  <c r="H24" i="26"/>
  <c r="F26" i="26"/>
  <c r="G15" i="26"/>
  <c r="H11" i="27"/>
  <c r="K5" i="17"/>
  <c r="K23" i="17"/>
  <c r="K24" i="17"/>
  <c r="K30" i="17"/>
  <c r="P7" i="15"/>
  <c r="P11" i="15"/>
  <c r="P15" i="15"/>
  <c r="P23" i="15"/>
  <c r="P28" i="15"/>
  <c r="P11" i="16"/>
  <c r="P10" i="16"/>
  <c r="P18" i="16"/>
  <c r="P20" i="17"/>
  <c r="P21" i="17"/>
  <c r="P24" i="17"/>
  <c r="P24" i="16"/>
  <c r="P28" i="16"/>
  <c r="F30" i="26"/>
  <c r="F31" i="26"/>
  <c r="P33" i="26"/>
  <c r="P32" i="26"/>
  <c r="Q12" i="27"/>
  <c r="G17" i="26"/>
  <c r="H18" i="26"/>
  <c r="F21" i="26"/>
  <c r="F17" i="28"/>
  <c r="P31" i="28"/>
  <c r="F11" i="26"/>
  <c r="F20" i="26"/>
  <c r="G21" i="26"/>
  <c r="H22" i="26"/>
  <c r="G7" i="26"/>
  <c r="E32" i="27"/>
  <c r="H8" i="26"/>
  <c r="Q24" i="16"/>
  <c r="Q23" i="15"/>
  <c r="Q24" i="15"/>
  <c r="F9" i="27"/>
  <c r="G25" i="27"/>
  <c r="E28" i="27"/>
  <c r="E18" i="26"/>
  <c r="Q30" i="17"/>
  <c r="O20" i="17"/>
  <c r="Q32" i="16"/>
  <c r="Q5" i="15"/>
  <c r="Q6" i="15"/>
  <c r="Q7" i="15"/>
  <c r="Q8" i="15"/>
  <c r="Q9" i="15"/>
  <c r="Q10" i="15"/>
  <c r="Q11" i="15"/>
  <c r="Q12" i="15"/>
  <c r="Q13" i="15"/>
  <c r="Q14" i="15"/>
  <c r="Q15" i="15"/>
  <c r="G18" i="27"/>
  <c r="O30" i="17"/>
  <c r="I171" i="6"/>
  <c r="I168" i="6"/>
  <c r="L28" i="16"/>
  <c r="C165" i="6"/>
  <c r="I22" i="26"/>
  <c r="F23" i="26"/>
  <c r="G32" i="26"/>
  <c r="P13" i="16"/>
  <c r="D17" i="15"/>
  <c r="P31" i="15"/>
  <c r="P33" i="15"/>
  <c r="N30" i="26"/>
  <c r="D7" i="17"/>
  <c r="P20" i="16"/>
  <c r="O12" i="15"/>
  <c r="O28" i="15"/>
  <c r="D17" i="17"/>
  <c r="L31" i="17"/>
  <c r="D18" i="16"/>
  <c r="L18" i="16"/>
  <c r="P30" i="16"/>
  <c r="L32" i="16"/>
  <c r="D33" i="16"/>
  <c r="L33" i="16"/>
  <c r="P27" i="15"/>
  <c r="C17" i="26"/>
  <c r="C19" i="26"/>
  <c r="I24" i="26"/>
  <c r="N17" i="28"/>
  <c r="F33" i="27"/>
  <c r="F14" i="26"/>
  <c r="G21" i="27"/>
  <c r="I14" i="26"/>
  <c r="Q18" i="26"/>
  <c r="L20" i="15"/>
  <c r="D24" i="15"/>
  <c r="L28" i="15"/>
  <c r="L32" i="17"/>
  <c r="C6" i="28"/>
  <c r="L8" i="15"/>
  <c r="D12" i="15"/>
  <c r="C30" i="26"/>
  <c r="Q32" i="26"/>
  <c r="N21" i="28"/>
  <c r="I7" i="28"/>
  <c r="P10" i="26"/>
  <c r="Q11" i="26"/>
  <c r="Q24" i="26"/>
  <c r="I22" i="28"/>
  <c r="L30" i="15"/>
  <c r="L32" i="15"/>
  <c r="F7" i="27"/>
  <c r="Q24" i="27"/>
  <c r="I8" i="26"/>
  <c r="G10" i="26"/>
  <c r="N17" i="26"/>
  <c r="Q28" i="15"/>
  <c r="P3" i="9"/>
  <c r="K18" i="26"/>
  <c r="L27" i="13"/>
  <c r="L27" i="12"/>
  <c r="G4" i="12"/>
  <c r="M163" i="6"/>
  <c r="G10" i="17"/>
  <c r="G7" i="16"/>
  <c r="G146" i="6"/>
  <c r="G144" i="6"/>
  <c r="O31" i="37"/>
  <c r="J31" i="37"/>
  <c r="E32" i="28"/>
  <c r="E21" i="28"/>
  <c r="E24" i="28"/>
  <c r="E21" i="26"/>
  <c r="E26" i="26"/>
  <c r="E32" i="26"/>
  <c r="E10" i="28"/>
  <c r="E12" i="26"/>
  <c r="E25" i="26"/>
  <c r="D16" i="12"/>
  <c r="G16" i="17"/>
  <c r="Q18" i="16"/>
  <c r="Q147" i="6"/>
  <c r="Q18" i="15"/>
  <c r="Q20" i="16"/>
  <c r="Q12" i="16"/>
  <c r="Q144" i="6"/>
  <c r="Q26" i="15"/>
  <c r="Q22" i="15"/>
  <c r="Q30" i="16"/>
  <c r="Q25" i="16"/>
  <c r="Q15" i="16"/>
  <c r="Q11" i="16"/>
  <c r="Q10" i="17"/>
  <c r="Q7" i="17"/>
  <c r="Q31" i="17"/>
  <c r="Q143" i="6"/>
  <c r="Q145" i="6"/>
  <c r="Q14" i="16"/>
  <c r="Q23" i="16"/>
  <c r="M96" i="6"/>
  <c r="M150" i="6"/>
  <c r="H29" i="23"/>
  <c r="O96" i="6"/>
  <c r="O174" i="6"/>
  <c r="M29" i="25"/>
  <c r="K14" i="26"/>
  <c r="K30" i="27"/>
  <c r="K23" i="28"/>
  <c r="O16" i="12"/>
  <c r="G168" i="6"/>
  <c r="G171" i="6"/>
  <c r="G170" i="6"/>
  <c r="H167" i="6"/>
  <c r="H143" i="6"/>
  <c r="L19" i="23"/>
  <c r="K6" i="27"/>
  <c r="G22" i="17"/>
  <c r="E22" i="27"/>
  <c r="G5" i="15"/>
  <c r="G13" i="15"/>
  <c r="B30" i="17"/>
  <c r="N29" i="14"/>
  <c r="H16" i="13"/>
  <c r="E17" i="26"/>
  <c r="G23" i="15"/>
  <c r="N29" i="25"/>
  <c r="G30" i="15"/>
  <c r="Q26" i="16"/>
  <c r="Q21" i="15"/>
  <c r="Q17" i="17"/>
  <c r="Q31" i="16"/>
  <c r="Q33" i="16"/>
  <c r="P145" i="6"/>
  <c r="E9" i="28"/>
  <c r="E5" i="26"/>
  <c r="L9" i="27"/>
  <c r="E17" i="28"/>
  <c r="K12" i="26"/>
  <c r="F17" i="15"/>
  <c r="F18" i="15"/>
  <c r="F20" i="15"/>
  <c r="F21" i="15"/>
  <c r="F22" i="15"/>
  <c r="F23" i="15"/>
  <c r="F24" i="15"/>
  <c r="F25" i="15"/>
  <c r="F26" i="15"/>
  <c r="E8" i="28"/>
  <c r="G19" i="23"/>
  <c r="E22" i="28"/>
  <c r="G31" i="15"/>
  <c r="K30" i="15"/>
  <c r="E30" i="26"/>
  <c r="G9" i="15"/>
  <c r="G17" i="15"/>
  <c r="G20" i="15"/>
  <c r="C17" i="17"/>
  <c r="Q20" i="15"/>
  <c r="E10" i="26"/>
  <c r="Q21" i="17"/>
  <c r="C16" i="14"/>
  <c r="F31" i="37"/>
  <c r="G5" i="28"/>
  <c r="O9" i="26"/>
  <c r="G12" i="26"/>
  <c r="Q30" i="15"/>
  <c r="Q31" i="15"/>
  <c r="Q32" i="15"/>
  <c r="Q33" i="15"/>
  <c r="C31" i="39"/>
  <c r="P140" i="6"/>
  <c r="H29" i="25"/>
  <c r="E31" i="27"/>
  <c r="E8" i="26"/>
  <c r="G7" i="17"/>
  <c r="G32" i="17"/>
  <c r="Q28" i="16"/>
  <c r="G7" i="15"/>
  <c r="Q27" i="15"/>
  <c r="G8" i="15"/>
  <c r="Q5" i="17"/>
  <c r="E23" i="27"/>
  <c r="Q17" i="15"/>
  <c r="G167" i="6"/>
  <c r="Q20" i="17"/>
  <c r="O167" i="6"/>
  <c r="L4" i="12"/>
  <c r="G4" i="14"/>
  <c r="P153" i="6"/>
  <c r="E19" i="25"/>
  <c r="L27" i="24"/>
  <c r="J28" i="15"/>
  <c r="K14" i="27"/>
  <c r="K7" i="26"/>
  <c r="K28" i="27"/>
  <c r="K23" i="26"/>
  <c r="K8" i="28"/>
  <c r="L19" i="25"/>
  <c r="K10" i="26"/>
  <c r="J31" i="17"/>
  <c r="J32" i="17"/>
  <c r="K23" i="15"/>
  <c r="K153" i="6"/>
  <c r="K6" i="16"/>
  <c r="N29" i="23"/>
  <c r="J11" i="16"/>
  <c r="M27" i="12"/>
  <c r="M27" i="13"/>
  <c r="M19" i="13"/>
  <c r="G174" i="6"/>
  <c r="G97" i="6"/>
  <c r="M20" i="26"/>
  <c r="M8" i="26"/>
  <c r="M18" i="15"/>
  <c r="M8" i="17"/>
  <c r="M26" i="16"/>
  <c r="M10" i="16"/>
  <c r="M22" i="15"/>
  <c r="M32" i="16"/>
  <c r="G160" i="6"/>
  <c r="K20" i="28"/>
  <c r="K33" i="26"/>
  <c r="K30" i="26"/>
  <c r="K9" i="28"/>
  <c r="K22" i="27"/>
  <c r="K20" i="26"/>
  <c r="M24" i="17"/>
  <c r="K5" i="27"/>
  <c r="K21" i="27"/>
  <c r="K8" i="26"/>
  <c r="F29" i="25"/>
  <c r="K33" i="27"/>
  <c r="M7" i="16"/>
  <c r="M8" i="16"/>
  <c r="F143" i="6"/>
  <c r="K27" i="26"/>
  <c r="K17" i="15"/>
  <c r="M21" i="16"/>
  <c r="I160" i="6"/>
  <c r="J26" i="16"/>
  <c r="D19" i="14"/>
  <c r="D27" i="12"/>
  <c r="J31" i="16"/>
  <c r="C128" i="6"/>
  <c r="C137" i="6"/>
  <c r="K18" i="27"/>
  <c r="K20" i="27"/>
  <c r="K9" i="26"/>
  <c r="K26" i="26"/>
  <c r="K5" i="28"/>
  <c r="K7" i="27"/>
  <c r="K10" i="27"/>
  <c r="H44" i="37"/>
  <c r="K13" i="26"/>
  <c r="K15" i="26"/>
  <c r="K8" i="27"/>
  <c r="K12" i="27"/>
  <c r="K17" i="27"/>
  <c r="K22" i="26"/>
  <c r="K21" i="28"/>
  <c r="K21" i="26"/>
  <c r="M23" i="17"/>
  <c r="J30" i="15"/>
  <c r="J31" i="15"/>
  <c r="J32" i="15"/>
  <c r="J33" i="15"/>
  <c r="K31" i="28"/>
  <c r="K6" i="26"/>
  <c r="F127" i="6"/>
  <c r="P4" i="10"/>
  <c r="K11" i="26"/>
  <c r="B31" i="37"/>
  <c r="K5" i="26"/>
  <c r="K24" i="28"/>
  <c r="D15" i="27"/>
  <c r="D31" i="26"/>
  <c r="D10" i="27"/>
  <c r="D12" i="26"/>
  <c r="D5" i="28"/>
  <c r="D26" i="26"/>
  <c r="D23" i="27"/>
  <c r="D21" i="28"/>
  <c r="D20" i="28"/>
  <c r="D28" i="26"/>
  <c r="D10" i="26"/>
  <c r="D10" i="28"/>
  <c r="M22" i="27"/>
  <c r="M20" i="27"/>
  <c r="M26" i="27"/>
  <c r="M12" i="26"/>
  <c r="M21" i="28"/>
  <c r="M30" i="27"/>
  <c r="M33" i="26"/>
  <c r="M11" i="26"/>
  <c r="M5" i="26"/>
  <c r="M8" i="27"/>
  <c r="M12" i="16"/>
  <c r="M13" i="16"/>
  <c r="M15" i="16"/>
  <c r="M17" i="16"/>
  <c r="G29" i="14"/>
  <c r="O27" i="12"/>
  <c r="O19" i="14"/>
  <c r="G19" i="12"/>
  <c r="D29" i="14"/>
  <c r="O4" i="10"/>
  <c r="K32" i="26"/>
  <c r="D21" i="26"/>
  <c r="O29" i="23"/>
  <c r="B5" i="17"/>
  <c r="J5" i="17"/>
  <c r="B6" i="17"/>
  <c r="B8" i="17"/>
  <c r="J9" i="17"/>
  <c r="B20" i="17"/>
  <c r="J21" i="17"/>
  <c r="J22" i="17"/>
  <c r="J23" i="17"/>
  <c r="J24" i="17"/>
  <c r="B6" i="16"/>
  <c r="B8" i="16"/>
  <c r="J21" i="16"/>
  <c r="J23" i="16"/>
  <c r="E33" i="15"/>
  <c r="D6" i="27"/>
  <c r="K24" i="15"/>
  <c r="G6" i="17"/>
  <c r="O4" i="13"/>
  <c r="M19" i="14"/>
  <c r="L19" i="12"/>
  <c r="I7" i="26"/>
  <c r="P146" i="6"/>
  <c r="P139" i="6"/>
  <c r="P138" i="6"/>
  <c r="P154" i="6"/>
  <c r="H146" i="6"/>
  <c r="J9" i="16"/>
  <c r="F29" i="14"/>
  <c r="K24" i="26"/>
  <c r="D33" i="26"/>
  <c r="K7" i="15"/>
  <c r="K8" i="15"/>
  <c r="K20" i="15"/>
  <c r="M30" i="15"/>
  <c r="O31" i="39"/>
  <c r="K25" i="26"/>
  <c r="M20" i="28"/>
  <c r="C29" i="21"/>
  <c r="M4" i="17"/>
  <c r="E10" i="17"/>
  <c r="J29" i="14"/>
  <c r="E26" i="16"/>
  <c r="E22" i="15"/>
  <c r="E23" i="15"/>
  <c r="K25" i="27"/>
  <c r="M28" i="27"/>
  <c r="M18" i="26"/>
  <c r="E17" i="17"/>
  <c r="E30" i="17"/>
  <c r="E7" i="15"/>
  <c r="E10" i="15"/>
  <c r="E11" i="15"/>
  <c r="E14" i="15"/>
  <c r="E15" i="15"/>
  <c r="K18" i="15"/>
  <c r="K28" i="26"/>
  <c r="K33" i="15"/>
  <c r="G26" i="27"/>
  <c r="P163" i="6"/>
  <c r="P165" i="6"/>
  <c r="P177" i="6"/>
  <c r="H141" i="6"/>
  <c r="P147" i="6"/>
  <c r="J17" i="15"/>
  <c r="J18" i="15"/>
  <c r="J20" i="15"/>
  <c r="J21" i="15"/>
  <c r="J22" i="15"/>
  <c r="J23" i="15"/>
  <c r="J24" i="15"/>
  <c r="J25" i="15"/>
  <c r="J26" i="15"/>
  <c r="M21" i="26"/>
  <c r="K6" i="28"/>
  <c r="L7" i="28"/>
  <c r="K10" i="28"/>
  <c r="O29" i="25"/>
  <c r="D30" i="27"/>
  <c r="M31" i="27"/>
  <c r="D7" i="26"/>
  <c r="K10" i="17"/>
  <c r="K21" i="17"/>
  <c r="K22" i="17"/>
  <c r="K24" i="27"/>
  <c r="M19" i="12"/>
  <c r="C30" i="15"/>
  <c r="F27" i="16"/>
  <c r="M26" i="26"/>
  <c r="M30" i="26"/>
  <c r="F29" i="23"/>
  <c r="K31" i="26"/>
  <c r="G26" i="15"/>
  <c r="E31" i="15"/>
  <c r="C31" i="37"/>
  <c r="K31" i="39"/>
  <c r="K32" i="27"/>
  <c r="K17" i="26"/>
  <c r="K30" i="28"/>
  <c r="C3" i="23"/>
  <c r="E5" i="17"/>
  <c r="E21" i="15"/>
  <c r="D17" i="28"/>
  <c r="M23" i="27"/>
  <c r="E24" i="17"/>
  <c r="M16" i="16"/>
  <c r="K32" i="15"/>
  <c r="G4" i="13"/>
  <c r="J27" i="15"/>
  <c r="J16" i="14"/>
  <c r="J16" i="21"/>
  <c r="J16" i="24"/>
  <c r="N136" i="6"/>
  <c r="J127" i="6"/>
  <c r="J167" i="6"/>
  <c r="H19" i="10"/>
  <c r="H19" i="12"/>
  <c r="K95" i="6"/>
  <c r="K173" i="6"/>
  <c r="K100" i="6"/>
  <c r="K96" i="6"/>
  <c r="K99" i="6"/>
  <c r="L31" i="37"/>
  <c r="P44" i="37"/>
  <c r="F27" i="24"/>
  <c r="B30" i="15"/>
  <c r="B31" i="15"/>
  <c r="B32" i="15"/>
  <c r="B33" i="15"/>
  <c r="F15" i="23"/>
  <c r="F15" i="24"/>
  <c r="N15" i="24"/>
  <c r="N15" i="23"/>
  <c r="H27" i="23"/>
  <c r="H27" i="24"/>
  <c r="D19" i="12"/>
  <c r="L17" i="26"/>
  <c r="L11" i="26"/>
  <c r="L7" i="27"/>
  <c r="L24" i="26"/>
  <c r="L6" i="27"/>
  <c r="L28" i="26"/>
  <c r="L14" i="27"/>
  <c r="L14" i="26"/>
  <c r="Q96" i="6"/>
  <c r="C161" i="6"/>
  <c r="L10" i="28"/>
  <c r="N27" i="13"/>
  <c r="N27" i="12"/>
  <c r="F96" i="6"/>
  <c r="J27" i="23"/>
  <c r="J27" i="24"/>
  <c r="B20" i="16"/>
  <c r="B22" i="16"/>
  <c r="J27" i="13"/>
  <c r="M31" i="15"/>
  <c r="M14" i="16"/>
  <c r="M11" i="16"/>
  <c r="M9" i="16"/>
  <c r="M10" i="15"/>
  <c r="M139" i="6"/>
  <c r="M18" i="16"/>
  <c r="M17" i="17"/>
  <c r="M7" i="17"/>
  <c r="M22" i="17"/>
  <c r="M5" i="17"/>
  <c r="M33" i="16"/>
  <c r="O143" i="6"/>
  <c r="O8" i="16"/>
  <c r="O22" i="17"/>
  <c r="O6" i="16"/>
  <c r="O5" i="17"/>
  <c r="M24" i="16"/>
  <c r="L23" i="27"/>
  <c r="O171" i="6"/>
  <c r="O168" i="6"/>
  <c r="O7" i="28"/>
  <c r="O13" i="26"/>
  <c r="O23" i="28"/>
  <c r="O6" i="27"/>
  <c r="O22" i="26"/>
  <c r="O15" i="26"/>
  <c r="O10" i="27"/>
  <c r="O22" i="28"/>
  <c r="O5" i="28"/>
  <c r="O21" i="26"/>
  <c r="O28" i="27"/>
  <c r="O28" i="26"/>
  <c r="O32" i="27"/>
  <c r="O9" i="28"/>
  <c r="O160" i="6"/>
  <c r="P151" i="6"/>
  <c r="P175" i="6"/>
  <c r="B27" i="12"/>
  <c r="B19" i="14"/>
  <c r="E15" i="24"/>
  <c r="E15" i="23"/>
  <c r="J4" i="24"/>
  <c r="D44" i="37"/>
  <c r="F27" i="23"/>
  <c r="F27" i="12"/>
  <c r="C29" i="14"/>
  <c r="O3" i="14"/>
  <c r="K97" i="6"/>
  <c r="L3" i="12"/>
  <c r="E19" i="12"/>
  <c r="C29" i="24"/>
  <c r="J29" i="23"/>
  <c r="K98" i="6"/>
  <c r="E16" i="12"/>
  <c r="H19" i="13"/>
  <c r="H27" i="13"/>
  <c r="I19" i="14"/>
  <c r="I3" i="14"/>
  <c r="P127" i="6"/>
  <c r="P143" i="6"/>
  <c r="D4" i="12"/>
  <c r="I169" i="6"/>
  <c r="I170" i="6"/>
  <c r="M44" i="37"/>
  <c r="M19" i="24"/>
  <c r="M27" i="23"/>
  <c r="M27" i="24"/>
  <c r="I16" i="24"/>
  <c r="B31" i="16"/>
  <c r="M19" i="10"/>
  <c r="I167" i="6"/>
  <c r="L25" i="26"/>
  <c r="E29" i="23"/>
  <c r="E29" i="21"/>
  <c r="M29" i="23"/>
  <c r="M29" i="21"/>
  <c r="E4" i="13"/>
  <c r="M138" i="6"/>
  <c r="K29" i="23"/>
  <c r="L32" i="26"/>
  <c r="M23" i="16"/>
  <c r="O5" i="15"/>
  <c r="O11" i="15"/>
  <c r="O13" i="15"/>
  <c r="O25" i="15"/>
  <c r="M29" i="12"/>
  <c r="M29" i="10"/>
  <c r="M33" i="15"/>
  <c r="I29" i="10"/>
  <c r="O7" i="17"/>
  <c r="M16" i="14"/>
  <c r="O24" i="17"/>
  <c r="M31" i="16"/>
  <c r="Q4" i="14"/>
  <c r="B16" i="14"/>
  <c r="O16" i="21"/>
  <c r="B19" i="10"/>
  <c r="K151" i="6"/>
  <c r="K175" i="6"/>
  <c r="J96" i="6"/>
  <c r="J174" i="6"/>
  <c r="I27" i="13"/>
  <c r="I27" i="12"/>
  <c r="H32" i="26"/>
  <c r="H6" i="27"/>
  <c r="H13" i="26"/>
  <c r="H5" i="27"/>
  <c r="H22" i="28"/>
  <c r="H10" i="28"/>
  <c r="H18" i="27"/>
  <c r="H28" i="26"/>
  <c r="H23" i="26"/>
  <c r="H21" i="28"/>
  <c r="H33" i="27"/>
  <c r="H7" i="26"/>
  <c r="H10" i="26"/>
  <c r="F19" i="23"/>
  <c r="L7" i="26"/>
  <c r="H5" i="28"/>
  <c r="O9" i="16"/>
  <c r="O11" i="16"/>
  <c r="O12" i="16"/>
  <c r="O13" i="16"/>
  <c r="O14" i="16"/>
  <c r="O15" i="16"/>
  <c r="B5" i="15"/>
  <c r="B6" i="15"/>
  <c r="B7" i="15"/>
  <c r="B8" i="15"/>
  <c r="B9" i="15"/>
  <c r="B10" i="15"/>
  <c r="B11" i="15"/>
  <c r="B12" i="15"/>
  <c r="B13" i="15"/>
  <c r="B14" i="15"/>
  <c r="B15" i="15"/>
  <c r="N17" i="15"/>
  <c r="N18" i="15"/>
  <c r="N20" i="15"/>
  <c r="N21" i="15"/>
  <c r="N22" i="15"/>
  <c r="N23" i="15"/>
  <c r="N24" i="15"/>
  <c r="N25" i="15"/>
  <c r="N26" i="15"/>
  <c r="O6" i="28"/>
  <c r="O10" i="28"/>
  <c r="H19" i="25"/>
  <c r="J29" i="25"/>
  <c r="O31" i="28"/>
  <c r="H11" i="26"/>
  <c r="L27" i="26"/>
  <c r="O8" i="17"/>
  <c r="P29" i="12"/>
  <c r="O31" i="15"/>
  <c r="O16" i="17"/>
  <c r="B30" i="16"/>
  <c r="J33" i="16"/>
  <c r="O26" i="15"/>
  <c r="O31" i="26"/>
  <c r="B7" i="17"/>
  <c r="B9" i="17"/>
  <c r="B10" i="17"/>
  <c r="H16" i="14"/>
  <c r="B21" i="17"/>
  <c r="B22" i="17"/>
  <c r="B23" i="17"/>
  <c r="B24" i="17"/>
  <c r="L29" i="14"/>
  <c r="B9" i="16"/>
  <c r="B10" i="16"/>
  <c r="B11" i="16"/>
  <c r="B12" i="16"/>
  <c r="B13" i="16"/>
  <c r="B14" i="16"/>
  <c r="B15" i="16"/>
  <c r="O7" i="15"/>
  <c r="K13" i="15"/>
  <c r="M16" i="12"/>
  <c r="O21" i="15"/>
  <c r="O23" i="15"/>
  <c r="E29" i="12"/>
  <c r="E24" i="15"/>
  <c r="E17" i="16"/>
  <c r="G31" i="39"/>
  <c r="M3" i="9"/>
  <c r="E96" i="6"/>
  <c r="O28" i="16"/>
  <c r="E29" i="14"/>
  <c r="L13" i="27"/>
  <c r="L21" i="28"/>
  <c r="H21" i="27"/>
  <c r="O11" i="26"/>
  <c r="L30" i="26"/>
  <c r="O33" i="26"/>
  <c r="I16" i="23"/>
  <c r="L21" i="26"/>
  <c r="H15" i="27"/>
  <c r="K19" i="25"/>
  <c r="L17" i="27"/>
  <c r="O21" i="27"/>
  <c r="H5" i="26"/>
  <c r="H9" i="26"/>
  <c r="L13" i="26"/>
  <c r="O10" i="16"/>
  <c r="L8" i="27"/>
  <c r="O11" i="27"/>
  <c r="H20" i="27"/>
  <c r="L24" i="27"/>
  <c r="O14" i="27"/>
  <c r="H23" i="27"/>
  <c r="O31" i="27"/>
  <c r="B28" i="15"/>
  <c r="O20" i="27"/>
  <c r="H25" i="27"/>
  <c r="H31" i="27"/>
  <c r="H12" i="26"/>
  <c r="H9" i="27"/>
  <c r="O8" i="27"/>
  <c r="O12" i="27"/>
  <c r="L16" i="28"/>
  <c r="L20" i="28"/>
  <c r="O5" i="27"/>
  <c r="M16" i="25"/>
  <c r="O9" i="27"/>
  <c r="O13" i="27"/>
  <c r="H22" i="27"/>
  <c r="L26" i="27"/>
  <c r="L9" i="26"/>
  <c r="H16" i="26"/>
  <c r="K16" i="14"/>
  <c r="O17" i="16"/>
  <c r="O18" i="16"/>
  <c r="B17" i="15"/>
  <c r="B18" i="15"/>
  <c r="B20" i="15"/>
  <c r="B21" i="15"/>
  <c r="B22" i="15"/>
  <c r="B23" i="15"/>
  <c r="B24" i="15"/>
  <c r="B25" i="15"/>
  <c r="B26" i="15"/>
  <c r="B31" i="39"/>
  <c r="J31" i="39"/>
  <c r="H14" i="27"/>
  <c r="O23" i="26"/>
  <c r="H20" i="28"/>
  <c r="L32" i="28"/>
  <c r="I16" i="21"/>
  <c r="L30" i="27"/>
  <c r="L20" i="26"/>
  <c r="O10" i="17"/>
  <c r="O21" i="17"/>
  <c r="E19" i="23"/>
  <c r="J7" i="16"/>
  <c r="O14" i="15"/>
  <c r="O33" i="15"/>
  <c r="J19" i="14"/>
  <c r="I16" i="12"/>
  <c r="I29" i="12"/>
  <c r="L15" i="26"/>
  <c r="G19" i="25"/>
  <c r="O20" i="28"/>
  <c r="J17" i="16"/>
  <c r="B33" i="16"/>
  <c r="O8" i="15"/>
  <c r="J17" i="17"/>
  <c r="B31" i="17"/>
  <c r="B32" i="17"/>
  <c r="H21" i="26"/>
  <c r="J12" i="16"/>
  <c r="O18" i="15"/>
  <c r="K8" i="16"/>
  <c r="F4" i="25"/>
  <c r="E14" i="16"/>
  <c r="B21" i="16"/>
  <c r="J25" i="16"/>
  <c r="B26" i="16"/>
  <c r="O9" i="15"/>
  <c r="K14" i="15"/>
  <c r="E30" i="15"/>
  <c r="M161" i="6"/>
  <c r="K138" i="6"/>
  <c r="E32" i="15"/>
  <c r="G31" i="37"/>
  <c r="I4" i="14"/>
  <c r="I29" i="14"/>
  <c r="E16" i="13"/>
  <c r="K44" i="37"/>
  <c r="I44" i="37"/>
  <c r="H3" i="25"/>
  <c r="H4" i="25"/>
  <c r="E19" i="24"/>
  <c r="E19" i="21"/>
  <c r="G16" i="13"/>
  <c r="G16" i="10"/>
  <c r="G19" i="13"/>
  <c r="G19" i="10"/>
  <c r="G29" i="13"/>
  <c r="G29" i="10"/>
  <c r="F4" i="12"/>
  <c r="F3" i="12"/>
  <c r="F16" i="12"/>
  <c r="F19" i="12"/>
  <c r="F29" i="12"/>
  <c r="G16" i="21"/>
  <c r="G16" i="24"/>
  <c r="O3" i="23"/>
  <c r="O4" i="23"/>
  <c r="I4" i="23"/>
  <c r="I3" i="23"/>
  <c r="D27" i="24"/>
  <c r="D27" i="23"/>
  <c r="E4" i="25"/>
  <c r="E3" i="25"/>
  <c r="E4" i="24"/>
  <c r="E4" i="21"/>
  <c r="H4" i="24"/>
  <c r="H4" i="21"/>
  <c r="P4" i="24"/>
  <c r="P4" i="21"/>
  <c r="K16" i="24"/>
  <c r="K16" i="21"/>
  <c r="J4" i="25"/>
  <c r="J3" i="25"/>
  <c r="F16" i="25"/>
  <c r="Q19" i="25"/>
  <c r="L16" i="24"/>
  <c r="L16" i="21"/>
  <c r="P16" i="24"/>
  <c r="P16" i="21"/>
  <c r="N19" i="24"/>
  <c r="N19" i="21"/>
  <c r="J4" i="23"/>
  <c r="J3" i="23"/>
  <c r="N16" i="23"/>
  <c r="K4" i="14"/>
  <c r="K3" i="14"/>
  <c r="G139" i="6"/>
  <c r="G163" i="6"/>
  <c r="G152" i="6"/>
  <c r="G176" i="6"/>
  <c r="J4" i="21"/>
  <c r="Q29" i="24"/>
  <c r="Q29" i="21"/>
  <c r="J29" i="24"/>
  <c r="J29" i="21"/>
  <c r="G29" i="21"/>
  <c r="G29" i="24"/>
  <c r="I19" i="23"/>
  <c r="I19" i="21"/>
  <c r="Q4" i="13"/>
  <c r="Q3" i="9"/>
  <c r="Q4" i="10"/>
  <c r="Q29" i="13"/>
  <c r="Q29" i="10"/>
  <c r="F168" i="6"/>
  <c r="F169" i="6"/>
  <c r="F170" i="6"/>
  <c r="F171" i="6"/>
  <c r="B154" i="6"/>
  <c r="B178" i="6"/>
  <c r="B141" i="6"/>
  <c r="B165" i="6"/>
  <c r="B128" i="6"/>
  <c r="B137" i="6"/>
  <c r="B161" i="6"/>
  <c r="F152" i="6"/>
  <c r="F176" i="6"/>
  <c r="F130" i="6"/>
  <c r="F139" i="6"/>
  <c r="F163" i="6"/>
  <c r="J154" i="6"/>
  <c r="J178" i="6"/>
  <c r="J141" i="6"/>
  <c r="J165" i="6"/>
  <c r="J128" i="6"/>
  <c r="J137" i="6"/>
  <c r="J161" i="6"/>
  <c r="N152" i="6"/>
  <c r="N176" i="6"/>
  <c r="N130" i="6"/>
  <c r="N139" i="6"/>
  <c r="N163" i="6"/>
  <c r="N144" i="6"/>
  <c r="N145" i="6"/>
  <c r="N146" i="6"/>
  <c r="N147" i="6"/>
  <c r="K4" i="23"/>
  <c r="M4" i="25"/>
  <c r="P3" i="23"/>
  <c r="J4" i="13"/>
  <c r="J4" i="10"/>
  <c r="J3" i="9"/>
  <c r="D137" i="6"/>
  <c r="D161" i="6"/>
  <c r="L137" i="6"/>
  <c r="L161" i="6"/>
  <c r="D138" i="6"/>
  <c r="D162" i="6"/>
  <c r="L139" i="6"/>
  <c r="L163" i="6"/>
  <c r="K128" i="6"/>
  <c r="K137" i="6"/>
  <c r="K161" i="6"/>
  <c r="K141" i="6"/>
  <c r="K165" i="6"/>
  <c r="D143" i="6"/>
  <c r="D167" i="6"/>
  <c r="L143" i="6"/>
  <c r="L167" i="6"/>
  <c r="L130" i="6"/>
  <c r="C154" i="6"/>
  <c r="C178" i="6"/>
  <c r="N17" i="17"/>
  <c r="F16" i="13"/>
  <c r="F16" i="10"/>
  <c r="D19" i="10"/>
  <c r="D19" i="13"/>
  <c r="F30" i="16"/>
  <c r="F32" i="16"/>
  <c r="N33" i="16"/>
  <c r="Q4" i="12"/>
  <c r="C168" i="6"/>
  <c r="C170" i="6"/>
  <c r="C169" i="6"/>
  <c r="C171" i="6"/>
  <c r="O153" i="6"/>
  <c r="O177" i="6"/>
  <c r="O131" i="6"/>
  <c r="O140" i="6"/>
  <c r="O164" i="6"/>
  <c r="C144" i="6"/>
  <c r="C146" i="6"/>
  <c r="C145" i="6"/>
  <c r="C147" i="6"/>
  <c r="B95" i="6"/>
  <c r="B97" i="6"/>
  <c r="B98" i="6"/>
  <c r="B99" i="6"/>
  <c r="B100" i="6"/>
  <c r="I4" i="12"/>
  <c r="I3" i="12"/>
  <c r="K131" i="6"/>
  <c r="K140" i="6"/>
  <c r="K164" i="6"/>
  <c r="N143" i="6"/>
  <c r="C153" i="6"/>
  <c r="C177" i="6"/>
  <c r="C140" i="6"/>
  <c r="C167" i="6"/>
  <c r="C31" i="17"/>
  <c r="F4" i="14"/>
  <c r="F3" i="14"/>
  <c r="N4" i="14"/>
  <c r="N3" i="14"/>
  <c r="F6" i="17"/>
  <c r="F8" i="17"/>
  <c r="F20" i="17"/>
  <c r="F4" i="13"/>
  <c r="F3" i="9"/>
  <c r="F4" i="10"/>
  <c r="N5" i="16"/>
  <c r="N7" i="16"/>
  <c r="N20" i="16"/>
  <c r="F24" i="16"/>
  <c r="N25" i="16"/>
  <c r="D29" i="10"/>
  <c r="D29" i="13"/>
  <c r="C4" i="12"/>
  <c r="C3" i="12"/>
  <c r="C20" i="15"/>
  <c r="C22" i="15"/>
  <c r="I153" i="6"/>
  <c r="I177" i="6"/>
  <c r="I141" i="6"/>
  <c r="I165" i="6"/>
  <c r="I128" i="6"/>
  <c r="I137" i="6"/>
  <c r="I161" i="6"/>
  <c r="Q153" i="6"/>
  <c r="Q177" i="6"/>
  <c r="Q131" i="6"/>
  <c r="Q140" i="6"/>
  <c r="Q164" i="6"/>
  <c r="M144" i="6"/>
  <c r="M146" i="6"/>
  <c r="M143" i="6"/>
  <c r="M145" i="6"/>
  <c r="M147" i="6"/>
  <c r="L151" i="6"/>
  <c r="L175" i="6"/>
  <c r="G130" i="6"/>
  <c r="N32" i="16"/>
  <c r="P95" i="6"/>
  <c r="C23" i="15"/>
  <c r="M7" i="15"/>
  <c r="M11" i="15"/>
  <c r="M15" i="15"/>
  <c r="F44" i="37"/>
  <c r="N44" i="37"/>
  <c r="O44" i="37"/>
  <c r="D31" i="37"/>
  <c r="P31" i="37"/>
  <c r="G27" i="24"/>
  <c r="L3" i="25"/>
  <c r="L4" i="25"/>
  <c r="F29" i="24"/>
  <c r="F29" i="21"/>
  <c r="G4" i="23"/>
  <c r="G3" i="23"/>
  <c r="Q27" i="23"/>
  <c r="N28" i="15"/>
  <c r="K16" i="13"/>
  <c r="K16" i="10"/>
  <c r="K19" i="13"/>
  <c r="K19" i="10"/>
  <c r="K29" i="13"/>
  <c r="K29" i="10"/>
  <c r="J4" i="12"/>
  <c r="J3" i="12"/>
  <c r="J16" i="12"/>
  <c r="J19" i="12"/>
  <c r="J29" i="12"/>
  <c r="D19" i="24"/>
  <c r="D19" i="21"/>
  <c r="G19" i="24"/>
  <c r="G19" i="21"/>
  <c r="O19" i="24"/>
  <c r="O19" i="21"/>
  <c r="M9" i="17"/>
  <c r="M32" i="17"/>
  <c r="K4" i="25"/>
  <c r="K3" i="25"/>
  <c r="M4" i="24"/>
  <c r="M4" i="21"/>
  <c r="Q4" i="21"/>
  <c r="Q4" i="24"/>
  <c r="C16" i="21"/>
  <c r="C16" i="24"/>
  <c r="M20" i="17"/>
  <c r="M30" i="17"/>
  <c r="N16" i="25"/>
  <c r="F19" i="25"/>
  <c r="F3" i="25"/>
  <c r="K4" i="21"/>
  <c r="K4" i="24"/>
  <c r="M16" i="24"/>
  <c r="M16" i="21"/>
  <c r="H19" i="21"/>
  <c r="H19" i="24"/>
  <c r="D3" i="23"/>
  <c r="D4" i="23"/>
  <c r="L3" i="23"/>
  <c r="L4" i="23"/>
  <c r="L16" i="23"/>
  <c r="M21" i="17"/>
  <c r="I4" i="13"/>
  <c r="I3" i="9"/>
  <c r="I4" i="10"/>
  <c r="C9" i="16"/>
  <c r="C10" i="16"/>
  <c r="C11" i="16"/>
  <c r="C12" i="16"/>
  <c r="C13" i="16"/>
  <c r="C14" i="16"/>
  <c r="C15" i="16"/>
  <c r="I16" i="13"/>
  <c r="I16" i="10"/>
  <c r="F5" i="15"/>
  <c r="F6" i="15"/>
  <c r="F7" i="15"/>
  <c r="F8" i="15"/>
  <c r="F9" i="15"/>
  <c r="F10" i="15"/>
  <c r="F11" i="15"/>
  <c r="F12" i="15"/>
  <c r="F13" i="15"/>
  <c r="F14" i="15"/>
  <c r="F15" i="15"/>
  <c r="H29" i="12"/>
  <c r="N30" i="15"/>
  <c r="N31" i="15"/>
  <c r="N32" i="15"/>
  <c r="N33" i="15"/>
  <c r="G140" i="6"/>
  <c r="G164" i="6"/>
  <c r="G153" i="6"/>
  <c r="G177" i="6"/>
  <c r="G145" i="6"/>
  <c r="N4" i="25"/>
  <c r="N3" i="25"/>
  <c r="I19" i="24"/>
  <c r="P29" i="24"/>
  <c r="P29" i="21"/>
  <c r="H19" i="23"/>
  <c r="P19" i="23"/>
  <c r="N3" i="23"/>
  <c r="N19" i="23"/>
  <c r="G5" i="17"/>
  <c r="C7" i="17"/>
  <c r="G24" i="17"/>
  <c r="G30" i="17"/>
  <c r="C32" i="17"/>
  <c r="M5" i="16"/>
  <c r="M6" i="16"/>
  <c r="Q19" i="13"/>
  <c r="Q19" i="10"/>
  <c r="G5" i="16"/>
  <c r="J168" i="6"/>
  <c r="J169" i="6"/>
  <c r="J170" i="6"/>
  <c r="J171" i="6"/>
  <c r="B153" i="6"/>
  <c r="B177" i="6"/>
  <c r="B131" i="6"/>
  <c r="B140" i="6"/>
  <c r="B164" i="6"/>
  <c r="F155" i="6"/>
  <c r="F179" i="6"/>
  <c r="F151" i="6"/>
  <c r="F175" i="6"/>
  <c r="F129" i="6"/>
  <c r="F138" i="6"/>
  <c r="F162" i="6"/>
  <c r="J153" i="6"/>
  <c r="J177" i="6"/>
  <c r="J131" i="6"/>
  <c r="J140" i="6"/>
  <c r="J164" i="6"/>
  <c r="N155" i="6"/>
  <c r="N179" i="6"/>
  <c r="N151" i="6"/>
  <c r="N175" i="6"/>
  <c r="N129" i="6"/>
  <c r="N138" i="6"/>
  <c r="N162" i="6"/>
  <c r="J144" i="6"/>
  <c r="J145" i="6"/>
  <c r="J146" i="6"/>
  <c r="J147" i="6"/>
  <c r="N4" i="24"/>
  <c r="E29" i="24"/>
  <c r="C4" i="23"/>
  <c r="J15" i="23"/>
  <c r="G29" i="23"/>
  <c r="C21" i="17"/>
  <c r="J14" i="16"/>
  <c r="B23" i="16"/>
  <c r="G11" i="15"/>
  <c r="G27" i="15"/>
  <c r="J4" i="14"/>
  <c r="J3" i="14"/>
  <c r="C8" i="17"/>
  <c r="K4" i="13"/>
  <c r="J19" i="10"/>
  <c r="J19" i="13"/>
  <c r="M30" i="16"/>
  <c r="D141" i="6"/>
  <c r="D165" i="6"/>
  <c r="E129" i="6"/>
  <c r="E138" i="6"/>
  <c r="E162" i="6"/>
  <c r="H151" i="6"/>
  <c r="H175" i="6"/>
  <c r="M154" i="6"/>
  <c r="M178" i="6"/>
  <c r="C139" i="6"/>
  <c r="F19" i="21"/>
  <c r="F4" i="23"/>
  <c r="M6" i="17"/>
  <c r="B25" i="16"/>
  <c r="J28" i="16"/>
  <c r="C7" i="15"/>
  <c r="M17" i="15"/>
  <c r="F17" i="17"/>
  <c r="P19" i="14"/>
  <c r="N30" i="17"/>
  <c r="N31" i="17"/>
  <c r="N32" i="17"/>
  <c r="D4" i="10"/>
  <c r="D4" i="13"/>
  <c r="D3" i="9"/>
  <c r="H16" i="10"/>
  <c r="F17" i="16"/>
  <c r="B18" i="16"/>
  <c r="L19" i="10"/>
  <c r="L19" i="13"/>
  <c r="N29" i="13"/>
  <c r="N29" i="10"/>
  <c r="N31" i="16"/>
  <c r="F33" i="16"/>
  <c r="E4" i="12"/>
  <c r="E3" i="12"/>
  <c r="M6" i="15"/>
  <c r="G18" i="15"/>
  <c r="C29" i="12"/>
  <c r="C31" i="15"/>
  <c r="C33" i="15"/>
  <c r="K167" i="6"/>
  <c r="K169" i="6"/>
  <c r="K171" i="6"/>
  <c r="K174" i="6"/>
  <c r="K176" i="6"/>
  <c r="K178" i="6"/>
  <c r="K168" i="6"/>
  <c r="K170" i="6"/>
  <c r="O152" i="6"/>
  <c r="O176" i="6"/>
  <c r="O130" i="6"/>
  <c r="O139" i="6"/>
  <c r="O163" i="6"/>
  <c r="F150" i="6"/>
  <c r="F174" i="6"/>
  <c r="N98" i="6"/>
  <c r="G4" i="21"/>
  <c r="L33" i="26"/>
  <c r="C23" i="17"/>
  <c r="G8" i="16"/>
  <c r="J20" i="16"/>
  <c r="J30" i="16"/>
  <c r="J16" i="10"/>
  <c r="J16" i="13"/>
  <c r="M20" i="16"/>
  <c r="M28" i="16"/>
  <c r="G6" i="16"/>
  <c r="J136" i="6"/>
  <c r="J160" i="6"/>
  <c r="E141" i="6"/>
  <c r="E165" i="6"/>
  <c r="M153" i="6"/>
  <c r="M177" i="6"/>
  <c r="C138" i="6"/>
  <c r="M140" i="6"/>
  <c r="C164" i="6"/>
  <c r="J16" i="25"/>
  <c r="J15" i="16"/>
  <c r="N22" i="16"/>
  <c r="J32" i="16"/>
  <c r="C11" i="15"/>
  <c r="G32" i="15"/>
  <c r="F5" i="17"/>
  <c r="N5" i="17"/>
  <c r="J6" i="17"/>
  <c r="N7" i="17"/>
  <c r="J8" i="17"/>
  <c r="F9" i="17"/>
  <c r="N10" i="17"/>
  <c r="G19" i="17"/>
  <c r="J20" i="17"/>
  <c r="F21" i="17"/>
  <c r="F22" i="17"/>
  <c r="F23" i="17"/>
  <c r="F24" i="17"/>
  <c r="J5" i="16"/>
  <c r="J6" i="16"/>
  <c r="J8" i="16"/>
  <c r="F9" i="16"/>
  <c r="F10" i="16"/>
  <c r="F11" i="16"/>
  <c r="F12" i="16"/>
  <c r="F13" i="16"/>
  <c r="F14" i="16"/>
  <c r="F15" i="16"/>
  <c r="D16" i="10"/>
  <c r="D16" i="13"/>
  <c r="F19" i="13"/>
  <c r="F19" i="10"/>
  <c r="F22" i="16"/>
  <c r="N23" i="16"/>
  <c r="F25" i="16"/>
  <c r="B28" i="16"/>
  <c r="K4" i="12"/>
  <c r="K3" i="12"/>
  <c r="K4" i="10"/>
  <c r="G6" i="15"/>
  <c r="G10" i="15"/>
  <c r="K11" i="15"/>
  <c r="C12" i="15"/>
  <c r="K12" i="15"/>
  <c r="G14" i="15"/>
  <c r="K21" i="15"/>
  <c r="G24" i="15"/>
  <c r="K26" i="15"/>
  <c r="G28" i="15"/>
  <c r="E168" i="6"/>
  <c r="E170" i="6"/>
  <c r="E175" i="6"/>
  <c r="E177" i="6"/>
  <c r="E167" i="6"/>
  <c r="E169" i="6"/>
  <c r="E171" i="6"/>
  <c r="I152" i="6"/>
  <c r="I176" i="6"/>
  <c r="I131" i="6"/>
  <c r="I140" i="6"/>
  <c r="I164" i="6"/>
  <c r="I127" i="6"/>
  <c r="Q152" i="6"/>
  <c r="Q176" i="6"/>
  <c r="Q130" i="6"/>
  <c r="Q139" i="6"/>
  <c r="Q163" i="6"/>
  <c r="E13" i="16"/>
  <c r="E144" i="6"/>
  <c r="E146" i="6"/>
  <c r="E151" i="6"/>
  <c r="E153" i="6"/>
  <c r="E5" i="16"/>
  <c r="E21" i="16"/>
  <c r="E143" i="6"/>
  <c r="E145" i="6"/>
  <c r="E147" i="6"/>
  <c r="D151" i="6"/>
  <c r="D175" i="6"/>
  <c r="L152" i="6"/>
  <c r="L176" i="6"/>
  <c r="L153" i="6"/>
  <c r="L177" i="6"/>
  <c r="L154" i="6"/>
  <c r="L178" i="6"/>
  <c r="G131" i="6"/>
  <c r="E176" i="6"/>
  <c r="M24" i="15"/>
  <c r="H98" i="6"/>
  <c r="H100" i="6"/>
  <c r="H95" i="6"/>
  <c r="H97" i="6"/>
  <c r="H99" i="6"/>
  <c r="E33" i="16"/>
  <c r="H4" i="13"/>
  <c r="N24" i="16"/>
  <c r="C25" i="15"/>
  <c r="P27" i="13"/>
  <c r="E8" i="15"/>
  <c r="E12" i="15"/>
  <c r="C17" i="15"/>
  <c r="C44" i="37"/>
  <c r="Q44" i="37"/>
  <c r="F4" i="24"/>
  <c r="F4" i="21"/>
  <c r="F16" i="24"/>
  <c r="F16" i="21"/>
  <c r="E4" i="14"/>
  <c r="E3" i="14"/>
  <c r="C4" i="13"/>
  <c r="C3" i="9"/>
  <c r="C4" i="10"/>
  <c r="O16" i="13"/>
  <c r="O16" i="10"/>
  <c r="O19" i="13"/>
  <c r="O19" i="10"/>
  <c r="O29" i="13"/>
  <c r="O29" i="10"/>
  <c r="N4" i="12"/>
  <c r="N3" i="12"/>
  <c r="N16" i="12"/>
  <c r="N19" i="12"/>
  <c r="N29" i="12"/>
  <c r="G3" i="25"/>
  <c r="G4" i="25"/>
  <c r="L19" i="24"/>
  <c r="L19" i="21"/>
  <c r="P19" i="24"/>
  <c r="P19" i="21"/>
  <c r="M4" i="23"/>
  <c r="M3" i="23"/>
  <c r="C3" i="25"/>
  <c r="C4" i="25"/>
  <c r="D4" i="24"/>
  <c r="D4" i="21"/>
  <c r="L4" i="24"/>
  <c r="L4" i="21"/>
  <c r="I4" i="25"/>
  <c r="I3" i="25"/>
  <c r="H16" i="24"/>
  <c r="H16" i="21"/>
  <c r="Q19" i="24"/>
  <c r="Q19" i="21"/>
  <c r="J19" i="21"/>
  <c r="J19" i="24"/>
  <c r="I19" i="13"/>
  <c r="I19" i="10"/>
  <c r="G137" i="6"/>
  <c r="G161" i="6"/>
  <c r="G141" i="6"/>
  <c r="G165" i="6"/>
  <c r="G154" i="6"/>
  <c r="G178" i="6"/>
  <c r="Q4" i="25"/>
  <c r="Q3" i="25"/>
  <c r="I19" i="25"/>
  <c r="I29" i="24"/>
  <c r="I29" i="21"/>
  <c r="L29" i="24"/>
  <c r="L29" i="21"/>
  <c r="P27" i="23"/>
  <c r="P27" i="24"/>
  <c r="Q16" i="13"/>
  <c r="Q16" i="10"/>
  <c r="N168" i="6"/>
  <c r="N169" i="6"/>
  <c r="N170" i="6"/>
  <c r="N171" i="6"/>
  <c r="B152" i="6"/>
  <c r="B176" i="6"/>
  <c r="B130" i="6"/>
  <c r="B139" i="6"/>
  <c r="B163" i="6"/>
  <c r="F154" i="6"/>
  <c r="F178" i="6"/>
  <c r="F141" i="6"/>
  <c r="F165" i="6"/>
  <c r="F128" i="6"/>
  <c r="F137" i="6"/>
  <c r="F161" i="6"/>
  <c r="J152" i="6"/>
  <c r="J176" i="6"/>
  <c r="J130" i="6"/>
  <c r="J139" i="6"/>
  <c r="J163" i="6"/>
  <c r="N154" i="6"/>
  <c r="N178" i="6"/>
  <c r="N141" i="6"/>
  <c r="N165" i="6"/>
  <c r="N128" i="6"/>
  <c r="N137" i="6"/>
  <c r="N161" i="6"/>
  <c r="F144" i="6"/>
  <c r="F145" i="6"/>
  <c r="F146" i="6"/>
  <c r="F147" i="6"/>
  <c r="O3" i="12"/>
  <c r="O4" i="12"/>
  <c r="L127" i="6"/>
  <c r="D139" i="6"/>
  <c r="D163" i="6"/>
  <c r="L140" i="6"/>
  <c r="L164" i="6"/>
  <c r="K130" i="6"/>
  <c r="K139" i="6"/>
  <c r="K163" i="6"/>
  <c r="L131" i="6"/>
  <c r="C152" i="6"/>
  <c r="C176" i="6"/>
  <c r="E155" i="6"/>
  <c r="E179" i="6"/>
  <c r="L4" i="14"/>
  <c r="L3" i="14"/>
  <c r="P4" i="14"/>
  <c r="P3" i="14"/>
  <c r="F30" i="17"/>
  <c r="L4" i="10"/>
  <c r="L4" i="13"/>
  <c r="L3" i="9"/>
  <c r="N16" i="13"/>
  <c r="N16" i="10"/>
  <c r="F18" i="16"/>
  <c r="D27" i="13"/>
  <c r="F31" i="16"/>
  <c r="C16" i="12"/>
  <c r="O155" i="6"/>
  <c r="O179" i="6"/>
  <c r="O151" i="6"/>
  <c r="O175" i="6"/>
  <c r="O129" i="6"/>
  <c r="O138" i="6"/>
  <c r="O162" i="6"/>
  <c r="E16" i="21"/>
  <c r="N4" i="23"/>
  <c r="E19" i="10"/>
  <c r="J29" i="10"/>
  <c r="J29" i="13"/>
  <c r="O29" i="12"/>
  <c r="F136" i="6"/>
  <c r="F160" i="6"/>
  <c r="O98" i="6"/>
  <c r="E128" i="6"/>
  <c r="E137" i="6"/>
  <c r="E161" i="6"/>
  <c r="C151" i="6"/>
  <c r="C175" i="6"/>
  <c r="C155" i="6"/>
  <c r="C179" i="6"/>
  <c r="C143" i="6"/>
  <c r="C162" i="6"/>
  <c r="F5" i="16"/>
  <c r="F7" i="17"/>
  <c r="F10" i="17"/>
  <c r="N19" i="14"/>
  <c r="H29" i="14"/>
  <c r="N6" i="16"/>
  <c r="N8" i="16"/>
  <c r="N9" i="16"/>
  <c r="N10" i="16"/>
  <c r="N11" i="16"/>
  <c r="N12" i="16"/>
  <c r="N13" i="16"/>
  <c r="N14" i="16"/>
  <c r="N15" i="16"/>
  <c r="L16" i="10"/>
  <c r="L16" i="13"/>
  <c r="F20" i="16"/>
  <c r="N21" i="16"/>
  <c r="F23" i="16"/>
  <c r="F28" i="16"/>
  <c r="L29" i="10"/>
  <c r="L29" i="13"/>
  <c r="C8" i="15"/>
  <c r="G16" i="12"/>
  <c r="C26" i="15"/>
  <c r="M168" i="6"/>
  <c r="M170" i="6"/>
  <c r="M167" i="6"/>
  <c r="M169" i="6"/>
  <c r="M171" i="6"/>
  <c r="I155" i="6"/>
  <c r="I179" i="6"/>
  <c r="I151" i="6"/>
  <c r="I175" i="6"/>
  <c r="I130" i="6"/>
  <c r="I139" i="6"/>
  <c r="I163" i="6"/>
  <c r="Q155" i="6"/>
  <c r="Q179" i="6"/>
  <c r="Q151" i="6"/>
  <c r="Q175" i="6"/>
  <c r="Q129" i="6"/>
  <c r="Q138" i="6"/>
  <c r="Q162" i="6"/>
  <c r="G8" i="17"/>
  <c r="G17" i="17"/>
  <c r="L96" i="6"/>
  <c r="G143" i="6"/>
  <c r="M21" i="15"/>
  <c r="M25" i="15"/>
  <c r="G31" i="17"/>
  <c r="C9" i="15"/>
  <c r="G21" i="17"/>
  <c r="M8" i="15"/>
  <c r="M12" i="15"/>
  <c r="C141" i="6"/>
  <c r="B44" i="37"/>
  <c r="J44" i="37"/>
  <c r="G44" i="37"/>
  <c r="E44" i="37"/>
  <c r="H31" i="37"/>
  <c r="L44" i="37"/>
  <c r="D4" i="25"/>
  <c r="D3" i="25"/>
  <c r="P4" i="25"/>
  <c r="P3" i="25"/>
  <c r="I27" i="23"/>
  <c r="G28" i="16"/>
  <c r="F28" i="15"/>
  <c r="C16" i="13"/>
  <c r="C16" i="10"/>
  <c r="C19" i="13"/>
  <c r="C19" i="10"/>
  <c r="C29" i="13"/>
  <c r="C29" i="10"/>
  <c r="B4" i="12"/>
  <c r="B16" i="12"/>
  <c r="B19" i="12"/>
  <c r="B29" i="12"/>
  <c r="O3" i="25"/>
  <c r="O4" i="25"/>
  <c r="I4" i="21"/>
  <c r="I4" i="24"/>
  <c r="C19" i="24"/>
  <c r="C19" i="21"/>
  <c r="K19" i="24"/>
  <c r="K19" i="21"/>
  <c r="K29" i="21"/>
  <c r="K29" i="24"/>
  <c r="E4" i="23"/>
  <c r="E3" i="23"/>
  <c r="Q3" i="23"/>
  <c r="Q4" i="23"/>
  <c r="J19" i="25"/>
  <c r="C4" i="21"/>
  <c r="C4" i="24"/>
  <c r="O4" i="24"/>
  <c r="O4" i="21"/>
  <c r="D16" i="24"/>
  <c r="D16" i="21"/>
  <c r="Q16" i="24"/>
  <c r="Q16" i="21"/>
  <c r="O29" i="21"/>
  <c r="O29" i="24"/>
  <c r="H4" i="23"/>
  <c r="H3" i="23"/>
  <c r="M31" i="17"/>
  <c r="G3" i="9"/>
  <c r="C7" i="16"/>
  <c r="G17" i="16"/>
  <c r="G18" i="16"/>
  <c r="C20" i="16"/>
  <c r="C21" i="16"/>
  <c r="C22" i="16"/>
  <c r="C23" i="16"/>
  <c r="C24" i="16"/>
  <c r="C25" i="16"/>
  <c r="C26" i="16"/>
  <c r="C27" i="16"/>
  <c r="C30" i="16"/>
  <c r="C31" i="16"/>
  <c r="C32" i="16"/>
  <c r="C33" i="16"/>
  <c r="H3" i="12"/>
  <c r="H4" i="12"/>
  <c r="N5" i="15"/>
  <c r="N6" i="15"/>
  <c r="N7" i="15"/>
  <c r="N8" i="15"/>
  <c r="N9" i="15"/>
  <c r="N10" i="15"/>
  <c r="N11" i="15"/>
  <c r="N12" i="15"/>
  <c r="N13" i="15"/>
  <c r="N14" i="15"/>
  <c r="N15" i="15"/>
  <c r="F30" i="15"/>
  <c r="F31" i="15"/>
  <c r="F32" i="15"/>
  <c r="F33" i="15"/>
  <c r="G138" i="6"/>
  <c r="G162" i="6"/>
  <c r="G151" i="6"/>
  <c r="G175" i="6"/>
  <c r="G128" i="6"/>
  <c r="G147" i="6"/>
  <c r="F31" i="39"/>
  <c r="N31" i="39"/>
  <c r="D19" i="25"/>
  <c r="P19" i="25"/>
  <c r="D29" i="21"/>
  <c r="D29" i="24"/>
  <c r="H29" i="24"/>
  <c r="H29" i="21"/>
  <c r="N29" i="24"/>
  <c r="N29" i="21"/>
  <c r="D19" i="23"/>
  <c r="Q19" i="23"/>
  <c r="J19" i="23"/>
  <c r="C4" i="14"/>
  <c r="C3" i="14"/>
  <c r="G9" i="17"/>
  <c r="G20" i="17"/>
  <c r="C22" i="17"/>
  <c r="P4" i="12"/>
  <c r="P3" i="12"/>
  <c r="P16" i="12"/>
  <c r="B168" i="6"/>
  <c r="B169" i="6"/>
  <c r="B170" i="6"/>
  <c r="B171" i="6"/>
  <c r="B155" i="6"/>
  <c r="B179" i="6"/>
  <c r="B151" i="6"/>
  <c r="B175" i="6"/>
  <c r="B129" i="6"/>
  <c r="B138" i="6"/>
  <c r="B162" i="6"/>
  <c r="F153" i="6"/>
  <c r="F177" i="6"/>
  <c r="F131" i="6"/>
  <c r="F140" i="6"/>
  <c r="F164" i="6"/>
  <c r="J155" i="6"/>
  <c r="J179" i="6"/>
  <c r="J151" i="6"/>
  <c r="J175" i="6"/>
  <c r="J129" i="6"/>
  <c r="J138" i="6"/>
  <c r="J162" i="6"/>
  <c r="N153" i="6"/>
  <c r="N177" i="6"/>
  <c r="N131" i="6"/>
  <c r="N140" i="6"/>
  <c r="N164" i="6"/>
  <c r="B144" i="6"/>
  <c r="B145" i="6"/>
  <c r="B146" i="6"/>
  <c r="B147" i="6"/>
  <c r="M3" i="25"/>
  <c r="P4" i="23"/>
  <c r="J10" i="16"/>
  <c r="J18" i="16"/>
  <c r="M25" i="16"/>
  <c r="C5" i="15"/>
  <c r="C6" i="17"/>
  <c r="C10" i="17"/>
  <c r="G23" i="17"/>
  <c r="P16" i="10"/>
  <c r="P16" i="13"/>
  <c r="P29" i="10"/>
  <c r="P29" i="13"/>
  <c r="O19" i="12"/>
  <c r="L6" i="26"/>
  <c r="L22" i="26"/>
  <c r="L18" i="26"/>
  <c r="L26" i="26"/>
  <c r="L31" i="27"/>
  <c r="L138" i="6"/>
  <c r="L162" i="6"/>
  <c r="D140" i="6"/>
  <c r="D164" i="6"/>
  <c r="L141" i="6"/>
  <c r="L165" i="6"/>
  <c r="E127" i="6"/>
  <c r="E136" i="6"/>
  <c r="E160" i="6"/>
  <c r="E131" i="6"/>
  <c r="E140" i="6"/>
  <c r="E164" i="6"/>
  <c r="D128" i="6"/>
  <c r="L128" i="6"/>
  <c r="D129" i="6"/>
  <c r="D131" i="6"/>
  <c r="M152" i="6"/>
  <c r="M176" i="6"/>
  <c r="M155" i="6"/>
  <c r="M179" i="6"/>
  <c r="M137" i="6"/>
  <c r="C163" i="6"/>
  <c r="M165" i="6"/>
  <c r="L31" i="26"/>
  <c r="L10" i="27"/>
  <c r="K3" i="23"/>
  <c r="M19" i="23"/>
  <c r="M10" i="17"/>
  <c r="J13" i="16"/>
  <c r="N26" i="16"/>
  <c r="G21" i="15"/>
  <c r="G33" i="15"/>
  <c r="H4" i="14"/>
  <c r="H3" i="14"/>
  <c r="B17" i="17"/>
  <c r="J30" i="17"/>
  <c r="F31" i="17"/>
  <c r="F32" i="17"/>
  <c r="B17" i="16"/>
  <c r="N17" i="16"/>
  <c r="N18" i="16"/>
  <c r="F29" i="13"/>
  <c r="F29" i="10"/>
  <c r="B32" i="16"/>
  <c r="M4" i="12"/>
  <c r="M14" i="15"/>
  <c r="K16" i="12"/>
  <c r="C18" i="15"/>
  <c r="M20" i="15"/>
  <c r="M26" i="15"/>
  <c r="K29" i="12"/>
  <c r="C32" i="15"/>
  <c r="O154" i="6"/>
  <c r="O178" i="6"/>
  <c r="O141" i="6"/>
  <c r="O165" i="6"/>
  <c r="O128" i="6"/>
  <c r="O137" i="6"/>
  <c r="O161" i="6"/>
  <c r="K5" i="16"/>
  <c r="K143" i="6"/>
  <c r="K145" i="6"/>
  <c r="K147" i="6"/>
  <c r="K150" i="6"/>
  <c r="K152" i="6"/>
  <c r="K154" i="6"/>
  <c r="K144" i="6"/>
  <c r="K146" i="6"/>
  <c r="B96" i="6"/>
  <c r="N150" i="6"/>
  <c r="N174" i="6"/>
  <c r="J22" i="16"/>
  <c r="N28" i="16"/>
  <c r="G15" i="15"/>
  <c r="E4" i="10"/>
  <c r="P19" i="10"/>
  <c r="P19" i="13"/>
  <c r="M22" i="16"/>
  <c r="K7" i="16"/>
  <c r="B136" i="6"/>
  <c r="B160" i="6"/>
  <c r="E130" i="6"/>
  <c r="E139" i="6"/>
  <c r="E163" i="6"/>
  <c r="B143" i="6"/>
  <c r="F167" i="6"/>
  <c r="J143" i="6"/>
  <c r="N167" i="6"/>
  <c r="M151" i="6"/>
  <c r="M175" i="6"/>
  <c r="K155" i="6"/>
  <c r="K179" i="6"/>
  <c r="M162" i="6"/>
  <c r="L23" i="26"/>
  <c r="M19" i="25"/>
  <c r="L8" i="28"/>
  <c r="B7" i="16"/>
  <c r="J24" i="16"/>
  <c r="N30" i="16"/>
  <c r="G25" i="15"/>
  <c r="N6" i="17"/>
  <c r="J7" i="17"/>
  <c r="N8" i="17"/>
  <c r="N9" i="17"/>
  <c r="J10" i="17"/>
  <c r="P16" i="14"/>
  <c r="F19" i="14"/>
  <c r="N20" i="17"/>
  <c r="N21" i="17"/>
  <c r="N22" i="17"/>
  <c r="N23" i="17"/>
  <c r="N24" i="17"/>
  <c r="P29" i="14"/>
  <c r="B5" i="16"/>
  <c r="N4" i="13"/>
  <c r="N3" i="9"/>
  <c r="N4" i="10"/>
  <c r="F6" i="16"/>
  <c r="F7" i="16"/>
  <c r="F8" i="16"/>
  <c r="M16" i="10"/>
  <c r="N19" i="13"/>
  <c r="N19" i="10"/>
  <c r="F21" i="16"/>
  <c r="B24" i="16"/>
  <c r="F26" i="16"/>
  <c r="K5" i="15"/>
  <c r="C6" i="15"/>
  <c r="K6" i="15"/>
  <c r="K9" i="15"/>
  <c r="C10" i="15"/>
  <c r="K10" i="15"/>
  <c r="G12" i="15"/>
  <c r="C14" i="15"/>
  <c r="K15" i="15"/>
  <c r="C19" i="12"/>
  <c r="K19" i="12"/>
  <c r="K22" i="15"/>
  <c r="C24" i="15"/>
  <c r="K25" i="15"/>
  <c r="C28" i="15"/>
  <c r="K28" i="15"/>
  <c r="G29" i="12"/>
  <c r="I154" i="6"/>
  <c r="I178" i="6"/>
  <c r="I129" i="6"/>
  <c r="I138" i="6"/>
  <c r="I162" i="6"/>
  <c r="Q154" i="6"/>
  <c r="Q178" i="6"/>
  <c r="Q141" i="6"/>
  <c r="Q165" i="6"/>
  <c r="Q128" i="6"/>
  <c r="Q137" i="6"/>
  <c r="Q161" i="6"/>
  <c r="O144" i="6"/>
  <c r="O145" i="6"/>
  <c r="O146" i="6"/>
  <c r="O147" i="6"/>
  <c r="O7" i="16"/>
  <c r="D152" i="6"/>
  <c r="D176" i="6"/>
  <c r="D153" i="6"/>
  <c r="D177" i="6"/>
  <c r="D154" i="6"/>
  <c r="D178" i="6"/>
  <c r="G129" i="6"/>
  <c r="E174" i="6"/>
  <c r="K177" i="6"/>
  <c r="B29" i="10"/>
  <c r="M23" i="15"/>
  <c r="M28" i="15"/>
  <c r="K162" i="6"/>
  <c r="P150" i="6"/>
  <c r="P174" i="6"/>
  <c r="P99" i="6"/>
  <c r="E152" i="6"/>
  <c r="P4" i="13"/>
  <c r="C15" i="15"/>
  <c r="E9" i="16"/>
  <c r="C21" i="15"/>
  <c r="M32" i="15"/>
  <c r="E154" i="6"/>
  <c r="M5" i="15"/>
  <c r="M9" i="15"/>
  <c r="M13" i="15"/>
  <c r="E150" i="6"/>
  <c r="C149" i="6"/>
  <c r="C173" i="6"/>
  <c r="M141" i="6"/>
  <c r="B3" i="14" l="1"/>
  <c r="B65" i="6"/>
  <c r="B66" i="6"/>
  <c r="B68" i="6"/>
  <c r="B64" i="6"/>
  <c r="B67" i="6"/>
  <c r="P29" i="16"/>
  <c r="C4" i="17"/>
  <c r="D29" i="27"/>
  <c r="D4" i="28"/>
  <c r="N19" i="17"/>
  <c r="L29" i="27"/>
  <c r="M3" i="26"/>
  <c r="C29" i="15"/>
  <c r="F4" i="26"/>
  <c r="K4" i="16"/>
  <c r="D4" i="26"/>
  <c r="F3" i="28"/>
  <c r="O19" i="27"/>
  <c r="N3" i="17"/>
  <c r="M4" i="28"/>
  <c r="Q4" i="16"/>
  <c r="Q29" i="27"/>
  <c r="J4" i="26"/>
  <c r="H4" i="27"/>
  <c r="I4" i="17"/>
  <c r="F4" i="28"/>
  <c r="J19" i="17"/>
  <c r="K29" i="26"/>
  <c r="D4" i="15"/>
  <c r="O3" i="17"/>
  <c r="J27" i="26"/>
  <c r="D19" i="15"/>
  <c r="G4" i="16"/>
  <c r="C3" i="26"/>
  <c r="J29" i="17"/>
  <c r="D27" i="15"/>
  <c r="L27" i="15"/>
  <c r="H19" i="17"/>
  <c r="C19" i="28"/>
  <c r="O3" i="13"/>
  <c r="L16" i="17"/>
  <c r="D16" i="17"/>
  <c r="G29" i="15"/>
  <c r="C19" i="15"/>
  <c r="P29" i="17"/>
  <c r="P19" i="16"/>
  <c r="K16" i="15"/>
  <c r="O19" i="15"/>
  <c r="P4" i="26"/>
  <c r="P4" i="15"/>
  <c r="C3" i="17"/>
  <c r="D19" i="26"/>
  <c r="H29" i="27"/>
  <c r="D19" i="28"/>
  <c r="D16" i="27"/>
  <c r="E3" i="26"/>
  <c r="I4" i="27"/>
  <c r="B4" i="15"/>
  <c r="C19" i="16"/>
  <c r="D3" i="28"/>
  <c r="H29" i="17"/>
  <c r="C16" i="15"/>
  <c r="L3" i="17"/>
  <c r="I19" i="28"/>
  <c r="H16" i="27"/>
  <c r="L4" i="27"/>
  <c r="C3" i="28"/>
  <c r="P19" i="27"/>
  <c r="G3" i="28"/>
  <c r="N19" i="15"/>
  <c r="N3" i="15"/>
  <c r="E4" i="17"/>
  <c r="F4" i="27"/>
  <c r="P27" i="16"/>
  <c r="K3" i="15"/>
  <c r="F19" i="16"/>
  <c r="J4" i="17"/>
  <c r="C4" i="26"/>
  <c r="H19" i="26"/>
  <c r="N3" i="28"/>
  <c r="I4" i="16"/>
  <c r="L3" i="26"/>
  <c r="Q4" i="27"/>
  <c r="K3" i="28"/>
  <c r="K29" i="16"/>
  <c r="K16" i="16"/>
  <c r="G4" i="26"/>
  <c r="L3" i="28"/>
  <c r="D29" i="16"/>
  <c r="F4" i="17"/>
  <c r="I4" i="15"/>
  <c r="P3" i="26"/>
  <c r="G29" i="27"/>
  <c r="J3" i="26"/>
  <c r="Q19" i="28"/>
  <c r="E3" i="28"/>
  <c r="I3" i="26"/>
  <c r="G16" i="27"/>
  <c r="G29" i="16"/>
  <c r="G16" i="16"/>
  <c r="H3" i="28"/>
  <c r="I29" i="17"/>
  <c r="I16" i="15"/>
  <c r="K16" i="17"/>
  <c r="K19" i="28"/>
  <c r="M16" i="15"/>
  <c r="I27" i="15"/>
  <c r="Q4" i="17"/>
  <c r="M16" i="17"/>
  <c r="I16" i="27"/>
  <c r="M19" i="27"/>
  <c r="I3" i="17"/>
  <c r="C29" i="27"/>
  <c r="F27" i="26"/>
  <c r="E15" i="27"/>
  <c r="J27" i="27"/>
  <c r="N27" i="15"/>
  <c r="N15" i="26"/>
  <c r="F27" i="27"/>
  <c r="H19" i="15"/>
  <c r="M19" i="15"/>
  <c r="O29" i="28"/>
  <c r="O4" i="16"/>
  <c r="O29" i="26"/>
  <c r="D29" i="17"/>
  <c r="O27" i="15"/>
  <c r="F29" i="28"/>
  <c r="M27" i="16"/>
  <c r="G4" i="17"/>
  <c r="C16" i="17"/>
  <c r="G19" i="26"/>
  <c r="N29" i="28"/>
  <c r="N29" i="17"/>
  <c r="D16" i="15"/>
  <c r="P3" i="13"/>
  <c r="P3" i="16" s="1"/>
  <c r="H3" i="13"/>
  <c r="Q16" i="15"/>
  <c r="K29" i="28"/>
  <c r="K27" i="16"/>
  <c r="E16" i="17"/>
  <c r="P15" i="27"/>
  <c r="E16" i="27"/>
  <c r="C27" i="27"/>
  <c r="B29" i="17"/>
  <c r="F16" i="17"/>
  <c r="Q16" i="28"/>
  <c r="M4" i="16"/>
  <c r="Q16" i="17"/>
  <c r="D29" i="15"/>
  <c r="F19" i="27"/>
  <c r="D16" i="26"/>
  <c r="O19" i="28"/>
  <c r="M29" i="17"/>
  <c r="O27" i="27"/>
  <c r="O16" i="26"/>
  <c r="K19" i="26"/>
  <c r="O15" i="27"/>
  <c r="M16" i="26"/>
  <c r="M19" i="26"/>
  <c r="H3" i="26"/>
  <c r="J19" i="28"/>
  <c r="K19" i="27"/>
  <c r="B16" i="15"/>
  <c r="I27" i="26"/>
  <c r="L16" i="16"/>
  <c r="O19" i="16"/>
  <c r="E3" i="15"/>
  <c r="D4" i="16"/>
  <c r="E29" i="27"/>
  <c r="N19" i="26"/>
  <c r="N4" i="28"/>
  <c r="F16" i="28"/>
  <c r="E4" i="28"/>
  <c r="F19" i="15"/>
  <c r="M29" i="26"/>
  <c r="M27" i="27"/>
  <c r="E16" i="15"/>
  <c r="J27" i="16"/>
  <c r="J16" i="27"/>
  <c r="K3" i="13"/>
  <c r="Q29" i="26"/>
  <c r="B19" i="16"/>
  <c r="E19" i="16"/>
  <c r="M29" i="16"/>
  <c r="Q19" i="15"/>
  <c r="M19" i="28"/>
  <c r="K29" i="15"/>
  <c r="H3" i="17"/>
  <c r="P16" i="15"/>
  <c r="J19" i="26"/>
  <c r="Q16" i="27"/>
  <c r="K29" i="27"/>
  <c r="O4" i="28"/>
  <c r="C29" i="16"/>
  <c r="C16" i="16"/>
  <c r="P3" i="28"/>
  <c r="O29" i="15"/>
  <c r="N4" i="26"/>
  <c r="P3" i="17"/>
  <c r="O4" i="15"/>
  <c r="P27" i="27"/>
  <c r="Q4" i="28"/>
  <c r="I19" i="16"/>
  <c r="Q19" i="27"/>
  <c r="I4" i="28"/>
  <c r="D4" i="27"/>
  <c r="M4" i="26"/>
  <c r="L19" i="27"/>
  <c r="N29" i="15"/>
  <c r="N16" i="15"/>
  <c r="C4" i="16"/>
  <c r="F16" i="27"/>
  <c r="K4" i="15"/>
  <c r="E4" i="15"/>
  <c r="N29" i="16"/>
  <c r="P19" i="17"/>
  <c r="G29" i="26"/>
  <c r="N4" i="27"/>
  <c r="N3" i="26"/>
  <c r="P29" i="27"/>
  <c r="I16" i="16"/>
  <c r="L16" i="26"/>
  <c r="D3" i="26"/>
  <c r="M16" i="27"/>
  <c r="F19" i="28"/>
  <c r="C16" i="27"/>
  <c r="J4" i="15"/>
  <c r="K19" i="16"/>
  <c r="Q27" i="26"/>
  <c r="F29" i="27"/>
  <c r="N4" i="17"/>
  <c r="F16" i="16"/>
  <c r="K4" i="26"/>
  <c r="Q29" i="16"/>
  <c r="K4" i="17"/>
  <c r="J3" i="28"/>
  <c r="D27" i="26"/>
  <c r="O4" i="26"/>
  <c r="F4" i="15"/>
  <c r="G19" i="16"/>
  <c r="E19" i="27"/>
  <c r="E29" i="17"/>
  <c r="L29" i="17"/>
  <c r="J29" i="28"/>
  <c r="F19" i="26"/>
  <c r="I27" i="16"/>
  <c r="B16" i="17"/>
  <c r="M29" i="15"/>
  <c r="H27" i="16"/>
  <c r="E19" i="15"/>
  <c r="C29" i="17"/>
  <c r="J4" i="27"/>
  <c r="B27" i="15"/>
  <c r="H27" i="27"/>
  <c r="F15" i="27"/>
  <c r="F29" i="26"/>
  <c r="F29" i="17"/>
  <c r="L19" i="15"/>
  <c r="G19" i="15"/>
  <c r="D19" i="17"/>
  <c r="M19" i="16"/>
  <c r="L19" i="28"/>
  <c r="E19" i="28"/>
  <c r="O16" i="15"/>
  <c r="M29" i="28"/>
  <c r="L27" i="16"/>
  <c r="E29" i="28"/>
  <c r="O29" i="17"/>
  <c r="C15" i="27"/>
  <c r="E16" i="26"/>
  <c r="P19" i="15"/>
  <c r="L29" i="28"/>
  <c r="B27" i="16"/>
  <c r="I19" i="15"/>
  <c r="Q16" i="26"/>
  <c r="Q19" i="17"/>
  <c r="C29" i="28"/>
  <c r="L19" i="17"/>
  <c r="F16" i="26"/>
  <c r="K29" i="17"/>
  <c r="O16" i="28"/>
  <c r="D16" i="28"/>
  <c r="F3" i="26"/>
  <c r="G27" i="16"/>
  <c r="B4" i="16"/>
  <c r="C19" i="17"/>
  <c r="Q15" i="26"/>
  <c r="Q27" i="16"/>
  <c r="F29" i="16"/>
  <c r="M3" i="28"/>
  <c r="E4" i="26"/>
  <c r="B29" i="15"/>
  <c r="G16" i="15"/>
  <c r="N16" i="16"/>
  <c r="L4" i="17"/>
  <c r="Q16" i="16"/>
  <c r="Q3" i="28"/>
  <c r="I3" i="28"/>
  <c r="N4" i="15"/>
  <c r="D16" i="16"/>
  <c r="Q19" i="16"/>
  <c r="H29" i="15"/>
  <c r="K4" i="28"/>
  <c r="D19" i="27"/>
  <c r="J19" i="15"/>
  <c r="J3" i="15"/>
  <c r="G27" i="27"/>
  <c r="F4" i="16"/>
  <c r="P16" i="27"/>
  <c r="K16" i="27"/>
  <c r="I4" i="26"/>
  <c r="F3" i="15"/>
  <c r="G19" i="28"/>
  <c r="E19" i="26"/>
  <c r="M3" i="13"/>
  <c r="E29" i="15"/>
  <c r="P29" i="15"/>
  <c r="I19" i="17"/>
  <c r="B19" i="17"/>
  <c r="N27" i="16"/>
  <c r="N15" i="27"/>
  <c r="M27" i="15"/>
  <c r="L27" i="27"/>
  <c r="L4" i="15"/>
  <c r="H29" i="28"/>
  <c r="H29" i="26"/>
  <c r="K16" i="26"/>
  <c r="G29" i="28"/>
  <c r="C15" i="26"/>
  <c r="M15" i="26"/>
  <c r="P16" i="26"/>
  <c r="G4" i="27"/>
  <c r="M3" i="17"/>
  <c r="M29" i="27"/>
  <c r="Q29" i="17"/>
  <c r="P29" i="26"/>
  <c r="K19" i="17"/>
  <c r="D15" i="26"/>
  <c r="B16" i="16"/>
  <c r="E27" i="15"/>
  <c r="N4" i="16"/>
  <c r="F19" i="17"/>
  <c r="M4" i="15"/>
  <c r="K3" i="26"/>
  <c r="N29" i="27"/>
  <c r="H4" i="15"/>
  <c r="H4" i="26"/>
  <c r="O4" i="27"/>
  <c r="Q4" i="26"/>
  <c r="D27" i="16"/>
  <c r="P4" i="16"/>
  <c r="K19" i="15"/>
  <c r="N19" i="16"/>
  <c r="P16" i="17"/>
  <c r="H4" i="17"/>
  <c r="P16" i="16"/>
  <c r="Q19" i="26"/>
  <c r="P19" i="28"/>
  <c r="O29" i="27"/>
  <c r="C4" i="27"/>
  <c r="Q3" i="26"/>
  <c r="C19" i="27"/>
  <c r="O3" i="28"/>
  <c r="B19" i="15"/>
  <c r="B3" i="15"/>
  <c r="P4" i="28"/>
  <c r="L29" i="16"/>
  <c r="J29" i="16"/>
  <c r="L4" i="16"/>
  <c r="P4" i="17"/>
  <c r="O3" i="15"/>
  <c r="P27" i="26"/>
  <c r="I29" i="27"/>
  <c r="J19" i="27"/>
  <c r="C4" i="28"/>
  <c r="G4" i="28"/>
  <c r="O29" i="16"/>
  <c r="O16" i="16"/>
  <c r="H4" i="16"/>
  <c r="J16" i="28"/>
  <c r="J16" i="16"/>
  <c r="L19" i="16"/>
  <c r="J19" i="16"/>
  <c r="J3" i="17"/>
  <c r="J15" i="26"/>
  <c r="P19" i="26"/>
  <c r="I19" i="27"/>
  <c r="L4" i="26"/>
  <c r="H19" i="27"/>
  <c r="K4" i="27"/>
  <c r="N16" i="28"/>
  <c r="M4" i="27"/>
  <c r="G19" i="27"/>
  <c r="J29" i="15"/>
  <c r="J16" i="15"/>
  <c r="G3" i="26"/>
  <c r="L4" i="28"/>
  <c r="C4" i="15"/>
  <c r="F3" i="17"/>
  <c r="I3" i="15"/>
  <c r="Q4" i="15"/>
  <c r="D19" i="16"/>
  <c r="J4" i="16"/>
  <c r="I19" i="26"/>
  <c r="J29" i="27"/>
  <c r="N16" i="26"/>
  <c r="N19" i="27"/>
  <c r="L16" i="27"/>
  <c r="J4" i="28"/>
  <c r="P4" i="27"/>
  <c r="E4" i="27"/>
  <c r="D27" i="27"/>
  <c r="O3" i="26"/>
  <c r="F29" i="15"/>
  <c r="F16" i="15"/>
  <c r="H4" i="28"/>
  <c r="E16" i="16"/>
  <c r="I29" i="15"/>
  <c r="M16" i="28"/>
  <c r="I16" i="26"/>
  <c r="H16" i="17"/>
  <c r="H19" i="28"/>
  <c r="B29" i="16"/>
  <c r="E4" i="16"/>
  <c r="E29" i="26"/>
  <c r="M27" i="26"/>
  <c r="H19" i="16"/>
  <c r="J29" i="26"/>
  <c r="L3" i="15"/>
  <c r="F27" i="15"/>
  <c r="E15" i="26"/>
  <c r="H27" i="26"/>
  <c r="F15" i="26"/>
  <c r="J16" i="17"/>
  <c r="M19" i="17"/>
  <c r="O19" i="17"/>
  <c r="N29" i="26"/>
  <c r="H16" i="16"/>
  <c r="L19" i="26"/>
  <c r="G4" i="15"/>
  <c r="H29" i="16"/>
  <c r="O4" i="17"/>
  <c r="K27" i="15"/>
  <c r="E16" i="28"/>
  <c r="D4" i="17"/>
  <c r="C16" i="26"/>
  <c r="Q29" i="28"/>
  <c r="E3" i="13"/>
  <c r="Q29" i="15"/>
  <c r="O19" i="26"/>
  <c r="K16" i="28"/>
  <c r="E29" i="16"/>
  <c r="H16" i="28"/>
  <c r="G15" i="27"/>
  <c r="I29" i="16"/>
  <c r="D29" i="26"/>
  <c r="K27" i="27"/>
  <c r="D29" i="28"/>
  <c r="B4" i="17"/>
  <c r="C27" i="15"/>
  <c r="L15" i="27"/>
  <c r="B63" i="6"/>
  <c r="G3" i="14"/>
  <c r="G3" i="12"/>
  <c r="G98" i="6"/>
  <c r="B150" i="6"/>
  <c r="P100" i="6"/>
  <c r="O149" i="6"/>
  <c r="O97" i="6"/>
  <c r="O100" i="6"/>
  <c r="O95" i="6"/>
  <c r="O99" i="6"/>
  <c r="N160" i="6"/>
  <c r="N127" i="6"/>
  <c r="P96" i="6"/>
  <c r="P97" i="6"/>
  <c r="P98" i="6"/>
  <c r="F99" i="6"/>
  <c r="J135" i="6"/>
  <c r="K136" i="6"/>
  <c r="I136" i="6"/>
  <c r="G150" i="6"/>
  <c r="I150" i="6"/>
  <c r="C150" i="6"/>
  <c r="G127" i="6"/>
  <c r="E149" i="6"/>
  <c r="H150" i="6"/>
  <c r="G136" i="6"/>
  <c r="J150" i="6"/>
  <c r="K127" i="6"/>
  <c r="Q3" i="12"/>
  <c r="E99" i="6"/>
  <c r="E97" i="6"/>
  <c r="C160" i="6"/>
  <c r="H135" i="6"/>
  <c r="D3" i="12"/>
  <c r="I95" i="6"/>
  <c r="I99" i="6"/>
  <c r="I100" i="6"/>
  <c r="I97" i="6"/>
  <c r="I98" i="6"/>
  <c r="N97" i="6"/>
  <c r="N100" i="6"/>
  <c r="N95" i="6"/>
  <c r="I96" i="6"/>
  <c r="F95" i="6"/>
  <c r="N173" i="6"/>
  <c r="F100" i="6"/>
  <c r="C136" i="6"/>
  <c r="N99" i="6"/>
  <c r="G173" i="6"/>
  <c r="H136" i="6"/>
  <c r="H160" i="6"/>
  <c r="O150" i="6"/>
  <c r="G96" i="6"/>
  <c r="Q98" i="6"/>
  <c r="G100" i="6"/>
  <c r="O136" i="6"/>
  <c r="M174" i="6"/>
  <c r="Q97" i="6"/>
  <c r="G99" i="6"/>
  <c r="M99" i="6"/>
  <c r="M100" i="6"/>
  <c r="M95" i="6"/>
  <c r="M97" i="6"/>
  <c r="M98" i="6"/>
  <c r="G95" i="6"/>
  <c r="Q173" i="6"/>
  <c r="Q95" i="6"/>
  <c r="Q100" i="6"/>
  <c r="O127" i="6"/>
  <c r="G29" i="17"/>
  <c r="Q99" i="6"/>
  <c r="O3" i="10"/>
  <c r="B3" i="10"/>
  <c r="G135" i="6"/>
  <c r="J98" i="6"/>
  <c r="O135" i="6"/>
  <c r="J149" i="6"/>
  <c r="M160" i="6"/>
  <c r="M127" i="6"/>
  <c r="H3" i="10"/>
  <c r="J100" i="6"/>
  <c r="J95" i="6"/>
  <c r="B3" i="13"/>
  <c r="Q150" i="6"/>
  <c r="K149" i="6"/>
  <c r="Q3" i="14"/>
  <c r="J97" i="6"/>
  <c r="Q174" i="6"/>
  <c r="F98" i="6"/>
  <c r="M136" i="6"/>
  <c r="F173" i="6"/>
  <c r="F97" i="6"/>
  <c r="D3" i="14"/>
  <c r="J99" i="6"/>
  <c r="D95" i="6"/>
  <c r="D97" i="6"/>
  <c r="D100" i="6"/>
  <c r="D99" i="6"/>
  <c r="D98" i="6"/>
  <c r="Q136" i="6"/>
  <c r="Q160" i="6"/>
  <c r="Q127" i="6"/>
  <c r="I3" i="24"/>
  <c r="I3" i="21"/>
  <c r="L150" i="6"/>
  <c r="L174" i="6"/>
  <c r="D136" i="6"/>
  <c r="D160" i="6"/>
  <c r="E3" i="17"/>
  <c r="H149" i="6"/>
  <c r="H173" i="6"/>
  <c r="Q3" i="24"/>
  <c r="Q3" i="21"/>
  <c r="F135" i="6"/>
  <c r="F159" i="6"/>
  <c r="J3" i="10"/>
  <c r="J3" i="13"/>
  <c r="Q3" i="13"/>
  <c r="Q3" i="10"/>
  <c r="N3" i="24"/>
  <c r="N3" i="21"/>
  <c r="H3" i="24"/>
  <c r="H3" i="21"/>
  <c r="E3" i="24"/>
  <c r="E3" i="21"/>
  <c r="P135" i="6"/>
  <c r="P159" i="6"/>
  <c r="L136" i="6"/>
  <c r="L160" i="6"/>
  <c r="D3" i="24"/>
  <c r="D3" i="21"/>
  <c r="F3" i="21"/>
  <c r="F3" i="24"/>
  <c r="K3" i="24"/>
  <c r="K3" i="21"/>
  <c r="C3" i="15"/>
  <c r="G3" i="24"/>
  <c r="G3" i="21"/>
  <c r="B149" i="6"/>
  <c r="B173" i="6"/>
  <c r="D127" i="6"/>
  <c r="K3" i="10"/>
  <c r="D150" i="6"/>
  <c r="D174" i="6"/>
  <c r="N3" i="13"/>
  <c r="N3" i="10"/>
  <c r="M3" i="12"/>
  <c r="M3" i="10"/>
  <c r="O3" i="24"/>
  <c r="O3" i="21"/>
  <c r="C3" i="24"/>
  <c r="C3" i="21"/>
  <c r="L95" i="6"/>
  <c r="L100" i="6"/>
  <c r="L99" i="6"/>
  <c r="L98" i="6"/>
  <c r="L97" i="6"/>
  <c r="J3" i="21"/>
  <c r="J3" i="24"/>
  <c r="L3" i="24"/>
  <c r="L3" i="21"/>
  <c r="C3" i="13"/>
  <c r="C3" i="10"/>
  <c r="D3" i="10"/>
  <c r="D3" i="13"/>
  <c r="M3" i="21"/>
  <c r="M3" i="24"/>
  <c r="P149" i="6"/>
  <c r="P173" i="6"/>
  <c r="P3" i="24"/>
  <c r="P3" i="21"/>
  <c r="D96" i="6"/>
  <c r="E3" i="10"/>
  <c r="P3" i="15"/>
  <c r="H3" i="15"/>
  <c r="G3" i="13"/>
  <c r="G3" i="10"/>
  <c r="P3" i="10"/>
  <c r="N135" i="6"/>
  <c r="N159" i="6"/>
  <c r="L3" i="10"/>
  <c r="L3" i="13"/>
  <c r="B135" i="6"/>
  <c r="B159" i="6"/>
  <c r="I3" i="13"/>
  <c r="I3" i="10"/>
  <c r="F3" i="13"/>
  <c r="F3" i="10"/>
  <c r="K3" i="17"/>
  <c r="B3" i="17" l="1"/>
  <c r="K3" i="16"/>
  <c r="O3" i="16"/>
  <c r="H3" i="16"/>
  <c r="P3" i="27"/>
  <c r="N3" i="27"/>
  <c r="D3" i="27"/>
  <c r="E3" i="16"/>
  <c r="Q3" i="17"/>
  <c r="Q3" i="15"/>
  <c r="G3" i="17"/>
  <c r="F3" i="27"/>
  <c r="G3" i="15"/>
  <c r="M3" i="27"/>
  <c r="L3" i="27"/>
  <c r="D3" i="17"/>
  <c r="O3" i="27"/>
  <c r="E3" i="27"/>
  <c r="Q3" i="27"/>
  <c r="I3" i="27"/>
  <c r="D3" i="15"/>
  <c r="J3" i="27"/>
  <c r="C3" i="27"/>
  <c r="G3" i="27"/>
  <c r="K3" i="27"/>
  <c r="H3" i="27"/>
  <c r="B3" i="16"/>
  <c r="M3" i="16"/>
  <c r="J159" i="6"/>
  <c r="O173" i="6"/>
  <c r="H159" i="6"/>
  <c r="G159" i="6"/>
  <c r="Q149" i="6"/>
  <c r="G149" i="6"/>
  <c r="N149" i="6"/>
  <c r="O159" i="6"/>
  <c r="K135" i="6"/>
  <c r="K159" i="6"/>
  <c r="I173" i="6"/>
  <c r="I149" i="6"/>
  <c r="J173" i="6"/>
  <c r="C135" i="6"/>
  <c r="C159" i="6"/>
  <c r="M149" i="6"/>
  <c r="M173" i="6"/>
  <c r="F149" i="6"/>
  <c r="I135" i="6"/>
  <c r="I159" i="6"/>
  <c r="E135" i="6"/>
  <c r="E159" i="6"/>
  <c r="M159" i="6"/>
  <c r="M135" i="6"/>
  <c r="L135" i="6"/>
  <c r="L159" i="6"/>
  <c r="N3" i="16"/>
  <c r="Q3" i="16"/>
  <c r="D149" i="6"/>
  <c r="D173" i="6"/>
  <c r="F3" i="16"/>
  <c r="I3" i="16"/>
  <c r="L3" i="16"/>
  <c r="G3" i="16"/>
  <c r="C3" i="16"/>
  <c r="D135" i="6"/>
  <c r="D159" i="6"/>
  <c r="M3" i="15"/>
  <c r="J3" i="16"/>
  <c r="D3" i="16"/>
  <c r="L149" i="6"/>
  <c r="L173" i="6"/>
  <c r="Q135" i="6"/>
  <c r="Q159" i="6"/>
  <c r="B25" i="4"/>
  <c r="B44" i="4"/>
  <c r="B23" i="4"/>
  <c r="B16" i="4"/>
  <c r="B9" i="4"/>
  <c r="B38" i="4"/>
  <c r="B20" i="4"/>
  <c r="B21" i="4"/>
  <c r="B33" i="4"/>
  <c r="B27" i="4"/>
  <c r="B37" i="4"/>
  <c r="B45" i="4"/>
  <c r="B7" i="4"/>
  <c r="B17" i="4"/>
  <c r="B28" i="4"/>
  <c r="B39" i="4"/>
  <c r="B12" i="4"/>
  <c r="B36" i="4"/>
  <c r="B22" i="4"/>
  <c r="B26" i="4"/>
  <c r="B43" i="4"/>
  <c r="B34" i="4"/>
  <c r="B10" i="4"/>
  <c r="B15" i="4"/>
  <c r="B35" i="4"/>
  <c r="B14" i="4"/>
  <c r="B30" i="4"/>
  <c r="B8" i="4"/>
  <c r="B4" i="4"/>
  <c r="B11" i="4"/>
  <c r="B13" i="4"/>
  <c r="B29" i="4"/>
  <c r="B24" i="4"/>
  <c r="B42" i="4"/>
</calcChain>
</file>

<file path=xl/sharedStrings.xml><?xml version="1.0" encoding="utf-8"?>
<sst xmlns="http://schemas.openxmlformats.org/spreadsheetml/2006/main" count="1166" uniqueCount="231">
  <si>
    <t>detailed split of CO2 emissions</t>
  </si>
  <si>
    <t>detailed split of useful energy demand</t>
  </si>
  <si>
    <t>detailed split of final energy consumption</t>
  </si>
  <si>
    <t>Agriculture sector summary</t>
  </si>
  <si>
    <t>Agriculture</t>
  </si>
  <si>
    <t>ICT and multimedia</t>
  </si>
  <si>
    <t>Miscellaneous building technologies</t>
  </si>
  <si>
    <t>Building lighting</t>
  </si>
  <si>
    <t>Street lighting</t>
  </si>
  <si>
    <t>Ventilation and others</t>
  </si>
  <si>
    <t>Services sector: Specific electric uses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</si>
  <si>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useful surface area</t>
    </r>
  </si>
  <si>
    <t>Thermal energy service per useful surface area</t>
  </si>
  <si>
    <t>Final energy consumption per useful surface area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</si>
  <si>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building</t>
    </r>
  </si>
  <si>
    <t>Thermal energy service per building</t>
  </si>
  <si>
    <t>Final energy consumption per building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</si>
  <si>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</t>
    </r>
  </si>
  <si>
    <t>System efficiency indicator of total stock</t>
  </si>
  <si>
    <t>Thermal energy service</t>
  </si>
  <si>
    <t>Final energy consumption</t>
  </si>
  <si>
    <t>Number of new and renovated buildings</t>
  </si>
  <si>
    <t>Services sector: Thermal uses in new and renovated buildings</t>
  </si>
  <si>
    <t>Number of buildings</t>
  </si>
  <si>
    <t>Services sector: Thermal uses</t>
  </si>
  <si>
    <t>Services sector summary</t>
  </si>
  <si>
    <t>Description</t>
  </si>
  <si>
    <t>Sheet</t>
  </si>
  <si>
    <t>Click on the link to jump to the sheet</t>
  </si>
  <si>
    <t>Energy intensity (toe/physical output index)</t>
  </si>
  <si>
    <t>Electricity</t>
  </si>
  <si>
    <t>Steam distributed</t>
  </si>
  <si>
    <t>Geothermal</t>
  </si>
  <si>
    <t>Solar</t>
  </si>
  <si>
    <t>Biomass and wastes</t>
  </si>
  <si>
    <t>Diesel oil (incl. biofuels)</t>
  </si>
  <si>
    <t>LPG</t>
  </si>
  <si>
    <t>Liquids</t>
  </si>
  <si>
    <t>Solids</t>
  </si>
  <si>
    <t>Commercial  refrigeration</t>
  </si>
  <si>
    <t>Ratio of energy service to energy consumption (system efficiency indicator)</t>
  </si>
  <si>
    <t>Gases</t>
  </si>
  <si>
    <t>Derived heat</t>
  </si>
  <si>
    <t>Cooling</t>
  </si>
  <si>
    <t>Space heating</t>
  </si>
  <si>
    <t>Specific electricity uses</t>
  </si>
  <si>
    <t>Catering</t>
  </si>
  <si>
    <t>Hot water</t>
  </si>
  <si>
    <t>Thermal uses</t>
  </si>
  <si>
    <t>Emissions per capita (kg CO2 / capita)</t>
  </si>
  <si>
    <t>Thermal energy service per capita (kWh useful / capita)</t>
  </si>
  <si>
    <t>Energy consumption per capita (kWh / capita)</t>
  </si>
  <si>
    <t>Emissions per useful surface area (kg CO2 / sqm)</t>
  </si>
  <si>
    <t>Thermal energy service per useful surface area (kWh useful / sqm)</t>
  </si>
  <si>
    <t>Energy consumption per useful surface area (kWh / sqm)</t>
  </si>
  <si>
    <t>Emissions per building (kg CO2 / representative building cell)</t>
  </si>
  <si>
    <t>Thermal energy service per building (kWh useful / representative building cell)</t>
  </si>
  <si>
    <t>Energy consumption per building (kWh / representative building cell)</t>
  </si>
  <si>
    <t>Additional building indicators</t>
  </si>
  <si>
    <t>Share of emissions in end-uses (in %)</t>
  </si>
  <si>
    <t>Emissions by end-uses (kt of CO2)</t>
  </si>
  <si>
    <t>Geothermal energy</t>
  </si>
  <si>
    <t>Liquid biofuels</t>
  </si>
  <si>
    <t>Biogas</t>
  </si>
  <si>
    <t>Renewable energies and wastes</t>
  </si>
  <si>
    <t>Gas/Diesel oil and other liquids (without biofuels)</t>
  </si>
  <si>
    <t>Liquified petroleum gas (LPG)</t>
  </si>
  <si>
    <t>Emissions by fuel - Eurostat structure (kt of CO2)</t>
  </si>
  <si>
    <t>Emissions</t>
  </si>
  <si>
    <t>Shares of energy consumption in end-uses (in %)</t>
  </si>
  <si>
    <t>Energy consumption by end-uses (ktoe)</t>
  </si>
  <si>
    <t>Energy consumption by fuel - Eurostat structure (ktoe)</t>
  </si>
  <si>
    <t>Energy consumption</t>
  </si>
  <si>
    <t>Avoided energy use (thermal integrity effect)</t>
  </si>
  <si>
    <t>(expressed in kWh/m2 of floor area and adjusted for weather conditions)</t>
  </si>
  <si>
    <t>Energy comfort for space heating purposes</t>
  </si>
  <si>
    <t>U-values (weighted average based on building stock per floor area, W/m2K)</t>
  </si>
  <si>
    <t>Building Characteristics and Energy Comfort</t>
  </si>
  <si>
    <t>New and renovated buildings useful surface area (in sqm/representative building cell)</t>
  </si>
  <si>
    <t>Services useful surface area (in sqm/representative building cell)</t>
  </si>
  <si>
    <t>Services useful surface area (in sqm/employee)</t>
  </si>
  <si>
    <t>Services useful surface area (in sqm/capita)</t>
  </si>
  <si>
    <t>Representative building cell size (employees/representative building cell)</t>
  </si>
  <si>
    <t>Value added per capita relative to EU28</t>
  </si>
  <si>
    <t>Value added per capita (€2010)</t>
  </si>
  <si>
    <t>Value added per employee (€2010)</t>
  </si>
  <si>
    <t>GDP per capita (€2010)</t>
  </si>
  <si>
    <t>Indicators</t>
  </si>
  <si>
    <t>Relative heating degree-days</t>
  </si>
  <si>
    <t>Mean heating degree-days over period 1980 - 2015</t>
  </si>
  <si>
    <t>Actual heating degree-days</t>
  </si>
  <si>
    <t>New and renovated buildings useful surface area (in 000 sqm)</t>
  </si>
  <si>
    <t>Total services useful surface area (in 000 sqm)</t>
  </si>
  <si>
    <t>Number of representative building cells</t>
  </si>
  <si>
    <t>Employment data (employees)</t>
  </si>
  <si>
    <t>Value added (M€2010)</t>
  </si>
  <si>
    <t>Gross Domestic product (M€2010)</t>
  </si>
  <si>
    <t>Population (inhabitants)</t>
  </si>
  <si>
    <t>Gases incl. biogas</t>
  </si>
  <si>
    <t>Gas/Diesel oil incl. biofuels (GDO)</t>
  </si>
  <si>
    <t>Electric space cooling</t>
  </si>
  <si>
    <t>Gas heat pumps</t>
  </si>
  <si>
    <t>Space cooling</t>
  </si>
  <si>
    <t>Circulation, other electricity</t>
  </si>
  <si>
    <t>Conventional electric heating</t>
  </si>
  <si>
    <t>Advanced electric heating</t>
  </si>
  <si>
    <t>Conventional gas heaters</t>
  </si>
  <si>
    <t>Stock of buildings</t>
  </si>
  <si>
    <t>Electricity in circulation and other use</t>
  </si>
  <si>
    <t>Final energy consumption (ktoe)</t>
  </si>
  <si>
    <t>Thermal energy service (ktoe useful)</t>
  </si>
  <si>
    <t>Ratio of energy service to energy consumption</t>
  </si>
  <si>
    <t>CO2 emissions (kt CO2)</t>
  </si>
  <si>
    <t>Solar (as of solar equiped buildings)</t>
  </si>
  <si>
    <t>Solar (as of total)</t>
  </si>
  <si>
    <t>Final energy consumption (kWh / representative building cell)</t>
  </si>
  <si>
    <t>Thermal energy service (kWh useful / representative building cell)</t>
  </si>
  <si>
    <t>CO2 emissions (kg CO2 / representative building cell)</t>
  </si>
  <si>
    <t>Final energy consumption (kWh / sqm)</t>
  </si>
  <si>
    <t>Thermal energy service (kWh useful / sqm)</t>
  </si>
  <si>
    <t>CO2 emissions (kg CO2 / sqm)</t>
  </si>
  <si>
    <t>ICT and multimedia (unit per capita)</t>
  </si>
  <si>
    <t>Miscellaneous building technologies (sqm per building cell)</t>
  </si>
  <si>
    <t>Street lighting (unit per capita)</t>
  </si>
  <si>
    <t>Ventilation and others (sqm per building cell)</t>
  </si>
  <si>
    <t>Penetration factor</t>
  </si>
  <si>
    <t>ICT and multimedia (W per appliance)</t>
  </si>
  <si>
    <t>Miscellaneous building technologies (W per serviced m2)</t>
  </si>
  <si>
    <t>Street lighting (W per appliance)</t>
  </si>
  <si>
    <t>Ventilation and others (W per serviced m2)</t>
  </si>
  <si>
    <t>W per new appliance (in average operating mode)</t>
  </si>
  <si>
    <t>W per appliance (in average operating mode)</t>
  </si>
  <si>
    <t>Operating hours per appliance</t>
  </si>
  <si>
    <t>ICT and multimedia (000 units)</t>
  </si>
  <si>
    <t>Miscellaneous building technologies (serviced mio m2)</t>
  </si>
  <si>
    <t>Street lighting (000 units)</t>
  </si>
  <si>
    <t>Ventilation and others (serviced mio m2)</t>
  </si>
  <si>
    <t>Number of replaced appliances</t>
  </si>
  <si>
    <t>Number of new appliances</t>
  </si>
  <si>
    <t>Stock of appliances</t>
  </si>
  <si>
    <t>Total MW installed (in average operating mode)</t>
  </si>
  <si>
    <t>Lumens per useful surface area (lumen per sqm)</t>
  </si>
  <si>
    <t>Emission intensity (kt of CO2 / ktoe)</t>
  </si>
  <si>
    <t>Useful energy demand intensity (toe useful / physical output index)</t>
  </si>
  <si>
    <t>Energy intensity (toe / physical output index)</t>
  </si>
  <si>
    <t>Value added intensity (toe / M€2010)</t>
  </si>
  <si>
    <t>Residual fuel oil and other liquids</t>
  </si>
  <si>
    <t>Gas/diesel oil (without biofuels)</t>
  </si>
  <si>
    <t>by fuel (EUROSTAT DATA)</t>
  </si>
  <si>
    <t>Energy consumption (ktoe)</t>
  </si>
  <si>
    <t>Idle capacity (production index)</t>
  </si>
  <si>
    <t>Decommissioned capacity (production index)</t>
  </si>
  <si>
    <t>Capacity investment (production index)</t>
  </si>
  <si>
    <t>Installed capacity (production index)</t>
  </si>
  <si>
    <t>Physical output (index)</t>
  </si>
  <si>
    <t>Pumping devices (electric)</t>
  </si>
  <si>
    <t>Pumping devices (diesel oil incl. biofuels)</t>
  </si>
  <si>
    <t>Specific heat uses</t>
  </si>
  <si>
    <t>Farming machine drives (diesel oil incl. biofuels)</t>
  </si>
  <si>
    <t>Low enthalpy heat</t>
  </si>
  <si>
    <t>Motor drives</t>
  </si>
  <si>
    <t>Ventilation</t>
  </si>
  <si>
    <t>Lighting</t>
  </si>
  <si>
    <t>Agriculture, forestry and fishing</t>
  </si>
  <si>
    <t>Market shares of energy uses (%)</t>
  </si>
  <si>
    <t>Biomass</t>
  </si>
  <si>
    <t>Gases (incl. biogas)</t>
  </si>
  <si>
    <t>Fuel oil and other liquids</t>
  </si>
  <si>
    <t>Detailed split of energy consumption (ktoe)</t>
  </si>
  <si>
    <t>Ratio of useful energy demand to final energy consumption (system efficiency indicator)</t>
  </si>
  <si>
    <t>Market shares of useful energy demand (%)</t>
  </si>
  <si>
    <t>Detailed split of useful energy demand (ktoe)</t>
  </si>
  <si>
    <t>Emission intensity (kt of CO2 per ktoe)</t>
  </si>
  <si>
    <t>Market shares of CO2 emissions by subsector (%)</t>
  </si>
  <si>
    <t>Detailed split of CO2 emissions by subsector (kt of CO2)</t>
  </si>
  <si>
    <t>JRC-IDEES - Integrated Database of the European Energy System (2000-2015)</t>
  </si>
  <si>
    <t>Services and Agriculture sector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</si>
  <si>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</si>
  <si>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</si>
  <si>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</si>
  <si>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</si>
  <si>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</si>
  <si>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</si>
  <si>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Building lighting (mio units)</t>
  </si>
  <si>
    <t>Building lighting (W per appliance)</t>
  </si>
  <si>
    <t>Building lighting (unit per building cell)</t>
  </si>
  <si>
    <t>version 1.0</t>
  </si>
  <si>
    <t>© European Union 2017-2018</t>
  </si>
  <si>
    <t>Commercial refrigeration (000 units)</t>
  </si>
  <si>
    <t>Commercial refrigeration (W per appliance)</t>
  </si>
  <si>
    <t>Commercial refrigeration (unit per capita)</t>
  </si>
  <si>
    <t>Commercial refrigeration</t>
  </si>
  <si>
    <t>Specific electric uses in services</t>
  </si>
  <si>
    <t>Prepared by JRC C.6</t>
  </si>
  <si>
    <t>The information made available is property of the Joint Research Centre of the European Commission.</t>
  </si>
  <si>
    <t>CZ</t>
  </si>
  <si>
    <t>Czech Republic</t>
  </si>
  <si>
    <t>CZ - Services sector summary</t>
  </si>
  <si>
    <t>CZ - Number of buildings</t>
  </si>
  <si>
    <t>CZ - Final energy consumption</t>
  </si>
  <si>
    <t>CZ - Thermal energy service</t>
  </si>
  <si>
    <t>CZ - System efficiency indicators of total stock</t>
  </si>
  <si>
    <t>CZ - CO2 emissions</t>
  </si>
  <si>
    <t>CZ - Final energy consumption per building</t>
  </si>
  <si>
    <t>CZ - Thermal energy service per building</t>
  </si>
  <si>
    <t>CZ - CO2 emissions per building</t>
  </si>
  <si>
    <t>CZ - Final energy consumption per useful surface area</t>
  </si>
  <si>
    <t>CZ - Thermal energy service per useful surface area</t>
  </si>
  <si>
    <t>CZ - CO2 emissions per useful surface area</t>
  </si>
  <si>
    <t>CZ - Number of new and renovated buildings</t>
  </si>
  <si>
    <t>CZ - Final energy consumption in new and renovated buildings</t>
  </si>
  <si>
    <t>CZ - Thermal energy service in new and renovated buildings</t>
  </si>
  <si>
    <t>CZ - System efficiency indicators in new and renovated buildings</t>
  </si>
  <si>
    <t>CZ - CO2 emissions in new and renovated buildings</t>
  </si>
  <si>
    <t>CZ - Final energy consumption in new and renovated buildings (per building)</t>
  </si>
  <si>
    <t>CZ - Thermal energy service in new and renovated buildings (per building)</t>
  </si>
  <si>
    <t>CZ - CO2 emissions in new and renovated buildings (per building)</t>
  </si>
  <si>
    <t>CZ - Final energy consumption in new and renovated buildings (per surface area)</t>
  </si>
  <si>
    <t>CZ - Thermal energy service in new and renovated buildings (per surface area)</t>
  </si>
  <si>
    <t>CZ - CO2 emissions in new and renovated buildings (per surface area)</t>
  </si>
  <si>
    <t>CZ - Specific electric uses in services</t>
  </si>
  <si>
    <t>CZ - Ventilation and others</t>
  </si>
  <si>
    <t>CZ - Street lighting</t>
  </si>
  <si>
    <t>CZ - Building lighting</t>
  </si>
  <si>
    <t>CZ - Commercial refrigeration</t>
  </si>
  <si>
    <t>CZ - Miscellaneous building technologies</t>
  </si>
  <si>
    <t>CZ - ICT and multimedia</t>
  </si>
  <si>
    <t>CZ - Agriculture</t>
  </si>
  <si>
    <t>CZ - Agriculture - final energy consumption</t>
  </si>
  <si>
    <t>CZ - Agriculture - useful energy demand</t>
  </si>
  <si>
    <t>CZ - Agriculture -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</si>
</sst>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_-* #,##0.00_-;\-* #,##0.00_-;_-* &quot;-&quot;??_-;_-@_-"/>
    <numFmt numFmtId="165" formatCode="#,##0.000;\-#,##0.000;&quot;-&quot;"/>
    <numFmt numFmtId="166" formatCode="#,##0.0;\-#,##0.0;&quot;-&quot;"/>
    <numFmt numFmtId="167" formatCode="#,##0.000;\-#,##0.000;&quot;&quot;"/>
    <numFmt numFmtId="168" formatCode="0.0%;\-0.0%;&quot;-&quot;"/>
    <numFmt numFmtId="169" formatCode="#,##0;\-#,##0;&quot;-&quot;"/>
    <numFmt numFmtId="170" formatCode="#,##0.0;\-#,##0.0;&quot;&quot;"/>
    <numFmt numFmtId="171" formatCode="0.0;\-0.0;&quot;-&quot;"/>
    <numFmt numFmtId="172" formatCode="#,##0;\-#,##0;&quot;&quot;"/>
    <numFmt numFmtId="173" formatCode="#,##0.00;\-#,##0.00;&quot;-&quot;"/>
    <numFmt numFmtId="174" formatCode="#,##0.000000000000000000_ ;\-#,##0.000000000000000000\ "/>
    <numFmt numFmtId="175" formatCode="0.00%;\-0.00%;&quot;-&quot;"/>
    <numFmt numFmtId="176" formatCode="mmmm\ yyyy"/>
    <numFmt numFmtId="177" formatCode="#,##0.0"/>
    <numFmt numFmtId="178" formatCode="0.0;\-0.0;&quot;&quot;"/>
    <numFmt numFmtId="179" formatCode="0.000;\-0.000;&quot;&quot;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i/>
      <sz val="8"/>
      <color indexed="56"/>
      <name val="Calibri"/>
      <family val="2"/>
      <scheme val="minor"/>
    </font>
    <font>
      <sz val="10"/>
      <color rgb="FFC00000"/>
      <name val="Calibri"/>
      <family val="2"/>
      <scheme val="minor"/>
    </font>
    <font>
      <i/>
      <sz val="8"/>
      <color indexed="56" tint="-0.499984740745262"/>
      <name val="Calibri"/>
      <family val="2"/>
      <scheme val="minor"/>
    </font>
    <font>
      <sz val="9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sz val="10"/>
      <color rgb="FF002060"/>
      <name val="Calibri"/>
      <family val="2"/>
      <scheme val="minor"/>
    </font>
    <font>
      <sz val="8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1" fillId="0" borderId="0"/>
    <xf numFmtId="0" fontId="12" fillId="0" borderId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238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3" applyFont="1" applyAlignment="1">
      <alignment horizontal="left" indent="2"/>
    </xf>
    <xf numFmtId="0" fontId="3" fillId="0" borderId="0" xfId="0" applyFont="1"/>
    <xf numFmtId="0" fontId="5" fillId="0" borderId="0" xfId="3" applyFont="1" applyAlignment="1">
      <alignment horizontal="left" indent="1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3" applyFont="1"/>
    <xf numFmtId="0" fontId="4" fillId="0" borderId="0" xfId="3"/>
    <xf numFmtId="0" fontId="5" fillId="0" borderId="0" xfId="3" applyFont="1" applyAlignment="1">
      <alignment horizontal="left"/>
    </xf>
    <xf numFmtId="0" fontId="8" fillId="0" borderId="0" xfId="0" applyFont="1"/>
    <xf numFmtId="0" fontId="9" fillId="0" borderId="1" xfId="0" applyFont="1" applyBorder="1"/>
    <xf numFmtId="0" fontId="9" fillId="0" borderId="0" xfId="0" applyFont="1" applyBorder="1"/>
    <xf numFmtId="0" fontId="10" fillId="0" borderId="0" xfId="0" applyFont="1"/>
    <xf numFmtId="0" fontId="9" fillId="0" borderId="0" xfId="0" applyFont="1"/>
    <xf numFmtId="1" fontId="13" fillId="2" borderId="2" xfId="5" applyNumberFormat="1" applyFont="1" applyFill="1" applyBorder="1" applyAlignment="1">
      <alignment horizontal="center" vertical="center"/>
    </xf>
    <xf numFmtId="0" fontId="14" fillId="0" borderId="0" xfId="5" applyFont="1" applyAlignment="1">
      <alignment vertical="center"/>
    </xf>
    <xf numFmtId="0" fontId="14" fillId="3" borderId="0" xfId="5" applyFont="1" applyFill="1" applyAlignment="1">
      <alignment vertical="center"/>
    </xf>
    <xf numFmtId="166" fontId="14" fillId="3" borderId="1" xfId="1" applyNumberFormat="1" applyFont="1" applyFill="1" applyBorder="1" applyAlignment="1">
      <alignment vertical="center"/>
    </xf>
    <xf numFmtId="0" fontId="14" fillId="0" borderId="1" xfId="5" applyFont="1" applyFill="1" applyBorder="1" applyAlignment="1">
      <alignment horizontal="left" vertical="center" indent="2"/>
    </xf>
    <xf numFmtId="166" fontId="14" fillId="3" borderId="3" xfId="1" applyNumberFormat="1" applyFont="1" applyFill="1" applyBorder="1" applyAlignment="1">
      <alignment vertical="center"/>
    </xf>
    <xf numFmtId="0" fontId="14" fillId="0" borderId="3" xfId="5" applyFont="1" applyFill="1" applyBorder="1" applyAlignment="1">
      <alignment horizontal="left" vertical="center" indent="3"/>
    </xf>
    <xf numFmtId="166" fontId="14" fillId="3" borderId="0" xfId="1" applyNumberFormat="1" applyFont="1" applyFill="1" applyBorder="1" applyAlignment="1">
      <alignment vertical="center"/>
    </xf>
    <xf numFmtId="0" fontId="14" fillId="0" borderId="0" xfId="5" applyFont="1" applyFill="1" applyBorder="1" applyAlignment="1">
      <alignment horizontal="left" vertical="center" indent="3"/>
    </xf>
    <xf numFmtId="166" fontId="14" fillId="3" borderId="4" xfId="1" applyNumberFormat="1" applyFont="1" applyFill="1" applyBorder="1" applyAlignment="1">
      <alignment vertical="center"/>
    </xf>
    <xf numFmtId="0" fontId="14" fillId="0" borderId="4" xfId="5" applyFont="1" applyBorder="1" applyAlignment="1">
      <alignment horizontal="left" vertical="center" indent="2"/>
    </xf>
    <xf numFmtId="166" fontId="15" fillId="4" borderId="5" xfId="5" applyNumberFormat="1" applyFont="1" applyFill="1" applyBorder="1" applyAlignment="1">
      <alignment vertical="center"/>
    </xf>
    <xf numFmtId="0" fontId="16" fillId="4" borderId="5" xfId="5" applyFont="1" applyFill="1" applyBorder="1" applyAlignment="1">
      <alignment horizontal="left" vertical="center" indent="1"/>
    </xf>
    <xf numFmtId="0" fontId="14" fillId="3" borderId="0" xfId="5" applyNumberFormat="1" applyFont="1" applyFill="1" applyAlignment="1">
      <alignment vertical="center"/>
    </xf>
    <xf numFmtId="0" fontId="14" fillId="0" borderId="1" xfId="5" applyFont="1" applyFill="1" applyBorder="1" applyAlignment="1">
      <alignment horizontal="left" vertical="center" indent="3"/>
    </xf>
    <xf numFmtId="166" fontId="14" fillId="0" borderId="0" xfId="1" applyNumberFormat="1" applyFont="1" applyFill="1" applyBorder="1" applyAlignment="1">
      <alignment vertical="center"/>
    </xf>
    <xf numFmtId="166" fontId="15" fillId="4" borderId="4" xfId="5" applyNumberFormat="1" applyFont="1" applyFill="1" applyBorder="1" applyAlignment="1">
      <alignment vertical="center"/>
    </xf>
    <xf numFmtId="0" fontId="16" fillId="4" borderId="4" xfId="5" applyFont="1" applyFill="1" applyBorder="1" applyAlignment="1">
      <alignment horizontal="left" vertical="center" indent="1"/>
    </xf>
    <xf numFmtId="0" fontId="14" fillId="0" borderId="0" xfId="5" applyNumberFormat="1" applyFont="1" applyAlignment="1">
      <alignment vertical="center"/>
    </xf>
    <xf numFmtId="0" fontId="17" fillId="5" borderId="2" xfId="5" applyNumberFormat="1" applyFont="1" applyFill="1" applyBorder="1" applyAlignment="1">
      <alignment vertical="center"/>
    </xf>
    <xf numFmtId="0" fontId="18" fillId="5" borderId="2" xfId="5" applyNumberFormat="1" applyFont="1" applyFill="1" applyBorder="1" applyAlignment="1">
      <alignment horizontal="left" vertical="center"/>
    </xf>
    <xf numFmtId="167" fontId="14" fillId="3" borderId="1" xfId="5" applyNumberFormat="1" applyFont="1" applyFill="1" applyBorder="1" applyAlignment="1">
      <alignment vertical="center"/>
    </xf>
    <xf numFmtId="167" fontId="14" fillId="3" borderId="0" xfId="5" applyNumberFormat="1" applyFont="1" applyFill="1" applyBorder="1" applyAlignment="1">
      <alignment vertical="center"/>
    </xf>
    <xf numFmtId="167" fontId="14" fillId="3" borderId="5" xfId="5" applyNumberFormat="1" applyFont="1" applyFill="1" applyBorder="1" applyAlignment="1">
      <alignment vertical="center"/>
    </xf>
    <xf numFmtId="167" fontId="19" fillId="4" borderId="2" xfId="1" applyNumberFormat="1" applyFont="1" applyFill="1" applyBorder="1" applyAlignment="1">
      <alignment vertical="center"/>
    </xf>
    <xf numFmtId="0" fontId="16" fillId="4" borderId="2" xfId="5" applyFont="1" applyFill="1" applyBorder="1" applyAlignment="1">
      <alignment horizontal="left" vertical="center" indent="1"/>
    </xf>
    <xf numFmtId="168" fontId="14" fillId="3" borderId="2" xfId="5" applyNumberFormat="1" applyFont="1" applyFill="1" applyBorder="1" applyAlignment="1">
      <alignment vertical="center"/>
    </xf>
    <xf numFmtId="0" fontId="20" fillId="0" borderId="2" xfId="5" applyFont="1" applyFill="1" applyBorder="1" applyAlignment="1">
      <alignment horizontal="left" vertical="center" indent="2"/>
    </xf>
    <xf numFmtId="168" fontId="14" fillId="3" borderId="1" xfId="5" applyNumberFormat="1" applyFont="1" applyFill="1" applyBorder="1" applyAlignment="1">
      <alignment vertical="center"/>
    </xf>
    <xf numFmtId="168" fontId="14" fillId="3" borderId="0" xfId="5" applyNumberFormat="1" applyFont="1" applyFill="1" applyBorder="1" applyAlignment="1">
      <alignment vertical="center"/>
    </xf>
    <xf numFmtId="168" fontId="14" fillId="3" borderId="5" xfId="5" applyNumberFormat="1" applyFont="1" applyFill="1" applyBorder="1" applyAlignment="1">
      <alignment vertical="center"/>
    </xf>
    <xf numFmtId="0" fontId="20" fillId="0" borderId="2" xfId="5" applyFont="1" applyBorder="1" applyAlignment="1">
      <alignment horizontal="left" vertical="center" indent="2"/>
    </xf>
    <xf numFmtId="168" fontId="19" fillId="4" borderId="2" xfId="2" applyNumberFormat="1" applyFont="1" applyFill="1" applyBorder="1" applyAlignment="1">
      <alignment vertical="center"/>
    </xf>
    <xf numFmtId="166" fontId="14" fillId="0" borderId="1" xfId="5" applyNumberFormat="1" applyFont="1" applyBorder="1" applyAlignment="1">
      <alignment vertical="center"/>
    </xf>
    <xf numFmtId="0" fontId="14" fillId="3" borderId="1" xfId="5" applyFont="1" applyFill="1" applyBorder="1" applyAlignment="1">
      <alignment horizontal="left" vertical="center" indent="2"/>
    </xf>
    <xf numFmtId="166" fontId="14" fillId="0" borderId="0" xfId="5" applyNumberFormat="1" applyFont="1" applyBorder="1" applyAlignment="1">
      <alignment vertical="center"/>
    </xf>
    <xf numFmtId="0" fontId="14" fillId="3" borderId="0" xfId="5" applyFont="1" applyFill="1" applyBorder="1" applyAlignment="1">
      <alignment horizontal="left" vertical="center" indent="2"/>
    </xf>
    <xf numFmtId="0" fontId="14" fillId="3" borderId="0" xfId="5" applyFont="1" applyFill="1" applyBorder="1" applyAlignment="1">
      <alignment horizontal="left" vertical="center" indent="3"/>
    </xf>
    <xf numFmtId="166" fontId="14" fillId="0" borderId="5" xfId="5" applyNumberFormat="1" applyFont="1" applyBorder="1" applyAlignment="1">
      <alignment vertical="center"/>
    </xf>
    <xf numFmtId="0" fontId="14" fillId="3" borderId="5" xfId="5" applyFont="1" applyFill="1" applyBorder="1" applyAlignment="1">
      <alignment horizontal="left" vertical="center" indent="2"/>
    </xf>
    <xf numFmtId="166" fontId="15" fillId="4" borderId="2" xfId="5" applyNumberFormat="1" applyFont="1" applyFill="1" applyBorder="1" applyAlignment="1">
      <alignment vertical="center"/>
    </xf>
    <xf numFmtId="166" fontId="14" fillId="3" borderId="0" xfId="5" applyNumberFormat="1" applyFont="1" applyFill="1" applyAlignment="1">
      <alignment vertical="center"/>
    </xf>
    <xf numFmtId="166" fontId="14" fillId="0" borderId="1" xfId="5" applyNumberFormat="1" applyFont="1" applyFill="1" applyBorder="1" applyAlignment="1">
      <alignment vertical="center"/>
    </xf>
    <xf numFmtId="166" fontId="14" fillId="0" borderId="5" xfId="5" applyNumberFormat="1" applyFont="1" applyFill="1" applyBorder="1" applyAlignment="1">
      <alignment vertical="center"/>
    </xf>
    <xf numFmtId="0" fontId="14" fillId="0" borderId="5" xfId="5" applyFont="1" applyFill="1" applyBorder="1" applyAlignment="1">
      <alignment horizontal="left" vertical="center" indent="2"/>
    </xf>
    <xf numFmtId="166" fontId="13" fillId="4" borderId="0" xfId="5" applyNumberFormat="1" applyFont="1" applyFill="1" applyBorder="1" applyAlignment="1">
      <alignment vertical="center"/>
    </xf>
    <xf numFmtId="0" fontId="20" fillId="4" borderId="0" xfId="5" applyFont="1" applyFill="1" applyBorder="1" applyAlignment="1">
      <alignment horizontal="left" vertical="center" indent="2"/>
    </xf>
    <xf numFmtId="169" fontId="14" fillId="4" borderId="5" xfId="5" applyNumberFormat="1" applyFont="1" applyFill="1" applyBorder="1" applyAlignment="1">
      <alignment vertical="center"/>
    </xf>
    <xf numFmtId="0" fontId="19" fillId="4" borderId="5" xfId="5" applyFont="1" applyFill="1" applyBorder="1" applyAlignment="1">
      <alignment horizontal="left" vertical="center" indent="1"/>
    </xf>
    <xf numFmtId="165" fontId="13" fillId="4" borderId="5" xfId="5" applyNumberFormat="1" applyFont="1" applyFill="1" applyBorder="1" applyAlignment="1">
      <alignment vertical="center"/>
    </xf>
    <xf numFmtId="170" fontId="14" fillId="0" borderId="1" xfId="5" applyNumberFormat="1" applyFont="1" applyFill="1" applyBorder="1" applyAlignment="1">
      <alignment vertical="center"/>
    </xf>
    <xf numFmtId="167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 indent="1"/>
    </xf>
    <xf numFmtId="166" fontId="14" fillId="0" borderId="0" xfId="5" applyNumberFormat="1" applyFont="1" applyFill="1" applyBorder="1" applyAlignment="1">
      <alignment vertical="center"/>
    </xf>
    <xf numFmtId="0" fontId="13" fillId="0" borderId="0" xfId="5" applyFont="1" applyFill="1" applyBorder="1" applyAlignment="1">
      <alignment horizontal="left" vertical="center" indent="1"/>
    </xf>
    <xf numFmtId="165" fontId="14" fillId="0" borderId="0" xfId="5" applyNumberFormat="1" applyFont="1" applyFill="1" applyBorder="1" applyAlignment="1">
      <alignment vertical="center"/>
    </xf>
    <xf numFmtId="165" fontId="14" fillId="0" borderId="5" xfId="5" applyNumberFormat="1" applyFont="1" applyFill="1" applyBorder="1" applyAlignment="1">
      <alignment vertical="center"/>
    </xf>
    <xf numFmtId="0" fontId="13" fillId="0" borderId="5" xfId="5" applyFont="1" applyFill="1" applyBorder="1" applyAlignment="1">
      <alignment horizontal="left" vertical="center" indent="1"/>
    </xf>
    <xf numFmtId="165" fontId="14" fillId="0" borderId="1" xfId="5" applyNumberFormat="1" applyFont="1" applyFill="1" applyBorder="1" applyAlignment="1">
      <alignment vertical="center"/>
    </xf>
    <xf numFmtId="169" fontId="14" fillId="0" borderId="0" xfId="5" applyNumberFormat="1" applyFont="1" applyFill="1" applyBorder="1" applyAlignment="1">
      <alignment vertical="center"/>
    </xf>
    <xf numFmtId="169" fontId="14" fillId="0" borderId="5" xfId="5" applyNumberFormat="1" applyFont="1" applyFill="1" applyBorder="1" applyAlignment="1">
      <alignment vertical="center"/>
    </xf>
    <xf numFmtId="0" fontId="20" fillId="0" borderId="1" xfId="5" applyFont="1" applyFill="1" applyBorder="1" applyAlignment="1">
      <alignment horizontal="left" vertical="center"/>
    </xf>
    <xf numFmtId="0" fontId="13" fillId="0" borderId="0" xfId="5" applyFont="1" applyFill="1" applyBorder="1" applyAlignment="1">
      <alignment horizontal="left" vertical="center"/>
    </xf>
    <xf numFmtId="0" fontId="13" fillId="0" borderId="5" xfId="5" applyFont="1" applyFill="1" applyBorder="1" applyAlignment="1">
      <alignment horizontal="left" vertical="center"/>
    </xf>
    <xf numFmtId="172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/>
    </xf>
    <xf numFmtId="172" fontId="14" fillId="0" borderId="0" xfId="5" applyNumberFormat="1" applyFont="1" applyFill="1" applyBorder="1" applyAlignment="1">
      <alignment vertical="center"/>
    </xf>
    <xf numFmtId="169" fontId="14" fillId="0" borderId="3" xfId="5" applyNumberFormat="1" applyFont="1" applyFill="1" applyBorder="1" applyAlignment="1">
      <alignment vertical="center"/>
    </xf>
    <xf numFmtId="0" fontId="13" fillId="0" borderId="3" xfId="5" applyFont="1" applyFill="1" applyBorder="1" applyAlignment="1">
      <alignment horizontal="left" vertical="center"/>
    </xf>
    <xf numFmtId="169" fontId="14" fillId="0" borderId="1" xfId="5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/>
    </xf>
    <xf numFmtId="169" fontId="14" fillId="3" borderId="1" xfId="1" applyNumberFormat="1" applyFont="1" applyFill="1" applyBorder="1" applyAlignment="1">
      <alignment vertical="center"/>
    </xf>
    <xf numFmtId="169" fontId="14" fillId="3" borderId="0" xfId="1" applyNumberFormat="1" applyFont="1" applyFill="1" applyAlignment="1">
      <alignment vertical="center"/>
    </xf>
    <xf numFmtId="0" fontId="14" fillId="3" borderId="0" xfId="5" applyFont="1" applyFill="1" applyAlignment="1">
      <alignment horizontal="left" vertical="center" indent="2"/>
    </xf>
    <xf numFmtId="169" fontId="22" fillId="4" borderId="2" xfId="1" applyNumberFormat="1" applyFont="1" applyFill="1" applyBorder="1" applyAlignment="1">
      <alignment vertical="center"/>
    </xf>
    <xf numFmtId="0" fontId="23" fillId="4" borderId="2" xfId="5" applyFont="1" applyFill="1" applyBorder="1" applyAlignment="1">
      <alignment horizontal="left" vertical="center" indent="1"/>
    </xf>
    <xf numFmtId="0" fontId="20" fillId="3" borderId="1" xfId="5" applyFont="1" applyFill="1" applyBorder="1" applyAlignment="1">
      <alignment horizontal="left" vertical="center" indent="2"/>
    </xf>
    <xf numFmtId="169" fontId="24" fillId="3" borderId="6" xfId="1" applyNumberFormat="1" applyFont="1" applyFill="1" applyBorder="1" applyAlignment="1">
      <alignment vertical="center"/>
    </xf>
    <xf numFmtId="0" fontId="20" fillId="3" borderId="6" xfId="5" applyFont="1" applyFill="1" applyBorder="1" applyAlignment="1">
      <alignment horizontal="left" vertical="center" indent="2"/>
    </xf>
    <xf numFmtId="169" fontId="14" fillId="3" borderId="0" xfId="1" applyNumberFormat="1" applyFont="1" applyFill="1" applyBorder="1" applyAlignment="1">
      <alignment vertical="center"/>
    </xf>
    <xf numFmtId="169" fontId="14" fillId="0" borderId="0" xfId="1" applyNumberFormat="1" applyFont="1" applyFill="1" applyAlignment="1">
      <alignment vertical="center"/>
    </xf>
    <xf numFmtId="169" fontId="20" fillId="3" borderId="7" xfId="1" applyNumberFormat="1" applyFont="1" applyFill="1" applyBorder="1" applyAlignment="1">
      <alignment vertical="center"/>
    </xf>
    <xf numFmtId="0" fontId="20" fillId="3" borderId="7" xfId="5" applyFont="1" applyFill="1" applyBorder="1" applyAlignment="1">
      <alignment horizontal="left" vertical="center" indent="2"/>
    </xf>
    <xf numFmtId="169" fontId="19" fillId="6" borderId="2" xfId="1" applyNumberFormat="1" applyFont="1" applyFill="1" applyBorder="1" applyAlignment="1">
      <alignment vertical="center"/>
    </xf>
    <xf numFmtId="0" fontId="25" fillId="6" borderId="2" xfId="5" applyFont="1" applyFill="1" applyBorder="1" applyAlignment="1">
      <alignment horizontal="left" vertical="center"/>
    </xf>
    <xf numFmtId="166" fontId="14" fillId="3" borderId="0" xfId="1" applyNumberFormat="1" applyFont="1" applyFill="1" applyAlignment="1">
      <alignment vertical="center"/>
    </xf>
    <xf numFmtId="166" fontId="22" fillId="4" borderId="2" xfId="1" applyNumberFormat="1" applyFont="1" applyFill="1" applyBorder="1" applyAlignment="1">
      <alignment vertical="center"/>
    </xf>
    <xf numFmtId="166" fontId="24" fillId="3" borderId="6" xfId="1" applyNumberFormat="1" applyFont="1" applyFill="1" applyBorder="1" applyAlignment="1">
      <alignment vertical="center"/>
    </xf>
    <xf numFmtId="166" fontId="14" fillId="0" borderId="0" xfId="1" applyNumberFormat="1" applyFont="1" applyFill="1" applyAlignment="1">
      <alignment vertical="center"/>
    </xf>
    <xf numFmtId="166" fontId="14" fillId="3" borderId="7" xfId="1" applyNumberFormat="1" applyFont="1" applyFill="1" applyBorder="1" applyAlignment="1">
      <alignment vertical="center"/>
    </xf>
    <xf numFmtId="0" fontId="14" fillId="3" borderId="7" xfId="5" applyFont="1" applyFill="1" applyBorder="1" applyAlignment="1">
      <alignment horizontal="left" vertical="center" indent="2"/>
    </xf>
    <xf numFmtId="166" fontId="19" fillId="6" borderId="2" xfId="1" applyNumberFormat="1" applyFont="1" applyFill="1" applyBorder="1" applyAlignment="1">
      <alignment vertical="center"/>
    </xf>
    <xf numFmtId="166" fontId="26" fillId="3" borderId="6" xfId="1" applyNumberFormat="1" applyFont="1" applyFill="1" applyBorder="1" applyAlignment="1">
      <alignment vertical="center"/>
    </xf>
    <xf numFmtId="165" fontId="14" fillId="3" borderId="1" xfId="1" applyNumberFormat="1" applyFont="1" applyFill="1" applyBorder="1" applyAlignment="1">
      <alignment vertical="center"/>
    </xf>
    <xf numFmtId="165" fontId="14" fillId="3" borderId="0" xfId="1" applyNumberFormat="1" applyFont="1" applyFill="1" applyAlignment="1">
      <alignment vertical="center"/>
    </xf>
    <xf numFmtId="165" fontId="22" fillId="4" borderId="2" xfId="1" applyNumberFormat="1" applyFont="1" applyFill="1" applyBorder="1" applyAlignment="1">
      <alignment vertical="center"/>
    </xf>
    <xf numFmtId="165" fontId="20" fillId="3" borderId="6" xfId="1" applyNumberFormat="1" applyFont="1" applyFill="1" applyBorder="1" applyAlignment="1">
      <alignment vertical="center"/>
    </xf>
    <xf numFmtId="165" fontId="14" fillId="3" borderId="0" xfId="1" applyNumberFormat="1" applyFont="1" applyFill="1" applyBorder="1" applyAlignment="1">
      <alignment vertical="center"/>
    </xf>
    <xf numFmtId="165" fontId="14" fillId="0" borderId="0" xfId="1" applyNumberFormat="1" applyFont="1" applyFill="1" applyAlignment="1">
      <alignment vertical="center"/>
    </xf>
    <xf numFmtId="165" fontId="14" fillId="3" borderId="7" xfId="1" applyNumberFormat="1" applyFont="1" applyFill="1" applyBorder="1" applyAlignment="1">
      <alignment vertical="center"/>
    </xf>
    <xf numFmtId="165" fontId="19" fillId="6" borderId="2" xfId="1" applyNumberFormat="1" applyFont="1" applyFill="1" applyBorder="1" applyAlignment="1">
      <alignment vertical="center"/>
    </xf>
    <xf numFmtId="166" fontId="20" fillId="3" borderId="6" xfId="1" applyNumberFormat="1" applyFont="1" applyFill="1" applyBorder="1" applyAlignment="1">
      <alignment vertical="center"/>
    </xf>
    <xf numFmtId="166" fontId="20" fillId="3" borderId="1" xfId="1" applyNumberFormat="1" applyFont="1" applyFill="1" applyBorder="1" applyAlignment="1">
      <alignment vertical="center"/>
    </xf>
    <xf numFmtId="169" fontId="20" fillId="3" borderId="1" xfId="1" applyNumberFormat="1" applyFont="1" applyFill="1" applyBorder="1" applyAlignment="1">
      <alignment vertical="center"/>
    </xf>
    <xf numFmtId="169" fontId="20" fillId="3" borderId="6" xfId="1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 wrapText="1"/>
    </xf>
    <xf numFmtId="166" fontId="14" fillId="3" borderId="6" xfId="1" applyNumberFormat="1" applyFont="1" applyFill="1" applyBorder="1" applyAlignment="1">
      <alignment vertical="center"/>
    </xf>
    <xf numFmtId="165" fontId="14" fillId="3" borderId="6" xfId="1" applyNumberFormat="1" applyFont="1" applyFill="1" applyBorder="1" applyAlignment="1">
      <alignment vertical="center"/>
    </xf>
    <xf numFmtId="165" fontId="14" fillId="0" borderId="1" xfId="5" applyNumberFormat="1" applyFont="1" applyBorder="1" applyAlignment="1">
      <alignment vertical="center"/>
    </xf>
    <xf numFmtId="165" fontId="14" fillId="0" borderId="0" xfId="5" applyNumberFormat="1" applyFont="1" applyBorder="1" applyAlignment="1">
      <alignment vertical="center"/>
    </xf>
    <xf numFmtId="165" fontId="14" fillId="0" borderId="0" xfId="5" applyNumberFormat="1" applyFont="1" applyAlignment="1">
      <alignment vertical="center"/>
    </xf>
    <xf numFmtId="165" fontId="23" fillId="6" borderId="2" xfId="2" applyNumberFormat="1" applyFont="1" applyFill="1" applyBorder="1" applyAlignment="1">
      <alignment vertical="center"/>
    </xf>
    <xf numFmtId="0" fontId="18" fillId="6" borderId="2" xfId="5" applyFont="1" applyFill="1" applyBorder="1" applyAlignment="1">
      <alignment horizontal="left" vertical="center"/>
    </xf>
    <xf numFmtId="166" fontId="14" fillId="0" borderId="0" xfId="5" applyNumberFormat="1" applyFont="1" applyAlignment="1">
      <alignment vertical="center"/>
    </xf>
    <xf numFmtId="166" fontId="23" fillId="6" borderId="2" xfId="5" applyNumberFormat="1" applyFont="1" applyFill="1" applyBorder="1" applyAlignment="1">
      <alignment vertical="center"/>
    </xf>
    <xf numFmtId="166" fontId="14" fillId="0" borderId="0" xfId="5" applyNumberFormat="1" applyFont="1" applyFill="1" applyAlignment="1">
      <alignment vertical="center"/>
    </xf>
    <xf numFmtId="171" fontId="14" fillId="0" borderId="1" xfId="5" applyNumberFormat="1" applyFont="1" applyBorder="1" applyAlignment="1">
      <alignment vertical="center"/>
    </xf>
    <xf numFmtId="171" fontId="14" fillId="0" borderId="0" xfId="5" applyNumberFormat="1" applyFont="1" applyBorder="1" applyAlignment="1">
      <alignment vertical="center"/>
    </xf>
    <xf numFmtId="171" fontId="14" fillId="0" borderId="0" xfId="5" applyNumberFormat="1" applyFont="1" applyAlignment="1">
      <alignment vertical="center"/>
    </xf>
    <xf numFmtId="171" fontId="23" fillId="6" borderId="2" xfId="5" applyNumberFormat="1" applyFont="1" applyFill="1" applyBorder="1" applyAlignment="1">
      <alignment vertical="center"/>
    </xf>
    <xf numFmtId="172" fontId="14" fillId="0" borderId="1" xfId="5" applyNumberFormat="1" applyFont="1" applyBorder="1" applyAlignment="1">
      <alignment vertical="center"/>
    </xf>
    <xf numFmtId="172" fontId="14" fillId="0" borderId="0" xfId="5" applyNumberFormat="1" applyFont="1" applyBorder="1" applyAlignment="1">
      <alignment vertical="center"/>
    </xf>
    <xf numFmtId="172" fontId="14" fillId="0" borderId="0" xfId="5" applyNumberFormat="1" applyFont="1" applyAlignment="1">
      <alignment vertical="center"/>
    </xf>
    <xf numFmtId="169" fontId="14" fillId="0" borderId="1" xfId="5" applyNumberFormat="1" applyFont="1" applyBorder="1" applyAlignment="1">
      <alignment vertical="center"/>
    </xf>
    <xf numFmtId="169" fontId="14" fillId="0" borderId="0" xfId="5" applyNumberFormat="1" applyFont="1" applyBorder="1" applyAlignment="1">
      <alignment vertical="center"/>
    </xf>
    <xf numFmtId="169" fontId="14" fillId="0" borderId="0" xfId="5" applyNumberFormat="1" applyFont="1" applyAlignment="1">
      <alignment vertical="center"/>
    </xf>
    <xf numFmtId="166" fontId="14" fillId="4" borderId="1" xfId="5" applyNumberFormat="1" applyFont="1" applyFill="1" applyBorder="1" applyAlignment="1">
      <alignment vertical="center"/>
    </xf>
    <xf numFmtId="0" fontId="27" fillId="4" borderId="1" xfId="5" applyFont="1" applyFill="1" applyBorder="1" applyAlignment="1">
      <alignment horizontal="left" vertical="center"/>
    </xf>
    <xf numFmtId="166" fontId="14" fillId="4" borderId="5" xfId="5" applyNumberFormat="1" applyFont="1" applyFill="1" applyBorder="1" applyAlignment="1">
      <alignment vertical="center"/>
    </xf>
    <xf numFmtId="0" fontId="27" fillId="4" borderId="5" xfId="5" applyFont="1" applyFill="1" applyBorder="1" applyAlignment="1">
      <alignment horizontal="left" vertical="center"/>
    </xf>
    <xf numFmtId="0" fontId="17" fillId="3" borderId="0" xfId="5" applyFont="1" applyFill="1" applyBorder="1" applyAlignment="1">
      <alignment horizontal="left" vertical="center"/>
    </xf>
    <xf numFmtId="171" fontId="14" fillId="4" borderId="2" xfId="5" applyNumberFormat="1" applyFont="1" applyFill="1" applyBorder="1" applyAlignment="1">
      <alignment vertical="center"/>
    </xf>
    <xf numFmtId="0" fontId="27" fillId="4" borderId="2" xfId="5" applyFont="1" applyFill="1" applyBorder="1" applyAlignment="1">
      <alignment horizontal="left" vertical="center"/>
    </xf>
    <xf numFmtId="0" fontId="17" fillId="3" borderId="0" xfId="5" applyFont="1" applyFill="1" applyAlignment="1">
      <alignment horizontal="left" vertical="center"/>
    </xf>
    <xf numFmtId="169" fontId="14" fillId="4" borderId="1" xfId="5" applyNumberFormat="1" applyFont="1" applyFill="1" applyBorder="1" applyAlignment="1">
      <alignment vertical="center"/>
    </xf>
    <xf numFmtId="169" fontId="14" fillId="4" borderId="0" xfId="5" applyNumberFormat="1" applyFont="1" applyFill="1" applyBorder="1" applyAlignment="1">
      <alignment vertical="center"/>
    </xf>
    <xf numFmtId="0" fontId="27" fillId="4" borderId="0" xfId="5" applyFont="1" applyFill="1" applyBorder="1" applyAlignment="1">
      <alignment horizontal="left" vertical="center"/>
    </xf>
    <xf numFmtId="165" fontId="14" fillId="4" borderId="7" xfId="5" applyNumberFormat="1" applyFont="1" applyFill="1" applyBorder="1" applyAlignment="1">
      <alignment vertical="center"/>
    </xf>
    <xf numFmtId="0" fontId="27" fillId="4" borderId="7" xfId="5" applyFont="1" applyFill="1" applyBorder="1" applyAlignment="1">
      <alignment horizontal="left" vertical="center"/>
    </xf>
    <xf numFmtId="166" fontId="14" fillId="4" borderId="2" xfId="5" applyNumberFormat="1" applyFont="1" applyFill="1" applyBorder="1" applyAlignment="1">
      <alignment vertical="center"/>
    </xf>
    <xf numFmtId="173" fontId="22" fillId="4" borderId="1" xfId="5" applyNumberFormat="1" applyFont="1" applyFill="1" applyBorder="1" applyAlignment="1">
      <alignment vertical="center"/>
    </xf>
    <xf numFmtId="0" fontId="23" fillId="4" borderId="1" xfId="5" applyFont="1" applyFill="1" applyBorder="1" applyAlignment="1">
      <alignment horizontal="left" vertical="center"/>
    </xf>
    <xf numFmtId="166" fontId="22" fillId="4" borderId="0" xfId="5" applyNumberFormat="1" applyFont="1" applyFill="1" applyBorder="1" applyAlignment="1">
      <alignment vertical="center"/>
    </xf>
    <xf numFmtId="0" fontId="23" fillId="4" borderId="0" xfId="5" applyFont="1" applyFill="1" applyBorder="1" applyAlignment="1">
      <alignment horizontal="left" vertical="center"/>
    </xf>
    <xf numFmtId="166" fontId="22" fillId="4" borderId="5" xfId="5" applyNumberFormat="1" applyFont="1" applyFill="1" applyBorder="1" applyAlignment="1">
      <alignment vertical="center"/>
    </xf>
    <xf numFmtId="0" fontId="23" fillId="4" borderId="5" xfId="5" applyFont="1" applyFill="1" applyBorder="1" applyAlignment="1">
      <alignment horizontal="left" vertical="center"/>
    </xf>
    <xf numFmtId="166" fontId="14" fillId="6" borderId="2" xfId="5" applyNumberFormat="1" applyFont="1" applyFill="1" applyBorder="1" applyAlignment="1">
      <alignment vertical="center"/>
    </xf>
    <xf numFmtId="0" fontId="23" fillId="6" borderId="2" xfId="5" applyFont="1" applyFill="1" applyBorder="1" applyAlignment="1">
      <alignment horizontal="left" vertical="center"/>
    </xf>
    <xf numFmtId="166" fontId="22" fillId="4" borderId="2" xfId="5" applyNumberFormat="1" applyFont="1" applyFill="1" applyBorder="1" applyAlignment="1">
      <alignment vertical="center"/>
    </xf>
    <xf numFmtId="0" fontId="28" fillId="4" borderId="2" xfId="5" applyFont="1" applyFill="1" applyBorder="1" applyAlignment="1">
      <alignment horizontal="left" vertical="center" indent="1"/>
    </xf>
    <xf numFmtId="174" fontId="14" fillId="0" borderId="0" xfId="5" applyNumberFormat="1" applyFont="1" applyAlignment="1">
      <alignment vertical="center"/>
    </xf>
    <xf numFmtId="166" fontId="22" fillId="6" borderId="1" xfId="5" applyNumberFormat="1" applyFont="1" applyFill="1" applyBorder="1" applyAlignment="1">
      <alignment vertical="center"/>
    </xf>
    <xf numFmtId="0" fontId="23" fillId="6" borderId="1" xfId="5" applyFont="1" applyFill="1" applyBorder="1" applyAlignment="1">
      <alignment horizontal="left" vertical="center"/>
    </xf>
    <xf numFmtId="166" fontId="22" fillId="4" borderId="3" xfId="5" applyNumberFormat="1" applyFont="1" applyFill="1" applyBorder="1" applyAlignment="1">
      <alignment vertical="center"/>
    </xf>
    <xf numFmtId="0" fontId="23" fillId="4" borderId="3" xfId="5" applyFont="1" applyFill="1" applyBorder="1" applyAlignment="1">
      <alignment horizontal="left" vertical="center" indent="1"/>
    </xf>
    <xf numFmtId="166" fontId="22" fillId="4" borderId="6" xfId="5" applyNumberFormat="1" applyFont="1" applyFill="1" applyBorder="1" applyAlignment="1">
      <alignment vertical="center"/>
    </xf>
    <xf numFmtId="0" fontId="23" fillId="4" borderId="6" xfId="5" applyFont="1" applyFill="1" applyBorder="1" applyAlignment="1">
      <alignment horizontal="left" vertical="center" indent="1"/>
    </xf>
    <xf numFmtId="166" fontId="22" fillId="6" borderId="5" xfId="5" applyNumberFormat="1" applyFont="1" applyFill="1" applyBorder="1" applyAlignment="1">
      <alignment vertical="center"/>
    </xf>
    <xf numFmtId="0" fontId="23" fillId="6" borderId="5" xfId="5" applyFont="1" applyFill="1" applyBorder="1" applyAlignment="1">
      <alignment horizontal="left" vertical="center"/>
    </xf>
    <xf numFmtId="166" fontId="22" fillId="6" borderId="2" xfId="5" applyNumberFormat="1" applyFont="1" applyFill="1" applyBorder="1" applyAlignment="1">
      <alignment vertical="center"/>
    </xf>
    <xf numFmtId="3" fontId="14" fillId="3" borderId="0" xfId="5" applyNumberFormat="1" applyFont="1" applyFill="1" applyAlignment="1">
      <alignment vertical="center"/>
    </xf>
    <xf numFmtId="173" fontId="29" fillId="0" borderId="1" xfId="5" applyNumberFormat="1" applyFont="1" applyFill="1" applyBorder="1" applyAlignment="1">
      <alignment vertical="center"/>
    </xf>
    <xf numFmtId="0" fontId="29" fillId="0" borderId="1" xfId="5" applyFont="1" applyFill="1" applyBorder="1" applyAlignment="1">
      <alignment horizontal="left" vertical="center" indent="2"/>
    </xf>
    <xf numFmtId="173" fontId="29" fillId="0" borderId="0" xfId="5" applyNumberFormat="1" applyFont="1" applyFill="1" applyBorder="1" applyAlignment="1">
      <alignment vertical="center"/>
    </xf>
    <xf numFmtId="0" fontId="29" fillId="0" borderId="0" xfId="5" applyFont="1" applyFill="1" applyBorder="1" applyAlignment="1">
      <alignment horizontal="left" vertical="center" indent="2"/>
    </xf>
    <xf numFmtId="173" fontId="30" fillId="0" borderId="3" xfId="5" applyNumberFormat="1" applyFont="1" applyFill="1" applyBorder="1" applyAlignment="1">
      <alignment vertical="center"/>
    </xf>
    <xf numFmtId="0" fontId="30" fillId="0" borderId="3" xfId="5" applyFont="1" applyFill="1" applyBorder="1" applyAlignment="1">
      <alignment horizontal="left" vertical="center" indent="2"/>
    </xf>
    <xf numFmtId="173" fontId="30" fillId="0" borderId="0" xfId="5" applyNumberFormat="1" applyFont="1" applyFill="1" applyBorder="1" applyAlignment="1">
      <alignment vertical="center"/>
    </xf>
    <xf numFmtId="0" fontId="30" fillId="0" borderId="0" xfId="5" applyFont="1" applyFill="1" applyBorder="1" applyAlignment="1">
      <alignment horizontal="left" vertical="center" indent="2"/>
    </xf>
    <xf numFmtId="173" fontId="30" fillId="0" borderId="5" xfId="5" applyNumberFormat="1" applyFont="1" applyFill="1" applyBorder="1" applyAlignment="1">
      <alignment vertical="center"/>
    </xf>
    <xf numFmtId="0" fontId="30" fillId="0" borderId="5" xfId="5" applyFont="1" applyFill="1" applyBorder="1" applyAlignment="1">
      <alignment horizontal="left" vertical="center" indent="2"/>
    </xf>
    <xf numFmtId="173" fontId="19" fillId="4" borderId="2" xfId="2" applyNumberFormat="1" applyFont="1" applyFill="1" applyBorder="1" applyAlignment="1">
      <alignment vertical="center"/>
    </xf>
    <xf numFmtId="0" fontId="19" fillId="4" borderId="2" xfId="5" applyFont="1" applyFill="1" applyBorder="1" applyAlignment="1">
      <alignment horizontal="left" vertical="center" indent="1"/>
    </xf>
    <xf numFmtId="165" fontId="31" fillId="6" borderId="2" xfId="5" applyNumberFormat="1" applyFont="1" applyFill="1" applyBorder="1" applyAlignment="1">
      <alignment vertical="center"/>
    </xf>
    <xf numFmtId="175" fontId="29" fillId="0" borderId="1" xfId="5" applyNumberFormat="1" applyFont="1" applyFill="1" applyBorder="1" applyAlignment="1">
      <alignment vertical="center"/>
    </xf>
    <xf numFmtId="175" fontId="29" fillId="0" borderId="0" xfId="5" applyNumberFormat="1" applyFont="1" applyFill="1" applyBorder="1" applyAlignment="1">
      <alignment vertical="center"/>
    </xf>
    <xf numFmtId="175" fontId="30" fillId="0" borderId="3" xfId="5" applyNumberFormat="1" applyFont="1" applyFill="1" applyBorder="1" applyAlignment="1">
      <alignment vertical="center"/>
    </xf>
    <xf numFmtId="175" fontId="30" fillId="0" borderId="0" xfId="5" applyNumberFormat="1" applyFont="1" applyFill="1" applyBorder="1" applyAlignment="1">
      <alignment vertical="center"/>
    </xf>
    <xf numFmtId="175" fontId="30" fillId="0" borderId="5" xfId="5" applyNumberFormat="1" applyFont="1" applyFill="1" applyBorder="1" applyAlignment="1">
      <alignment vertical="center"/>
    </xf>
    <xf numFmtId="175" fontId="19" fillId="4" borderId="2" xfId="2" applyNumberFormat="1" applyFont="1" applyFill="1" applyBorder="1" applyAlignment="1">
      <alignment vertical="center"/>
    </xf>
    <xf numFmtId="166" fontId="29" fillId="0" borderId="7" xfId="5" applyNumberFormat="1" applyFont="1" applyBorder="1" applyAlignment="1">
      <alignment vertical="center"/>
    </xf>
    <xf numFmtId="0" fontId="29" fillId="0" borderId="7" xfId="5" applyFont="1" applyFill="1" applyBorder="1" applyAlignment="1">
      <alignment horizontal="left" vertical="center" indent="2"/>
    </xf>
    <xf numFmtId="166" fontId="29" fillId="0" borderId="8" xfId="5" applyNumberFormat="1" applyFont="1" applyFill="1" applyBorder="1" applyAlignment="1">
      <alignment vertical="center"/>
    </xf>
    <xf numFmtId="0" fontId="29" fillId="0" borderId="8" xfId="5" applyFont="1" applyFill="1" applyBorder="1" applyAlignment="1">
      <alignment horizontal="left" vertical="center" indent="2"/>
    </xf>
    <xf numFmtId="166" fontId="32" fillId="0" borderId="0" xfId="5" applyNumberFormat="1" applyFont="1" applyFill="1" applyBorder="1" applyAlignment="1">
      <alignment vertical="center"/>
    </xf>
    <xf numFmtId="0" fontId="32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Border="1" applyAlignment="1">
      <alignment vertical="center"/>
    </xf>
    <xf numFmtId="0" fontId="33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Alignment="1">
      <alignment vertical="center"/>
    </xf>
    <xf numFmtId="166" fontId="30" fillId="0" borderId="3" xfId="5" applyNumberFormat="1" applyFont="1" applyFill="1" applyBorder="1" applyAlignment="1">
      <alignment vertical="center"/>
    </xf>
    <xf numFmtId="166" fontId="30" fillId="0" borderId="0" xfId="5" applyNumberFormat="1" applyFont="1" applyFill="1" applyBorder="1" applyAlignment="1">
      <alignment vertical="center"/>
    </xf>
    <xf numFmtId="166" fontId="30" fillId="0" borderId="5" xfId="5" applyNumberFormat="1" applyFont="1" applyFill="1" applyBorder="1" applyAlignment="1">
      <alignment vertical="center"/>
    </xf>
    <xf numFmtId="0" fontId="25" fillId="4" borderId="2" xfId="5" applyFont="1" applyFill="1" applyBorder="1" applyAlignment="1">
      <alignment horizontal="left" vertical="center" indent="1"/>
    </xf>
    <xf numFmtId="165" fontId="29" fillId="0" borderId="1" xfId="5" applyNumberFormat="1" applyFont="1" applyFill="1" applyBorder="1" applyAlignment="1">
      <alignment vertical="center"/>
    </xf>
    <xf numFmtId="165" fontId="29" fillId="0" borderId="0" xfId="5" applyNumberFormat="1" applyFont="1" applyFill="1" applyBorder="1" applyAlignment="1">
      <alignment vertical="center"/>
    </xf>
    <xf numFmtId="165" fontId="30" fillId="0" borderId="3" xfId="5" applyNumberFormat="1" applyFont="1" applyFill="1" applyBorder="1" applyAlignment="1">
      <alignment vertical="center"/>
    </xf>
    <xf numFmtId="165" fontId="30" fillId="0" borderId="0" xfId="5" applyNumberFormat="1" applyFont="1" applyFill="1" applyBorder="1" applyAlignment="1">
      <alignment vertical="center"/>
    </xf>
    <xf numFmtId="165" fontId="30" fillId="0" borderId="5" xfId="5" applyNumberFormat="1" applyFont="1" applyFill="1" applyBorder="1" applyAlignment="1">
      <alignment vertical="center"/>
    </xf>
    <xf numFmtId="165" fontId="19" fillId="4" borderId="2" xfId="2" applyNumberFormat="1" applyFont="1" applyFill="1" applyBorder="1" applyAlignment="1">
      <alignment vertical="center"/>
    </xf>
    <xf numFmtId="0" fontId="34" fillId="6" borderId="2" xfId="5" applyNumberFormat="1" applyFont="1" applyFill="1" applyBorder="1" applyAlignment="1">
      <alignment horizontal="left" vertical="center"/>
    </xf>
    <xf numFmtId="0" fontId="18" fillId="6" borderId="2" xfId="5" applyNumberFormat="1" applyFont="1" applyFill="1" applyBorder="1" applyAlignment="1">
      <alignment horizontal="left" vertical="center"/>
    </xf>
    <xf numFmtId="0" fontId="35" fillId="0" borderId="2" xfId="6" applyFont="1" applyBorder="1" applyAlignment="1">
      <alignment vertical="center"/>
    </xf>
    <xf numFmtId="0" fontId="36" fillId="0" borderId="2" xfId="6" applyFont="1" applyBorder="1" applyAlignment="1">
      <alignment vertical="center"/>
    </xf>
    <xf numFmtId="0" fontId="37" fillId="0" borderId="2" xfId="6" applyFont="1" applyBorder="1" applyAlignment="1">
      <alignment vertical="center"/>
    </xf>
    <xf numFmtId="0" fontId="37" fillId="0" borderId="0" xfId="6" applyFont="1" applyAlignment="1">
      <alignment vertical="center"/>
    </xf>
    <xf numFmtId="0" fontId="32" fillId="0" borderId="0" xfId="6" applyFont="1" applyAlignment="1">
      <alignment vertical="center"/>
    </xf>
    <xf numFmtId="0" fontId="37" fillId="0" borderId="0" xfId="6" applyFont="1" applyAlignment="1">
      <alignment horizontal="center" vertical="center"/>
    </xf>
    <xf numFmtId="0" fontId="35" fillId="0" borderId="0" xfId="6" applyFont="1" applyBorder="1" applyAlignment="1">
      <alignment horizontal="left" vertical="center"/>
    </xf>
    <xf numFmtId="0" fontId="38" fillId="0" borderId="0" xfId="6" applyFont="1" applyBorder="1" applyAlignment="1">
      <alignment horizontal="left" vertical="center"/>
    </xf>
    <xf numFmtId="0" fontId="35" fillId="0" borderId="0" xfId="6" applyFont="1" applyBorder="1" applyAlignment="1">
      <alignment horizontal="right" vertical="center"/>
    </xf>
    <xf numFmtId="0" fontId="38" fillId="0" borderId="0" xfId="6" applyFont="1" applyAlignment="1">
      <alignment vertical="center"/>
    </xf>
    <xf numFmtId="0" fontId="36" fillId="0" borderId="0" xfId="6" applyFont="1" applyAlignment="1">
      <alignment vertical="center"/>
    </xf>
    <xf numFmtId="0" fontId="39" fillId="0" borderId="0" xfId="6" applyFont="1" applyAlignment="1">
      <alignment horizontal="left" vertical="center"/>
    </xf>
    <xf numFmtId="176" fontId="40" fillId="0" borderId="0" xfId="6" quotePrefix="1" applyNumberFormat="1" applyFont="1" applyAlignment="1">
      <alignment horizontal="left" vertical="center"/>
    </xf>
    <xf numFmtId="0" fontId="12" fillId="0" borderId="0" xfId="6" applyFont="1" applyAlignment="1">
      <alignment vertical="center"/>
    </xf>
    <xf numFmtId="0" fontId="2" fillId="0" borderId="0" xfId="0" applyFont="1" applyAlignment="1">
      <alignment vertical="center"/>
    </xf>
    <xf numFmtId="0" fontId="12" fillId="0" borderId="0" xfId="6" applyFont="1" applyAlignment="1">
      <alignment horizontal="center" vertical="center"/>
    </xf>
    <xf numFmtId="0" fontId="12" fillId="0" borderId="0" xfId="6" applyFont="1" applyAlignment="1">
      <alignment horizontal="right" vertical="center"/>
    </xf>
    <xf numFmtId="177" fontId="22" fillId="6" borderId="2" xfId="5" applyNumberFormat="1" applyFont="1" applyFill="1" applyBorder="1" applyAlignment="1">
      <alignment vertical="center"/>
    </xf>
    <xf numFmtId="178" fontId="14" fillId="0" borderId="5" xfId="5" applyNumberFormat="1" applyFont="1" applyFill="1" applyBorder="1" applyAlignment="1">
      <alignment vertical="center"/>
    </xf>
    <xf numFmtId="178" fontId="14" fillId="0" borderId="0" xfId="5" applyNumberFormat="1" applyFont="1" applyFill="1" applyBorder="1" applyAlignment="1">
      <alignment vertical="center"/>
    </xf>
    <xf numFmtId="179" fontId="14" fillId="0" borderId="1" xfId="5" applyNumberFormat="1" applyFont="1" applyFill="1" applyBorder="1" applyAlignment="1">
      <alignment vertical="center"/>
    </xf>
    <xf numFmtId="0" fontId="12" fillId="0" borderId="0" xfId="6" applyFont="1" applyAlignment="1">
      <alignment horizontal="center" vertical="center"/>
    </xf>
  </cellXfs>
  <cellStyles count="9">
    <cellStyle name="Comma" xfId="1" builtinId="3"/>
    <cellStyle name="Comma 2" xfId="4"/>
    <cellStyle name="Hyperlink" xfId="3" builtinId="8"/>
    <cellStyle name="Normal" xfId="0" builtinId="0"/>
    <cellStyle name="Normal 2" xfId="5"/>
    <cellStyle name="Normal 3" xfId="6"/>
    <cellStyle name="Percent" xfId="2" builtinId="5"/>
    <cellStyle name="Percent 2" xfId="7"/>
    <cellStyle name="Percent 3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220" customWidth="1"/>
    <col min="2" max="2" width="9.7109375" style="221" customWidth="1"/>
    <col min="3" max="3" width="107.42578125" style="219" customWidth="1"/>
    <col min="4" max="4" width="44.7109375" style="219" customWidth="1"/>
    <col min="5" max="6" width="9.7109375" style="219" customWidth="1"/>
    <col min="7" max="16384" width="9.140625" style="219"/>
  </cols>
  <sheetData>
    <row r="9" spans="1:10" ht="30" x14ac:dyDescent="0.25">
      <c r="A9" s="216"/>
      <c r="B9" s="217" t="s">
        <v>175</v>
      </c>
      <c r="C9" s="218"/>
      <c r="D9" s="218"/>
      <c r="E9" s="218"/>
      <c r="F9" s="218"/>
    </row>
    <row r="10" spans="1:10" hidden="1" x14ac:dyDescent="0.25"/>
    <row r="11" spans="1:10" hidden="1" x14ac:dyDescent="0.25">
      <c r="B11" s="220"/>
      <c r="C11" s="220"/>
    </row>
    <row r="12" spans="1:10" ht="11.25" hidden="1" customHeight="1" x14ac:dyDescent="0.25">
      <c r="B12" s="220"/>
      <c r="C12" s="220"/>
    </row>
    <row r="13" spans="1:10" s="220" customFormat="1" ht="11.25" hidden="1" customHeight="1" x14ac:dyDescent="0.25">
      <c r="D13" s="219"/>
      <c r="E13" s="219"/>
      <c r="F13" s="219"/>
      <c r="G13" s="219"/>
      <c r="H13" s="219"/>
      <c r="I13" s="219"/>
      <c r="J13" s="219"/>
    </row>
    <row r="14" spans="1:10" s="220" customFormat="1" ht="12.75" customHeight="1" x14ac:dyDescent="0.25">
      <c r="D14" s="219"/>
      <c r="E14" s="219"/>
      <c r="F14" s="219"/>
      <c r="G14" s="219"/>
      <c r="H14" s="219"/>
      <c r="I14" s="219"/>
      <c r="J14" s="219"/>
    </row>
    <row r="15" spans="1:10" s="220" customFormat="1" ht="12.75" customHeight="1" x14ac:dyDescent="0.25">
      <c r="D15" s="219"/>
      <c r="E15" s="219"/>
      <c r="F15" s="219"/>
      <c r="G15" s="219"/>
      <c r="H15" s="219"/>
      <c r="I15" s="219"/>
      <c r="J15" s="219"/>
    </row>
    <row r="16" spans="1:10" s="220" customFormat="1" ht="12.75" customHeight="1" x14ac:dyDescent="0.25">
      <c r="D16" s="219"/>
      <c r="E16" s="219"/>
      <c r="F16" s="219"/>
      <c r="G16" s="219"/>
      <c r="H16" s="219"/>
      <c r="I16" s="219"/>
      <c r="J16" s="219"/>
    </row>
    <row r="17" spans="1:10" s="220" customFormat="1" ht="12.75" customHeight="1" x14ac:dyDescent="0.25">
      <c r="D17" s="219"/>
      <c r="E17" s="219"/>
      <c r="F17" s="219"/>
      <c r="G17" s="219"/>
      <c r="H17" s="219"/>
      <c r="I17" s="219"/>
      <c r="J17" s="219"/>
    </row>
    <row r="18" spans="1:10" s="220" customFormat="1" ht="12.75" customHeight="1" x14ac:dyDescent="0.25">
      <c r="D18" s="219"/>
      <c r="E18" s="219"/>
      <c r="F18" s="219"/>
      <c r="G18" s="219"/>
      <c r="H18" s="219"/>
      <c r="I18" s="219"/>
      <c r="J18" s="219"/>
    </row>
    <row r="19" spans="1:10" s="220" customFormat="1" x14ac:dyDescent="0.25">
      <c r="D19" s="219"/>
      <c r="E19" s="219"/>
      <c r="F19" s="219"/>
      <c r="G19" s="219"/>
      <c r="H19" s="219"/>
      <c r="I19" s="219"/>
      <c r="J19" s="219"/>
    </row>
    <row r="20" spans="1:10" s="220" customFormat="1" ht="11.25" customHeight="1" x14ac:dyDescent="0.25">
      <c r="D20" s="219"/>
      <c r="E20" s="219"/>
      <c r="F20" s="219"/>
      <c r="G20" s="219"/>
      <c r="H20" s="219"/>
      <c r="I20" s="219"/>
      <c r="J20" s="219"/>
    </row>
    <row r="21" spans="1:10" s="220" customFormat="1" ht="11.25" customHeight="1" x14ac:dyDescent="0.25">
      <c r="D21" s="219"/>
      <c r="E21" s="219"/>
      <c r="F21" s="219"/>
      <c r="G21" s="219"/>
      <c r="H21" s="219"/>
      <c r="I21" s="219"/>
      <c r="J21" s="219"/>
    </row>
    <row r="22" spans="1:10" s="220" customFormat="1" ht="11.25" customHeight="1" x14ac:dyDescent="0.25">
      <c r="B22" s="221"/>
      <c r="C22" s="219"/>
      <c r="D22" s="219"/>
      <c r="E22" s="219"/>
      <c r="F22" s="219"/>
      <c r="G22" s="219"/>
      <c r="H22" s="219"/>
      <c r="I22" s="219"/>
      <c r="J22" s="219"/>
    </row>
    <row r="23" spans="1:10" s="220" customFormat="1" ht="27.75" x14ac:dyDescent="0.25">
      <c r="B23" s="222"/>
      <c r="C23" s="223" t="s">
        <v>196</v>
      </c>
      <c r="D23" s="224"/>
      <c r="E23" s="219"/>
      <c r="F23" s="219"/>
      <c r="G23" s="219"/>
      <c r="H23" s="219"/>
      <c r="I23" s="219"/>
      <c r="J23" s="219"/>
    </row>
    <row r="24" spans="1:10" s="220" customFormat="1" ht="11.25" customHeight="1" x14ac:dyDescent="0.25">
      <c r="B24" s="221"/>
      <c r="C24" s="219"/>
      <c r="D24" s="219"/>
      <c r="E24" s="219"/>
      <c r="F24" s="219"/>
      <c r="G24" s="219"/>
      <c r="H24" s="219"/>
      <c r="I24" s="219"/>
      <c r="J24" s="219"/>
    </row>
    <row r="25" spans="1:10" s="220" customFormat="1" ht="13.5" customHeight="1" x14ac:dyDescent="0.25">
      <c r="B25" s="221"/>
      <c r="C25" s="219"/>
      <c r="D25" s="219"/>
      <c r="E25" s="219"/>
      <c r="F25" s="219"/>
      <c r="G25" s="219"/>
      <c r="H25" s="219"/>
      <c r="I25" s="219"/>
      <c r="J25" s="219"/>
    </row>
    <row r="26" spans="1:10" s="220" customFormat="1" ht="10.5" customHeight="1" x14ac:dyDescent="0.25">
      <c r="B26" s="221"/>
      <c r="C26" s="219"/>
      <c r="D26" s="219"/>
      <c r="E26" s="219"/>
      <c r="F26" s="219"/>
      <c r="G26" s="219"/>
      <c r="H26" s="219"/>
      <c r="I26" s="219"/>
      <c r="J26" s="219"/>
    </row>
    <row r="27" spans="1:10" x14ac:dyDescent="0.25">
      <c r="A27" s="219"/>
    </row>
    <row r="28" spans="1:10" s="220" customFormat="1" ht="11.25" customHeight="1" x14ac:dyDescent="0.25">
      <c r="B28" s="221"/>
      <c r="C28" s="219"/>
      <c r="D28" s="219"/>
      <c r="E28" s="219"/>
      <c r="F28" s="219"/>
      <c r="G28" s="219"/>
      <c r="H28" s="219"/>
      <c r="I28" s="219"/>
      <c r="J28" s="219"/>
    </row>
    <row r="29" spans="1:10" s="220" customFormat="1" x14ac:dyDescent="0.25">
      <c r="B29" s="221"/>
      <c r="C29" s="219"/>
      <c r="D29" s="219"/>
      <c r="E29" s="219"/>
      <c r="F29" s="219"/>
      <c r="G29" s="219"/>
      <c r="H29" s="219"/>
      <c r="I29" s="219"/>
      <c r="J29" s="219"/>
    </row>
    <row r="30" spans="1:10" s="220" customFormat="1" ht="27.75" x14ac:dyDescent="0.25">
      <c r="B30" s="221"/>
      <c r="C30" s="225" t="s">
        <v>176</v>
      </c>
      <c r="D30" s="219"/>
      <c r="E30" s="219"/>
      <c r="F30" s="219"/>
      <c r="G30" s="219"/>
      <c r="H30" s="219"/>
      <c r="I30" s="219"/>
      <c r="J30" s="219"/>
    </row>
    <row r="31" spans="1:10" s="220" customFormat="1" ht="11.25" customHeight="1" x14ac:dyDescent="0.25">
      <c r="B31" s="221"/>
      <c r="C31" s="226"/>
      <c r="D31" s="219"/>
      <c r="E31" s="219"/>
      <c r="F31" s="219"/>
      <c r="G31" s="219"/>
      <c r="H31" s="219"/>
      <c r="I31" s="219"/>
      <c r="J31" s="219"/>
    </row>
    <row r="32" spans="1:10" s="220" customFormat="1" ht="11.25" customHeight="1" x14ac:dyDescent="0.25">
      <c r="B32" s="221"/>
      <c r="C32" s="226"/>
      <c r="D32" s="219"/>
      <c r="E32" s="219"/>
      <c r="F32" s="219"/>
      <c r="G32" s="219"/>
      <c r="H32" s="219"/>
      <c r="I32" s="219"/>
      <c r="J32" s="219"/>
    </row>
    <row r="33" spans="1:12" s="220" customFormat="1" ht="11.25" customHeight="1" x14ac:dyDescent="0.25">
      <c r="B33" s="221"/>
      <c r="C33" s="219"/>
      <c r="D33" s="219"/>
      <c r="E33" s="219"/>
      <c r="F33" s="219"/>
      <c r="G33" s="219"/>
      <c r="H33" s="219"/>
      <c r="I33" s="219"/>
      <c r="J33" s="219"/>
    </row>
    <row r="34" spans="1:12" s="220" customFormat="1" ht="11.25" customHeight="1" x14ac:dyDescent="0.25">
      <c r="B34" s="221"/>
      <c r="C34" s="219"/>
      <c r="D34" s="219"/>
      <c r="E34" s="219"/>
      <c r="F34" s="219"/>
      <c r="G34" s="219"/>
      <c r="H34" s="219"/>
      <c r="I34" s="219"/>
      <c r="J34" s="219"/>
    </row>
    <row r="35" spans="1:12" s="220" customFormat="1" ht="11.25" customHeight="1" x14ac:dyDescent="0.25">
      <c r="B35" s="221"/>
      <c r="C35" s="219"/>
      <c r="D35" s="219"/>
      <c r="E35" s="219"/>
      <c r="F35" s="219"/>
      <c r="G35" s="219"/>
      <c r="H35" s="219"/>
      <c r="I35" s="219"/>
      <c r="J35" s="219"/>
    </row>
    <row r="36" spans="1:12" s="220" customFormat="1" ht="13.5" customHeight="1" x14ac:dyDescent="0.25">
      <c r="B36" s="221"/>
      <c r="C36" s="219"/>
      <c r="D36" s="219"/>
      <c r="E36" s="219"/>
      <c r="F36" s="219"/>
      <c r="G36" s="219"/>
      <c r="H36" s="219"/>
      <c r="I36" s="219"/>
      <c r="J36" s="219"/>
    </row>
    <row r="37" spans="1:12" s="220" customFormat="1" ht="10.5" customHeight="1" x14ac:dyDescent="0.25">
      <c r="B37" s="221"/>
      <c r="C37" s="219"/>
      <c r="D37" s="219"/>
      <c r="E37" s="219"/>
      <c r="F37" s="219"/>
      <c r="G37" s="219"/>
      <c r="H37" s="219"/>
      <c r="I37" s="219"/>
      <c r="J37" s="219"/>
    </row>
    <row r="38" spans="1:12" x14ac:dyDescent="0.25">
      <c r="A38" s="219"/>
    </row>
    <row r="39" spans="1:12" s="220" customFormat="1" ht="12.75" customHeight="1" x14ac:dyDescent="0.25">
      <c r="B39" s="221"/>
      <c r="C39" s="219"/>
      <c r="E39" s="219"/>
      <c r="F39" s="219"/>
      <c r="G39" s="219"/>
      <c r="H39" s="219"/>
      <c r="I39" s="219"/>
      <c r="J39" s="219"/>
    </row>
    <row r="40" spans="1:12" s="220" customFormat="1" x14ac:dyDescent="0.25">
      <c r="B40" s="221"/>
      <c r="C40" s="219"/>
      <c r="E40" s="219"/>
      <c r="F40" s="219"/>
      <c r="G40" s="219"/>
      <c r="H40" s="219"/>
      <c r="I40" s="219"/>
      <c r="J40" s="219"/>
    </row>
    <row r="41" spans="1:12" s="220" customFormat="1" x14ac:dyDescent="0.25">
      <c r="B41" s="221"/>
      <c r="C41" s="219"/>
      <c r="D41" s="219"/>
      <c r="E41" s="219"/>
      <c r="F41" s="219"/>
      <c r="G41" s="219"/>
      <c r="H41" s="219"/>
      <c r="I41" s="219"/>
      <c r="J41" s="219"/>
    </row>
    <row r="42" spans="1:12" s="220" customFormat="1" ht="12.75" customHeight="1" x14ac:dyDescent="0.25">
      <c r="B42" s="221"/>
      <c r="C42" s="219"/>
      <c r="D42" s="219"/>
      <c r="E42" s="219"/>
      <c r="F42" s="219"/>
      <c r="G42" s="219"/>
      <c r="H42" s="219"/>
      <c r="I42" s="219"/>
      <c r="J42" s="219"/>
    </row>
    <row r="43" spans="1:12" ht="20.25" x14ac:dyDescent="0.25">
      <c r="D43" s="227" t="s">
        <v>193</v>
      </c>
    </row>
    <row r="44" spans="1:12" x14ac:dyDescent="0.25">
      <c r="A44" s="219"/>
      <c r="B44" s="219"/>
    </row>
    <row r="45" spans="1:12" ht="18" x14ac:dyDescent="0.25">
      <c r="A45" s="219"/>
      <c r="B45" s="219"/>
      <c r="D45" s="228">
        <v>43297.733900462961</v>
      </c>
    </row>
    <row r="46" spans="1:12" ht="12.75" x14ac:dyDescent="0.25">
      <c r="A46" s="219"/>
      <c r="B46" s="219"/>
      <c r="G46" s="229"/>
      <c r="H46" s="229"/>
      <c r="I46" s="229"/>
      <c r="J46" s="229"/>
      <c r="K46" s="229"/>
      <c r="L46" s="229"/>
    </row>
    <row r="47" spans="1:12" x14ac:dyDescent="0.25">
      <c r="A47" s="219"/>
      <c r="B47" s="219"/>
    </row>
    <row r="48" spans="1:12" x14ac:dyDescent="0.25">
      <c r="A48" s="219"/>
      <c r="B48" s="219"/>
    </row>
    <row r="49" spans="1:12" ht="15" x14ac:dyDescent="0.25">
      <c r="B49" s="230" t="s">
        <v>187</v>
      </c>
    </row>
    <row r="50" spans="1:12" ht="15" x14ac:dyDescent="0.25">
      <c r="B50" s="230"/>
    </row>
    <row r="51" spans="1:12" ht="15" x14ac:dyDescent="0.25">
      <c r="A51" s="229"/>
      <c r="B51" s="230" t="s">
        <v>177</v>
      </c>
      <c r="C51" s="229"/>
      <c r="D51" s="229"/>
      <c r="E51" s="229"/>
      <c r="F51" s="229"/>
    </row>
    <row r="52" spans="1:12" ht="15" x14ac:dyDescent="0.25">
      <c r="B52" s="230"/>
    </row>
    <row r="53" spans="1:12" ht="15" x14ac:dyDescent="0.25">
      <c r="B53" s="230" t="s">
        <v>194</v>
      </c>
    </row>
    <row r="54" spans="1:12" ht="15" x14ac:dyDescent="0.25">
      <c r="B54" s="230" t="s">
        <v>178</v>
      </c>
    </row>
    <row r="55" spans="1:12" ht="12.75" x14ac:dyDescent="0.25">
      <c r="B55" s="220"/>
      <c r="G55" s="229"/>
      <c r="H55" s="229"/>
      <c r="I55" s="229"/>
      <c r="J55" s="229"/>
      <c r="K55" s="229"/>
      <c r="L55" s="229"/>
    </row>
    <row r="56" spans="1:12" ht="15" x14ac:dyDescent="0.25">
      <c r="B56" s="230" t="s">
        <v>179</v>
      </c>
    </row>
    <row r="57" spans="1:12" ht="15" x14ac:dyDescent="0.25">
      <c r="B57" s="230" t="s">
        <v>180</v>
      </c>
    </row>
    <row r="62" spans="1:12" ht="12.75" x14ac:dyDescent="0.25">
      <c r="A62" s="229" t="s">
        <v>181</v>
      </c>
      <c r="B62" s="231"/>
      <c r="C62" s="237" t="s">
        <v>186</v>
      </c>
      <c r="D62" s="237"/>
      <c r="E62" s="232"/>
      <c r="F62" s="232" t="s">
        <v>182</v>
      </c>
    </row>
    <row r="65" spans="1:10" s="220" customFormat="1" ht="11.25" customHeight="1" x14ac:dyDescent="0.25">
      <c r="B65" s="221"/>
      <c r="C65" s="219"/>
      <c r="D65" s="219"/>
      <c r="E65" s="219"/>
      <c r="F65" s="219"/>
      <c r="G65" s="219"/>
      <c r="H65" s="219"/>
      <c r="I65" s="219"/>
      <c r="J65" s="219"/>
    </row>
    <row r="69" spans="1:10" x14ac:dyDescent="0.25">
      <c r="A69" s="219"/>
      <c r="B69" s="219"/>
    </row>
    <row r="70" spans="1:10" x14ac:dyDescent="0.25">
      <c r="A70" s="219"/>
      <c r="B70" s="219"/>
    </row>
    <row r="71" spans="1:10" x14ac:dyDescent="0.25">
      <c r="A71" s="219"/>
      <c r="B71" s="219"/>
    </row>
    <row r="72" spans="1:10" x14ac:dyDescent="0.25">
      <c r="A72" s="219"/>
      <c r="B72" s="219"/>
    </row>
    <row r="73" spans="1:10" x14ac:dyDescent="0.25">
      <c r="A73" s="219"/>
      <c r="B73" s="219"/>
    </row>
    <row r="74" spans="1:10" x14ac:dyDescent="0.25">
      <c r="A74" s="219"/>
      <c r="B74" s="219"/>
    </row>
    <row r="75" spans="1:10" x14ac:dyDescent="0.25">
      <c r="A75" s="219"/>
      <c r="B75" s="219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>
        <f>IF(SER_hh_tes!B3=0,0,1000000/0.086*SER_hh_tes!B3/SER_hh_num!B3)</f>
        <v>98459.155037962802</v>
      </c>
      <c r="C3" s="106">
        <f>IF(SER_hh_tes!C3=0,0,1000000/0.086*SER_hh_tes!C3/SER_hh_num!C3)</f>
        <v>98882.999536380288</v>
      </c>
      <c r="D3" s="106">
        <f>IF(SER_hh_tes!D3=0,0,1000000/0.086*SER_hh_tes!D3/SER_hh_num!D3)</f>
        <v>91749.610723790523</v>
      </c>
      <c r="E3" s="106">
        <f>IF(SER_hh_tes!E3=0,0,1000000/0.086*SER_hh_tes!E3/SER_hh_num!E3)</f>
        <v>100637.06536109108</v>
      </c>
      <c r="F3" s="106">
        <f>IF(SER_hh_tes!F3=0,0,1000000/0.086*SER_hh_tes!F3/SER_hh_num!F3)</f>
        <v>99188.359993670281</v>
      </c>
      <c r="G3" s="106">
        <f>IF(SER_hh_tes!G3=0,0,1000000/0.086*SER_hh_tes!G3/SER_hh_num!G3)</f>
        <v>90276.521122210237</v>
      </c>
      <c r="H3" s="106">
        <f>IF(SER_hh_tes!H3=0,0,1000000/0.086*SER_hh_tes!H3/SER_hh_num!H3)</f>
        <v>85385.906135757949</v>
      </c>
      <c r="I3" s="106">
        <f>IF(SER_hh_tes!I3=0,0,1000000/0.086*SER_hh_tes!I3/SER_hh_num!I3)</f>
        <v>79577.725119994808</v>
      </c>
      <c r="J3" s="106">
        <f>IF(SER_hh_tes!J3=0,0,1000000/0.086*SER_hh_tes!J3/SER_hh_num!J3)</f>
        <v>84649.395759956722</v>
      </c>
      <c r="K3" s="106">
        <f>IF(SER_hh_tes!K3=0,0,1000000/0.086*SER_hh_tes!K3/SER_hh_num!K3)</f>
        <v>79735.454730432466</v>
      </c>
      <c r="L3" s="106">
        <f>IF(SER_hh_tes!L3=0,0,1000000/0.086*SER_hh_tes!L3/SER_hh_num!L3)</f>
        <v>81425.552836010422</v>
      </c>
      <c r="M3" s="106">
        <f>IF(SER_hh_tes!M3=0,0,1000000/0.086*SER_hh_tes!M3/SER_hh_num!M3)</f>
        <v>76872.878670796505</v>
      </c>
      <c r="N3" s="106">
        <f>IF(SER_hh_tes!N3=0,0,1000000/0.086*SER_hh_tes!N3/SER_hh_num!N3)</f>
        <v>74338.417574616979</v>
      </c>
      <c r="O3" s="106">
        <f>IF(SER_hh_tes!O3=0,0,1000000/0.086*SER_hh_tes!O3/SER_hh_num!O3)</f>
        <v>72805.501538910772</v>
      </c>
      <c r="P3" s="106">
        <f>IF(SER_hh_tes!P3=0,0,1000000/0.086*SER_hh_tes!P3/SER_hh_num!P3)</f>
        <v>69969.327200079919</v>
      </c>
      <c r="Q3" s="106">
        <f>IF(SER_hh_tes!Q3=0,0,1000000/0.086*SER_hh_tes!Q3/SER_hh_num!Q3)</f>
        <v>71153.695420222793</v>
      </c>
    </row>
    <row r="4" spans="1:17" ht="12.95" customHeight="1" x14ac:dyDescent="0.25">
      <c r="A4" s="90" t="s">
        <v>44</v>
      </c>
      <c r="B4" s="101">
        <f>IF(SER_hh_tes!B4=0,0,1000000/0.086*SER_hh_tes!B4/SER_hh_num!B4)</f>
        <v>84144.520002669582</v>
      </c>
      <c r="C4" s="101">
        <f>IF(SER_hh_tes!C4=0,0,1000000/0.086*SER_hh_tes!C4/SER_hh_num!C4)</f>
        <v>84254.331813838799</v>
      </c>
      <c r="D4" s="101">
        <f>IF(SER_hh_tes!D4=0,0,1000000/0.086*SER_hh_tes!D4/SER_hh_num!D4)</f>
        <v>76871.879149384011</v>
      </c>
      <c r="E4" s="101">
        <f>IF(SER_hh_tes!E4=0,0,1000000/0.086*SER_hh_tes!E4/SER_hh_num!E4)</f>
        <v>85647.319983965295</v>
      </c>
      <c r="F4" s="101">
        <f>IF(SER_hh_tes!F4=0,0,1000000/0.086*SER_hh_tes!F4/SER_hh_num!F4)</f>
        <v>83937.633605941301</v>
      </c>
      <c r="G4" s="101">
        <f>IF(SER_hh_tes!G4=0,0,1000000/0.086*SER_hh_tes!G4/SER_hh_num!G4)</f>
        <v>74700.68749551964</v>
      </c>
      <c r="H4" s="101">
        <f>IF(SER_hh_tes!H4=0,0,1000000/0.086*SER_hh_tes!H4/SER_hh_num!H4)</f>
        <v>69431.366076261897</v>
      </c>
      <c r="I4" s="101">
        <f>IF(SER_hh_tes!I4=0,0,1000000/0.086*SER_hh_tes!I4/SER_hh_num!I4)</f>
        <v>63202.127070690782</v>
      </c>
      <c r="J4" s="101">
        <f>IF(SER_hh_tes!J4=0,0,1000000/0.086*SER_hh_tes!J4/SER_hh_num!J4)</f>
        <v>68069.284191118524</v>
      </c>
      <c r="K4" s="101">
        <f>IF(SER_hh_tes!K4=0,0,1000000/0.086*SER_hh_tes!K4/SER_hh_num!K4)</f>
        <v>62981.601759798345</v>
      </c>
      <c r="L4" s="101">
        <f>IF(SER_hh_tes!L4=0,0,1000000/0.086*SER_hh_tes!L4/SER_hh_num!L4)</f>
        <v>64472.949492348795</v>
      </c>
      <c r="M4" s="101">
        <f>IF(SER_hh_tes!M4=0,0,1000000/0.086*SER_hh_tes!M4/SER_hh_num!M4)</f>
        <v>59849.651753048995</v>
      </c>
      <c r="N4" s="101">
        <f>IF(SER_hh_tes!N4=0,0,1000000/0.086*SER_hh_tes!N4/SER_hh_num!N4)</f>
        <v>57194.27322393674</v>
      </c>
      <c r="O4" s="101">
        <f>IF(SER_hh_tes!O4=0,0,1000000/0.086*SER_hh_tes!O4/SER_hh_num!O4)</f>
        <v>55475.347252869557</v>
      </c>
      <c r="P4" s="101">
        <f>IF(SER_hh_tes!P4=0,0,1000000/0.086*SER_hh_tes!P4/SER_hh_num!P4)</f>
        <v>52392.830106165275</v>
      </c>
      <c r="Q4" s="101">
        <f>IF(SER_hh_tes!Q4=0,0,1000000/0.086*SER_hh_tes!Q4/SER_hh_num!Q4)</f>
        <v>53342.776808872033</v>
      </c>
    </row>
    <row r="5" spans="1:17" ht="12" customHeight="1" x14ac:dyDescent="0.25">
      <c r="A5" s="88" t="s">
        <v>38</v>
      </c>
      <c r="B5" s="100">
        <f>IF(SER_hh_tes!B5=0,0,1000000/0.086*SER_hh_tes!B5/SER_hh_num!B5)</f>
        <v>83305.803823237569</v>
      </c>
      <c r="C5" s="100">
        <f>IF(SER_hh_tes!C5=0,0,1000000/0.086*SER_hh_tes!C5/SER_hh_num!C5)</f>
        <v>41941.175388339172</v>
      </c>
      <c r="D5" s="100">
        <f>IF(SER_hh_tes!D5=0,0,1000000/0.086*SER_hh_tes!D5/SER_hh_num!D5)</f>
        <v>44282.920849036651</v>
      </c>
      <c r="E5" s="100">
        <f>IF(SER_hh_tes!E5=0,0,1000000/0.086*SER_hh_tes!E5/SER_hh_num!E5)</f>
        <v>87790.287378053079</v>
      </c>
      <c r="F5" s="100">
        <f>IF(SER_hh_tes!F5=0,0,1000000/0.086*SER_hh_tes!F5/SER_hh_num!F5)</f>
        <v>97075.425735724959</v>
      </c>
      <c r="G5" s="100">
        <f>IF(SER_hh_tes!G5=0,0,1000000/0.086*SER_hh_tes!G5/SER_hh_num!G5)</f>
        <v>41944.609945209435</v>
      </c>
      <c r="H5" s="100">
        <f>IF(SER_hh_tes!H5=0,0,1000000/0.086*SER_hh_tes!H5/SER_hh_num!H5)</f>
        <v>91301.249984349983</v>
      </c>
      <c r="I5" s="100">
        <f>IF(SER_hh_tes!I5=0,0,1000000/0.086*SER_hh_tes!I5/SER_hh_num!I5)</f>
        <v>61885.527320498557</v>
      </c>
      <c r="J5" s="100">
        <f>IF(SER_hh_tes!J5=0,0,1000000/0.086*SER_hh_tes!J5/SER_hh_num!J5)</f>
        <v>89451.914205954919</v>
      </c>
      <c r="K5" s="100">
        <f>IF(SER_hh_tes!K5=0,0,1000000/0.086*SER_hh_tes!K5/SER_hh_num!K5)</f>
        <v>61434.409697659852</v>
      </c>
      <c r="L5" s="100">
        <f>IF(SER_hh_tes!L5=0,0,1000000/0.086*SER_hh_tes!L5/SER_hh_num!L5)</f>
        <v>66348.646337830694</v>
      </c>
      <c r="M5" s="100">
        <f>IF(SER_hh_tes!M5=0,0,1000000/0.086*SER_hh_tes!M5/SER_hh_num!M5)</f>
        <v>57982.118992753662</v>
      </c>
      <c r="N5" s="100">
        <f>IF(SER_hh_tes!N5=0,0,1000000/0.086*SER_hh_tes!N5/SER_hh_num!N5)</f>
        <v>53597.648739433447</v>
      </c>
      <c r="O5" s="100">
        <f>IF(SER_hh_tes!O5=0,0,1000000/0.086*SER_hh_tes!O5/SER_hh_num!O5)</f>
        <v>52990.177760560437</v>
      </c>
      <c r="P5" s="100">
        <f>IF(SER_hh_tes!P5=0,0,1000000/0.086*SER_hh_tes!P5/SER_hh_num!P5)</f>
        <v>49671.613598215583</v>
      </c>
      <c r="Q5" s="100">
        <f>IF(SER_hh_tes!Q5=0,0,1000000/0.086*SER_hh_tes!Q5/SER_hh_num!Q5)</f>
        <v>50364.28391312962</v>
      </c>
    </row>
    <row r="6" spans="1:17" ht="12" customHeight="1" x14ac:dyDescent="0.25">
      <c r="A6" s="88" t="s">
        <v>66</v>
      </c>
      <c r="B6" s="100">
        <f>IF(SER_hh_tes!B6=0,0,1000000/0.086*SER_hh_tes!B6/SER_hh_num!B6)</f>
        <v>0</v>
      </c>
      <c r="C6" s="100">
        <f>IF(SER_hh_tes!C6=0,0,1000000/0.086*SER_hh_tes!C6/SER_hh_num!C6)</f>
        <v>0</v>
      </c>
      <c r="D6" s="100">
        <f>IF(SER_hh_tes!D6=0,0,1000000/0.086*SER_hh_tes!D6/SER_hh_num!D6)</f>
        <v>0</v>
      </c>
      <c r="E6" s="100">
        <f>IF(SER_hh_tes!E6=0,0,1000000/0.086*SER_hh_tes!E6/SER_hh_num!E6)</f>
        <v>0</v>
      </c>
      <c r="F6" s="100">
        <f>IF(SER_hh_tes!F6=0,0,1000000/0.086*SER_hh_tes!F6/SER_hh_num!F6)</f>
        <v>0</v>
      </c>
      <c r="G6" s="100">
        <f>IF(SER_hh_tes!G6=0,0,1000000/0.086*SER_hh_tes!G6/SER_hh_num!G6)</f>
        <v>0</v>
      </c>
      <c r="H6" s="100">
        <f>IF(SER_hh_tes!H6=0,0,1000000/0.086*SER_hh_tes!H6/SER_hh_num!H6)</f>
        <v>0</v>
      </c>
      <c r="I6" s="100">
        <f>IF(SER_hh_tes!I6=0,0,1000000/0.086*SER_hh_tes!I6/SER_hh_num!I6)</f>
        <v>0</v>
      </c>
      <c r="J6" s="100">
        <f>IF(SER_hh_tes!J6=0,0,1000000/0.086*SER_hh_tes!J6/SER_hh_num!J6)</f>
        <v>0</v>
      </c>
      <c r="K6" s="100">
        <f>IF(SER_hh_tes!K6=0,0,1000000/0.086*SER_hh_tes!K6/SER_hh_num!K6)</f>
        <v>0</v>
      </c>
      <c r="L6" s="100">
        <f>IF(SER_hh_tes!L6=0,0,1000000/0.086*SER_hh_tes!L6/SER_hh_num!L6)</f>
        <v>0</v>
      </c>
      <c r="M6" s="100">
        <f>IF(SER_hh_tes!M6=0,0,1000000/0.086*SER_hh_tes!M6/SER_hh_num!M6)</f>
        <v>0</v>
      </c>
      <c r="N6" s="100">
        <f>IF(SER_hh_tes!N6=0,0,1000000/0.086*SER_hh_tes!N6/SER_hh_num!N6)</f>
        <v>0</v>
      </c>
      <c r="O6" s="100">
        <f>IF(SER_hh_tes!O6=0,0,1000000/0.086*SER_hh_tes!O6/SER_hh_num!O6)</f>
        <v>0</v>
      </c>
      <c r="P6" s="100">
        <f>IF(SER_hh_tes!P6=0,0,1000000/0.086*SER_hh_tes!P6/SER_hh_num!P6)</f>
        <v>0</v>
      </c>
      <c r="Q6" s="100">
        <f>IF(SER_hh_tes!Q6=0,0,1000000/0.086*SER_hh_tes!Q6/SER_hh_num!Q6)</f>
        <v>0</v>
      </c>
    </row>
    <row r="7" spans="1:17" ht="12" customHeight="1" x14ac:dyDescent="0.25">
      <c r="A7" s="88" t="s">
        <v>99</v>
      </c>
      <c r="B7" s="100">
        <f>IF(SER_hh_tes!B7=0,0,1000000/0.086*SER_hh_tes!B7/SER_hh_num!B7)</f>
        <v>82489.080256342073</v>
      </c>
      <c r="C7" s="100">
        <f>IF(SER_hh_tes!C7=0,0,1000000/0.086*SER_hh_tes!C7/SER_hh_num!C7)</f>
        <v>55740.947302771092</v>
      </c>
      <c r="D7" s="100">
        <f>IF(SER_hh_tes!D7=0,0,1000000/0.086*SER_hh_tes!D7/SER_hh_num!D7)</f>
        <v>77725.710195081381</v>
      </c>
      <c r="E7" s="100">
        <f>IF(SER_hh_tes!E7=0,0,1000000/0.086*SER_hh_tes!E7/SER_hh_num!E7)</f>
        <v>62238.590615366709</v>
      </c>
      <c r="F7" s="100">
        <f>IF(SER_hh_tes!F7=0,0,1000000/0.086*SER_hh_tes!F7/SER_hh_num!F7)</f>
        <v>77329.033074525636</v>
      </c>
      <c r="G7" s="100">
        <f>IF(SER_hh_tes!G7=0,0,1000000/0.086*SER_hh_tes!G7/SER_hh_num!G7)</f>
        <v>65719.567138232291</v>
      </c>
      <c r="H7" s="100">
        <f>IF(SER_hh_tes!H7=0,0,1000000/0.086*SER_hh_tes!H7/SER_hh_num!H7)</f>
        <v>69686.539896066693</v>
      </c>
      <c r="I7" s="100">
        <f>IF(SER_hh_tes!I7=0,0,1000000/0.086*SER_hh_tes!I7/SER_hh_num!I7)</f>
        <v>63005.177800458659</v>
      </c>
      <c r="J7" s="100">
        <f>IF(SER_hh_tes!J7=0,0,1000000/0.086*SER_hh_tes!J7/SER_hh_num!J7)</f>
        <v>69667.605249731962</v>
      </c>
      <c r="K7" s="100">
        <f>IF(SER_hh_tes!K7=0,0,1000000/0.086*SER_hh_tes!K7/SER_hh_num!K7)</f>
        <v>55614.579174462313</v>
      </c>
      <c r="L7" s="100">
        <f>IF(SER_hh_tes!L7=0,0,1000000/0.086*SER_hh_tes!L7/SER_hh_num!L7)</f>
        <v>67339.077692035789</v>
      </c>
      <c r="M7" s="100">
        <f>IF(SER_hh_tes!M7=0,0,1000000/0.086*SER_hh_tes!M7/SER_hh_num!M7)</f>
        <v>51094.22583325157</v>
      </c>
      <c r="N7" s="100">
        <f>IF(SER_hh_tes!N7=0,0,1000000/0.086*SER_hh_tes!N7/SER_hh_num!N7)</f>
        <v>62214.486696757027</v>
      </c>
      <c r="O7" s="100">
        <f>IF(SER_hh_tes!O7=0,0,1000000/0.086*SER_hh_tes!O7/SER_hh_num!O7)</f>
        <v>49590.274245398839</v>
      </c>
      <c r="P7" s="100">
        <f>IF(SER_hh_tes!P7=0,0,1000000/0.086*SER_hh_tes!P7/SER_hh_num!P7)</f>
        <v>38739.552840426266</v>
      </c>
      <c r="Q7" s="100">
        <f>IF(SER_hh_tes!Q7=0,0,1000000/0.086*SER_hh_tes!Q7/SER_hh_num!Q7)</f>
        <v>50889.92800506849</v>
      </c>
    </row>
    <row r="8" spans="1:17" ht="12" customHeight="1" x14ac:dyDescent="0.25">
      <c r="A8" s="88" t="s">
        <v>101</v>
      </c>
      <c r="B8" s="100">
        <f>IF(SER_hh_tes!B8=0,0,1000000/0.086*SER_hh_tes!B8/SER_hh_num!B8)</f>
        <v>0</v>
      </c>
      <c r="C8" s="100">
        <f>IF(SER_hh_tes!C8=0,0,1000000/0.086*SER_hh_tes!C8/SER_hh_num!C8)</f>
        <v>0</v>
      </c>
      <c r="D8" s="100">
        <f>IF(SER_hh_tes!D8=0,0,1000000/0.086*SER_hh_tes!D8/SER_hh_num!D8)</f>
        <v>0</v>
      </c>
      <c r="E8" s="100">
        <f>IF(SER_hh_tes!E8=0,0,1000000/0.086*SER_hh_tes!E8/SER_hh_num!E8)</f>
        <v>0</v>
      </c>
      <c r="F8" s="100">
        <f>IF(SER_hh_tes!F8=0,0,1000000/0.086*SER_hh_tes!F8/SER_hh_num!F8)</f>
        <v>0</v>
      </c>
      <c r="G8" s="100">
        <f>IF(SER_hh_tes!G8=0,0,1000000/0.086*SER_hh_tes!G8/SER_hh_num!G8)</f>
        <v>75598.979649007611</v>
      </c>
      <c r="H8" s="100">
        <f>IF(SER_hh_tes!H8=0,0,1000000/0.086*SER_hh_tes!H8/SER_hh_num!H8)</f>
        <v>70050.10269305254</v>
      </c>
      <c r="I8" s="100">
        <f>IF(SER_hh_tes!I8=0,0,1000000/0.086*SER_hh_tes!I8/SER_hh_num!I8)</f>
        <v>63436.566589700407</v>
      </c>
      <c r="J8" s="100">
        <f>IF(SER_hh_tes!J8=0,0,1000000/0.086*SER_hh_tes!J8/SER_hh_num!J8)</f>
        <v>68141.556681923714</v>
      </c>
      <c r="K8" s="100">
        <f>IF(SER_hh_tes!K8=0,0,1000000/0.086*SER_hh_tes!K8/SER_hh_num!K8)</f>
        <v>62961.536612104072</v>
      </c>
      <c r="L8" s="100">
        <f>IF(SER_hh_tes!L8=0,0,1000000/0.086*SER_hh_tes!L8/SER_hh_num!L8)</f>
        <v>64013.276827154034</v>
      </c>
      <c r="M8" s="100">
        <f>IF(SER_hh_tes!M8=0,0,1000000/0.086*SER_hh_tes!M8/SER_hh_num!M8)</f>
        <v>59176.93873179092</v>
      </c>
      <c r="N8" s="100">
        <f>IF(SER_hh_tes!N8=0,0,1000000/0.086*SER_hh_tes!N8/SER_hh_num!N8)</f>
        <v>56413.370524647624</v>
      </c>
      <c r="O8" s="100">
        <f>IF(SER_hh_tes!O8=0,0,1000000/0.086*SER_hh_tes!O8/SER_hh_num!O8)</f>
        <v>54652.899781435379</v>
      </c>
      <c r="P8" s="100">
        <f>IF(SER_hh_tes!P8=0,0,1000000/0.086*SER_hh_tes!P8/SER_hh_num!P8)</f>
        <v>51345.655491524929</v>
      </c>
      <c r="Q8" s="100">
        <f>IF(SER_hh_tes!Q8=0,0,1000000/0.086*SER_hh_tes!Q8/SER_hh_num!Q8)</f>
        <v>51644.313569353471</v>
      </c>
    </row>
    <row r="9" spans="1:17" ht="12" customHeight="1" x14ac:dyDescent="0.25">
      <c r="A9" s="88" t="s">
        <v>106</v>
      </c>
      <c r="B9" s="100">
        <f>IF(SER_hh_tes!B9=0,0,1000000/0.086*SER_hh_tes!B9/SER_hh_num!B9)</f>
        <v>82489.080256343135</v>
      </c>
      <c r="C9" s="100">
        <f>IF(SER_hh_tes!C9=0,0,1000000/0.086*SER_hh_tes!C9/SER_hh_num!C9)</f>
        <v>93773.872709592019</v>
      </c>
      <c r="D9" s="100">
        <f>IF(SER_hh_tes!D9=0,0,1000000/0.086*SER_hh_tes!D9/SER_hh_num!D9)</f>
        <v>85436.346828036461</v>
      </c>
      <c r="E9" s="100">
        <f>IF(SER_hh_tes!E9=0,0,1000000/0.086*SER_hh_tes!E9/SER_hh_num!E9)</f>
        <v>87040.721170840741</v>
      </c>
      <c r="F9" s="100">
        <f>IF(SER_hh_tes!F9=0,0,1000000/0.086*SER_hh_tes!F9/SER_hh_num!F9)</f>
        <v>83211.527538116905</v>
      </c>
      <c r="G9" s="100">
        <f>IF(SER_hh_tes!G9=0,0,1000000/0.086*SER_hh_tes!G9/SER_hh_num!G9)</f>
        <v>74605.923026177144</v>
      </c>
      <c r="H9" s="100">
        <f>IF(SER_hh_tes!H9=0,0,1000000/0.086*SER_hh_tes!H9/SER_hh_num!H9)</f>
        <v>67871.758190647</v>
      </c>
      <c r="I9" s="100">
        <f>IF(SER_hh_tes!I9=0,0,1000000/0.086*SER_hh_tes!I9/SER_hh_num!I9)</f>
        <v>63254.046948213974</v>
      </c>
      <c r="J9" s="100">
        <f>IF(SER_hh_tes!J9=0,0,1000000/0.086*SER_hh_tes!J9/SER_hh_num!J9)</f>
        <v>68886.846097595262</v>
      </c>
      <c r="K9" s="100">
        <f>IF(SER_hh_tes!K9=0,0,1000000/0.086*SER_hh_tes!K9/SER_hh_num!K9)</f>
        <v>64048.500521572249</v>
      </c>
      <c r="L9" s="100">
        <f>IF(SER_hh_tes!L9=0,0,1000000/0.086*SER_hh_tes!L9/SER_hh_num!L9)</f>
        <v>64911.42112391696</v>
      </c>
      <c r="M9" s="100">
        <f>IF(SER_hh_tes!M9=0,0,1000000/0.086*SER_hh_tes!M9/SER_hh_num!M9)</f>
        <v>60959.14301325268</v>
      </c>
      <c r="N9" s="100">
        <f>IF(SER_hh_tes!N9=0,0,1000000/0.086*SER_hh_tes!N9/SER_hh_num!N9)</f>
        <v>57274.336282994125</v>
      </c>
      <c r="O9" s="100">
        <f>IF(SER_hh_tes!O9=0,0,1000000/0.086*SER_hh_tes!O9/SER_hh_num!O9)</f>
        <v>54532.532433588116</v>
      </c>
      <c r="P9" s="100">
        <f>IF(SER_hh_tes!P9=0,0,1000000/0.086*SER_hh_tes!P9/SER_hh_num!P9)</f>
        <v>53257.418491168421</v>
      </c>
      <c r="Q9" s="100">
        <f>IF(SER_hh_tes!Q9=0,0,1000000/0.086*SER_hh_tes!Q9/SER_hh_num!Q9)</f>
        <v>53345.16318286219</v>
      </c>
    </row>
    <row r="10" spans="1:17" ht="12" customHeight="1" x14ac:dyDescent="0.25">
      <c r="A10" s="88" t="s">
        <v>34</v>
      </c>
      <c r="B10" s="100">
        <f>IF(SER_hh_tes!B10=0,0,1000000/0.086*SER_hh_tes!B10/SER_hh_num!B10)</f>
        <v>83305.803823237598</v>
      </c>
      <c r="C10" s="100">
        <f>IF(SER_hh_tes!C10=0,0,1000000/0.086*SER_hh_tes!C10/SER_hh_num!C10)</f>
        <v>87945.618525243335</v>
      </c>
      <c r="D10" s="100">
        <f>IF(SER_hh_tes!D10=0,0,1000000/0.086*SER_hh_tes!D10/SER_hh_num!D10)</f>
        <v>80441.465992900645</v>
      </c>
      <c r="E10" s="100">
        <f>IF(SER_hh_tes!E10=0,0,1000000/0.086*SER_hh_tes!E10/SER_hh_num!E10)</f>
        <v>90584.510544268982</v>
      </c>
      <c r="F10" s="100">
        <f>IF(SER_hh_tes!F10=0,0,1000000/0.086*SER_hh_tes!F10/SER_hh_num!F10)</f>
        <v>88980.683465423936</v>
      </c>
      <c r="G10" s="100">
        <f>IF(SER_hh_tes!G10=0,0,1000000/0.086*SER_hh_tes!G10/SER_hh_num!G10)</f>
        <v>81357.203699132311</v>
      </c>
      <c r="H10" s="100">
        <f>IF(SER_hh_tes!H10=0,0,1000000/0.086*SER_hh_tes!H10/SER_hh_num!H10)</f>
        <v>70510.563451335693</v>
      </c>
      <c r="I10" s="100">
        <f>IF(SER_hh_tes!I10=0,0,1000000/0.086*SER_hh_tes!I10/SER_hh_num!I10)</f>
        <v>88398.900939468876</v>
      </c>
      <c r="J10" s="100">
        <f>IF(SER_hh_tes!J10=0,0,1000000/0.086*SER_hh_tes!J10/SER_hh_num!J10)</f>
        <v>69096.978918770692</v>
      </c>
      <c r="K10" s="100">
        <f>IF(SER_hh_tes!K10=0,0,1000000/0.086*SER_hh_tes!K10/SER_hh_num!K10)</f>
        <v>62093.864008316996</v>
      </c>
      <c r="L10" s="100">
        <f>IF(SER_hh_tes!L10=0,0,1000000/0.086*SER_hh_tes!L10/SER_hh_num!L10)</f>
        <v>67670.55617325331</v>
      </c>
      <c r="M10" s="100">
        <f>IF(SER_hh_tes!M10=0,0,1000000/0.086*SER_hh_tes!M10/SER_hh_num!M10)</f>
        <v>62418.413935434008</v>
      </c>
      <c r="N10" s="100">
        <f>IF(SER_hh_tes!N10=0,0,1000000/0.086*SER_hh_tes!N10/SER_hh_num!N10)</f>
        <v>59084.198862262761</v>
      </c>
      <c r="O10" s="100">
        <f>IF(SER_hh_tes!O10=0,0,1000000/0.086*SER_hh_tes!O10/SER_hh_num!O10)</f>
        <v>56772.314040808174</v>
      </c>
      <c r="P10" s="100">
        <f>IF(SER_hh_tes!P10=0,0,1000000/0.086*SER_hh_tes!P10/SER_hh_num!P10)</f>
        <v>52812.375595075995</v>
      </c>
      <c r="Q10" s="100">
        <f>IF(SER_hh_tes!Q10=0,0,1000000/0.086*SER_hh_tes!Q10/SER_hh_num!Q10)</f>
        <v>53049.460034543212</v>
      </c>
    </row>
    <row r="11" spans="1:17" ht="12" customHeight="1" x14ac:dyDescent="0.25">
      <c r="A11" s="88" t="s">
        <v>61</v>
      </c>
      <c r="B11" s="100">
        <f>IF(SER_hh_tes!B11=0,0,1000000/0.086*SER_hh_tes!B11/SER_hh_num!B11)</f>
        <v>0</v>
      </c>
      <c r="C11" s="100">
        <f>IF(SER_hh_tes!C11=0,0,1000000/0.086*SER_hh_tes!C11/SER_hh_num!C11)</f>
        <v>0</v>
      </c>
      <c r="D11" s="100">
        <f>IF(SER_hh_tes!D11=0,0,1000000/0.086*SER_hh_tes!D11/SER_hh_num!D11)</f>
        <v>0</v>
      </c>
      <c r="E11" s="100">
        <f>IF(SER_hh_tes!E11=0,0,1000000/0.086*SER_hh_tes!E11/SER_hh_num!E11)</f>
        <v>0</v>
      </c>
      <c r="F11" s="100">
        <f>IF(SER_hh_tes!F11=0,0,1000000/0.086*SER_hh_tes!F11/SER_hh_num!F11)</f>
        <v>0</v>
      </c>
      <c r="G11" s="100">
        <f>IF(SER_hh_tes!G11=0,0,1000000/0.086*SER_hh_tes!G11/SER_hh_num!G11)</f>
        <v>0</v>
      </c>
      <c r="H11" s="100">
        <f>IF(SER_hh_tes!H11=0,0,1000000/0.086*SER_hh_tes!H11/SER_hh_num!H11)</f>
        <v>0</v>
      </c>
      <c r="I11" s="100">
        <f>IF(SER_hh_tes!I11=0,0,1000000/0.086*SER_hh_tes!I11/SER_hh_num!I11)</f>
        <v>0</v>
      </c>
      <c r="J11" s="100">
        <f>IF(SER_hh_tes!J11=0,0,1000000/0.086*SER_hh_tes!J11/SER_hh_num!J11)</f>
        <v>0</v>
      </c>
      <c r="K11" s="100">
        <f>IF(SER_hh_tes!K11=0,0,1000000/0.086*SER_hh_tes!K11/SER_hh_num!K11)</f>
        <v>0</v>
      </c>
      <c r="L11" s="100">
        <f>IF(SER_hh_tes!L11=0,0,1000000/0.086*SER_hh_tes!L11/SER_hh_num!L11)</f>
        <v>0</v>
      </c>
      <c r="M11" s="100">
        <f>IF(SER_hh_tes!M11=0,0,1000000/0.086*SER_hh_tes!M11/SER_hh_num!M11)</f>
        <v>0</v>
      </c>
      <c r="N11" s="100">
        <f>IF(SER_hh_tes!N11=0,0,1000000/0.086*SER_hh_tes!N11/SER_hh_num!N11)</f>
        <v>0</v>
      </c>
      <c r="O11" s="100">
        <f>IF(SER_hh_tes!O11=0,0,1000000/0.086*SER_hh_tes!O11/SER_hh_num!O11)</f>
        <v>0</v>
      </c>
      <c r="P11" s="100">
        <f>IF(SER_hh_tes!P11=0,0,1000000/0.086*SER_hh_tes!P11/SER_hh_num!P11)</f>
        <v>0</v>
      </c>
      <c r="Q11" s="100">
        <f>IF(SER_hh_tes!Q11=0,0,1000000/0.086*SER_hh_tes!Q11/SER_hh_num!Q11)</f>
        <v>0</v>
      </c>
    </row>
    <row r="12" spans="1:17" ht="12" customHeight="1" x14ac:dyDescent="0.25">
      <c r="A12" s="88" t="s">
        <v>42</v>
      </c>
      <c r="B12" s="100">
        <f>IF(SER_hh_tes!B12=0,0,1000000/0.086*SER_hh_tes!B12/SER_hh_num!B12)</f>
        <v>83720.260558676586</v>
      </c>
      <c r="C12" s="100">
        <f>IF(SER_hh_tes!C12=0,0,1000000/0.086*SER_hh_tes!C12/SER_hh_num!C12)</f>
        <v>87676.980314973276</v>
      </c>
      <c r="D12" s="100">
        <f>IF(SER_hh_tes!D12=0,0,1000000/0.086*SER_hh_tes!D12/SER_hh_num!D12)</f>
        <v>79675.983221163027</v>
      </c>
      <c r="E12" s="100">
        <f>IF(SER_hh_tes!E12=0,0,1000000/0.086*SER_hh_tes!E12/SER_hh_num!E12)</f>
        <v>78499.175752980984</v>
      </c>
      <c r="F12" s="100">
        <f>IF(SER_hh_tes!F12=0,0,1000000/0.086*SER_hh_tes!F12/SER_hh_num!F12)</f>
        <v>80911.228109054136</v>
      </c>
      <c r="G12" s="100">
        <f>IF(SER_hh_tes!G12=0,0,1000000/0.086*SER_hh_tes!G12/SER_hh_num!G12)</f>
        <v>79409.488492988196</v>
      </c>
      <c r="H12" s="100">
        <f>IF(SER_hh_tes!H12=0,0,1000000/0.086*SER_hh_tes!H12/SER_hh_num!H12)</f>
        <v>66619.025294585692</v>
      </c>
      <c r="I12" s="100">
        <f>IF(SER_hh_tes!I12=0,0,1000000/0.086*SER_hh_tes!I12/SER_hh_num!I12)</f>
        <v>60205.651622937134</v>
      </c>
      <c r="J12" s="100">
        <f>IF(SER_hh_tes!J12=0,0,1000000/0.086*SER_hh_tes!J12/SER_hh_num!J12)</f>
        <v>62219.630980744107</v>
      </c>
      <c r="K12" s="100">
        <f>IF(SER_hh_tes!K12=0,0,1000000/0.086*SER_hh_tes!K12/SER_hh_num!K12)</f>
        <v>59926.632299796438</v>
      </c>
      <c r="L12" s="100">
        <f>IF(SER_hh_tes!L12=0,0,1000000/0.086*SER_hh_tes!L12/SER_hh_num!L12)</f>
        <v>62091.507420008362</v>
      </c>
      <c r="M12" s="100">
        <f>IF(SER_hh_tes!M12=0,0,1000000/0.086*SER_hh_tes!M12/SER_hh_num!M12)</f>
        <v>57567.097057473715</v>
      </c>
      <c r="N12" s="100">
        <f>IF(SER_hh_tes!N12=0,0,1000000/0.086*SER_hh_tes!N12/SER_hh_num!N12)</f>
        <v>55033.312882127953</v>
      </c>
      <c r="O12" s="100">
        <f>IF(SER_hh_tes!O12=0,0,1000000/0.086*SER_hh_tes!O12/SER_hh_num!O12)</f>
        <v>51767.97038078418</v>
      </c>
      <c r="P12" s="100">
        <f>IF(SER_hh_tes!P12=0,0,1000000/0.086*SER_hh_tes!P12/SER_hh_num!P12)</f>
        <v>49572.77413866733</v>
      </c>
      <c r="Q12" s="100">
        <f>IF(SER_hh_tes!Q12=0,0,1000000/0.086*SER_hh_tes!Q12/SER_hh_num!Q12)</f>
        <v>51269.187891979527</v>
      </c>
    </row>
    <row r="13" spans="1:17" ht="12" customHeight="1" x14ac:dyDescent="0.25">
      <c r="A13" s="88" t="s">
        <v>105</v>
      </c>
      <c r="B13" s="100">
        <f>IF(SER_hh_tes!B13=0,0,1000000/0.086*SER_hh_tes!B13/SER_hh_num!B13)</f>
        <v>84113.654160697697</v>
      </c>
      <c r="C13" s="100">
        <f>IF(SER_hh_tes!C13=0,0,1000000/0.086*SER_hh_tes!C13/SER_hh_num!C13)</f>
        <v>85103.512777528333</v>
      </c>
      <c r="D13" s="100">
        <f>IF(SER_hh_tes!D13=0,0,1000000/0.086*SER_hh_tes!D13/SER_hh_num!D13)</f>
        <v>77815.73022779396</v>
      </c>
      <c r="E13" s="100">
        <f>IF(SER_hh_tes!E13=0,0,1000000/0.086*SER_hh_tes!E13/SER_hh_num!E13)</f>
        <v>86876.044464167921</v>
      </c>
      <c r="F13" s="100">
        <f>IF(SER_hh_tes!F13=0,0,1000000/0.086*SER_hh_tes!F13/SER_hh_num!F13)</f>
        <v>84774.959178060686</v>
      </c>
      <c r="G13" s="100">
        <f>IF(SER_hh_tes!G13=0,0,1000000/0.086*SER_hh_tes!G13/SER_hh_num!G13)</f>
        <v>74379.399488104376</v>
      </c>
      <c r="H13" s="100">
        <f>IF(SER_hh_tes!H13=0,0,1000000/0.086*SER_hh_tes!H13/SER_hh_num!H13)</f>
        <v>68671.983703382546</v>
      </c>
      <c r="I13" s="100">
        <f>IF(SER_hh_tes!I13=0,0,1000000/0.086*SER_hh_tes!I13/SER_hh_num!I13)</f>
        <v>61891.498007517213</v>
      </c>
      <c r="J13" s="100">
        <f>IF(SER_hh_tes!J13=0,0,1000000/0.086*SER_hh_tes!J13/SER_hh_num!J13)</f>
        <v>66208.851432397365</v>
      </c>
      <c r="K13" s="100">
        <f>IF(SER_hh_tes!K13=0,0,1000000/0.086*SER_hh_tes!K13/SER_hh_num!K13)</f>
        <v>61056.750786783297</v>
      </c>
      <c r="L13" s="100">
        <f>IF(SER_hh_tes!L13=0,0,1000000/0.086*SER_hh_tes!L13/SER_hh_num!L13)</f>
        <v>62814.668325246814</v>
      </c>
      <c r="M13" s="100">
        <f>IF(SER_hh_tes!M13=0,0,1000000/0.086*SER_hh_tes!M13/SER_hh_num!M13)</f>
        <v>58457.831054141723</v>
      </c>
      <c r="N13" s="100">
        <f>IF(SER_hh_tes!N13=0,0,1000000/0.086*SER_hh_tes!N13/SER_hh_num!N13)</f>
        <v>58782.93279149416</v>
      </c>
      <c r="O13" s="100">
        <f>IF(SER_hh_tes!O13=0,0,1000000/0.086*SER_hh_tes!O13/SER_hh_num!O13)</f>
        <v>58578.914574593349</v>
      </c>
      <c r="P13" s="100">
        <f>IF(SER_hh_tes!P13=0,0,1000000/0.086*SER_hh_tes!P13/SER_hh_num!P13)</f>
        <v>56422.205646516762</v>
      </c>
      <c r="Q13" s="100">
        <f>IF(SER_hh_tes!Q13=0,0,1000000/0.086*SER_hh_tes!Q13/SER_hh_num!Q13)</f>
        <v>57879.361832714152</v>
      </c>
    </row>
    <row r="14" spans="1:17" ht="12" customHeight="1" x14ac:dyDescent="0.25">
      <c r="A14" s="51" t="s">
        <v>104</v>
      </c>
      <c r="B14" s="22">
        <f>IF(SER_hh_tes!B14=0,0,1000000/0.086*SER_hh_tes!B14/SER_hh_num!B14)</f>
        <v>84113.654160697668</v>
      </c>
      <c r="C14" s="22">
        <f>IF(SER_hh_tes!C14=0,0,1000000/0.086*SER_hh_tes!C14/SER_hh_num!C14)</f>
        <v>85814.115990644495</v>
      </c>
      <c r="D14" s="22">
        <f>IF(SER_hh_tes!D14=0,0,1000000/0.086*SER_hh_tes!D14/SER_hh_num!D14)</f>
        <v>72465.7167878529</v>
      </c>
      <c r="E14" s="22">
        <f>IF(SER_hh_tes!E14=0,0,1000000/0.086*SER_hh_tes!E14/SER_hh_num!E14)</f>
        <v>86672.380288950575</v>
      </c>
      <c r="F14" s="22">
        <f>IF(SER_hh_tes!F14=0,0,1000000/0.086*SER_hh_tes!F14/SER_hh_num!F14)</f>
        <v>75501.230175159348</v>
      </c>
      <c r="G14" s="22">
        <f>IF(SER_hh_tes!G14=0,0,1000000/0.086*SER_hh_tes!G14/SER_hh_num!G14)</f>
        <v>72670.010452226794</v>
      </c>
      <c r="H14" s="22">
        <f>IF(SER_hh_tes!H14=0,0,1000000/0.086*SER_hh_tes!H14/SER_hh_num!H14)</f>
        <v>67502.431113726678</v>
      </c>
      <c r="I14" s="22">
        <f>IF(SER_hh_tes!I14=0,0,1000000/0.086*SER_hh_tes!I14/SER_hh_num!I14)</f>
        <v>61241.290065364912</v>
      </c>
      <c r="J14" s="22">
        <f>IF(SER_hh_tes!J14=0,0,1000000/0.086*SER_hh_tes!J14/SER_hh_num!J14)</f>
        <v>65784.15939893703</v>
      </c>
      <c r="K14" s="22">
        <f>IF(SER_hh_tes!K14=0,0,1000000/0.086*SER_hh_tes!K14/SER_hh_num!K14)</f>
        <v>61010.599180387013</v>
      </c>
      <c r="L14" s="22">
        <f>IF(SER_hh_tes!L14=0,0,1000000/0.086*SER_hh_tes!L14/SER_hh_num!L14)</f>
        <v>62526.175807725871</v>
      </c>
      <c r="M14" s="22">
        <f>IF(SER_hh_tes!M14=0,0,1000000/0.086*SER_hh_tes!M14/SER_hh_num!M14)</f>
        <v>57119.506813030952</v>
      </c>
      <c r="N14" s="22">
        <f>IF(SER_hh_tes!N14=0,0,1000000/0.086*SER_hh_tes!N14/SER_hh_num!N14)</f>
        <v>55687.668327781321</v>
      </c>
      <c r="O14" s="22">
        <f>IF(SER_hh_tes!O14=0,0,1000000/0.086*SER_hh_tes!O14/SER_hh_num!O14)</f>
        <v>59359.438210831955</v>
      </c>
      <c r="P14" s="22">
        <f>IF(SER_hh_tes!P14=0,0,1000000/0.086*SER_hh_tes!P14/SER_hh_num!P14)</f>
        <v>49949.922387987768</v>
      </c>
      <c r="Q14" s="22">
        <f>IF(SER_hh_tes!Q14=0,0,1000000/0.086*SER_hh_tes!Q14/SER_hh_num!Q14)</f>
        <v>50432.160121035507</v>
      </c>
    </row>
    <row r="15" spans="1:17" ht="12" customHeight="1" x14ac:dyDescent="0.25">
      <c r="A15" s="105" t="s">
        <v>108</v>
      </c>
      <c r="B15" s="104">
        <f>IF(SER_hh_tes!B15=0,0,1000000/0.086*SER_hh_tes!B15/SER_hh_num!B15)</f>
        <v>1099.8018490530969</v>
      </c>
      <c r="C15" s="104">
        <f>IF(SER_hh_tes!C15=0,0,1000000/0.086*SER_hh_tes!C15/SER_hh_num!C15)</f>
        <v>1156.3616302927055</v>
      </c>
      <c r="D15" s="104">
        <f>IF(SER_hh_tes!D15=0,0,1000000/0.086*SER_hh_tes!D15/SER_hh_num!D15)</f>
        <v>1078.3601517443699</v>
      </c>
      <c r="E15" s="104">
        <f>IF(SER_hh_tes!E15=0,0,1000000/0.086*SER_hh_tes!E15/SER_hh_num!E15)</f>
        <v>1167.8722353310857</v>
      </c>
      <c r="F15" s="104">
        <f>IF(SER_hh_tes!F15=0,0,1000000/0.086*SER_hh_tes!F15/SER_hh_num!F15)</f>
        <v>1157.0037030907529</v>
      </c>
      <c r="G15" s="104">
        <f>IF(SER_hh_tes!G15=0,0,1000000/0.086*SER_hh_tes!G15/SER_hh_num!G15)</f>
        <v>1064.9810332991765</v>
      </c>
      <c r="H15" s="104">
        <f>IF(SER_hh_tes!H15=0,0,1000000/0.086*SER_hh_tes!H15/SER_hh_num!H15)</f>
        <v>1024.7499369881943</v>
      </c>
      <c r="I15" s="104">
        <f>IF(SER_hh_tes!I15=0,0,1000000/0.086*SER_hh_tes!I15/SER_hh_num!I15)</f>
        <v>965.47778331696929</v>
      </c>
      <c r="J15" s="104">
        <f>IF(SER_hh_tes!J15=0,0,1000000/0.086*SER_hh_tes!J15/SER_hh_num!J15)</f>
        <v>1062.6646463233287</v>
      </c>
      <c r="K15" s="104">
        <f>IF(SER_hh_tes!K15=0,0,1000000/0.086*SER_hh_tes!K15/SER_hh_num!K15)</f>
        <v>978.414443423188</v>
      </c>
      <c r="L15" s="104">
        <f>IF(SER_hh_tes!L15=0,0,1000000/0.086*SER_hh_tes!L15/SER_hh_num!L15)</f>
        <v>934.62971704494726</v>
      </c>
      <c r="M15" s="104">
        <f>IF(SER_hh_tes!M15=0,0,1000000/0.086*SER_hh_tes!M15/SER_hh_num!M15)</f>
        <v>868.01332769279077</v>
      </c>
      <c r="N15" s="104">
        <f>IF(SER_hh_tes!N15=0,0,1000000/0.086*SER_hh_tes!N15/SER_hh_num!N15)</f>
        <v>812.25885627668777</v>
      </c>
      <c r="O15" s="104">
        <f>IF(SER_hh_tes!O15=0,0,1000000/0.086*SER_hh_tes!O15/SER_hh_num!O15)</f>
        <v>771.82018748167127</v>
      </c>
      <c r="P15" s="104">
        <f>IF(SER_hh_tes!P15=0,0,1000000/0.086*SER_hh_tes!P15/SER_hh_num!P15)</f>
        <v>744.50574941453795</v>
      </c>
      <c r="Q15" s="104">
        <f>IF(SER_hh_tes!Q15=0,0,1000000/0.086*SER_hh_tes!Q15/SER_hh_num!Q15)</f>
        <v>754.53303630246569</v>
      </c>
    </row>
    <row r="16" spans="1:17" ht="12.95" customHeight="1" x14ac:dyDescent="0.25">
      <c r="A16" s="90" t="s">
        <v>102</v>
      </c>
      <c r="B16" s="101">
        <f>IF(SER_hh_tes!B16=0,0,1000000/0.086*SER_hh_tes!B16/SER_hh_num!B16)</f>
        <v>10061.583220741</v>
      </c>
      <c r="C16" s="101">
        <f>IF(SER_hh_tes!C16=0,0,1000000/0.086*SER_hh_tes!C16/SER_hh_num!C16)</f>
        <v>10111.114300667479</v>
      </c>
      <c r="D16" s="101">
        <f>IF(SER_hh_tes!D16=0,0,1000000/0.086*SER_hh_tes!D16/SER_hh_num!D16)</f>
        <v>10160.272104047093</v>
      </c>
      <c r="E16" s="101">
        <f>IF(SER_hh_tes!E16=0,0,1000000/0.086*SER_hh_tes!E16/SER_hh_num!E16)</f>
        <v>10176.424540543665</v>
      </c>
      <c r="F16" s="101">
        <f>IF(SER_hh_tes!F16=0,0,1000000/0.086*SER_hh_tes!F16/SER_hh_num!F16)</f>
        <v>10229.588299688445</v>
      </c>
      <c r="G16" s="101">
        <f>IF(SER_hh_tes!G16=0,0,1000000/0.086*SER_hh_tes!G16/SER_hh_num!G16)</f>
        <v>10118.703252355324</v>
      </c>
      <c r="H16" s="101">
        <f>IF(SER_hh_tes!H16=0,0,1000000/0.086*SER_hh_tes!H16/SER_hh_num!H16)</f>
        <v>10185.25094545337</v>
      </c>
      <c r="I16" s="101">
        <f>IF(SER_hh_tes!I16=0,0,1000000/0.086*SER_hh_tes!I16/SER_hh_num!I16)</f>
        <v>10242.052377933702</v>
      </c>
      <c r="J16" s="101">
        <f>IF(SER_hh_tes!J16=0,0,1000000/0.086*SER_hh_tes!J16/SER_hh_num!J16)</f>
        <v>10215.764976922503</v>
      </c>
      <c r="K16" s="101">
        <f>IF(SER_hh_tes!K16=0,0,1000000/0.086*SER_hh_tes!K16/SER_hh_num!K16)</f>
        <v>10263.86380431193</v>
      </c>
      <c r="L16" s="101">
        <f>IF(SER_hh_tes!L16=0,0,1000000/0.086*SER_hh_tes!L16/SER_hh_num!L16)</f>
        <v>10291.756479748536</v>
      </c>
      <c r="M16" s="101">
        <f>IF(SER_hh_tes!M16=0,0,1000000/0.086*SER_hh_tes!M16/SER_hh_num!M16)</f>
        <v>10222.35985145373</v>
      </c>
      <c r="N16" s="101">
        <f>IF(SER_hh_tes!N16=0,0,1000000/0.086*SER_hh_tes!N16/SER_hh_num!N16)</f>
        <v>10440.482170734022</v>
      </c>
      <c r="O16" s="101">
        <f>IF(SER_hh_tes!O16=0,0,1000000/0.086*SER_hh_tes!O16/SER_hh_num!O16)</f>
        <v>10569.03458776256</v>
      </c>
      <c r="P16" s="101">
        <f>IF(SER_hh_tes!P16=0,0,1000000/0.086*SER_hh_tes!P16/SER_hh_num!P16)</f>
        <v>10641.636793026255</v>
      </c>
      <c r="Q16" s="101">
        <f>IF(SER_hh_tes!Q16=0,0,1000000/0.086*SER_hh_tes!Q16/SER_hh_num!Q16)</f>
        <v>10996.161442389484</v>
      </c>
    </row>
    <row r="17" spans="1:17" ht="12.95" customHeight="1" x14ac:dyDescent="0.25">
      <c r="A17" s="88" t="s">
        <v>101</v>
      </c>
      <c r="B17" s="103">
        <f>IF(SER_hh_tes!B17=0,0,1000000/0.086*SER_hh_tes!B17/SER_hh_num!B17)</f>
        <v>0</v>
      </c>
      <c r="C17" s="103">
        <f>IF(SER_hh_tes!C17=0,0,1000000/0.086*SER_hh_tes!C17/SER_hh_num!C17)</f>
        <v>0</v>
      </c>
      <c r="D17" s="103">
        <f>IF(SER_hh_tes!D17=0,0,1000000/0.086*SER_hh_tes!D17/SER_hh_num!D17)</f>
        <v>0</v>
      </c>
      <c r="E17" s="103">
        <f>IF(SER_hh_tes!E17=0,0,1000000/0.086*SER_hh_tes!E17/SER_hh_num!E17)</f>
        <v>0</v>
      </c>
      <c r="F17" s="103">
        <f>IF(SER_hh_tes!F17=0,0,1000000/0.086*SER_hh_tes!F17/SER_hh_num!F17)</f>
        <v>0</v>
      </c>
      <c r="G17" s="103">
        <f>IF(SER_hh_tes!G17=0,0,1000000/0.086*SER_hh_tes!G17/SER_hh_num!G17)</f>
        <v>1515.6337633850433</v>
      </c>
      <c r="H17" s="103">
        <f>IF(SER_hh_tes!H17=0,0,1000000/0.086*SER_hh_tes!H17/SER_hh_num!H17)</f>
        <v>1780.609394440537</v>
      </c>
      <c r="I17" s="103">
        <f>IF(SER_hh_tes!I17=0,0,1000000/0.086*SER_hh_tes!I17/SER_hh_num!I17)</f>
        <v>2101.6499677447673</v>
      </c>
      <c r="J17" s="103">
        <f>IF(SER_hh_tes!J17=0,0,1000000/0.086*SER_hh_tes!J17/SER_hh_num!J17)</f>
        <v>2183.1654864240572</v>
      </c>
      <c r="K17" s="103">
        <f>IF(SER_hh_tes!K17=0,0,1000000/0.086*SER_hh_tes!K17/SER_hh_num!K17)</f>
        <v>2468.9269642664381</v>
      </c>
      <c r="L17" s="103">
        <f>IF(SER_hh_tes!L17=0,0,1000000/0.086*SER_hh_tes!L17/SER_hh_num!L17)</f>
        <v>2560.5600044563989</v>
      </c>
      <c r="M17" s="103">
        <f>IF(SER_hh_tes!M17=0,0,1000000/0.086*SER_hh_tes!M17/SER_hh_num!M17)</f>
        <v>2593.8816330678542</v>
      </c>
      <c r="N17" s="103">
        <f>IF(SER_hh_tes!N17=0,0,1000000/0.086*SER_hh_tes!N17/SER_hh_num!N17)</f>
        <v>2663.3928347913416</v>
      </c>
      <c r="O17" s="103">
        <f>IF(SER_hh_tes!O17=0,0,1000000/0.086*SER_hh_tes!O17/SER_hh_num!O17)</f>
        <v>2839.0663445651098</v>
      </c>
      <c r="P17" s="103">
        <f>IF(SER_hh_tes!P17=0,0,1000000/0.086*SER_hh_tes!P17/SER_hh_num!P17)</f>
        <v>3120.0264010574592</v>
      </c>
      <c r="Q17" s="103">
        <f>IF(SER_hh_tes!Q17=0,0,1000000/0.086*SER_hh_tes!Q17/SER_hh_num!Q17)</f>
        <v>3983.9573373137564</v>
      </c>
    </row>
    <row r="18" spans="1:17" ht="12" customHeight="1" x14ac:dyDescent="0.25">
      <c r="A18" s="88" t="s">
        <v>100</v>
      </c>
      <c r="B18" s="103">
        <f>IF(SER_hh_tes!B18=0,0,1000000/0.086*SER_hh_tes!B18/SER_hh_num!B18)</f>
        <v>10061.583220741</v>
      </c>
      <c r="C18" s="103">
        <f>IF(SER_hh_tes!C18=0,0,1000000/0.086*SER_hh_tes!C18/SER_hh_num!C18)</f>
        <v>10111.114300667479</v>
      </c>
      <c r="D18" s="103">
        <f>IF(SER_hh_tes!D18=0,0,1000000/0.086*SER_hh_tes!D18/SER_hh_num!D18)</f>
        <v>10160.272104047093</v>
      </c>
      <c r="E18" s="103">
        <f>IF(SER_hh_tes!E18=0,0,1000000/0.086*SER_hh_tes!E18/SER_hh_num!E18)</f>
        <v>10176.424540543665</v>
      </c>
      <c r="F18" s="103">
        <f>IF(SER_hh_tes!F18=0,0,1000000/0.086*SER_hh_tes!F18/SER_hh_num!F18)</f>
        <v>10229.588299688445</v>
      </c>
      <c r="G18" s="103">
        <f>IF(SER_hh_tes!G18=0,0,1000000/0.086*SER_hh_tes!G18/SER_hh_num!G18)</f>
        <v>10315.662948176279</v>
      </c>
      <c r="H18" s="103">
        <f>IF(SER_hh_tes!H18=0,0,1000000/0.086*SER_hh_tes!H18/SER_hh_num!H18)</f>
        <v>10357.651668737257</v>
      </c>
      <c r="I18" s="103">
        <f>IF(SER_hh_tes!I18=0,0,1000000/0.086*SER_hh_tes!I18/SER_hh_num!I18)</f>
        <v>10405.75990249178</v>
      </c>
      <c r="J18" s="103">
        <f>IF(SER_hh_tes!J18=0,0,1000000/0.086*SER_hh_tes!J18/SER_hh_num!J18)</f>
        <v>10365.602920700525</v>
      </c>
      <c r="K18" s="103">
        <f>IF(SER_hh_tes!K18=0,0,1000000/0.086*SER_hh_tes!K18/SER_hh_num!K18)</f>
        <v>10415.926504009161</v>
      </c>
      <c r="L18" s="103">
        <f>IF(SER_hh_tes!L18=0,0,1000000/0.086*SER_hh_tes!L18/SER_hh_num!L18)</f>
        <v>10432.896881879389</v>
      </c>
      <c r="M18" s="103">
        <f>IF(SER_hh_tes!M18=0,0,1000000/0.086*SER_hh_tes!M18/SER_hh_num!M18)</f>
        <v>10366.85411457533</v>
      </c>
      <c r="N18" s="103">
        <f>IF(SER_hh_tes!N18=0,0,1000000/0.086*SER_hh_tes!N18/SER_hh_num!N18)</f>
        <v>10590.236652021082</v>
      </c>
      <c r="O18" s="103">
        <f>IF(SER_hh_tes!O18=0,0,1000000/0.086*SER_hh_tes!O18/SER_hh_num!O18)</f>
        <v>10747.083327557155</v>
      </c>
      <c r="P18" s="103">
        <f>IF(SER_hh_tes!P18=0,0,1000000/0.086*SER_hh_tes!P18/SER_hh_num!P18)</f>
        <v>10866.977005876935</v>
      </c>
      <c r="Q18" s="103">
        <f>IF(SER_hh_tes!Q18=0,0,1000000/0.086*SER_hh_tes!Q18/SER_hh_num!Q18)</f>
        <v>11281.134277785744</v>
      </c>
    </row>
    <row r="19" spans="1:17" ht="12.95" customHeight="1" x14ac:dyDescent="0.25">
      <c r="A19" s="90" t="s">
        <v>47</v>
      </c>
      <c r="B19" s="101">
        <f>IF(SER_hh_tes!B19=0,0,1000000/0.086*SER_hh_tes!B19/SER_hh_num!B19)</f>
        <v>6938.4500951589298</v>
      </c>
      <c r="C19" s="101">
        <f>IF(SER_hh_tes!C19=0,0,1000000/0.086*SER_hh_tes!C19/SER_hh_num!C19)</f>
        <v>6978.0404764854411</v>
      </c>
      <c r="D19" s="101">
        <f>IF(SER_hh_tes!D19=0,0,1000000/0.086*SER_hh_tes!D19/SER_hh_num!D19)</f>
        <v>7010.7880970300557</v>
      </c>
      <c r="E19" s="101">
        <f>IF(SER_hh_tes!E19=0,0,1000000/0.086*SER_hh_tes!E19/SER_hh_num!E19)</f>
        <v>7043.0753836592148</v>
      </c>
      <c r="F19" s="101">
        <f>IF(SER_hh_tes!F19=0,0,1000000/0.086*SER_hh_tes!F19/SER_hh_num!F19)</f>
        <v>7108.6521393587136</v>
      </c>
      <c r="G19" s="101">
        <f>IF(SER_hh_tes!G19=0,0,1000000/0.086*SER_hh_tes!G19/SER_hh_num!G19)</f>
        <v>7154.972776161635</v>
      </c>
      <c r="H19" s="101">
        <f>IF(SER_hh_tes!H19=0,0,1000000/0.086*SER_hh_tes!H19/SER_hh_num!H19)</f>
        <v>7221.2509753883069</v>
      </c>
      <c r="I19" s="101">
        <f>IF(SER_hh_tes!I19=0,0,1000000/0.086*SER_hh_tes!I19/SER_hh_num!I19)</f>
        <v>7241.9903408104856</v>
      </c>
      <c r="J19" s="101">
        <f>IF(SER_hh_tes!J19=0,0,1000000/0.086*SER_hh_tes!J19/SER_hh_num!J19)</f>
        <v>7282.2687842506284</v>
      </c>
      <c r="K19" s="101">
        <f>IF(SER_hh_tes!K19=0,0,1000000/0.086*SER_hh_tes!K19/SER_hh_num!K19)</f>
        <v>7272.6619012228166</v>
      </c>
      <c r="L19" s="101">
        <f>IF(SER_hh_tes!L19=0,0,1000000/0.086*SER_hh_tes!L19/SER_hh_num!L19)</f>
        <v>7292.702036416571</v>
      </c>
      <c r="M19" s="101">
        <f>IF(SER_hh_tes!M19=0,0,1000000/0.086*SER_hh_tes!M19/SER_hh_num!M19)</f>
        <v>7352.2456855911778</v>
      </c>
      <c r="N19" s="101">
        <f>IF(SER_hh_tes!N19=0,0,1000000/0.086*SER_hh_tes!N19/SER_hh_num!N19)</f>
        <v>7411.1848724591227</v>
      </c>
      <c r="O19" s="101">
        <f>IF(SER_hh_tes!O19=0,0,1000000/0.086*SER_hh_tes!O19/SER_hh_num!O19)</f>
        <v>7469.6975595562981</v>
      </c>
      <c r="P19" s="101">
        <f>IF(SER_hh_tes!P19=0,0,1000000/0.086*SER_hh_tes!P19/SER_hh_num!P19)</f>
        <v>7521.7312268469705</v>
      </c>
      <c r="Q19" s="101">
        <f>IF(SER_hh_tes!Q19=0,0,1000000/0.086*SER_hh_tes!Q19/SER_hh_num!Q19)</f>
        <v>7600.8784897378373</v>
      </c>
    </row>
    <row r="20" spans="1:17" ht="12" customHeight="1" x14ac:dyDescent="0.25">
      <c r="A20" s="88" t="s">
        <v>38</v>
      </c>
      <c r="B20" s="100">
        <f>IF(SER_hh_tes!B20=0,0,1000000/0.086*SER_hh_tes!B20/SER_hh_num!B20)</f>
        <v>0</v>
      </c>
      <c r="C20" s="100">
        <f>IF(SER_hh_tes!C20=0,0,1000000/0.086*SER_hh_tes!C20/SER_hh_num!C20)</f>
        <v>0</v>
      </c>
      <c r="D20" s="100">
        <f>IF(SER_hh_tes!D20=0,0,1000000/0.086*SER_hh_tes!D20/SER_hh_num!D20)</f>
        <v>0</v>
      </c>
      <c r="E20" s="100">
        <f>IF(SER_hh_tes!E20=0,0,1000000/0.086*SER_hh_tes!E20/SER_hh_num!E20)</f>
        <v>0</v>
      </c>
      <c r="F20" s="100">
        <f>IF(SER_hh_tes!F20=0,0,1000000/0.086*SER_hh_tes!F20/SER_hh_num!F20)</f>
        <v>0</v>
      </c>
      <c r="G20" s="100">
        <f>IF(SER_hh_tes!G20=0,0,1000000/0.086*SER_hh_tes!G20/SER_hh_num!G20)</f>
        <v>0</v>
      </c>
      <c r="H20" s="100">
        <f>IF(SER_hh_tes!H20=0,0,1000000/0.086*SER_hh_tes!H20/SER_hh_num!H20)</f>
        <v>0</v>
      </c>
      <c r="I20" s="100">
        <f>IF(SER_hh_tes!I20=0,0,1000000/0.086*SER_hh_tes!I20/SER_hh_num!I20)</f>
        <v>0</v>
      </c>
      <c r="J20" s="100">
        <f>IF(SER_hh_tes!J20=0,0,1000000/0.086*SER_hh_tes!J20/SER_hh_num!J20)</f>
        <v>0</v>
      </c>
      <c r="K20" s="100">
        <f>IF(SER_hh_tes!K20=0,0,1000000/0.086*SER_hh_tes!K20/SER_hh_num!K20)</f>
        <v>0</v>
      </c>
      <c r="L20" s="100">
        <f>IF(SER_hh_tes!L20=0,0,1000000/0.086*SER_hh_tes!L20/SER_hh_num!L20)</f>
        <v>0</v>
      </c>
      <c r="M20" s="100">
        <f>IF(SER_hh_tes!M20=0,0,1000000/0.086*SER_hh_tes!M20/SER_hh_num!M20)</f>
        <v>0</v>
      </c>
      <c r="N20" s="100">
        <f>IF(SER_hh_tes!N20=0,0,1000000/0.086*SER_hh_tes!N20/SER_hh_num!N20)</f>
        <v>0</v>
      </c>
      <c r="O20" s="100">
        <f>IF(SER_hh_tes!O20=0,0,1000000/0.086*SER_hh_tes!O20/SER_hh_num!O20)</f>
        <v>0</v>
      </c>
      <c r="P20" s="100">
        <f>IF(SER_hh_tes!P20=0,0,1000000/0.086*SER_hh_tes!P20/SER_hh_num!P20)</f>
        <v>0</v>
      </c>
      <c r="Q20" s="100">
        <f>IF(SER_hh_tes!Q20=0,0,1000000/0.086*SER_hh_tes!Q20/SER_hh_num!Q20)</f>
        <v>0</v>
      </c>
    </row>
    <row r="21" spans="1:17" s="28" customFormat="1" ht="12" customHeight="1" x14ac:dyDescent="0.25">
      <c r="A21" s="88" t="s">
        <v>66</v>
      </c>
      <c r="B21" s="100">
        <f>IF(SER_hh_tes!B21=0,0,1000000/0.086*SER_hh_tes!B21/SER_hh_num!B21)</f>
        <v>0</v>
      </c>
      <c r="C21" s="100">
        <f>IF(SER_hh_tes!C21=0,0,1000000/0.086*SER_hh_tes!C21/SER_hh_num!C21)</f>
        <v>0</v>
      </c>
      <c r="D21" s="100">
        <f>IF(SER_hh_tes!D21=0,0,1000000/0.086*SER_hh_tes!D21/SER_hh_num!D21)</f>
        <v>0</v>
      </c>
      <c r="E21" s="100">
        <f>IF(SER_hh_tes!E21=0,0,1000000/0.086*SER_hh_tes!E21/SER_hh_num!E21)</f>
        <v>0</v>
      </c>
      <c r="F21" s="100">
        <f>IF(SER_hh_tes!F21=0,0,1000000/0.086*SER_hh_tes!F21/SER_hh_num!F21)</f>
        <v>0</v>
      </c>
      <c r="G21" s="100">
        <f>IF(SER_hh_tes!G21=0,0,1000000/0.086*SER_hh_tes!G21/SER_hh_num!G21)</f>
        <v>0</v>
      </c>
      <c r="H21" s="100">
        <f>IF(SER_hh_tes!H21=0,0,1000000/0.086*SER_hh_tes!H21/SER_hh_num!H21)</f>
        <v>0</v>
      </c>
      <c r="I21" s="100">
        <f>IF(SER_hh_tes!I21=0,0,1000000/0.086*SER_hh_tes!I21/SER_hh_num!I21)</f>
        <v>0</v>
      </c>
      <c r="J21" s="100">
        <f>IF(SER_hh_tes!J21=0,0,1000000/0.086*SER_hh_tes!J21/SER_hh_num!J21)</f>
        <v>0</v>
      </c>
      <c r="K21" s="100">
        <f>IF(SER_hh_tes!K21=0,0,1000000/0.086*SER_hh_tes!K21/SER_hh_num!K21)</f>
        <v>0</v>
      </c>
      <c r="L21" s="100">
        <f>IF(SER_hh_tes!L21=0,0,1000000/0.086*SER_hh_tes!L21/SER_hh_num!L21)</f>
        <v>0</v>
      </c>
      <c r="M21" s="100">
        <f>IF(SER_hh_tes!M21=0,0,1000000/0.086*SER_hh_tes!M21/SER_hh_num!M21)</f>
        <v>0</v>
      </c>
      <c r="N21" s="100">
        <f>IF(SER_hh_tes!N21=0,0,1000000/0.086*SER_hh_tes!N21/SER_hh_num!N21)</f>
        <v>0</v>
      </c>
      <c r="O21" s="100">
        <f>IF(SER_hh_tes!O21=0,0,1000000/0.086*SER_hh_tes!O21/SER_hh_num!O21)</f>
        <v>0</v>
      </c>
      <c r="P21" s="100">
        <f>IF(SER_hh_tes!P21=0,0,1000000/0.086*SER_hh_tes!P21/SER_hh_num!P21)</f>
        <v>0</v>
      </c>
      <c r="Q21" s="100">
        <f>IF(SER_hh_tes!Q21=0,0,1000000/0.086*SER_hh_tes!Q21/SER_hh_num!Q21)</f>
        <v>0</v>
      </c>
    </row>
    <row r="22" spans="1:17" ht="12" customHeight="1" x14ac:dyDescent="0.25">
      <c r="A22" s="88" t="s">
        <v>99</v>
      </c>
      <c r="B22" s="100">
        <f>IF(SER_hh_tes!B22=0,0,1000000/0.086*SER_hh_tes!B22/SER_hh_num!B22)</f>
        <v>0</v>
      </c>
      <c r="C22" s="100">
        <f>IF(SER_hh_tes!C22=0,0,1000000/0.086*SER_hh_tes!C22/SER_hh_num!C22)</f>
        <v>0</v>
      </c>
      <c r="D22" s="100">
        <f>IF(SER_hh_tes!D22=0,0,1000000/0.086*SER_hh_tes!D22/SER_hh_num!D22)</f>
        <v>0</v>
      </c>
      <c r="E22" s="100">
        <f>IF(SER_hh_tes!E22=0,0,1000000/0.086*SER_hh_tes!E22/SER_hh_num!E22)</f>
        <v>0</v>
      </c>
      <c r="F22" s="100">
        <f>IF(SER_hh_tes!F22=0,0,1000000/0.086*SER_hh_tes!F22/SER_hh_num!F22)</f>
        <v>0</v>
      </c>
      <c r="G22" s="100">
        <f>IF(SER_hh_tes!G22=0,0,1000000/0.086*SER_hh_tes!G22/SER_hh_num!G22)</f>
        <v>0</v>
      </c>
      <c r="H22" s="100">
        <f>IF(SER_hh_tes!H22=0,0,1000000/0.086*SER_hh_tes!H22/SER_hh_num!H22)</f>
        <v>0</v>
      </c>
      <c r="I22" s="100">
        <f>IF(SER_hh_tes!I22=0,0,1000000/0.086*SER_hh_tes!I22/SER_hh_num!I22)</f>
        <v>0</v>
      </c>
      <c r="J22" s="100">
        <f>IF(SER_hh_tes!J22=0,0,1000000/0.086*SER_hh_tes!J22/SER_hh_num!J22)</f>
        <v>0</v>
      </c>
      <c r="K22" s="100">
        <f>IF(SER_hh_tes!K22=0,0,1000000/0.086*SER_hh_tes!K22/SER_hh_num!K22)</f>
        <v>0</v>
      </c>
      <c r="L22" s="100">
        <f>IF(SER_hh_tes!L22=0,0,1000000/0.086*SER_hh_tes!L22/SER_hh_num!L22)</f>
        <v>0</v>
      </c>
      <c r="M22" s="100">
        <f>IF(SER_hh_tes!M22=0,0,1000000/0.086*SER_hh_tes!M22/SER_hh_num!M22)</f>
        <v>0</v>
      </c>
      <c r="N22" s="100">
        <f>IF(SER_hh_tes!N22=0,0,1000000/0.086*SER_hh_tes!N22/SER_hh_num!N22)</f>
        <v>0</v>
      </c>
      <c r="O22" s="100">
        <f>IF(SER_hh_tes!O22=0,0,1000000/0.086*SER_hh_tes!O22/SER_hh_num!O22)</f>
        <v>0</v>
      </c>
      <c r="P22" s="100">
        <f>IF(SER_hh_tes!P22=0,0,1000000/0.086*SER_hh_tes!P22/SER_hh_num!P22)</f>
        <v>0</v>
      </c>
      <c r="Q22" s="100">
        <f>IF(SER_hh_tes!Q22=0,0,1000000/0.086*SER_hh_tes!Q22/SER_hh_num!Q22)</f>
        <v>0</v>
      </c>
    </row>
    <row r="23" spans="1:17" ht="12" customHeight="1" x14ac:dyDescent="0.25">
      <c r="A23" s="88" t="s">
        <v>98</v>
      </c>
      <c r="B23" s="100">
        <f>IF(SER_hh_tes!B23=0,0,1000000/0.086*SER_hh_tes!B23/SER_hh_num!B23)</f>
        <v>6939.3617178450531</v>
      </c>
      <c r="C23" s="100">
        <f>IF(SER_hh_tes!C23=0,0,1000000/0.086*SER_hh_tes!C23/SER_hh_num!C23)</f>
        <v>6974.2564562864318</v>
      </c>
      <c r="D23" s="100">
        <f>IF(SER_hh_tes!D23=0,0,1000000/0.086*SER_hh_tes!D23/SER_hh_num!D23)</f>
        <v>7066.6783385119534</v>
      </c>
      <c r="E23" s="100">
        <f>IF(SER_hh_tes!E23=0,0,1000000/0.086*SER_hh_tes!E23/SER_hh_num!E23)</f>
        <v>7042.2645692855476</v>
      </c>
      <c r="F23" s="100">
        <f>IF(SER_hh_tes!F23=0,0,1000000/0.086*SER_hh_tes!F23/SER_hh_num!F23)</f>
        <v>7098.9500325376603</v>
      </c>
      <c r="G23" s="100">
        <f>IF(SER_hh_tes!G23=0,0,1000000/0.086*SER_hh_tes!G23/SER_hh_num!G23)</f>
        <v>7153.8378308577121</v>
      </c>
      <c r="H23" s="100">
        <f>IF(SER_hh_tes!H23=0,0,1000000/0.086*SER_hh_tes!H23/SER_hh_num!H23)</f>
        <v>7226.4899999096478</v>
      </c>
      <c r="I23" s="100">
        <f>IF(SER_hh_tes!I23=0,0,1000000/0.086*SER_hh_tes!I23/SER_hh_num!I23)</f>
        <v>7248.0945803648392</v>
      </c>
      <c r="J23" s="100">
        <f>IF(SER_hh_tes!J23=0,0,1000000/0.086*SER_hh_tes!J23/SER_hh_num!J23)</f>
        <v>7296.3835939734927</v>
      </c>
      <c r="K23" s="100">
        <f>IF(SER_hh_tes!K23=0,0,1000000/0.086*SER_hh_tes!K23/SER_hh_num!K23)</f>
        <v>7286.5370117820485</v>
      </c>
      <c r="L23" s="100">
        <f>IF(SER_hh_tes!L23=0,0,1000000/0.086*SER_hh_tes!L23/SER_hh_num!L23)</f>
        <v>7288.5983231902355</v>
      </c>
      <c r="M23" s="100">
        <f>IF(SER_hh_tes!M23=0,0,1000000/0.086*SER_hh_tes!M23/SER_hh_num!M23)</f>
        <v>7321.0006611094777</v>
      </c>
      <c r="N23" s="100">
        <f>IF(SER_hh_tes!N23=0,0,1000000/0.086*SER_hh_tes!N23/SER_hh_num!N23)</f>
        <v>7356.2979517946314</v>
      </c>
      <c r="O23" s="100">
        <f>IF(SER_hh_tes!O23=0,0,1000000/0.086*SER_hh_tes!O23/SER_hh_num!O23)</f>
        <v>7395.8126237365314</v>
      </c>
      <c r="P23" s="100">
        <f>IF(SER_hh_tes!P23=0,0,1000000/0.086*SER_hh_tes!P23/SER_hh_num!P23)</f>
        <v>7414.66311702845</v>
      </c>
      <c r="Q23" s="100">
        <f>IF(SER_hh_tes!Q23=0,0,1000000/0.086*SER_hh_tes!Q23/SER_hh_num!Q23)</f>
        <v>7471.7979243143682</v>
      </c>
    </row>
    <row r="24" spans="1:17" ht="12" customHeight="1" x14ac:dyDescent="0.25">
      <c r="A24" s="88" t="s">
        <v>34</v>
      </c>
      <c r="B24" s="100">
        <f>IF(SER_hh_tes!B24=0,0,1000000/0.086*SER_hh_tes!B24/SER_hh_num!B24)</f>
        <v>0</v>
      </c>
      <c r="C24" s="100">
        <f>IF(SER_hh_tes!C24=0,0,1000000/0.086*SER_hh_tes!C24/SER_hh_num!C24)</f>
        <v>0</v>
      </c>
      <c r="D24" s="100">
        <f>IF(SER_hh_tes!D24=0,0,1000000/0.086*SER_hh_tes!D24/SER_hh_num!D24)</f>
        <v>0</v>
      </c>
      <c r="E24" s="100">
        <f>IF(SER_hh_tes!E24=0,0,1000000/0.086*SER_hh_tes!E24/SER_hh_num!E24)</f>
        <v>0</v>
      </c>
      <c r="F24" s="100">
        <f>IF(SER_hh_tes!F24=0,0,1000000/0.086*SER_hh_tes!F24/SER_hh_num!F24)</f>
        <v>0</v>
      </c>
      <c r="G24" s="100">
        <f>IF(SER_hh_tes!G24=0,0,1000000/0.086*SER_hh_tes!G24/SER_hh_num!G24)</f>
        <v>0</v>
      </c>
      <c r="H24" s="100">
        <f>IF(SER_hh_tes!H24=0,0,1000000/0.086*SER_hh_tes!H24/SER_hh_num!H24)</f>
        <v>0</v>
      </c>
      <c r="I24" s="100">
        <f>IF(SER_hh_tes!I24=0,0,1000000/0.086*SER_hh_tes!I24/SER_hh_num!I24)</f>
        <v>0</v>
      </c>
      <c r="J24" s="100">
        <f>IF(SER_hh_tes!J24=0,0,1000000/0.086*SER_hh_tes!J24/SER_hh_num!J24)</f>
        <v>0</v>
      </c>
      <c r="K24" s="100">
        <f>IF(SER_hh_tes!K24=0,0,1000000/0.086*SER_hh_tes!K24/SER_hh_num!K24)</f>
        <v>0</v>
      </c>
      <c r="L24" s="100">
        <f>IF(SER_hh_tes!L24=0,0,1000000/0.086*SER_hh_tes!L24/SER_hh_num!L24)</f>
        <v>0</v>
      </c>
      <c r="M24" s="100">
        <f>IF(SER_hh_tes!M24=0,0,1000000/0.086*SER_hh_tes!M24/SER_hh_num!M24)</f>
        <v>0</v>
      </c>
      <c r="N24" s="100">
        <f>IF(SER_hh_tes!N24=0,0,1000000/0.086*SER_hh_tes!N24/SER_hh_num!N24)</f>
        <v>0</v>
      </c>
      <c r="O24" s="100">
        <f>IF(SER_hh_tes!O24=0,0,1000000/0.086*SER_hh_tes!O24/SER_hh_num!O24)</f>
        <v>0</v>
      </c>
      <c r="P24" s="100">
        <f>IF(SER_hh_tes!P24=0,0,1000000/0.086*SER_hh_tes!P24/SER_hh_num!P24)</f>
        <v>0</v>
      </c>
      <c r="Q24" s="100">
        <f>IF(SER_hh_tes!Q24=0,0,1000000/0.086*SER_hh_tes!Q24/SER_hh_num!Q24)</f>
        <v>0</v>
      </c>
    </row>
    <row r="25" spans="1:17" ht="12" customHeight="1" x14ac:dyDescent="0.25">
      <c r="A25" s="88" t="s">
        <v>42</v>
      </c>
      <c r="B25" s="100">
        <f>IF(SER_hh_tes!B25=0,0,1000000/0.086*SER_hh_tes!B25/SER_hh_num!B25)</f>
        <v>6939.3617178450495</v>
      </c>
      <c r="C25" s="100">
        <f>IF(SER_hh_tes!C25=0,0,1000000/0.086*SER_hh_tes!C25/SER_hh_num!C25)</f>
        <v>6948.7735314902675</v>
      </c>
      <c r="D25" s="100">
        <f>IF(SER_hh_tes!D25=0,0,1000000/0.086*SER_hh_tes!D25/SER_hh_num!D25)</f>
        <v>6953.2418336481178</v>
      </c>
      <c r="E25" s="100">
        <f>IF(SER_hh_tes!E25=0,0,1000000/0.086*SER_hh_tes!E25/SER_hh_num!E25)</f>
        <v>6944.1634640382681</v>
      </c>
      <c r="F25" s="100">
        <f>IF(SER_hh_tes!F25=0,0,1000000/0.086*SER_hh_tes!F25/SER_hh_num!F25)</f>
        <v>7013.6872966288947</v>
      </c>
      <c r="G25" s="100">
        <f>IF(SER_hh_tes!G25=0,0,1000000/0.086*SER_hh_tes!G25/SER_hh_num!G25)</f>
        <v>6925.2803139332909</v>
      </c>
      <c r="H25" s="100">
        <f>IF(SER_hh_tes!H25=0,0,1000000/0.086*SER_hh_tes!H25/SER_hh_num!H25)</f>
        <v>7008.5017134118889</v>
      </c>
      <c r="I25" s="100">
        <f>IF(SER_hh_tes!I25=0,0,1000000/0.086*SER_hh_tes!I25/SER_hh_num!I25)</f>
        <v>6972.0920575060654</v>
      </c>
      <c r="J25" s="100">
        <f>IF(SER_hh_tes!J25=0,0,1000000/0.086*SER_hh_tes!J25/SER_hh_num!J25)</f>
        <v>6980.0175854701392</v>
      </c>
      <c r="K25" s="100">
        <f>IF(SER_hh_tes!K25=0,0,1000000/0.086*SER_hh_tes!K25/SER_hh_num!K25)</f>
        <v>6939.8091725043578</v>
      </c>
      <c r="L25" s="100">
        <f>IF(SER_hh_tes!L25=0,0,1000000/0.086*SER_hh_tes!L25/SER_hh_num!L25)</f>
        <v>6947.0527650792355</v>
      </c>
      <c r="M25" s="100">
        <f>IF(SER_hh_tes!M25=0,0,1000000/0.086*SER_hh_tes!M25/SER_hh_num!M25)</f>
        <v>7008.9435859680052</v>
      </c>
      <c r="N25" s="100">
        <f>IF(SER_hh_tes!N25=0,0,1000000/0.086*SER_hh_tes!N25/SER_hh_num!N25)</f>
        <v>7064.0979121753207</v>
      </c>
      <c r="O25" s="100">
        <f>IF(SER_hh_tes!O25=0,0,1000000/0.086*SER_hh_tes!O25/SER_hh_num!O25)</f>
        <v>7117.5148354174016</v>
      </c>
      <c r="P25" s="100">
        <f>IF(SER_hh_tes!P25=0,0,1000000/0.086*SER_hh_tes!P25/SER_hh_num!P25)</f>
        <v>7151.4718203678822</v>
      </c>
      <c r="Q25" s="100">
        <f>IF(SER_hh_tes!Q25=0,0,1000000/0.086*SER_hh_tes!Q25/SER_hh_num!Q25)</f>
        <v>7224.6434220475194</v>
      </c>
    </row>
    <row r="26" spans="1:17" ht="12" customHeight="1" x14ac:dyDescent="0.25">
      <c r="A26" s="88" t="s">
        <v>30</v>
      </c>
      <c r="B26" s="22">
        <f>IF(SER_hh_tes!B26=0,0,1000000/0.086*SER_hh_tes!B26/SER_hh_num!B26)</f>
        <v>6937.2827100017821</v>
      </c>
      <c r="C26" s="22">
        <f>IF(SER_hh_tes!C26=0,0,1000000/0.086*SER_hh_tes!C26/SER_hh_num!C26)</f>
        <v>6994.9559489311314</v>
      </c>
      <c r="D26" s="22">
        <f>IF(SER_hh_tes!D26=0,0,1000000/0.086*SER_hh_tes!D26/SER_hh_num!D26)</f>
        <v>6993.6642172567626</v>
      </c>
      <c r="E26" s="22">
        <f>IF(SER_hh_tes!E26=0,0,1000000/0.086*SER_hh_tes!E26/SER_hh_num!E26)</f>
        <v>7047.9432793051983</v>
      </c>
      <c r="F26" s="22">
        <f>IF(SER_hh_tes!F26=0,0,1000000/0.086*SER_hh_tes!F26/SER_hh_num!F26)</f>
        <v>7107.7716049289684</v>
      </c>
      <c r="G26" s="22">
        <f>IF(SER_hh_tes!G26=0,0,1000000/0.086*SER_hh_tes!G26/SER_hh_num!G26)</f>
        <v>7196.1645278205688</v>
      </c>
      <c r="H26" s="22">
        <f>IF(SER_hh_tes!H26=0,0,1000000/0.086*SER_hh_tes!H26/SER_hh_num!H26)</f>
        <v>7236.5590846054583</v>
      </c>
      <c r="I26" s="22">
        <f>IF(SER_hh_tes!I26=0,0,1000000/0.086*SER_hh_tes!I26/SER_hh_num!I26)</f>
        <v>7262.9863761070101</v>
      </c>
      <c r="J26" s="22">
        <f>IF(SER_hh_tes!J26=0,0,1000000/0.086*SER_hh_tes!J26/SER_hh_num!J26)</f>
        <v>7281.0846378406932</v>
      </c>
      <c r="K26" s="22">
        <f>IF(SER_hh_tes!K26=0,0,1000000/0.086*SER_hh_tes!K26/SER_hh_num!K26)</f>
        <v>7261.9225319070119</v>
      </c>
      <c r="L26" s="22">
        <f>IF(SER_hh_tes!L26=0,0,1000000/0.086*SER_hh_tes!L26/SER_hh_num!L26)</f>
        <v>7261.9413838767914</v>
      </c>
      <c r="M26" s="22">
        <f>IF(SER_hh_tes!M26=0,0,1000000/0.086*SER_hh_tes!M26/SER_hh_num!M26)</f>
        <v>7309.876021080926</v>
      </c>
      <c r="N26" s="22">
        <f>IF(SER_hh_tes!N26=0,0,1000000/0.086*SER_hh_tes!N26/SER_hh_num!N26)</f>
        <v>7351.0078145029092</v>
      </c>
      <c r="O26" s="22">
        <f>IF(SER_hh_tes!O26=0,0,1000000/0.086*SER_hh_tes!O26/SER_hh_num!O26)</f>
        <v>7406.208003733439</v>
      </c>
      <c r="P26" s="22">
        <f>IF(SER_hh_tes!P26=0,0,1000000/0.086*SER_hh_tes!P26/SER_hh_num!P26)</f>
        <v>7455.679191795467</v>
      </c>
      <c r="Q26" s="22">
        <f>IF(SER_hh_tes!Q26=0,0,1000000/0.086*SER_hh_tes!Q26/SER_hh_num!Q26)</f>
        <v>7538.660772829784</v>
      </c>
    </row>
    <row r="27" spans="1:17" ht="12" customHeight="1" x14ac:dyDescent="0.25">
      <c r="A27" s="93" t="s">
        <v>114</v>
      </c>
      <c r="B27" s="116">
        <f>IF(SER_hh_tes!B27=0,0,1000000/0.086*SER_hh_tes!B27/SER_hh_num!B19)</f>
        <v>0</v>
      </c>
      <c r="C27" s="116">
        <f>IF(SER_hh_tes!C27=0,0,1000000/0.086*SER_hh_tes!C27/SER_hh_num!C19)</f>
        <v>0</v>
      </c>
      <c r="D27" s="116">
        <f>IF(SER_hh_tes!D27=0,0,1000000/0.086*SER_hh_tes!D27/SER_hh_num!D19)</f>
        <v>0</v>
      </c>
      <c r="E27" s="116">
        <f>IF(SER_hh_tes!E27=0,0,1000000/0.086*SER_hh_tes!E27/SER_hh_num!E19)</f>
        <v>19.205543007780111</v>
      </c>
      <c r="F27" s="116">
        <f>IF(SER_hh_tes!F27=0,0,1000000/0.086*SER_hh_tes!F27/SER_hh_num!F19)</f>
        <v>23.643639315712175</v>
      </c>
      <c r="G27" s="116">
        <f>IF(SER_hh_tes!G27=0,0,1000000/0.086*SER_hh_tes!G27/SER_hh_num!G19)</f>
        <v>28.632507574624981</v>
      </c>
      <c r="H27" s="116">
        <f>IF(SER_hh_tes!H27=0,0,1000000/0.086*SER_hh_tes!H27/SER_hh_num!H19)</f>
        <v>33.446346545409462</v>
      </c>
      <c r="I27" s="116">
        <f>IF(SER_hh_tes!I27=0,0,1000000/0.086*SER_hh_tes!I27/SER_hh_num!I19)</f>
        <v>40.246634210982762</v>
      </c>
      <c r="J27" s="116">
        <f>IF(SER_hh_tes!J27=0,0,1000000/0.086*SER_hh_tes!J27/SER_hh_num!J19)</f>
        <v>52.362301101591186</v>
      </c>
      <c r="K27" s="116">
        <f>IF(SER_hh_tes!K27=0,0,1000000/0.086*SER_hh_tes!K27/SER_hh_num!K19)</f>
        <v>63.426292639186777</v>
      </c>
      <c r="L27" s="116">
        <f>IF(SER_hh_tes!L27=0,0,1000000/0.086*SER_hh_tes!L27/SER_hh_num!L19)</f>
        <v>84.081724068192443</v>
      </c>
      <c r="M27" s="116">
        <f>IF(SER_hh_tes!M27=0,0,1000000/0.086*SER_hh_tes!M27/SER_hh_num!M19)</f>
        <v>103.53347258465013</v>
      </c>
      <c r="N27" s="116">
        <f>IF(SER_hh_tes!N27=0,0,1000000/0.086*SER_hh_tes!N27/SER_hh_num!N19)</f>
        <v>123.41086015120108</v>
      </c>
      <c r="O27" s="116">
        <f>IF(SER_hh_tes!O27=0,0,1000000/0.086*SER_hh_tes!O27/SER_hh_num!O19)</f>
        <v>134.95991931521809</v>
      </c>
      <c r="P27" s="116">
        <f>IF(SER_hh_tes!P27=0,0,1000000/0.086*SER_hh_tes!P27/SER_hh_num!P19)</f>
        <v>153.29447989644376</v>
      </c>
      <c r="Q27" s="116">
        <f>IF(SER_hh_tes!Q27=0,0,1000000/0.086*SER_hh_tes!Q27/SER_hh_num!Q19)</f>
        <v>160.72696521950627</v>
      </c>
    </row>
    <row r="28" spans="1:17" ht="12" customHeight="1" x14ac:dyDescent="0.25">
      <c r="A28" s="91" t="s">
        <v>113</v>
      </c>
      <c r="B28" s="117">
        <f>IF(SER_hh_tes!B27=0,0,1000000/0.086*SER_hh_tes!B27/SER_hh_num!B27)</f>
        <v>0</v>
      </c>
      <c r="C28" s="117">
        <f>IF(SER_hh_tes!C27=0,0,1000000/0.086*SER_hh_tes!C27/SER_hh_num!C27)</f>
        <v>0</v>
      </c>
      <c r="D28" s="117">
        <f>IF(SER_hh_tes!D27=0,0,1000000/0.086*SER_hh_tes!D27/SER_hh_num!D27)</f>
        <v>0</v>
      </c>
      <c r="E28" s="117">
        <f>IF(SER_hh_tes!E27=0,0,1000000/0.086*SER_hh_tes!E27/SER_hh_num!E27)</f>
        <v>2602.5362342282629</v>
      </c>
      <c r="F28" s="117">
        <f>IF(SER_hh_tes!F27=0,0,1000000/0.086*SER_hh_tes!F27/SER_hh_num!F27)</f>
        <v>2630.5128106070465</v>
      </c>
      <c r="G28" s="117">
        <f>IF(SER_hh_tes!G27=0,0,1000000/0.086*SER_hh_tes!G27/SER_hh_num!G27)</f>
        <v>2653.2133040182234</v>
      </c>
      <c r="H28" s="117">
        <f>IF(SER_hh_tes!H27=0,0,1000000/0.086*SER_hh_tes!H27/SER_hh_num!H27)</f>
        <v>2684.195266395634</v>
      </c>
      <c r="I28" s="117">
        <f>IF(SER_hh_tes!I27=0,0,1000000/0.086*SER_hh_tes!I27/SER_hh_num!I27)</f>
        <v>2696.3792897000162</v>
      </c>
      <c r="J28" s="117">
        <f>IF(SER_hh_tes!J27=0,0,1000000/0.086*SER_hh_tes!J27/SER_hh_num!J27)</f>
        <v>2714.4397083666422</v>
      </c>
      <c r="K28" s="117">
        <f>IF(SER_hh_tes!K27=0,0,1000000/0.086*SER_hh_tes!K27/SER_hh_num!K27)</f>
        <v>2704.5230558524077</v>
      </c>
      <c r="L28" s="117">
        <f>IF(SER_hh_tes!L27=0,0,1000000/0.086*SER_hh_tes!L27/SER_hh_num!L27)</f>
        <v>2714.1103949556154</v>
      </c>
      <c r="M28" s="117">
        <f>IF(SER_hh_tes!M27=0,0,1000000/0.086*SER_hh_tes!M27/SER_hh_num!M27)</f>
        <v>2721.2892464954407</v>
      </c>
      <c r="N28" s="117">
        <f>IF(SER_hh_tes!N27=0,0,1000000/0.086*SER_hh_tes!N27/SER_hh_num!N27)</f>
        <v>2732.8889858051334</v>
      </c>
      <c r="O28" s="117">
        <f>IF(SER_hh_tes!O27=0,0,1000000/0.086*SER_hh_tes!O27/SER_hh_num!O27)</f>
        <v>2744.8373137410963</v>
      </c>
      <c r="P28" s="117">
        <f>IF(SER_hh_tes!P27=0,0,1000000/0.086*SER_hh_tes!P27/SER_hh_num!P27)</f>
        <v>2754.8627104149878</v>
      </c>
      <c r="Q28" s="117">
        <f>IF(SER_hh_tes!Q27=0,0,1000000/0.086*SER_hh_tes!Q27/SER_hh_num!Q27)</f>
        <v>2776.7279039054088</v>
      </c>
    </row>
    <row r="29" spans="1:17" ht="12.95" customHeight="1" x14ac:dyDescent="0.25">
      <c r="A29" s="90" t="s">
        <v>46</v>
      </c>
      <c r="B29" s="101">
        <f>IF(SER_hh_tes!B29=0,0,1000000/0.086*SER_hh_tes!B29/SER_hh_num!B29)</f>
        <v>6859.6944850064647</v>
      </c>
      <c r="C29" s="101">
        <f>IF(SER_hh_tes!C29=0,0,1000000/0.086*SER_hh_tes!C29/SER_hh_num!C29)</f>
        <v>7065.2552996435334</v>
      </c>
      <c r="D29" s="101">
        <f>IF(SER_hh_tes!D29=0,0,1000000/0.086*SER_hh_tes!D29/SER_hh_num!D29)</f>
        <v>7100.3170983385717</v>
      </c>
      <c r="E29" s="101">
        <f>IF(SER_hh_tes!E29=0,0,1000000/0.086*SER_hh_tes!E29/SER_hh_num!E29)</f>
        <v>7089.2677091083233</v>
      </c>
      <c r="F29" s="101">
        <f>IF(SER_hh_tes!F29=0,0,1000000/0.086*SER_hh_tes!F29/SER_hh_num!F29)</f>
        <v>7181.1419796944356</v>
      </c>
      <c r="G29" s="101">
        <f>IF(SER_hh_tes!G29=0,0,1000000/0.086*SER_hh_tes!G29/SER_hh_num!G29)</f>
        <v>7242.8050903244775</v>
      </c>
      <c r="H29" s="101">
        <f>IF(SER_hh_tes!H29=0,0,1000000/0.086*SER_hh_tes!H29/SER_hh_num!H29)</f>
        <v>7327.1339267010399</v>
      </c>
      <c r="I29" s="101">
        <f>IF(SER_hh_tes!I29=0,0,1000000/0.086*SER_hh_tes!I29/SER_hh_num!I29)</f>
        <v>7455.174482466944</v>
      </c>
      <c r="J29" s="101">
        <f>IF(SER_hh_tes!J29=0,0,1000000/0.086*SER_hh_tes!J29/SER_hh_num!J29)</f>
        <v>7538.391073962327</v>
      </c>
      <c r="K29" s="101">
        <f>IF(SER_hh_tes!K29=0,0,1000000/0.086*SER_hh_tes!K29/SER_hh_num!K29)</f>
        <v>7483.8641070109825</v>
      </c>
      <c r="L29" s="101">
        <f>IF(SER_hh_tes!L29=0,0,1000000/0.086*SER_hh_tes!L29/SER_hh_num!L29)</f>
        <v>7568.3274224655688</v>
      </c>
      <c r="M29" s="101">
        <f>IF(SER_hh_tes!M29=0,0,1000000/0.086*SER_hh_tes!M29/SER_hh_num!M29)</f>
        <v>7583.3461291588592</v>
      </c>
      <c r="N29" s="101">
        <f>IF(SER_hh_tes!N29=0,0,1000000/0.086*SER_hh_tes!N29/SER_hh_num!N29)</f>
        <v>7598.2603179125108</v>
      </c>
      <c r="O29" s="101">
        <f>IF(SER_hh_tes!O29=0,0,1000000/0.086*SER_hh_tes!O29/SER_hh_num!O29)</f>
        <v>7690.218592243391</v>
      </c>
      <c r="P29" s="101">
        <f>IF(SER_hh_tes!P29=0,0,1000000/0.086*SER_hh_tes!P29/SER_hh_num!P29)</f>
        <v>7816.7197371089687</v>
      </c>
      <c r="Q29" s="101">
        <f>IF(SER_hh_tes!Q29=0,0,1000000/0.086*SER_hh_tes!Q29/SER_hh_num!Q29)</f>
        <v>7846.5588279159565</v>
      </c>
    </row>
    <row r="30" spans="1:17" ht="12" customHeight="1" x14ac:dyDescent="0.25">
      <c r="A30" s="88" t="s">
        <v>66</v>
      </c>
      <c r="B30" s="100">
        <f>IF(SER_hh_tes!B30=0,0,1000000/0.086*SER_hh_tes!B30/SER_hh_num!B30)</f>
        <v>0</v>
      </c>
      <c r="C30" s="100">
        <f>IF(SER_hh_tes!C30=0,0,1000000/0.086*SER_hh_tes!C30/SER_hh_num!C30)</f>
        <v>0</v>
      </c>
      <c r="D30" s="100">
        <f>IF(SER_hh_tes!D30=0,0,1000000/0.086*SER_hh_tes!D30/SER_hh_num!D30)</f>
        <v>0</v>
      </c>
      <c r="E30" s="100">
        <f>IF(SER_hh_tes!E30=0,0,1000000/0.086*SER_hh_tes!E30/SER_hh_num!E30)</f>
        <v>0</v>
      </c>
      <c r="F30" s="100">
        <f>IF(SER_hh_tes!F30=0,0,1000000/0.086*SER_hh_tes!F30/SER_hh_num!F30)</f>
        <v>0</v>
      </c>
      <c r="G30" s="100">
        <f>IF(SER_hh_tes!G30=0,0,1000000/0.086*SER_hh_tes!G30/SER_hh_num!G30)</f>
        <v>0</v>
      </c>
      <c r="H30" s="100">
        <f>IF(SER_hh_tes!H30=0,0,1000000/0.086*SER_hh_tes!H30/SER_hh_num!H30)</f>
        <v>0</v>
      </c>
      <c r="I30" s="100">
        <f>IF(SER_hh_tes!I30=0,0,1000000/0.086*SER_hh_tes!I30/SER_hh_num!I30)</f>
        <v>0</v>
      </c>
      <c r="J30" s="100">
        <f>IF(SER_hh_tes!J30=0,0,1000000/0.086*SER_hh_tes!J30/SER_hh_num!J30)</f>
        <v>0</v>
      </c>
      <c r="K30" s="100">
        <f>IF(SER_hh_tes!K30=0,0,1000000/0.086*SER_hh_tes!K30/SER_hh_num!K30)</f>
        <v>0</v>
      </c>
      <c r="L30" s="100">
        <f>IF(SER_hh_tes!L30=0,0,1000000/0.086*SER_hh_tes!L30/SER_hh_num!L30)</f>
        <v>0</v>
      </c>
      <c r="M30" s="100">
        <f>IF(SER_hh_tes!M30=0,0,1000000/0.086*SER_hh_tes!M30/SER_hh_num!M30)</f>
        <v>0</v>
      </c>
      <c r="N30" s="100">
        <f>IF(SER_hh_tes!N30=0,0,1000000/0.086*SER_hh_tes!N30/SER_hh_num!N30)</f>
        <v>0</v>
      </c>
      <c r="O30" s="100">
        <f>IF(SER_hh_tes!O30=0,0,1000000/0.086*SER_hh_tes!O30/SER_hh_num!O30)</f>
        <v>0</v>
      </c>
      <c r="P30" s="100">
        <f>IF(SER_hh_tes!P30=0,0,1000000/0.086*SER_hh_tes!P30/SER_hh_num!P30)</f>
        <v>0</v>
      </c>
      <c r="Q30" s="100">
        <f>IF(SER_hh_tes!Q30=0,0,1000000/0.086*SER_hh_tes!Q30/SER_hh_num!Q30)</f>
        <v>0</v>
      </c>
    </row>
    <row r="31" spans="1:17" ht="12" customHeight="1" x14ac:dyDescent="0.25">
      <c r="A31" s="88" t="s">
        <v>98</v>
      </c>
      <c r="B31" s="100">
        <f>IF(SER_hh_tes!B31=0,0,1000000/0.086*SER_hh_tes!B31/SER_hh_num!B31)</f>
        <v>6962.3177190244569</v>
      </c>
      <c r="C31" s="100">
        <f>IF(SER_hh_tes!C31=0,0,1000000/0.086*SER_hh_tes!C31/SER_hh_num!C31)</f>
        <v>7257.637360251977</v>
      </c>
      <c r="D31" s="100">
        <f>IF(SER_hh_tes!D31=0,0,1000000/0.086*SER_hh_tes!D31/SER_hh_num!D31)</f>
        <v>7300.47395570547</v>
      </c>
      <c r="E31" s="100">
        <f>IF(SER_hh_tes!E31=0,0,1000000/0.086*SER_hh_tes!E31/SER_hh_num!E31)</f>
        <v>7302.5729373829427</v>
      </c>
      <c r="F31" s="100">
        <f>IF(SER_hh_tes!F31=0,0,1000000/0.086*SER_hh_tes!F31/SER_hh_num!F31)</f>
        <v>7415.8656598932657</v>
      </c>
      <c r="G31" s="100">
        <f>IF(SER_hh_tes!G31=0,0,1000000/0.086*SER_hh_tes!G31/SER_hh_num!G31)</f>
        <v>7487.6430271147201</v>
      </c>
      <c r="H31" s="100">
        <f>IF(SER_hh_tes!H31=0,0,1000000/0.086*SER_hh_tes!H31/SER_hh_num!H31)</f>
        <v>7580.7243942591067</v>
      </c>
      <c r="I31" s="100">
        <f>IF(SER_hh_tes!I31=0,0,1000000/0.086*SER_hh_tes!I31/SER_hh_num!I31)</f>
        <v>7719.829096020555</v>
      </c>
      <c r="J31" s="100">
        <f>IF(SER_hh_tes!J31=0,0,1000000/0.086*SER_hh_tes!J31/SER_hh_num!J31)</f>
        <v>7821.6704057074021</v>
      </c>
      <c r="K31" s="100">
        <f>IF(SER_hh_tes!K31=0,0,1000000/0.086*SER_hh_tes!K31/SER_hh_num!K31)</f>
        <v>7791.5829268451143</v>
      </c>
      <c r="L31" s="100">
        <f>IF(SER_hh_tes!L31=0,0,1000000/0.086*SER_hh_tes!L31/SER_hh_num!L31)</f>
        <v>7877.9249412359359</v>
      </c>
      <c r="M31" s="100">
        <f>IF(SER_hh_tes!M31=0,0,1000000/0.086*SER_hh_tes!M31/SER_hh_num!M31)</f>
        <v>7900.5226609917554</v>
      </c>
      <c r="N31" s="100">
        <f>IF(SER_hh_tes!N31=0,0,1000000/0.086*SER_hh_tes!N31/SER_hh_num!N31)</f>
        <v>7911.7032961281384</v>
      </c>
      <c r="O31" s="100">
        <f>IF(SER_hh_tes!O31=0,0,1000000/0.086*SER_hh_tes!O31/SER_hh_num!O31)</f>
        <v>8012.3154429976476</v>
      </c>
      <c r="P31" s="100">
        <f>IF(SER_hh_tes!P31=0,0,1000000/0.086*SER_hh_tes!P31/SER_hh_num!P31)</f>
        <v>7969.019322818518</v>
      </c>
      <c r="Q31" s="100">
        <f>IF(SER_hh_tes!Q31=0,0,1000000/0.086*SER_hh_tes!Q31/SER_hh_num!Q31)</f>
        <v>7952.4776608282655</v>
      </c>
    </row>
    <row r="32" spans="1:17" ht="12" customHeight="1" x14ac:dyDescent="0.25">
      <c r="A32" s="88" t="s">
        <v>34</v>
      </c>
      <c r="B32" s="100">
        <f>IF(SER_hh_tes!B32=0,0,1000000/0.086*SER_hh_tes!B32/SER_hh_num!B32)</f>
        <v>0</v>
      </c>
      <c r="C32" s="100">
        <f>IF(SER_hh_tes!C32=0,0,1000000/0.086*SER_hh_tes!C32/SER_hh_num!C32)</f>
        <v>0</v>
      </c>
      <c r="D32" s="100">
        <f>IF(SER_hh_tes!D32=0,0,1000000/0.086*SER_hh_tes!D32/SER_hh_num!D32)</f>
        <v>0</v>
      </c>
      <c r="E32" s="100">
        <f>IF(SER_hh_tes!E32=0,0,1000000/0.086*SER_hh_tes!E32/SER_hh_num!E32)</f>
        <v>0</v>
      </c>
      <c r="F32" s="100">
        <f>IF(SER_hh_tes!F32=0,0,1000000/0.086*SER_hh_tes!F32/SER_hh_num!F32)</f>
        <v>0</v>
      </c>
      <c r="G32" s="100">
        <f>IF(SER_hh_tes!G32=0,0,1000000/0.086*SER_hh_tes!G32/SER_hh_num!G32)</f>
        <v>0</v>
      </c>
      <c r="H32" s="100">
        <f>IF(SER_hh_tes!H32=0,0,1000000/0.086*SER_hh_tes!H32/SER_hh_num!H32)</f>
        <v>0</v>
      </c>
      <c r="I32" s="100">
        <f>IF(SER_hh_tes!I32=0,0,1000000/0.086*SER_hh_tes!I32/SER_hh_num!I32)</f>
        <v>0</v>
      </c>
      <c r="J32" s="100">
        <f>IF(SER_hh_tes!J32=0,0,1000000/0.086*SER_hh_tes!J32/SER_hh_num!J32)</f>
        <v>0</v>
      </c>
      <c r="K32" s="100">
        <f>IF(SER_hh_tes!K32=0,0,1000000/0.086*SER_hh_tes!K32/SER_hh_num!K32)</f>
        <v>0</v>
      </c>
      <c r="L32" s="100">
        <f>IF(SER_hh_tes!L32=0,0,1000000/0.086*SER_hh_tes!L32/SER_hh_num!L32)</f>
        <v>0</v>
      </c>
      <c r="M32" s="100">
        <f>IF(SER_hh_tes!M32=0,0,1000000/0.086*SER_hh_tes!M32/SER_hh_num!M32)</f>
        <v>0</v>
      </c>
      <c r="N32" s="100">
        <f>IF(SER_hh_tes!N32=0,0,1000000/0.086*SER_hh_tes!N32/SER_hh_num!N32)</f>
        <v>0</v>
      </c>
      <c r="O32" s="100">
        <f>IF(SER_hh_tes!O32=0,0,1000000/0.086*SER_hh_tes!O32/SER_hh_num!O32)</f>
        <v>0</v>
      </c>
      <c r="P32" s="100">
        <f>IF(SER_hh_tes!P32=0,0,1000000/0.086*SER_hh_tes!P32/SER_hh_num!P32)</f>
        <v>0</v>
      </c>
      <c r="Q32" s="100">
        <f>IF(SER_hh_tes!Q32=0,0,1000000/0.086*SER_hh_tes!Q32/SER_hh_num!Q32)</f>
        <v>0</v>
      </c>
    </row>
    <row r="33" spans="1:17" ht="12" customHeight="1" x14ac:dyDescent="0.25">
      <c r="A33" s="49" t="s">
        <v>30</v>
      </c>
      <c r="B33" s="18">
        <f>IF(SER_hh_tes!B33=0,0,1000000/0.086*SER_hh_tes!B33/SER_hh_num!B33)</f>
        <v>6798.7503234922424</v>
      </c>
      <c r="C33" s="18">
        <f>IF(SER_hh_tes!C33=0,0,1000000/0.086*SER_hh_tes!C33/SER_hh_num!C33)</f>
        <v>6922.1791125003456</v>
      </c>
      <c r="D33" s="18">
        <f>IF(SER_hh_tes!D33=0,0,1000000/0.086*SER_hh_tes!D33/SER_hh_num!D33)</f>
        <v>6952.5233294340696</v>
      </c>
      <c r="E33" s="18">
        <f>IF(SER_hh_tes!E33=0,0,1000000/0.086*SER_hh_tes!E33/SER_hh_num!E33)</f>
        <v>6936.3547640210891</v>
      </c>
      <c r="F33" s="18">
        <f>IF(SER_hh_tes!F33=0,0,1000000/0.086*SER_hh_tes!F33/SER_hh_num!F33)</f>
        <v>7011.8036474816499</v>
      </c>
      <c r="G33" s="18">
        <f>IF(SER_hh_tes!G33=0,0,1000000/0.086*SER_hh_tes!G33/SER_hh_num!G33)</f>
        <v>7073.2890468463138</v>
      </c>
      <c r="H33" s="18">
        <f>IF(SER_hh_tes!H33=0,0,1000000/0.086*SER_hh_tes!H33/SER_hh_num!H33)</f>
        <v>7161.5007378879582</v>
      </c>
      <c r="I33" s="18">
        <f>IF(SER_hh_tes!I33=0,0,1000000/0.086*SER_hh_tes!I33/SER_hh_num!I33)</f>
        <v>7283.6653452057699</v>
      </c>
      <c r="J33" s="18">
        <f>IF(SER_hh_tes!J33=0,0,1000000/0.086*SER_hh_tes!J33/SER_hh_num!J33)</f>
        <v>7348.2912285261991</v>
      </c>
      <c r="K33" s="18">
        <f>IF(SER_hh_tes!K33=0,0,1000000/0.086*SER_hh_tes!K33/SER_hh_num!K33)</f>
        <v>7265.0141018317372</v>
      </c>
      <c r="L33" s="18">
        <f>IF(SER_hh_tes!L33=0,0,1000000/0.086*SER_hh_tes!L33/SER_hh_num!L33)</f>
        <v>7346.7466864048238</v>
      </c>
      <c r="M33" s="18">
        <f>IF(SER_hh_tes!M33=0,0,1000000/0.086*SER_hh_tes!M33/SER_hh_num!M33)</f>
        <v>7356.2970738159856</v>
      </c>
      <c r="N33" s="18">
        <f>IF(SER_hh_tes!N33=0,0,1000000/0.086*SER_hh_tes!N33/SER_hh_num!N33)</f>
        <v>7375.6724689134735</v>
      </c>
      <c r="O33" s="18">
        <f>IF(SER_hh_tes!O33=0,0,1000000/0.086*SER_hh_tes!O33/SER_hh_num!O33)</f>
        <v>7460.083946819509</v>
      </c>
      <c r="P33" s="18">
        <f>IF(SER_hh_tes!P33=0,0,1000000/0.086*SER_hh_tes!P33/SER_hh_num!P33)</f>
        <v>7707.6670978246384</v>
      </c>
      <c r="Q33" s="18">
        <f>IF(SER_hh_tes!Q33=0,0,1000000/0.086*SER_hh_tes!Q33/SER_hh_num!Q33)</f>
        <v>7773.1896855977429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>
        <f>IF(SER_hh_emi!B3=0,0,1000000*SER_hh_emi!B3/SER_hh_num!B3)</f>
        <v>22724.927017865171</v>
      </c>
      <c r="C3" s="106">
        <f>IF(SER_hh_emi!C3=0,0,1000000*SER_hh_emi!C3/SER_hh_num!C3)</f>
        <v>19129.152818779508</v>
      </c>
      <c r="D3" s="106">
        <f>IF(SER_hh_emi!D3=0,0,1000000*SER_hh_emi!D3/SER_hh_num!D3)</f>
        <v>18161.81412237191</v>
      </c>
      <c r="E3" s="106">
        <f>IF(SER_hh_emi!E3=0,0,1000000*SER_hh_emi!E3/SER_hh_num!E3)</f>
        <v>22039.567119956446</v>
      </c>
      <c r="F3" s="106">
        <f>IF(SER_hh_emi!F3=0,0,1000000*SER_hh_emi!F3/SER_hh_num!F3)</f>
        <v>22170.170605674408</v>
      </c>
      <c r="G3" s="106">
        <f>IF(SER_hh_emi!G3=0,0,1000000*SER_hh_emi!G3/SER_hh_num!G3)</f>
        <v>15121.594070828369</v>
      </c>
      <c r="H3" s="106">
        <f>IF(SER_hh_emi!H3=0,0,1000000*SER_hh_emi!H3/SER_hh_num!H3)</f>
        <v>15702.116417212126</v>
      </c>
      <c r="I3" s="106">
        <f>IF(SER_hh_emi!I3=0,0,1000000*SER_hh_emi!I3/SER_hh_num!I3)</f>
        <v>13364.245220723527</v>
      </c>
      <c r="J3" s="106">
        <f>IF(SER_hh_emi!J3=0,0,1000000*SER_hh_emi!J3/SER_hh_num!J3)</f>
        <v>14806.405089046828</v>
      </c>
      <c r="K3" s="106">
        <f>IF(SER_hh_emi!K3=0,0,1000000*SER_hh_emi!K3/SER_hh_num!K3)</f>
        <v>12865.649466846846</v>
      </c>
      <c r="L3" s="106">
        <f>IF(SER_hh_emi!L3=0,0,1000000*SER_hh_emi!L3/SER_hh_num!L3)</f>
        <v>12669.75120340295</v>
      </c>
      <c r="M3" s="106">
        <f>IF(SER_hh_emi!M3=0,0,1000000*SER_hh_emi!M3/SER_hh_num!M3)</f>
        <v>11891.892376777148</v>
      </c>
      <c r="N3" s="106">
        <f>IF(SER_hh_emi!N3=0,0,1000000*SER_hh_emi!N3/SER_hh_num!N3)</f>
        <v>11115.54765741468</v>
      </c>
      <c r="O3" s="106">
        <f>IF(SER_hh_emi!O3=0,0,1000000*SER_hh_emi!O3/SER_hh_num!O3)</f>
        <v>10587.446538808947</v>
      </c>
      <c r="P3" s="106">
        <f>IF(SER_hh_emi!P3=0,0,1000000*SER_hh_emi!P3/SER_hh_num!P3)</f>
        <v>10086.284407918516</v>
      </c>
      <c r="Q3" s="106">
        <f>IF(SER_hh_emi!Q3=0,0,1000000*SER_hh_emi!Q3/SER_hh_num!Q3)</f>
        <v>9961.0052397623986</v>
      </c>
    </row>
    <row r="4" spans="1:17" ht="12.95" customHeight="1" x14ac:dyDescent="0.25">
      <c r="A4" s="90" t="s">
        <v>44</v>
      </c>
      <c r="B4" s="101">
        <f>IF(SER_hh_emi!B4=0,0,1000000*SER_hh_emi!B4/SER_hh_num!B4)</f>
        <v>20646.631335450009</v>
      </c>
      <c r="C4" s="101">
        <f>IF(SER_hh_emi!C4=0,0,1000000*SER_hh_emi!C4/SER_hh_num!C4)</f>
        <v>16866.839869832402</v>
      </c>
      <c r="D4" s="101">
        <f>IF(SER_hh_emi!D4=0,0,1000000*SER_hh_emi!D4/SER_hh_num!D4)</f>
        <v>15888.771722446627</v>
      </c>
      <c r="E4" s="101">
        <f>IF(SER_hh_emi!E4=0,0,1000000*SER_hh_emi!E4/SER_hh_num!E4)</f>
        <v>19832.855789472309</v>
      </c>
      <c r="F4" s="101">
        <f>IF(SER_hh_emi!F4=0,0,1000000*SER_hh_emi!F4/SER_hh_num!F4)</f>
        <v>19963.838273550242</v>
      </c>
      <c r="G4" s="101">
        <f>IF(SER_hh_emi!G4=0,0,1000000*SER_hh_emi!G4/SER_hh_num!G4)</f>
        <v>12922.960981730943</v>
      </c>
      <c r="H4" s="101">
        <f>IF(SER_hh_emi!H4=0,0,1000000*SER_hh_emi!H4/SER_hh_num!H4)</f>
        <v>13531.525763139103</v>
      </c>
      <c r="I4" s="101">
        <f>IF(SER_hh_emi!I4=0,0,1000000*SER_hh_emi!I4/SER_hh_num!I4)</f>
        <v>11178.327835363909</v>
      </c>
      <c r="J4" s="101">
        <f>IF(SER_hh_emi!J4=0,0,1000000*SER_hh_emi!J4/SER_hh_num!J4)</f>
        <v>12555.384578177729</v>
      </c>
      <c r="K4" s="101">
        <f>IF(SER_hh_emi!K4=0,0,1000000*SER_hh_emi!K4/SER_hh_num!K4)</f>
        <v>10522.681784701826</v>
      </c>
      <c r="L4" s="101">
        <f>IF(SER_hh_emi!L4=0,0,1000000*SER_hh_emi!L4/SER_hh_num!L4)</f>
        <v>10321.173233564377</v>
      </c>
      <c r="M4" s="101">
        <f>IF(SER_hh_emi!M4=0,0,1000000*SER_hh_emi!M4/SER_hh_num!M4)</f>
        <v>9568.5209573594329</v>
      </c>
      <c r="N4" s="101">
        <f>IF(SER_hh_emi!N4=0,0,1000000*SER_hh_emi!N4/SER_hh_num!N4)</f>
        <v>8811.4090343703501</v>
      </c>
      <c r="O4" s="101">
        <f>IF(SER_hh_emi!O4=0,0,1000000*SER_hh_emi!O4/SER_hh_num!O4)</f>
        <v>8290.0906739561506</v>
      </c>
      <c r="P4" s="101">
        <f>IF(SER_hh_emi!P4=0,0,1000000*SER_hh_emi!P4/SER_hh_num!P4)</f>
        <v>7811.5189369280333</v>
      </c>
      <c r="Q4" s="101">
        <f>IF(SER_hh_emi!Q4=0,0,1000000*SER_hh_emi!Q4/SER_hh_num!Q4)</f>
        <v>7731.953595065148</v>
      </c>
    </row>
    <row r="5" spans="1:17" ht="12" customHeight="1" x14ac:dyDescent="0.25">
      <c r="A5" s="88" t="s">
        <v>38</v>
      </c>
      <c r="B5" s="100">
        <f>IF(SER_hh_emi!B5=0,0,1000000*SER_hh_emi!B5/SER_hh_num!B5)</f>
        <v>61903.791648494356</v>
      </c>
      <c r="C5" s="100">
        <f>IF(SER_hh_emi!C5=0,0,1000000*SER_hh_emi!C5/SER_hh_num!C5)</f>
        <v>31329.29242840836</v>
      </c>
      <c r="D5" s="100">
        <f>IF(SER_hh_emi!D5=0,0,1000000*SER_hh_emi!D5/SER_hh_num!D5)</f>
        <v>33017.914581756173</v>
      </c>
      <c r="E5" s="100">
        <f>IF(SER_hh_emi!E5=0,0,1000000*SER_hh_emi!E5/SER_hh_num!E5)</f>
        <v>64932.635413646989</v>
      </c>
      <c r="F5" s="100">
        <f>IF(SER_hh_emi!F5=0,0,1000000*SER_hh_emi!F5/SER_hh_num!F5)</f>
        <v>71420.986240735641</v>
      </c>
      <c r="G5" s="100">
        <f>IF(SER_hh_emi!G5=0,0,1000000*SER_hh_emi!G5/SER_hh_num!G5)</f>
        <v>30746.398139017998</v>
      </c>
      <c r="H5" s="100">
        <f>IF(SER_hh_emi!H5=0,0,1000000*SER_hh_emi!H5/SER_hh_num!H5)</f>
        <v>65945.956085923943</v>
      </c>
      <c r="I5" s="100">
        <f>IF(SER_hh_emi!I5=0,0,1000000*SER_hh_emi!I5/SER_hh_num!I5)</f>
        <v>44073.781947214826</v>
      </c>
      <c r="J5" s="100">
        <f>IF(SER_hh_emi!J5=0,0,1000000*SER_hh_emi!J5/SER_hh_num!J5)</f>
        <v>63169.639186725428</v>
      </c>
      <c r="K5" s="100">
        <f>IF(SER_hh_emi!K5=0,0,1000000*SER_hh_emi!K5/SER_hh_num!K5)</f>
        <v>42981.878047068269</v>
      </c>
      <c r="L5" s="100">
        <f>IF(SER_hh_emi!L5=0,0,1000000*SER_hh_emi!L5/SER_hh_num!L5)</f>
        <v>45690.143205777917</v>
      </c>
      <c r="M5" s="100">
        <f>IF(SER_hh_emi!M5=0,0,1000000*SER_hh_emi!M5/SER_hh_num!M5)</f>
        <v>39821.2668471672</v>
      </c>
      <c r="N5" s="100">
        <f>IF(SER_hh_emi!N5=0,0,1000000*SER_hh_emi!N5/SER_hh_num!N5)</f>
        <v>36736.482717958446</v>
      </c>
      <c r="O5" s="100">
        <f>IF(SER_hh_emi!O5=0,0,1000000*SER_hh_emi!O5/SER_hh_num!O5)</f>
        <v>36354.50595897896</v>
      </c>
      <c r="P5" s="100">
        <f>IF(SER_hh_emi!P5=0,0,1000000*SER_hh_emi!P5/SER_hh_num!P5)</f>
        <v>33993.573409769182</v>
      </c>
      <c r="Q5" s="100">
        <f>IF(SER_hh_emi!Q5=0,0,1000000*SER_hh_emi!Q5/SER_hh_num!Q5)</f>
        <v>34354.590605077727</v>
      </c>
    </row>
    <row r="6" spans="1:17" ht="12" customHeight="1" x14ac:dyDescent="0.25">
      <c r="A6" s="88" t="s">
        <v>66</v>
      </c>
      <c r="B6" s="100">
        <f>IF(SER_hh_emi!B6=0,0,1000000*SER_hh_emi!B6/SER_hh_num!B6)</f>
        <v>0</v>
      </c>
      <c r="C6" s="100">
        <f>IF(SER_hh_emi!C6=0,0,1000000*SER_hh_emi!C6/SER_hh_num!C6)</f>
        <v>0</v>
      </c>
      <c r="D6" s="100">
        <f>IF(SER_hh_emi!D6=0,0,1000000*SER_hh_emi!D6/SER_hh_num!D6)</f>
        <v>0</v>
      </c>
      <c r="E6" s="100">
        <f>IF(SER_hh_emi!E6=0,0,1000000*SER_hh_emi!E6/SER_hh_num!E6)</f>
        <v>0</v>
      </c>
      <c r="F6" s="100">
        <f>IF(SER_hh_emi!F6=0,0,1000000*SER_hh_emi!F6/SER_hh_num!F6)</f>
        <v>0</v>
      </c>
      <c r="G6" s="100">
        <f>IF(SER_hh_emi!G6=0,0,1000000*SER_hh_emi!G6/SER_hh_num!G6)</f>
        <v>0</v>
      </c>
      <c r="H6" s="100">
        <f>IF(SER_hh_emi!H6=0,0,1000000*SER_hh_emi!H6/SER_hh_num!H6)</f>
        <v>0</v>
      </c>
      <c r="I6" s="100">
        <f>IF(SER_hh_emi!I6=0,0,1000000*SER_hh_emi!I6/SER_hh_num!I6)</f>
        <v>0</v>
      </c>
      <c r="J6" s="100">
        <f>IF(SER_hh_emi!J6=0,0,1000000*SER_hh_emi!J6/SER_hh_num!J6)</f>
        <v>0</v>
      </c>
      <c r="K6" s="100">
        <f>IF(SER_hh_emi!K6=0,0,1000000*SER_hh_emi!K6/SER_hh_num!K6)</f>
        <v>0</v>
      </c>
      <c r="L6" s="100">
        <f>IF(SER_hh_emi!L6=0,0,1000000*SER_hh_emi!L6/SER_hh_num!L6)</f>
        <v>0</v>
      </c>
      <c r="M6" s="100">
        <f>IF(SER_hh_emi!M6=0,0,1000000*SER_hh_emi!M6/SER_hh_num!M6)</f>
        <v>0</v>
      </c>
      <c r="N6" s="100">
        <f>IF(SER_hh_emi!N6=0,0,1000000*SER_hh_emi!N6/SER_hh_num!N6)</f>
        <v>0</v>
      </c>
      <c r="O6" s="100">
        <f>IF(SER_hh_emi!O6=0,0,1000000*SER_hh_emi!O6/SER_hh_num!O6)</f>
        <v>0</v>
      </c>
      <c r="P6" s="100">
        <f>IF(SER_hh_emi!P6=0,0,1000000*SER_hh_emi!P6/SER_hh_num!P6)</f>
        <v>0</v>
      </c>
      <c r="Q6" s="100">
        <f>IF(SER_hh_emi!Q6=0,0,1000000*SER_hh_emi!Q6/SER_hh_num!Q6)</f>
        <v>0</v>
      </c>
    </row>
    <row r="7" spans="1:17" ht="12" customHeight="1" x14ac:dyDescent="0.25">
      <c r="A7" s="88" t="s">
        <v>99</v>
      </c>
      <c r="B7" s="100">
        <f>IF(SER_hh_emi!B7=0,0,1000000*SER_hh_emi!B7/SER_hh_num!B7)</f>
        <v>38820.307578196938</v>
      </c>
      <c r="C7" s="100">
        <f>IF(SER_hh_emi!C7=0,0,1000000*SER_hh_emi!C7/SER_hh_num!C7)</f>
        <v>26069.266419642874</v>
      </c>
      <c r="D7" s="100">
        <f>IF(SER_hh_emi!D7=0,0,1000000*SER_hh_emi!D7/SER_hh_num!D7)</f>
        <v>34948.606923956562</v>
      </c>
      <c r="E7" s="100">
        <f>IF(SER_hh_emi!E7=0,0,1000000*SER_hh_emi!E7/SER_hh_num!E7)</f>
        <v>27858.634211210556</v>
      </c>
      <c r="F7" s="100">
        <f>IF(SER_hh_emi!F7=0,0,1000000*SER_hh_emi!F7/SER_hh_num!F7)</f>
        <v>34665.459614819818</v>
      </c>
      <c r="G7" s="100">
        <f>IF(SER_hh_emi!G7=0,0,1000000*SER_hh_emi!G7/SER_hh_num!G7)</f>
        <v>29398.685362578482</v>
      </c>
      <c r="H7" s="100">
        <f>IF(SER_hh_emi!H7=0,0,1000000*SER_hh_emi!H7/SER_hh_num!H7)</f>
        <v>30610.112841288064</v>
      </c>
      <c r="I7" s="100">
        <f>IF(SER_hh_emi!I7=0,0,1000000*SER_hh_emi!I7/SER_hh_num!I7)</f>
        <v>27513.183483754772</v>
      </c>
      <c r="J7" s="100">
        <f>IF(SER_hh_emi!J7=0,0,1000000*SER_hh_emi!J7/SER_hh_num!J7)</f>
        <v>30330.370641204743</v>
      </c>
      <c r="K7" s="100">
        <f>IF(SER_hh_emi!K7=0,0,1000000*SER_hh_emi!K7/SER_hh_num!K7)</f>
        <v>24154.166195801699</v>
      </c>
      <c r="L7" s="100">
        <f>IF(SER_hh_emi!L7=0,0,1000000*SER_hh_emi!L7/SER_hh_num!L7)</f>
        <v>29233.836629981422</v>
      </c>
      <c r="M7" s="100">
        <f>IF(SER_hh_emi!M7=0,0,1000000*SER_hh_emi!M7/SER_hh_num!M7)</f>
        <v>22060.01582818797</v>
      </c>
      <c r="N7" s="100">
        <f>IF(SER_hh_emi!N7=0,0,1000000*SER_hh_emi!N7/SER_hh_num!N7)</f>
        <v>26945.546385759018</v>
      </c>
      <c r="O7" s="100">
        <f>IF(SER_hh_emi!O7=0,0,1000000*SER_hh_emi!O7/SER_hh_num!O7)</f>
        <v>21351.50129282222</v>
      </c>
      <c r="P7" s="100">
        <f>IF(SER_hh_emi!P7=0,0,1000000*SER_hh_emi!P7/SER_hh_num!P7)</f>
        <v>16608.717039050352</v>
      </c>
      <c r="Q7" s="100">
        <f>IF(SER_hh_emi!Q7=0,0,1000000*SER_hh_emi!Q7/SER_hh_num!Q7)</f>
        <v>21638.774166832118</v>
      </c>
    </row>
    <row r="8" spans="1:17" ht="12" customHeight="1" x14ac:dyDescent="0.25">
      <c r="A8" s="88" t="s">
        <v>101</v>
      </c>
      <c r="B8" s="100">
        <f>IF(SER_hh_emi!B8=0,0,1000000*SER_hh_emi!B8/SER_hh_num!B8)</f>
        <v>0</v>
      </c>
      <c r="C8" s="100">
        <f>IF(SER_hh_emi!C8=0,0,1000000*SER_hh_emi!C8/SER_hh_num!C8)</f>
        <v>0</v>
      </c>
      <c r="D8" s="100">
        <f>IF(SER_hh_emi!D8=0,0,1000000*SER_hh_emi!D8/SER_hh_num!D8)</f>
        <v>0</v>
      </c>
      <c r="E8" s="100">
        <f>IF(SER_hh_emi!E8=0,0,1000000*SER_hh_emi!E8/SER_hh_num!E8)</f>
        <v>0</v>
      </c>
      <c r="F8" s="100">
        <f>IF(SER_hh_emi!F8=0,0,1000000*SER_hh_emi!F8/SER_hh_num!F8)</f>
        <v>0</v>
      </c>
      <c r="G8" s="100">
        <f>IF(SER_hh_emi!G8=0,0,1000000*SER_hh_emi!G8/SER_hh_num!G8)</f>
        <v>15360.580672361892</v>
      </c>
      <c r="H8" s="100">
        <f>IF(SER_hh_emi!H8=0,0,1000000*SER_hh_emi!H8/SER_hh_num!H8)</f>
        <v>14116.230889742244</v>
      </c>
      <c r="I8" s="100">
        <f>IF(SER_hh_emi!I8=0,0,1000000*SER_hh_emi!I8/SER_hh_num!I8)</f>
        <v>12709.964967901646</v>
      </c>
      <c r="J8" s="100">
        <f>IF(SER_hh_emi!J8=0,0,1000000*SER_hh_emi!J8/SER_hh_num!J8)</f>
        <v>13595.625162776179</v>
      </c>
      <c r="K8" s="100">
        <f>IF(SER_hh_emi!K8=0,0,1000000*SER_hh_emi!K8/SER_hh_num!K8)</f>
        <v>12519.687569344931</v>
      </c>
      <c r="L8" s="100">
        <f>IF(SER_hh_emi!L8=0,0,1000000*SER_hh_emi!L8/SER_hh_num!L8)</f>
        <v>12685.147424079931</v>
      </c>
      <c r="M8" s="100">
        <f>IF(SER_hh_emi!M8=0,0,1000000*SER_hh_emi!M8/SER_hh_num!M8)</f>
        <v>11639.568633252278</v>
      </c>
      <c r="N8" s="100">
        <f>IF(SER_hh_emi!N8=0,0,1000000*SER_hh_emi!N8/SER_hh_num!N8)</f>
        <v>10988.017924767672</v>
      </c>
      <c r="O8" s="100">
        <f>IF(SER_hh_emi!O8=0,0,1000000*SER_hh_emi!O8/SER_hh_num!O8)</f>
        <v>10484.832166538279</v>
      </c>
      <c r="P8" s="100">
        <f>IF(SER_hh_emi!P8=0,0,1000000*SER_hh_emi!P8/SER_hh_num!P8)</f>
        <v>9733.0199430732609</v>
      </c>
      <c r="Q8" s="100">
        <f>IF(SER_hh_emi!Q8=0,0,1000000*SER_hh_emi!Q8/SER_hh_num!Q8)</f>
        <v>9710.4598958592342</v>
      </c>
    </row>
    <row r="9" spans="1:17" ht="12" customHeight="1" x14ac:dyDescent="0.25">
      <c r="A9" s="88" t="s">
        <v>106</v>
      </c>
      <c r="B9" s="100">
        <f>IF(SER_hh_emi!B9=0,0,1000000*SER_hh_emi!B9/SER_hh_num!B9)</f>
        <v>27509.732343568696</v>
      </c>
      <c r="C9" s="100">
        <f>IF(SER_hh_emi!C9=0,0,1000000*SER_hh_emi!C9/SER_hh_num!C9)</f>
        <v>30838.001672589649</v>
      </c>
      <c r="D9" s="100">
        <f>IF(SER_hh_emi!D9=0,0,1000000*SER_hh_emi!D9/SER_hh_num!D9)</f>
        <v>27785.193716268208</v>
      </c>
      <c r="E9" s="100">
        <f>IF(SER_hh_emi!E9=0,0,1000000*SER_hh_emi!E9/SER_hh_num!E9)</f>
        <v>27667.167234107859</v>
      </c>
      <c r="F9" s="100">
        <f>IF(SER_hh_emi!F9=0,0,1000000*SER_hh_emi!F9/SER_hh_num!F9)</f>
        <v>26088.364547017747</v>
      </c>
      <c r="G9" s="100">
        <f>IF(SER_hh_emi!G9=0,0,1000000*SER_hh_emi!G9/SER_hh_num!G9)</f>
        <v>22846.198579351174</v>
      </c>
      <c r="H9" s="100">
        <f>IF(SER_hh_emi!H9=0,0,1000000*SER_hh_emi!H9/SER_hh_num!H9)</f>
        <v>20487.407324177042</v>
      </c>
      <c r="I9" s="100">
        <f>IF(SER_hh_emi!I9=0,0,1000000*SER_hh_emi!I9/SER_hh_num!I9)</f>
        <v>18877.690363380036</v>
      </c>
      <c r="J9" s="100">
        <f>IF(SER_hh_emi!J9=0,0,1000000*SER_hh_emi!J9/SER_hh_num!J9)</f>
        <v>20380.142635218999</v>
      </c>
      <c r="K9" s="100">
        <f>IF(SER_hh_emi!K9=0,0,1000000*SER_hh_emi!K9/SER_hh_num!K9)</f>
        <v>18845.419199933691</v>
      </c>
      <c r="L9" s="100">
        <f>IF(SER_hh_emi!L9=0,0,1000000*SER_hh_emi!L9/SER_hh_num!L9)</f>
        <v>18954.909605648816</v>
      </c>
      <c r="M9" s="100">
        <f>IF(SER_hh_emi!M9=0,0,1000000*SER_hh_emi!M9/SER_hh_num!M9)</f>
        <v>17605.79015762141</v>
      </c>
      <c r="N9" s="100">
        <f>IF(SER_hh_emi!N9=0,0,1000000*SER_hh_emi!N9/SER_hh_num!N9)</f>
        <v>16436.240252736392</v>
      </c>
      <c r="O9" s="100">
        <f>IF(SER_hh_emi!O9=0,0,1000000*SER_hh_emi!O9/SER_hh_num!O9)</f>
        <v>15511.093933959521</v>
      </c>
      <c r="P9" s="100">
        <f>IF(SER_hh_emi!P9=0,0,1000000*SER_hh_emi!P9/SER_hh_num!P9)</f>
        <v>15060.997338883029</v>
      </c>
      <c r="Q9" s="100">
        <f>IF(SER_hh_emi!Q9=0,0,1000000*SER_hh_emi!Q9/SER_hh_num!Q9)</f>
        <v>14951.431253512363</v>
      </c>
    </row>
    <row r="10" spans="1:17" ht="12" customHeight="1" x14ac:dyDescent="0.25">
      <c r="A10" s="88" t="s">
        <v>34</v>
      </c>
      <c r="B10" s="100">
        <f>IF(SER_hh_emi!B10=0,0,1000000*SER_hh_emi!B10/SER_hh_num!B10)</f>
        <v>50780.284751046129</v>
      </c>
      <c r="C10" s="100">
        <f>IF(SER_hh_emi!C10=0,0,1000000*SER_hh_emi!C10/SER_hh_num!C10)</f>
        <v>38323.078541720606</v>
      </c>
      <c r="D10" s="100">
        <f>IF(SER_hh_emi!D10=0,0,1000000*SER_hh_emi!D10/SER_hh_num!D10)</f>
        <v>31580.280798975127</v>
      </c>
      <c r="E10" s="100">
        <f>IF(SER_hh_emi!E10=0,0,1000000*SER_hh_emi!E10/SER_hh_num!E10)</f>
        <v>30982.298287775538</v>
      </c>
      <c r="F10" s="100">
        <f>IF(SER_hh_emi!F10=0,0,1000000*SER_hh_emi!F10/SER_hh_num!F10)</f>
        <v>26370.107964343209</v>
      </c>
      <c r="G10" s="100">
        <f>IF(SER_hh_emi!G10=0,0,1000000*SER_hh_emi!G10/SER_hh_num!G10)</f>
        <v>25728.35765191845</v>
      </c>
      <c r="H10" s="100">
        <f>IF(SER_hh_emi!H10=0,0,1000000*SER_hh_emi!H10/SER_hh_num!H10)</f>
        <v>24396.485679434965</v>
      </c>
      <c r="I10" s="100">
        <f>IF(SER_hh_emi!I10=0,0,1000000*SER_hh_emi!I10/SER_hh_num!I10)</f>
        <v>28712.930709091142</v>
      </c>
      <c r="J10" s="100">
        <f>IF(SER_hh_emi!J10=0,0,1000000*SER_hh_emi!J10/SER_hh_num!J10)</f>
        <v>31827.64989037592</v>
      </c>
      <c r="K10" s="100">
        <f>IF(SER_hh_emi!K10=0,0,1000000*SER_hh_emi!K10/SER_hh_num!K10)</f>
        <v>27795.930476567399</v>
      </c>
      <c r="L10" s="100">
        <f>IF(SER_hh_emi!L10=0,0,1000000*SER_hh_emi!L10/SER_hh_num!L10)</f>
        <v>25746.998218531491</v>
      </c>
      <c r="M10" s="100">
        <f>IF(SER_hh_emi!M10=0,0,1000000*SER_hh_emi!M10/SER_hh_num!M10)</f>
        <v>21876.596632499899</v>
      </c>
      <c r="N10" s="100">
        <f>IF(SER_hh_emi!N10=0,0,1000000*SER_hh_emi!N10/SER_hh_num!N10)</f>
        <v>19880.624033915934</v>
      </c>
      <c r="O10" s="100">
        <f>IF(SER_hh_emi!O10=0,0,1000000*SER_hh_emi!O10/SER_hh_num!O10)</f>
        <v>19275.44415494032</v>
      </c>
      <c r="P10" s="100">
        <f>IF(SER_hh_emi!P10=0,0,1000000*SER_hh_emi!P10/SER_hh_num!P10)</f>
        <v>18747.005708187513</v>
      </c>
      <c r="Q10" s="100">
        <f>IF(SER_hh_emi!Q10=0,0,1000000*SER_hh_emi!Q10/SER_hh_num!Q10)</f>
        <v>18504.813116806436</v>
      </c>
    </row>
    <row r="11" spans="1:17" ht="12" customHeight="1" x14ac:dyDescent="0.25">
      <c r="A11" s="88" t="s">
        <v>61</v>
      </c>
      <c r="B11" s="100">
        <f>IF(SER_hh_emi!B11=0,0,1000000*SER_hh_emi!B11/SER_hh_num!B11)</f>
        <v>0</v>
      </c>
      <c r="C11" s="100">
        <f>IF(SER_hh_emi!C11=0,0,1000000*SER_hh_emi!C11/SER_hh_num!C11)</f>
        <v>0</v>
      </c>
      <c r="D11" s="100">
        <f>IF(SER_hh_emi!D11=0,0,1000000*SER_hh_emi!D11/SER_hh_num!D11)</f>
        <v>0</v>
      </c>
      <c r="E11" s="100">
        <f>IF(SER_hh_emi!E11=0,0,1000000*SER_hh_emi!E11/SER_hh_num!E11)</f>
        <v>0</v>
      </c>
      <c r="F11" s="100">
        <f>IF(SER_hh_emi!F11=0,0,1000000*SER_hh_emi!F11/SER_hh_num!F11)</f>
        <v>0</v>
      </c>
      <c r="G11" s="100">
        <f>IF(SER_hh_emi!G11=0,0,1000000*SER_hh_emi!G11/SER_hh_num!G11)</f>
        <v>0</v>
      </c>
      <c r="H11" s="100">
        <f>IF(SER_hh_emi!H11=0,0,1000000*SER_hh_emi!H11/SER_hh_num!H11)</f>
        <v>0</v>
      </c>
      <c r="I11" s="100">
        <f>IF(SER_hh_emi!I11=0,0,1000000*SER_hh_emi!I11/SER_hh_num!I11)</f>
        <v>0</v>
      </c>
      <c r="J11" s="100">
        <f>IF(SER_hh_emi!J11=0,0,1000000*SER_hh_emi!J11/SER_hh_num!J11)</f>
        <v>0</v>
      </c>
      <c r="K11" s="100">
        <f>IF(SER_hh_emi!K11=0,0,1000000*SER_hh_emi!K11/SER_hh_num!K11)</f>
        <v>0</v>
      </c>
      <c r="L11" s="100">
        <f>IF(SER_hh_emi!L11=0,0,1000000*SER_hh_emi!L11/SER_hh_num!L11)</f>
        <v>0</v>
      </c>
      <c r="M11" s="100">
        <f>IF(SER_hh_emi!M11=0,0,1000000*SER_hh_emi!M11/SER_hh_num!M11)</f>
        <v>0</v>
      </c>
      <c r="N11" s="100">
        <f>IF(SER_hh_emi!N11=0,0,1000000*SER_hh_emi!N11/SER_hh_num!N11)</f>
        <v>0</v>
      </c>
      <c r="O11" s="100">
        <f>IF(SER_hh_emi!O11=0,0,1000000*SER_hh_emi!O11/SER_hh_num!O11)</f>
        <v>0</v>
      </c>
      <c r="P11" s="100">
        <f>IF(SER_hh_emi!P11=0,0,1000000*SER_hh_emi!P11/SER_hh_num!P11)</f>
        <v>0</v>
      </c>
      <c r="Q11" s="100">
        <f>IF(SER_hh_emi!Q11=0,0,1000000*SER_hh_emi!Q11/SER_hh_num!Q11)</f>
        <v>0</v>
      </c>
    </row>
    <row r="12" spans="1:17" ht="12" customHeight="1" x14ac:dyDescent="0.25">
      <c r="A12" s="88" t="s">
        <v>42</v>
      </c>
      <c r="B12" s="100">
        <f>IF(SER_hh_emi!B12=0,0,1000000*SER_hh_emi!B12/SER_hh_num!B12)</f>
        <v>0</v>
      </c>
      <c r="C12" s="100">
        <f>IF(SER_hh_emi!C12=0,0,1000000*SER_hh_emi!C12/SER_hh_num!C12)</f>
        <v>0</v>
      </c>
      <c r="D12" s="100">
        <f>IF(SER_hh_emi!D12=0,0,1000000*SER_hh_emi!D12/SER_hh_num!D12)</f>
        <v>0</v>
      </c>
      <c r="E12" s="100">
        <f>IF(SER_hh_emi!E12=0,0,1000000*SER_hh_emi!E12/SER_hh_num!E12)</f>
        <v>0</v>
      </c>
      <c r="F12" s="100">
        <f>IF(SER_hh_emi!F12=0,0,1000000*SER_hh_emi!F12/SER_hh_num!F12)</f>
        <v>0</v>
      </c>
      <c r="G12" s="100">
        <f>IF(SER_hh_emi!G12=0,0,1000000*SER_hh_emi!G12/SER_hh_num!G12)</f>
        <v>0</v>
      </c>
      <c r="H12" s="100">
        <f>IF(SER_hh_emi!H12=0,0,1000000*SER_hh_emi!H12/SER_hh_num!H12)</f>
        <v>0</v>
      </c>
      <c r="I12" s="100">
        <f>IF(SER_hh_emi!I12=0,0,1000000*SER_hh_emi!I12/SER_hh_num!I12)</f>
        <v>0</v>
      </c>
      <c r="J12" s="100">
        <f>IF(SER_hh_emi!J12=0,0,1000000*SER_hh_emi!J12/SER_hh_num!J12)</f>
        <v>0</v>
      </c>
      <c r="K12" s="100">
        <f>IF(SER_hh_emi!K12=0,0,1000000*SER_hh_emi!K12/SER_hh_num!K12)</f>
        <v>0</v>
      </c>
      <c r="L12" s="100">
        <f>IF(SER_hh_emi!L12=0,0,1000000*SER_hh_emi!L12/SER_hh_num!L12)</f>
        <v>0</v>
      </c>
      <c r="M12" s="100">
        <f>IF(SER_hh_emi!M12=0,0,1000000*SER_hh_emi!M12/SER_hh_num!M12)</f>
        <v>0</v>
      </c>
      <c r="N12" s="100">
        <f>IF(SER_hh_emi!N12=0,0,1000000*SER_hh_emi!N12/SER_hh_num!N12)</f>
        <v>0</v>
      </c>
      <c r="O12" s="100">
        <f>IF(SER_hh_emi!O12=0,0,1000000*SER_hh_emi!O12/SER_hh_num!O12)</f>
        <v>0</v>
      </c>
      <c r="P12" s="100">
        <f>IF(SER_hh_emi!P12=0,0,1000000*SER_hh_emi!P12/SER_hh_num!P12)</f>
        <v>0</v>
      </c>
      <c r="Q12" s="100">
        <f>IF(SER_hh_emi!Q12=0,0,1000000*SER_hh_emi!Q12/SER_hh_num!Q12)</f>
        <v>0</v>
      </c>
    </row>
    <row r="13" spans="1:17" ht="12" customHeight="1" x14ac:dyDescent="0.25">
      <c r="A13" s="88" t="s">
        <v>105</v>
      </c>
      <c r="B13" s="100">
        <f>IF(SER_hh_emi!B13=0,0,1000000*SER_hh_emi!B13/SER_hh_num!B13)</f>
        <v>0</v>
      </c>
      <c r="C13" s="100">
        <f>IF(SER_hh_emi!C13=0,0,1000000*SER_hh_emi!C13/SER_hh_num!C13)</f>
        <v>0</v>
      </c>
      <c r="D13" s="100">
        <f>IF(SER_hh_emi!D13=0,0,1000000*SER_hh_emi!D13/SER_hh_num!D13)</f>
        <v>0</v>
      </c>
      <c r="E13" s="100">
        <f>IF(SER_hh_emi!E13=0,0,1000000*SER_hh_emi!E13/SER_hh_num!E13)</f>
        <v>0</v>
      </c>
      <c r="F13" s="100">
        <f>IF(SER_hh_emi!F13=0,0,1000000*SER_hh_emi!F13/SER_hh_num!F13)</f>
        <v>0</v>
      </c>
      <c r="G13" s="100">
        <f>IF(SER_hh_emi!G13=0,0,1000000*SER_hh_emi!G13/SER_hh_num!G13)</f>
        <v>0</v>
      </c>
      <c r="H13" s="100">
        <f>IF(SER_hh_emi!H13=0,0,1000000*SER_hh_emi!H13/SER_hh_num!H13)</f>
        <v>0</v>
      </c>
      <c r="I13" s="100">
        <f>IF(SER_hh_emi!I13=0,0,1000000*SER_hh_emi!I13/SER_hh_num!I13)</f>
        <v>0</v>
      </c>
      <c r="J13" s="100">
        <f>IF(SER_hh_emi!J13=0,0,1000000*SER_hh_emi!J13/SER_hh_num!J13)</f>
        <v>0</v>
      </c>
      <c r="K13" s="100">
        <f>IF(SER_hh_emi!K13=0,0,1000000*SER_hh_emi!K13/SER_hh_num!K13)</f>
        <v>0</v>
      </c>
      <c r="L13" s="100">
        <f>IF(SER_hh_emi!L13=0,0,1000000*SER_hh_emi!L13/SER_hh_num!L13)</f>
        <v>0</v>
      </c>
      <c r="M13" s="100">
        <f>IF(SER_hh_emi!M13=0,0,1000000*SER_hh_emi!M13/SER_hh_num!M13)</f>
        <v>0</v>
      </c>
      <c r="N13" s="100">
        <f>IF(SER_hh_emi!N13=0,0,1000000*SER_hh_emi!N13/SER_hh_num!N13)</f>
        <v>0</v>
      </c>
      <c r="O13" s="100">
        <f>IF(SER_hh_emi!O13=0,0,1000000*SER_hh_emi!O13/SER_hh_num!O13)</f>
        <v>0</v>
      </c>
      <c r="P13" s="100">
        <f>IF(SER_hh_emi!P13=0,0,1000000*SER_hh_emi!P13/SER_hh_num!P13)</f>
        <v>0</v>
      </c>
      <c r="Q13" s="100">
        <f>IF(SER_hh_emi!Q13=0,0,1000000*SER_hh_emi!Q13/SER_hh_num!Q13)</f>
        <v>0</v>
      </c>
    </row>
    <row r="14" spans="1:17" ht="12" customHeight="1" x14ac:dyDescent="0.25">
      <c r="A14" s="51" t="s">
        <v>104</v>
      </c>
      <c r="B14" s="22">
        <f>IF(SER_hh_emi!B14=0,0,1000000*SER_hh_emi!B14/SER_hh_num!B14)</f>
        <v>0</v>
      </c>
      <c r="C14" s="22">
        <f>IF(SER_hh_emi!C14=0,0,1000000*SER_hh_emi!C14/SER_hh_num!C14)</f>
        <v>0</v>
      </c>
      <c r="D14" s="22">
        <f>IF(SER_hh_emi!D14=0,0,1000000*SER_hh_emi!D14/SER_hh_num!D14)</f>
        <v>0</v>
      </c>
      <c r="E14" s="22">
        <f>IF(SER_hh_emi!E14=0,0,1000000*SER_hh_emi!E14/SER_hh_num!E14)</f>
        <v>0</v>
      </c>
      <c r="F14" s="22">
        <f>IF(SER_hh_emi!F14=0,0,1000000*SER_hh_emi!F14/SER_hh_num!F14)</f>
        <v>0</v>
      </c>
      <c r="G14" s="22">
        <f>IF(SER_hh_emi!G14=0,0,1000000*SER_hh_emi!G14/SER_hh_num!G14)</f>
        <v>0</v>
      </c>
      <c r="H14" s="22">
        <f>IF(SER_hh_emi!H14=0,0,1000000*SER_hh_emi!H14/SER_hh_num!H14)</f>
        <v>0</v>
      </c>
      <c r="I14" s="22">
        <f>IF(SER_hh_emi!I14=0,0,1000000*SER_hh_emi!I14/SER_hh_num!I14)</f>
        <v>0</v>
      </c>
      <c r="J14" s="22">
        <f>IF(SER_hh_emi!J14=0,0,1000000*SER_hh_emi!J14/SER_hh_num!J14)</f>
        <v>0</v>
      </c>
      <c r="K14" s="22">
        <f>IF(SER_hh_emi!K14=0,0,1000000*SER_hh_emi!K14/SER_hh_num!K14)</f>
        <v>0</v>
      </c>
      <c r="L14" s="22">
        <f>IF(SER_hh_emi!L14=0,0,1000000*SER_hh_emi!L14/SER_hh_num!L14)</f>
        <v>0</v>
      </c>
      <c r="M14" s="22">
        <f>IF(SER_hh_emi!M14=0,0,1000000*SER_hh_emi!M14/SER_hh_num!M14)</f>
        <v>0</v>
      </c>
      <c r="N14" s="22">
        <f>IF(SER_hh_emi!N14=0,0,1000000*SER_hh_emi!N14/SER_hh_num!N14)</f>
        <v>0</v>
      </c>
      <c r="O14" s="22">
        <f>IF(SER_hh_emi!O14=0,0,1000000*SER_hh_emi!O14/SER_hh_num!O14)</f>
        <v>0</v>
      </c>
      <c r="P14" s="22">
        <f>IF(SER_hh_emi!P14=0,0,1000000*SER_hh_emi!P14/SER_hh_num!P14)</f>
        <v>0</v>
      </c>
      <c r="Q14" s="22">
        <f>IF(SER_hh_emi!Q14=0,0,1000000*SER_hh_emi!Q14/SER_hh_num!Q14)</f>
        <v>0</v>
      </c>
    </row>
    <row r="15" spans="1:17" ht="12" customHeight="1" x14ac:dyDescent="0.25">
      <c r="A15" s="105" t="s">
        <v>108</v>
      </c>
      <c r="B15" s="104">
        <f>IF(SER_hh_emi!B15=0,0,1000000*SER_hh_emi!B15/SER_hh_num!B15)</f>
        <v>0</v>
      </c>
      <c r="C15" s="104">
        <f>IF(SER_hh_emi!C15=0,0,1000000*SER_hh_emi!C15/SER_hh_num!C15)</f>
        <v>0</v>
      </c>
      <c r="D15" s="104">
        <f>IF(SER_hh_emi!D15=0,0,1000000*SER_hh_emi!D15/SER_hh_num!D15)</f>
        <v>0</v>
      </c>
      <c r="E15" s="104">
        <f>IF(SER_hh_emi!E15=0,0,1000000*SER_hh_emi!E15/SER_hh_num!E15)</f>
        <v>0</v>
      </c>
      <c r="F15" s="104">
        <f>IF(SER_hh_emi!F15=0,0,1000000*SER_hh_emi!F15/SER_hh_num!F15)</f>
        <v>0</v>
      </c>
      <c r="G15" s="104">
        <f>IF(SER_hh_emi!G15=0,0,1000000*SER_hh_emi!G15/SER_hh_num!G15)</f>
        <v>0</v>
      </c>
      <c r="H15" s="104">
        <f>IF(SER_hh_emi!H15=0,0,1000000*SER_hh_emi!H15/SER_hh_num!H15)</f>
        <v>0</v>
      </c>
      <c r="I15" s="104">
        <f>IF(SER_hh_emi!I15=0,0,1000000*SER_hh_emi!I15/SER_hh_num!I15)</f>
        <v>0</v>
      </c>
      <c r="J15" s="104">
        <f>IF(SER_hh_emi!J15=0,0,1000000*SER_hh_emi!J15/SER_hh_num!J15)</f>
        <v>0</v>
      </c>
      <c r="K15" s="104">
        <f>IF(SER_hh_emi!K15=0,0,1000000*SER_hh_emi!K15/SER_hh_num!K15)</f>
        <v>0</v>
      </c>
      <c r="L15" s="104">
        <f>IF(SER_hh_emi!L15=0,0,1000000*SER_hh_emi!L15/SER_hh_num!L15)</f>
        <v>0</v>
      </c>
      <c r="M15" s="104">
        <f>IF(SER_hh_emi!M15=0,0,1000000*SER_hh_emi!M15/SER_hh_num!M15)</f>
        <v>0</v>
      </c>
      <c r="N15" s="104">
        <f>IF(SER_hh_emi!N15=0,0,1000000*SER_hh_emi!N15/SER_hh_num!N15)</f>
        <v>0</v>
      </c>
      <c r="O15" s="104">
        <f>IF(SER_hh_emi!O15=0,0,1000000*SER_hh_emi!O15/SER_hh_num!O15)</f>
        <v>0</v>
      </c>
      <c r="P15" s="104">
        <f>IF(SER_hh_emi!P15=0,0,1000000*SER_hh_emi!P15/SER_hh_num!P15)</f>
        <v>0</v>
      </c>
      <c r="Q15" s="104">
        <f>IF(SER_hh_emi!Q15=0,0,1000000*SER_hh_emi!Q15/SER_hh_num!Q15)</f>
        <v>0</v>
      </c>
    </row>
    <row r="16" spans="1:17" ht="12.95" customHeight="1" x14ac:dyDescent="0.25">
      <c r="A16" s="90" t="s">
        <v>102</v>
      </c>
      <c r="B16" s="101">
        <f>IF(SER_hh_emi!B16=0,0,1000000*SER_hh_emi!B16/SER_hh_num!B16)</f>
        <v>0</v>
      </c>
      <c r="C16" s="101">
        <f>IF(SER_hh_emi!C16=0,0,1000000*SER_hh_emi!C16/SER_hh_num!C16)</f>
        <v>0</v>
      </c>
      <c r="D16" s="101">
        <f>IF(SER_hh_emi!D16=0,0,1000000*SER_hh_emi!D16/SER_hh_num!D16)</f>
        <v>0</v>
      </c>
      <c r="E16" s="101">
        <f>IF(SER_hh_emi!E16=0,0,1000000*SER_hh_emi!E16/SER_hh_num!E16)</f>
        <v>0</v>
      </c>
      <c r="F16" s="101">
        <f>IF(SER_hh_emi!F16=0,0,1000000*SER_hh_emi!F16/SER_hh_num!F16)</f>
        <v>0</v>
      </c>
      <c r="G16" s="101">
        <f>IF(SER_hh_emi!G16=0,0,1000000*SER_hh_emi!G16/SER_hh_num!G16)</f>
        <v>3.4718215321737356</v>
      </c>
      <c r="H16" s="101">
        <f>IF(SER_hh_emi!H16=0,0,1000000*SER_hh_emi!H16/SER_hh_num!H16)</f>
        <v>3.6497111660809365</v>
      </c>
      <c r="I16" s="101">
        <f>IF(SER_hh_emi!I16=0,0,1000000*SER_hh_emi!I16/SER_hh_num!I16)</f>
        <v>4.2087470467128529</v>
      </c>
      <c r="J16" s="101">
        <f>IF(SER_hh_emi!J16=0,0,1000000*SER_hh_emi!J16/SER_hh_num!J16)</f>
        <v>4.0637879857631303</v>
      </c>
      <c r="K16" s="101">
        <f>IF(SER_hh_emi!K16=0,0,1000000*SER_hh_emi!K16/SER_hh_num!K16)</f>
        <v>4.7600262228447612</v>
      </c>
      <c r="L16" s="101">
        <f>IF(SER_hh_emi!L16=0,0,1000000*SER_hh_emi!L16/SER_hh_num!L16)</f>
        <v>4.6144832298011993</v>
      </c>
      <c r="M16" s="101">
        <f>IF(SER_hh_emi!M16=0,0,1000000*SER_hh_emi!M16/SER_hh_num!M16)</f>
        <v>4.8099712808337332</v>
      </c>
      <c r="N16" s="101">
        <f>IF(SER_hh_emi!N16=0,0,1000000*SER_hh_emi!N16/SER_hh_num!N16)</f>
        <v>5.0000297018724762</v>
      </c>
      <c r="O16" s="101">
        <f>IF(SER_hh_emi!O16=0,0,1000000*SER_hh_emi!O16/SER_hh_num!O16)</f>
        <v>6.1337709386672827</v>
      </c>
      <c r="P16" s="101">
        <f>IF(SER_hh_emi!P16=0,0,1000000*SER_hh_emi!P16/SER_hh_num!P16)</f>
        <v>8.2161040616802925</v>
      </c>
      <c r="Q16" s="101">
        <f>IF(SER_hh_emi!Q16=0,0,1000000*SER_hh_emi!Q16/SER_hh_num!Q16)</f>
        <v>11.199712841898293</v>
      </c>
    </row>
    <row r="17" spans="1:17" ht="12.95" customHeight="1" x14ac:dyDescent="0.25">
      <c r="A17" s="88" t="s">
        <v>101</v>
      </c>
      <c r="B17" s="103">
        <f>IF(SER_hh_emi!B17=0,0,1000000*SER_hh_emi!B17/SER_hh_num!B17)</f>
        <v>0</v>
      </c>
      <c r="C17" s="103">
        <f>IF(SER_hh_emi!C17=0,0,1000000*SER_hh_emi!C17/SER_hh_num!C17)</f>
        <v>0</v>
      </c>
      <c r="D17" s="103">
        <f>IF(SER_hh_emi!D17=0,0,1000000*SER_hh_emi!D17/SER_hh_num!D17)</f>
        <v>0</v>
      </c>
      <c r="E17" s="103">
        <f>IF(SER_hh_emi!E17=0,0,1000000*SER_hh_emi!E17/SER_hh_num!E17)</f>
        <v>0</v>
      </c>
      <c r="F17" s="103">
        <f>IF(SER_hh_emi!F17=0,0,1000000*SER_hh_emi!F17/SER_hh_num!F17)</f>
        <v>0</v>
      </c>
      <c r="G17" s="103">
        <f>IF(SER_hh_emi!G17=0,0,1000000*SER_hh_emi!G17/SER_hh_num!G17)</f>
        <v>155.11869410728883</v>
      </c>
      <c r="H17" s="103">
        <f>IF(SER_hh_emi!H17=0,0,1000000*SER_hh_emi!H17/SER_hh_num!H17)</f>
        <v>181.57538068388561</v>
      </c>
      <c r="I17" s="103">
        <f>IF(SER_hh_emi!I17=0,0,1000000*SER_hh_emi!I17/SER_hh_num!I17)</f>
        <v>213.48987016810338</v>
      </c>
      <c r="J17" s="103">
        <f>IF(SER_hh_emi!J17=0,0,1000000*SER_hh_emi!J17/SER_hh_num!J17)</f>
        <v>221.91769388487734</v>
      </c>
      <c r="K17" s="103">
        <f>IF(SER_hh_emi!K17=0,0,1000000*SER_hh_emi!K17/SER_hh_num!K17)</f>
        <v>248.76532034107348</v>
      </c>
      <c r="L17" s="103">
        <f>IF(SER_hh_emi!L17=0,0,1000000*SER_hh_emi!L17/SER_hh_num!L17)</f>
        <v>257.38035283854913</v>
      </c>
      <c r="M17" s="103">
        <f>IF(SER_hh_emi!M17=0,0,1000000*SER_hh_emi!M17/SER_hh_num!M17)</f>
        <v>258.74919595456981</v>
      </c>
      <c r="N17" s="103">
        <f>IF(SER_hh_emi!N17=0,0,1000000*SER_hh_emi!N17/SER_hh_num!N17)</f>
        <v>264.66289481032965</v>
      </c>
      <c r="O17" s="103">
        <f>IF(SER_hh_emi!O17=0,0,1000000*SER_hh_emi!O17/SER_hh_num!O17)</f>
        <v>272.43082320449093</v>
      </c>
      <c r="P17" s="103">
        <f>IF(SER_hh_emi!P17=0,0,1000000*SER_hh_emi!P17/SER_hh_num!P17)</f>
        <v>282.46069143491223</v>
      </c>
      <c r="Q17" s="103">
        <f>IF(SER_hh_emi!Q17=0,0,1000000*SER_hh_emi!Q17/SER_hh_num!Q17)</f>
        <v>286.78623412005743</v>
      </c>
    </row>
    <row r="18" spans="1:17" ht="12" customHeight="1" x14ac:dyDescent="0.25">
      <c r="A18" s="88" t="s">
        <v>100</v>
      </c>
      <c r="B18" s="103">
        <f>IF(SER_hh_emi!B18=0,0,1000000*SER_hh_emi!B18/SER_hh_num!B18)</f>
        <v>0</v>
      </c>
      <c r="C18" s="103">
        <f>IF(SER_hh_emi!C18=0,0,1000000*SER_hh_emi!C18/SER_hh_num!C18)</f>
        <v>0</v>
      </c>
      <c r="D18" s="103">
        <f>IF(SER_hh_emi!D18=0,0,1000000*SER_hh_emi!D18/SER_hh_num!D18)</f>
        <v>0</v>
      </c>
      <c r="E18" s="103">
        <f>IF(SER_hh_emi!E18=0,0,1000000*SER_hh_emi!E18/SER_hh_num!E18)</f>
        <v>0</v>
      </c>
      <c r="F18" s="103">
        <f>IF(SER_hh_emi!F18=0,0,1000000*SER_hh_emi!F18/SER_hh_num!F18)</f>
        <v>0</v>
      </c>
      <c r="G18" s="103">
        <f>IF(SER_hh_emi!G18=0,0,1000000*SER_hh_emi!G18/SER_hh_num!G18)</f>
        <v>0</v>
      </c>
      <c r="H18" s="103">
        <f>IF(SER_hh_emi!H18=0,0,1000000*SER_hh_emi!H18/SER_hh_num!H18)</f>
        <v>0</v>
      </c>
      <c r="I18" s="103">
        <f>IF(SER_hh_emi!I18=0,0,1000000*SER_hh_emi!I18/SER_hh_num!I18)</f>
        <v>0</v>
      </c>
      <c r="J18" s="103">
        <f>IF(SER_hh_emi!J18=0,0,1000000*SER_hh_emi!J18/SER_hh_num!J18)</f>
        <v>0</v>
      </c>
      <c r="K18" s="103">
        <f>IF(SER_hh_emi!K18=0,0,1000000*SER_hh_emi!K18/SER_hh_num!K18)</f>
        <v>0</v>
      </c>
      <c r="L18" s="103">
        <f>IF(SER_hh_emi!L18=0,0,1000000*SER_hh_emi!L18/SER_hh_num!L18)</f>
        <v>0</v>
      </c>
      <c r="M18" s="103">
        <f>IF(SER_hh_emi!M18=0,0,1000000*SER_hh_emi!M18/SER_hh_num!M18)</f>
        <v>0</v>
      </c>
      <c r="N18" s="103">
        <f>IF(SER_hh_emi!N18=0,0,1000000*SER_hh_emi!N18/SER_hh_num!N18)</f>
        <v>0</v>
      </c>
      <c r="O18" s="103">
        <f>IF(SER_hh_emi!O18=0,0,1000000*SER_hh_emi!O18/SER_hh_num!O18)</f>
        <v>0</v>
      </c>
      <c r="P18" s="103">
        <f>IF(SER_hh_emi!P18=0,0,1000000*SER_hh_emi!P18/SER_hh_num!P18)</f>
        <v>0</v>
      </c>
      <c r="Q18" s="103">
        <f>IF(SER_hh_emi!Q18=0,0,1000000*SER_hh_emi!Q18/SER_hh_num!Q18)</f>
        <v>0</v>
      </c>
    </row>
    <row r="19" spans="1:17" ht="12.95" customHeight="1" x14ac:dyDescent="0.25">
      <c r="A19" s="90" t="s">
        <v>47</v>
      </c>
      <c r="B19" s="101">
        <f>IF(SER_hh_emi!B19=0,0,1000000*SER_hh_emi!B19/SER_hh_num!B19)</f>
        <v>917.52367993863095</v>
      </c>
      <c r="C19" s="101">
        <f>IF(SER_hh_emi!C19=0,0,1000000*SER_hh_emi!C19/SER_hh_num!C19)</f>
        <v>906.07182486217243</v>
      </c>
      <c r="D19" s="101">
        <f>IF(SER_hh_emi!D19=0,0,1000000*SER_hh_emi!D19/SER_hh_num!D19)</f>
        <v>926.6643537619301</v>
      </c>
      <c r="E19" s="101">
        <f>IF(SER_hh_emi!E19=0,0,1000000*SER_hh_emi!E19/SER_hh_num!E19)</f>
        <v>909.56804847781211</v>
      </c>
      <c r="F19" s="101">
        <f>IF(SER_hh_emi!F19=0,0,1000000*SER_hh_emi!F19/SER_hh_num!F19)</f>
        <v>900.11752521742358</v>
      </c>
      <c r="G19" s="101">
        <f>IF(SER_hh_emi!G19=0,0,1000000*SER_hh_emi!G19/SER_hh_num!G19)</f>
        <v>920.45212870568287</v>
      </c>
      <c r="H19" s="101">
        <f>IF(SER_hh_emi!H19=0,0,1000000*SER_hh_emi!H19/SER_hh_num!H19)</f>
        <v>935.41463417271962</v>
      </c>
      <c r="I19" s="101">
        <f>IF(SER_hh_emi!I19=0,0,1000000*SER_hh_emi!I19/SER_hh_num!I19)</f>
        <v>947.57313278165452</v>
      </c>
      <c r="J19" s="101">
        <f>IF(SER_hh_emi!J19=0,0,1000000*SER_hh_emi!J19/SER_hh_num!J19)</f>
        <v>984.40380634324572</v>
      </c>
      <c r="K19" s="101">
        <f>IF(SER_hh_emi!K19=0,0,1000000*SER_hh_emi!K19/SER_hh_num!K19)</f>
        <v>1051.2515617418251</v>
      </c>
      <c r="L19" s="101">
        <f>IF(SER_hh_emi!L19=0,0,1000000*SER_hh_emi!L19/SER_hh_num!L19)</f>
        <v>1054.3024952546414</v>
      </c>
      <c r="M19" s="101">
        <f>IF(SER_hh_emi!M19=0,0,1000000*SER_hh_emi!M19/SER_hh_num!M19)</f>
        <v>1040.52202873531</v>
      </c>
      <c r="N19" s="101">
        <f>IF(SER_hh_emi!N19=0,0,1000000*SER_hh_emi!N19/SER_hh_num!N19)</f>
        <v>1037.9310103274297</v>
      </c>
      <c r="O19" s="101">
        <f>IF(SER_hh_emi!O19=0,0,1000000*SER_hh_emi!O19/SER_hh_num!O19)</f>
        <v>1035.4679374358643</v>
      </c>
      <c r="P19" s="101">
        <f>IF(SER_hh_emi!P19=0,0,1000000*SER_hh_emi!P19/SER_hh_num!P19)</f>
        <v>1020.0563220924555</v>
      </c>
      <c r="Q19" s="101">
        <f>IF(SER_hh_emi!Q19=0,0,1000000*SER_hh_emi!Q19/SER_hh_num!Q19)</f>
        <v>1003.6495182009384</v>
      </c>
    </row>
    <row r="20" spans="1:17" ht="12" customHeight="1" x14ac:dyDescent="0.25">
      <c r="A20" s="88" t="s">
        <v>38</v>
      </c>
      <c r="B20" s="100">
        <f>IF(SER_hh_emi!B20=0,0,1000000*SER_hh_emi!B20/SER_hh_num!B20)</f>
        <v>0</v>
      </c>
      <c r="C20" s="100">
        <f>IF(SER_hh_emi!C20=0,0,1000000*SER_hh_emi!C20/SER_hh_num!C20)</f>
        <v>0</v>
      </c>
      <c r="D20" s="100">
        <f>IF(SER_hh_emi!D20=0,0,1000000*SER_hh_emi!D20/SER_hh_num!D20)</f>
        <v>0</v>
      </c>
      <c r="E20" s="100">
        <f>IF(SER_hh_emi!E20=0,0,1000000*SER_hh_emi!E20/SER_hh_num!E20)</f>
        <v>0</v>
      </c>
      <c r="F20" s="100">
        <f>IF(SER_hh_emi!F20=0,0,1000000*SER_hh_emi!F20/SER_hh_num!F20)</f>
        <v>0</v>
      </c>
      <c r="G20" s="100">
        <f>IF(SER_hh_emi!G20=0,0,1000000*SER_hh_emi!G20/SER_hh_num!G20)</f>
        <v>0</v>
      </c>
      <c r="H20" s="100">
        <f>IF(SER_hh_emi!H20=0,0,1000000*SER_hh_emi!H20/SER_hh_num!H20)</f>
        <v>0</v>
      </c>
      <c r="I20" s="100">
        <f>IF(SER_hh_emi!I20=0,0,1000000*SER_hh_emi!I20/SER_hh_num!I20)</f>
        <v>0</v>
      </c>
      <c r="J20" s="100">
        <f>IF(SER_hh_emi!J20=0,0,1000000*SER_hh_emi!J20/SER_hh_num!J20)</f>
        <v>0</v>
      </c>
      <c r="K20" s="100">
        <f>IF(SER_hh_emi!K20=0,0,1000000*SER_hh_emi!K20/SER_hh_num!K20)</f>
        <v>0</v>
      </c>
      <c r="L20" s="100">
        <f>IF(SER_hh_emi!L20=0,0,1000000*SER_hh_emi!L20/SER_hh_num!L20)</f>
        <v>0</v>
      </c>
      <c r="M20" s="100">
        <f>IF(SER_hh_emi!M20=0,0,1000000*SER_hh_emi!M20/SER_hh_num!M20)</f>
        <v>0</v>
      </c>
      <c r="N20" s="100">
        <f>IF(SER_hh_emi!N20=0,0,1000000*SER_hh_emi!N20/SER_hh_num!N20)</f>
        <v>0</v>
      </c>
      <c r="O20" s="100">
        <f>IF(SER_hh_emi!O20=0,0,1000000*SER_hh_emi!O20/SER_hh_num!O20)</f>
        <v>0</v>
      </c>
      <c r="P20" s="100">
        <f>IF(SER_hh_emi!P20=0,0,1000000*SER_hh_emi!P20/SER_hh_num!P20)</f>
        <v>0</v>
      </c>
      <c r="Q20" s="100">
        <f>IF(SER_hh_emi!Q20=0,0,1000000*SER_hh_emi!Q20/SER_hh_num!Q20)</f>
        <v>0</v>
      </c>
    </row>
    <row r="21" spans="1:17" s="28" customFormat="1" ht="12" customHeight="1" x14ac:dyDescent="0.25">
      <c r="A21" s="88" t="s">
        <v>66</v>
      </c>
      <c r="B21" s="100">
        <f>IF(SER_hh_emi!B21=0,0,1000000*SER_hh_emi!B21/SER_hh_num!B21)</f>
        <v>0</v>
      </c>
      <c r="C21" s="100">
        <f>IF(SER_hh_emi!C21=0,0,1000000*SER_hh_emi!C21/SER_hh_num!C21)</f>
        <v>0</v>
      </c>
      <c r="D21" s="100">
        <f>IF(SER_hh_emi!D21=0,0,1000000*SER_hh_emi!D21/SER_hh_num!D21)</f>
        <v>0</v>
      </c>
      <c r="E21" s="100">
        <f>IF(SER_hh_emi!E21=0,0,1000000*SER_hh_emi!E21/SER_hh_num!E21)</f>
        <v>0</v>
      </c>
      <c r="F21" s="100">
        <f>IF(SER_hh_emi!F21=0,0,1000000*SER_hh_emi!F21/SER_hh_num!F21)</f>
        <v>0</v>
      </c>
      <c r="G21" s="100">
        <f>IF(SER_hh_emi!G21=0,0,1000000*SER_hh_emi!G21/SER_hh_num!G21)</f>
        <v>0</v>
      </c>
      <c r="H21" s="100">
        <f>IF(SER_hh_emi!H21=0,0,1000000*SER_hh_emi!H21/SER_hh_num!H21)</f>
        <v>0</v>
      </c>
      <c r="I21" s="100">
        <f>IF(SER_hh_emi!I21=0,0,1000000*SER_hh_emi!I21/SER_hh_num!I21)</f>
        <v>0</v>
      </c>
      <c r="J21" s="100">
        <f>IF(SER_hh_emi!J21=0,0,1000000*SER_hh_emi!J21/SER_hh_num!J21)</f>
        <v>0</v>
      </c>
      <c r="K21" s="100">
        <f>IF(SER_hh_emi!K21=0,0,1000000*SER_hh_emi!K21/SER_hh_num!K21)</f>
        <v>0</v>
      </c>
      <c r="L21" s="100">
        <f>IF(SER_hh_emi!L21=0,0,1000000*SER_hh_emi!L21/SER_hh_num!L21)</f>
        <v>0</v>
      </c>
      <c r="M21" s="100">
        <f>IF(SER_hh_emi!M21=0,0,1000000*SER_hh_emi!M21/SER_hh_num!M21)</f>
        <v>0</v>
      </c>
      <c r="N21" s="100">
        <f>IF(SER_hh_emi!N21=0,0,1000000*SER_hh_emi!N21/SER_hh_num!N21)</f>
        <v>0</v>
      </c>
      <c r="O21" s="100">
        <f>IF(SER_hh_emi!O21=0,0,1000000*SER_hh_emi!O21/SER_hh_num!O21)</f>
        <v>0</v>
      </c>
      <c r="P21" s="100">
        <f>IF(SER_hh_emi!P21=0,0,1000000*SER_hh_emi!P21/SER_hh_num!P21)</f>
        <v>0</v>
      </c>
      <c r="Q21" s="100">
        <f>IF(SER_hh_emi!Q21=0,0,1000000*SER_hh_emi!Q21/SER_hh_num!Q21)</f>
        <v>0</v>
      </c>
    </row>
    <row r="22" spans="1:17" ht="12" customHeight="1" x14ac:dyDescent="0.25">
      <c r="A22" s="88" t="s">
        <v>99</v>
      </c>
      <c r="B22" s="100">
        <f>IF(SER_hh_emi!B22=0,0,1000000*SER_hh_emi!B22/SER_hh_num!B22)</f>
        <v>0</v>
      </c>
      <c r="C22" s="100">
        <f>IF(SER_hh_emi!C22=0,0,1000000*SER_hh_emi!C22/SER_hh_num!C22)</f>
        <v>0</v>
      </c>
      <c r="D22" s="100">
        <f>IF(SER_hh_emi!D22=0,0,1000000*SER_hh_emi!D22/SER_hh_num!D22)</f>
        <v>0</v>
      </c>
      <c r="E22" s="100">
        <f>IF(SER_hh_emi!E22=0,0,1000000*SER_hh_emi!E22/SER_hh_num!E22)</f>
        <v>0</v>
      </c>
      <c r="F22" s="100">
        <f>IF(SER_hh_emi!F22=0,0,1000000*SER_hh_emi!F22/SER_hh_num!F22)</f>
        <v>0</v>
      </c>
      <c r="G22" s="100">
        <f>IF(SER_hh_emi!G22=0,0,1000000*SER_hh_emi!G22/SER_hh_num!G22)</f>
        <v>0</v>
      </c>
      <c r="H22" s="100">
        <f>IF(SER_hh_emi!H22=0,0,1000000*SER_hh_emi!H22/SER_hh_num!H22)</f>
        <v>0</v>
      </c>
      <c r="I22" s="100">
        <f>IF(SER_hh_emi!I22=0,0,1000000*SER_hh_emi!I22/SER_hh_num!I22)</f>
        <v>0</v>
      </c>
      <c r="J22" s="100">
        <f>IF(SER_hh_emi!J22=0,0,1000000*SER_hh_emi!J22/SER_hh_num!J22)</f>
        <v>0</v>
      </c>
      <c r="K22" s="100">
        <f>IF(SER_hh_emi!K22=0,0,1000000*SER_hh_emi!K22/SER_hh_num!K22)</f>
        <v>0</v>
      </c>
      <c r="L22" s="100">
        <f>IF(SER_hh_emi!L22=0,0,1000000*SER_hh_emi!L22/SER_hh_num!L22)</f>
        <v>0</v>
      </c>
      <c r="M22" s="100">
        <f>IF(SER_hh_emi!M22=0,0,1000000*SER_hh_emi!M22/SER_hh_num!M22)</f>
        <v>0</v>
      </c>
      <c r="N22" s="100">
        <f>IF(SER_hh_emi!N22=0,0,1000000*SER_hh_emi!N22/SER_hh_num!N22)</f>
        <v>0</v>
      </c>
      <c r="O22" s="100">
        <f>IF(SER_hh_emi!O22=0,0,1000000*SER_hh_emi!O22/SER_hh_num!O22)</f>
        <v>0</v>
      </c>
      <c r="P22" s="100">
        <f>IF(SER_hh_emi!P22=0,0,1000000*SER_hh_emi!P22/SER_hh_num!P22)</f>
        <v>0</v>
      </c>
      <c r="Q22" s="100">
        <f>IF(SER_hh_emi!Q22=0,0,1000000*SER_hh_emi!Q22/SER_hh_num!Q22)</f>
        <v>0</v>
      </c>
    </row>
    <row r="23" spans="1:17" ht="12" customHeight="1" x14ac:dyDescent="0.25">
      <c r="A23" s="88" t="s">
        <v>98</v>
      </c>
      <c r="B23" s="100">
        <f>IF(SER_hh_emi!B23=0,0,1000000*SER_hh_emi!B23/SER_hh_num!B23)</f>
        <v>2634.0821465252366</v>
      </c>
      <c r="C23" s="100">
        <f>IF(SER_hh_emi!C23=0,0,1000000*SER_hh_emi!C23/SER_hh_num!C23)</f>
        <v>2631.0425763173121</v>
      </c>
      <c r="D23" s="100">
        <f>IF(SER_hh_emi!D23=0,0,1000000*SER_hh_emi!D23/SER_hh_num!D23)</f>
        <v>2639.7532494018301</v>
      </c>
      <c r="E23" s="100">
        <f>IF(SER_hh_emi!E23=0,0,1000000*SER_hh_emi!E23/SER_hh_num!E23)</f>
        <v>2577.0486818079639</v>
      </c>
      <c r="F23" s="100">
        <f>IF(SER_hh_emi!F23=0,0,1000000*SER_hh_emi!F23/SER_hh_num!F23)</f>
        <v>2572.8706247482219</v>
      </c>
      <c r="G23" s="100">
        <f>IF(SER_hh_emi!G23=0,0,1000000*SER_hh_emi!G23/SER_hh_num!G23)</f>
        <v>2567.149841859462</v>
      </c>
      <c r="H23" s="100">
        <f>IF(SER_hh_emi!H23=0,0,1000000*SER_hh_emi!H23/SER_hh_num!H23)</f>
        <v>2557.1675672695824</v>
      </c>
      <c r="I23" s="100">
        <f>IF(SER_hh_emi!I23=0,0,1000000*SER_hh_emi!I23/SER_hh_num!I23)</f>
        <v>2537.9976929154318</v>
      </c>
      <c r="J23" s="100">
        <f>IF(SER_hh_emi!J23=0,0,1000000*SER_hh_emi!J23/SER_hh_num!J23)</f>
        <v>2528.0462934303273</v>
      </c>
      <c r="K23" s="100">
        <f>IF(SER_hh_emi!K23=0,0,1000000*SER_hh_emi!K23/SER_hh_num!K23)</f>
        <v>2496.8678337170427</v>
      </c>
      <c r="L23" s="100">
        <f>IF(SER_hh_emi!L23=0,0,1000000*SER_hh_emi!L23/SER_hh_num!L23)</f>
        <v>2472.2102757198008</v>
      </c>
      <c r="M23" s="100">
        <f>IF(SER_hh_emi!M23=0,0,1000000*SER_hh_emi!M23/SER_hh_num!M23)</f>
        <v>2462.5185913430196</v>
      </c>
      <c r="N23" s="100">
        <f>IF(SER_hh_emi!N23=0,0,1000000*SER_hh_emi!N23/SER_hh_num!N23)</f>
        <v>2457.0375862915967</v>
      </c>
      <c r="O23" s="100">
        <f>IF(SER_hh_emi!O23=0,0,1000000*SER_hh_emi!O23/SER_hh_num!O23)</f>
        <v>2451.0009328743786</v>
      </c>
      <c r="P23" s="100">
        <f>IF(SER_hh_emi!P23=0,0,1000000*SER_hh_emi!P23/SER_hh_num!P23)</f>
        <v>2446.2875604129499</v>
      </c>
      <c r="Q23" s="100">
        <f>IF(SER_hh_emi!Q23=0,0,1000000*SER_hh_emi!Q23/SER_hh_num!Q23)</f>
        <v>2448.9388973085215</v>
      </c>
    </row>
    <row r="24" spans="1:17" ht="12" customHeight="1" x14ac:dyDescent="0.25">
      <c r="A24" s="88" t="s">
        <v>34</v>
      </c>
      <c r="B24" s="100">
        <f>IF(SER_hh_emi!B24=0,0,1000000*SER_hh_emi!B24/SER_hh_num!B24)</f>
        <v>0</v>
      </c>
      <c r="C24" s="100">
        <f>IF(SER_hh_emi!C24=0,0,1000000*SER_hh_emi!C24/SER_hh_num!C24)</f>
        <v>0</v>
      </c>
      <c r="D24" s="100">
        <f>IF(SER_hh_emi!D24=0,0,1000000*SER_hh_emi!D24/SER_hh_num!D24)</f>
        <v>0</v>
      </c>
      <c r="E24" s="100">
        <f>IF(SER_hh_emi!E24=0,0,1000000*SER_hh_emi!E24/SER_hh_num!E24)</f>
        <v>0</v>
      </c>
      <c r="F24" s="100">
        <f>IF(SER_hh_emi!F24=0,0,1000000*SER_hh_emi!F24/SER_hh_num!F24)</f>
        <v>0</v>
      </c>
      <c r="G24" s="100">
        <f>IF(SER_hh_emi!G24=0,0,1000000*SER_hh_emi!G24/SER_hh_num!G24)</f>
        <v>0</v>
      </c>
      <c r="H24" s="100">
        <f>IF(SER_hh_emi!H24=0,0,1000000*SER_hh_emi!H24/SER_hh_num!H24)</f>
        <v>0</v>
      </c>
      <c r="I24" s="100">
        <f>IF(SER_hh_emi!I24=0,0,1000000*SER_hh_emi!I24/SER_hh_num!I24)</f>
        <v>0</v>
      </c>
      <c r="J24" s="100">
        <f>IF(SER_hh_emi!J24=0,0,1000000*SER_hh_emi!J24/SER_hh_num!J24)</f>
        <v>0</v>
      </c>
      <c r="K24" s="100">
        <f>IF(SER_hh_emi!K24=0,0,1000000*SER_hh_emi!K24/SER_hh_num!K24)</f>
        <v>0</v>
      </c>
      <c r="L24" s="100">
        <f>IF(SER_hh_emi!L24=0,0,1000000*SER_hh_emi!L24/SER_hh_num!L24)</f>
        <v>0</v>
      </c>
      <c r="M24" s="100">
        <f>IF(SER_hh_emi!M24=0,0,1000000*SER_hh_emi!M24/SER_hh_num!M24)</f>
        <v>0</v>
      </c>
      <c r="N24" s="100">
        <f>IF(SER_hh_emi!N24=0,0,1000000*SER_hh_emi!N24/SER_hh_num!N24)</f>
        <v>0</v>
      </c>
      <c r="O24" s="100">
        <f>IF(SER_hh_emi!O24=0,0,1000000*SER_hh_emi!O24/SER_hh_num!O24)</f>
        <v>0</v>
      </c>
      <c r="P24" s="100">
        <f>IF(SER_hh_emi!P24=0,0,1000000*SER_hh_emi!P24/SER_hh_num!P24)</f>
        <v>0</v>
      </c>
      <c r="Q24" s="100">
        <f>IF(SER_hh_emi!Q24=0,0,1000000*SER_hh_emi!Q24/SER_hh_num!Q24)</f>
        <v>0</v>
      </c>
    </row>
    <row r="25" spans="1:17" ht="12" customHeight="1" x14ac:dyDescent="0.25">
      <c r="A25" s="88" t="s">
        <v>42</v>
      </c>
      <c r="B25" s="100">
        <f>IF(SER_hh_emi!B25=0,0,1000000*SER_hh_emi!B25/SER_hh_num!B25)</f>
        <v>0</v>
      </c>
      <c r="C25" s="100">
        <f>IF(SER_hh_emi!C25=0,0,1000000*SER_hh_emi!C25/SER_hh_num!C25)</f>
        <v>0</v>
      </c>
      <c r="D25" s="100">
        <f>IF(SER_hh_emi!D25=0,0,1000000*SER_hh_emi!D25/SER_hh_num!D25)</f>
        <v>0</v>
      </c>
      <c r="E25" s="100">
        <f>IF(SER_hh_emi!E25=0,0,1000000*SER_hh_emi!E25/SER_hh_num!E25)</f>
        <v>0</v>
      </c>
      <c r="F25" s="100">
        <f>IF(SER_hh_emi!F25=0,0,1000000*SER_hh_emi!F25/SER_hh_num!F25)</f>
        <v>0</v>
      </c>
      <c r="G25" s="100">
        <f>IF(SER_hh_emi!G25=0,0,1000000*SER_hh_emi!G25/SER_hh_num!G25)</f>
        <v>0</v>
      </c>
      <c r="H25" s="100">
        <f>IF(SER_hh_emi!H25=0,0,1000000*SER_hh_emi!H25/SER_hh_num!H25)</f>
        <v>0</v>
      </c>
      <c r="I25" s="100">
        <f>IF(SER_hh_emi!I25=0,0,1000000*SER_hh_emi!I25/SER_hh_num!I25)</f>
        <v>0</v>
      </c>
      <c r="J25" s="100">
        <f>IF(SER_hh_emi!J25=0,0,1000000*SER_hh_emi!J25/SER_hh_num!J25)</f>
        <v>0</v>
      </c>
      <c r="K25" s="100">
        <f>IF(SER_hh_emi!K25=0,0,1000000*SER_hh_emi!K25/SER_hh_num!K25)</f>
        <v>0</v>
      </c>
      <c r="L25" s="100">
        <f>IF(SER_hh_emi!L25=0,0,1000000*SER_hh_emi!L25/SER_hh_num!L25)</f>
        <v>0</v>
      </c>
      <c r="M25" s="100">
        <f>IF(SER_hh_emi!M25=0,0,1000000*SER_hh_emi!M25/SER_hh_num!M25)</f>
        <v>0</v>
      </c>
      <c r="N25" s="100">
        <f>IF(SER_hh_emi!N25=0,0,1000000*SER_hh_emi!N25/SER_hh_num!N25)</f>
        <v>0</v>
      </c>
      <c r="O25" s="100">
        <f>IF(SER_hh_emi!O25=0,0,1000000*SER_hh_emi!O25/SER_hh_num!O25)</f>
        <v>0</v>
      </c>
      <c r="P25" s="100">
        <f>IF(SER_hh_emi!P25=0,0,1000000*SER_hh_emi!P25/SER_hh_num!P25)</f>
        <v>0</v>
      </c>
      <c r="Q25" s="100">
        <f>IF(SER_hh_emi!Q25=0,0,1000000*SER_hh_emi!Q25/SER_hh_num!Q25)</f>
        <v>0</v>
      </c>
    </row>
    <row r="26" spans="1:17" ht="12" customHeight="1" x14ac:dyDescent="0.25">
      <c r="A26" s="88" t="s">
        <v>30</v>
      </c>
      <c r="B26" s="22">
        <f>IF(SER_hh_emi!B26=0,0,1000000*SER_hh_emi!B26/SER_hh_num!B26)</f>
        <v>0</v>
      </c>
      <c r="C26" s="22">
        <f>IF(SER_hh_emi!C26=0,0,1000000*SER_hh_emi!C26/SER_hh_num!C26)</f>
        <v>0</v>
      </c>
      <c r="D26" s="22">
        <f>IF(SER_hh_emi!D26=0,0,1000000*SER_hh_emi!D26/SER_hh_num!D26)</f>
        <v>0</v>
      </c>
      <c r="E26" s="22">
        <f>IF(SER_hh_emi!E26=0,0,1000000*SER_hh_emi!E26/SER_hh_num!E26)</f>
        <v>0</v>
      </c>
      <c r="F26" s="22">
        <f>IF(SER_hh_emi!F26=0,0,1000000*SER_hh_emi!F26/SER_hh_num!F26)</f>
        <v>0</v>
      </c>
      <c r="G26" s="22">
        <f>IF(SER_hh_emi!G26=0,0,1000000*SER_hh_emi!G26/SER_hh_num!G26)</f>
        <v>0</v>
      </c>
      <c r="H26" s="22">
        <f>IF(SER_hh_emi!H26=0,0,1000000*SER_hh_emi!H26/SER_hh_num!H26)</f>
        <v>0</v>
      </c>
      <c r="I26" s="22">
        <f>IF(SER_hh_emi!I26=0,0,1000000*SER_hh_emi!I26/SER_hh_num!I26)</f>
        <v>0</v>
      </c>
      <c r="J26" s="22">
        <f>IF(SER_hh_emi!J26=0,0,1000000*SER_hh_emi!J26/SER_hh_num!J26)</f>
        <v>0</v>
      </c>
      <c r="K26" s="22">
        <f>IF(SER_hh_emi!K26=0,0,1000000*SER_hh_emi!K26/SER_hh_num!K26)</f>
        <v>0</v>
      </c>
      <c r="L26" s="22">
        <f>IF(SER_hh_emi!L26=0,0,1000000*SER_hh_emi!L26/SER_hh_num!L26)</f>
        <v>0</v>
      </c>
      <c r="M26" s="22">
        <f>IF(SER_hh_emi!M26=0,0,1000000*SER_hh_emi!M26/SER_hh_num!M26)</f>
        <v>0</v>
      </c>
      <c r="N26" s="22">
        <f>IF(SER_hh_emi!N26=0,0,1000000*SER_hh_emi!N26/SER_hh_num!N26)</f>
        <v>0</v>
      </c>
      <c r="O26" s="22">
        <f>IF(SER_hh_emi!O26=0,0,1000000*SER_hh_emi!O26/SER_hh_num!O26)</f>
        <v>0</v>
      </c>
      <c r="P26" s="22">
        <f>IF(SER_hh_emi!P26=0,0,1000000*SER_hh_emi!P26/SER_hh_num!P26)</f>
        <v>0</v>
      </c>
      <c r="Q26" s="22">
        <f>IF(SER_hh_emi!Q26=0,0,1000000*SER_hh_emi!Q26/SER_hh_num!Q26)</f>
        <v>0</v>
      </c>
    </row>
    <row r="27" spans="1:17" ht="12" customHeight="1" x14ac:dyDescent="0.25">
      <c r="A27" s="93" t="s">
        <v>114</v>
      </c>
      <c r="B27" s="116">
        <f>IF(SER_hh_emi!B27=0,0,1000000*SER_hh_emi!B27/SER_hh_num!B19)</f>
        <v>0</v>
      </c>
      <c r="C27" s="116">
        <f>IF(SER_hh_emi!C27=0,0,1000000*SER_hh_emi!C27/SER_hh_num!C19)</f>
        <v>0</v>
      </c>
      <c r="D27" s="116">
        <f>IF(SER_hh_emi!D27=0,0,1000000*SER_hh_emi!D27/SER_hh_num!D19)</f>
        <v>0</v>
      </c>
      <c r="E27" s="116">
        <f>IF(SER_hh_emi!E27=0,0,1000000*SER_hh_emi!E27/SER_hh_num!E19)</f>
        <v>0</v>
      </c>
      <c r="F27" s="116">
        <f>IF(SER_hh_emi!F27=0,0,1000000*SER_hh_emi!F27/SER_hh_num!F19)</f>
        <v>0</v>
      </c>
      <c r="G27" s="116">
        <f>IF(SER_hh_emi!G27=0,0,1000000*SER_hh_emi!G27/SER_hh_num!G19)</f>
        <v>0</v>
      </c>
      <c r="H27" s="116">
        <f>IF(SER_hh_emi!H27=0,0,1000000*SER_hh_emi!H27/SER_hh_num!H19)</f>
        <v>0</v>
      </c>
      <c r="I27" s="116">
        <f>IF(SER_hh_emi!I27=0,0,1000000*SER_hh_emi!I27/SER_hh_num!I19)</f>
        <v>0</v>
      </c>
      <c r="J27" s="116">
        <f>IF(SER_hh_emi!J27=0,0,1000000*SER_hh_emi!J27/SER_hh_num!J19)</f>
        <v>0</v>
      </c>
      <c r="K27" s="116">
        <f>IF(SER_hh_emi!K27=0,0,1000000*SER_hh_emi!K27/SER_hh_num!K19)</f>
        <v>0</v>
      </c>
      <c r="L27" s="116">
        <f>IF(SER_hh_emi!L27=0,0,1000000*SER_hh_emi!L27/SER_hh_num!L19)</f>
        <v>0</v>
      </c>
      <c r="M27" s="116">
        <f>IF(SER_hh_emi!M27=0,0,1000000*SER_hh_emi!M27/SER_hh_num!M19)</f>
        <v>0</v>
      </c>
      <c r="N27" s="116">
        <f>IF(SER_hh_emi!N27=0,0,1000000*SER_hh_emi!N27/SER_hh_num!N19)</f>
        <v>0</v>
      </c>
      <c r="O27" s="116">
        <f>IF(SER_hh_emi!O27=0,0,1000000*SER_hh_emi!O27/SER_hh_num!O19)</f>
        <v>0</v>
      </c>
      <c r="P27" s="116">
        <f>IF(SER_hh_emi!P27=0,0,1000000*SER_hh_emi!P27/SER_hh_num!P19)</f>
        <v>0</v>
      </c>
      <c r="Q27" s="116">
        <f>IF(SER_hh_emi!Q27=0,0,1000000*SER_hh_emi!Q27/SER_hh_num!Q19)</f>
        <v>0</v>
      </c>
    </row>
    <row r="28" spans="1:17" ht="12" customHeight="1" x14ac:dyDescent="0.25">
      <c r="A28" s="91" t="s">
        <v>113</v>
      </c>
      <c r="B28" s="117">
        <f>IF(SER_hh_emi!B27=0,0,1000000*SER_hh_emi!B27/SER_hh_num!B27)</f>
        <v>0</v>
      </c>
      <c r="C28" s="117">
        <f>IF(SER_hh_emi!C27=0,0,1000000*SER_hh_emi!C27/SER_hh_num!C27)</f>
        <v>0</v>
      </c>
      <c r="D28" s="117">
        <f>IF(SER_hh_emi!D27=0,0,1000000*SER_hh_emi!D27/SER_hh_num!D27)</f>
        <v>0</v>
      </c>
      <c r="E28" s="117">
        <f>IF(SER_hh_emi!E27=0,0,1000000*SER_hh_emi!E27/SER_hh_num!E27)</f>
        <v>0</v>
      </c>
      <c r="F28" s="117">
        <f>IF(SER_hh_emi!F27=0,0,1000000*SER_hh_emi!F27/SER_hh_num!F27)</f>
        <v>0</v>
      </c>
      <c r="G28" s="117">
        <f>IF(SER_hh_emi!G27=0,0,1000000*SER_hh_emi!G27/SER_hh_num!G27)</f>
        <v>0</v>
      </c>
      <c r="H28" s="117">
        <f>IF(SER_hh_emi!H27=0,0,1000000*SER_hh_emi!H27/SER_hh_num!H27)</f>
        <v>0</v>
      </c>
      <c r="I28" s="117">
        <f>IF(SER_hh_emi!I27=0,0,1000000*SER_hh_emi!I27/SER_hh_num!I27)</f>
        <v>0</v>
      </c>
      <c r="J28" s="117">
        <f>IF(SER_hh_emi!J27=0,0,1000000*SER_hh_emi!J27/SER_hh_num!J27)</f>
        <v>0</v>
      </c>
      <c r="K28" s="117">
        <f>IF(SER_hh_emi!K27=0,0,1000000*SER_hh_emi!K27/SER_hh_num!K27)</f>
        <v>0</v>
      </c>
      <c r="L28" s="117">
        <f>IF(SER_hh_emi!L27=0,0,1000000*SER_hh_emi!L27/SER_hh_num!L27)</f>
        <v>0</v>
      </c>
      <c r="M28" s="117">
        <f>IF(SER_hh_emi!M27=0,0,1000000*SER_hh_emi!M27/SER_hh_num!M27)</f>
        <v>0</v>
      </c>
      <c r="N28" s="117">
        <f>IF(SER_hh_emi!N27=0,0,1000000*SER_hh_emi!N27/SER_hh_num!N27)</f>
        <v>0</v>
      </c>
      <c r="O28" s="117">
        <f>IF(SER_hh_emi!O27=0,0,1000000*SER_hh_emi!O27/SER_hh_num!O27)</f>
        <v>0</v>
      </c>
      <c r="P28" s="117">
        <f>IF(SER_hh_emi!P27=0,0,1000000*SER_hh_emi!P27/SER_hh_num!P27)</f>
        <v>0</v>
      </c>
      <c r="Q28" s="117">
        <f>IF(SER_hh_emi!Q27=0,0,1000000*SER_hh_emi!Q27/SER_hh_num!Q27)</f>
        <v>0</v>
      </c>
    </row>
    <row r="29" spans="1:17" ht="12.95" customHeight="1" x14ac:dyDescent="0.25">
      <c r="A29" s="90" t="s">
        <v>46</v>
      </c>
      <c r="B29" s="101">
        <f>IF(SER_hh_emi!B29=0,0,1000000*SER_hh_emi!B29/SER_hh_num!B29)</f>
        <v>1160.7720024765258</v>
      </c>
      <c r="C29" s="101">
        <f>IF(SER_hh_emi!C29=0,0,1000000*SER_hh_emi!C29/SER_hh_num!C29)</f>
        <v>1356.2411240849365</v>
      </c>
      <c r="D29" s="101">
        <f>IF(SER_hh_emi!D29=0,0,1000000*SER_hh_emi!D29/SER_hh_num!D29)</f>
        <v>1346.3780461633526</v>
      </c>
      <c r="E29" s="101">
        <f>IF(SER_hh_emi!E29=0,0,1000000*SER_hh_emi!E29/SER_hh_num!E29)</f>
        <v>1297.1432820063267</v>
      </c>
      <c r="F29" s="101">
        <f>IF(SER_hh_emi!F29=0,0,1000000*SER_hh_emi!F29/SER_hh_num!F29)</f>
        <v>1306.2148069067382</v>
      </c>
      <c r="G29" s="101">
        <f>IF(SER_hh_emi!G29=0,0,1000000*SER_hh_emi!G29/SER_hh_num!G29)</f>
        <v>1277.7767584646379</v>
      </c>
      <c r="H29" s="101">
        <f>IF(SER_hh_emi!H29=0,0,1000000*SER_hh_emi!H29/SER_hh_num!H29)</f>
        <v>1234.672148154119</v>
      </c>
      <c r="I29" s="101">
        <f>IF(SER_hh_emi!I29=0,0,1000000*SER_hh_emi!I29/SER_hh_num!I29)</f>
        <v>1237.6545372140431</v>
      </c>
      <c r="J29" s="101">
        <f>IF(SER_hh_emi!J29=0,0,1000000*SER_hh_emi!J29/SER_hh_num!J29)</f>
        <v>1265.9168020966817</v>
      </c>
      <c r="K29" s="101">
        <f>IF(SER_hh_emi!K29=0,0,1000000*SER_hh_emi!K29/SER_hh_num!K29)</f>
        <v>1290.789829008658</v>
      </c>
      <c r="L29" s="101">
        <f>IF(SER_hh_emi!L29=0,0,1000000*SER_hh_emi!L29/SER_hh_num!L29)</f>
        <v>1293.3376820278968</v>
      </c>
      <c r="M29" s="101">
        <f>IF(SER_hh_emi!M29=0,0,1000000*SER_hh_emi!M29/SER_hh_num!M29)</f>
        <v>1281.8670866903531</v>
      </c>
      <c r="N29" s="101">
        <f>IF(SER_hh_emi!N29=0,0,1000000*SER_hh_emi!N29/SER_hh_num!N29)</f>
        <v>1265.1852883614185</v>
      </c>
      <c r="O29" s="101">
        <f>IF(SER_hh_emi!O29=0,0,1000000*SER_hh_emi!O29/SER_hh_num!O29)</f>
        <v>1260.6284232032519</v>
      </c>
      <c r="P29" s="101">
        <f>IF(SER_hh_emi!P29=0,0,1000000*SER_hh_emi!P29/SER_hh_num!P29)</f>
        <v>1252.9812173536407</v>
      </c>
      <c r="Q29" s="101">
        <f>IF(SER_hh_emi!Q29=0,0,1000000*SER_hh_emi!Q29/SER_hh_num!Q29)</f>
        <v>1222.994894487643</v>
      </c>
    </row>
    <row r="30" spans="1:17" ht="12" customHeight="1" x14ac:dyDescent="0.25">
      <c r="A30" s="88" t="s">
        <v>66</v>
      </c>
      <c r="B30" s="100">
        <f>IF(SER_hh_emi!B30=0,0,1000000*SER_hh_emi!B30/SER_hh_num!B30)</f>
        <v>0</v>
      </c>
      <c r="C30" s="100">
        <f>IF(SER_hh_emi!C30=0,0,1000000*SER_hh_emi!C30/SER_hh_num!C30)</f>
        <v>0</v>
      </c>
      <c r="D30" s="100">
        <f>IF(SER_hh_emi!D30=0,0,1000000*SER_hh_emi!D30/SER_hh_num!D30)</f>
        <v>0</v>
      </c>
      <c r="E30" s="100">
        <f>IF(SER_hh_emi!E30=0,0,1000000*SER_hh_emi!E30/SER_hh_num!E30)</f>
        <v>0</v>
      </c>
      <c r="F30" s="100">
        <f>IF(SER_hh_emi!F30=0,0,1000000*SER_hh_emi!F30/SER_hh_num!F30)</f>
        <v>0</v>
      </c>
      <c r="G30" s="100">
        <f>IF(SER_hh_emi!G30=0,0,1000000*SER_hh_emi!G30/SER_hh_num!G30)</f>
        <v>0</v>
      </c>
      <c r="H30" s="100">
        <f>IF(SER_hh_emi!H30=0,0,1000000*SER_hh_emi!H30/SER_hh_num!H30)</f>
        <v>0</v>
      </c>
      <c r="I30" s="100">
        <f>IF(SER_hh_emi!I30=0,0,1000000*SER_hh_emi!I30/SER_hh_num!I30)</f>
        <v>0</v>
      </c>
      <c r="J30" s="100">
        <f>IF(SER_hh_emi!J30=0,0,1000000*SER_hh_emi!J30/SER_hh_num!J30)</f>
        <v>0</v>
      </c>
      <c r="K30" s="100">
        <f>IF(SER_hh_emi!K30=0,0,1000000*SER_hh_emi!K30/SER_hh_num!K30)</f>
        <v>0</v>
      </c>
      <c r="L30" s="100">
        <f>IF(SER_hh_emi!L30=0,0,1000000*SER_hh_emi!L30/SER_hh_num!L30)</f>
        <v>0</v>
      </c>
      <c r="M30" s="100">
        <f>IF(SER_hh_emi!M30=0,0,1000000*SER_hh_emi!M30/SER_hh_num!M30)</f>
        <v>0</v>
      </c>
      <c r="N30" s="100">
        <f>IF(SER_hh_emi!N30=0,0,1000000*SER_hh_emi!N30/SER_hh_num!N30)</f>
        <v>0</v>
      </c>
      <c r="O30" s="100">
        <f>IF(SER_hh_emi!O30=0,0,1000000*SER_hh_emi!O30/SER_hh_num!O30)</f>
        <v>0</v>
      </c>
      <c r="P30" s="100">
        <f>IF(SER_hh_emi!P30=0,0,1000000*SER_hh_emi!P30/SER_hh_num!P30)</f>
        <v>0</v>
      </c>
      <c r="Q30" s="100">
        <f>IF(SER_hh_emi!Q30=0,0,1000000*SER_hh_emi!Q30/SER_hh_num!Q30)</f>
        <v>0</v>
      </c>
    </row>
    <row r="31" spans="1:17" ht="12" customHeight="1" x14ac:dyDescent="0.25">
      <c r="A31" s="88" t="s">
        <v>98</v>
      </c>
      <c r="B31" s="100">
        <f>IF(SER_hh_emi!B31=0,0,1000000*SER_hh_emi!B31/SER_hh_num!B31)</f>
        <v>3115.3837961572681</v>
      </c>
      <c r="C31" s="100">
        <f>IF(SER_hh_emi!C31=0,0,1000000*SER_hh_emi!C31/SER_hh_num!C31)</f>
        <v>3179.8601856709902</v>
      </c>
      <c r="D31" s="100">
        <f>IF(SER_hh_emi!D31=0,0,1000000*SER_hh_emi!D31/SER_hh_num!D31)</f>
        <v>3169.7756125517835</v>
      </c>
      <c r="E31" s="100">
        <f>IF(SER_hh_emi!E31=0,0,1000000*SER_hh_emi!E31/SER_hh_num!E31)</f>
        <v>3106.5874969183083</v>
      </c>
      <c r="F31" s="100">
        <f>IF(SER_hh_emi!F31=0,0,1000000*SER_hh_emi!F31/SER_hh_num!F31)</f>
        <v>3116.7886008076457</v>
      </c>
      <c r="G31" s="100">
        <f>IF(SER_hh_emi!G31=0,0,1000000*SER_hh_emi!G31/SER_hh_num!G31)</f>
        <v>3123.3143182254857</v>
      </c>
      <c r="H31" s="100">
        <f>IF(SER_hh_emi!H31=0,0,1000000*SER_hh_emi!H31/SER_hh_num!H31)</f>
        <v>3125.0003461136407</v>
      </c>
      <c r="I31" s="100">
        <f>IF(SER_hh_emi!I31=0,0,1000000*SER_hh_emi!I31/SER_hh_num!I31)</f>
        <v>3147.4710548055368</v>
      </c>
      <c r="J31" s="100">
        <f>IF(SER_hh_emi!J31=0,0,1000000*SER_hh_emi!J31/SER_hh_num!J31)</f>
        <v>3152.3363566212342</v>
      </c>
      <c r="K31" s="100">
        <f>IF(SER_hh_emi!K31=0,0,1000000*SER_hh_emi!K31/SER_hh_num!K31)</f>
        <v>3105.7330021245334</v>
      </c>
      <c r="L31" s="100">
        <f>IF(SER_hh_emi!L31=0,0,1000000*SER_hh_emi!L31/SER_hh_num!L31)</f>
        <v>3100.4177757517673</v>
      </c>
      <c r="M31" s="100">
        <f>IF(SER_hh_emi!M31=0,0,1000000*SER_hh_emi!M31/SER_hh_num!M31)</f>
        <v>3072.5733118856224</v>
      </c>
      <c r="N31" s="100">
        <f>IF(SER_hh_emi!N31=0,0,1000000*SER_hh_emi!N31/SER_hh_num!N31)</f>
        <v>3046.7894799734768</v>
      </c>
      <c r="O31" s="100">
        <f>IF(SER_hh_emi!O31=0,0,1000000*SER_hh_emi!O31/SER_hh_num!O31)</f>
        <v>3025.0061610148864</v>
      </c>
      <c r="P31" s="100">
        <f>IF(SER_hh_emi!P31=0,0,1000000*SER_hh_emi!P31/SER_hh_num!P31)</f>
        <v>3002.8565212173462</v>
      </c>
      <c r="Q31" s="100">
        <f>IF(SER_hh_emi!Q31=0,0,1000000*SER_hh_emi!Q31/SER_hh_num!Q31)</f>
        <v>2988.5626493894592</v>
      </c>
    </row>
    <row r="32" spans="1:17" ht="12" customHeight="1" x14ac:dyDescent="0.25">
      <c r="A32" s="88" t="s">
        <v>34</v>
      </c>
      <c r="B32" s="100">
        <f>IF(SER_hh_emi!B32=0,0,1000000*SER_hh_emi!B32/SER_hh_num!B32)</f>
        <v>0</v>
      </c>
      <c r="C32" s="100">
        <f>IF(SER_hh_emi!C32=0,0,1000000*SER_hh_emi!C32/SER_hh_num!C32)</f>
        <v>0</v>
      </c>
      <c r="D32" s="100">
        <f>IF(SER_hh_emi!D32=0,0,1000000*SER_hh_emi!D32/SER_hh_num!D32)</f>
        <v>0</v>
      </c>
      <c r="E32" s="100">
        <f>IF(SER_hh_emi!E32=0,0,1000000*SER_hh_emi!E32/SER_hh_num!E32)</f>
        <v>0</v>
      </c>
      <c r="F32" s="100">
        <f>IF(SER_hh_emi!F32=0,0,1000000*SER_hh_emi!F32/SER_hh_num!F32)</f>
        <v>0</v>
      </c>
      <c r="G32" s="100">
        <f>IF(SER_hh_emi!G32=0,0,1000000*SER_hh_emi!G32/SER_hh_num!G32)</f>
        <v>0</v>
      </c>
      <c r="H32" s="100">
        <f>IF(SER_hh_emi!H32=0,0,1000000*SER_hh_emi!H32/SER_hh_num!H32)</f>
        <v>0</v>
      </c>
      <c r="I32" s="100">
        <f>IF(SER_hh_emi!I32=0,0,1000000*SER_hh_emi!I32/SER_hh_num!I32)</f>
        <v>0</v>
      </c>
      <c r="J32" s="100">
        <f>IF(SER_hh_emi!J32=0,0,1000000*SER_hh_emi!J32/SER_hh_num!J32)</f>
        <v>0</v>
      </c>
      <c r="K32" s="100">
        <f>IF(SER_hh_emi!K32=0,0,1000000*SER_hh_emi!K32/SER_hh_num!K32)</f>
        <v>0</v>
      </c>
      <c r="L32" s="100">
        <f>IF(SER_hh_emi!L32=0,0,1000000*SER_hh_emi!L32/SER_hh_num!L32)</f>
        <v>0</v>
      </c>
      <c r="M32" s="100">
        <f>IF(SER_hh_emi!M32=0,0,1000000*SER_hh_emi!M32/SER_hh_num!M32)</f>
        <v>0</v>
      </c>
      <c r="N32" s="100">
        <f>IF(SER_hh_emi!N32=0,0,1000000*SER_hh_emi!N32/SER_hh_num!N32)</f>
        <v>0</v>
      </c>
      <c r="O32" s="100">
        <f>IF(SER_hh_emi!O32=0,0,1000000*SER_hh_emi!O32/SER_hh_num!O32)</f>
        <v>0</v>
      </c>
      <c r="P32" s="100">
        <f>IF(SER_hh_emi!P32=0,0,1000000*SER_hh_emi!P32/SER_hh_num!P32)</f>
        <v>0</v>
      </c>
      <c r="Q32" s="100">
        <f>IF(SER_hh_emi!Q32=0,0,1000000*SER_hh_emi!Q32/SER_hh_num!Q32)</f>
        <v>0</v>
      </c>
    </row>
    <row r="33" spans="1:17" ht="12" customHeight="1" x14ac:dyDescent="0.25">
      <c r="A33" s="49" t="s">
        <v>30</v>
      </c>
      <c r="B33" s="18">
        <f>IF(SER_hh_emi!B33=0,0,1000000*SER_hh_emi!B33/SER_hh_num!B33)</f>
        <v>0</v>
      </c>
      <c r="C33" s="18">
        <f>IF(SER_hh_emi!C33=0,0,1000000*SER_hh_emi!C33/SER_hh_num!C33)</f>
        <v>0</v>
      </c>
      <c r="D33" s="18">
        <f>IF(SER_hh_emi!D33=0,0,1000000*SER_hh_emi!D33/SER_hh_num!D33)</f>
        <v>0</v>
      </c>
      <c r="E33" s="18">
        <f>IF(SER_hh_emi!E33=0,0,1000000*SER_hh_emi!E33/SER_hh_num!E33)</f>
        <v>0</v>
      </c>
      <c r="F33" s="18">
        <f>IF(SER_hh_emi!F33=0,0,1000000*SER_hh_emi!F33/SER_hh_num!F33)</f>
        <v>0</v>
      </c>
      <c r="G33" s="18">
        <f>IF(SER_hh_emi!G33=0,0,1000000*SER_hh_emi!G33/SER_hh_num!G33)</f>
        <v>0</v>
      </c>
      <c r="H33" s="18">
        <f>IF(SER_hh_emi!H33=0,0,1000000*SER_hh_emi!H33/SER_hh_num!H33)</f>
        <v>0</v>
      </c>
      <c r="I33" s="18">
        <f>IF(SER_hh_emi!I33=0,0,1000000*SER_hh_emi!I33/SER_hh_num!I33)</f>
        <v>0</v>
      </c>
      <c r="J33" s="18">
        <f>IF(SER_hh_emi!J33=0,0,1000000*SER_hh_emi!J33/SER_hh_num!J33)</f>
        <v>0</v>
      </c>
      <c r="K33" s="18">
        <f>IF(SER_hh_emi!K33=0,0,1000000*SER_hh_emi!K33/SER_hh_num!K33)</f>
        <v>0</v>
      </c>
      <c r="L33" s="18">
        <f>IF(SER_hh_emi!L33=0,0,1000000*SER_hh_emi!L33/SER_hh_num!L33)</f>
        <v>0</v>
      </c>
      <c r="M33" s="18">
        <f>IF(SER_hh_emi!M33=0,0,1000000*SER_hh_emi!M33/SER_hh_num!M33)</f>
        <v>0</v>
      </c>
      <c r="N33" s="18">
        <f>IF(SER_hh_emi!N33=0,0,1000000*SER_hh_emi!N33/SER_hh_num!N33)</f>
        <v>0</v>
      </c>
      <c r="O33" s="18">
        <f>IF(SER_hh_emi!O33=0,0,1000000*SER_hh_emi!O33/SER_hh_num!O33)</f>
        <v>0</v>
      </c>
      <c r="P33" s="18">
        <f>IF(SER_hh_emi!P33=0,0,1000000*SER_hh_emi!P33/SER_hh_num!P33)</f>
        <v>0</v>
      </c>
      <c r="Q33" s="18">
        <f>IF(SER_hh_emi!Q33=0,0,1000000*SER_hh_emi!Q33/SER_hh_num!Q33)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>
        <f>IF(SER_hh_fech!B3=0,0,SER_hh_fech!B3/SER_summary!B$26)</f>
        <v>353.1966540428686</v>
      </c>
      <c r="C3" s="106">
        <f>IF(SER_hh_fech!C3=0,0,SER_hh_fech!C3/SER_summary!C$26)</f>
        <v>344.91125857577777</v>
      </c>
      <c r="D3" s="106">
        <f>IF(SER_hh_fech!D3=0,0,SER_hh_fech!D3/SER_summary!D$26)</f>
        <v>318.77594568764147</v>
      </c>
      <c r="E3" s="106">
        <f>IF(SER_hh_fech!E3=0,0,SER_hh_fech!E3/SER_summary!E$26)</f>
        <v>351.63930929696801</v>
      </c>
      <c r="F3" s="106">
        <f>IF(SER_hh_fech!F3=0,0,SER_hh_fech!F3/SER_summary!F$26)</f>
        <v>344.96044797704059</v>
      </c>
      <c r="G3" s="106">
        <f>IF(SER_hh_fech!G3=0,0,SER_hh_fech!G3/SER_summary!G$26)</f>
        <v>299.25461538367688</v>
      </c>
      <c r="H3" s="106">
        <f>IF(SER_hh_fech!H3=0,0,SER_hh_fech!H3/SER_summary!H$26)</f>
        <v>282.96064784871675</v>
      </c>
      <c r="I3" s="106">
        <f>IF(SER_hh_fech!I3=0,0,SER_hh_fech!I3/SER_summary!I$26)</f>
        <v>258.59112530693392</v>
      </c>
      <c r="J3" s="106">
        <f>IF(SER_hh_fech!J3=0,0,SER_hh_fech!J3/SER_summary!J$26)</f>
        <v>273.03040477158692</v>
      </c>
      <c r="K3" s="106">
        <f>IF(SER_hh_fech!K3=0,0,SER_hh_fech!K3/SER_summary!K$26)</f>
        <v>253.67611525707963</v>
      </c>
      <c r="L3" s="106">
        <f>IF(SER_hh_fech!L3=0,0,SER_hh_fech!L3/SER_summary!L$26)</f>
        <v>256.0925811404266</v>
      </c>
      <c r="M3" s="106">
        <f>IF(SER_hh_fech!M3=0,0,SER_hh_fech!M3/SER_summary!M$26)</f>
        <v>239.93817413562277</v>
      </c>
      <c r="N3" s="106">
        <f>IF(SER_hh_fech!N3=0,0,SER_hh_fech!N3/SER_summary!N$26)</f>
        <v>228.87537671768044</v>
      </c>
      <c r="O3" s="106">
        <f>IF(SER_hh_fech!O3=0,0,SER_hh_fech!O3/SER_summary!O$26)</f>
        <v>221.27690284297071</v>
      </c>
      <c r="P3" s="106">
        <f>IF(SER_hh_fech!P3=0,0,SER_hh_fech!P3/SER_summary!P$26)</f>
        <v>209.44401295338199</v>
      </c>
      <c r="Q3" s="106">
        <f>IF(SER_hh_fech!Q3=0,0,SER_hh_fech!Q3/SER_summary!Q$26)</f>
        <v>209.01401314025529</v>
      </c>
    </row>
    <row r="4" spans="1:17" ht="12.95" customHeight="1" x14ac:dyDescent="0.25">
      <c r="A4" s="90" t="s">
        <v>44</v>
      </c>
      <c r="B4" s="101">
        <f>IF(SER_hh_fech!B4=0,0,SER_hh_fech!B4/SER_summary!B$26)</f>
        <v>298.97576826795682</v>
      </c>
      <c r="C4" s="101">
        <f>IF(SER_hh_fech!C4=0,0,SER_hh_fech!C4/SER_summary!C$26)</f>
        <v>289.59899306465178</v>
      </c>
      <c r="D4" s="101">
        <f>IF(SER_hh_fech!D4=0,0,SER_hh_fech!D4/SER_summary!D$26)</f>
        <v>263.33430075030265</v>
      </c>
      <c r="E4" s="101">
        <f>IF(SER_hh_fech!E4=0,0,SER_hh_fech!E4/SER_summary!E$26)</f>
        <v>296.50883783405084</v>
      </c>
      <c r="F4" s="101">
        <f>IF(SER_hh_fech!F4=0,0,SER_hh_fech!F4/SER_summary!F$26)</f>
        <v>289.56188159145591</v>
      </c>
      <c r="G4" s="101">
        <f>IF(SER_hh_fech!G4=0,0,SER_hh_fech!G4/SER_summary!G$26)</f>
        <v>243.75565569330331</v>
      </c>
      <c r="H4" s="101">
        <f>IF(SER_hh_fech!H4=0,0,SER_hh_fech!H4/SER_summary!H$26)</f>
        <v>227.25133419290447</v>
      </c>
      <c r="I4" s="101">
        <f>IF(SER_hh_fech!I4=0,0,SER_hh_fech!I4/SER_summary!I$26)</f>
        <v>202.52409205786608</v>
      </c>
      <c r="J4" s="101">
        <f>IF(SER_hh_fech!J4=0,0,SER_hh_fech!J4/SER_summary!J$26)</f>
        <v>216.7702023049433</v>
      </c>
      <c r="K4" s="101">
        <f>IF(SER_hh_fech!K4=0,0,SER_hh_fech!K4/SER_summary!K$26)</f>
        <v>197.58193868465935</v>
      </c>
      <c r="L4" s="101">
        <f>IF(SER_hh_fech!L4=0,0,SER_hh_fech!L4/SER_summary!L$26)</f>
        <v>199.97087382637153</v>
      </c>
      <c r="M4" s="101">
        <f>IF(SER_hh_fech!M4=0,0,SER_hh_fech!M4/SER_summary!M$26)</f>
        <v>184.09690070272114</v>
      </c>
      <c r="N4" s="101">
        <f>IF(SER_hh_fech!N4=0,0,SER_hh_fech!N4/SER_summary!N$26)</f>
        <v>173.27576754668405</v>
      </c>
      <c r="O4" s="101">
        <f>IF(SER_hh_fech!O4=0,0,SER_hh_fech!O4/SER_summary!O$26)</f>
        <v>165.60589307778028</v>
      </c>
      <c r="P4" s="101">
        <f>IF(SER_hh_fech!P4=0,0,SER_hh_fech!P4/SER_summary!P$26)</f>
        <v>153.55269714130267</v>
      </c>
      <c r="Q4" s="101">
        <f>IF(SER_hh_fech!Q4=0,0,SER_hh_fech!Q4/SER_summary!Q$26)</f>
        <v>153.28941050936814</v>
      </c>
    </row>
    <row r="5" spans="1:17" ht="12" customHeight="1" x14ac:dyDescent="0.25">
      <c r="A5" s="88" t="s">
        <v>38</v>
      </c>
      <c r="B5" s="100">
        <f>IF(SER_hh_fech!B5=0,0,SER_hh_fech!B5/SER_summary!B$26)</f>
        <v>376.76824158757535</v>
      </c>
      <c r="C5" s="100">
        <f>IF(SER_hh_fech!C5=0,0,SER_hh_fech!C5/SER_summary!C$26)</f>
        <v>189.68789899333234</v>
      </c>
      <c r="D5" s="100">
        <f>IF(SER_hh_fech!D5=0,0,SER_hh_fech!D5/SER_summary!D$26)</f>
        <v>199.99804304582895</v>
      </c>
      <c r="E5" s="100">
        <f>IF(SER_hh_fech!E5=0,0,SER_hh_fech!E5/SER_summary!E$26)</f>
        <v>395.20068075737015</v>
      </c>
      <c r="F5" s="100">
        <f>IF(SER_hh_fech!F5=0,0,SER_hh_fech!F5/SER_summary!F$26)</f>
        <v>435.30475798610104</v>
      </c>
      <c r="G5" s="100">
        <f>IF(SER_hh_fech!G5=0,0,SER_hh_fech!G5/SER_summary!G$26)</f>
        <v>185.84342225517966</v>
      </c>
      <c r="H5" s="100">
        <f>IF(SER_hh_fech!H5=0,0,SER_hh_fech!H5/SER_summary!H$26)</f>
        <v>400.45676887109295</v>
      </c>
      <c r="I5" s="100">
        <f>IF(SER_hh_fech!I5=0,0,SER_hh_fech!I5/SER_summary!I$26)</f>
        <v>264.97505311688201</v>
      </c>
      <c r="J5" s="100">
        <f>IF(SER_hh_fech!J5=0,0,SER_hh_fech!J5/SER_summary!J$26)</f>
        <v>382.94866612987215</v>
      </c>
      <c r="K5" s="100">
        <f>IF(SER_hh_fech!K5=0,0,SER_hh_fech!K5/SER_summary!K$26)</f>
        <v>261.04151900615284</v>
      </c>
      <c r="L5" s="100">
        <f>IF(SER_hh_fech!L5=0,0,SER_hh_fech!L5/SER_summary!L$26)</f>
        <v>279.45306600109086</v>
      </c>
      <c r="M5" s="100">
        <f>IF(SER_hh_fech!M5=0,0,SER_hh_fech!M5/SER_summary!M$26)</f>
        <v>244.13675242056536</v>
      </c>
      <c r="N5" s="100">
        <f>IF(SER_hh_fech!N5=0,0,SER_hh_fech!N5/SER_summary!N$26)</f>
        <v>225.52906602800263</v>
      </c>
      <c r="O5" s="100">
        <f>IF(SER_hh_fech!O5=0,0,SER_hh_fech!O5/SER_summary!O$26)</f>
        <v>222.95337854871516</v>
      </c>
      <c r="P5" s="100">
        <f>IF(SER_hh_fech!P5=0,0,SER_hh_fech!P5/SER_summary!P$26)</f>
        <v>208.78548100694255</v>
      </c>
      <c r="Q5" s="100">
        <f>IF(SER_hh_fech!Q5=0,0,SER_hh_fech!Q5/SER_summary!Q$26)</f>
        <v>211.11072609752395</v>
      </c>
    </row>
    <row r="6" spans="1:17" ht="12" customHeight="1" x14ac:dyDescent="0.25">
      <c r="A6" s="88" t="s">
        <v>66</v>
      </c>
      <c r="B6" s="100">
        <f>IF(SER_hh_fech!B6=0,0,SER_hh_fech!B6/SER_summary!B$26)</f>
        <v>0</v>
      </c>
      <c r="C6" s="100">
        <f>IF(SER_hh_fech!C6=0,0,SER_hh_fech!C6/SER_summary!C$26)</f>
        <v>0</v>
      </c>
      <c r="D6" s="100">
        <f>IF(SER_hh_fech!D6=0,0,SER_hh_fech!D6/SER_summary!D$26)</f>
        <v>0</v>
      </c>
      <c r="E6" s="100">
        <f>IF(SER_hh_fech!E6=0,0,SER_hh_fech!E6/SER_summary!E$26)</f>
        <v>0</v>
      </c>
      <c r="F6" s="100">
        <f>IF(SER_hh_fech!F6=0,0,SER_hh_fech!F6/SER_summary!F$26)</f>
        <v>0</v>
      </c>
      <c r="G6" s="100">
        <f>IF(SER_hh_fech!G6=0,0,SER_hh_fech!G6/SER_summary!G$26)</f>
        <v>0</v>
      </c>
      <c r="H6" s="100">
        <f>IF(SER_hh_fech!H6=0,0,SER_hh_fech!H6/SER_summary!H$26)</f>
        <v>0</v>
      </c>
      <c r="I6" s="100">
        <f>IF(SER_hh_fech!I6=0,0,SER_hh_fech!I6/SER_summary!I$26)</f>
        <v>0</v>
      </c>
      <c r="J6" s="100">
        <f>IF(SER_hh_fech!J6=0,0,SER_hh_fech!J6/SER_summary!J$26)</f>
        <v>0</v>
      </c>
      <c r="K6" s="100">
        <f>IF(SER_hh_fech!K6=0,0,SER_hh_fech!K6/SER_summary!K$26)</f>
        <v>0</v>
      </c>
      <c r="L6" s="100">
        <f>IF(SER_hh_fech!L6=0,0,SER_hh_fech!L6/SER_summary!L$26)</f>
        <v>0</v>
      </c>
      <c r="M6" s="100">
        <f>IF(SER_hh_fech!M6=0,0,SER_hh_fech!M6/SER_summary!M$26)</f>
        <v>0</v>
      </c>
      <c r="N6" s="100">
        <f>IF(SER_hh_fech!N6=0,0,SER_hh_fech!N6/SER_summary!N$26)</f>
        <v>0</v>
      </c>
      <c r="O6" s="100">
        <f>IF(SER_hh_fech!O6=0,0,SER_hh_fech!O6/SER_summary!O$26)</f>
        <v>0</v>
      </c>
      <c r="P6" s="100">
        <f>IF(SER_hh_fech!P6=0,0,SER_hh_fech!P6/SER_summary!P$26)</f>
        <v>0</v>
      </c>
      <c r="Q6" s="100">
        <f>IF(SER_hh_fech!Q6=0,0,SER_hh_fech!Q6/SER_summary!Q$26)</f>
        <v>0</v>
      </c>
    </row>
    <row r="7" spans="1:17" ht="12" customHeight="1" x14ac:dyDescent="0.25">
      <c r="A7" s="88" t="s">
        <v>99</v>
      </c>
      <c r="B7" s="100">
        <f>IF(SER_hh_fech!B7=0,0,SER_hh_fech!B7/SER_summary!B$26)</f>
        <v>323.33117725783029</v>
      </c>
      <c r="C7" s="100">
        <f>IF(SER_hh_fech!C7=0,0,SER_hh_fech!C7/SER_summary!C$26)</f>
        <v>217.12879488995151</v>
      </c>
      <c r="D7" s="100">
        <f>IF(SER_hh_fech!D7=0,0,SER_hh_fech!D7/SER_summary!D$26)</f>
        <v>291.08409812266814</v>
      </c>
      <c r="E7" s="100">
        <f>IF(SER_hh_fech!E7=0,0,SER_hh_fech!E7/SER_summary!E$26)</f>
        <v>232.03229335990605</v>
      </c>
      <c r="F7" s="100">
        <f>IF(SER_hh_fech!F7=0,0,SER_hh_fech!F7/SER_summary!F$26)</f>
        <v>287.50347468178836</v>
      </c>
      <c r="G7" s="100">
        <f>IF(SER_hh_fech!G7=0,0,SER_hh_fech!G7/SER_summary!G$26)</f>
        <v>243.63194870526411</v>
      </c>
      <c r="H7" s="100">
        <f>IF(SER_hh_fech!H7=0,0,SER_hh_fech!H7/SER_summary!H$26)</f>
        <v>252.65878111450721</v>
      </c>
      <c r="I7" s="100">
        <f>IF(SER_hh_fech!I7=0,0,SER_hh_fech!I7/SER_summary!I$26)</f>
        <v>227.39362401468512</v>
      </c>
      <c r="J7" s="100">
        <f>IF(SER_hh_fech!J7=0,0,SER_hh_fech!J7/SER_summary!J$26)</f>
        <v>250.87310902044766</v>
      </c>
      <c r="K7" s="100">
        <f>IF(SER_hh_fech!K7=0,0,SER_hh_fech!K7/SER_summary!K$26)</f>
        <v>199.78732248597615</v>
      </c>
      <c r="L7" s="100">
        <f>IF(SER_hh_fech!L7=0,0,SER_hh_fech!L7/SER_summary!L$26)</f>
        <v>241.38848723828775</v>
      </c>
      <c r="M7" s="100">
        <f>IF(SER_hh_fech!M7=0,0,SER_hh_fech!M7/SER_summary!M$26)</f>
        <v>182.69403352741102</v>
      </c>
      <c r="N7" s="100">
        <f>IF(SER_hh_fech!N7=0,0,SER_hh_fech!N7/SER_summary!N$26)</f>
        <v>221.1891814671371</v>
      </c>
      <c r="O7" s="100">
        <f>IF(SER_hh_fech!O7=0,0,SER_hh_fech!O7/SER_summary!O$26)</f>
        <v>175.89776291359118</v>
      </c>
      <c r="P7" s="100">
        <f>IF(SER_hh_fech!P7=0,0,SER_hh_fech!P7/SER_summary!P$26)</f>
        <v>137.0511840460924</v>
      </c>
      <c r="Q7" s="100">
        <f>IF(SER_hh_fech!Q7=0,0,SER_hh_fech!Q7/SER_summary!Q$26)</f>
        <v>177.88805482078951</v>
      </c>
    </row>
    <row r="8" spans="1:17" ht="12" customHeight="1" x14ac:dyDescent="0.25">
      <c r="A8" s="88" t="s">
        <v>101</v>
      </c>
      <c r="B8" s="100">
        <f>IF(SER_hh_fech!B8=0,0,SER_hh_fech!B8/SER_summary!B$26)</f>
        <v>0</v>
      </c>
      <c r="C8" s="100">
        <f>IF(SER_hh_fech!C8=0,0,SER_hh_fech!C8/SER_summary!C$26)</f>
        <v>0</v>
      </c>
      <c r="D8" s="100">
        <f>IF(SER_hh_fech!D8=0,0,SER_hh_fech!D8/SER_summary!D$26)</f>
        <v>0</v>
      </c>
      <c r="E8" s="100">
        <f>IF(SER_hh_fech!E8=0,0,SER_hh_fech!E8/SER_summary!E$26)</f>
        <v>0</v>
      </c>
      <c r="F8" s="100">
        <f>IF(SER_hh_fech!F8=0,0,SER_hh_fech!F8/SER_summary!F$26)</f>
        <v>0</v>
      </c>
      <c r="G8" s="100">
        <f>IF(SER_hh_fech!G8=0,0,SER_hh_fech!G8/SER_summary!G$26)</f>
        <v>171.24514464082853</v>
      </c>
      <c r="H8" s="100">
        <f>IF(SER_hh_fech!H8=0,0,SER_hh_fech!H8/SER_summary!H$26)</f>
        <v>157.76443247063773</v>
      </c>
      <c r="I8" s="100">
        <f>IF(SER_hh_fech!I8=0,0,SER_hh_fech!I8/SER_summary!I$26)</f>
        <v>141.98843943547482</v>
      </c>
      <c r="J8" s="100">
        <f>IF(SER_hh_fech!J8=0,0,SER_hh_fech!J8/SER_summary!J$26)</f>
        <v>151.77948559700909</v>
      </c>
      <c r="K8" s="100">
        <f>IF(SER_hh_fech!K8=0,0,SER_hh_fech!K8/SER_summary!K$26)</f>
        <v>139.88063206538897</v>
      </c>
      <c r="L8" s="100">
        <f>IF(SER_hh_fech!L8=0,0,SER_hh_fech!L8/SER_summary!L$26)</f>
        <v>142.0535514875379</v>
      </c>
      <c r="M8" s="100">
        <f>IF(SER_hh_fech!M8=0,0,SER_hh_fech!M8/SER_summary!M$26)</f>
        <v>130.56868948198147</v>
      </c>
      <c r="N8" s="100">
        <f>IF(SER_hh_fech!N8=0,0,SER_hh_fech!N8/SER_summary!N$26)</f>
        <v>123.30580585723931</v>
      </c>
      <c r="O8" s="100">
        <f>IF(SER_hh_fech!O8=0,0,SER_hh_fech!O8/SER_summary!O$26)</f>
        <v>117.79756984751987</v>
      </c>
      <c r="P8" s="100">
        <f>IF(SER_hh_fech!P8=0,0,SER_hh_fech!P8/SER_summary!P$26)</f>
        <v>109.14820321904688</v>
      </c>
      <c r="Q8" s="100">
        <f>IF(SER_hh_fech!Q8=0,0,SER_hh_fech!Q8/SER_summary!Q$26)</f>
        <v>108.9044729775101</v>
      </c>
    </row>
    <row r="9" spans="1:17" ht="12" customHeight="1" x14ac:dyDescent="0.25">
      <c r="A9" s="88" t="s">
        <v>106</v>
      </c>
      <c r="B9" s="100">
        <f>IF(SER_hh_fech!B9=0,0,SER_hh_fech!B9/SER_summary!B$26)</f>
        <v>302.64278386151011</v>
      </c>
      <c r="C9" s="100">
        <f>IF(SER_hh_fech!C9=0,0,SER_hh_fech!C9/SER_summary!C$26)</f>
        <v>339.2580690484366</v>
      </c>
      <c r="D9" s="100">
        <f>IF(SER_hh_fech!D9=0,0,SER_hh_fech!D9/SER_summary!D$26)</f>
        <v>305.9395679334686</v>
      </c>
      <c r="E9" s="100">
        <f>IF(SER_hh_fech!E9=0,0,SER_hh_fech!E9/SER_summary!E$26)</f>
        <v>308.44470565875457</v>
      </c>
      <c r="F9" s="100">
        <f>IF(SER_hh_fech!F9=0,0,SER_hh_fech!F9/SER_summary!F$26)</f>
        <v>291.41926496999071</v>
      </c>
      <c r="G9" s="100">
        <f>IF(SER_hh_fech!G9=0,0,SER_hh_fech!G9/SER_summary!G$26)</f>
        <v>254.69744039386728</v>
      </c>
      <c r="H9" s="100">
        <f>IF(SER_hh_fech!H9=0,0,SER_hh_fech!H9/SER_summary!H$26)</f>
        <v>228.96934844288276</v>
      </c>
      <c r="I9" s="100">
        <f>IF(SER_hh_fech!I9=0,0,SER_hh_fech!I9/SER_summary!I$26)</f>
        <v>210.89073035304801</v>
      </c>
      <c r="J9" s="100">
        <f>IF(SER_hh_fech!J9=0,0,SER_hh_fech!J9/SER_summary!J$26)</f>
        <v>227.52080382713163</v>
      </c>
      <c r="K9" s="100">
        <f>IF(SER_hh_fech!K9=0,0,SER_hh_fech!K9/SER_summary!K$26)</f>
        <v>210.55710333208185</v>
      </c>
      <c r="L9" s="100">
        <f>IF(SER_hh_fech!L9=0,0,SER_hh_fech!L9/SER_summary!L$26)</f>
        <v>212.26495346016512</v>
      </c>
      <c r="M9" s="100">
        <f>IF(SER_hh_fech!M9=0,0,SER_hh_fech!M9/SER_summary!M$26)</f>
        <v>197.49571660312336</v>
      </c>
      <c r="N9" s="100">
        <f>IF(SER_hh_fech!N9=0,0,SER_hh_fech!N9/SER_summary!N$26)</f>
        <v>184.4448983886879</v>
      </c>
      <c r="O9" s="100">
        <f>IF(SER_hh_fech!O9=0,0,SER_hh_fech!O9/SER_summary!O$26)</f>
        <v>174.26785112768331</v>
      </c>
      <c r="P9" s="100">
        <f>IF(SER_hh_fech!P9=0,0,SER_hh_fech!P9/SER_summary!P$26)</f>
        <v>168.89730092414297</v>
      </c>
      <c r="Q9" s="100">
        <f>IF(SER_hh_fech!Q9=0,0,SER_hh_fech!Q9/SER_summary!Q$26)</f>
        <v>167.68286552705621</v>
      </c>
    </row>
    <row r="10" spans="1:17" ht="12" customHeight="1" x14ac:dyDescent="0.25">
      <c r="A10" s="88" t="s">
        <v>34</v>
      </c>
      <c r="B10" s="100">
        <f>IF(SER_hh_fech!B10=0,0,SER_hh_fech!B10/SER_summary!B$26)</f>
        <v>394.99896295471615</v>
      </c>
      <c r="C10" s="100">
        <f>IF(SER_hh_fech!C10=0,0,SER_hh_fech!C10/SER_summary!C$26)</f>
        <v>392.30285110185997</v>
      </c>
      <c r="D10" s="100">
        <f>IF(SER_hh_fech!D10=0,0,SER_hh_fech!D10/SER_summary!D$26)</f>
        <v>355.60417608407261</v>
      </c>
      <c r="E10" s="100">
        <f>IF(SER_hh_fech!E10=0,0,SER_hh_fech!E10/SER_summary!E$26)</f>
        <v>393.96986170211261</v>
      </c>
      <c r="F10" s="100">
        <f>IF(SER_hh_fech!F10=0,0,SER_hh_fech!F10/SER_summary!F$26)</f>
        <v>383.37837590524435</v>
      </c>
      <c r="G10" s="100">
        <f>IF(SER_hh_fech!G10=0,0,SER_hh_fech!G10/SER_summary!G$26)</f>
        <v>346.06779679426813</v>
      </c>
      <c r="H10" s="100">
        <f>IF(SER_hh_fech!H10=0,0,SER_hh_fech!H10/SER_summary!H$26)</f>
        <v>298.7554503031547</v>
      </c>
      <c r="I10" s="100">
        <f>IF(SER_hh_fech!I10=0,0,SER_hh_fech!I10/SER_summary!I$26)</f>
        <v>371.06407685858386</v>
      </c>
      <c r="J10" s="100">
        <f>IF(SER_hh_fech!J10=0,0,SER_hh_fech!J10/SER_summary!J$26)</f>
        <v>288.8905070356372</v>
      </c>
      <c r="K10" s="100">
        <f>IF(SER_hh_fech!K10=0,0,SER_hh_fech!K10/SER_summary!K$26)</f>
        <v>258.89089775202956</v>
      </c>
      <c r="L10" s="100">
        <f>IF(SER_hh_fech!L10=0,0,SER_hh_fech!L10/SER_summary!L$26)</f>
        <v>277.92381657095524</v>
      </c>
      <c r="M10" s="100">
        <f>IF(SER_hh_fech!M10=0,0,SER_hh_fech!M10/SER_summary!M$26)</f>
        <v>254.49483814297218</v>
      </c>
      <c r="N10" s="100">
        <f>IF(SER_hh_fech!N10=0,0,SER_hh_fech!N10/SER_summary!N$26)</f>
        <v>239.56368473603214</v>
      </c>
      <c r="O10" s="100">
        <f>IF(SER_hh_fech!O10=0,0,SER_hh_fech!O10/SER_summary!O$26)</f>
        <v>228.58015234083956</v>
      </c>
      <c r="P10" s="100">
        <f>IF(SER_hh_fech!P10=0,0,SER_hh_fech!P10/SER_summary!P$26)</f>
        <v>211.92218376966542</v>
      </c>
      <c r="Q10" s="100">
        <f>IF(SER_hh_fech!Q10=0,0,SER_hh_fech!Q10/SER_summary!Q$26)</f>
        <v>211.88151231206871</v>
      </c>
    </row>
    <row r="11" spans="1:17" ht="12" customHeight="1" x14ac:dyDescent="0.25">
      <c r="A11" s="88" t="s">
        <v>61</v>
      </c>
      <c r="B11" s="100">
        <f>IF(SER_hh_fech!B11=0,0,SER_hh_fech!B11/SER_summary!B$26)</f>
        <v>0</v>
      </c>
      <c r="C11" s="100">
        <f>IF(SER_hh_fech!C11=0,0,SER_hh_fech!C11/SER_summary!C$26)</f>
        <v>0</v>
      </c>
      <c r="D11" s="100">
        <f>IF(SER_hh_fech!D11=0,0,SER_hh_fech!D11/SER_summary!D$26)</f>
        <v>0</v>
      </c>
      <c r="E11" s="100">
        <f>IF(SER_hh_fech!E11=0,0,SER_hh_fech!E11/SER_summary!E$26)</f>
        <v>0</v>
      </c>
      <c r="F11" s="100">
        <f>IF(SER_hh_fech!F11=0,0,SER_hh_fech!F11/SER_summary!F$26)</f>
        <v>0</v>
      </c>
      <c r="G11" s="100">
        <f>IF(SER_hh_fech!G11=0,0,SER_hh_fech!G11/SER_summary!G$26)</f>
        <v>0</v>
      </c>
      <c r="H11" s="100">
        <f>IF(SER_hh_fech!H11=0,0,SER_hh_fech!H11/SER_summary!H$26)</f>
        <v>0</v>
      </c>
      <c r="I11" s="100">
        <f>IF(SER_hh_fech!I11=0,0,SER_hh_fech!I11/SER_summary!I$26)</f>
        <v>0</v>
      </c>
      <c r="J11" s="100">
        <f>IF(SER_hh_fech!J11=0,0,SER_hh_fech!J11/SER_summary!J$26)</f>
        <v>0</v>
      </c>
      <c r="K11" s="100">
        <f>IF(SER_hh_fech!K11=0,0,SER_hh_fech!K11/SER_summary!K$26)</f>
        <v>0</v>
      </c>
      <c r="L11" s="100">
        <f>IF(SER_hh_fech!L11=0,0,SER_hh_fech!L11/SER_summary!L$26)</f>
        <v>0</v>
      </c>
      <c r="M11" s="100">
        <f>IF(SER_hh_fech!M11=0,0,SER_hh_fech!M11/SER_summary!M$26)</f>
        <v>0</v>
      </c>
      <c r="N11" s="100">
        <f>IF(SER_hh_fech!N11=0,0,SER_hh_fech!N11/SER_summary!N$26)</f>
        <v>0</v>
      </c>
      <c r="O11" s="100">
        <f>IF(SER_hh_fech!O11=0,0,SER_hh_fech!O11/SER_summary!O$26)</f>
        <v>0</v>
      </c>
      <c r="P11" s="100">
        <f>IF(SER_hh_fech!P11=0,0,SER_hh_fech!P11/SER_summary!P$26)</f>
        <v>0</v>
      </c>
      <c r="Q11" s="100">
        <f>IF(SER_hh_fech!Q11=0,0,SER_hh_fech!Q11/SER_summary!Q$26)</f>
        <v>0</v>
      </c>
    </row>
    <row r="12" spans="1:17" ht="12" customHeight="1" x14ac:dyDescent="0.25">
      <c r="A12" s="88" t="s">
        <v>42</v>
      </c>
      <c r="B12" s="100">
        <f>IF(SER_hh_fech!B12=0,0,SER_hh_fech!B12/SER_summary!B$26)</f>
        <v>258.42364988294077</v>
      </c>
      <c r="C12" s="100">
        <f>IF(SER_hh_fech!C12=0,0,SER_hh_fech!C12/SER_summary!C$26)</f>
        <v>269.88275995508968</v>
      </c>
      <c r="D12" s="100">
        <f>IF(SER_hh_fech!D12=0,0,SER_hh_fech!D12/SER_summary!D$26)</f>
        <v>244.61464119995009</v>
      </c>
      <c r="E12" s="100">
        <f>IF(SER_hh_fech!E12=0,0,SER_hh_fech!E12/SER_summary!E$26)</f>
        <v>240.21645575128085</v>
      </c>
      <c r="F12" s="100">
        <f>IF(SER_hh_fech!F12=0,0,SER_hh_fech!F12/SER_summary!F$26)</f>
        <v>246.61698120081948</v>
      </c>
      <c r="G12" s="100">
        <f>IF(SER_hh_fech!G12=0,0,SER_hh_fech!G12/SER_summary!G$26)</f>
        <v>240.98940094656353</v>
      </c>
      <c r="H12" s="100">
        <f>IF(SER_hh_fech!H12=0,0,SER_hh_fech!H12/SER_summary!H$26)</f>
        <v>201.93847356241622</v>
      </c>
      <c r="I12" s="100">
        <f>IF(SER_hh_fech!I12=0,0,SER_hh_fech!I12/SER_summary!I$26)</f>
        <v>181.74520247740767</v>
      </c>
      <c r="J12" s="100">
        <f>IF(SER_hh_fech!J12=0,0,SER_hh_fech!J12/SER_summary!J$26)</f>
        <v>187.07918412223296</v>
      </c>
      <c r="K12" s="100">
        <f>IF(SER_hh_fech!K12=0,0,SER_hh_fech!K12/SER_summary!K$26)</f>
        <v>179.04720904369802</v>
      </c>
      <c r="L12" s="100">
        <f>IF(SER_hh_fech!L12=0,0,SER_hh_fech!L12/SER_summary!L$26)</f>
        <v>181.82854590404844</v>
      </c>
      <c r="M12" s="100">
        <f>IF(SER_hh_fech!M12=0,0,SER_hh_fech!M12/SER_summary!M$26)</f>
        <v>167.65270944301938</v>
      </c>
      <c r="N12" s="100">
        <f>IF(SER_hh_fech!N12=0,0,SER_hh_fech!N12/SER_summary!N$26)</f>
        <v>159.32397156500903</v>
      </c>
      <c r="O12" s="100">
        <f>IF(SER_hh_fech!O12=0,0,SER_hh_fech!O12/SER_summary!O$26)</f>
        <v>149.30236290135844</v>
      </c>
      <c r="P12" s="100">
        <f>IF(SER_hh_fech!P12=0,0,SER_hh_fech!P12/SER_summary!P$26)</f>
        <v>142.21108900396621</v>
      </c>
      <c r="Q12" s="100">
        <f>IF(SER_hh_fech!Q12=0,0,SER_hh_fech!Q12/SER_summary!Q$26)</f>
        <v>146.29714368541997</v>
      </c>
    </row>
    <row r="13" spans="1:17" ht="12" customHeight="1" x14ac:dyDescent="0.25">
      <c r="A13" s="88" t="s">
        <v>105</v>
      </c>
      <c r="B13" s="100">
        <f>IF(SER_hh_fech!B13=0,0,SER_hh_fech!B13/SER_summary!B$26)</f>
        <v>164.84949728328073</v>
      </c>
      <c r="C13" s="100">
        <f>IF(SER_hh_fech!C13=0,0,SER_hh_fech!C13/SER_summary!C$26)</f>
        <v>163.72223181864919</v>
      </c>
      <c r="D13" s="100">
        <f>IF(SER_hh_fech!D13=0,0,SER_hh_fech!D13/SER_summary!D$26)</f>
        <v>148.40476417832198</v>
      </c>
      <c r="E13" s="100">
        <f>IF(SER_hh_fech!E13=0,0,SER_hh_fech!E13/SER_summary!E$26)</f>
        <v>164.4180136269438</v>
      </c>
      <c r="F13" s="100">
        <f>IF(SER_hh_fech!F13=0,0,SER_hh_fech!F13/SER_summary!F$26)</f>
        <v>159.99325366872353</v>
      </c>
      <c r="G13" s="100">
        <f>IF(SER_hh_fech!G13=0,0,SER_hh_fech!G13/SER_summary!G$26)</f>
        <v>139.82293187705858</v>
      </c>
      <c r="H13" s="100">
        <f>IF(SER_hh_fech!H13=0,0,SER_hh_fech!H13/SER_summary!H$26)</f>
        <v>128.81773760248649</v>
      </c>
      <c r="I13" s="100">
        <f>IF(SER_hh_fech!I13=0,0,SER_hh_fech!I13/SER_summary!I$26)</f>
        <v>115.93806288088888</v>
      </c>
      <c r="J13" s="100">
        <f>IF(SER_hh_fech!J13=0,0,SER_hh_fech!J13/SER_summary!J$26)</f>
        <v>123.93074798912235</v>
      </c>
      <c r="K13" s="100">
        <f>IF(SER_hh_fech!K13=0,0,SER_hh_fech!K13/SER_summary!K$26)</f>
        <v>114.21760872676393</v>
      </c>
      <c r="L13" s="100">
        <f>IF(SER_hh_fech!L13=0,0,SER_hh_fech!L13/SER_summary!L$26)</f>
        <v>115.98827419763715</v>
      </c>
      <c r="M13" s="100">
        <f>IF(SER_hh_fech!M13=0,0,SER_hh_fech!M13/SER_summary!M$26)</f>
        <v>104.92555262187955</v>
      </c>
      <c r="N13" s="100">
        <f>IF(SER_hh_fech!N13=0,0,SER_hh_fech!N13/SER_summary!N$26)</f>
        <v>96.924668830032331</v>
      </c>
      <c r="O13" s="100">
        <f>IF(SER_hh_fech!O13=0,0,SER_hh_fech!O13/SER_summary!O$26)</f>
        <v>90.48764471221368</v>
      </c>
      <c r="P13" s="100">
        <f>IF(SER_hh_fech!P13=0,0,SER_hh_fech!P13/SER_summary!P$26)</f>
        <v>81.866048228818016</v>
      </c>
      <c r="Q13" s="100">
        <f>IF(SER_hh_fech!Q13=0,0,SER_hh_fech!Q13/SER_summary!Q$26)</f>
        <v>79.631280836746654</v>
      </c>
    </row>
    <row r="14" spans="1:17" ht="12" customHeight="1" x14ac:dyDescent="0.25">
      <c r="A14" s="51" t="s">
        <v>104</v>
      </c>
      <c r="B14" s="22">
        <f>IF(SER_hh_fech!B14=0,0,SER_hh_fech!B14/SER_summary!B$26)</f>
        <v>273.30311391701798</v>
      </c>
      <c r="C14" s="22">
        <f>IF(SER_hh_fech!C14=0,0,SER_hh_fech!C14/SER_summary!C$26)</f>
        <v>278.07483510026793</v>
      </c>
      <c r="D14" s="22">
        <f>IF(SER_hh_fech!D14=0,0,SER_hh_fech!D14/SER_summary!D$26)</f>
        <v>234.1301446416463</v>
      </c>
      <c r="E14" s="22">
        <f>IF(SER_hh_fech!E14=0,0,SER_hh_fech!E14/SER_summary!E$26)</f>
        <v>279.14546888174351</v>
      </c>
      <c r="F14" s="22">
        <f>IF(SER_hh_fech!F14=0,0,SER_hh_fech!F14/SER_summary!F$26)</f>
        <v>242.33330558827757</v>
      </c>
      <c r="G14" s="22">
        <f>IF(SER_hh_fech!G14=0,0,SER_hh_fech!G14/SER_summary!G$26)</f>
        <v>231.81170284880784</v>
      </c>
      <c r="H14" s="22">
        <f>IF(SER_hh_fech!H14=0,0,SER_hh_fech!H14/SER_summary!H$26)</f>
        <v>213.56624918306969</v>
      </c>
      <c r="I14" s="22">
        <f>IF(SER_hh_fech!I14=0,0,SER_hh_fech!I14/SER_summary!I$26)</f>
        <v>192.2131042498948</v>
      </c>
      <c r="J14" s="22">
        <f>IF(SER_hh_fech!J14=0,0,SER_hh_fech!J14/SER_summary!J$26)</f>
        <v>205.46413482407129</v>
      </c>
      <c r="K14" s="22">
        <f>IF(SER_hh_fech!K14=0,0,SER_hh_fech!K14/SER_summary!K$26)</f>
        <v>189.36077236279291</v>
      </c>
      <c r="L14" s="22">
        <f>IF(SER_hh_fech!L14=0,0,SER_hh_fech!L14/SER_summary!L$26)</f>
        <v>192.2963493276616</v>
      </c>
      <c r="M14" s="22">
        <f>IF(SER_hh_fech!M14=0,0,SER_hh_fech!M14/SER_summary!M$26)</f>
        <v>174.89920361345753</v>
      </c>
      <c r="N14" s="22">
        <f>IF(SER_hh_fech!N14=0,0,SER_hh_fech!N14/SER_summary!N$26)</f>
        <v>169.53731103834997</v>
      </c>
      <c r="O14" s="22">
        <f>IF(SER_hh_fech!O14=0,0,SER_hh_fech!O14/SER_summary!O$26)</f>
        <v>179.49856210605449</v>
      </c>
      <c r="P14" s="22">
        <f>IF(SER_hh_fech!P14=0,0,SER_hh_fech!P14/SER_summary!P$26)</f>
        <v>150.66252861633598</v>
      </c>
      <c r="Q14" s="22">
        <f>IF(SER_hh_fech!Q14=0,0,SER_hh_fech!Q14/SER_summary!Q$26)</f>
        <v>152.08328099687876</v>
      </c>
    </row>
    <row r="15" spans="1:17" ht="12" customHeight="1" x14ac:dyDescent="0.25">
      <c r="A15" s="105" t="s">
        <v>108</v>
      </c>
      <c r="B15" s="104">
        <f>IF(SER_hh_fech!B15=0,0,SER_hh_fech!B15/SER_summary!B$26)</f>
        <v>2.4440041090068818</v>
      </c>
      <c r="C15" s="104">
        <f>IF(SER_hh_fech!C15=0,0,SER_hh_fech!C15/SER_summary!C$26)</f>
        <v>2.5696925117615668</v>
      </c>
      <c r="D15" s="104">
        <f>IF(SER_hh_fech!D15=0,0,SER_hh_fech!D15/SER_summary!D$26)</f>
        <v>2.3963558927652655</v>
      </c>
      <c r="E15" s="104">
        <f>IF(SER_hh_fech!E15=0,0,SER_hh_fech!E15/SER_summary!E$26)</f>
        <v>2.5952716340690798</v>
      </c>
      <c r="F15" s="104">
        <f>IF(SER_hh_fech!F15=0,0,SER_hh_fech!F15/SER_summary!F$26)</f>
        <v>2.571119340201673</v>
      </c>
      <c r="G15" s="104">
        <f>IF(SER_hh_fech!G15=0,0,SER_hh_fech!G15/SER_summary!G$26)</f>
        <v>2.3666245184426153</v>
      </c>
      <c r="H15" s="104">
        <f>IF(SER_hh_fech!H15=0,0,SER_hh_fech!H15/SER_summary!H$26)</f>
        <v>2.2772220821959879</v>
      </c>
      <c r="I15" s="104">
        <f>IF(SER_hh_fech!I15=0,0,SER_hh_fech!I15/SER_summary!I$26)</f>
        <v>2.1455061851488217</v>
      </c>
      <c r="J15" s="104">
        <f>IF(SER_hh_fech!J15=0,0,SER_hh_fech!J15/SER_summary!J$26)</f>
        <v>2.361476991829619</v>
      </c>
      <c r="K15" s="104">
        <f>IF(SER_hh_fech!K15=0,0,SER_hh_fech!K15/SER_summary!K$26)</f>
        <v>2.1742543187181953</v>
      </c>
      <c r="L15" s="104">
        <f>IF(SER_hh_fech!L15=0,0,SER_hh_fech!L15/SER_summary!L$26)</f>
        <v>2.0769549267665495</v>
      </c>
      <c r="M15" s="104">
        <f>IF(SER_hh_fech!M15=0,0,SER_hh_fech!M15/SER_summary!M$26)</f>
        <v>1.9289185059839793</v>
      </c>
      <c r="N15" s="104">
        <f>IF(SER_hh_fech!N15=0,0,SER_hh_fech!N15/SER_summary!N$26)</f>
        <v>1.805019680614862</v>
      </c>
      <c r="O15" s="104">
        <f>IF(SER_hh_fech!O15=0,0,SER_hh_fech!O15/SER_summary!O$26)</f>
        <v>1.7151559721814917</v>
      </c>
      <c r="P15" s="104">
        <f>IF(SER_hh_fech!P15=0,0,SER_hh_fech!P15/SER_summary!P$26)</f>
        <v>1.6544572209211961</v>
      </c>
      <c r="Q15" s="104">
        <f>IF(SER_hh_fech!Q15=0,0,SER_hh_fech!Q15/SER_summary!Q$26)</f>
        <v>1.676740080672146</v>
      </c>
    </row>
    <row r="16" spans="1:17" ht="12.95" customHeight="1" x14ac:dyDescent="0.25">
      <c r="A16" s="90" t="s">
        <v>102</v>
      </c>
      <c r="B16" s="101">
        <f>IF(SER_hh_fech!B16=0,0,SER_hh_fech!B16/SER_summary!B$26)</f>
        <v>13.691100680808386</v>
      </c>
      <c r="C16" s="101">
        <f>IF(SER_hh_fech!C16=0,0,SER_hh_fech!C16/SER_summary!C$26)</f>
        <v>13.315695918495114</v>
      </c>
      <c r="D16" s="101">
        <f>IF(SER_hh_fech!D16=0,0,SER_hh_fech!D16/SER_summary!D$26)</f>
        <v>12.856279858872105</v>
      </c>
      <c r="E16" s="101">
        <f>IF(SER_hh_fech!E16=0,0,SER_hh_fech!E16/SER_summary!E$26)</f>
        <v>12.624417252772741</v>
      </c>
      <c r="F16" s="101">
        <f>IF(SER_hh_fech!F16=0,0,SER_hh_fech!F16/SER_summary!F$26)</f>
        <v>12.468920889091887</v>
      </c>
      <c r="G16" s="101">
        <f>IF(SER_hh_fech!G16=0,0,SER_hh_fech!G16/SER_summary!G$26)</f>
        <v>12.078803959067685</v>
      </c>
      <c r="H16" s="101">
        <f>IF(SER_hh_fech!H16=0,0,SER_hh_fech!H16/SER_summary!H$26)</f>
        <v>11.953439158548568</v>
      </c>
      <c r="I16" s="101">
        <f>IF(SER_hh_fech!I16=0,0,SER_hh_fech!I16/SER_summary!I$26)</f>
        <v>11.836450414550649</v>
      </c>
      <c r="J16" s="101">
        <f>IF(SER_hh_fech!J16=0,0,SER_hh_fech!J16/SER_summary!J$26)</f>
        <v>11.698881425939085</v>
      </c>
      <c r="K16" s="101">
        <f>IF(SER_hh_fech!K16=0,0,SER_hh_fech!K16/SER_summary!K$26)</f>
        <v>11.617631433702897</v>
      </c>
      <c r="L16" s="101">
        <f>IF(SER_hh_fech!L16=0,0,SER_hh_fech!L16/SER_summary!L$26)</f>
        <v>11.535653743642708</v>
      </c>
      <c r="M16" s="101">
        <f>IF(SER_hh_fech!M16=0,0,SER_hh_fech!M16/SER_summary!M$26)</f>
        <v>11.298685508610903</v>
      </c>
      <c r="N16" s="101">
        <f>IF(SER_hh_fech!N16=0,0,SER_hh_fech!N16/SER_summary!N$26)</f>
        <v>11.179213483533147</v>
      </c>
      <c r="O16" s="101">
        <f>IF(SER_hh_fech!O16=0,0,SER_hh_fech!O16/SER_summary!O$26)</f>
        <v>11.048775250999897</v>
      </c>
      <c r="P16" s="101">
        <f>IF(SER_hh_fech!P16=0,0,SER_hh_fech!P16/SER_summary!P$26)</f>
        <v>10.707075508757816</v>
      </c>
      <c r="Q16" s="101">
        <f>IF(SER_hh_fech!Q16=0,0,SER_hh_fech!Q16/SER_summary!Q$26)</f>
        <v>10.164214555654711</v>
      </c>
    </row>
    <row r="17" spans="1:17" ht="12.95" customHeight="1" x14ac:dyDescent="0.25">
      <c r="A17" s="88" t="s">
        <v>101</v>
      </c>
      <c r="B17" s="103">
        <f>IF(SER_hh_fech!B17=0,0,SER_hh_fech!B17/SER_summary!B$26)</f>
        <v>0</v>
      </c>
      <c r="C17" s="103">
        <f>IF(SER_hh_fech!C17=0,0,SER_hh_fech!C17/SER_summary!C$26)</f>
        <v>0</v>
      </c>
      <c r="D17" s="103">
        <f>IF(SER_hh_fech!D17=0,0,SER_hh_fech!D17/SER_summary!D$26)</f>
        <v>0</v>
      </c>
      <c r="E17" s="103">
        <f>IF(SER_hh_fech!E17=0,0,SER_hh_fech!E17/SER_summary!E$26)</f>
        <v>0</v>
      </c>
      <c r="F17" s="103">
        <f>IF(SER_hh_fech!F17=0,0,SER_hh_fech!F17/SER_summary!F$26)</f>
        <v>0</v>
      </c>
      <c r="G17" s="103">
        <f>IF(SER_hh_fech!G17=0,0,SER_hh_fech!G17/SER_summary!G$26)</f>
        <v>1.7293176459594508</v>
      </c>
      <c r="H17" s="103">
        <f>IF(SER_hh_fech!H17=0,0,SER_hh_fech!H17/SER_summary!H$26)</f>
        <v>2.0293049262214407</v>
      </c>
      <c r="I17" s="103">
        <f>IF(SER_hh_fech!I17=0,0,SER_hh_fech!I17/SER_summary!I$26)</f>
        <v>2.384986392724548</v>
      </c>
      <c r="J17" s="103">
        <f>IF(SER_hh_fech!J17=0,0,SER_hh_fech!J17/SER_summary!J$26)</f>
        <v>2.4774552857592433</v>
      </c>
      <c r="K17" s="103">
        <f>IF(SER_hh_fech!K17=0,0,SER_hh_fech!K17/SER_summary!K$26)</f>
        <v>2.7794184201897805</v>
      </c>
      <c r="L17" s="103">
        <f>IF(SER_hh_fech!L17=0,0,SER_hh_fech!L17/SER_summary!L$26)</f>
        <v>2.8822521316880452</v>
      </c>
      <c r="M17" s="103">
        <f>IF(SER_hh_fech!M17=0,0,SER_hh_fech!M17/SER_summary!M$26)</f>
        <v>2.9025597498336735</v>
      </c>
      <c r="N17" s="103">
        <f>IF(SER_hh_fech!N17=0,0,SER_hh_fech!N17/SER_summary!N$26)</f>
        <v>2.9700053047362922</v>
      </c>
      <c r="O17" s="103">
        <f>IF(SER_hh_fech!O17=0,0,SER_hh_fech!O17/SER_summary!O$26)</f>
        <v>3.0607727825598467</v>
      </c>
      <c r="P17" s="103">
        <f>IF(SER_hh_fech!P17=0,0,SER_hh_fech!P17/SER_summary!P$26)</f>
        <v>3.1675756476869505</v>
      </c>
      <c r="Q17" s="103">
        <f>IF(SER_hh_fech!Q17=0,0,SER_hh_fech!Q17/SER_summary!Q$26)</f>
        <v>3.2163567965887854</v>
      </c>
    </row>
    <row r="18" spans="1:17" ht="12" customHeight="1" x14ac:dyDescent="0.25">
      <c r="A18" s="88" t="s">
        <v>100</v>
      </c>
      <c r="B18" s="103">
        <f>IF(SER_hh_fech!B18=0,0,SER_hh_fech!B18/SER_summary!B$26)</f>
        <v>13.691100680808386</v>
      </c>
      <c r="C18" s="103">
        <f>IF(SER_hh_fech!C18=0,0,SER_hh_fech!C18/SER_summary!C$26)</f>
        <v>13.315695918495114</v>
      </c>
      <c r="D18" s="103">
        <f>IF(SER_hh_fech!D18=0,0,SER_hh_fech!D18/SER_summary!D$26)</f>
        <v>12.856279858872105</v>
      </c>
      <c r="E18" s="103">
        <f>IF(SER_hh_fech!E18=0,0,SER_hh_fech!E18/SER_summary!E$26)</f>
        <v>12.624417252772741</v>
      </c>
      <c r="F18" s="103">
        <f>IF(SER_hh_fech!F18=0,0,SER_hh_fech!F18/SER_summary!F$26)</f>
        <v>12.468920889091887</v>
      </c>
      <c r="G18" s="103">
        <f>IF(SER_hh_fech!G18=0,0,SER_hh_fech!G18/SER_summary!G$26)</f>
        <v>12.315746329316624</v>
      </c>
      <c r="H18" s="103">
        <f>IF(SER_hh_fech!H18=0,0,SER_hh_fech!H18/SER_summary!H$26)</f>
        <v>12.157008568288997</v>
      </c>
      <c r="I18" s="103">
        <f>IF(SER_hh_fech!I18=0,0,SER_hh_fech!I18/SER_summary!I$26)</f>
        <v>12.026524037511383</v>
      </c>
      <c r="J18" s="103">
        <f>IF(SER_hh_fech!J18=0,0,SER_hh_fech!J18/SER_summary!J$26)</f>
        <v>11.870895421306324</v>
      </c>
      <c r="K18" s="103">
        <f>IF(SER_hh_fech!K18=0,0,SER_hh_fech!K18/SER_summary!K$26)</f>
        <v>11.790046240764525</v>
      </c>
      <c r="L18" s="103">
        <f>IF(SER_hh_fech!L18=0,0,SER_hh_fech!L18/SER_summary!L$26)</f>
        <v>11.69362988449158</v>
      </c>
      <c r="M18" s="103">
        <f>IF(SER_hh_fech!M18=0,0,SER_hh_fech!M18/SER_summary!M$26)</f>
        <v>11.457720111563141</v>
      </c>
      <c r="N18" s="103">
        <f>IF(SER_hh_fech!N18=0,0,SER_hh_fech!N18/SER_summary!N$26)</f>
        <v>11.337288781307029</v>
      </c>
      <c r="O18" s="103">
        <f>IF(SER_hh_fech!O18=0,0,SER_hh_fech!O18/SER_summary!O$26)</f>
        <v>11.232767439355065</v>
      </c>
      <c r="P18" s="103">
        <f>IF(SER_hh_fech!P18=0,0,SER_hh_fech!P18/SER_summary!P$26)</f>
        <v>10.932951672896211</v>
      </c>
      <c r="Q18" s="103">
        <f>IF(SER_hh_fech!Q18=0,0,SER_hh_fech!Q18/SER_summary!Q$26)</f>
        <v>10.446572384357637</v>
      </c>
    </row>
    <row r="19" spans="1:17" ht="12.95" customHeight="1" x14ac:dyDescent="0.25">
      <c r="A19" s="90" t="s">
        <v>47</v>
      </c>
      <c r="B19" s="101">
        <f>IF(SER_hh_fech!B19=0,0,SER_hh_fech!B19/SER_summary!B$26)</f>
        <v>25.314488184298156</v>
      </c>
      <c r="C19" s="101">
        <f>IF(SER_hh_fech!C19=0,0,SER_hh_fech!C19/SER_summary!C$26)</f>
        <v>25.264992666617509</v>
      </c>
      <c r="D19" s="101">
        <f>IF(SER_hh_fech!D19=0,0,SER_hh_fech!D19/SER_summary!D$26)</f>
        <v>25.259317285147986</v>
      </c>
      <c r="E19" s="101">
        <f>IF(SER_hh_fech!E19=0,0,SER_hh_fech!E19/SER_summary!E$26)</f>
        <v>25.165080575697573</v>
      </c>
      <c r="F19" s="101">
        <f>IF(SER_hh_fech!F19=0,0,SER_hh_fech!F19/SER_summary!F$26)</f>
        <v>25.168840297043285</v>
      </c>
      <c r="G19" s="101">
        <f>IF(SER_hh_fech!G19=0,0,SER_hh_fech!G19/SER_summary!G$26)</f>
        <v>25.128627464655818</v>
      </c>
      <c r="H19" s="101">
        <f>IF(SER_hh_fech!H19=0,0,SER_hh_fech!H19/SER_summary!H$26)</f>
        <v>25.144446743355658</v>
      </c>
      <c r="I19" s="101">
        <f>IF(SER_hh_fech!I19=0,0,SER_hh_fech!I19/SER_summary!I$26)</f>
        <v>25.006135190168379</v>
      </c>
      <c r="J19" s="101">
        <f>IF(SER_hh_fech!J19=0,0,SER_hh_fech!J19/SER_summary!J$26)</f>
        <v>25.003386310249585</v>
      </c>
      <c r="K19" s="101">
        <f>IF(SER_hh_fech!K19=0,0,SER_hh_fech!K19/SER_summary!K$26)</f>
        <v>24.899779046639182</v>
      </c>
      <c r="L19" s="101">
        <f>IF(SER_hh_fech!L19=0,0,SER_hh_fech!L19/SER_summary!L$26)</f>
        <v>24.77745454998934</v>
      </c>
      <c r="M19" s="101">
        <f>IF(SER_hh_fech!M19=0,0,SER_hh_fech!M19/SER_summary!M$26)</f>
        <v>24.741626662466473</v>
      </c>
      <c r="N19" s="101">
        <f>IF(SER_hh_fech!N19=0,0,SER_hh_fech!N19/SER_summary!N$26)</f>
        <v>24.734102095747907</v>
      </c>
      <c r="O19" s="101">
        <f>IF(SER_hh_fech!O19=0,0,SER_hh_fech!O19/SER_summary!O$26)</f>
        <v>24.730687385594017</v>
      </c>
      <c r="P19" s="101">
        <f>IF(SER_hh_fech!P19=0,0,SER_hh_fech!P19/SER_summary!P$26)</f>
        <v>24.65869141082678</v>
      </c>
      <c r="Q19" s="101">
        <f>IF(SER_hh_fech!Q19=0,0,SER_hh_fech!Q19/SER_summary!Q$26)</f>
        <v>24.676161326202543</v>
      </c>
    </row>
    <row r="20" spans="1:17" ht="12" customHeight="1" x14ac:dyDescent="0.25">
      <c r="A20" s="88" t="s">
        <v>38</v>
      </c>
      <c r="B20" s="100">
        <f>IF(SER_hh_fech!B20=0,0,SER_hh_fech!B20/SER_summary!B$26)</f>
        <v>0</v>
      </c>
      <c r="C20" s="100">
        <f>IF(SER_hh_fech!C20=0,0,SER_hh_fech!C20/SER_summary!C$26)</f>
        <v>0</v>
      </c>
      <c r="D20" s="100">
        <f>IF(SER_hh_fech!D20=0,0,SER_hh_fech!D20/SER_summary!D$26)</f>
        <v>0</v>
      </c>
      <c r="E20" s="100">
        <f>IF(SER_hh_fech!E20=0,0,SER_hh_fech!E20/SER_summary!E$26)</f>
        <v>0</v>
      </c>
      <c r="F20" s="100">
        <f>IF(SER_hh_fech!F20=0,0,SER_hh_fech!F20/SER_summary!F$26)</f>
        <v>0</v>
      </c>
      <c r="G20" s="100">
        <f>IF(SER_hh_fech!G20=0,0,SER_hh_fech!G20/SER_summary!G$26)</f>
        <v>0</v>
      </c>
      <c r="H20" s="100">
        <f>IF(SER_hh_fech!H20=0,0,SER_hh_fech!H20/SER_summary!H$26)</f>
        <v>0</v>
      </c>
      <c r="I20" s="100">
        <f>IF(SER_hh_fech!I20=0,0,SER_hh_fech!I20/SER_summary!I$26)</f>
        <v>0</v>
      </c>
      <c r="J20" s="100">
        <f>IF(SER_hh_fech!J20=0,0,SER_hh_fech!J20/SER_summary!J$26)</f>
        <v>0</v>
      </c>
      <c r="K20" s="100">
        <f>IF(SER_hh_fech!K20=0,0,SER_hh_fech!K20/SER_summary!K$26)</f>
        <v>0</v>
      </c>
      <c r="L20" s="100">
        <f>IF(SER_hh_fech!L20=0,0,SER_hh_fech!L20/SER_summary!L$26)</f>
        <v>0</v>
      </c>
      <c r="M20" s="100">
        <f>IF(SER_hh_fech!M20=0,0,SER_hh_fech!M20/SER_summary!M$26)</f>
        <v>0</v>
      </c>
      <c r="N20" s="100">
        <f>IF(SER_hh_fech!N20=0,0,SER_hh_fech!N20/SER_summary!N$26)</f>
        <v>0</v>
      </c>
      <c r="O20" s="100">
        <f>IF(SER_hh_fech!O20=0,0,SER_hh_fech!O20/SER_summary!O$26)</f>
        <v>0</v>
      </c>
      <c r="P20" s="100">
        <f>IF(SER_hh_fech!P20=0,0,SER_hh_fech!P20/SER_summary!P$26)</f>
        <v>0</v>
      </c>
      <c r="Q20" s="100">
        <f>IF(SER_hh_fech!Q20=0,0,SER_hh_fech!Q20/SER_summary!Q$26)</f>
        <v>0</v>
      </c>
    </row>
    <row r="21" spans="1:17" s="28" customFormat="1" ht="12" customHeight="1" x14ac:dyDescent="0.25">
      <c r="A21" s="88" t="s">
        <v>66</v>
      </c>
      <c r="B21" s="100">
        <f>IF(SER_hh_fech!B21=0,0,SER_hh_fech!B21/SER_summary!B$26)</f>
        <v>0</v>
      </c>
      <c r="C21" s="100">
        <f>IF(SER_hh_fech!C21=0,0,SER_hh_fech!C21/SER_summary!C$26)</f>
        <v>0</v>
      </c>
      <c r="D21" s="100">
        <f>IF(SER_hh_fech!D21=0,0,SER_hh_fech!D21/SER_summary!D$26)</f>
        <v>0</v>
      </c>
      <c r="E21" s="100">
        <f>IF(SER_hh_fech!E21=0,0,SER_hh_fech!E21/SER_summary!E$26)</f>
        <v>0</v>
      </c>
      <c r="F21" s="100">
        <f>IF(SER_hh_fech!F21=0,0,SER_hh_fech!F21/SER_summary!F$26)</f>
        <v>0</v>
      </c>
      <c r="G21" s="100">
        <f>IF(SER_hh_fech!G21=0,0,SER_hh_fech!G21/SER_summary!G$26)</f>
        <v>0</v>
      </c>
      <c r="H21" s="100">
        <f>IF(SER_hh_fech!H21=0,0,SER_hh_fech!H21/SER_summary!H$26)</f>
        <v>0</v>
      </c>
      <c r="I21" s="100">
        <f>IF(SER_hh_fech!I21=0,0,SER_hh_fech!I21/SER_summary!I$26)</f>
        <v>0</v>
      </c>
      <c r="J21" s="100">
        <f>IF(SER_hh_fech!J21=0,0,SER_hh_fech!J21/SER_summary!J$26)</f>
        <v>0</v>
      </c>
      <c r="K21" s="100">
        <f>IF(SER_hh_fech!K21=0,0,SER_hh_fech!K21/SER_summary!K$26)</f>
        <v>0</v>
      </c>
      <c r="L21" s="100">
        <f>IF(SER_hh_fech!L21=0,0,SER_hh_fech!L21/SER_summary!L$26)</f>
        <v>0</v>
      </c>
      <c r="M21" s="100">
        <f>IF(SER_hh_fech!M21=0,0,SER_hh_fech!M21/SER_summary!M$26)</f>
        <v>0</v>
      </c>
      <c r="N21" s="100">
        <f>IF(SER_hh_fech!N21=0,0,SER_hh_fech!N21/SER_summary!N$26)</f>
        <v>0</v>
      </c>
      <c r="O21" s="100">
        <f>IF(SER_hh_fech!O21=0,0,SER_hh_fech!O21/SER_summary!O$26)</f>
        <v>0</v>
      </c>
      <c r="P21" s="100">
        <f>IF(SER_hh_fech!P21=0,0,SER_hh_fech!P21/SER_summary!P$26)</f>
        <v>0</v>
      </c>
      <c r="Q21" s="100">
        <f>IF(SER_hh_fech!Q21=0,0,SER_hh_fech!Q21/SER_summary!Q$26)</f>
        <v>0</v>
      </c>
    </row>
    <row r="22" spans="1:17" ht="12" customHeight="1" x14ac:dyDescent="0.25">
      <c r="A22" s="88" t="s">
        <v>99</v>
      </c>
      <c r="B22" s="100">
        <f>IF(SER_hh_fech!B22=0,0,SER_hh_fech!B22/SER_summary!B$26)</f>
        <v>0</v>
      </c>
      <c r="C22" s="100">
        <f>IF(SER_hh_fech!C22=0,0,SER_hh_fech!C22/SER_summary!C$26)</f>
        <v>0</v>
      </c>
      <c r="D22" s="100">
        <f>IF(SER_hh_fech!D22=0,0,SER_hh_fech!D22/SER_summary!D$26)</f>
        <v>0</v>
      </c>
      <c r="E22" s="100">
        <f>IF(SER_hh_fech!E22=0,0,SER_hh_fech!E22/SER_summary!E$26)</f>
        <v>0</v>
      </c>
      <c r="F22" s="100">
        <f>IF(SER_hh_fech!F22=0,0,SER_hh_fech!F22/SER_summary!F$26)</f>
        <v>0</v>
      </c>
      <c r="G22" s="100">
        <f>IF(SER_hh_fech!G22=0,0,SER_hh_fech!G22/SER_summary!G$26)</f>
        <v>0</v>
      </c>
      <c r="H22" s="100">
        <f>IF(SER_hh_fech!H22=0,0,SER_hh_fech!H22/SER_summary!H$26)</f>
        <v>0</v>
      </c>
      <c r="I22" s="100">
        <f>IF(SER_hh_fech!I22=0,0,SER_hh_fech!I22/SER_summary!I$26)</f>
        <v>0</v>
      </c>
      <c r="J22" s="100">
        <f>IF(SER_hh_fech!J22=0,0,SER_hh_fech!J22/SER_summary!J$26)</f>
        <v>0</v>
      </c>
      <c r="K22" s="100">
        <f>IF(SER_hh_fech!K22=0,0,SER_hh_fech!K22/SER_summary!K$26)</f>
        <v>0</v>
      </c>
      <c r="L22" s="100">
        <f>IF(SER_hh_fech!L22=0,0,SER_hh_fech!L22/SER_summary!L$26)</f>
        <v>0</v>
      </c>
      <c r="M22" s="100">
        <f>IF(SER_hh_fech!M22=0,0,SER_hh_fech!M22/SER_summary!M$26)</f>
        <v>0</v>
      </c>
      <c r="N22" s="100">
        <f>IF(SER_hh_fech!N22=0,0,SER_hh_fech!N22/SER_summary!N$26)</f>
        <v>0</v>
      </c>
      <c r="O22" s="100">
        <f>IF(SER_hh_fech!O22=0,0,SER_hh_fech!O22/SER_summary!O$26)</f>
        <v>0</v>
      </c>
      <c r="P22" s="100">
        <f>IF(SER_hh_fech!P22=0,0,SER_hh_fech!P22/SER_summary!P$26)</f>
        <v>0</v>
      </c>
      <c r="Q22" s="100">
        <f>IF(SER_hh_fech!Q22=0,0,SER_hh_fech!Q22/SER_summary!Q$26)</f>
        <v>0</v>
      </c>
    </row>
    <row r="23" spans="1:17" ht="12" customHeight="1" x14ac:dyDescent="0.25">
      <c r="A23" s="88" t="s">
        <v>98</v>
      </c>
      <c r="B23" s="100">
        <f>IF(SER_hh_fech!B23=0,0,SER_hh_fech!B23/SER_summary!B$26)</f>
        <v>28.978324608478715</v>
      </c>
      <c r="C23" s="100">
        <f>IF(SER_hh_fech!C23=0,0,SER_hh_fech!C23/SER_summary!C$26)</f>
        <v>28.944885388569929</v>
      </c>
      <c r="D23" s="100">
        <f>IF(SER_hh_fech!D23=0,0,SER_hh_fech!D23/SER_summary!D$26)</f>
        <v>29.066019003499473</v>
      </c>
      <c r="E23" s="100">
        <f>IF(SER_hh_fech!E23=0,0,SER_hh_fech!E23/SER_summary!E$26)</f>
        <v>28.729974970065641</v>
      </c>
      <c r="F23" s="100">
        <f>IF(SER_hh_fech!F23=0,0,SER_hh_fech!F23/SER_summary!F$26)</f>
        <v>28.740171311839404</v>
      </c>
      <c r="G23" s="100">
        <f>IF(SER_hh_fech!G23=0,0,SER_hh_fech!G23/SER_summary!G$26)</f>
        <v>28.619487463445445</v>
      </c>
      <c r="H23" s="100">
        <f>IF(SER_hh_fech!H23=0,0,SER_hh_fech!H23/SER_summary!H$26)</f>
        <v>28.579164872952379</v>
      </c>
      <c r="I23" s="100">
        <f>IF(SER_hh_fech!I23=0,0,SER_hh_fech!I23/SER_summary!I$26)</f>
        <v>28.353054679378264</v>
      </c>
      <c r="J23" s="100">
        <f>IF(SER_hh_fech!J23=0,0,SER_hh_fech!J23/SER_summary!J$26)</f>
        <v>28.222723220763562</v>
      </c>
      <c r="K23" s="100">
        <f>IF(SER_hh_fech!K23=0,0,SER_hh_fech!K23/SER_summary!K$26)</f>
        <v>27.897137914149486</v>
      </c>
      <c r="L23" s="100">
        <f>IF(SER_hh_fech!L23=0,0,SER_hh_fech!L23/SER_summary!L$26)</f>
        <v>27.684837861902484</v>
      </c>
      <c r="M23" s="100">
        <f>IF(SER_hh_fech!M23=0,0,SER_hh_fech!M23/SER_summary!M$26)</f>
        <v>27.62368910975983</v>
      </c>
      <c r="N23" s="100">
        <f>IF(SER_hh_fech!N23=0,0,SER_hh_fech!N23/SER_summary!N$26)</f>
        <v>27.572488657513478</v>
      </c>
      <c r="O23" s="100">
        <f>IF(SER_hh_fech!O23=0,0,SER_hh_fech!O23/SER_summary!O$26)</f>
        <v>27.537107795396572</v>
      </c>
      <c r="P23" s="100">
        <f>IF(SER_hh_fech!P23=0,0,SER_hh_fech!P23/SER_summary!P$26)</f>
        <v>27.433200932276076</v>
      </c>
      <c r="Q23" s="100">
        <f>IF(SER_hh_fech!Q23=0,0,SER_hh_fech!Q23/SER_summary!Q$26)</f>
        <v>27.465269701513972</v>
      </c>
    </row>
    <row r="24" spans="1:17" ht="12" customHeight="1" x14ac:dyDescent="0.25">
      <c r="A24" s="88" t="s">
        <v>34</v>
      </c>
      <c r="B24" s="100">
        <f>IF(SER_hh_fech!B24=0,0,SER_hh_fech!B24/SER_summary!B$26)</f>
        <v>0</v>
      </c>
      <c r="C24" s="100">
        <f>IF(SER_hh_fech!C24=0,0,SER_hh_fech!C24/SER_summary!C$26)</f>
        <v>0</v>
      </c>
      <c r="D24" s="100">
        <f>IF(SER_hh_fech!D24=0,0,SER_hh_fech!D24/SER_summary!D$26)</f>
        <v>0</v>
      </c>
      <c r="E24" s="100">
        <f>IF(SER_hh_fech!E24=0,0,SER_hh_fech!E24/SER_summary!E$26)</f>
        <v>0</v>
      </c>
      <c r="F24" s="100">
        <f>IF(SER_hh_fech!F24=0,0,SER_hh_fech!F24/SER_summary!F$26)</f>
        <v>0</v>
      </c>
      <c r="G24" s="100">
        <f>IF(SER_hh_fech!G24=0,0,SER_hh_fech!G24/SER_summary!G$26)</f>
        <v>0</v>
      </c>
      <c r="H24" s="100">
        <f>IF(SER_hh_fech!H24=0,0,SER_hh_fech!H24/SER_summary!H$26)</f>
        <v>0</v>
      </c>
      <c r="I24" s="100">
        <f>IF(SER_hh_fech!I24=0,0,SER_hh_fech!I24/SER_summary!I$26)</f>
        <v>0</v>
      </c>
      <c r="J24" s="100">
        <f>IF(SER_hh_fech!J24=0,0,SER_hh_fech!J24/SER_summary!J$26)</f>
        <v>0</v>
      </c>
      <c r="K24" s="100">
        <f>IF(SER_hh_fech!K24=0,0,SER_hh_fech!K24/SER_summary!K$26)</f>
        <v>0</v>
      </c>
      <c r="L24" s="100">
        <f>IF(SER_hh_fech!L24=0,0,SER_hh_fech!L24/SER_summary!L$26)</f>
        <v>0</v>
      </c>
      <c r="M24" s="100">
        <f>IF(SER_hh_fech!M24=0,0,SER_hh_fech!M24/SER_summary!M$26)</f>
        <v>0</v>
      </c>
      <c r="N24" s="100">
        <f>IF(SER_hh_fech!N24=0,0,SER_hh_fech!N24/SER_summary!N$26)</f>
        <v>0</v>
      </c>
      <c r="O24" s="100">
        <f>IF(SER_hh_fech!O24=0,0,SER_hh_fech!O24/SER_summary!O$26)</f>
        <v>0</v>
      </c>
      <c r="P24" s="100">
        <f>IF(SER_hh_fech!P24=0,0,SER_hh_fech!P24/SER_summary!P$26)</f>
        <v>0</v>
      </c>
      <c r="Q24" s="100">
        <f>IF(SER_hh_fech!Q24=0,0,SER_hh_fech!Q24/SER_summary!Q$26)</f>
        <v>0</v>
      </c>
    </row>
    <row r="25" spans="1:17" ht="12" customHeight="1" x14ac:dyDescent="0.25">
      <c r="A25" s="88" t="s">
        <v>42</v>
      </c>
      <c r="B25" s="100">
        <f>IF(SER_hh_fech!B25=0,0,SER_hh_fech!B25/SER_summary!B$26)</f>
        <v>22.82043062917699</v>
      </c>
      <c r="C25" s="100">
        <f>IF(SER_hh_fech!C25=0,0,SER_hh_fech!C25/SER_summary!C$26)</f>
        <v>22.794097243498818</v>
      </c>
      <c r="D25" s="100">
        <f>IF(SER_hh_fech!D25=0,0,SER_hh_fech!D25/SER_summary!D$26)</f>
        <v>22.745164853813968</v>
      </c>
      <c r="E25" s="100">
        <f>IF(SER_hh_fech!E25=0,0,SER_hh_fech!E25/SER_summary!E$26)</f>
        <v>22.624855288926696</v>
      </c>
      <c r="F25" s="100">
        <f>IF(SER_hh_fech!F25=0,0,SER_hh_fech!F25/SER_summary!F$26)</f>
        <v>22.771747356075835</v>
      </c>
      <c r="G25" s="100">
        <f>IF(SER_hh_fech!G25=0,0,SER_hh_fech!G25/SER_summary!G$26)</f>
        <v>22.399634866608086</v>
      </c>
      <c r="H25" s="100">
        <f>IF(SER_hh_fech!H25=0,0,SER_hh_fech!H25/SER_summary!H$26)</f>
        <v>22.551296264781179</v>
      </c>
      <c r="I25" s="100">
        <f>IF(SER_hh_fech!I25=0,0,SER_hh_fech!I25/SER_summary!I$26)</f>
        <v>22.328030560010387</v>
      </c>
      <c r="J25" s="100">
        <f>IF(SER_hh_fech!J25=0,0,SER_hh_fech!J25/SER_summary!J$26)</f>
        <v>22.225394536351317</v>
      </c>
      <c r="K25" s="100">
        <f>IF(SER_hh_fech!K25=0,0,SER_hh_fech!K25/SER_summary!K$26)</f>
        <v>21.968996107392712</v>
      </c>
      <c r="L25" s="100">
        <f>IF(SER_hh_fech!L25=0,0,SER_hh_fech!L25/SER_summary!L$26)</f>
        <v>21.801809816248198</v>
      </c>
      <c r="M25" s="100">
        <f>IF(SER_hh_fech!M25=0,0,SER_hh_fech!M25/SER_summary!M$26)</f>
        <v>21.800735637045985</v>
      </c>
      <c r="N25" s="100">
        <f>IF(SER_hh_fech!N25=0,0,SER_hh_fech!N25/SER_summary!N$26)</f>
        <v>21.821933888270937</v>
      </c>
      <c r="O25" s="100">
        <f>IF(SER_hh_fech!O25=0,0,SER_hh_fech!O25/SER_summary!O$26)</f>
        <v>21.864356937402061</v>
      </c>
      <c r="P25" s="100">
        <f>IF(SER_hh_fech!P25=0,0,SER_hh_fech!P25/SER_summary!P$26)</f>
        <v>21.863352043476191</v>
      </c>
      <c r="Q25" s="100">
        <f>IF(SER_hh_fech!Q25=0,0,SER_hh_fech!Q25/SER_summary!Q$26)</f>
        <v>21.982109285155207</v>
      </c>
    </row>
    <row r="26" spans="1:17" ht="12" customHeight="1" x14ac:dyDescent="0.25">
      <c r="A26" s="88" t="s">
        <v>30</v>
      </c>
      <c r="B26" s="22">
        <f>IF(SER_hh_fech!B26=0,0,SER_hh_fech!B26/SER_summary!B$26)</f>
        <v>23.616556635750982</v>
      </c>
      <c r="C26" s="22">
        <f>IF(SER_hh_fech!C26=0,0,SER_hh_fech!C26/SER_summary!C$26)</f>
        <v>23.589006923666162</v>
      </c>
      <c r="D26" s="22">
        <f>IF(SER_hh_fech!D26=0,0,SER_hh_fech!D26/SER_summary!D$26)</f>
        <v>23.4185190505885</v>
      </c>
      <c r="E26" s="22">
        <f>IF(SER_hh_fech!E26=0,0,SER_hh_fech!E26/SER_summary!E$26)</f>
        <v>23.413873979994712</v>
      </c>
      <c r="F26" s="22">
        <f>IF(SER_hh_fech!F26=0,0,SER_hh_fech!F26/SER_summary!F$26)</f>
        <v>23.353370446202618</v>
      </c>
      <c r="G26" s="22">
        <f>IF(SER_hh_fech!G26=0,0,SER_hh_fech!G26/SER_summary!G$26)</f>
        <v>23.389457506782488</v>
      </c>
      <c r="H26" s="22">
        <f>IF(SER_hh_fech!H26=0,0,SER_hh_fech!H26/SER_summary!H$26)</f>
        <v>23.270140571274347</v>
      </c>
      <c r="I26" s="22">
        <f>IF(SER_hh_fech!I26=0,0,SER_hh_fech!I26/SER_summary!I$26)</f>
        <v>23.107388814669822</v>
      </c>
      <c r="J26" s="22">
        <f>IF(SER_hh_fech!J26=0,0,SER_hh_fech!J26/SER_summary!J$26)</f>
        <v>23.000796403423337</v>
      </c>
      <c r="K26" s="22">
        <f>IF(SER_hh_fech!K26=0,0,SER_hh_fech!K26/SER_summary!K$26)</f>
        <v>22.735949170055715</v>
      </c>
      <c r="L26" s="22">
        <f>IF(SER_hh_fech!L26=0,0,SER_hh_fech!L26/SER_summary!L$26)</f>
        <v>22.562225614337009</v>
      </c>
      <c r="M26" s="22">
        <f>IF(SER_hh_fech!M26=0,0,SER_hh_fech!M26/SER_summary!M$26)</f>
        <v>22.498928053224574</v>
      </c>
      <c r="N26" s="22">
        <f>IF(SER_hh_fech!N26=0,0,SER_hh_fech!N26/SER_summary!N$26)</f>
        <v>22.419284323038873</v>
      </c>
      <c r="O26" s="22">
        <f>IF(SER_hh_fech!O26=0,0,SER_hh_fech!O26/SER_summary!O$26)</f>
        <v>22.35646946934591</v>
      </c>
      <c r="P26" s="22">
        <f>IF(SER_hh_fech!P26=0,0,SER_hh_fech!P26/SER_summary!P$26)</f>
        <v>22.238328177984762</v>
      </c>
      <c r="Q26" s="22">
        <f>IF(SER_hh_fech!Q26=0,0,SER_hh_fech!Q26/SER_summary!Q$26)</f>
        <v>22.228764901591255</v>
      </c>
    </row>
    <row r="27" spans="1:17" ht="12" customHeight="1" x14ac:dyDescent="0.25">
      <c r="A27" s="93" t="s">
        <v>114</v>
      </c>
      <c r="B27" s="116">
        <f>IF(SER_hh_fech!B27=0,0,SER_hh_fech!B27/SER_summary!B$26)</f>
        <v>0</v>
      </c>
      <c r="C27" s="116">
        <f>IF(SER_hh_fech!C27=0,0,SER_hh_fech!C27/SER_summary!C$26)</f>
        <v>0</v>
      </c>
      <c r="D27" s="116">
        <f>IF(SER_hh_fech!D27=0,0,SER_hh_fech!D27/SER_summary!D$26)</f>
        <v>0</v>
      </c>
      <c r="E27" s="116">
        <f>IF(SER_hh_fech!E27=0,0,SER_hh_fech!E27/SER_summary!E$26)</f>
        <v>4.2678984461733578E-2</v>
      </c>
      <c r="F27" s="116">
        <f>IF(SER_hh_fech!F27=0,0,SER_hh_fech!F27/SER_summary!F$26)</f>
        <v>5.254142070158261E-2</v>
      </c>
      <c r="G27" s="116">
        <f>IF(SER_hh_fech!G27=0,0,SER_hh_fech!G27/SER_summary!G$26)</f>
        <v>6.3627794610277746E-2</v>
      </c>
      <c r="H27" s="116">
        <f>IF(SER_hh_fech!H27=0,0,SER_hh_fech!H27/SER_summary!H$26)</f>
        <v>7.4325214545354346E-2</v>
      </c>
      <c r="I27" s="116">
        <f>IF(SER_hh_fech!I27=0,0,SER_hh_fech!I27/SER_summary!I$26)</f>
        <v>8.9436964913295044E-2</v>
      </c>
      <c r="J27" s="116">
        <f>IF(SER_hh_fech!J27=0,0,SER_hh_fech!J27/SER_summary!J$26)</f>
        <v>0.11636066911464707</v>
      </c>
      <c r="K27" s="116">
        <f>IF(SER_hh_fech!K27=0,0,SER_hh_fech!K27/SER_summary!K$26)</f>
        <v>0.14094731697597063</v>
      </c>
      <c r="L27" s="116">
        <f>IF(SER_hh_fech!L27=0,0,SER_hh_fech!L27/SER_summary!L$26)</f>
        <v>0.18684827570709425</v>
      </c>
      <c r="M27" s="116">
        <f>IF(SER_hh_fech!M27=0,0,SER_hh_fech!M27/SER_summary!M$26)</f>
        <v>0.2300743835214448</v>
      </c>
      <c r="N27" s="116">
        <f>IF(SER_hh_fech!N27=0,0,SER_hh_fech!N27/SER_summary!N$26)</f>
        <v>0.27424635589155788</v>
      </c>
      <c r="O27" s="116">
        <f>IF(SER_hh_fech!O27=0,0,SER_hh_fech!O27/SER_summary!O$26)</f>
        <v>0.29991093181159573</v>
      </c>
      <c r="P27" s="116">
        <f>IF(SER_hh_fech!P27=0,0,SER_hh_fech!P27/SER_summary!P$26)</f>
        <v>0.34065439976987505</v>
      </c>
      <c r="Q27" s="116">
        <f>IF(SER_hh_fech!Q27=0,0,SER_hh_fech!Q27/SER_summary!Q$26)</f>
        <v>0.35717103382112508</v>
      </c>
    </row>
    <row r="28" spans="1:17" ht="12" customHeight="1" x14ac:dyDescent="0.25">
      <c r="A28" s="91" t="s">
        <v>113</v>
      </c>
      <c r="B28" s="117">
        <f>IF(SER_hh_fech!B28=0,0,SER_hh_fech!B28/SER_summary!B$26)</f>
        <v>0</v>
      </c>
      <c r="C28" s="117">
        <f>IF(SER_hh_fech!C28=0,0,SER_hh_fech!C28/SER_summary!C$26)</f>
        <v>0</v>
      </c>
      <c r="D28" s="117">
        <f>IF(SER_hh_fech!D28=0,0,SER_hh_fech!D28/SER_summary!D$26)</f>
        <v>0</v>
      </c>
      <c r="E28" s="117">
        <f>IF(SER_hh_fech!E28=0,0,SER_hh_fech!E28/SER_summary!E$26)</f>
        <v>5.7834138538405844</v>
      </c>
      <c r="F28" s="117">
        <f>IF(SER_hh_fech!F28=0,0,SER_hh_fech!F28/SER_summary!F$26)</f>
        <v>5.8455840235712149</v>
      </c>
      <c r="G28" s="117">
        <f>IF(SER_hh_fech!G28=0,0,SER_hh_fech!G28/SER_summary!G$26)</f>
        <v>5.8960295644849419</v>
      </c>
      <c r="H28" s="117">
        <f>IF(SER_hh_fech!H28=0,0,SER_hh_fech!H28/SER_summary!H$26)</f>
        <v>5.9648783697680745</v>
      </c>
      <c r="I28" s="117">
        <f>IF(SER_hh_fech!I28=0,0,SER_hh_fech!I28/SER_summary!I$26)</f>
        <v>5.9919539771111481</v>
      </c>
      <c r="J28" s="117">
        <f>IF(SER_hh_fech!J28=0,0,SER_hh_fech!J28/SER_summary!J$26)</f>
        <v>6.0320882408147591</v>
      </c>
      <c r="K28" s="117">
        <f>IF(SER_hh_fech!K28=0,0,SER_hh_fech!K28/SER_summary!K$26)</f>
        <v>6.0100512352275723</v>
      </c>
      <c r="L28" s="117">
        <f>IF(SER_hh_fech!L28=0,0,SER_hh_fech!L28/SER_summary!L$26)</f>
        <v>6.0313564332346994</v>
      </c>
      <c r="M28" s="117">
        <f>IF(SER_hh_fech!M28=0,0,SER_hh_fech!M28/SER_summary!M$26)</f>
        <v>6.047309436656537</v>
      </c>
      <c r="N28" s="117">
        <f>IF(SER_hh_fech!N28=0,0,SER_hh_fech!N28/SER_summary!N$26)</f>
        <v>6.0730866351225163</v>
      </c>
      <c r="O28" s="117">
        <f>IF(SER_hh_fech!O28=0,0,SER_hh_fech!O28/SER_summary!O$26)</f>
        <v>6.0996384749802139</v>
      </c>
      <c r="P28" s="117">
        <f>IF(SER_hh_fech!P28=0,0,SER_hh_fech!P28/SER_summary!P$26)</f>
        <v>6.1219171342555292</v>
      </c>
      <c r="Q28" s="117">
        <f>IF(SER_hh_fech!Q28=0,0,SER_hh_fech!Q28/SER_summary!Q$26)</f>
        <v>6.1705064531231315</v>
      </c>
    </row>
    <row r="29" spans="1:17" ht="12.95" customHeight="1" x14ac:dyDescent="0.25">
      <c r="A29" s="90" t="s">
        <v>46</v>
      </c>
      <c r="B29" s="101">
        <f>IF(SER_hh_fech!B29=0,0,SER_hh_fech!B29/SER_summary!B$26)</f>
        <v>28.203593402972984</v>
      </c>
      <c r="C29" s="101">
        <f>IF(SER_hh_fech!C29=0,0,SER_hh_fech!C29/SER_summary!C$26)</f>
        <v>29.276375136712645</v>
      </c>
      <c r="D29" s="101">
        <f>IF(SER_hh_fech!D29=0,0,SER_hh_fech!D29/SER_summary!D$26)</f>
        <v>29.212278506343726</v>
      </c>
      <c r="E29" s="101">
        <f>IF(SER_hh_fech!E29=0,0,SER_hh_fech!E29/SER_summary!E$26)</f>
        <v>28.901735951432038</v>
      </c>
      <c r="F29" s="101">
        <f>IF(SER_hh_fech!F29=0,0,SER_hh_fech!F29/SER_summary!F$26)</f>
        <v>29.058438634259488</v>
      </c>
      <c r="G29" s="101">
        <f>IF(SER_hh_fech!G29=0,0,SER_hh_fech!G29/SER_summary!G$26)</f>
        <v>28.964074504201129</v>
      </c>
      <c r="H29" s="101">
        <f>IF(SER_hh_fech!H29=0,0,SER_hh_fech!H29/SER_summary!H$26)</f>
        <v>28.914599264505981</v>
      </c>
      <c r="I29" s="101">
        <f>IF(SER_hh_fech!I29=0,0,SER_hh_fech!I29/SER_summary!I$26)</f>
        <v>29.121180224923126</v>
      </c>
      <c r="J29" s="101">
        <f>IF(SER_hh_fech!J29=0,0,SER_hh_fech!J29/SER_summary!J$26)</f>
        <v>29.241928677701129</v>
      </c>
      <c r="K29" s="101">
        <f>IF(SER_hh_fech!K29=0,0,SER_hh_fech!K29/SER_summary!K$26)</f>
        <v>28.933630143811701</v>
      </c>
      <c r="L29" s="101">
        <f>IF(SER_hh_fech!L29=0,0,SER_hh_fech!L29/SER_summary!L$26)</f>
        <v>28.999884029580116</v>
      </c>
      <c r="M29" s="101">
        <f>IF(SER_hh_fech!M29=0,0,SER_hh_fech!M29/SER_summary!M$26)</f>
        <v>28.792201833232067</v>
      </c>
      <c r="N29" s="101">
        <f>IF(SER_hh_fech!N29=0,0,SER_hh_fech!N29/SER_summary!N$26)</f>
        <v>28.579764209549847</v>
      </c>
      <c r="O29" s="101">
        <f>IF(SER_hh_fech!O29=0,0,SER_hh_fech!O29/SER_summary!O$26)</f>
        <v>28.671574634731662</v>
      </c>
      <c r="P29" s="101">
        <f>IF(SER_hh_fech!P29=0,0,SER_hh_fech!P29/SER_summary!P$26)</f>
        <v>28.980815833490183</v>
      </c>
      <c r="Q29" s="101">
        <f>IF(SER_hh_fech!Q29=0,0,SER_hh_fech!Q29/SER_summary!Q$26)</f>
        <v>28.863776129180188</v>
      </c>
    </row>
    <row r="30" spans="1:17" ht="12" customHeight="1" x14ac:dyDescent="0.25">
      <c r="A30" s="88" t="s">
        <v>66</v>
      </c>
      <c r="B30" s="100">
        <f>IF(SER_hh_fech!B30=0,0,SER_hh_fech!B30/SER_summary!B$26)</f>
        <v>0</v>
      </c>
      <c r="C30" s="100">
        <f>IF(SER_hh_fech!C30=0,0,SER_hh_fech!C30/SER_summary!C$26)</f>
        <v>0</v>
      </c>
      <c r="D30" s="100">
        <f>IF(SER_hh_fech!D30=0,0,SER_hh_fech!D30/SER_summary!D$26)</f>
        <v>0</v>
      </c>
      <c r="E30" s="100">
        <f>IF(SER_hh_fech!E30=0,0,SER_hh_fech!E30/SER_summary!E$26)</f>
        <v>0</v>
      </c>
      <c r="F30" s="100">
        <f>IF(SER_hh_fech!F30=0,0,SER_hh_fech!F30/SER_summary!F$26)</f>
        <v>0</v>
      </c>
      <c r="G30" s="100">
        <f>IF(SER_hh_fech!G30=0,0,SER_hh_fech!G30/SER_summary!G$26)</f>
        <v>0</v>
      </c>
      <c r="H30" s="100">
        <f>IF(SER_hh_fech!H30=0,0,SER_hh_fech!H30/SER_summary!H$26)</f>
        <v>0</v>
      </c>
      <c r="I30" s="100">
        <f>IF(SER_hh_fech!I30=0,0,SER_hh_fech!I30/SER_summary!I$26)</f>
        <v>0</v>
      </c>
      <c r="J30" s="100">
        <f>IF(SER_hh_fech!J30=0,0,SER_hh_fech!J30/SER_summary!J$26)</f>
        <v>0</v>
      </c>
      <c r="K30" s="100">
        <f>IF(SER_hh_fech!K30=0,0,SER_hh_fech!K30/SER_summary!K$26)</f>
        <v>0</v>
      </c>
      <c r="L30" s="100">
        <f>IF(SER_hh_fech!L30=0,0,SER_hh_fech!L30/SER_summary!L$26)</f>
        <v>0</v>
      </c>
      <c r="M30" s="100">
        <f>IF(SER_hh_fech!M30=0,0,SER_hh_fech!M30/SER_summary!M$26)</f>
        <v>0</v>
      </c>
      <c r="N30" s="100">
        <f>IF(SER_hh_fech!N30=0,0,SER_hh_fech!N30/SER_summary!N$26)</f>
        <v>0</v>
      </c>
      <c r="O30" s="100">
        <f>IF(SER_hh_fech!O30=0,0,SER_hh_fech!O30/SER_summary!O$26)</f>
        <v>0</v>
      </c>
      <c r="P30" s="100">
        <f>IF(SER_hh_fech!P30=0,0,SER_hh_fech!P30/SER_summary!P$26)</f>
        <v>0</v>
      </c>
      <c r="Q30" s="100">
        <f>IF(SER_hh_fech!Q30=0,0,SER_hh_fech!Q30/SER_summary!Q$26)</f>
        <v>0</v>
      </c>
    </row>
    <row r="31" spans="1:17" ht="12" customHeight="1" x14ac:dyDescent="0.25">
      <c r="A31" s="88" t="s">
        <v>98</v>
      </c>
      <c r="B31" s="100">
        <f>IF(SER_hh_fech!B31=0,0,SER_hh_fech!B31/SER_summary!B$26)</f>
        <v>34.273267841753352</v>
      </c>
      <c r="C31" s="100">
        <f>IF(SER_hh_fech!C31=0,0,SER_hh_fech!C31/SER_summary!C$26)</f>
        <v>34.982591864687144</v>
      </c>
      <c r="D31" s="100">
        <f>IF(SER_hh_fech!D31=0,0,SER_hh_fech!D31/SER_summary!D$26)</f>
        <v>34.902034200407435</v>
      </c>
      <c r="E31" s="100">
        <f>IF(SER_hh_fech!E31=0,0,SER_hh_fech!E31/SER_summary!E$26)</f>
        <v>34.633486615458807</v>
      </c>
      <c r="F31" s="100">
        <f>IF(SER_hh_fech!F31=0,0,SER_hh_fech!F31/SER_summary!F$26)</f>
        <v>34.815990150599148</v>
      </c>
      <c r="G31" s="100">
        <f>IF(SER_hh_fech!G31=0,0,SER_hh_fech!G31/SER_summary!G$26)</f>
        <v>34.819804250346309</v>
      </c>
      <c r="H31" s="100">
        <f>IF(SER_hh_fech!H31=0,0,SER_hh_fech!H31/SER_summary!H$26)</f>
        <v>34.925321775051181</v>
      </c>
      <c r="I31" s="100">
        <f>IF(SER_hh_fech!I31=0,0,SER_hh_fech!I31/SER_summary!I$26)</f>
        <v>35.161741544433831</v>
      </c>
      <c r="J31" s="100">
        <f>IF(SER_hh_fech!J31=0,0,SER_hh_fech!J31/SER_summary!J$26)</f>
        <v>35.192202264203999</v>
      </c>
      <c r="K31" s="100">
        <f>IF(SER_hh_fech!K31=0,0,SER_hh_fech!K31/SER_summary!K$26)</f>
        <v>34.699899095505039</v>
      </c>
      <c r="L31" s="100">
        <f>IF(SER_hh_fech!L31=0,0,SER_hh_fech!L31/SER_summary!L$26)</f>
        <v>34.719766465195484</v>
      </c>
      <c r="M31" s="100">
        <f>IF(SER_hh_fech!M31=0,0,SER_hh_fech!M31/SER_summary!M$26)</f>
        <v>34.467073764581663</v>
      </c>
      <c r="N31" s="100">
        <f>IF(SER_hh_fech!N31=0,0,SER_hh_fech!N31/SER_summary!N$26)</f>
        <v>34.190591485900953</v>
      </c>
      <c r="O31" s="100">
        <f>IF(SER_hh_fech!O31=0,0,SER_hh_fech!O31/SER_summary!O$26)</f>
        <v>33.986082836744089</v>
      </c>
      <c r="P31" s="100">
        <f>IF(SER_hh_fech!P31=0,0,SER_hh_fech!P31/SER_summary!P$26)</f>
        <v>33.674686349402464</v>
      </c>
      <c r="Q31" s="100">
        <f>IF(SER_hh_fech!Q31=0,0,SER_hh_fech!Q31/SER_summary!Q$26)</f>
        <v>33.517242621105652</v>
      </c>
    </row>
    <row r="32" spans="1:17" ht="12" customHeight="1" x14ac:dyDescent="0.25">
      <c r="A32" s="88" t="s">
        <v>34</v>
      </c>
      <c r="B32" s="100">
        <f>IF(SER_hh_fech!B32=0,0,SER_hh_fech!B32/SER_summary!B$26)</f>
        <v>0</v>
      </c>
      <c r="C32" s="100">
        <f>IF(SER_hh_fech!C32=0,0,SER_hh_fech!C32/SER_summary!C$26)</f>
        <v>0</v>
      </c>
      <c r="D32" s="100">
        <f>IF(SER_hh_fech!D32=0,0,SER_hh_fech!D32/SER_summary!D$26)</f>
        <v>0</v>
      </c>
      <c r="E32" s="100">
        <f>IF(SER_hh_fech!E32=0,0,SER_hh_fech!E32/SER_summary!E$26)</f>
        <v>0</v>
      </c>
      <c r="F32" s="100">
        <f>IF(SER_hh_fech!F32=0,0,SER_hh_fech!F32/SER_summary!F$26)</f>
        <v>0</v>
      </c>
      <c r="G32" s="100">
        <f>IF(SER_hh_fech!G32=0,0,SER_hh_fech!G32/SER_summary!G$26)</f>
        <v>0</v>
      </c>
      <c r="H32" s="100">
        <f>IF(SER_hh_fech!H32=0,0,SER_hh_fech!H32/SER_summary!H$26)</f>
        <v>0</v>
      </c>
      <c r="I32" s="100">
        <f>IF(SER_hh_fech!I32=0,0,SER_hh_fech!I32/SER_summary!I$26)</f>
        <v>0</v>
      </c>
      <c r="J32" s="100">
        <f>IF(SER_hh_fech!J32=0,0,SER_hh_fech!J32/SER_summary!J$26)</f>
        <v>0</v>
      </c>
      <c r="K32" s="100">
        <f>IF(SER_hh_fech!K32=0,0,SER_hh_fech!K32/SER_summary!K$26)</f>
        <v>0</v>
      </c>
      <c r="L32" s="100">
        <f>IF(SER_hh_fech!L32=0,0,SER_hh_fech!L32/SER_summary!L$26)</f>
        <v>0</v>
      </c>
      <c r="M32" s="100">
        <f>IF(SER_hh_fech!M32=0,0,SER_hh_fech!M32/SER_summary!M$26)</f>
        <v>0</v>
      </c>
      <c r="N32" s="100">
        <f>IF(SER_hh_fech!N32=0,0,SER_hh_fech!N32/SER_summary!N$26)</f>
        <v>0</v>
      </c>
      <c r="O32" s="100">
        <f>IF(SER_hh_fech!O32=0,0,SER_hh_fech!O32/SER_summary!O$26)</f>
        <v>0</v>
      </c>
      <c r="P32" s="100">
        <f>IF(SER_hh_fech!P32=0,0,SER_hh_fech!P32/SER_summary!P$26)</f>
        <v>0</v>
      </c>
      <c r="Q32" s="100">
        <f>IF(SER_hh_fech!Q32=0,0,SER_hh_fech!Q32/SER_summary!Q$26)</f>
        <v>0</v>
      </c>
    </row>
    <row r="33" spans="1:17" ht="12" customHeight="1" x14ac:dyDescent="0.25">
      <c r="A33" s="49" t="s">
        <v>30</v>
      </c>
      <c r="B33" s="18">
        <f>IF(SER_hh_fech!B33=0,0,SER_hh_fech!B33/SER_summary!B$26)</f>
        <v>24.599037155301808</v>
      </c>
      <c r="C33" s="18">
        <f>IF(SER_hh_fech!C33=0,0,SER_hh_fech!C33/SER_summary!C$26)</f>
        <v>25.032612855192315</v>
      </c>
      <c r="D33" s="18">
        <f>IF(SER_hh_fech!D33=0,0,SER_hh_fech!D33/SER_summary!D$26)</f>
        <v>25.011021306196508</v>
      </c>
      <c r="E33" s="18">
        <f>IF(SER_hh_fech!E33=0,0,SER_hh_fech!E33/SER_summary!E$26)</f>
        <v>24.792793654838885</v>
      </c>
      <c r="F33" s="18">
        <f>IF(SER_hh_fech!F33=0,0,SER_hh_fech!F33/SER_summary!F$26)</f>
        <v>24.904728320156273</v>
      </c>
      <c r="G33" s="18">
        <f>IF(SER_hh_fech!G33=0,0,SER_hh_fech!G33/SER_summary!G$26)</f>
        <v>24.909800271795945</v>
      </c>
      <c r="H33" s="18">
        <f>IF(SER_hh_fech!H33=0,0,SER_hh_fech!H33/SER_summary!H$26)</f>
        <v>24.988682229536114</v>
      </c>
      <c r="I33" s="18">
        <f>IF(SER_hh_fech!I33=0,0,SER_hh_fech!I33/SER_summary!I$26)</f>
        <v>25.206600967937561</v>
      </c>
      <c r="J33" s="18">
        <f>IF(SER_hh_fech!J33=0,0,SER_hh_fech!J33/SER_summary!J$26)</f>
        <v>25.248887314151155</v>
      </c>
      <c r="K33" s="18">
        <f>IF(SER_hh_fech!K33=0,0,SER_hh_fech!K33/SER_summary!K$26)</f>
        <v>24.832652535021872</v>
      </c>
      <c r="L33" s="18">
        <f>IF(SER_hh_fech!L33=0,0,SER_hh_fech!L33/SER_summary!L$26)</f>
        <v>24.906131065091284</v>
      </c>
      <c r="M33" s="18">
        <f>IF(SER_hh_fech!M33=0,0,SER_hh_fech!M33/SER_summary!M$26)</f>
        <v>24.729876339732026</v>
      </c>
      <c r="N33" s="18">
        <f>IF(SER_hh_fech!N33=0,0,SER_hh_fech!N33/SER_summary!N$26)</f>
        <v>24.595301129030716</v>
      </c>
      <c r="O33" s="18">
        <f>IF(SER_hh_fech!O33=0,0,SER_hh_fech!O33/SER_summary!O$26)</f>
        <v>24.874417171662984</v>
      </c>
      <c r="P33" s="18">
        <f>IF(SER_hh_fech!P33=0,0,SER_hh_fech!P33/SER_summary!P$26)</f>
        <v>25.619815435266258</v>
      </c>
      <c r="Q33" s="18">
        <f>IF(SER_hh_fech!Q33=0,0,SER_hh_fech!Q33/SER_summary!Q$26)</f>
        <v>25.640356498019869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>
        <f>IF(SER_hh_tesh!B3=0,0,SER_hh_tesh!B3/SER_summary!B$26)</f>
        <v>218.79812230658399</v>
      </c>
      <c r="C3" s="106">
        <f>IF(SER_hh_tesh!C3=0,0,SER_hh_tesh!C3/SER_summary!C$26)</f>
        <v>219.73999896973396</v>
      </c>
      <c r="D3" s="106">
        <f>IF(SER_hh_tesh!D3=0,0,SER_hh_tesh!D3/SER_summary!D$26)</f>
        <v>203.88802383064558</v>
      </c>
      <c r="E3" s="106">
        <f>IF(SER_hh_tesh!E3=0,0,SER_hh_tesh!E3/SER_summary!E$26)</f>
        <v>223.63792302464685</v>
      </c>
      <c r="F3" s="106">
        <f>IF(SER_hh_tesh!F3=0,0,SER_hh_tesh!F3/SER_summary!F$26)</f>
        <v>220.41857776371174</v>
      </c>
      <c r="G3" s="106">
        <f>IF(SER_hh_tesh!G3=0,0,SER_hh_tesh!G3/SER_summary!G$26)</f>
        <v>200.61449138268944</v>
      </c>
      <c r="H3" s="106">
        <f>IF(SER_hh_tesh!H3=0,0,SER_hh_tesh!H3/SER_summary!H$26)</f>
        <v>189.74645807946209</v>
      </c>
      <c r="I3" s="106">
        <f>IF(SER_hh_tesh!I3=0,0,SER_hh_tesh!I3/SER_summary!I$26)</f>
        <v>176.83938915554401</v>
      </c>
      <c r="J3" s="106">
        <f>IF(SER_hh_tesh!J3=0,0,SER_hh_tesh!J3/SER_summary!J$26)</f>
        <v>188.10976835545938</v>
      </c>
      <c r="K3" s="106">
        <f>IF(SER_hh_tesh!K3=0,0,SER_hh_tesh!K3/SER_summary!K$26)</f>
        <v>177.18989940096105</v>
      </c>
      <c r="L3" s="106">
        <f>IF(SER_hh_tesh!L3=0,0,SER_hh_tesh!L3/SER_summary!L$26)</f>
        <v>180.94567296891202</v>
      </c>
      <c r="M3" s="106">
        <f>IF(SER_hh_tesh!M3=0,0,SER_hh_tesh!M3/SER_summary!M$26)</f>
        <v>170.82861926843671</v>
      </c>
      <c r="N3" s="106">
        <f>IF(SER_hh_tesh!N3=0,0,SER_hh_tesh!N3/SER_summary!N$26)</f>
        <v>165.19648349914885</v>
      </c>
      <c r="O3" s="106">
        <f>IF(SER_hh_tesh!O3=0,0,SER_hh_tesh!O3/SER_summary!O$26)</f>
        <v>161.79000341980171</v>
      </c>
      <c r="P3" s="106">
        <f>IF(SER_hh_tesh!P3=0,0,SER_hh_tesh!P3/SER_summary!P$26)</f>
        <v>155.48739377795539</v>
      </c>
      <c r="Q3" s="106">
        <f>IF(SER_hh_tesh!Q3=0,0,SER_hh_tesh!Q3/SER_summary!Q$26)</f>
        <v>158.11932315605065</v>
      </c>
    </row>
    <row r="4" spans="1:17" ht="12.95" customHeight="1" x14ac:dyDescent="0.25">
      <c r="A4" s="90" t="s">
        <v>44</v>
      </c>
      <c r="B4" s="101">
        <f>IF(SER_hh_tesh!B4=0,0,SER_hh_tesh!B4/SER_summary!B$26)</f>
        <v>186.98782222815461</v>
      </c>
      <c r="C4" s="101">
        <f>IF(SER_hh_tesh!C4=0,0,SER_hh_tesh!C4/SER_summary!C$26)</f>
        <v>187.23184847519732</v>
      </c>
      <c r="D4" s="101">
        <f>IF(SER_hh_tesh!D4=0,0,SER_hh_tesh!D4/SER_summary!D$26)</f>
        <v>170.82639810974223</v>
      </c>
      <c r="E4" s="101">
        <f>IF(SER_hh_tesh!E4=0,0,SER_hh_tesh!E4/SER_summary!E$26)</f>
        <v>190.3273777421451</v>
      </c>
      <c r="F4" s="101">
        <f>IF(SER_hh_tesh!F4=0,0,SER_hh_tesh!F4/SER_summary!F$26)</f>
        <v>186.52807467986955</v>
      </c>
      <c r="G4" s="101">
        <f>IF(SER_hh_tesh!G4=0,0,SER_hh_tesh!G4/SER_summary!G$26)</f>
        <v>166.00152776782144</v>
      </c>
      <c r="H4" s="101">
        <f>IF(SER_hh_tesh!H4=0,0,SER_hh_tesh!H4/SER_summary!H$26)</f>
        <v>154.29192461391531</v>
      </c>
      <c r="I4" s="101">
        <f>IF(SER_hh_tesh!I4=0,0,SER_hh_tesh!I4/SER_summary!I$26)</f>
        <v>140.44917126820172</v>
      </c>
      <c r="J4" s="101">
        <f>IF(SER_hh_tesh!J4=0,0,SER_hh_tesh!J4/SER_summary!J$26)</f>
        <v>151.26507598026339</v>
      </c>
      <c r="K4" s="101">
        <f>IF(SER_hh_tesh!K4=0,0,SER_hh_tesh!K4/SER_summary!K$26)</f>
        <v>139.95911502177412</v>
      </c>
      <c r="L4" s="101">
        <f>IF(SER_hh_tesh!L4=0,0,SER_hh_tesh!L4/SER_summary!L$26)</f>
        <v>143.27322109410841</v>
      </c>
      <c r="M4" s="101">
        <f>IF(SER_hh_tesh!M4=0,0,SER_hh_tesh!M4/SER_summary!M$26)</f>
        <v>132.99922611788668</v>
      </c>
      <c r="N4" s="101">
        <f>IF(SER_hh_tesh!N4=0,0,SER_hh_tesh!N4/SER_summary!N$26)</f>
        <v>127.09838494208164</v>
      </c>
      <c r="O4" s="101">
        <f>IF(SER_hh_tesh!O4=0,0,SER_hh_tesh!O4/SER_summary!O$26)</f>
        <v>123.27854945082123</v>
      </c>
      <c r="P4" s="101">
        <f>IF(SER_hh_tesh!P4=0,0,SER_hh_tesh!P4/SER_summary!P$26)</f>
        <v>116.42851134703396</v>
      </c>
      <c r="Q4" s="101">
        <f>IF(SER_hh_tesh!Q4=0,0,SER_hh_tesh!Q4/SER_summary!Q$26)</f>
        <v>118.53950401971564</v>
      </c>
    </row>
    <row r="5" spans="1:17" ht="12" customHeight="1" x14ac:dyDescent="0.25">
      <c r="A5" s="88" t="s">
        <v>38</v>
      </c>
      <c r="B5" s="100">
        <f>IF(SER_hh_tesh!B5=0,0,SER_hh_tesh!B5/SER_summary!B$26)</f>
        <v>185.12400849608346</v>
      </c>
      <c r="C5" s="100">
        <f>IF(SER_hh_tesh!C5=0,0,SER_hh_tesh!C5/SER_summary!C$26)</f>
        <v>93.202611974087048</v>
      </c>
      <c r="D5" s="100">
        <f>IF(SER_hh_tesh!D5=0,0,SER_hh_tesh!D5/SER_summary!D$26)</f>
        <v>98.406490775636996</v>
      </c>
      <c r="E5" s="100">
        <f>IF(SER_hh_tesh!E5=0,0,SER_hh_tesh!E5/SER_summary!E$26)</f>
        <v>195.08952750678463</v>
      </c>
      <c r="F5" s="100">
        <f>IF(SER_hh_tesh!F5=0,0,SER_hh_tesh!F5/SER_summary!F$26)</f>
        <v>215.72316830161103</v>
      </c>
      <c r="G5" s="100">
        <f>IF(SER_hh_tesh!G5=0,0,SER_hh_tesh!G5/SER_summary!G$26)</f>
        <v>93.210244322687643</v>
      </c>
      <c r="H5" s="100">
        <f>IF(SER_hh_tesh!H5=0,0,SER_hh_tesh!H5/SER_summary!H$26)</f>
        <v>202.89166663188882</v>
      </c>
      <c r="I5" s="100">
        <f>IF(SER_hh_tesh!I5=0,0,SER_hh_tesh!I5/SER_summary!I$26)</f>
        <v>137.52339404555235</v>
      </c>
      <c r="J5" s="100">
        <f>IF(SER_hh_tesh!J5=0,0,SER_hh_tesh!J5/SER_summary!J$26)</f>
        <v>198.78203156878871</v>
      </c>
      <c r="K5" s="100">
        <f>IF(SER_hh_tesh!K5=0,0,SER_hh_tesh!K5/SER_summary!K$26)</f>
        <v>136.52091043924412</v>
      </c>
      <c r="L5" s="100">
        <f>IF(SER_hh_tesh!L5=0,0,SER_hh_tesh!L5/SER_summary!L$26)</f>
        <v>147.44143630629043</v>
      </c>
      <c r="M5" s="100">
        <f>IF(SER_hh_tesh!M5=0,0,SER_hh_tesh!M5/SER_summary!M$26)</f>
        <v>128.84915331723039</v>
      </c>
      <c r="N5" s="100">
        <f>IF(SER_hh_tesh!N5=0,0,SER_hh_tesh!N5/SER_summary!N$26)</f>
        <v>119.10588608762988</v>
      </c>
      <c r="O5" s="100">
        <f>IF(SER_hh_tesh!O5=0,0,SER_hh_tesh!O5/SER_summary!O$26)</f>
        <v>117.75595057902319</v>
      </c>
      <c r="P5" s="100">
        <f>IF(SER_hh_tesh!P5=0,0,SER_hh_tesh!P5/SER_summary!P$26)</f>
        <v>110.3813635515902</v>
      </c>
      <c r="Q5" s="100">
        <f>IF(SER_hh_tesh!Q5=0,0,SER_hh_tesh!Q5/SER_summary!Q$26)</f>
        <v>111.92063091806583</v>
      </c>
    </row>
    <row r="6" spans="1:17" ht="12" customHeight="1" x14ac:dyDescent="0.25">
      <c r="A6" s="88" t="s">
        <v>66</v>
      </c>
      <c r="B6" s="100">
        <f>IF(SER_hh_tesh!B6=0,0,SER_hh_tesh!B6/SER_summary!B$26)</f>
        <v>0</v>
      </c>
      <c r="C6" s="100">
        <f>IF(SER_hh_tesh!C6=0,0,SER_hh_tesh!C6/SER_summary!C$26)</f>
        <v>0</v>
      </c>
      <c r="D6" s="100">
        <f>IF(SER_hh_tesh!D6=0,0,SER_hh_tesh!D6/SER_summary!D$26)</f>
        <v>0</v>
      </c>
      <c r="E6" s="100">
        <f>IF(SER_hh_tesh!E6=0,0,SER_hh_tesh!E6/SER_summary!E$26)</f>
        <v>0</v>
      </c>
      <c r="F6" s="100">
        <f>IF(SER_hh_tesh!F6=0,0,SER_hh_tesh!F6/SER_summary!F$26)</f>
        <v>0</v>
      </c>
      <c r="G6" s="100">
        <f>IF(SER_hh_tesh!G6=0,0,SER_hh_tesh!G6/SER_summary!G$26)</f>
        <v>0</v>
      </c>
      <c r="H6" s="100">
        <f>IF(SER_hh_tesh!H6=0,0,SER_hh_tesh!H6/SER_summary!H$26)</f>
        <v>0</v>
      </c>
      <c r="I6" s="100">
        <f>IF(SER_hh_tesh!I6=0,0,SER_hh_tesh!I6/SER_summary!I$26)</f>
        <v>0</v>
      </c>
      <c r="J6" s="100">
        <f>IF(SER_hh_tesh!J6=0,0,SER_hh_tesh!J6/SER_summary!J$26)</f>
        <v>0</v>
      </c>
      <c r="K6" s="100">
        <f>IF(SER_hh_tesh!K6=0,0,SER_hh_tesh!K6/SER_summary!K$26)</f>
        <v>0</v>
      </c>
      <c r="L6" s="100">
        <f>IF(SER_hh_tesh!L6=0,0,SER_hh_tesh!L6/SER_summary!L$26)</f>
        <v>0</v>
      </c>
      <c r="M6" s="100">
        <f>IF(SER_hh_tesh!M6=0,0,SER_hh_tesh!M6/SER_summary!M$26)</f>
        <v>0</v>
      </c>
      <c r="N6" s="100">
        <f>IF(SER_hh_tesh!N6=0,0,SER_hh_tesh!N6/SER_summary!N$26)</f>
        <v>0</v>
      </c>
      <c r="O6" s="100">
        <f>IF(SER_hh_tesh!O6=0,0,SER_hh_tesh!O6/SER_summary!O$26)</f>
        <v>0</v>
      </c>
      <c r="P6" s="100">
        <f>IF(SER_hh_tesh!P6=0,0,SER_hh_tesh!P6/SER_summary!P$26)</f>
        <v>0</v>
      </c>
      <c r="Q6" s="100">
        <f>IF(SER_hh_tesh!Q6=0,0,SER_hh_tesh!Q6/SER_summary!Q$26)</f>
        <v>0</v>
      </c>
    </row>
    <row r="7" spans="1:17" ht="12" customHeight="1" x14ac:dyDescent="0.25">
      <c r="A7" s="88" t="s">
        <v>99</v>
      </c>
      <c r="B7" s="100">
        <f>IF(SER_hh_tesh!B7=0,0,SER_hh_tesh!B7/SER_summary!B$26)</f>
        <v>183.30906723631568</v>
      </c>
      <c r="C7" s="100">
        <f>IF(SER_hh_tesh!C7=0,0,SER_hh_tesh!C7/SER_summary!C$26)</f>
        <v>123.86877178393576</v>
      </c>
      <c r="D7" s="100">
        <f>IF(SER_hh_tesh!D7=0,0,SER_hh_tesh!D7/SER_summary!D$26)</f>
        <v>172.72380043351416</v>
      </c>
      <c r="E7" s="100">
        <f>IF(SER_hh_tesh!E7=0,0,SER_hh_tesh!E7/SER_summary!E$26)</f>
        <v>138.30797914525937</v>
      </c>
      <c r="F7" s="100">
        <f>IF(SER_hh_tesh!F7=0,0,SER_hh_tesh!F7/SER_summary!F$26)</f>
        <v>171.84229572116809</v>
      </c>
      <c r="G7" s="100">
        <f>IF(SER_hh_tesh!G7=0,0,SER_hh_tesh!G7/SER_summary!G$26)</f>
        <v>146.04348252940511</v>
      </c>
      <c r="H7" s="100">
        <f>IF(SER_hh_tesh!H7=0,0,SER_hh_tesh!H7/SER_summary!H$26)</f>
        <v>154.85897754681486</v>
      </c>
      <c r="I7" s="100">
        <f>IF(SER_hh_tesh!I7=0,0,SER_hh_tesh!I7/SER_summary!I$26)</f>
        <v>140.01150622324147</v>
      </c>
      <c r="J7" s="100">
        <f>IF(SER_hh_tesh!J7=0,0,SER_hh_tesh!J7/SER_summary!J$26)</f>
        <v>154.81690055495991</v>
      </c>
      <c r="K7" s="100">
        <f>IF(SER_hh_tesh!K7=0,0,SER_hh_tesh!K7/SER_summary!K$26)</f>
        <v>123.58795372102738</v>
      </c>
      <c r="L7" s="100">
        <f>IF(SER_hh_tesh!L7=0,0,SER_hh_tesh!L7/SER_summary!L$26)</f>
        <v>149.64239487119062</v>
      </c>
      <c r="M7" s="100">
        <f>IF(SER_hh_tesh!M7=0,0,SER_hh_tesh!M7/SER_summary!M$26)</f>
        <v>113.54272407389239</v>
      </c>
      <c r="N7" s="100">
        <f>IF(SER_hh_tesh!N7=0,0,SER_hh_tesh!N7/SER_summary!N$26)</f>
        <v>138.25441488168229</v>
      </c>
      <c r="O7" s="100">
        <f>IF(SER_hh_tesh!O7=0,0,SER_hh_tesh!O7/SER_summary!O$26)</f>
        <v>110.20060943421964</v>
      </c>
      <c r="P7" s="100">
        <f>IF(SER_hh_tesh!P7=0,0,SER_hh_tesh!P7/SER_summary!P$26)</f>
        <v>86.087895200947273</v>
      </c>
      <c r="Q7" s="100">
        <f>IF(SER_hh_tesh!Q7=0,0,SER_hh_tesh!Q7/SER_summary!Q$26)</f>
        <v>113.0887289001522</v>
      </c>
    </row>
    <row r="8" spans="1:17" ht="12" customHeight="1" x14ac:dyDescent="0.25">
      <c r="A8" s="88" t="s">
        <v>101</v>
      </c>
      <c r="B8" s="100">
        <f>IF(SER_hh_tesh!B8=0,0,SER_hh_tesh!B8/SER_summary!B$26)</f>
        <v>0</v>
      </c>
      <c r="C8" s="100">
        <f>IF(SER_hh_tesh!C8=0,0,SER_hh_tesh!C8/SER_summary!C$26)</f>
        <v>0</v>
      </c>
      <c r="D8" s="100">
        <f>IF(SER_hh_tesh!D8=0,0,SER_hh_tesh!D8/SER_summary!D$26)</f>
        <v>0</v>
      </c>
      <c r="E8" s="100">
        <f>IF(SER_hh_tesh!E8=0,0,SER_hh_tesh!E8/SER_summary!E$26)</f>
        <v>0</v>
      </c>
      <c r="F8" s="100">
        <f>IF(SER_hh_tesh!F8=0,0,SER_hh_tesh!F8/SER_summary!F$26)</f>
        <v>0</v>
      </c>
      <c r="G8" s="100">
        <f>IF(SER_hh_tesh!G8=0,0,SER_hh_tesh!G8/SER_summary!G$26)</f>
        <v>167.99773255335026</v>
      </c>
      <c r="H8" s="100">
        <f>IF(SER_hh_tesh!H8=0,0,SER_hh_tesh!H8/SER_summary!H$26)</f>
        <v>155.66689487345008</v>
      </c>
      <c r="I8" s="100">
        <f>IF(SER_hh_tesh!I8=0,0,SER_hh_tesh!I8/SER_summary!I$26)</f>
        <v>140.97014797711202</v>
      </c>
      <c r="J8" s="100">
        <f>IF(SER_hh_tesh!J8=0,0,SER_hh_tesh!J8/SER_summary!J$26)</f>
        <v>151.42568151538603</v>
      </c>
      <c r="K8" s="100">
        <f>IF(SER_hh_tesh!K8=0,0,SER_hh_tesh!K8/SER_summary!K$26)</f>
        <v>139.91452580467572</v>
      </c>
      <c r="L8" s="100">
        <f>IF(SER_hh_tesh!L8=0,0,SER_hh_tesh!L8/SER_summary!L$26)</f>
        <v>142.2517262825645</v>
      </c>
      <c r="M8" s="100">
        <f>IF(SER_hh_tesh!M8=0,0,SER_hh_tesh!M8/SER_summary!M$26)</f>
        <v>131.50430829286873</v>
      </c>
      <c r="N8" s="100">
        <f>IF(SER_hh_tesh!N8=0,0,SER_hh_tesh!N8/SER_summary!N$26)</f>
        <v>125.36304561032806</v>
      </c>
      <c r="O8" s="100">
        <f>IF(SER_hh_tesh!O8=0,0,SER_hh_tesh!O8/SER_summary!O$26)</f>
        <v>121.45088840318974</v>
      </c>
      <c r="P8" s="100">
        <f>IF(SER_hh_tesh!P8=0,0,SER_hh_tesh!P8/SER_summary!P$26)</f>
        <v>114.10145664783319</v>
      </c>
      <c r="Q8" s="100">
        <f>IF(SER_hh_tesh!Q8=0,0,SER_hh_tesh!Q8/SER_summary!Q$26)</f>
        <v>114.76514126522994</v>
      </c>
    </row>
    <row r="9" spans="1:17" ht="12" customHeight="1" x14ac:dyDescent="0.25">
      <c r="A9" s="88" t="s">
        <v>106</v>
      </c>
      <c r="B9" s="100">
        <f>IF(SER_hh_tesh!B9=0,0,SER_hh_tesh!B9/SER_summary!B$26)</f>
        <v>183.30906723631804</v>
      </c>
      <c r="C9" s="100">
        <f>IF(SER_hh_tesh!C9=0,0,SER_hh_tesh!C9/SER_summary!C$26)</f>
        <v>208.38638379909338</v>
      </c>
      <c r="D9" s="100">
        <f>IF(SER_hh_tesh!D9=0,0,SER_hh_tesh!D9/SER_summary!D$26)</f>
        <v>189.85854850674767</v>
      </c>
      <c r="E9" s="100">
        <f>IF(SER_hh_tesh!E9=0,0,SER_hh_tesh!E9/SER_summary!E$26)</f>
        <v>193.42382482409053</v>
      </c>
      <c r="F9" s="100">
        <f>IF(SER_hh_tesh!F9=0,0,SER_hh_tesh!F9/SER_summary!F$26)</f>
        <v>184.91450564025979</v>
      </c>
      <c r="G9" s="100">
        <f>IF(SER_hh_tesh!G9=0,0,SER_hh_tesh!G9/SER_summary!G$26)</f>
        <v>165.79094005817146</v>
      </c>
      <c r="H9" s="100">
        <f>IF(SER_hh_tesh!H9=0,0,SER_hh_tesh!H9/SER_summary!H$26)</f>
        <v>150.82612931254886</v>
      </c>
      <c r="I9" s="100">
        <f>IF(SER_hh_tesh!I9=0,0,SER_hh_tesh!I9/SER_summary!I$26)</f>
        <v>140.56454877380884</v>
      </c>
      <c r="J9" s="100">
        <f>IF(SER_hh_tesh!J9=0,0,SER_hh_tesh!J9/SER_summary!J$26)</f>
        <v>153.08188021687835</v>
      </c>
      <c r="K9" s="100">
        <f>IF(SER_hh_tesh!K9=0,0,SER_hh_tesh!K9/SER_summary!K$26)</f>
        <v>142.33000115904946</v>
      </c>
      <c r="L9" s="100">
        <f>IF(SER_hh_tesh!L9=0,0,SER_hh_tesh!L9/SER_summary!L$26)</f>
        <v>144.24760249759322</v>
      </c>
      <c r="M9" s="100">
        <f>IF(SER_hh_tesh!M9=0,0,SER_hh_tesh!M9/SER_summary!M$26)</f>
        <v>135.46476225167265</v>
      </c>
      <c r="N9" s="100">
        <f>IF(SER_hh_tesh!N9=0,0,SER_hh_tesh!N9/SER_summary!N$26)</f>
        <v>127.27630285109805</v>
      </c>
      <c r="O9" s="100">
        <f>IF(SER_hh_tesh!O9=0,0,SER_hh_tesh!O9/SER_summary!O$26)</f>
        <v>121.18340540797359</v>
      </c>
      <c r="P9" s="100">
        <f>IF(SER_hh_tesh!P9=0,0,SER_hh_tesh!P9/SER_summary!P$26)</f>
        <v>118.34981886926317</v>
      </c>
      <c r="Q9" s="100">
        <f>IF(SER_hh_tesh!Q9=0,0,SER_hh_tesh!Q9/SER_summary!Q$26)</f>
        <v>118.54480707302709</v>
      </c>
    </row>
    <row r="10" spans="1:17" ht="12" customHeight="1" x14ac:dyDescent="0.25">
      <c r="A10" s="88" t="s">
        <v>34</v>
      </c>
      <c r="B10" s="100">
        <f>IF(SER_hh_tesh!B10=0,0,SER_hh_tesh!B10/SER_summary!B$26)</f>
        <v>185.12400849608352</v>
      </c>
      <c r="C10" s="100">
        <f>IF(SER_hh_tesh!C10=0,0,SER_hh_tesh!C10/SER_summary!C$26)</f>
        <v>195.43470783387409</v>
      </c>
      <c r="D10" s="100">
        <f>IF(SER_hh_tesh!D10=0,0,SER_hh_tesh!D10/SER_summary!D$26)</f>
        <v>178.75881331755696</v>
      </c>
      <c r="E10" s="100">
        <f>IF(SER_hh_tesh!E10=0,0,SER_hh_tesh!E10/SER_summary!E$26)</f>
        <v>201.29891232059774</v>
      </c>
      <c r="F10" s="100">
        <f>IF(SER_hh_tesh!F10=0,0,SER_hh_tesh!F10/SER_summary!F$26)</f>
        <v>197.73485214538653</v>
      </c>
      <c r="G10" s="100">
        <f>IF(SER_hh_tesh!G10=0,0,SER_hh_tesh!G10/SER_summary!G$26)</f>
        <v>180.79378599807183</v>
      </c>
      <c r="H10" s="100">
        <f>IF(SER_hh_tesh!H10=0,0,SER_hh_tesh!H10/SER_summary!H$26)</f>
        <v>156.69014100296818</v>
      </c>
      <c r="I10" s="100">
        <f>IF(SER_hh_tesh!I10=0,0,SER_hh_tesh!I10/SER_summary!I$26)</f>
        <v>196.4420020877086</v>
      </c>
      <c r="J10" s="100">
        <f>IF(SER_hh_tesh!J10=0,0,SER_hh_tesh!J10/SER_summary!J$26)</f>
        <v>153.54884204171265</v>
      </c>
      <c r="K10" s="100">
        <f>IF(SER_hh_tesh!K10=0,0,SER_hh_tesh!K10/SER_summary!K$26)</f>
        <v>137.98636446292667</v>
      </c>
      <c r="L10" s="100">
        <f>IF(SER_hh_tesh!L10=0,0,SER_hh_tesh!L10/SER_summary!L$26)</f>
        <v>150.37901371834067</v>
      </c>
      <c r="M10" s="100">
        <f>IF(SER_hh_tesh!M10=0,0,SER_hh_tesh!M10/SER_summary!M$26)</f>
        <v>138.70758652318671</v>
      </c>
      <c r="N10" s="100">
        <f>IF(SER_hh_tesh!N10=0,0,SER_hh_tesh!N10/SER_summary!N$26)</f>
        <v>131.29821969391725</v>
      </c>
      <c r="O10" s="100">
        <f>IF(SER_hh_tesh!O10=0,0,SER_hh_tesh!O10/SER_summary!O$26)</f>
        <v>126.16069786846261</v>
      </c>
      <c r="P10" s="100">
        <f>IF(SER_hh_tesh!P10=0,0,SER_hh_tesh!P10/SER_summary!P$26)</f>
        <v>117.36083465572445</v>
      </c>
      <c r="Q10" s="100">
        <f>IF(SER_hh_tesh!Q10=0,0,SER_hh_tesh!Q10/SER_summary!Q$26)</f>
        <v>117.88768896565158</v>
      </c>
    </row>
    <row r="11" spans="1:17" ht="12" customHeight="1" x14ac:dyDescent="0.25">
      <c r="A11" s="88" t="s">
        <v>61</v>
      </c>
      <c r="B11" s="100">
        <f>IF(SER_hh_tesh!B11=0,0,SER_hh_tesh!B11/SER_summary!B$26)</f>
        <v>0</v>
      </c>
      <c r="C11" s="100">
        <f>IF(SER_hh_tesh!C11=0,0,SER_hh_tesh!C11/SER_summary!C$26)</f>
        <v>0</v>
      </c>
      <c r="D11" s="100">
        <f>IF(SER_hh_tesh!D11=0,0,SER_hh_tesh!D11/SER_summary!D$26)</f>
        <v>0</v>
      </c>
      <c r="E11" s="100">
        <f>IF(SER_hh_tesh!E11=0,0,SER_hh_tesh!E11/SER_summary!E$26)</f>
        <v>0</v>
      </c>
      <c r="F11" s="100">
        <f>IF(SER_hh_tesh!F11=0,0,SER_hh_tesh!F11/SER_summary!F$26)</f>
        <v>0</v>
      </c>
      <c r="G11" s="100">
        <f>IF(SER_hh_tesh!G11=0,0,SER_hh_tesh!G11/SER_summary!G$26)</f>
        <v>0</v>
      </c>
      <c r="H11" s="100">
        <f>IF(SER_hh_tesh!H11=0,0,SER_hh_tesh!H11/SER_summary!H$26)</f>
        <v>0</v>
      </c>
      <c r="I11" s="100">
        <f>IF(SER_hh_tesh!I11=0,0,SER_hh_tesh!I11/SER_summary!I$26)</f>
        <v>0</v>
      </c>
      <c r="J11" s="100">
        <f>IF(SER_hh_tesh!J11=0,0,SER_hh_tesh!J11/SER_summary!J$26)</f>
        <v>0</v>
      </c>
      <c r="K11" s="100">
        <f>IF(SER_hh_tesh!K11=0,0,SER_hh_tesh!K11/SER_summary!K$26)</f>
        <v>0</v>
      </c>
      <c r="L11" s="100">
        <f>IF(SER_hh_tesh!L11=0,0,SER_hh_tesh!L11/SER_summary!L$26)</f>
        <v>0</v>
      </c>
      <c r="M11" s="100">
        <f>IF(SER_hh_tesh!M11=0,0,SER_hh_tesh!M11/SER_summary!M$26)</f>
        <v>0</v>
      </c>
      <c r="N11" s="100">
        <f>IF(SER_hh_tesh!N11=0,0,SER_hh_tesh!N11/SER_summary!N$26)</f>
        <v>0</v>
      </c>
      <c r="O11" s="100">
        <f>IF(SER_hh_tesh!O11=0,0,SER_hh_tesh!O11/SER_summary!O$26)</f>
        <v>0</v>
      </c>
      <c r="P11" s="100">
        <f>IF(SER_hh_tesh!P11=0,0,SER_hh_tesh!P11/SER_summary!P$26)</f>
        <v>0</v>
      </c>
      <c r="Q11" s="100">
        <f>IF(SER_hh_tesh!Q11=0,0,SER_hh_tesh!Q11/SER_summary!Q$26)</f>
        <v>0</v>
      </c>
    </row>
    <row r="12" spans="1:17" ht="12" customHeight="1" x14ac:dyDescent="0.25">
      <c r="A12" s="88" t="s">
        <v>42</v>
      </c>
      <c r="B12" s="100">
        <f>IF(SER_hh_tesh!B12=0,0,SER_hh_tesh!B12/SER_summary!B$26)</f>
        <v>186.04502346372573</v>
      </c>
      <c r="C12" s="100">
        <f>IF(SER_hh_tesh!C12=0,0,SER_hh_tesh!C12/SER_summary!C$26)</f>
        <v>194.83773403327396</v>
      </c>
      <c r="D12" s="100">
        <f>IF(SER_hh_tesh!D12=0,0,SER_hh_tesh!D12/SER_summary!D$26)</f>
        <v>177.05774049147337</v>
      </c>
      <c r="E12" s="100">
        <f>IF(SER_hh_tesh!E12=0,0,SER_hh_tesh!E12/SER_summary!E$26)</f>
        <v>174.44261278440217</v>
      </c>
      <c r="F12" s="100">
        <f>IF(SER_hh_tesh!F12=0,0,SER_hh_tesh!F12/SER_summary!F$26)</f>
        <v>179.80272913123142</v>
      </c>
      <c r="G12" s="100">
        <f>IF(SER_hh_tesh!G12=0,0,SER_hh_tesh!G12/SER_summary!G$26)</f>
        <v>176.46552998441823</v>
      </c>
      <c r="H12" s="100">
        <f>IF(SER_hh_tesh!H12=0,0,SER_hh_tesh!H12/SER_summary!H$26)</f>
        <v>148.04227843241264</v>
      </c>
      <c r="I12" s="100">
        <f>IF(SER_hh_tesh!I12=0,0,SER_hh_tesh!I12/SER_summary!I$26)</f>
        <v>133.79033693986031</v>
      </c>
      <c r="J12" s="100">
        <f>IF(SER_hh_tesh!J12=0,0,SER_hh_tesh!J12/SER_summary!J$26)</f>
        <v>138.2658466238758</v>
      </c>
      <c r="K12" s="100">
        <f>IF(SER_hh_tesh!K12=0,0,SER_hh_tesh!K12/SER_summary!K$26)</f>
        <v>133.17029399954765</v>
      </c>
      <c r="L12" s="100">
        <f>IF(SER_hh_tesh!L12=0,0,SER_hh_tesh!L12/SER_summary!L$26)</f>
        <v>137.98112760001857</v>
      </c>
      <c r="M12" s="100">
        <f>IF(SER_hh_tesh!M12=0,0,SER_hh_tesh!M12/SER_summary!M$26)</f>
        <v>127.92688234994161</v>
      </c>
      <c r="N12" s="100">
        <f>IF(SER_hh_tesh!N12=0,0,SER_hh_tesh!N12/SER_summary!N$26)</f>
        <v>122.29625084917323</v>
      </c>
      <c r="O12" s="100">
        <f>IF(SER_hh_tesh!O12=0,0,SER_hh_tesh!O12/SER_summary!O$26)</f>
        <v>115.0399341795204</v>
      </c>
      <c r="P12" s="100">
        <f>IF(SER_hh_tesh!P12=0,0,SER_hh_tesh!P12/SER_summary!P$26)</f>
        <v>110.16172030814964</v>
      </c>
      <c r="Q12" s="100">
        <f>IF(SER_hh_tesh!Q12=0,0,SER_hh_tesh!Q12/SER_summary!Q$26)</f>
        <v>113.9315286488434</v>
      </c>
    </row>
    <row r="13" spans="1:17" ht="12" customHeight="1" x14ac:dyDescent="0.25">
      <c r="A13" s="88" t="s">
        <v>105</v>
      </c>
      <c r="B13" s="100">
        <f>IF(SER_hh_tesh!B13=0,0,SER_hh_tesh!B13/SER_summary!B$26)</f>
        <v>186.91923146821708</v>
      </c>
      <c r="C13" s="100">
        <f>IF(SER_hh_tesh!C13=0,0,SER_hh_tesh!C13/SER_summary!C$26)</f>
        <v>189.11891728339629</v>
      </c>
      <c r="D13" s="100">
        <f>IF(SER_hh_tesh!D13=0,0,SER_hh_tesh!D13/SER_summary!D$26)</f>
        <v>172.92384495065323</v>
      </c>
      <c r="E13" s="100">
        <f>IF(SER_hh_tesh!E13=0,0,SER_hh_tesh!E13/SER_summary!E$26)</f>
        <v>193.05787658703983</v>
      </c>
      <c r="F13" s="100">
        <f>IF(SER_hh_tesh!F13=0,0,SER_hh_tesh!F13/SER_summary!F$26)</f>
        <v>188.38879817346819</v>
      </c>
      <c r="G13" s="100">
        <f>IF(SER_hh_tesh!G13=0,0,SER_hh_tesh!G13/SER_summary!G$26)</f>
        <v>165.28755441800973</v>
      </c>
      <c r="H13" s="100">
        <f>IF(SER_hh_tesh!H13=0,0,SER_hh_tesh!H13/SER_summary!H$26)</f>
        <v>152.60440822973897</v>
      </c>
      <c r="I13" s="100">
        <f>IF(SER_hh_tesh!I13=0,0,SER_hh_tesh!I13/SER_summary!I$26)</f>
        <v>137.53666223892714</v>
      </c>
      <c r="J13" s="100">
        <f>IF(SER_hh_tesh!J13=0,0,SER_hh_tesh!J13/SER_summary!J$26)</f>
        <v>147.13078096088304</v>
      </c>
      <c r="K13" s="100">
        <f>IF(SER_hh_tesh!K13=0,0,SER_hh_tesh!K13/SER_summary!K$26)</f>
        <v>135.681668415074</v>
      </c>
      <c r="L13" s="100">
        <f>IF(SER_hh_tesh!L13=0,0,SER_hh_tesh!L13/SER_summary!L$26)</f>
        <v>139.5881518338818</v>
      </c>
      <c r="M13" s="100">
        <f>IF(SER_hh_tesh!M13=0,0,SER_hh_tesh!M13/SER_summary!M$26)</f>
        <v>129.90629123142608</v>
      </c>
      <c r="N13" s="100">
        <f>IF(SER_hh_tesh!N13=0,0,SER_hh_tesh!N13/SER_summary!N$26)</f>
        <v>130.62873953665368</v>
      </c>
      <c r="O13" s="100">
        <f>IF(SER_hh_tesh!O13=0,0,SER_hh_tesh!O13/SER_summary!O$26)</f>
        <v>130.17536572131854</v>
      </c>
      <c r="P13" s="100">
        <f>IF(SER_hh_tesh!P13=0,0,SER_hh_tesh!P13/SER_summary!P$26)</f>
        <v>125.38267921448171</v>
      </c>
      <c r="Q13" s="100">
        <f>IF(SER_hh_tesh!Q13=0,0,SER_hh_tesh!Q13/SER_summary!Q$26)</f>
        <v>128.62080407269812</v>
      </c>
    </row>
    <row r="14" spans="1:17" ht="12" customHeight="1" x14ac:dyDescent="0.25">
      <c r="A14" s="51" t="s">
        <v>104</v>
      </c>
      <c r="B14" s="22">
        <f>IF(SER_hh_tesh!B14=0,0,SER_hh_tesh!B14/SER_summary!B$26)</f>
        <v>186.91923146821702</v>
      </c>
      <c r="C14" s="22">
        <f>IF(SER_hh_tesh!C14=0,0,SER_hh_tesh!C14/SER_summary!C$26)</f>
        <v>190.69803553476555</v>
      </c>
      <c r="D14" s="22">
        <f>IF(SER_hh_tesh!D14=0,0,SER_hh_tesh!D14/SER_summary!D$26)</f>
        <v>161.03492619522865</v>
      </c>
      <c r="E14" s="22">
        <f>IF(SER_hh_tesh!E14=0,0,SER_hh_tesh!E14/SER_summary!E$26)</f>
        <v>192.60528953100129</v>
      </c>
      <c r="F14" s="22">
        <f>IF(SER_hh_tesh!F14=0,0,SER_hh_tesh!F14/SER_summary!F$26)</f>
        <v>167.78051150035409</v>
      </c>
      <c r="G14" s="22">
        <f>IF(SER_hh_tesh!G14=0,0,SER_hh_tesh!G14/SER_summary!G$26)</f>
        <v>161.48891211605957</v>
      </c>
      <c r="H14" s="22">
        <f>IF(SER_hh_tesh!H14=0,0,SER_hh_tesh!H14/SER_summary!H$26)</f>
        <v>150.00540247494814</v>
      </c>
      <c r="I14" s="22">
        <f>IF(SER_hh_tesh!I14=0,0,SER_hh_tesh!I14/SER_summary!I$26)</f>
        <v>136.09175570081092</v>
      </c>
      <c r="J14" s="22">
        <f>IF(SER_hh_tesh!J14=0,0,SER_hh_tesh!J14/SER_summary!J$26)</f>
        <v>146.18702088652674</v>
      </c>
      <c r="K14" s="22">
        <f>IF(SER_hh_tesh!K14=0,0,SER_hh_tesh!K14/SER_summary!K$26)</f>
        <v>135.57910928974894</v>
      </c>
      <c r="L14" s="22">
        <f>IF(SER_hh_tesh!L14=0,0,SER_hh_tesh!L14/SER_summary!L$26)</f>
        <v>138.94705735050192</v>
      </c>
      <c r="M14" s="22">
        <f>IF(SER_hh_tesh!M14=0,0,SER_hh_tesh!M14/SER_summary!M$26)</f>
        <v>126.93223736229102</v>
      </c>
      <c r="N14" s="22">
        <f>IF(SER_hh_tesh!N14=0,0,SER_hh_tesh!N14/SER_summary!N$26)</f>
        <v>123.75037406173627</v>
      </c>
      <c r="O14" s="22">
        <f>IF(SER_hh_tesh!O14=0,0,SER_hh_tesh!O14/SER_summary!O$26)</f>
        <v>131.90986269073767</v>
      </c>
      <c r="P14" s="22">
        <f>IF(SER_hh_tesh!P14=0,0,SER_hh_tesh!P14/SER_summary!P$26)</f>
        <v>110.99982752886172</v>
      </c>
      <c r="Q14" s="22">
        <f>IF(SER_hh_tesh!Q14=0,0,SER_hh_tesh!Q14/SER_summary!Q$26)</f>
        <v>112.07146693563446</v>
      </c>
    </row>
    <row r="15" spans="1:17" ht="12" customHeight="1" x14ac:dyDescent="0.25">
      <c r="A15" s="105" t="s">
        <v>108</v>
      </c>
      <c r="B15" s="104">
        <f>IF(SER_hh_tesh!B15=0,0,SER_hh_tesh!B15/SER_summary!B$26)</f>
        <v>2.4440041090068818</v>
      </c>
      <c r="C15" s="104">
        <f>IF(SER_hh_tesh!C15=0,0,SER_hh_tesh!C15/SER_summary!C$26)</f>
        <v>2.5696925117615677</v>
      </c>
      <c r="D15" s="104">
        <f>IF(SER_hh_tesh!D15=0,0,SER_hh_tesh!D15/SER_summary!D$26)</f>
        <v>2.3963558927652659</v>
      </c>
      <c r="E15" s="104">
        <f>IF(SER_hh_tesh!E15=0,0,SER_hh_tesh!E15/SER_summary!E$26)</f>
        <v>2.5952716340690793</v>
      </c>
      <c r="F15" s="104">
        <f>IF(SER_hh_tesh!F15=0,0,SER_hh_tesh!F15/SER_summary!F$26)</f>
        <v>2.571119340201673</v>
      </c>
      <c r="G15" s="104">
        <f>IF(SER_hh_tesh!G15=0,0,SER_hh_tesh!G15/SER_summary!G$26)</f>
        <v>2.3666245184426149</v>
      </c>
      <c r="H15" s="104">
        <f>IF(SER_hh_tesh!H15=0,0,SER_hh_tesh!H15/SER_summary!H$26)</f>
        <v>2.277222082195987</v>
      </c>
      <c r="I15" s="104">
        <f>IF(SER_hh_tesh!I15=0,0,SER_hh_tesh!I15/SER_summary!I$26)</f>
        <v>2.1455061851488209</v>
      </c>
      <c r="J15" s="104">
        <f>IF(SER_hh_tesh!J15=0,0,SER_hh_tesh!J15/SER_summary!J$26)</f>
        <v>2.3614769918296195</v>
      </c>
      <c r="K15" s="104">
        <f>IF(SER_hh_tesh!K15=0,0,SER_hh_tesh!K15/SER_summary!K$26)</f>
        <v>2.1742543187181957</v>
      </c>
      <c r="L15" s="104">
        <f>IF(SER_hh_tesh!L15=0,0,SER_hh_tesh!L15/SER_summary!L$26)</f>
        <v>2.076954926766549</v>
      </c>
      <c r="M15" s="104">
        <f>IF(SER_hh_tesh!M15=0,0,SER_hh_tesh!M15/SER_summary!M$26)</f>
        <v>1.9289185059839797</v>
      </c>
      <c r="N15" s="104">
        <f>IF(SER_hh_tesh!N15=0,0,SER_hh_tesh!N15/SER_summary!N$26)</f>
        <v>1.8050196806148617</v>
      </c>
      <c r="O15" s="104">
        <f>IF(SER_hh_tesh!O15=0,0,SER_hh_tesh!O15/SER_summary!O$26)</f>
        <v>1.7151559721814917</v>
      </c>
      <c r="P15" s="104">
        <f>IF(SER_hh_tesh!P15=0,0,SER_hh_tesh!P15/SER_summary!P$26)</f>
        <v>1.6544572209211956</v>
      </c>
      <c r="Q15" s="104">
        <f>IF(SER_hh_tesh!Q15=0,0,SER_hh_tesh!Q15/SER_summary!Q$26)</f>
        <v>1.676740080672146</v>
      </c>
    </row>
    <row r="16" spans="1:17" ht="12.95" customHeight="1" x14ac:dyDescent="0.25">
      <c r="A16" s="90" t="s">
        <v>102</v>
      </c>
      <c r="B16" s="101">
        <f>IF(SER_hh_tesh!B16=0,0,SER_hh_tesh!B16/SER_summary!B$26)</f>
        <v>22.359073823868886</v>
      </c>
      <c r="C16" s="101">
        <f>IF(SER_hh_tesh!C16=0,0,SER_hh_tesh!C16/SER_summary!C$26)</f>
        <v>22.469142890372176</v>
      </c>
      <c r="D16" s="101">
        <f>IF(SER_hh_tesh!D16=0,0,SER_hh_tesh!D16/SER_summary!D$26)</f>
        <v>22.578382453437982</v>
      </c>
      <c r="E16" s="101">
        <f>IF(SER_hh_tesh!E16=0,0,SER_hh_tesh!E16/SER_summary!E$26)</f>
        <v>22.614276756763701</v>
      </c>
      <c r="F16" s="101">
        <f>IF(SER_hh_tesh!F16=0,0,SER_hh_tesh!F16/SER_summary!F$26)</f>
        <v>22.732418443752099</v>
      </c>
      <c r="G16" s="101">
        <f>IF(SER_hh_tesh!G16=0,0,SER_hh_tesh!G16/SER_summary!G$26)</f>
        <v>22.48600722745628</v>
      </c>
      <c r="H16" s="101">
        <f>IF(SER_hh_tesh!H16=0,0,SER_hh_tesh!H16/SER_summary!H$26)</f>
        <v>22.633890989896376</v>
      </c>
      <c r="I16" s="101">
        <f>IF(SER_hh_tesh!I16=0,0,SER_hh_tesh!I16/SER_summary!I$26)</f>
        <v>22.760116395408225</v>
      </c>
      <c r="J16" s="101">
        <f>IF(SER_hh_tesh!J16=0,0,SER_hh_tesh!J16/SER_summary!J$26)</f>
        <v>22.701699948716673</v>
      </c>
      <c r="K16" s="101">
        <f>IF(SER_hh_tesh!K16=0,0,SER_hh_tesh!K16/SER_summary!K$26)</f>
        <v>22.808586231804291</v>
      </c>
      <c r="L16" s="101">
        <f>IF(SER_hh_tesh!L16=0,0,SER_hh_tesh!L16/SER_summary!L$26)</f>
        <v>22.870569954996743</v>
      </c>
      <c r="M16" s="101">
        <f>IF(SER_hh_tesh!M16=0,0,SER_hh_tesh!M16/SER_summary!M$26)</f>
        <v>22.716355225452737</v>
      </c>
      <c r="N16" s="101">
        <f>IF(SER_hh_tesh!N16=0,0,SER_hh_tesh!N16/SER_summary!N$26)</f>
        <v>23.201071490520047</v>
      </c>
      <c r="O16" s="101">
        <f>IF(SER_hh_tesh!O16=0,0,SER_hh_tesh!O16/SER_summary!O$26)</f>
        <v>23.486743528361245</v>
      </c>
      <c r="P16" s="101">
        <f>IF(SER_hh_tesh!P16=0,0,SER_hh_tesh!P16/SER_summary!P$26)</f>
        <v>23.648081762280569</v>
      </c>
      <c r="Q16" s="101">
        <f>IF(SER_hh_tesh!Q16=0,0,SER_hh_tesh!Q16/SER_summary!Q$26)</f>
        <v>24.435914316421076</v>
      </c>
    </row>
    <row r="17" spans="1:17" ht="12.95" customHeight="1" x14ac:dyDescent="0.25">
      <c r="A17" s="88" t="s">
        <v>101</v>
      </c>
      <c r="B17" s="103">
        <f>IF(SER_hh_tesh!B17=0,0,SER_hh_tesh!B17/SER_summary!B$26)</f>
        <v>0</v>
      </c>
      <c r="C17" s="103">
        <f>IF(SER_hh_tesh!C17=0,0,SER_hh_tesh!C17/SER_summary!C$26)</f>
        <v>0</v>
      </c>
      <c r="D17" s="103">
        <f>IF(SER_hh_tesh!D17=0,0,SER_hh_tesh!D17/SER_summary!D$26)</f>
        <v>0</v>
      </c>
      <c r="E17" s="103">
        <f>IF(SER_hh_tesh!E17=0,0,SER_hh_tesh!E17/SER_summary!E$26)</f>
        <v>0</v>
      </c>
      <c r="F17" s="103">
        <f>IF(SER_hh_tesh!F17=0,0,SER_hh_tesh!F17/SER_summary!F$26)</f>
        <v>0</v>
      </c>
      <c r="G17" s="103">
        <f>IF(SER_hh_tesh!G17=0,0,SER_hh_tesh!G17/SER_summary!G$26)</f>
        <v>3.3680750297445412</v>
      </c>
      <c r="H17" s="103">
        <f>IF(SER_hh_tesh!H17=0,0,SER_hh_tesh!H17/SER_summary!H$26)</f>
        <v>3.9569097654234149</v>
      </c>
      <c r="I17" s="103">
        <f>IF(SER_hh_tesh!I17=0,0,SER_hh_tesh!I17/SER_summary!I$26)</f>
        <v>4.6703332616550384</v>
      </c>
      <c r="J17" s="103">
        <f>IF(SER_hh_tesh!J17=0,0,SER_hh_tesh!J17/SER_summary!J$26)</f>
        <v>4.8514788587201272</v>
      </c>
      <c r="K17" s="103">
        <f>IF(SER_hh_tesh!K17=0,0,SER_hh_tesh!K17/SER_summary!K$26)</f>
        <v>5.4865043650365299</v>
      </c>
      <c r="L17" s="103">
        <f>IF(SER_hh_tesh!L17=0,0,SER_hh_tesh!L17/SER_summary!L$26)</f>
        <v>5.6901333432364414</v>
      </c>
      <c r="M17" s="103">
        <f>IF(SER_hh_tesh!M17=0,0,SER_hh_tesh!M17/SER_summary!M$26)</f>
        <v>5.7641814068174542</v>
      </c>
      <c r="N17" s="103">
        <f>IF(SER_hh_tesh!N17=0,0,SER_hh_tesh!N17/SER_summary!N$26)</f>
        <v>5.9186507439807592</v>
      </c>
      <c r="O17" s="103">
        <f>IF(SER_hh_tesh!O17=0,0,SER_hh_tesh!O17/SER_summary!O$26)</f>
        <v>6.3090363212557996</v>
      </c>
      <c r="P17" s="103">
        <f>IF(SER_hh_tesh!P17=0,0,SER_hh_tesh!P17/SER_summary!P$26)</f>
        <v>6.93339200234991</v>
      </c>
      <c r="Q17" s="103">
        <f>IF(SER_hh_tesh!Q17=0,0,SER_hh_tesh!Q17/SER_summary!Q$26)</f>
        <v>8.8532385273639029</v>
      </c>
    </row>
    <row r="18" spans="1:17" ht="12" customHeight="1" x14ac:dyDescent="0.25">
      <c r="A18" s="88" t="s">
        <v>100</v>
      </c>
      <c r="B18" s="103">
        <f>IF(SER_hh_tesh!B18=0,0,SER_hh_tesh!B18/SER_summary!B$26)</f>
        <v>22.359073823868886</v>
      </c>
      <c r="C18" s="103">
        <f>IF(SER_hh_tesh!C18=0,0,SER_hh_tesh!C18/SER_summary!C$26)</f>
        <v>22.469142890372176</v>
      </c>
      <c r="D18" s="103">
        <f>IF(SER_hh_tesh!D18=0,0,SER_hh_tesh!D18/SER_summary!D$26)</f>
        <v>22.578382453437982</v>
      </c>
      <c r="E18" s="103">
        <f>IF(SER_hh_tesh!E18=0,0,SER_hh_tesh!E18/SER_summary!E$26)</f>
        <v>22.614276756763701</v>
      </c>
      <c r="F18" s="103">
        <f>IF(SER_hh_tesh!F18=0,0,SER_hh_tesh!F18/SER_summary!F$26)</f>
        <v>22.732418443752099</v>
      </c>
      <c r="G18" s="103">
        <f>IF(SER_hh_tesh!G18=0,0,SER_hh_tesh!G18/SER_summary!G$26)</f>
        <v>22.923695440391736</v>
      </c>
      <c r="H18" s="103">
        <f>IF(SER_hh_tesh!H18=0,0,SER_hh_tesh!H18/SER_summary!H$26)</f>
        <v>23.017003708305012</v>
      </c>
      <c r="I18" s="103">
        <f>IF(SER_hh_tesh!I18=0,0,SER_hh_tesh!I18/SER_summary!I$26)</f>
        <v>23.123910894426178</v>
      </c>
      <c r="J18" s="103">
        <f>IF(SER_hh_tesh!J18=0,0,SER_hh_tesh!J18/SER_summary!J$26)</f>
        <v>23.034673157112277</v>
      </c>
      <c r="K18" s="103">
        <f>IF(SER_hh_tesh!K18=0,0,SER_hh_tesh!K18/SER_summary!K$26)</f>
        <v>23.146503342242585</v>
      </c>
      <c r="L18" s="103">
        <f>IF(SER_hh_tesh!L18=0,0,SER_hh_tesh!L18/SER_summary!L$26)</f>
        <v>23.184215293065307</v>
      </c>
      <c r="M18" s="103">
        <f>IF(SER_hh_tesh!M18=0,0,SER_hh_tesh!M18/SER_summary!M$26)</f>
        <v>23.03745358794518</v>
      </c>
      <c r="N18" s="103">
        <f>IF(SER_hh_tesh!N18=0,0,SER_hh_tesh!N18/SER_summary!N$26)</f>
        <v>23.533859226713513</v>
      </c>
      <c r="O18" s="103">
        <f>IF(SER_hh_tesh!O18=0,0,SER_hh_tesh!O18/SER_summary!O$26)</f>
        <v>23.882407394571455</v>
      </c>
      <c r="P18" s="103">
        <f>IF(SER_hh_tesh!P18=0,0,SER_hh_tesh!P18/SER_summary!P$26)</f>
        <v>24.148837790837636</v>
      </c>
      <c r="Q18" s="103">
        <f>IF(SER_hh_tesh!Q18=0,0,SER_hh_tesh!Q18/SER_summary!Q$26)</f>
        <v>25.069187283968322</v>
      </c>
    </row>
    <row r="19" spans="1:17" ht="12.95" customHeight="1" x14ac:dyDescent="0.25">
      <c r="A19" s="90" t="s">
        <v>47</v>
      </c>
      <c r="B19" s="101">
        <f>IF(SER_hh_tesh!B19=0,0,SER_hh_tesh!B19/SER_summary!B$26)</f>
        <v>15.418777989242065</v>
      </c>
      <c r="C19" s="101">
        <f>IF(SER_hh_tesh!C19=0,0,SER_hh_tesh!C19/SER_summary!C$26)</f>
        <v>15.506756614412092</v>
      </c>
      <c r="D19" s="101">
        <f>IF(SER_hh_tesh!D19=0,0,SER_hh_tesh!D19/SER_summary!D$26)</f>
        <v>15.579529104511233</v>
      </c>
      <c r="E19" s="101">
        <f>IF(SER_hh_tesh!E19=0,0,SER_hh_tesh!E19/SER_summary!E$26)</f>
        <v>15.651278630353811</v>
      </c>
      <c r="F19" s="101">
        <f>IF(SER_hh_tesh!F19=0,0,SER_hh_tesh!F19/SER_summary!F$26)</f>
        <v>15.797004754130475</v>
      </c>
      <c r="G19" s="101">
        <f>IF(SER_hh_tesh!G19=0,0,SER_hh_tesh!G19/SER_summary!G$26)</f>
        <v>15.899939502581413</v>
      </c>
      <c r="H19" s="101">
        <f>IF(SER_hh_tesh!H19=0,0,SER_hh_tesh!H19/SER_summary!H$26)</f>
        <v>16.04722438975179</v>
      </c>
      <c r="I19" s="101">
        <f>IF(SER_hh_tesh!I19=0,0,SER_hh_tesh!I19/SER_summary!I$26)</f>
        <v>16.093311868467747</v>
      </c>
      <c r="J19" s="101">
        <f>IF(SER_hh_tesh!J19=0,0,SER_hh_tesh!J19/SER_summary!J$26)</f>
        <v>16.182819520556951</v>
      </c>
      <c r="K19" s="101">
        <f>IF(SER_hh_tesh!K19=0,0,SER_hh_tesh!K19/SER_summary!K$26)</f>
        <v>16.16147089160626</v>
      </c>
      <c r="L19" s="101">
        <f>IF(SER_hh_tesh!L19=0,0,SER_hh_tesh!L19/SER_summary!L$26)</f>
        <v>16.206004525370155</v>
      </c>
      <c r="M19" s="101">
        <f>IF(SER_hh_tesh!M19=0,0,SER_hh_tesh!M19/SER_summary!M$26)</f>
        <v>16.338323745758174</v>
      </c>
      <c r="N19" s="101">
        <f>IF(SER_hh_tesh!N19=0,0,SER_hh_tesh!N19/SER_summary!N$26)</f>
        <v>16.469299716575829</v>
      </c>
      <c r="O19" s="101">
        <f>IF(SER_hh_tesh!O19=0,0,SER_hh_tesh!O19/SER_summary!O$26)</f>
        <v>16.599327910125108</v>
      </c>
      <c r="P19" s="101">
        <f>IF(SER_hh_tesh!P19=0,0,SER_hh_tesh!P19/SER_summary!P$26)</f>
        <v>16.714958281882158</v>
      </c>
      <c r="Q19" s="101">
        <f>IF(SER_hh_tesh!Q19=0,0,SER_hh_tesh!Q19/SER_summary!Q$26)</f>
        <v>16.890841088306306</v>
      </c>
    </row>
    <row r="20" spans="1:17" ht="12" customHeight="1" x14ac:dyDescent="0.25">
      <c r="A20" s="88" t="s">
        <v>38</v>
      </c>
      <c r="B20" s="100">
        <f>IF(SER_hh_tesh!B20=0,0,SER_hh_tesh!B20/SER_summary!B$26)</f>
        <v>0</v>
      </c>
      <c r="C20" s="100">
        <f>IF(SER_hh_tesh!C20=0,0,SER_hh_tesh!C20/SER_summary!C$26)</f>
        <v>0</v>
      </c>
      <c r="D20" s="100">
        <f>IF(SER_hh_tesh!D20=0,0,SER_hh_tesh!D20/SER_summary!D$26)</f>
        <v>0</v>
      </c>
      <c r="E20" s="100">
        <f>IF(SER_hh_tesh!E20=0,0,SER_hh_tesh!E20/SER_summary!E$26)</f>
        <v>0</v>
      </c>
      <c r="F20" s="100">
        <f>IF(SER_hh_tesh!F20=0,0,SER_hh_tesh!F20/SER_summary!F$26)</f>
        <v>0</v>
      </c>
      <c r="G20" s="100">
        <f>IF(SER_hh_tesh!G20=0,0,SER_hh_tesh!G20/SER_summary!G$26)</f>
        <v>0</v>
      </c>
      <c r="H20" s="100">
        <f>IF(SER_hh_tesh!H20=0,0,SER_hh_tesh!H20/SER_summary!H$26)</f>
        <v>0</v>
      </c>
      <c r="I20" s="100">
        <f>IF(SER_hh_tesh!I20=0,0,SER_hh_tesh!I20/SER_summary!I$26)</f>
        <v>0</v>
      </c>
      <c r="J20" s="100">
        <f>IF(SER_hh_tesh!J20=0,0,SER_hh_tesh!J20/SER_summary!J$26)</f>
        <v>0</v>
      </c>
      <c r="K20" s="100">
        <f>IF(SER_hh_tesh!K20=0,0,SER_hh_tesh!K20/SER_summary!K$26)</f>
        <v>0</v>
      </c>
      <c r="L20" s="100">
        <f>IF(SER_hh_tesh!L20=0,0,SER_hh_tesh!L20/SER_summary!L$26)</f>
        <v>0</v>
      </c>
      <c r="M20" s="100">
        <f>IF(SER_hh_tesh!M20=0,0,SER_hh_tesh!M20/SER_summary!M$26)</f>
        <v>0</v>
      </c>
      <c r="N20" s="100">
        <f>IF(SER_hh_tesh!N20=0,0,SER_hh_tesh!N20/SER_summary!N$26)</f>
        <v>0</v>
      </c>
      <c r="O20" s="100">
        <f>IF(SER_hh_tesh!O20=0,0,SER_hh_tesh!O20/SER_summary!O$26)</f>
        <v>0</v>
      </c>
      <c r="P20" s="100">
        <f>IF(SER_hh_tesh!P20=0,0,SER_hh_tesh!P20/SER_summary!P$26)</f>
        <v>0</v>
      </c>
      <c r="Q20" s="100">
        <f>IF(SER_hh_tesh!Q20=0,0,SER_hh_tesh!Q20/SER_summary!Q$26)</f>
        <v>0</v>
      </c>
    </row>
    <row r="21" spans="1:17" s="28" customFormat="1" ht="12" customHeight="1" x14ac:dyDescent="0.25">
      <c r="A21" s="88" t="s">
        <v>66</v>
      </c>
      <c r="B21" s="100">
        <f>IF(SER_hh_tesh!B21=0,0,SER_hh_tesh!B21/SER_summary!B$26)</f>
        <v>0</v>
      </c>
      <c r="C21" s="100">
        <f>IF(SER_hh_tesh!C21=0,0,SER_hh_tesh!C21/SER_summary!C$26)</f>
        <v>0</v>
      </c>
      <c r="D21" s="100">
        <f>IF(SER_hh_tesh!D21=0,0,SER_hh_tesh!D21/SER_summary!D$26)</f>
        <v>0</v>
      </c>
      <c r="E21" s="100">
        <f>IF(SER_hh_tesh!E21=0,0,SER_hh_tesh!E21/SER_summary!E$26)</f>
        <v>0</v>
      </c>
      <c r="F21" s="100">
        <f>IF(SER_hh_tesh!F21=0,0,SER_hh_tesh!F21/SER_summary!F$26)</f>
        <v>0</v>
      </c>
      <c r="G21" s="100">
        <f>IF(SER_hh_tesh!G21=0,0,SER_hh_tesh!G21/SER_summary!G$26)</f>
        <v>0</v>
      </c>
      <c r="H21" s="100">
        <f>IF(SER_hh_tesh!H21=0,0,SER_hh_tesh!H21/SER_summary!H$26)</f>
        <v>0</v>
      </c>
      <c r="I21" s="100">
        <f>IF(SER_hh_tesh!I21=0,0,SER_hh_tesh!I21/SER_summary!I$26)</f>
        <v>0</v>
      </c>
      <c r="J21" s="100">
        <f>IF(SER_hh_tesh!J21=0,0,SER_hh_tesh!J21/SER_summary!J$26)</f>
        <v>0</v>
      </c>
      <c r="K21" s="100">
        <f>IF(SER_hh_tesh!K21=0,0,SER_hh_tesh!K21/SER_summary!K$26)</f>
        <v>0</v>
      </c>
      <c r="L21" s="100">
        <f>IF(SER_hh_tesh!L21=0,0,SER_hh_tesh!L21/SER_summary!L$26)</f>
        <v>0</v>
      </c>
      <c r="M21" s="100">
        <f>IF(SER_hh_tesh!M21=0,0,SER_hh_tesh!M21/SER_summary!M$26)</f>
        <v>0</v>
      </c>
      <c r="N21" s="100">
        <f>IF(SER_hh_tesh!N21=0,0,SER_hh_tesh!N21/SER_summary!N$26)</f>
        <v>0</v>
      </c>
      <c r="O21" s="100">
        <f>IF(SER_hh_tesh!O21=0,0,SER_hh_tesh!O21/SER_summary!O$26)</f>
        <v>0</v>
      </c>
      <c r="P21" s="100">
        <f>IF(SER_hh_tesh!P21=0,0,SER_hh_tesh!P21/SER_summary!P$26)</f>
        <v>0</v>
      </c>
      <c r="Q21" s="100">
        <f>IF(SER_hh_tesh!Q21=0,0,SER_hh_tesh!Q21/SER_summary!Q$26)</f>
        <v>0</v>
      </c>
    </row>
    <row r="22" spans="1:17" ht="12" customHeight="1" x14ac:dyDescent="0.25">
      <c r="A22" s="88" t="s">
        <v>99</v>
      </c>
      <c r="B22" s="100">
        <f>IF(SER_hh_tesh!B22=0,0,SER_hh_tesh!B22/SER_summary!B$26)</f>
        <v>0</v>
      </c>
      <c r="C22" s="100">
        <f>IF(SER_hh_tesh!C22=0,0,SER_hh_tesh!C22/SER_summary!C$26)</f>
        <v>0</v>
      </c>
      <c r="D22" s="100">
        <f>IF(SER_hh_tesh!D22=0,0,SER_hh_tesh!D22/SER_summary!D$26)</f>
        <v>0</v>
      </c>
      <c r="E22" s="100">
        <f>IF(SER_hh_tesh!E22=0,0,SER_hh_tesh!E22/SER_summary!E$26)</f>
        <v>0</v>
      </c>
      <c r="F22" s="100">
        <f>IF(SER_hh_tesh!F22=0,0,SER_hh_tesh!F22/SER_summary!F$26)</f>
        <v>0</v>
      </c>
      <c r="G22" s="100">
        <f>IF(SER_hh_tesh!G22=0,0,SER_hh_tesh!G22/SER_summary!G$26)</f>
        <v>0</v>
      </c>
      <c r="H22" s="100">
        <f>IF(SER_hh_tesh!H22=0,0,SER_hh_tesh!H22/SER_summary!H$26)</f>
        <v>0</v>
      </c>
      <c r="I22" s="100">
        <f>IF(SER_hh_tesh!I22=0,0,SER_hh_tesh!I22/SER_summary!I$26)</f>
        <v>0</v>
      </c>
      <c r="J22" s="100">
        <f>IF(SER_hh_tesh!J22=0,0,SER_hh_tesh!J22/SER_summary!J$26)</f>
        <v>0</v>
      </c>
      <c r="K22" s="100">
        <f>IF(SER_hh_tesh!K22=0,0,SER_hh_tesh!K22/SER_summary!K$26)</f>
        <v>0</v>
      </c>
      <c r="L22" s="100">
        <f>IF(SER_hh_tesh!L22=0,0,SER_hh_tesh!L22/SER_summary!L$26)</f>
        <v>0</v>
      </c>
      <c r="M22" s="100">
        <f>IF(SER_hh_tesh!M22=0,0,SER_hh_tesh!M22/SER_summary!M$26)</f>
        <v>0</v>
      </c>
      <c r="N22" s="100">
        <f>IF(SER_hh_tesh!N22=0,0,SER_hh_tesh!N22/SER_summary!N$26)</f>
        <v>0</v>
      </c>
      <c r="O22" s="100">
        <f>IF(SER_hh_tesh!O22=0,0,SER_hh_tesh!O22/SER_summary!O$26)</f>
        <v>0</v>
      </c>
      <c r="P22" s="100">
        <f>IF(SER_hh_tesh!P22=0,0,SER_hh_tesh!P22/SER_summary!P$26)</f>
        <v>0</v>
      </c>
      <c r="Q22" s="100">
        <f>IF(SER_hh_tesh!Q22=0,0,SER_hh_tesh!Q22/SER_summary!Q$26)</f>
        <v>0</v>
      </c>
    </row>
    <row r="23" spans="1:17" ht="12" customHeight="1" x14ac:dyDescent="0.25">
      <c r="A23" s="88" t="s">
        <v>98</v>
      </c>
      <c r="B23" s="100">
        <f>IF(SER_hh_tesh!B23=0,0,SER_hh_tesh!B23/SER_summary!B$26)</f>
        <v>15.42080381743345</v>
      </c>
      <c r="C23" s="100">
        <f>IF(SER_hh_tesh!C23=0,0,SER_hh_tesh!C23/SER_summary!C$26)</f>
        <v>15.498347680636515</v>
      </c>
      <c r="D23" s="100">
        <f>IF(SER_hh_tesh!D23=0,0,SER_hh_tesh!D23/SER_summary!D$26)</f>
        <v>15.703729641137672</v>
      </c>
      <c r="E23" s="100">
        <f>IF(SER_hh_tesh!E23=0,0,SER_hh_tesh!E23/SER_summary!E$26)</f>
        <v>15.64947682063455</v>
      </c>
      <c r="F23" s="100">
        <f>IF(SER_hh_tesh!F23=0,0,SER_hh_tesh!F23/SER_summary!F$26)</f>
        <v>15.775444516750357</v>
      </c>
      <c r="G23" s="100">
        <f>IF(SER_hh_tesh!G23=0,0,SER_hh_tesh!G23/SER_summary!G$26)</f>
        <v>15.897417401906029</v>
      </c>
      <c r="H23" s="100">
        <f>IF(SER_hh_tesh!H23=0,0,SER_hh_tesh!H23/SER_summary!H$26)</f>
        <v>16.058866666465882</v>
      </c>
      <c r="I23" s="100">
        <f>IF(SER_hh_tesh!I23=0,0,SER_hh_tesh!I23/SER_summary!I$26)</f>
        <v>16.106876845255197</v>
      </c>
      <c r="J23" s="100">
        <f>IF(SER_hh_tesh!J23=0,0,SER_hh_tesh!J23/SER_summary!J$26)</f>
        <v>16.21418576438554</v>
      </c>
      <c r="K23" s="100">
        <f>IF(SER_hh_tesh!K23=0,0,SER_hh_tesh!K23/SER_summary!K$26)</f>
        <v>16.192304470626777</v>
      </c>
      <c r="L23" s="100">
        <f>IF(SER_hh_tesh!L23=0,0,SER_hh_tesh!L23/SER_summary!L$26)</f>
        <v>16.196885162644964</v>
      </c>
      <c r="M23" s="100">
        <f>IF(SER_hh_tesh!M23=0,0,SER_hh_tesh!M23/SER_summary!M$26)</f>
        <v>16.268890358021064</v>
      </c>
      <c r="N23" s="100">
        <f>IF(SER_hh_tesh!N23=0,0,SER_hh_tesh!N23/SER_summary!N$26)</f>
        <v>16.347328781765846</v>
      </c>
      <c r="O23" s="100">
        <f>IF(SER_hh_tesh!O23=0,0,SER_hh_tesh!O23/SER_summary!O$26)</f>
        <v>16.43513916385896</v>
      </c>
      <c r="P23" s="100">
        <f>IF(SER_hh_tesh!P23=0,0,SER_hh_tesh!P23/SER_summary!P$26)</f>
        <v>16.477029148952113</v>
      </c>
      <c r="Q23" s="100">
        <f>IF(SER_hh_tesh!Q23=0,0,SER_hh_tesh!Q23/SER_summary!Q$26)</f>
        <v>16.603995387365263</v>
      </c>
    </row>
    <row r="24" spans="1:17" ht="12" customHeight="1" x14ac:dyDescent="0.25">
      <c r="A24" s="88" t="s">
        <v>34</v>
      </c>
      <c r="B24" s="100">
        <f>IF(SER_hh_tesh!B24=0,0,SER_hh_tesh!B24/SER_summary!B$26)</f>
        <v>0</v>
      </c>
      <c r="C24" s="100">
        <f>IF(SER_hh_tesh!C24=0,0,SER_hh_tesh!C24/SER_summary!C$26)</f>
        <v>0</v>
      </c>
      <c r="D24" s="100">
        <f>IF(SER_hh_tesh!D24=0,0,SER_hh_tesh!D24/SER_summary!D$26)</f>
        <v>0</v>
      </c>
      <c r="E24" s="100">
        <f>IF(SER_hh_tesh!E24=0,0,SER_hh_tesh!E24/SER_summary!E$26)</f>
        <v>0</v>
      </c>
      <c r="F24" s="100">
        <f>IF(SER_hh_tesh!F24=0,0,SER_hh_tesh!F24/SER_summary!F$26)</f>
        <v>0</v>
      </c>
      <c r="G24" s="100">
        <f>IF(SER_hh_tesh!G24=0,0,SER_hh_tesh!G24/SER_summary!G$26)</f>
        <v>0</v>
      </c>
      <c r="H24" s="100">
        <f>IF(SER_hh_tesh!H24=0,0,SER_hh_tesh!H24/SER_summary!H$26)</f>
        <v>0</v>
      </c>
      <c r="I24" s="100">
        <f>IF(SER_hh_tesh!I24=0,0,SER_hh_tesh!I24/SER_summary!I$26)</f>
        <v>0</v>
      </c>
      <c r="J24" s="100">
        <f>IF(SER_hh_tesh!J24=0,0,SER_hh_tesh!J24/SER_summary!J$26)</f>
        <v>0</v>
      </c>
      <c r="K24" s="100">
        <f>IF(SER_hh_tesh!K24=0,0,SER_hh_tesh!K24/SER_summary!K$26)</f>
        <v>0</v>
      </c>
      <c r="L24" s="100">
        <f>IF(SER_hh_tesh!L24=0,0,SER_hh_tesh!L24/SER_summary!L$26)</f>
        <v>0</v>
      </c>
      <c r="M24" s="100">
        <f>IF(SER_hh_tesh!M24=0,0,SER_hh_tesh!M24/SER_summary!M$26)</f>
        <v>0</v>
      </c>
      <c r="N24" s="100">
        <f>IF(SER_hh_tesh!N24=0,0,SER_hh_tesh!N24/SER_summary!N$26)</f>
        <v>0</v>
      </c>
      <c r="O24" s="100">
        <f>IF(SER_hh_tesh!O24=0,0,SER_hh_tesh!O24/SER_summary!O$26)</f>
        <v>0</v>
      </c>
      <c r="P24" s="100">
        <f>IF(SER_hh_tesh!P24=0,0,SER_hh_tesh!P24/SER_summary!P$26)</f>
        <v>0</v>
      </c>
      <c r="Q24" s="100">
        <f>IF(SER_hh_tesh!Q24=0,0,SER_hh_tesh!Q24/SER_summary!Q$26)</f>
        <v>0</v>
      </c>
    </row>
    <row r="25" spans="1:17" ht="12" customHeight="1" x14ac:dyDescent="0.25">
      <c r="A25" s="88" t="s">
        <v>42</v>
      </c>
      <c r="B25" s="100">
        <f>IF(SER_hh_tesh!B25=0,0,SER_hh_tesh!B25/SER_summary!B$26)</f>
        <v>15.420803817433441</v>
      </c>
      <c r="C25" s="100">
        <f>IF(SER_hh_tesh!C25=0,0,SER_hh_tesh!C25/SER_summary!C$26)</f>
        <v>15.441718958867261</v>
      </c>
      <c r="D25" s="100">
        <f>IF(SER_hh_tesh!D25=0,0,SER_hh_tesh!D25/SER_summary!D$26)</f>
        <v>15.451648519218038</v>
      </c>
      <c r="E25" s="100">
        <f>IF(SER_hh_tesh!E25=0,0,SER_hh_tesh!E25/SER_summary!E$26)</f>
        <v>15.431474364529485</v>
      </c>
      <c r="F25" s="100">
        <f>IF(SER_hh_tesh!F25=0,0,SER_hh_tesh!F25/SER_summary!F$26)</f>
        <v>15.585971770286433</v>
      </c>
      <c r="G25" s="100">
        <f>IF(SER_hh_tesh!G25=0,0,SER_hh_tesh!G25/SER_summary!G$26)</f>
        <v>15.389511808740648</v>
      </c>
      <c r="H25" s="100">
        <f>IF(SER_hh_tesh!H25=0,0,SER_hh_tesh!H25/SER_summary!H$26)</f>
        <v>15.574448252026418</v>
      </c>
      <c r="I25" s="100">
        <f>IF(SER_hh_tesh!I25=0,0,SER_hh_tesh!I25/SER_summary!I$26)</f>
        <v>15.493537905569035</v>
      </c>
      <c r="J25" s="100">
        <f>IF(SER_hh_tesh!J25=0,0,SER_hh_tesh!J25/SER_summary!J$26)</f>
        <v>15.511150189933643</v>
      </c>
      <c r="K25" s="100">
        <f>IF(SER_hh_tesh!K25=0,0,SER_hh_tesh!K25/SER_summary!K$26)</f>
        <v>15.421798161120797</v>
      </c>
      <c r="L25" s="100">
        <f>IF(SER_hh_tesh!L25=0,0,SER_hh_tesh!L25/SER_summary!L$26)</f>
        <v>15.43789503350941</v>
      </c>
      <c r="M25" s="100">
        <f>IF(SER_hh_tesh!M25=0,0,SER_hh_tesh!M25/SER_summary!M$26)</f>
        <v>15.575430191040013</v>
      </c>
      <c r="N25" s="100">
        <f>IF(SER_hh_tesh!N25=0,0,SER_hh_tesh!N25/SER_summary!N$26)</f>
        <v>15.697995360389601</v>
      </c>
      <c r="O25" s="100">
        <f>IF(SER_hh_tesh!O25=0,0,SER_hh_tesh!O25/SER_summary!O$26)</f>
        <v>15.816699634260893</v>
      </c>
      <c r="P25" s="100">
        <f>IF(SER_hh_tesh!P25=0,0,SER_hh_tesh!P25/SER_summary!P$26)</f>
        <v>15.892159600817518</v>
      </c>
      <c r="Q25" s="100">
        <f>IF(SER_hh_tesh!Q25=0,0,SER_hh_tesh!Q25/SER_summary!Q$26)</f>
        <v>16.054763160105598</v>
      </c>
    </row>
    <row r="26" spans="1:17" ht="12" customHeight="1" x14ac:dyDescent="0.25">
      <c r="A26" s="88" t="s">
        <v>30</v>
      </c>
      <c r="B26" s="22">
        <f>IF(SER_hh_tesh!B26=0,0,SER_hh_tesh!B26/SER_summary!B$26)</f>
        <v>15.416183800003958</v>
      </c>
      <c r="C26" s="22">
        <f>IF(SER_hh_tesh!C26=0,0,SER_hh_tesh!C26/SER_summary!C$26)</f>
        <v>15.544346553180292</v>
      </c>
      <c r="D26" s="22">
        <f>IF(SER_hh_tesh!D26=0,0,SER_hh_tesh!D26/SER_summary!D$26)</f>
        <v>15.54147603834836</v>
      </c>
      <c r="E26" s="22">
        <f>IF(SER_hh_tesh!E26=0,0,SER_hh_tesh!E26/SER_summary!E$26)</f>
        <v>15.662096176233774</v>
      </c>
      <c r="F26" s="22">
        <f>IF(SER_hh_tesh!F26=0,0,SER_hh_tesh!F26/SER_summary!F$26)</f>
        <v>15.795048010953263</v>
      </c>
      <c r="G26" s="22">
        <f>IF(SER_hh_tesh!G26=0,0,SER_hh_tesh!G26/SER_summary!G$26)</f>
        <v>15.991476728490154</v>
      </c>
      <c r="H26" s="22">
        <f>IF(SER_hh_tesh!H26=0,0,SER_hh_tesh!H26/SER_summary!H$26)</f>
        <v>16.081242410234349</v>
      </c>
      <c r="I26" s="22">
        <f>IF(SER_hh_tesh!I26=0,0,SER_hh_tesh!I26/SER_summary!I$26)</f>
        <v>16.139969724682246</v>
      </c>
      <c r="J26" s="22">
        <f>IF(SER_hh_tesh!J26=0,0,SER_hh_tesh!J26/SER_summary!J$26)</f>
        <v>16.180188084090428</v>
      </c>
      <c r="K26" s="22">
        <f>IF(SER_hh_tesh!K26=0,0,SER_hh_tesh!K26/SER_summary!K$26)</f>
        <v>16.137605626460029</v>
      </c>
      <c r="L26" s="22">
        <f>IF(SER_hh_tesh!L26=0,0,SER_hh_tesh!L26/SER_summary!L$26)</f>
        <v>16.137647519726201</v>
      </c>
      <c r="M26" s="22">
        <f>IF(SER_hh_tesh!M26=0,0,SER_hh_tesh!M26/SER_summary!M$26)</f>
        <v>16.244168935735392</v>
      </c>
      <c r="N26" s="22">
        <f>IF(SER_hh_tesh!N26=0,0,SER_hh_tesh!N26/SER_summary!N$26)</f>
        <v>16.335572921117578</v>
      </c>
      <c r="O26" s="22">
        <f>IF(SER_hh_tesh!O26=0,0,SER_hh_tesh!O26/SER_summary!O$26)</f>
        <v>16.458240008296531</v>
      </c>
      <c r="P26" s="22">
        <f>IF(SER_hh_tesh!P26=0,0,SER_hh_tesh!P26/SER_summary!P$26)</f>
        <v>16.568175981767705</v>
      </c>
      <c r="Q26" s="22">
        <f>IF(SER_hh_tesh!Q26=0,0,SER_hh_tesh!Q26/SER_summary!Q$26)</f>
        <v>16.752579495177297</v>
      </c>
    </row>
    <row r="27" spans="1:17" ht="12" customHeight="1" x14ac:dyDescent="0.25">
      <c r="A27" s="93" t="s">
        <v>114</v>
      </c>
      <c r="B27" s="116">
        <f>IF(SER_hh_tesh!B27=0,0,SER_hh_tesh!B27/SER_summary!B$26)</f>
        <v>0</v>
      </c>
      <c r="C27" s="116">
        <f>IF(SER_hh_tesh!C27=0,0,SER_hh_tesh!C27/SER_summary!C$26)</f>
        <v>0</v>
      </c>
      <c r="D27" s="116">
        <f>IF(SER_hh_tesh!D27=0,0,SER_hh_tesh!D27/SER_summary!D$26)</f>
        <v>0</v>
      </c>
      <c r="E27" s="116">
        <f>IF(SER_hh_tesh!E27=0,0,SER_hh_tesh!E27/SER_summary!E$26)</f>
        <v>4.2678984461733578E-2</v>
      </c>
      <c r="F27" s="116">
        <f>IF(SER_hh_tesh!F27=0,0,SER_hh_tesh!F27/SER_summary!F$26)</f>
        <v>5.254142070158261E-2</v>
      </c>
      <c r="G27" s="116">
        <f>IF(SER_hh_tesh!G27=0,0,SER_hh_tesh!G27/SER_summary!G$26)</f>
        <v>6.3627794610277746E-2</v>
      </c>
      <c r="H27" s="116">
        <f>IF(SER_hh_tesh!H27=0,0,SER_hh_tesh!H27/SER_summary!H$26)</f>
        <v>7.4325214545354346E-2</v>
      </c>
      <c r="I27" s="116">
        <f>IF(SER_hh_tesh!I27=0,0,SER_hh_tesh!I27/SER_summary!I$26)</f>
        <v>8.9436964913295031E-2</v>
      </c>
      <c r="J27" s="116">
        <f>IF(SER_hh_tesh!J27=0,0,SER_hh_tesh!J27/SER_summary!J$26)</f>
        <v>0.11636066911464708</v>
      </c>
      <c r="K27" s="116">
        <f>IF(SER_hh_tesh!K27=0,0,SER_hh_tesh!K27/SER_summary!K$26)</f>
        <v>0.14094731697597063</v>
      </c>
      <c r="L27" s="116">
        <f>IF(SER_hh_tesh!L27=0,0,SER_hh_tesh!L27/SER_summary!L$26)</f>
        <v>0.18684827570709431</v>
      </c>
      <c r="M27" s="116">
        <f>IF(SER_hh_tesh!M27=0,0,SER_hh_tesh!M27/SER_summary!M$26)</f>
        <v>0.23007438352144477</v>
      </c>
      <c r="N27" s="116">
        <f>IF(SER_hh_tesh!N27=0,0,SER_hh_tesh!N27/SER_summary!N$26)</f>
        <v>0.27424635589155794</v>
      </c>
      <c r="O27" s="116">
        <f>IF(SER_hh_tesh!O27=0,0,SER_hh_tesh!O27/SER_summary!O$26)</f>
        <v>0.29991093181159573</v>
      </c>
      <c r="P27" s="116">
        <f>IF(SER_hh_tesh!P27=0,0,SER_hh_tesh!P27/SER_summary!P$26)</f>
        <v>0.34065439976987505</v>
      </c>
      <c r="Q27" s="116">
        <f>IF(SER_hh_tesh!Q27=0,0,SER_hh_tesh!Q27/SER_summary!Q$26)</f>
        <v>0.35717103382112503</v>
      </c>
    </row>
    <row r="28" spans="1:17" ht="12" customHeight="1" x14ac:dyDescent="0.25">
      <c r="A28" s="91" t="s">
        <v>113</v>
      </c>
      <c r="B28" s="117">
        <f>IF(SER_hh_tesh!B28=0,0,SER_hh_tesh!B28/SER_summary!B$26)</f>
        <v>0</v>
      </c>
      <c r="C28" s="117">
        <f>IF(SER_hh_tesh!C28=0,0,SER_hh_tesh!C28/SER_summary!C$26)</f>
        <v>0</v>
      </c>
      <c r="D28" s="117">
        <f>IF(SER_hh_tesh!D28=0,0,SER_hh_tesh!D28/SER_summary!D$26)</f>
        <v>0</v>
      </c>
      <c r="E28" s="117">
        <f>IF(SER_hh_tesh!E28=0,0,SER_hh_tesh!E28/SER_summary!E$26)</f>
        <v>5.7834138538405844</v>
      </c>
      <c r="F28" s="117">
        <f>IF(SER_hh_tesh!F28=0,0,SER_hh_tesh!F28/SER_summary!F$26)</f>
        <v>5.8455840235712149</v>
      </c>
      <c r="G28" s="117">
        <f>IF(SER_hh_tesh!G28=0,0,SER_hh_tesh!G28/SER_summary!G$26)</f>
        <v>5.8960295644849419</v>
      </c>
      <c r="H28" s="117">
        <f>IF(SER_hh_tesh!H28=0,0,SER_hh_tesh!H28/SER_summary!H$26)</f>
        <v>5.9648783697680745</v>
      </c>
      <c r="I28" s="117">
        <f>IF(SER_hh_tesh!I28=0,0,SER_hh_tesh!I28/SER_summary!I$26)</f>
        <v>5.9919539771111472</v>
      </c>
      <c r="J28" s="117">
        <f>IF(SER_hh_tesh!J28=0,0,SER_hh_tesh!J28/SER_summary!J$26)</f>
        <v>6.03208824081476</v>
      </c>
      <c r="K28" s="117">
        <f>IF(SER_hh_tesh!K28=0,0,SER_hh_tesh!K28/SER_summary!K$26)</f>
        <v>6.0100512352275732</v>
      </c>
      <c r="L28" s="117">
        <f>IF(SER_hh_tesh!L28=0,0,SER_hh_tesh!L28/SER_summary!L$26)</f>
        <v>6.0313564332347003</v>
      </c>
      <c r="M28" s="117">
        <f>IF(SER_hh_tesh!M28=0,0,SER_hh_tesh!M28/SER_summary!M$26)</f>
        <v>6.0473094366565352</v>
      </c>
      <c r="N28" s="117">
        <f>IF(SER_hh_tesh!N28=0,0,SER_hh_tesh!N28/SER_summary!N$26)</f>
        <v>6.073086635122519</v>
      </c>
      <c r="O28" s="117">
        <f>IF(SER_hh_tesh!O28=0,0,SER_hh_tesh!O28/SER_summary!O$26)</f>
        <v>6.0996384749802139</v>
      </c>
      <c r="P28" s="117">
        <f>IF(SER_hh_tesh!P28=0,0,SER_hh_tesh!P28/SER_summary!P$26)</f>
        <v>6.1219171342555292</v>
      </c>
      <c r="Q28" s="117">
        <f>IF(SER_hh_tesh!Q28=0,0,SER_hh_tesh!Q28/SER_summary!Q$26)</f>
        <v>6.1705064531231306</v>
      </c>
    </row>
    <row r="29" spans="1:17" ht="12.95" customHeight="1" x14ac:dyDescent="0.25">
      <c r="A29" s="90" t="s">
        <v>46</v>
      </c>
      <c r="B29" s="101">
        <f>IF(SER_hh_tesh!B29=0,0,SER_hh_tesh!B29/SER_summary!B$26)</f>
        <v>15.243765522236586</v>
      </c>
      <c r="C29" s="101">
        <f>IF(SER_hh_tesh!C29=0,0,SER_hh_tesh!C29/SER_summary!C$26)</f>
        <v>15.700567332541185</v>
      </c>
      <c r="D29" s="101">
        <f>IF(SER_hh_tesh!D29=0,0,SER_hh_tesh!D29/SER_summary!D$26)</f>
        <v>15.778482440752379</v>
      </c>
      <c r="E29" s="101">
        <f>IF(SER_hh_tesh!E29=0,0,SER_hh_tesh!E29/SER_summary!E$26)</f>
        <v>15.753928242462941</v>
      </c>
      <c r="F29" s="101">
        <f>IF(SER_hh_tesh!F29=0,0,SER_hh_tesh!F29/SER_summary!F$26)</f>
        <v>15.958093288209858</v>
      </c>
      <c r="G29" s="101">
        <f>IF(SER_hh_tesh!G29=0,0,SER_hh_tesh!G29/SER_summary!G$26)</f>
        <v>16.095122422943284</v>
      </c>
      <c r="H29" s="101">
        <f>IF(SER_hh_tesh!H29=0,0,SER_hh_tesh!H29/SER_summary!H$26)</f>
        <v>16.282519837113419</v>
      </c>
      <c r="I29" s="101">
        <f>IF(SER_hh_tesh!I29=0,0,SER_hh_tesh!I29/SER_summary!I$26)</f>
        <v>16.567054405482097</v>
      </c>
      <c r="J29" s="101">
        <f>IF(SER_hh_tesh!J29=0,0,SER_hh_tesh!J29/SER_summary!J$26)</f>
        <v>16.751980164360727</v>
      </c>
      <c r="K29" s="101">
        <f>IF(SER_hh_tesh!K29=0,0,SER_hh_tesh!K29/SER_summary!K$26)</f>
        <v>16.630809126691073</v>
      </c>
      <c r="L29" s="101">
        <f>IF(SER_hh_tesh!L29=0,0,SER_hh_tesh!L29/SER_summary!L$26)</f>
        <v>16.818505383256817</v>
      </c>
      <c r="M29" s="101">
        <f>IF(SER_hh_tesh!M29=0,0,SER_hh_tesh!M29/SER_summary!M$26)</f>
        <v>16.851880287019689</v>
      </c>
      <c r="N29" s="101">
        <f>IF(SER_hh_tesh!N29=0,0,SER_hh_tesh!N29/SER_summary!N$26)</f>
        <v>16.885022928694468</v>
      </c>
      <c r="O29" s="101">
        <f>IF(SER_hh_tesh!O29=0,0,SER_hh_tesh!O29/SER_summary!O$26)</f>
        <v>17.089374649429757</v>
      </c>
      <c r="P29" s="101">
        <f>IF(SER_hh_tesh!P29=0,0,SER_hh_tesh!P29/SER_summary!P$26)</f>
        <v>17.370488304686599</v>
      </c>
      <c r="Q29" s="101">
        <f>IF(SER_hh_tesh!Q29=0,0,SER_hh_tesh!Q29/SER_summary!Q$26)</f>
        <v>17.436797395368792</v>
      </c>
    </row>
    <row r="30" spans="1:17" ht="12" customHeight="1" x14ac:dyDescent="0.25">
      <c r="A30" s="88" t="s">
        <v>66</v>
      </c>
      <c r="B30" s="100">
        <f>IF(SER_hh_tesh!B30=0,0,SER_hh_tesh!B30/SER_summary!B$26)</f>
        <v>0</v>
      </c>
      <c r="C30" s="100">
        <f>IF(SER_hh_tesh!C30=0,0,SER_hh_tesh!C30/SER_summary!C$26)</f>
        <v>0</v>
      </c>
      <c r="D30" s="100">
        <f>IF(SER_hh_tesh!D30=0,0,SER_hh_tesh!D30/SER_summary!D$26)</f>
        <v>0</v>
      </c>
      <c r="E30" s="100">
        <f>IF(SER_hh_tesh!E30=0,0,SER_hh_tesh!E30/SER_summary!E$26)</f>
        <v>0</v>
      </c>
      <c r="F30" s="100">
        <f>IF(SER_hh_tesh!F30=0,0,SER_hh_tesh!F30/SER_summary!F$26)</f>
        <v>0</v>
      </c>
      <c r="G30" s="100">
        <f>IF(SER_hh_tesh!G30=0,0,SER_hh_tesh!G30/SER_summary!G$26)</f>
        <v>0</v>
      </c>
      <c r="H30" s="100">
        <f>IF(SER_hh_tesh!H30=0,0,SER_hh_tesh!H30/SER_summary!H$26)</f>
        <v>0</v>
      </c>
      <c r="I30" s="100">
        <f>IF(SER_hh_tesh!I30=0,0,SER_hh_tesh!I30/SER_summary!I$26)</f>
        <v>0</v>
      </c>
      <c r="J30" s="100">
        <f>IF(SER_hh_tesh!J30=0,0,SER_hh_tesh!J30/SER_summary!J$26)</f>
        <v>0</v>
      </c>
      <c r="K30" s="100">
        <f>IF(SER_hh_tesh!K30=0,0,SER_hh_tesh!K30/SER_summary!K$26)</f>
        <v>0</v>
      </c>
      <c r="L30" s="100">
        <f>IF(SER_hh_tesh!L30=0,0,SER_hh_tesh!L30/SER_summary!L$26)</f>
        <v>0</v>
      </c>
      <c r="M30" s="100">
        <f>IF(SER_hh_tesh!M30=0,0,SER_hh_tesh!M30/SER_summary!M$26)</f>
        <v>0</v>
      </c>
      <c r="N30" s="100">
        <f>IF(SER_hh_tesh!N30=0,0,SER_hh_tesh!N30/SER_summary!N$26)</f>
        <v>0</v>
      </c>
      <c r="O30" s="100">
        <f>IF(SER_hh_tesh!O30=0,0,SER_hh_tesh!O30/SER_summary!O$26)</f>
        <v>0</v>
      </c>
      <c r="P30" s="100">
        <f>IF(SER_hh_tesh!P30=0,0,SER_hh_tesh!P30/SER_summary!P$26)</f>
        <v>0</v>
      </c>
      <c r="Q30" s="100">
        <f>IF(SER_hh_tesh!Q30=0,0,SER_hh_tesh!Q30/SER_summary!Q$26)</f>
        <v>0</v>
      </c>
    </row>
    <row r="31" spans="1:17" ht="12" customHeight="1" x14ac:dyDescent="0.25">
      <c r="A31" s="88" t="s">
        <v>98</v>
      </c>
      <c r="B31" s="100">
        <f>IF(SER_hh_tesh!B31=0,0,SER_hh_tesh!B31/SER_summary!B$26)</f>
        <v>15.471817153387679</v>
      </c>
      <c r="C31" s="100">
        <f>IF(SER_hh_tesh!C31=0,0,SER_hh_tesh!C31/SER_summary!C$26)</f>
        <v>16.128083022782171</v>
      </c>
      <c r="D31" s="100">
        <f>IF(SER_hh_tesh!D31=0,0,SER_hh_tesh!D31/SER_summary!D$26)</f>
        <v>16.223275457123265</v>
      </c>
      <c r="E31" s="100">
        <f>IF(SER_hh_tesh!E31=0,0,SER_hh_tesh!E31/SER_summary!E$26)</f>
        <v>16.227939860850984</v>
      </c>
      <c r="F31" s="100">
        <f>IF(SER_hh_tesh!F31=0,0,SER_hh_tesh!F31/SER_summary!F$26)</f>
        <v>16.479701466429479</v>
      </c>
      <c r="G31" s="100">
        <f>IF(SER_hh_tesh!G31=0,0,SER_hh_tesh!G31/SER_summary!G$26)</f>
        <v>16.639206726921604</v>
      </c>
      <c r="H31" s="100">
        <f>IF(SER_hh_tesh!H31=0,0,SER_hh_tesh!H31/SER_summary!H$26)</f>
        <v>16.846054209464679</v>
      </c>
      <c r="I31" s="100">
        <f>IF(SER_hh_tesh!I31=0,0,SER_hh_tesh!I31/SER_summary!I$26)</f>
        <v>17.155175768934566</v>
      </c>
      <c r="J31" s="100">
        <f>IF(SER_hh_tesh!J31=0,0,SER_hh_tesh!J31/SER_summary!J$26)</f>
        <v>17.381489790460893</v>
      </c>
      <c r="K31" s="100">
        <f>IF(SER_hh_tesh!K31=0,0,SER_hh_tesh!K31/SER_summary!K$26)</f>
        <v>17.314628726322479</v>
      </c>
      <c r="L31" s="100">
        <f>IF(SER_hh_tesh!L31=0,0,SER_hh_tesh!L31/SER_summary!L$26)</f>
        <v>17.50649986941319</v>
      </c>
      <c r="M31" s="100">
        <f>IF(SER_hh_tesh!M31=0,0,SER_hh_tesh!M31/SER_summary!M$26)</f>
        <v>17.556717024426124</v>
      </c>
      <c r="N31" s="100">
        <f>IF(SER_hh_tesh!N31=0,0,SER_hh_tesh!N31/SER_summary!N$26)</f>
        <v>17.581562880284753</v>
      </c>
      <c r="O31" s="100">
        <f>IF(SER_hh_tesh!O31=0,0,SER_hh_tesh!O31/SER_summary!O$26)</f>
        <v>17.805145428883662</v>
      </c>
      <c r="P31" s="100">
        <f>IF(SER_hh_tesh!P31=0,0,SER_hh_tesh!P31/SER_summary!P$26)</f>
        <v>17.708931828485596</v>
      </c>
      <c r="Q31" s="100">
        <f>IF(SER_hh_tesh!Q31=0,0,SER_hh_tesh!Q31/SER_summary!Q$26)</f>
        <v>17.672172579618369</v>
      </c>
    </row>
    <row r="32" spans="1:17" ht="12" customHeight="1" x14ac:dyDescent="0.25">
      <c r="A32" s="88" t="s">
        <v>34</v>
      </c>
      <c r="B32" s="100">
        <f>IF(SER_hh_tesh!B32=0,0,SER_hh_tesh!B32/SER_summary!B$26)</f>
        <v>0</v>
      </c>
      <c r="C32" s="100">
        <f>IF(SER_hh_tesh!C32=0,0,SER_hh_tesh!C32/SER_summary!C$26)</f>
        <v>0</v>
      </c>
      <c r="D32" s="100">
        <f>IF(SER_hh_tesh!D32=0,0,SER_hh_tesh!D32/SER_summary!D$26)</f>
        <v>0</v>
      </c>
      <c r="E32" s="100">
        <f>IF(SER_hh_tesh!E32=0,0,SER_hh_tesh!E32/SER_summary!E$26)</f>
        <v>0</v>
      </c>
      <c r="F32" s="100">
        <f>IF(SER_hh_tesh!F32=0,0,SER_hh_tesh!F32/SER_summary!F$26)</f>
        <v>0</v>
      </c>
      <c r="G32" s="100">
        <f>IF(SER_hh_tesh!G32=0,0,SER_hh_tesh!G32/SER_summary!G$26)</f>
        <v>0</v>
      </c>
      <c r="H32" s="100">
        <f>IF(SER_hh_tesh!H32=0,0,SER_hh_tesh!H32/SER_summary!H$26)</f>
        <v>0</v>
      </c>
      <c r="I32" s="100">
        <f>IF(SER_hh_tesh!I32=0,0,SER_hh_tesh!I32/SER_summary!I$26)</f>
        <v>0</v>
      </c>
      <c r="J32" s="100">
        <f>IF(SER_hh_tesh!J32=0,0,SER_hh_tesh!J32/SER_summary!J$26)</f>
        <v>0</v>
      </c>
      <c r="K32" s="100">
        <f>IF(SER_hh_tesh!K32=0,0,SER_hh_tesh!K32/SER_summary!K$26)</f>
        <v>0</v>
      </c>
      <c r="L32" s="100">
        <f>IF(SER_hh_tesh!L32=0,0,SER_hh_tesh!L32/SER_summary!L$26)</f>
        <v>0</v>
      </c>
      <c r="M32" s="100">
        <f>IF(SER_hh_tesh!M32=0,0,SER_hh_tesh!M32/SER_summary!M$26)</f>
        <v>0</v>
      </c>
      <c r="N32" s="100">
        <f>IF(SER_hh_tesh!N32=0,0,SER_hh_tesh!N32/SER_summary!N$26)</f>
        <v>0</v>
      </c>
      <c r="O32" s="100">
        <f>IF(SER_hh_tesh!O32=0,0,SER_hh_tesh!O32/SER_summary!O$26)</f>
        <v>0</v>
      </c>
      <c r="P32" s="100">
        <f>IF(SER_hh_tesh!P32=0,0,SER_hh_tesh!P32/SER_summary!P$26)</f>
        <v>0</v>
      </c>
      <c r="Q32" s="100">
        <f>IF(SER_hh_tesh!Q32=0,0,SER_hh_tesh!Q32/SER_summary!Q$26)</f>
        <v>0</v>
      </c>
    </row>
    <row r="33" spans="1:17" ht="12" customHeight="1" x14ac:dyDescent="0.25">
      <c r="A33" s="49" t="s">
        <v>30</v>
      </c>
      <c r="B33" s="18">
        <f>IF(SER_hh_tesh!B33=0,0,SER_hh_tesh!B33/SER_summary!B$26)</f>
        <v>15.108334052204981</v>
      </c>
      <c r="C33" s="18">
        <f>IF(SER_hh_tesh!C33=0,0,SER_hh_tesh!C33/SER_summary!C$26)</f>
        <v>15.382620250000768</v>
      </c>
      <c r="D33" s="18">
        <f>IF(SER_hh_tesh!D33=0,0,SER_hh_tesh!D33/SER_summary!D$26)</f>
        <v>15.45005184318682</v>
      </c>
      <c r="E33" s="18">
        <f>IF(SER_hh_tesh!E33=0,0,SER_hh_tesh!E33/SER_summary!E$26)</f>
        <v>15.414121697824642</v>
      </c>
      <c r="F33" s="18">
        <f>IF(SER_hh_tesh!F33=0,0,SER_hh_tesh!F33/SER_summary!F$26)</f>
        <v>15.581785883292556</v>
      </c>
      <c r="G33" s="18">
        <f>IF(SER_hh_tesh!G33=0,0,SER_hh_tesh!G33/SER_summary!G$26)</f>
        <v>15.718420104102922</v>
      </c>
      <c r="H33" s="18">
        <f>IF(SER_hh_tesh!H33=0,0,SER_hh_tesh!H33/SER_summary!H$26)</f>
        <v>15.914446084195461</v>
      </c>
      <c r="I33" s="18">
        <f>IF(SER_hh_tesh!I33=0,0,SER_hh_tesh!I33/SER_summary!I$26)</f>
        <v>16.185922989346157</v>
      </c>
      <c r="J33" s="18">
        <f>IF(SER_hh_tesh!J33=0,0,SER_hh_tesh!J33/SER_summary!J$26)</f>
        <v>16.329536063391554</v>
      </c>
      <c r="K33" s="18">
        <f>IF(SER_hh_tesh!K33=0,0,SER_hh_tesh!K33/SER_summary!K$26)</f>
        <v>16.144475781848307</v>
      </c>
      <c r="L33" s="18">
        <f>IF(SER_hh_tesh!L33=0,0,SER_hh_tesh!L33/SER_summary!L$26)</f>
        <v>16.326103747566272</v>
      </c>
      <c r="M33" s="18">
        <f>IF(SER_hh_tesh!M33=0,0,SER_hh_tesh!M33/SER_summary!M$26)</f>
        <v>16.347326830702194</v>
      </c>
      <c r="N33" s="18">
        <f>IF(SER_hh_tesh!N33=0,0,SER_hh_tesh!N33/SER_summary!N$26)</f>
        <v>16.390383264252165</v>
      </c>
      <c r="O33" s="18">
        <f>IF(SER_hh_tesh!O33=0,0,SER_hh_tesh!O33/SER_summary!O$26)</f>
        <v>16.577964326265576</v>
      </c>
      <c r="P33" s="18">
        <f>IF(SER_hh_tesh!P33=0,0,SER_hh_tesh!P33/SER_summary!P$26)</f>
        <v>17.128149106276975</v>
      </c>
      <c r="Q33" s="18">
        <f>IF(SER_hh_tesh!Q33=0,0,SER_hh_tesh!Q33/SER_summary!Q$26)</f>
        <v>17.273754856883873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>
        <f>IF(SER_hh_emih!B3=0,0,SER_hh_emih!B3/SER_summary!B$26)</f>
        <v>50.499837817478152</v>
      </c>
      <c r="C3" s="106">
        <f>IF(SER_hh_emih!C3=0,0,SER_hh_emih!C3/SER_summary!C$26)</f>
        <v>42.509228486176688</v>
      </c>
      <c r="D3" s="106">
        <f>IF(SER_hh_emih!D3=0,0,SER_hh_emih!D3/SER_summary!D$26)</f>
        <v>40.359586938604238</v>
      </c>
      <c r="E3" s="106">
        <f>IF(SER_hh_emih!E3=0,0,SER_hh_emih!E3/SER_summary!E$26)</f>
        <v>48.976815822125438</v>
      </c>
      <c r="F3" s="106">
        <f>IF(SER_hh_emih!F3=0,0,SER_hh_emih!F3/SER_summary!F$26)</f>
        <v>49.26704579038757</v>
      </c>
      <c r="G3" s="106">
        <f>IF(SER_hh_emih!G3=0,0,SER_hh_emih!G3/SER_summary!G$26)</f>
        <v>33.603542379618602</v>
      </c>
      <c r="H3" s="106">
        <f>IF(SER_hh_emih!H3=0,0,SER_hh_emih!H3/SER_summary!H$26)</f>
        <v>34.893592038249167</v>
      </c>
      <c r="I3" s="106">
        <f>IF(SER_hh_emih!I3=0,0,SER_hh_emih!I3/SER_summary!I$26)</f>
        <v>29.698322712718948</v>
      </c>
      <c r="J3" s="106">
        <f>IF(SER_hh_emih!J3=0,0,SER_hh_emih!J3/SER_summary!J$26)</f>
        <v>32.903122420104062</v>
      </c>
      <c r="K3" s="106">
        <f>IF(SER_hh_emih!K3=0,0,SER_hh_emih!K3/SER_summary!K$26)</f>
        <v>28.590332148548551</v>
      </c>
      <c r="L3" s="106">
        <f>IF(SER_hh_emih!L3=0,0,SER_hh_emih!L3/SER_summary!L$26)</f>
        <v>28.155002674228772</v>
      </c>
      <c r="M3" s="106">
        <f>IF(SER_hh_emih!M3=0,0,SER_hh_emih!M3/SER_summary!M$26)</f>
        <v>26.42642750394922</v>
      </c>
      <c r="N3" s="106">
        <f>IF(SER_hh_emih!N3=0,0,SER_hh_emih!N3/SER_summary!N$26)</f>
        <v>24.701217016477067</v>
      </c>
      <c r="O3" s="106">
        <f>IF(SER_hh_emih!O3=0,0,SER_hh_emih!O3/SER_summary!O$26)</f>
        <v>23.527658975130993</v>
      </c>
      <c r="P3" s="106">
        <f>IF(SER_hh_emih!P3=0,0,SER_hh_emih!P3/SER_summary!P$26)</f>
        <v>22.413965350930038</v>
      </c>
      <c r="Q3" s="106">
        <f>IF(SER_hh_emih!Q3=0,0,SER_hh_emih!Q3/SER_summary!Q$26)</f>
        <v>22.135567199471996</v>
      </c>
    </row>
    <row r="4" spans="1:17" ht="12.95" customHeight="1" x14ac:dyDescent="0.25">
      <c r="A4" s="90" t="s">
        <v>44</v>
      </c>
      <c r="B4" s="101">
        <f>IF(SER_hh_emih!B4=0,0,SER_hh_emih!B4/SER_summary!B$26)</f>
        <v>45.881402967666681</v>
      </c>
      <c r="C4" s="101">
        <f>IF(SER_hh_emih!C4=0,0,SER_hh_emih!C4/SER_summary!C$26)</f>
        <v>37.481866377405339</v>
      </c>
      <c r="D4" s="101">
        <f>IF(SER_hh_emih!D4=0,0,SER_hh_emih!D4/SER_summary!D$26)</f>
        <v>35.308381605436942</v>
      </c>
      <c r="E4" s="101">
        <f>IF(SER_hh_emih!E4=0,0,SER_hh_emih!E4/SER_summary!E$26)</f>
        <v>44.073012865494022</v>
      </c>
      <c r="F4" s="101">
        <f>IF(SER_hh_emih!F4=0,0,SER_hh_emih!F4/SER_summary!F$26)</f>
        <v>44.36408505233387</v>
      </c>
      <c r="G4" s="101">
        <f>IF(SER_hh_emih!G4=0,0,SER_hh_emih!G4/SER_summary!G$26)</f>
        <v>28.717691070513212</v>
      </c>
      <c r="H4" s="101">
        <f>IF(SER_hh_emih!H4=0,0,SER_hh_emih!H4/SER_summary!H$26)</f>
        <v>30.070057251420227</v>
      </c>
      <c r="I4" s="101">
        <f>IF(SER_hh_emih!I4=0,0,SER_hh_emih!I4/SER_summary!I$26)</f>
        <v>24.840728523030908</v>
      </c>
      <c r="J4" s="101">
        <f>IF(SER_hh_emih!J4=0,0,SER_hh_emih!J4/SER_summary!J$26)</f>
        <v>27.90085461817273</v>
      </c>
      <c r="K4" s="101">
        <f>IF(SER_hh_emih!K4=0,0,SER_hh_emih!K4/SER_summary!K$26)</f>
        <v>23.383737299337394</v>
      </c>
      <c r="L4" s="101">
        <f>IF(SER_hh_emih!L4=0,0,SER_hh_emih!L4/SER_summary!L$26)</f>
        <v>22.935940519031949</v>
      </c>
      <c r="M4" s="101">
        <f>IF(SER_hh_emih!M4=0,0,SER_hh_emih!M4/SER_summary!M$26)</f>
        <v>21.263379905243188</v>
      </c>
      <c r="N4" s="101">
        <f>IF(SER_hh_emih!N4=0,0,SER_hh_emih!N4/SER_summary!N$26)</f>
        <v>19.580908965267444</v>
      </c>
      <c r="O4" s="101">
        <f>IF(SER_hh_emih!O4=0,0,SER_hh_emih!O4/SER_summary!O$26)</f>
        <v>18.422423719902557</v>
      </c>
      <c r="P4" s="101">
        <f>IF(SER_hh_emih!P4=0,0,SER_hh_emih!P4/SER_summary!P$26)</f>
        <v>17.358930970951189</v>
      </c>
      <c r="Q4" s="101">
        <f>IF(SER_hh_emih!Q4=0,0,SER_hh_emih!Q4/SER_summary!Q$26)</f>
        <v>17.182119100144774</v>
      </c>
    </row>
    <row r="5" spans="1:17" ht="12" customHeight="1" x14ac:dyDescent="0.25">
      <c r="A5" s="88" t="s">
        <v>38</v>
      </c>
      <c r="B5" s="100">
        <f>IF(SER_hh_emih!B5=0,0,SER_hh_emih!B5/SER_summary!B$26)</f>
        <v>137.56398144109855</v>
      </c>
      <c r="C5" s="100">
        <f>IF(SER_hh_emih!C5=0,0,SER_hh_emih!C5/SER_summary!C$26)</f>
        <v>69.620649840907461</v>
      </c>
      <c r="D5" s="100">
        <f>IF(SER_hh_emih!D5=0,0,SER_hh_emih!D5/SER_summary!D$26)</f>
        <v>73.373143515013709</v>
      </c>
      <c r="E5" s="100">
        <f>IF(SER_hh_emih!E5=0,0,SER_hh_emih!E5/SER_summary!E$26)</f>
        <v>144.29474536365998</v>
      </c>
      <c r="F5" s="100">
        <f>IF(SER_hh_emih!F5=0,0,SER_hh_emih!F5/SER_summary!F$26)</f>
        <v>158.71330275719032</v>
      </c>
      <c r="G5" s="100">
        <f>IF(SER_hh_emih!G5=0,0,SER_hh_emih!G5/SER_summary!G$26)</f>
        <v>68.32532919781778</v>
      </c>
      <c r="H5" s="100">
        <f>IF(SER_hh_emih!H5=0,0,SER_hh_emih!H5/SER_summary!H$26)</f>
        <v>146.54656907983096</v>
      </c>
      <c r="I5" s="100">
        <f>IF(SER_hh_emih!I5=0,0,SER_hh_emih!I5/SER_summary!I$26)</f>
        <v>97.941737660477386</v>
      </c>
      <c r="J5" s="100">
        <f>IF(SER_hh_emih!J5=0,0,SER_hh_emih!J5/SER_summary!J$26)</f>
        <v>140.37697597050095</v>
      </c>
      <c r="K5" s="100">
        <f>IF(SER_hh_emih!K5=0,0,SER_hh_emih!K5/SER_summary!K$26)</f>
        <v>95.515284549040615</v>
      </c>
      <c r="L5" s="100">
        <f>IF(SER_hh_emih!L5=0,0,SER_hh_emih!L5/SER_summary!L$26)</f>
        <v>101.53365156839536</v>
      </c>
      <c r="M5" s="100">
        <f>IF(SER_hh_emih!M5=0,0,SER_hh_emih!M5/SER_summary!M$26)</f>
        <v>88.491704104816009</v>
      </c>
      <c r="N5" s="100">
        <f>IF(SER_hh_emih!N5=0,0,SER_hh_emih!N5/SER_summary!N$26)</f>
        <v>81.636628262129875</v>
      </c>
      <c r="O5" s="100">
        <f>IF(SER_hh_emih!O5=0,0,SER_hh_emih!O5/SER_summary!O$26)</f>
        <v>80.787791019953247</v>
      </c>
      <c r="P5" s="100">
        <f>IF(SER_hh_emih!P5=0,0,SER_hh_emih!P5/SER_summary!P$26)</f>
        <v>75.541274243931525</v>
      </c>
      <c r="Q5" s="100">
        <f>IF(SER_hh_emih!Q5=0,0,SER_hh_emih!Q5/SER_summary!Q$26)</f>
        <v>76.343534677950501</v>
      </c>
    </row>
    <row r="6" spans="1:17" ht="12" customHeight="1" x14ac:dyDescent="0.25">
      <c r="A6" s="88" t="s">
        <v>66</v>
      </c>
      <c r="B6" s="100">
        <f>IF(SER_hh_emih!B6=0,0,SER_hh_emih!B6/SER_summary!B$26)</f>
        <v>0</v>
      </c>
      <c r="C6" s="100">
        <f>IF(SER_hh_emih!C6=0,0,SER_hh_emih!C6/SER_summary!C$26)</f>
        <v>0</v>
      </c>
      <c r="D6" s="100">
        <f>IF(SER_hh_emih!D6=0,0,SER_hh_emih!D6/SER_summary!D$26)</f>
        <v>0</v>
      </c>
      <c r="E6" s="100">
        <f>IF(SER_hh_emih!E6=0,0,SER_hh_emih!E6/SER_summary!E$26)</f>
        <v>0</v>
      </c>
      <c r="F6" s="100">
        <f>IF(SER_hh_emih!F6=0,0,SER_hh_emih!F6/SER_summary!F$26)</f>
        <v>0</v>
      </c>
      <c r="G6" s="100">
        <f>IF(SER_hh_emih!G6=0,0,SER_hh_emih!G6/SER_summary!G$26)</f>
        <v>0</v>
      </c>
      <c r="H6" s="100">
        <f>IF(SER_hh_emih!H6=0,0,SER_hh_emih!H6/SER_summary!H$26)</f>
        <v>0</v>
      </c>
      <c r="I6" s="100">
        <f>IF(SER_hh_emih!I6=0,0,SER_hh_emih!I6/SER_summary!I$26)</f>
        <v>0</v>
      </c>
      <c r="J6" s="100">
        <f>IF(SER_hh_emih!J6=0,0,SER_hh_emih!J6/SER_summary!J$26)</f>
        <v>0</v>
      </c>
      <c r="K6" s="100">
        <f>IF(SER_hh_emih!K6=0,0,SER_hh_emih!K6/SER_summary!K$26)</f>
        <v>0</v>
      </c>
      <c r="L6" s="100">
        <f>IF(SER_hh_emih!L6=0,0,SER_hh_emih!L6/SER_summary!L$26)</f>
        <v>0</v>
      </c>
      <c r="M6" s="100">
        <f>IF(SER_hh_emih!M6=0,0,SER_hh_emih!M6/SER_summary!M$26)</f>
        <v>0</v>
      </c>
      <c r="N6" s="100">
        <f>IF(SER_hh_emih!N6=0,0,SER_hh_emih!N6/SER_summary!N$26)</f>
        <v>0</v>
      </c>
      <c r="O6" s="100">
        <f>IF(SER_hh_emih!O6=0,0,SER_hh_emih!O6/SER_summary!O$26)</f>
        <v>0</v>
      </c>
      <c r="P6" s="100">
        <f>IF(SER_hh_emih!P6=0,0,SER_hh_emih!P6/SER_summary!P$26)</f>
        <v>0</v>
      </c>
      <c r="Q6" s="100">
        <f>IF(SER_hh_emih!Q6=0,0,SER_hh_emih!Q6/SER_summary!Q$26)</f>
        <v>0</v>
      </c>
    </row>
    <row r="7" spans="1:17" ht="12" customHeight="1" x14ac:dyDescent="0.25">
      <c r="A7" s="88" t="s">
        <v>99</v>
      </c>
      <c r="B7" s="100">
        <f>IF(SER_hh_emih!B7=0,0,SER_hh_emih!B7/SER_summary!B$26)</f>
        <v>86.267350173770964</v>
      </c>
      <c r="C7" s="100">
        <f>IF(SER_hh_emih!C7=0,0,SER_hh_emih!C7/SER_summary!C$26)</f>
        <v>57.931703154761941</v>
      </c>
      <c r="D7" s="100">
        <f>IF(SER_hh_emih!D7=0,0,SER_hh_emih!D7/SER_summary!D$26)</f>
        <v>77.663570942125688</v>
      </c>
      <c r="E7" s="100">
        <f>IF(SER_hh_emih!E7=0,0,SER_hh_emih!E7/SER_summary!E$26)</f>
        <v>61.908076024912347</v>
      </c>
      <c r="F7" s="100">
        <f>IF(SER_hh_emih!F7=0,0,SER_hh_emih!F7/SER_summary!F$26)</f>
        <v>77.034354699599589</v>
      </c>
      <c r="G7" s="100">
        <f>IF(SER_hh_emih!G7=0,0,SER_hh_emih!G7/SER_summary!G$26)</f>
        <v>65.330411916841086</v>
      </c>
      <c r="H7" s="100">
        <f>IF(SER_hh_emih!H7=0,0,SER_hh_emih!H7/SER_summary!H$26)</f>
        <v>68.022472980640131</v>
      </c>
      <c r="I7" s="100">
        <f>IF(SER_hh_emih!I7=0,0,SER_hh_emih!I7/SER_summary!I$26)</f>
        <v>61.140407741677272</v>
      </c>
      <c r="J7" s="100">
        <f>IF(SER_hh_emih!J7=0,0,SER_hh_emih!J7/SER_summary!J$26)</f>
        <v>67.400823647121655</v>
      </c>
      <c r="K7" s="100">
        <f>IF(SER_hh_emih!K7=0,0,SER_hh_emih!K7/SER_summary!K$26)</f>
        <v>53.675924879559339</v>
      </c>
      <c r="L7" s="100">
        <f>IF(SER_hh_emih!L7=0,0,SER_hh_emih!L7/SER_summary!L$26)</f>
        <v>64.964081399958715</v>
      </c>
      <c r="M7" s="100">
        <f>IF(SER_hh_emih!M7=0,0,SER_hh_emih!M7/SER_summary!M$26)</f>
        <v>49.022257395973277</v>
      </c>
      <c r="N7" s="100">
        <f>IF(SER_hh_emih!N7=0,0,SER_hh_emih!N7/SER_summary!N$26)</f>
        <v>59.878991968353375</v>
      </c>
      <c r="O7" s="100">
        <f>IF(SER_hh_emih!O7=0,0,SER_hh_emih!O7/SER_summary!O$26)</f>
        <v>47.447780650716048</v>
      </c>
      <c r="P7" s="100">
        <f>IF(SER_hh_emih!P7=0,0,SER_hh_emih!P7/SER_summary!P$26)</f>
        <v>36.908260086778569</v>
      </c>
      <c r="Q7" s="100">
        <f>IF(SER_hh_emih!Q7=0,0,SER_hh_emih!Q7/SER_summary!Q$26)</f>
        <v>48.086164815182485</v>
      </c>
    </row>
    <row r="8" spans="1:17" ht="12" customHeight="1" x14ac:dyDescent="0.25">
      <c r="A8" s="88" t="s">
        <v>101</v>
      </c>
      <c r="B8" s="100">
        <f>IF(SER_hh_emih!B8=0,0,SER_hh_emih!B8/SER_summary!B$26)</f>
        <v>0</v>
      </c>
      <c r="C8" s="100">
        <f>IF(SER_hh_emih!C8=0,0,SER_hh_emih!C8/SER_summary!C$26)</f>
        <v>0</v>
      </c>
      <c r="D8" s="100">
        <f>IF(SER_hh_emih!D8=0,0,SER_hh_emih!D8/SER_summary!D$26)</f>
        <v>0</v>
      </c>
      <c r="E8" s="100">
        <f>IF(SER_hh_emih!E8=0,0,SER_hh_emih!E8/SER_summary!E$26)</f>
        <v>0</v>
      </c>
      <c r="F8" s="100">
        <f>IF(SER_hh_emih!F8=0,0,SER_hh_emih!F8/SER_summary!F$26)</f>
        <v>0</v>
      </c>
      <c r="G8" s="100">
        <f>IF(SER_hh_emih!G8=0,0,SER_hh_emih!G8/SER_summary!G$26)</f>
        <v>34.134623716359762</v>
      </c>
      <c r="H8" s="100">
        <f>IF(SER_hh_emih!H8=0,0,SER_hh_emih!H8/SER_summary!H$26)</f>
        <v>31.369401977204983</v>
      </c>
      <c r="I8" s="100">
        <f>IF(SER_hh_emih!I8=0,0,SER_hh_emih!I8/SER_summary!I$26)</f>
        <v>28.244366595336992</v>
      </c>
      <c r="J8" s="100">
        <f>IF(SER_hh_emih!J8=0,0,SER_hh_emih!J8/SER_summary!J$26)</f>
        <v>30.212500361724842</v>
      </c>
      <c r="K8" s="100">
        <f>IF(SER_hh_emih!K8=0,0,SER_hh_emih!K8/SER_summary!K$26)</f>
        <v>27.821527931877629</v>
      </c>
      <c r="L8" s="100">
        <f>IF(SER_hh_emih!L8=0,0,SER_hh_emih!L8/SER_summary!L$26)</f>
        <v>28.1892164979554</v>
      </c>
      <c r="M8" s="100">
        <f>IF(SER_hh_emih!M8=0,0,SER_hh_emih!M8/SER_summary!M$26)</f>
        <v>25.865708073893956</v>
      </c>
      <c r="N8" s="100">
        <f>IF(SER_hh_emih!N8=0,0,SER_hh_emih!N8/SER_summary!N$26)</f>
        <v>24.417817610594824</v>
      </c>
      <c r="O8" s="100">
        <f>IF(SER_hh_emih!O8=0,0,SER_hh_emih!O8/SER_summary!O$26)</f>
        <v>23.29962703675173</v>
      </c>
      <c r="P8" s="100">
        <f>IF(SER_hh_emih!P8=0,0,SER_hh_emih!P8/SER_summary!P$26)</f>
        <v>21.628933206829473</v>
      </c>
      <c r="Q8" s="100">
        <f>IF(SER_hh_emih!Q8=0,0,SER_hh_emih!Q8/SER_summary!Q$26)</f>
        <v>21.578799768576076</v>
      </c>
    </row>
    <row r="9" spans="1:17" ht="12" customHeight="1" x14ac:dyDescent="0.25">
      <c r="A9" s="88" t="s">
        <v>106</v>
      </c>
      <c r="B9" s="100">
        <f>IF(SER_hh_emih!B9=0,0,SER_hh_emih!B9/SER_summary!B$26)</f>
        <v>61.132738541263762</v>
      </c>
      <c r="C9" s="100">
        <f>IF(SER_hh_emih!C9=0,0,SER_hh_emih!C9/SER_summary!C$26)</f>
        <v>68.528892605754777</v>
      </c>
      <c r="D9" s="100">
        <f>IF(SER_hh_emih!D9=0,0,SER_hh_emih!D9/SER_summary!D$26)</f>
        <v>61.744874925040456</v>
      </c>
      <c r="E9" s="100">
        <f>IF(SER_hh_emih!E9=0,0,SER_hh_emih!E9/SER_summary!E$26)</f>
        <v>61.482593853573022</v>
      </c>
      <c r="F9" s="100">
        <f>IF(SER_hh_emih!F9=0,0,SER_hh_emih!F9/SER_summary!F$26)</f>
        <v>57.974143437817219</v>
      </c>
      <c r="G9" s="100">
        <f>IF(SER_hh_emih!G9=0,0,SER_hh_emih!G9/SER_summary!G$26)</f>
        <v>50.769330176335949</v>
      </c>
      <c r="H9" s="100">
        <f>IF(SER_hh_emih!H9=0,0,SER_hh_emih!H9/SER_summary!H$26)</f>
        <v>45.527571831504531</v>
      </c>
      <c r="I9" s="100">
        <f>IF(SER_hh_emih!I9=0,0,SER_hh_emih!I9/SER_summary!I$26)</f>
        <v>41.950423029733415</v>
      </c>
      <c r="J9" s="100">
        <f>IF(SER_hh_emih!J9=0,0,SER_hh_emih!J9/SER_summary!J$26)</f>
        <v>45.289205856042223</v>
      </c>
      <c r="K9" s="100">
        <f>IF(SER_hh_emih!K9=0,0,SER_hh_emih!K9/SER_summary!K$26)</f>
        <v>41.878709333185988</v>
      </c>
      <c r="L9" s="100">
        <f>IF(SER_hh_emih!L9=0,0,SER_hh_emih!L9/SER_summary!L$26)</f>
        <v>42.122021345886253</v>
      </c>
      <c r="M9" s="100">
        <f>IF(SER_hh_emih!M9=0,0,SER_hh_emih!M9/SER_summary!M$26)</f>
        <v>39.123978128047582</v>
      </c>
      <c r="N9" s="100">
        <f>IF(SER_hh_emih!N9=0,0,SER_hh_emih!N9/SER_summary!N$26)</f>
        <v>36.524978339414204</v>
      </c>
      <c r="O9" s="100">
        <f>IF(SER_hh_emih!O9=0,0,SER_hh_emih!O9/SER_summary!O$26)</f>
        <v>34.469097631021157</v>
      </c>
      <c r="P9" s="100">
        <f>IF(SER_hh_emih!P9=0,0,SER_hh_emih!P9/SER_summary!P$26)</f>
        <v>33.468882975295628</v>
      </c>
      <c r="Q9" s="100">
        <f>IF(SER_hh_emih!Q9=0,0,SER_hh_emih!Q9/SER_summary!Q$26)</f>
        <v>33.225402785583029</v>
      </c>
    </row>
    <row r="10" spans="1:17" ht="12" customHeight="1" x14ac:dyDescent="0.25">
      <c r="A10" s="88" t="s">
        <v>34</v>
      </c>
      <c r="B10" s="100">
        <f>IF(SER_hh_emih!B10=0,0,SER_hh_emih!B10/SER_summary!B$26)</f>
        <v>112.84507722454694</v>
      </c>
      <c r="C10" s="100">
        <f>IF(SER_hh_emih!C10=0,0,SER_hh_emih!C10/SER_summary!C$26)</f>
        <v>85.162396759379121</v>
      </c>
      <c r="D10" s="100">
        <f>IF(SER_hh_emih!D10=0,0,SER_hh_emih!D10/SER_summary!D$26)</f>
        <v>70.178401775500276</v>
      </c>
      <c r="E10" s="100">
        <f>IF(SER_hh_emih!E10=0,0,SER_hh_emih!E10/SER_summary!E$26)</f>
        <v>68.849551750612306</v>
      </c>
      <c r="F10" s="100">
        <f>IF(SER_hh_emih!F10=0,0,SER_hh_emih!F10/SER_summary!F$26)</f>
        <v>58.600239920762689</v>
      </c>
      <c r="G10" s="100">
        <f>IF(SER_hh_emih!G10=0,0,SER_hh_emih!G10/SER_summary!G$26)</f>
        <v>57.174128115374337</v>
      </c>
      <c r="H10" s="100">
        <f>IF(SER_hh_emih!H10=0,0,SER_hh_emih!H10/SER_summary!H$26)</f>
        <v>54.214412620966584</v>
      </c>
      <c r="I10" s="100">
        <f>IF(SER_hh_emih!I10=0,0,SER_hh_emih!I10/SER_summary!I$26)</f>
        <v>63.806512686869205</v>
      </c>
      <c r="J10" s="100">
        <f>IF(SER_hh_emih!J10=0,0,SER_hh_emih!J10/SER_summary!J$26)</f>
        <v>70.728110867502039</v>
      </c>
      <c r="K10" s="100">
        <f>IF(SER_hh_emih!K10=0,0,SER_hh_emih!K10/SER_summary!K$26)</f>
        <v>61.768734392372004</v>
      </c>
      <c r="L10" s="100">
        <f>IF(SER_hh_emih!L10=0,0,SER_hh_emih!L10/SER_summary!L$26)</f>
        <v>57.215551596736638</v>
      </c>
      <c r="M10" s="100">
        <f>IF(SER_hh_emih!M10=0,0,SER_hh_emih!M10/SER_summary!M$26)</f>
        <v>48.614659183333117</v>
      </c>
      <c r="N10" s="100">
        <f>IF(SER_hh_emih!N10=0,0,SER_hh_emih!N10/SER_summary!N$26)</f>
        <v>44.179164519813185</v>
      </c>
      <c r="O10" s="100">
        <f>IF(SER_hh_emih!O10=0,0,SER_hh_emih!O10/SER_summary!O$26)</f>
        <v>42.83432034431182</v>
      </c>
      <c r="P10" s="100">
        <f>IF(SER_hh_emih!P10=0,0,SER_hh_emih!P10/SER_summary!P$26)</f>
        <v>41.660012684861144</v>
      </c>
      <c r="Q10" s="100">
        <f>IF(SER_hh_emih!Q10=0,0,SER_hh_emih!Q10/SER_summary!Q$26)</f>
        <v>41.121806926236523</v>
      </c>
    </row>
    <row r="11" spans="1:17" ht="12" customHeight="1" x14ac:dyDescent="0.25">
      <c r="A11" s="88" t="s">
        <v>61</v>
      </c>
      <c r="B11" s="100">
        <f>IF(SER_hh_emih!B11=0,0,SER_hh_emih!B11/SER_summary!B$26)</f>
        <v>0</v>
      </c>
      <c r="C11" s="100">
        <f>IF(SER_hh_emih!C11=0,0,SER_hh_emih!C11/SER_summary!C$26)</f>
        <v>0</v>
      </c>
      <c r="D11" s="100">
        <f>IF(SER_hh_emih!D11=0,0,SER_hh_emih!D11/SER_summary!D$26)</f>
        <v>0</v>
      </c>
      <c r="E11" s="100">
        <f>IF(SER_hh_emih!E11=0,0,SER_hh_emih!E11/SER_summary!E$26)</f>
        <v>0</v>
      </c>
      <c r="F11" s="100">
        <f>IF(SER_hh_emih!F11=0,0,SER_hh_emih!F11/SER_summary!F$26)</f>
        <v>0</v>
      </c>
      <c r="G11" s="100">
        <f>IF(SER_hh_emih!G11=0,0,SER_hh_emih!G11/SER_summary!G$26)</f>
        <v>0</v>
      </c>
      <c r="H11" s="100">
        <f>IF(SER_hh_emih!H11=0,0,SER_hh_emih!H11/SER_summary!H$26)</f>
        <v>0</v>
      </c>
      <c r="I11" s="100">
        <f>IF(SER_hh_emih!I11=0,0,SER_hh_emih!I11/SER_summary!I$26)</f>
        <v>0</v>
      </c>
      <c r="J11" s="100">
        <f>IF(SER_hh_emih!J11=0,0,SER_hh_emih!J11/SER_summary!J$26)</f>
        <v>0</v>
      </c>
      <c r="K11" s="100">
        <f>IF(SER_hh_emih!K11=0,0,SER_hh_emih!K11/SER_summary!K$26)</f>
        <v>0</v>
      </c>
      <c r="L11" s="100">
        <f>IF(SER_hh_emih!L11=0,0,SER_hh_emih!L11/SER_summary!L$26)</f>
        <v>0</v>
      </c>
      <c r="M11" s="100">
        <f>IF(SER_hh_emih!M11=0,0,SER_hh_emih!M11/SER_summary!M$26)</f>
        <v>0</v>
      </c>
      <c r="N11" s="100">
        <f>IF(SER_hh_emih!N11=0,0,SER_hh_emih!N11/SER_summary!N$26)</f>
        <v>0</v>
      </c>
      <c r="O11" s="100">
        <f>IF(SER_hh_emih!O11=0,0,SER_hh_emih!O11/SER_summary!O$26)</f>
        <v>0</v>
      </c>
      <c r="P11" s="100">
        <f>IF(SER_hh_emih!P11=0,0,SER_hh_emih!P11/SER_summary!P$26)</f>
        <v>0</v>
      </c>
      <c r="Q11" s="100">
        <f>IF(SER_hh_emih!Q11=0,0,SER_hh_emih!Q11/SER_summary!Q$26)</f>
        <v>0</v>
      </c>
    </row>
    <row r="12" spans="1:17" ht="12" customHeight="1" x14ac:dyDescent="0.25">
      <c r="A12" s="88" t="s">
        <v>42</v>
      </c>
      <c r="B12" s="100">
        <f>IF(SER_hh_emih!B12=0,0,SER_hh_emih!B12/SER_summary!B$26)</f>
        <v>0</v>
      </c>
      <c r="C12" s="100">
        <f>IF(SER_hh_emih!C12=0,0,SER_hh_emih!C12/SER_summary!C$26)</f>
        <v>0</v>
      </c>
      <c r="D12" s="100">
        <f>IF(SER_hh_emih!D12=0,0,SER_hh_emih!D12/SER_summary!D$26)</f>
        <v>0</v>
      </c>
      <c r="E12" s="100">
        <f>IF(SER_hh_emih!E12=0,0,SER_hh_emih!E12/SER_summary!E$26)</f>
        <v>0</v>
      </c>
      <c r="F12" s="100">
        <f>IF(SER_hh_emih!F12=0,0,SER_hh_emih!F12/SER_summary!F$26)</f>
        <v>0</v>
      </c>
      <c r="G12" s="100">
        <f>IF(SER_hh_emih!G12=0,0,SER_hh_emih!G12/SER_summary!G$26)</f>
        <v>0</v>
      </c>
      <c r="H12" s="100">
        <f>IF(SER_hh_emih!H12=0,0,SER_hh_emih!H12/SER_summary!H$26)</f>
        <v>0</v>
      </c>
      <c r="I12" s="100">
        <f>IF(SER_hh_emih!I12=0,0,SER_hh_emih!I12/SER_summary!I$26)</f>
        <v>0</v>
      </c>
      <c r="J12" s="100">
        <f>IF(SER_hh_emih!J12=0,0,SER_hh_emih!J12/SER_summary!J$26)</f>
        <v>0</v>
      </c>
      <c r="K12" s="100">
        <f>IF(SER_hh_emih!K12=0,0,SER_hh_emih!K12/SER_summary!K$26)</f>
        <v>0</v>
      </c>
      <c r="L12" s="100">
        <f>IF(SER_hh_emih!L12=0,0,SER_hh_emih!L12/SER_summary!L$26)</f>
        <v>0</v>
      </c>
      <c r="M12" s="100">
        <f>IF(SER_hh_emih!M12=0,0,SER_hh_emih!M12/SER_summary!M$26)</f>
        <v>0</v>
      </c>
      <c r="N12" s="100">
        <f>IF(SER_hh_emih!N12=0,0,SER_hh_emih!N12/SER_summary!N$26)</f>
        <v>0</v>
      </c>
      <c r="O12" s="100">
        <f>IF(SER_hh_emih!O12=0,0,SER_hh_emih!O12/SER_summary!O$26)</f>
        <v>0</v>
      </c>
      <c r="P12" s="100">
        <f>IF(SER_hh_emih!P12=0,0,SER_hh_emih!P12/SER_summary!P$26)</f>
        <v>0</v>
      </c>
      <c r="Q12" s="100">
        <f>IF(SER_hh_emih!Q12=0,0,SER_hh_emih!Q12/SER_summary!Q$26)</f>
        <v>0</v>
      </c>
    </row>
    <row r="13" spans="1:17" ht="12" customHeight="1" x14ac:dyDescent="0.25">
      <c r="A13" s="88" t="s">
        <v>105</v>
      </c>
      <c r="B13" s="100">
        <f>IF(SER_hh_emih!B13=0,0,SER_hh_emih!B13/SER_summary!B$26)</f>
        <v>0</v>
      </c>
      <c r="C13" s="100">
        <f>IF(SER_hh_emih!C13=0,0,SER_hh_emih!C13/SER_summary!C$26)</f>
        <v>0</v>
      </c>
      <c r="D13" s="100">
        <f>IF(SER_hh_emih!D13=0,0,SER_hh_emih!D13/SER_summary!D$26)</f>
        <v>0</v>
      </c>
      <c r="E13" s="100">
        <f>IF(SER_hh_emih!E13=0,0,SER_hh_emih!E13/SER_summary!E$26)</f>
        <v>0</v>
      </c>
      <c r="F13" s="100">
        <f>IF(SER_hh_emih!F13=0,0,SER_hh_emih!F13/SER_summary!F$26)</f>
        <v>0</v>
      </c>
      <c r="G13" s="100">
        <f>IF(SER_hh_emih!G13=0,0,SER_hh_emih!G13/SER_summary!G$26)</f>
        <v>0</v>
      </c>
      <c r="H13" s="100">
        <f>IF(SER_hh_emih!H13=0,0,SER_hh_emih!H13/SER_summary!H$26)</f>
        <v>0</v>
      </c>
      <c r="I13" s="100">
        <f>IF(SER_hh_emih!I13=0,0,SER_hh_emih!I13/SER_summary!I$26)</f>
        <v>0</v>
      </c>
      <c r="J13" s="100">
        <f>IF(SER_hh_emih!J13=0,0,SER_hh_emih!J13/SER_summary!J$26)</f>
        <v>0</v>
      </c>
      <c r="K13" s="100">
        <f>IF(SER_hh_emih!K13=0,0,SER_hh_emih!K13/SER_summary!K$26)</f>
        <v>0</v>
      </c>
      <c r="L13" s="100">
        <f>IF(SER_hh_emih!L13=0,0,SER_hh_emih!L13/SER_summary!L$26)</f>
        <v>0</v>
      </c>
      <c r="M13" s="100">
        <f>IF(SER_hh_emih!M13=0,0,SER_hh_emih!M13/SER_summary!M$26)</f>
        <v>0</v>
      </c>
      <c r="N13" s="100">
        <f>IF(SER_hh_emih!N13=0,0,SER_hh_emih!N13/SER_summary!N$26)</f>
        <v>0</v>
      </c>
      <c r="O13" s="100">
        <f>IF(SER_hh_emih!O13=0,0,SER_hh_emih!O13/SER_summary!O$26)</f>
        <v>0</v>
      </c>
      <c r="P13" s="100">
        <f>IF(SER_hh_emih!P13=0,0,SER_hh_emih!P13/SER_summary!P$26)</f>
        <v>0</v>
      </c>
      <c r="Q13" s="100">
        <f>IF(SER_hh_emih!Q13=0,0,SER_hh_emih!Q13/SER_summary!Q$26)</f>
        <v>0</v>
      </c>
    </row>
    <row r="14" spans="1:17" ht="12" customHeight="1" x14ac:dyDescent="0.25">
      <c r="A14" s="51" t="s">
        <v>104</v>
      </c>
      <c r="B14" s="22">
        <f>IF(SER_hh_emih!B14=0,0,SER_hh_emih!B14/SER_summary!B$26)</f>
        <v>0</v>
      </c>
      <c r="C14" s="22">
        <f>IF(SER_hh_emih!C14=0,0,SER_hh_emih!C14/SER_summary!C$26)</f>
        <v>0</v>
      </c>
      <c r="D14" s="22">
        <f>IF(SER_hh_emih!D14=0,0,SER_hh_emih!D14/SER_summary!D$26)</f>
        <v>0</v>
      </c>
      <c r="E14" s="22">
        <f>IF(SER_hh_emih!E14=0,0,SER_hh_emih!E14/SER_summary!E$26)</f>
        <v>0</v>
      </c>
      <c r="F14" s="22">
        <f>IF(SER_hh_emih!F14=0,0,SER_hh_emih!F14/SER_summary!F$26)</f>
        <v>0</v>
      </c>
      <c r="G14" s="22">
        <f>IF(SER_hh_emih!G14=0,0,SER_hh_emih!G14/SER_summary!G$26)</f>
        <v>0</v>
      </c>
      <c r="H14" s="22">
        <f>IF(SER_hh_emih!H14=0,0,SER_hh_emih!H14/SER_summary!H$26)</f>
        <v>0</v>
      </c>
      <c r="I14" s="22">
        <f>IF(SER_hh_emih!I14=0,0,SER_hh_emih!I14/SER_summary!I$26)</f>
        <v>0</v>
      </c>
      <c r="J14" s="22">
        <f>IF(SER_hh_emih!J14=0,0,SER_hh_emih!J14/SER_summary!J$26)</f>
        <v>0</v>
      </c>
      <c r="K14" s="22">
        <f>IF(SER_hh_emih!K14=0,0,SER_hh_emih!K14/SER_summary!K$26)</f>
        <v>0</v>
      </c>
      <c r="L14" s="22">
        <f>IF(SER_hh_emih!L14=0,0,SER_hh_emih!L14/SER_summary!L$26)</f>
        <v>0</v>
      </c>
      <c r="M14" s="22">
        <f>IF(SER_hh_emih!M14=0,0,SER_hh_emih!M14/SER_summary!M$26)</f>
        <v>0</v>
      </c>
      <c r="N14" s="22">
        <f>IF(SER_hh_emih!N14=0,0,SER_hh_emih!N14/SER_summary!N$26)</f>
        <v>0</v>
      </c>
      <c r="O14" s="22">
        <f>IF(SER_hh_emih!O14=0,0,SER_hh_emih!O14/SER_summary!O$26)</f>
        <v>0</v>
      </c>
      <c r="P14" s="22">
        <f>IF(SER_hh_emih!P14=0,0,SER_hh_emih!P14/SER_summary!P$26)</f>
        <v>0</v>
      </c>
      <c r="Q14" s="22">
        <f>IF(SER_hh_emih!Q14=0,0,SER_hh_emih!Q14/SER_summary!Q$26)</f>
        <v>0</v>
      </c>
    </row>
    <row r="15" spans="1:17" ht="12" customHeight="1" x14ac:dyDescent="0.25">
      <c r="A15" s="105" t="s">
        <v>108</v>
      </c>
      <c r="B15" s="104">
        <f>IF(SER_hh_emih!B15=0,0,SER_hh_emih!B15/SER_summary!B$26)</f>
        <v>0</v>
      </c>
      <c r="C15" s="104">
        <f>IF(SER_hh_emih!C15=0,0,SER_hh_emih!C15/SER_summary!C$26)</f>
        <v>0</v>
      </c>
      <c r="D15" s="104">
        <f>IF(SER_hh_emih!D15=0,0,SER_hh_emih!D15/SER_summary!D$26)</f>
        <v>0</v>
      </c>
      <c r="E15" s="104">
        <f>IF(SER_hh_emih!E15=0,0,SER_hh_emih!E15/SER_summary!E$26)</f>
        <v>0</v>
      </c>
      <c r="F15" s="104">
        <f>IF(SER_hh_emih!F15=0,0,SER_hh_emih!F15/SER_summary!F$26)</f>
        <v>0</v>
      </c>
      <c r="G15" s="104">
        <f>IF(SER_hh_emih!G15=0,0,SER_hh_emih!G15/SER_summary!G$26)</f>
        <v>0</v>
      </c>
      <c r="H15" s="104">
        <f>IF(SER_hh_emih!H15=0,0,SER_hh_emih!H15/SER_summary!H$26)</f>
        <v>0</v>
      </c>
      <c r="I15" s="104">
        <f>IF(SER_hh_emih!I15=0,0,SER_hh_emih!I15/SER_summary!I$26)</f>
        <v>0</v>
      </c>
      <c r="J15" s="104">
        <f>IF(SER_hh_emih!J15=0,0,SER_hh_emih!J15/SER_summary!J$26)</f>
        <v>0</v>
      </c>
      <c r="K15" s="104">
        <f>IF(SER_hh_emih!K15=0,0,SER_hh_emih!K15/SER_summary!K$26)</f>
        <v>0</v>
      </c>
      <c r="L15" s="104">
        <f>IF(SER_hh_emih!L15=0,0,SER_hh_emih!L15/SER_summary!L$26)</f>
        <v>0</v>
      </c>
      <c r="M15" s="104">
        <f>IF(SER_hh_emih!M15=0,0,SER_hh_emih!M15/SER_summary!M$26)</f>
        <v>0</v>
      </c>
      <c r="N15" s="104">
        <f>IF(SER_hh_emih!N15=0,0,SER_hh_emih!N15/SER_summary!N$26)</f>
        <v>0</v>
      </c>
      <c r="O15" s="104">
        <f>IF(SER_hh_emih!O15=0,0,SER_hh_emih!O15/SER_summary!O$26)</f>
        <v>0</v>
      </c>
      <c r="P15" s="104">
        <f>IF(SER_hh_emih!P15=0,0,SER_hh_emih!P15/SER_summary!P$26)</f>
        <v>0</v>
      </c>
      <c r="Q15" s="104">
        <f>IF(SER_hh_emih!Q15=0,0,SER_hh_emih!Q15/SER_summary!Q$26)</f>
        <v>0</v>
      </c>
    </row>
    <row r="16" spans="1:17" ht="12.95" customHeight="1" x14ac:dyDescent="0.25">
      <c r="A16" s="90" t="s">
        <v>102</v>
      </c>
      <c r="B16" s="101">
        <f>IF(SER_hh_emih!B16=0,0,SER_hh_emih!B16/SER_summary!B$26)</f>
        <v>0</v>
      </c>
      <c r="C16" s="101">
        <f>IF(SER_hh_emih!C16=0,0,SER_hh_emih!C16/SER_summary!C$26)</f>
        <v>0</v>
      </c>
      <c r="D16" s="101">
        <f>IF(SER_hh_emih!D16=0,0,SER_hh_emih!D16/SER_summary!D$26)</f>
        <v>0</v>
      </c>
      <c r="E16" s="101">
        <f>IF(SER_hh_emih!E16=0,0,SER_hh_emih!E16/SER_summary!E$26)</f>
        <v>0</v>
      </c>
      <c r="F16" s="101">
        <f>IF(SER_hh_emih!F16=0,0,SER_hh_emih!F16/SER_summary!F$26)</f>
        <v>0</v>
      </c>
      <c r="G16" s="101">
        <f>IF(SER_hh_emih!G16=0,0,SER_hh_emih!G16/SER_summary!G$26)</f>
        <v>7.7151589603860803E-3</v>
      </c>
      <c r="H16" s="101">
        <f>IF(SER_hh_emih!H16=0,0,SER_hh_emih!H16/SER_summary!H$26)</f>
        <v>8.1104692579576348E-3</v>
      </c>
      <c r="I16" s="101">
        <f>IF(SER_hh_emih!I16=0,0,SER_hh_emih!I16/SER_summary!I$26)</f>
        <v>9.3527712149174512E-3</v>
      </c>
      <c r="J16" s="101">
        <f>IF(SER_hh_emih!J16=0,0,SER_hh_emih!J16/SER_summary!J$26)</f>
        <v>9.0306399683625117E-3</v>
      </c>
      <c r="K16" s="101">
        <f>IF(SER_hh_emih!K16=0,0,SER_hh_emih!K16/SER_summary!K$26)</f>
        <v>1.0577836050766138E-2</v>
      </c>
      <c r="L16" s="101">
        <f>IF(SER_hh_emih!L16=0,0,SER_hh_emih!L16/SER_summary!L$26)</f>
        <v>1.0254407177335997E-2</v>
      </c>
      <c r="M16" s="101">
        <f>IF(SER_hh_emih!M16=0,0,SER_hh_emih!M16/SER_summary!M$26)</f>
        <v>1.0688825068519408E-2</v>
      </c>
      <c r="N16" s="101">
        <f>IF(SER_hh_emih!N16=0,0,SER_hh_emih!N16/SER_summary!N$26)</f>
        <v>1.111117711527217E-2</v>
      </c>
      <c r="O16" s="101">
        <f>IF(SER_hh_emih!O16=0,0,SER_hh_emih!O16/SER_summary!O$26)</f>
        <v>1.3630602085927295E-2</v>
      </c>
      <c r="P16" s="101">
        <f>IF(SER_hh_emih!P16=0,0,SER_hh_emih!P16/SER_summary!P$26)</f>
        <v>1.8258009025956208E-2</v>
      </c>
      <c r="Q16" s="101">
        <f>IF(SER_hh_emih!Q16=0,0,SER_hh_emih!Q16/SER_summary!Q$26)</f>
        <v>2.4888250759773984E-2</v>
      </c>
    </row>
    <row r="17" spans="1:17" ht="12.95" customHeight="1" x14ac:dyDescent="0.25">
      <c r="A17" s="88" t="s">
        <v>101</v>
      </c>
      <c r="B17" s="103">
        <f>IF(SER_hh_emih!B17=0,0,SER_hh_emih!B17/SER_summary!B$26)</f>
        <v>0</v>
      </c>
      <c r="C17" s="103">
        <f>IF(SER_hh_emih!C17=0,0,SER_hh_emih!C17/SER_summary!C$26)</f>
        <v>0</v>
      </c>
      <c r="D17" s="103">
        <f>IF(SER_hh_emih!D17=0,0,SER_hh_emih!D17/SER_summary!D$26)</f>
        <v>0</v>
      </c>
      <c r="E17" s="103">
        <f>IF(SER_hh_emih!E17=0,0,SER_hh_emih!E17/SER_summary!E$26)</f>
        <v>0</v>
      </c>
      <c r="F17" s="103">
        <f>IF(SER_hh_emih!F17=0,0,SER_hh_emih!F17/SER_summary!F$26)</f>
        <v>0</v>
      </c>
      <c r="G17" s="103">
        <f>IF(SER_hh_emih!G17=0,0,SER_hh_emih!G17/SER_summary!G$26)</f>
        <v>0.34470820912730854</v>
      </c>
      <c r="H17" s="103">
        <f>IF(SER_hh_emih!H17=0,0,SER_hh_emih!H17/SER_summary!H$26)</f>
        <v>0.40350084596419022</v>
      </c>
      <c r="I17" s="103">
        <f>IF(SER_hh_emih!I17=0,0,SER_hh_emih!I17/SER_summary!I$26)</f>
        <v>0.47442193370689639</v>
      </c>
      <c r="J17" s="103">
        <f>IF(SER_hh_emih!J17=0,0,SER_hh_emih!J17/SER_summary!J$26)</f>
        <v>0.49315043085528298</v>
      </c>
      <c r="K17" s="103">
        <f>IF(SER_hh_emih!K17=0,0,SER_hh_emih!K17/SER_summary!K$26)</f>
        <v>0.5528118229801634</v>
      </c>
      <c r="L17" s="103">
        <f>IF(SER_hh_emih!L17=0,0,SER_hh_emih!L17/SER_summary!L$26)</f>
        <v>0.57195633964122017</v>
      </c>
      <c r="M17" s="103">
        <f>IF(SER_hh_emih!M17=0,0,SER_hh_emih!M17/SER_summary!M$26)</f>
        <v>0.57499821323237743</v>
      </c>
      <c r="N17" s="103">
        <f>IF(SER_hh_emih!N17=0,0,SER_hh_emih!N17/SER_summary!N$26)</f>
        <v>0.58813976624517694</v>
      </c>
      <c r="O17" s="103">
        <f>IF(SER_hh_emih!O17=0,0,SER_hh_emih!O17/SER_summary!O$26)</f>
        <v>0.60540182934331321</v>
      </c>
      <c r="P17" s="103">
        <f>IF(SER_hh_emih!P17=0,0,SER_hh_emih!P17/SER_summary!P$26)</f>
        <v>0.62769042541091613</v>
      </c>
      <c r="Q17" s="103">
        <f>IF(SER_hh_emih!Q17=0,0,SER_hh_emih!Q17/SER_summary!Q$26)</f>
        <v>0.63730274248901653</v>
      </c>
    </row>
    <row r="18" spans="1:17" ht="12" customHeight="1" x14ac:dyDescent="0.25">
      <c r="A18" s="88" t="s">
        <v>100</v>
      </c>
      <c r="B18" s="103">
        <f>IF(SER_hh_emih!B18=0,0,SER_hh_emih!B18/SER_summary!B$26)</f>
        <v>0</v>
      </c>
      <c r="C18" s="103">
        <f>IF(SER_hh_emih!C18=0,0,SER_hh_emih!C18/SER_summary!C$26)</f>
        <v>0</v>
      </c>
      <c r="D18" s="103">
        <f>IF(SER_hh_emih!D18=0,0,SER_hh_emih!D18/SER_summary!D$26)</f>
        <v>0</v>
      </c>
      <c r="E18" s="103">
        <f>IF(SER_hh_emih!E18=0,0,SER_hh_emih!E18/SER_summary!E$26)</f>
        <v>0</v>
      </c>
      <c r="F18" s="103">
        <f>IF(SER_hh_emih!F18=0,0,SER_hh_emih!F18/SER_summary!F$26)</f>
        <v>0</v>
      </c>
      <c r="G18" s="103">
        <f>IF(SER_hh_emih!G18=0,0,SER_hh_emih!G18/SER_summary!G$26)</f>
        <v>0</v>
      </c>
      <c r="H18" s="103">
        <f>IF(SER_hh_emih!H18=0,0,SER_hh_emih!H18/SER_summary!H$26)</f>
        <v>0</v>
      </c>
      <c r="I18" s="103">
        <f>IF(SER_hh_emih!I18=0,0,SER_hh_emih!I18/SER_summary!I$26)</f>
        <v>0</v>
      </c>
      <c r="J18" s="103">
        <f>IF(SER_hh_emih!J18=0,0,SER_hh_emih!J18/SER_summary!J$26)</f>
        <v>0</v>
      </c>
      <c r="K18" s="103">
        <f>IF(SER_hh_emih!K18=0,0,SER_hh_emih!K18/SER_summary!K$26)</f>
        <v>0</v>
      </c>
      <c r="L18" s="103">
        <f>IF(SER_hh_emih!L18=0,0,SER_hh_emih!L18/SER_summary!L$26)</f>
        <v>0</v>
      </c>
      <c r="M18" s="103">
        <f>IF(SER_hh_emih!M18=0,0,SER_hh_emih!M18/SER_summary!M$26)</f>
        <v>0</v>
      </c>
      <c r="N18" s="103">
        <f>IF(SER_hh_emih!N18=0,0,SER_hh_emih!N18/SER_summary!N$26)</f>
        <v>0</v>
      </c>
      <c r="O18" s="103">
        <f>IF(SER_hh_emih!O18=0,0,SER_hh_emih!O18/SER_summary!O$26)</f>
        <v>0</v>
      </c>
      <c r="P18" s="103">
        <f>IF(SER_hh_emih!P18=0,0,SER_hh_emih!P18/SER_summary!P$26)</f>
        <v>0</v>
      </c>
      <c r="Q18" s="103">
        <f>IF(SER_hh_emih!Q18=0,0,SER_hh_emih!Q18/SER_summary!Q$26)</f>
        <v>0</v>
      </c>
    </row>
    <row r="19" spans="1:17" ht="12.95" customHeight="1" x14ac:dyDescent="0.25">
      <c r="A19" s="90" t="s">
        <v>47</v>
      </c>
      <c r="B19" s="101">
        <f>IF(SER_hh_emih!B19=0,0,SER_hh_emih!B19/SER_summary!B$26)</f>
        <v>2.0389415109747353</v>
      </c>
      <c r="C19" s="101">
        <f>IF(SER_hh_emih!C19=0,0,SER_hh_emih!C19/SER_summary!C$26)</f>
        <v>2.0134929441381608</v>
      </c>
      <c r="D19" s="101">
        <f>IF(SER_hh_emih!D19=0,0,SER_hh_emih!D19/SER_summary!D$26)</f>
        <v>2.0592541194709555</v>
      </c>
      <c r="E19" s="101">
        <f>IF(SER_hh_emih!E19=0,0,SER_hh_emih!E19/SER_summary!E$26)</f>
        <v>2.0212623299506935</v>
      </c>
      <c r="F19" s="101">
        <f>IF(SER_hh_emih!F19=0,0,SER_hh_emih!F19/SER_summary!F$26)</f>
        <v>2.00026116714983</v>
      </c>
      <c r="G19" s="101">
        <f>IF(SER_hh_emih!G19=0,0,SER_hh_emih!G19/SER_summary!G$26)</f>
        <v>2.0454491749015178</v>
      </c>
      <c r="H19" s="101">
        <f>IF(SER_hh_emih!H19=0,0,SER_hh_emih!H19/SER_summary!H$26)</f>
        <v>2.0786991870504878</v>
      </c>
      <c r="I19" s="101">
        <f>IF(SER_hh_emih!I19=0,0,SER_hh_emih!I19/SER_summary!I$26)</f>
        <v>2.1057180728481213</v>
      </c>
      <c r="J19" s="101">
        <f>IF(SER_hh_emih!J19=0,0,SER_hh_emih!J19/SER_summary!J$26)</f>
        <v>2.1875640140961017</v>
      </c>
      <c r="K19" s="101">
        <f>IF(SER_hh_emih!K19=0,0,SER_hh_emih!K19/SER_summary!K$26)</f>
        <v>2.3361145816485003</v>
      </c>
      <c r="L19" s="101">
        <f>IF(SER_hh_emih!L19=0,0,SER_hh_emih!L19/SER_summary!L$26)</f>
        <v>2.3428944338992026</v>
      </c>
      <c r="M19" s="101">
        <f>IF(SER_hh_emih!M19=0,0,SER_hh_emih!M19/SER_summary!M$26)</f>
        <v>2.3122711749673557</v>
      </c>
      <c r="N19" s="101">
        <f>IF(SER_hh_emih!N19=0,0,SER_hh_emih!N19/SER_summary!N$26)</f>
        <v>2.306513356283177</v>
      </c>
      <c r="O19" s="101">
        <f>IF(SER_hh_emih!O19=0,0,SER_hh_emih!O19/SER_summary!O$26)</f>
        <v>2.3010398609685874</v>
      </c>
      <c r="P19" s="101">
        <f>IF(SER_hh_emih!P19=0,0,SER_hh_emih!P19/SER_summary!P$26)</f>
        <v>2.2667918268721237</v>
      </c>
      <c r="Q19" s="101">
        <f>IF(SER_hh_emih!Q19=0,0,SER_hh_emih!Q19/SER_summary!Q$26)</f>
        <v>2.2303322626687518</v>
      </c>
    </row>
    <row r="20" spans="1:17" ht="12" customHeight="1" x14ac:dyDescent="0.25">
      <c r="A20" s="88" t="s">
        <v>38</v>
      </c>
      <c r="B20" s="100">
        <f>IF(SER_hh_emih!B20=0,0,SER_hh_emih!B20/SER_summary!B$26)</f>
        <v>0</v>
      </c>
      <c r="C20" s="100">
        <f>IF(SER_hh_emih!C20=0,0,SER_hh_emih!C20/SER_summary!C$26)</f>
        <v>0</v>
      </c>
      <c r="D20" s="100">
        <f>IF(SER_hh_emih!D20=0,0,SER_hh_emih!D20/SER_summary!D$26)</f>
        <v>0</v>
      </c>
      <c r="E20" s="100">
        <f>IF(SER_hh_emih!E20=0,0,SER_hh_emih!E20/SER_summary!E$26)</f>
        <v>0</v>
      </c>
      <c r="F20" s="100">
        <f>IF(SER_hh_emih!F20=0,0,SER_hh_emih!F20/SER_summary!F$26)</f>
        <v>0</v>
      </c>
      <c r="G20" s="100">
        <f>IF(SER_hh_emih!G20=0,0,SER_hh_emih!G20/SER_summary!G$26)</f>
        <v>0</v>
      </c>
      <c r="H20" s="100">
        <f>IF(SER_hh_emih!H20=0,0,SER_hh_emih!H20/SER_summary!H$26)</f>
        <v>0</v>
      </c>
      <c r="I20" s="100">
        <f>IF(SER_hh_emih!I20=0,0,SER_hh_emih!I20/SER_summary!I$26)</f>
        <v>0</v>
      </c>
      <c r="J20" s="100">
        <f>IF(SER_hh_emih!J20=0,0,SER_hh_emih!J20/SER_summary!J$26)</f>
        <v>0</v>
      </c>
      <c r="K20" s="100">
        <f>IF(SER_hh_emih!K20=0,0,SER_hh_emih!K20/SER_summary!K$26)</f>
        <v>0</v>
      </c>
      <c r="L20" s="100">
        <f>IF(SER_hh_emih!L20=0,0,SER_hh_emih!L20/SER_summary!L$26)</f>
        <v>0</v>
      </c>
      <c r="M20" s="100">
        <f>IF(SER_hh_emih!M20=0,0,SER_hh_emih!M20/SER_summary!M$26)</f>
        <v>0</v>
      </c>
      <c r="N20" s="100">
        <f>IF(SER_hh_emih!N20=0,0,SER_hh_emih!N20/SER_summary!N$26)</f>
        <v>0</v>
      </c>
      <c r="O20" s="100">
        <f>IF(SER_hh_emih!O20=0,0,SER_hh_emih!O20/SER_summary!O$26)</f>
        <v>0</v>
      </c>
      <c r="P20" s="100">
        <f>IF(SER_hh_emih!P20=0,0,SER_hh_emih!P20/SER_summary!P$26)</f>
        <v>0</v>
      </c>
      <c r="Q20" s="100">
        <f>IF(SER_hh_emih!Q20=0,0,SER_hh_emih!Q20/SER_summary!Q$26)</f>
        <v>0</v>
      </c>
    </row>
    <row r="21" spans="1:17" s="28" customFormat="1" ht="12" customHeight="1" x14ac:dyDescent="0.25">
      <c r="A21" s="88" t="s">
        <v>66</v>
      </c>
      <c r="B21" s="100">
        <f>IF(SER_hh_emih!B21=0,0,SER_hh_emih!B21/SER_summary!B$26)</f>
        <v>0</v>
      </c>
      <c r="C21" s="100">
        <f>IF(SER_hh_emih!C21=0,0,SER_hh_emih!C21/SER_summary!C$26)</f>
        <v>0</v>
      </c>
      <c r="D21" s="100">
        <f>IF(SER_hh_emih!D21=0,0,SER_hh_emih!D21/SER_summary!D$26)</f>
        <v>0</v>
      </c>
      <c r="E21" s="100">
        <f>IF(SER_hh_emih!E21=0,0,SER_hh_emih!E21/SER_summary!E$26)</f>
        <v>0</v>
      </c>
      <c r="F21" s="100">
        <f>IF(SER_hh_emih!F21=0,0,SER_hh_emih!F21/SER_summary!F$26)</f>
        <v>0</v>
      </c>
      <c r="G21" s="100">
        <f>IF(SER_hh_emih!G21=0,0,SER_hh_emih!G21/SER_summary!G$26)</f>
        <v>0</v>
      </c>
      <c r="H21" s="100">
        <f>IF(SER_hh_emih!H21=0,0,SER_hh_emih!H21/SER_summary!H$26)</f>
        <v>0</v>
      </c>
      <c r="I21" s="100">
        <f>IF(SER_hh_emih!I21=0,0,SER_hh_emih!I21/SER_summary!I$26)</f>
        <v>0</v>
      </c>
      <c r="J21" s="100">
        <f>IF(SER_hh_emih!J21=0,0,SER_hh_emih!J21/SER_summary!J$26)</f>
        <v>0</v>
      </c>
      <c r="K21" s="100">
        <f>IF(SER_hh_emih!K21=0,0,SER_hh_emih!K21/SER_summary!K$26)</f>
        <v>0</v>
      </c>
      <c r="L21" s="100">
        <f>IF(SER_hh_emih!L21=0,0,SER_hh_emih!L21/SER_summary!L$26)</f>
        <v>0</v>
      </c>
      <c r="M21" s="100">
        <f>IF(SER_hh_emih!M21=0,0,SER_hh_emih!M21/SER_summary!M$26)</f>
        <v>0</v>
      </c>
      <c r="N21" s="100">
        <f>IF(SER_hh_emih!N21=0,0,SER_hh_emih!N21/SER_summary!N$26)</f>
        <v>0</v>
      </c>
      <c r="O21" s="100">
        <f>IF(SER_hh_emih!O21=0,0,SER_hh_emih!O21/SER_summary!O$26)</f>
        <v>0</v>
      </c>
      <c r="P21" s="100">
        <f>IF(SER_hh_emih!P21=0,0,SER_hh_emih!P21/SER_summary!P$26)</f>
        <v>0</v>
      </c>
      <c r="Q21" s="100">
        <f>IF(SER_hh_emih!Q21=0,0,SER_hh_emih!Q21/SER_summary!Q$26)</f>
        <v>0</v>
      </c>
    </row>
    <row r="22" spans="1:17" ht="12" customHeight="1" x14ac:dyDescent="0.25">
      <c r="A22" s="88" t="s">
        <v>99</v>
      </c>
      <c r="B22" s="100">
        <f>IF(SER_hh_emih!B22=0,0,SER_hh_emih!B22/SER_summary!B$26)</f>
        <v>0</v>
      </c>
      <c r="C22" s="100">
        <f>IF(SER_hh_emih!C22=0,0,SER_hh_emih!C22/SER_summary!C$26)</f>
        <v>0</v>
      </c>
      <c r="D22" s="100">
        <f>IF(SER_hh_emih!D22=0,0,SER_hh_emih!D22/SER_summary!D$26)</f>
        <v>0</v>
      </c>
      <c r="E22" s="100">
        <f>IF(SER_hh_emih!E22=0,0,SER_hh_emih!E22/SER_summary!E$26)</f>
        <v>0</v>
      </c>
      <c r="F22" s="100">
        <f>IF(SER_hh_emih!F22=0,0,SER_hh_emih!F22/SER_summary!F$26)</f>
        <v>0</v>
      </c>
      <c r="G22" s="100">
        <f>IF(SER_hh_emih!G22=0,0,SER_hh_emih!G22/SER_summary!G$26)</f>
        <v>0</v>
      </c>
      <c r="H22" s="100">
        <f>IF(SER_hh_emih!H22=0,0,SER_hh_emih!H22/SER_summary!H$26)</f>
        <v>0</v>
      </c>
      <c r="I22" s="100">
        <f>IF(SER_hh_emih!I22=0,0,SER_hh_emih!I22/SER_summary!I$26)</f>
        <v>0</v>
      </c>
      <c r="J22" s="100">
        <f>IF(SER_hh_emih!J22=0,0,SER_hh_emih!J22/SER_summary!J$26)</f>
        <v>0</v>
      </c>
      <c r="K22" s="100">
        <f>IF(SER_hh_emih!K22=0,0,SER_hh_emih!K22/SER_summary!K$26)</f>
        <v>0</v>
      </c>
      <c r="L22" s="100">
        <f>IF(SER_hh_emih!L22=0,0,SER_hh_emih!L22/SER_summary!L$26)</f>
        <v>0</v>
      </c>
      <c r="M22" s="100">
        <f>IF(SER_hh_emih!M22=0,0,SER_hh_emih!M22/SER_summary!M$26)</f>
        <v>0</v>
      </c>
      <c r="N22" s="100">
        <f>IF(SER_hh_emih!N22=0,0,SER_hh_emih!N22/SER_summary!N$26)</f>
        <v>0</v>
      </c>
      <c r="O22" s="100">
        <f>IF(SER_hh_emih!O22=0,0,SER_hh_emih!O22/SER_summary!O$26)</f>
        <v>0</v>
      </c>
      <c r="P22" s="100">
        <f>IF(SER_hh_emih!P22=0,0,SER_hh_emih!P22/SER_summary!P$26)</f>
        <v>0</v>
      </c>
      <c r="Q22" s="100">
        <f>IF(SER_hh_emih!Q22=0,0,SER_hh_emih!Q22/SER_summary!Q$26)</f>
        <v>0</v>
      </c>
    </row>
    <row r="23" spans="1:17" ht="12" customHeight="1" x14ac:dyDescent="0.25">
      <c r="A23" s="88" t="s">
        <v>98</v>
      </c>
      <c r="B23" s="100">
        <f>IF(SER_hh_emih!B23=0,0,SER_hh_emih!B23/SER_summary!B$26)</f>
        <v>5.8535158811671915</v>
      </c>
      <c r="C23" s="100">
        <f>IF(SER_hh_emih!C23=0,0,SER_hh_emih!C23/SER_summary!C$26)</f>
        <v>5.8467612807051381</v>
      </c>
      <c r="D23" s="100">
        <f>IF(SER_hh_emih!D23=0,0,SER_hh_emih!D23/SER_summary!D$26)</f>
        <v>5.8661183320040662</v>
      </c>
      <c r="E23" s="100">
        <f>IF(SER_hh_emih!E23=0,0,SER_hh_emih!E23/SER_summary!E$26)</f>
        <v>5.7267748484621421</v>
      </c>
      <c r="F23" s="100">
        <f>IF(SER_hh_emih!F23=0,0,SER_hh_emih!F23/SER_summary!F$26)</f>
        <v>5.7174902772182712</v>
      </c>
      <c r="G23" s="100">
        <f>IF(SER_hh_emih!G23=0,0,SER_hh_emih!G23/SER_summary!G$26)</f>
        <v>5.7047774263543607</v>
      </c>
      <c r="H23" s="100">
        <f>IF(SER_hh_emih!H23=0,0,SER_hh_emih!H23/SER_summary!H$26)</f>
        <v>5.6825945939324045</v>
      </c>
      <c r="I23" s="100">
        <f>IF(SER_hh_emih!I23=0,0,SER_hh_emih!I23/SER_summary!I$26)</f>
        <v>5.6399948731454037</v>
      </c>
      <c r="J23" s="100">
        <f>IF(SER_hh_emih!J23=0,0,SER_hh_emih!J23/SER_summary!J$26)</f>
        <v>5.6178806520673943</v>
      </c>
      <c r="K23" s="100">
        <f>IF(SER_hh_emih!K23=0,0,SER_hh_emih!K23/SER_summary!K$26)</f>
        <v>5.5485951860378737</v>
      </c>
      <c r="L23" s="100">
        <f>IF(SER_hh_emih!L23=0,0,SER_hh_emih!L23/SER_summary!L$26)</f>
        <v>5.4938006127106682</v>
      </c>
      <c r="M23" s="100">
        <f>IF(SER_hh_emih!M23=0,0,SER_hh_emih!M23/SER_summary!M$26)</f>
        <v>5.472263536317822</v>
      </c>
      <c r="N23" s="100">
        <f>IF(SER_hh_emih!N23=0,0,SER_hh_emih!N23/SER_summary!N$26)</f>
        <v>5.4600835250924371</v>
      </c>
      <c r="O23" s="100">
        <f>IF(SER_hh_emih!O23=0,0,SER_hh_emih!O23/SER_summary!O$26)</f>
        <v>5.4466687397208409</v>
      </c>
      <c r="P23" s="100">
        <f>IF(SER_hh_emih!P23=0,0,SER_hh_emih!P23/SER_summary!P$26)</f>
        <v>5.4361945786954449</v>
      </c>
      <c r="Q23" s="100">
        <f>IF(SER_hh_emih!Q23=0,0,SER_hh_emih!Q23/SER_summary!Q$26)</f>
        <v>5.4420864384633809</v>
      </c>
    </row>
    <row r="24" spans="1:17" ht="12" customHeight="1" x14ac:dyDescent="0.25">
      <c r="A24" s="88" t="s">
        <v>34</v>
      </c>
      <c r="B24" s="100">
        <f>IF(SER_hh_emih!B24=0,0,SER_hh_emih!B24/SER_summary!B$26)</f>
        <v>0</v>
      </c>
      <c r="C24" s="100">
        <f>IF(SER_hh_emih!C24=0,0,SER_hh_emih!C24/SER_summary!C$26)</f>
        <v>0</v>
      </c>
      <c r="D24" s="100">
        <f>IF(SER_hh_emih!D24=0,0,SER_hh_emih!D24/SER_summary!D$26)</f>
        <v>0</v>
      </c>
      <c r="E24" s="100">
        <f>IF(SER_hh_emih!E24=0,0,SER_hh_emih!E24/SER_summary!E$26)</f>
        <v>0</v>
      </c>
      <c r="F24" s="100">
        <f>IF(SER_hh_emih!F24=0,0,SER_hh_emih!F24/SER_summary!F$26)</f>
        <v>0</v>
      </c>
      <c r="G24" s="100">
        <f>IF(SER_hh_emih!G24=0,0,SER_hh_emih!G24/SER_summary!G$26)</f>
        <v>0</v>
      </c>
      <c r="H24" s="100">
        <f>IF(SER_hh_emih!H24=0,0,SER_hh_emih!H24/SER_summary!H$26)</f>
        <v>0</v>
      </c>
      <c r="I24" s="100">
        <f>IF(SER_hh_emih!I24=0,0,SER_hh_emih!I24/SER_summary!I$26)</f>
        <v>0</v>
      </c>
      <c r="J24" s="100">
        <f>IF(SER_hh_emih!J24=0,0,SER_hh_emih!J24/SER_summary!J$26)</f>
        <v>0</v>
      </c>
      <c r="K24" s="100">
        <f>IF(SER_hh_emih!K24=0,0,SER_hh_emih!K24/SER_summary!K$26)</f>
        <v>0</v>
      </c>
      <c r="L24" s="100">
        <f>IF(SER_hh_emih!L24=0,0,SER_hh_emih!L24/SER_summary!L$26)</f>
        <v>0</v>
      </c>
      <c r="M24" s="100">
        <f>IF(SER_hh_emih!M24=0,0,SER_hh_emih!M24/SER_summary!M$26)</f>
        <v>0</v>
      </c>
      <c r="N24" s="100">
        <f>IF(SER_hh_emih!N24=0,0,SER_hh_emih!N24/SER_summary!N$26)</f>
        <v>0</v>
      </c>
      <c r="O24" s="100">
        <f>IF(SER_hh_emih!O24=0,0,SER_hh_emih!O24/SER_summary!O$26)</f>
        <v>0</v>
      </c>
      <c r="P24" s="100">
        <f>IF(SER_hh_emih!P24=0,0,SER_hh_emih!P24/SER_summary!P$26)</f>
        <v>0</v>
      </c>
      <c r="Q24" s="100">
        <f>IF(SER_hh_emih!Q24=0,0,SER_hh_emih!Q24/SER_summary!Q$26)</f>
        <v>0</v>
      </c>
    </row>
    <row r="25" spans="1:17" ht="12" customHeight="1" x14ac:dyDescent="0.25">
      <c r="A25" s="88" t="s">
        <v>42</v>
      </c>
      <c r="B25" s="100">
        <f>IF(SER_hh_emih!B25=0,0,SER_hh_emih!B25/SER_summary!B$26)</f>
        <v>0</v>
      </c>
      <c r="C25" s="100">
        <f>IF(SER_hh_emih!C25=0,0,SER_hh_emih!C25/SER_summary!C$26)</f>
        <v>0</v>
      </c>
      <c r="D25" s="100">
        <f>IF(SER_hh_emih!D25=0,0,SER_hh_emih!D25/SER_summary!D$26)</f>
        <v>0</v>
      </c>
      <c r="E25" s="100">
        <f>IF(SER_hh_emih!E25=0,0,SER_hh_emih!E25/SER_summary!E$26)</f>
        <v>0</v>
      </c>
      <c r="F25" s="100">
        <f>IF(SER_hh_emih!F25=0,0,SER_hh_emih!F25/SER_summary!F$26)</f>
        <v>0</v>
      </c>
      <c r="G25" s="100">
        <f>IF(SER_hh_emih!G25=0,0,SER_hh_emih!G25/SER_summary!G$26)</f>
        <v>0</v>
      </c>
      <c r="H25" s="100">
        <f>IF(SER_hh_emih!H25=0,0,SER_hh_emih!H25/SER_summary!H$26)</f>
        <v>0</v>
      </c>
      <c r="I25" s="100">
        <f>IF(SER_hh_emih!I25=0,0,SER_hh_emih!I25/SER_summary!I$26)</f>
        <v>0</v>
      </c>
      <c r="J25" s="100">
        <f>IF(SER_hh_emih!J25=0,0,SER_hh_emih!J25/SER_summary!J$26)</f>
        <v>0</v>
      </c>
      <c r="K25" s="100">
        <f>IF(SER_hh_emih!K25=0,0,SER_hh_emih!K25/SER_summary!K$26)</f>
        <v>0</v>
      </c>
      <c r="L25" s="100">
        <f>IF(SER_hh_emih!L25=0,0,SER_hh_emih!L25/SER_summary!L$26)</f>
        <v>0</v>
      </c>
      <c r="M25" s="100">
        <f>IF(SER_hh_emih!M25=0,0,SER_hh_emih!M25/SER_summary!M$26)</f>
        <v>0</v>
      </c>
      <c r="N25" s="100">
        <f>IF(SER_hh_emih!N25=0,0,SER_hh_emih!N25/SER_summary!N$26)</f>
        <v>0</v>
      </c>
      <c r="O25" s="100">
        <f>IF(SER_hh_emih!O25=0,0,SER_hh_emih!O25/SER_summary!O$26)</f>
        <v>0</v>
      </c>
      <c r="P25" s="100">
        <f>IF(SER_hh_emih!P25=0,0,SER_hh_emih!P25/SER_summary!P$26)</f>
        <v>0</v>
      </c>
      <c r="Q25" s="100">
        <f>IF(SER_hh_emih!Q25=0,0,SER_hh_emih!Q25/SER_summary!Q$26)</f>
        <v>0</v>
      </c>
    </row>
    <row r="26" spans="1:17" ht="12" customHeight="1" x14ac:dyDescent="0.25">
      <c r="A26" s="88" t="s">
        <v>30</v>
      </c>
      <c r="B26" s="22">
        <f>IF(SER_hh_emih!B26=0,0,SER_hh_emih!B26/SER_summary!B$26)</f>
        <v>0</v>
      </c>
      <c r="C26" s="22">
        <f>IF(SER_hh_emih!C26=0,0,SER_hh_emih!C26/SER_summary!C$26)</f>
        <v>0</v>
      </c>
      <c r="D26" s="22">
        <f>IF(SER_hh_emih!D26=0,0,SER_hh_emih!D26/SER_summary!D$26)</f>
        <v>0</v>
      </c>
      <c r="E26" s="22">
        <f>IF(SER_hh_emih!E26=0,0,SER_hh_emih!E26/SER_summary!E$26)</f>
        <v>0</v>
      </c>
      <c r="F26" s="22">
        <f>IF(SER_hh_emih!F26=0,0,SER_hh_emih!F26/SER_summary!F$26)</f>
        <v>0</v>
      </c>
      <c r="G26" s="22">
        <f>IF(SER_hh_emih!G26=0,0,SER_hh_emih!G26/SER_summary!G$26)</f>
        <v>0</v>
      </c>
      <c r="H26" s="22">
        <f>IF(SER_hh_emih!H26=0,0,SER_hh_emih!H26/SER_summary!H$26)</f>
        <v>0</v>
      </c>
      <c r="I26" s="22">
        <f>IF(SER_hh_emih!I26=0,0,SER_hh_emih!I26/SER_summary!I$26)</f>
        <v>0</v>
      </c>
      <c r="J26" s="22">
        <f>IF(SER_hh_emih!J26=0,0,SER_hh_emih!J26/SER_summary!J$26)</f>
        <v>0</v>
      </c>
      <c r="K26" s="22">
        <f>IF(SER_hh_emih!K26=0,0,SER_hh_emih!K26/SER_summary!K$26)</f>
        <v>0</v>
      </c>
      <c r="L26" s="22">
        <f>IF(SER_hh_emih!L26=0,0,SER_hh_emih!L26/SER_summary!L$26)</f>
        <v>0</v>
      </c>
      <c r="M26" s="22">
        <f>IF(SER_hh_emih!M26=0,0,SER_hh_emih!M26/SER_summary!M$26)</f>
        <v>0</v>
      </c>
      <c r="N26" s="22">
        <f>IF(SER_hh_emih!N26=0,0,SER_hh_emih!N26/SER_summary!N$26)</f>
        <v>0</v>
      </c>
      <c r="O26" s="22">
        <f>IF(SER_hh_emih!O26=0,0,SER_hh_emih!O26/SER_summary!O$26)</f>
        <v>0</v>
      </c>
      <c r="P26" s="22">
        <f>IF(SER_hh_emih!P26=0,0,SER_hh_emih!P26/SER_summary!P$26)</f>
        <v>0</v>
      </c>
      <c r="Q26" s="22">
        <f>IF(SER_hh_emih!Q26=0,0,SER_hh_emih!Q26/SER_summary!Q$26)</f>
        <v>0</v>
      </c>
    </row>
    <row r="27" spans="1:17" ht="12" customHeight="1" x14ac:dyDescent="0.25">
      <c r="A27" s="93" t="s">
        <v>114</v>
      </c>
      <c r="B27" s="116">
        <f>IF(SER_hh_emih!B27=0,0,SER_hh_emih!B27/SER_summary!B$26)</f>
        <v>0</v>
      </c>
      <c r="C27" s="116">
        <f>IF(SER_hh_emih!C27=0,0,SER_hh_emih!C27/SER_summary!C$26)</f>
        <v>0</v>
      </c>
      <c r="D27" s="116">
        <f>IF(SER_hh_emih!D27=0,0,SER_hh_emih!D27/SER_summary!D$26)</f>
        <v>0</v>
      </c>
      <c r="E27" s="116">
        <f>IF(SER_hh_emih!E27=0,0,SER_hh_emih!E27/SER_summary!E$26)</f>
        <v>0</v>
      </c>
      <c r="F27" s="116">
        <f>IF(SER_hh_emih!F27=0,0,SER_hh_emih!F27/SER_summary!F$26)</f>
        <v>0</v>
      </c>
      <c r="G27" s="116">
        <f>IF(SER_hh_emih!G27=0,0,SER_hh_emih!G27/SER_summary!G$26)</f>
        <v>0</v>
      </c>
      <c r="H27" s="116">
        <f>IF(SER_hh_emih!H27=0,0,SER_hh_emih!H27/SER_summary!H$26)</f>
        <v>0</v>
      </c>
      <c r="I27" s="116">
        <f>IF(SER_hh_emih!I27=0,0,SER_hh_emih!I27/SER_summary!I$26)</f>
        <v>0</v>
      </c>
      <c r="J27" s="116">
        <f>IF(SER_hh_emih!J27=0,0,SER_hh_emih!J27/SER_summary!J$26)</f>
        <v>0</v>
      </c>
      <c r="K27" s="116">
        <f>IF(SER_hh_emih!K27=0,0,SER_hh_emih!K27/SER_summary!K$26)</f>
        <v>0</v>
      </c>
      <c r="L27" s="116">
        <f>IF(SER_hh_emih!L27=0,0,SER_hh_emih!L27/SER_summary!L$26)</f>
        <v>0</v>
      </c>
      <c r="M27" s="116">
        <f>IF(SER_hh_emih!M27=0,0,SER_hh_emih!M27/SER_summary!M$26)</f>
        <v>0</v>
      </c>
      <c r="N27" s="116">
        <f>IF(SER_hh_emih!N27=0,0,SER_hh_emih!N27/SER_summary!N$26)</f>
        <v>0</v>
      </c>
      <c r="O27" s="116">
        <f>IF(SER_hh_emih!O27=0,0,SER_hh_emih!O27/SER_summary!O$26)</f>
        <v>0</v>
      </c>
      <c r="P27" s="116">
        <f>IF(SER_hh_emih!P27=0,0,SER_hh_emih!P27/SER_summary!P$26)</f>
        <v>0</v>
      </c>
      <c r="Q27" s="116">
        <f>IF(SER_hh_emih!Q27=0,0,SER_hh_emih!Q27/SER_summary!Q$26)</f>
        <v>0</v>
      </c>
    </row>
    <row r="28" spans="1:17" ht="12" customHeight="1" x14ac:dyDescent="0.25">
      <c r="A28" s="91" t="s">
        <v>113</v>
      </c>
      <c r="B28" s="117">
        <f>IF(SER_hh_emih!B28=0,0,SER_hh_emih!B28/SER_summary!B$26)</f>
        <v>0</v>
      </c>
      <c r="C28" s="117">
        <f>IF(SER_hh_emih!C28=0,0,SER_hh_emih!C28/SER_summary!C$26)</f>
        <v>0</v>
      </c>
      <c r="D28" s="117">
        <f>IF(SER_hh_emih!D28=0,0,SER_hh_emih!D28/SER_summary!D$26)</f>
        <v>0</v>
      </c>
      <c r="E28" s="117">
        <f>IF(SER_hh_emih!E28=0,0,SER_hh_emih!E28/SER_summary!E$26)</f>
        <v>0</v>
      </c>
      <c r="F28" s="117">
        <f>IF(SER_hh_emih!F28=0,0,SER_hh_emih!F28/SER_summary!F$26)</f>
        <v>0</v>
      </c>
      <c r="G28" s="117">
        <f>IF(SER_hh_emih!G28=0,0,SER_hh_emih!G28/SER_summary!G$26)</f>
        <v>0</v>
      </c>
      <c r="H28" s="117">
        <f>IF(SER_hh_emih!H28=0,0,SER_hh_emih!H28/SER_summary!H$26)</f>
        <v>0</v>
      </c>
      <c r="I28" s="117">
        <f>IF(SER_hh_emih!I28=0,0,SER_hh_emih!I28/SER_summary!I$26)</f>
        <v>0</v>
      </c>
      <c r="J28" s="117">
        <f>IF(SER_hh_emih!J28=0,0,SER_hh_emih!J28/SER_summary!J$26)</f>
        <v>0</v>
      </c>
      <c r="K28" s="117">
        <f>IF(SER_hh_emih!K28=0,0,SER_hh_emih!K28/SER_summary!K$26)</f>
        <v>0</v>
      </c>
      <c r="L28" s="117">
        <f>IF(SER_hh_emih!L28=0,0,SER_hh_emih!L28/SER_summary!L$26)</f>
        <v>0</v>
      </c>
      <c r="M28" s="117">
        <f>IF(SER_hh_emih!M28=0,0,SER_hh_emih!M28/SER_summary!M$26)</f>
        <v>0</v>
      </c>
      <c r="N28" s="117">
        <f>IF(SER_hh_emih!N28=0,0,SER_hh_emih!N28/SER_summary!N$26)</f>
        <v>0</v>
      </c>
      <c r="O28" s="117">
        <f>IF(SER_hh_emih!O28=0,0,SER_hh_emih!O28/SER_summary!O$26)</f>
        <v>0</v>
      </c>
      <c r="P28" s="117">
        <f>IF(SER_hh_emih!P28=0,0,SER_hh_emih!P28/SER_summary!P$26)</f>
        <v>0</v>
      </c>
      <c r="Q28" s="117">
        <f>IF(SER_hh_emih!Q28=0,0,SER_hh_emih!Q28/SER_summary!Q$26)</f>
        <v>0</v>
      </c>
    </row>
    <row r="29" spans="1:17" ht="12.95" customHeight="1" x14ac:dyDescent="0.25">
      <c r="A29" s="90" t="s">
        <v>46</v>
      </c>
      <c r="B29" s="101">
        <f>IF(SER_hh_emih!B29=0,0,SER_hh_emih!B29/SER_summary!B$26)</f>
        <v>2.5794933388367238</v>
      </c>
      <c r="C29" s="101">
        <f>IF(SER_hh_emih!C29=0,0,SER_hh_emih!C29/SER_summary!C$26)</f>
        <v>3.0138691646331921</v>
      </c>
      <c r="D29" s="101">
        <f>IF(SER_hh_emih!D29=0,0,SER_hh_emih!D29/SER_summary!D$26)</f>
        <v>2.9919512136963387</v>
      </c>
      <c r="E29" s="101">
        <f>IF(SER_hh_emih!E29=0,0,SER_hh_emih!E29/SER_summary!E$26)</f>
        <v>2.8825406266807261</v>
      </c>
      <c r="F29" s="101">
        <f>IF(SER_hh_emih!F29=0,0,SER_hh_emih!F29/SER_summary!F$26)</f>
        <v>2.9026995709038625</v>
      </c>
      <c r="G29" s="101">
        <f>IF(SER_hh_emih!G29=0,0,SER_hh_emih!G29/SER_summary!G$26)</f>
        <v>2.8395039076991955</v>
      </c>
      <c r="H29" s="101">
        <f>IF(SER_hh_emih!H29=0,0,SER_hh_emih!H29/SER_summary!H$26)</f>
        <v>2.7437158847869307</v>
      </c>
      <c r="I29" s="101">
        <f>IF(SER_hh_emih!I29=0,0,SER_hh_emih!I29/SER_summary!I$26)</f>
        <v>2.7503434160312068</v>
      </c>
      <c r="J29" s="101">
        <f>IF(SER_hh_emih!J29=0,0,SER_hh_emih!J29/SER_summary!J$26)</f>
        <v>2.8131484491037373</v>
      </c>
      <c r="K29" s="101">
        <f>IF(SER_hh_emih!K29=0,0,SER_hh_emih!K29/SER_summary!K$26)</f>
        <v>2.8684218422414625</v>
      </c>
      <c r="L29" s="101">
        <f>IF(SER_hh_emih!L29=0,0,SER_hh_emih!L29/SER_summary!L$26)</f>
        <v>2.8740837378397703</v>
      </c>
      <c r="M29" s="101">
        <f>IF(SER_hh_emih!M29=0,0,SER_hh_emih!M29/SER_summary!M$26)</f>
        <v>2.8485935259785626</v>
      </c>
      <c r="N29" s="101">
        <f>IF(SER_hh_emih!N29=0,0,SER_hh_emih!N29/SER_summary!N$26)</f>
        <v>2.8115228630253744</v>
      </c>
      <c r="O29" s="101">
        <f>IF(SER_hh_emih!O29=0,0,SER_hh_emih!O29/SER_summary!O$26)</f>
        <v>2.8013964960072264</v>
      </c>
      <c r="P29" s="101">
        <f>IF(SER_hh_emih!P29=0,0,SER_hh_emih!P29/SER_summary!P$26)</f>
        <v>2.7844027052303129</v>
      </c>
      <c r="Q29" s="101">
        <f>IF(SER_hh_emih!Q29=0,0,SER_hh_emih!Q29/SER_summary!Q$26)</f>
        <v>2.7177664321947623</v>
      </c>
    </row>
    <row r="30" spans="1:17" ht="12" customHeight="1" x14ac:dyDescent="0.25">
      <c r="A30" s="88" t="s">
        <v>66</v>
      </c>
      <c r="B30" s="100">
        <f>IF(SER_hh_emih!B30=0,0,SER_hh_emih!B30/SER_summary!B$26)</f>
        <v>0</v>
      </c>
      <c r="C30" s="100">
        <f>IF(SER_hh_emih!C30=0,0,SER_hh_emih!C30/SER_summary!C$26)</f>
        <v>0</v>
      </c>
      <c r="D30" s="100">
        <f>IF(SER_hh_emih!D30=0,0,SER_hh_emih!D30/SER_summary!D$26)</f>
        <v>0</v>
      </c>
      <c r="E30" s="100">
        <f>IF(SER_hh_emih!E30=0,0,SER_hh_emih!E30/SER_summary!E$26)</f>
        <v>0</v>
      </c>
      <c r="F30" s="100">
        <f>IF(SER_hh_emih!F30=0,0,SER_hh_emih!F30/SER_summary!F$26)</f>
        <v>0</v>
      </c>
      <c r="G30" s="100">
        <f>IF(SER_hh_emih!G30=0,0,SER_hh_emih!G30/SER_summary!G$26)</f>
        <v>0</v>
      </c>
      <c r="H30" s="100">
        <f>IF(SER_hh_emih!H30=0,0,SER_hh_emih!H30/SER_summary!H$26)</f>
        <v>0</v>
      </c>
      <c r="I30" s="100">
        <f>IF(SER_hh_emih!I30=0,0,SER_hh_emih!I30/SER_summary!I$26)</f>
        <v>0</v>
      </c>
      <c r="J30" s="100">
        <f>IF(SER_hh_emih!J30=0,0,SER_hh_emih!J30/SER_summary!J$26)</f>
        <v>0</v>
      </c>
      <c r="K30" s="100">
        <f>IF(SER_hh_emih!K30=0,0,SER_hh_emih!K30/SER_summary!K$26)</f>
        <v>0</v>
      </c>
      <c r="L30" s="100">
        <f>IF(SER_hh_emih!L30=0,0,SER_hh_emih!L30/SER_summary!L$26)</f>
        <v>0</v>
      </c>
      <c r="M30" s="100">
        <f>IF(SER_hh_emih!M30=0,0,SER_hh_emih!M30/SER_summary!M$26)</f>
        <v>0</v>
      </c>
      <c r="N30" s="100">
        <f>IF(SER_hh_emih!N30=0,0,SER_hh_emih!N30/SER_summary!N$26)</f>
        <v>0</v>
      </c>
      <c r="O30" s="100">
        <f>IF(SER_hh_emih!O30=0,0,SER_hh_emih!O30/SER_summary!O$26)</f>
        <v>0</v>
      </c>
      <c r="P30" s="100">
        <f>IF(SER_hh_emih!P30=0,0,SER_hh_emih!P30/SER_summary!P$26)</f>
        <v>0</v>
      </c>
      <c r="Q30" s="100">
        <f>IF(SER_hh_emih!Q30=0,0,SER_hh_emih!Q30/SER_summary!Q$26)</f>
        <v>0</v>
      </c>
    </row>
    <row r="31" spans="1:17" ht="12" customHeight="1" x14ac:dyDescent="0.25">
      <c r="A31" s="88" t="s">
        <v>98</v>
      </c>
      <c r="B31" s="100">
        <f>IF(SER_hh_emih!B31=0,0,SER_hh_emih!B31/SER_summary!B$26)</f>
        <v>6.9230751025717057</v>
      </c>
      <c r="C31" s="100">
        <f>IF(SER_hh_emih!C31=0,0,SER_hh_emih!C31/SER_summary!C$26)</f>
        <v>7.0663559681577564</v>
      </c>
      <c r="D31" s="100">
        <f>IF(SER_hh_emih!D31=0,0,SER_hh_emih!D31/SER_summary!D$26)</f>
        <v>7.0439458056706288</v>
      </c>
      <c r="E31" s="100">
        <f>IF(SER_hh_emih!E31=0,0,SER_hh_emih!E31/SER_summary!E$26)</f>
        <v>6.9035277709295739</v>
      </c>
      <c r="F31" s="100">
        <f>IF(SER_hh_emih!F31=0,0,SER_hh_emih!F31/SER_summary!F$26)</f>
        <v>6.9261968906836575</v>
      </c>
      <c r="G31" s="100">
        <f>IF(SER_hh_emih!G31=0,0,SER_hh_emih!G31/SER_summary!G$26)</f>
        <v>6.9406984849455249</v>
      </c>
      <c r="H31" s="100">
        <f>IF(SER_hh_emih!H31=0,0,SER_hh_emih!H31/SER_summary!H$26)</f>
        <v>6.9444452135858672</v>
      </c>
      <c r="I31" s="100">
        <f>IF(SER_hh_emih!I31=0,0,SER_hh_emih!I31/SER_summary!I$26)</f>
        <v>6.9943801217900816</v>
      </c>
      <c r="J31" s="100">
        <f>IF(SER_hh_emih!J31=0,0,SER_hh_emih!J31/SER_summary!J$26)</f>
        <v>7.0051919036027428</v>
      </c>
      <c r="K31" s="100">
        <f>IF(SER_hh_emih!K31=0,0,SER_hh_emih!K31/SER_summary!K$26)</f>
        <v>6.9016288936100754</v>
      </c>
      <c r="L31" s="100">
        <f>IF(SER_hh_emih!L31=0,0,SER_hh_emih!L31/SER_summary!L$26)</f>
        <v>6.889817279448371</v>
      </c>
      <c r="M31" s="100">
        <f>IF(SER_hh_emih!M31=0,0,SER_hh_emih!M31/SER_summary!M$26)</f>
        <v>6.827940693079162</v>
      </c>
      <c r="N31" s="100">
        <f>IF(SER_hh_emih!N31=0,0,SER_hh_emih!N31/SER_summary!N$26)</f>
        <v>6.7706432888299481</v>
      </c>
      <c r="O31" s="100">
        <f>IF(SER_hh_emih!O31=0,0,SER_hh_emih!O31/SER_summary!O$26)</f>
        <v>6.722235913366414</v>
      </c>
      <c r="P31" s="100">
        <f>IF(SER_hh_emih!P31=0,0,SER_hh_emih!P31/SER_summary!P$26)</f>
        <v>6.6730144915941034</v>
      </c>
      <c r="Q31" s="100">
        <f>IF(SER_hh_emih!Q31=0,0,SER_hh_emih!Q31/SER_summary!Q$26)</f>
        <v>6.6412503319765763</v>
      </c>
    </row>
    <row r="32" spans="1:17" ht="12" customHeight="1" x14ac:dyDescent="0.25">
      <c r="A32" s="88" t="s">
        <v>34</v>
      </c>
      <c r="B32" s="100">
        <f>IF(SER_hh_emih!B32=0,0,SER_hh_emih!B32/SER_summary!B$26)</f>
        <v>0</v>
      </c>
      <c r="C32" s="100">
        <f>IF(SER_hh_emih!C32=0,0,SER_hh_emih!C32/SER_summary!C$26)</f>
        <v>0</v>
      </c>
      <c r="D32" s="100">
        <f>IF(SER_hh_emih!D32=0,0,SER_hh_emih!D32/SER_summary!D$26)</f>
        <v>0</v>
      </c>
      <c r="E32" s="100">
        <f>IF(SER_hh_emih!E32=0,0,SER_hh_emih!E32/SER_summary!E$26)</f>
        <v>0</v>
      </c>
      <c r="F32" s="100">
        <f>IF(SER_hh_emih!F32=0,0,SER_hh_emih!F32/SER_summary!F$26)</f>
        <v>0</v>
      </c>
      <c r="G32" s="100">
        <f>IF(SER_hh_emih!G32=0,0,SER_hh_emih!G32/SER_summary!G$26)</f>
        <v>0</v>
      </c>
      <c r="H32" s="100">
        <f>IF(SER_hh_emih!H32=0,0,SER_hh_emih!H32/SER_summary!H$26)</f>
        <v>0</v>
      </c>
      <c r="I32" s="100">
        <f>IF(SER_hh_emih!I32=0,0,SER_hh_emih!I32/SER_summary!I$26)</f>
        <v>0</v>
      </c>
      <c r="J32" s="100">
        <f>IF(SER_hh_emih!J32=0,0,SER_hh_emih!J32/SER_summary!J$26)</f>
        <v>0</v>
      </c>
      <c r="K32" s="100">
        <f>IF(SER_hh_emih!K32=0,0,SER_hh_emih!K32/SER_summary!K$26)</f>
        <v>0</v>
      </c>
      <c r="L32" s="100">
        <f>IF(SER_hh_emih!L32=0,0,SER_hh_emih!L32/SER_summary!L$26)</f>
        <v>0</v>
      </c>
      <c r="M32" s="100">
        <f>IF(SER_hh_emih!M32=0,0,SER_hh_emih!M32/SER_summary!M$26)</f>
        <v>0</v>
      </c>
      <c r="N32" s="100">
        <f>IF(SER_hh_emih!N32=0,0,SER_hh_emih!N32/SER_summary!N$26)</f>
        <v>0</v>
      </c>
      <c r="O32" s="100">
        <f>IF(SER_hh_emih!O32=0,0,SER_hh_emih!O32/SER_summary!O$26)</f>
        <v>0</v>
      </c>
      <c r="P32" s="100">
        <f>IF(SER_hh_emih!P32=0,0,SER_hh_emih!P32/SER_summary!P$26)</f>
        <v>0</v>
      </c>
      <c r="Q32" s="100">
        <f>IF(SER_hh_emih!Q32=0,0,SER_hh_emih!Q32/SER_summary!Q$26)</f>
        <v>0</v>
      </c>
    </row>
    <row r="33" spans="1:17" ht="12" customHeight="1" x14ac:dyDescent="0.25">
      <c r="A33" s="49" t="s">
        <v>30</v>
      </c>
      <c r="B33" s="18">
        <f>IF(SER_hh_emih!B33=0,0,SER_hh_emih!B33/SER_summary!B$26)</f>
        <v>0</v>
      </c>
      <c r="C33" s="18">
        <f>IF(SER_hh_emih!C33=0,0,SER_hh_emih!C33/SER_summary!C$26)</f>
        <v>0</v>
      </c>
      <c r="D33" s="18">
        <f>IF(SER_hh_emih!D33=0,0,SER_hh_emih!D33/SER_summary!D$26)</f>
        <v>0</v>
      </c>
      <c r="E33" s="18">
        <f>IF(SER_hh_emih!E33=0,0,SER_hh_emih!E33/SER_summary!E$26)</f>
        <v>0</v>
      </c>
      <c r="F33" s="18">
        <f>IF(SER_hh_emih!F33=0,0,SER_hh_emih!F33/SER_summary!F$26)</f>
        <v>0</v>
      </c>
      <c r="G33" s="18">
        <f>IF(SER_hh_emih!G33=0,0,SER_hh_emih!G33/SER_summary!G$26)</f>
        <v>0</v>
      </c>
      <c r="H33" s="18">
        <f>IF(SER_hh_emih!H33=0,0,SER_hh_emih!H33/SER_summary!H$26)</f>
        <v>0</v>
      </c>
      <c r="I33" s="18">
        <f>IF(SER_hh_emih!I33=0,0,SER_hh_emih!I33/SER_summary!I$26)</f>
        <v>0</v>
      </c>
      <c r="J33" s="18">
        <f>IF(SER_hh_emih!J33=0,0,SER_hh_emih!J33/SER_summary!J$26)</f>
        <v>0</v>
      </c>
      <c r="K33" s="18">
        <f>IF(SER_hh_emih!K33=0,0,SER_hh_emih!K33/SER_summary!K$26)</f>
        <v>0</v>
      </c>
      <c r="L33" s="18">
        <f>IF(SER_hh_emih!L33=0,0,SER_hh_emih!L33/SER_summary!L$26)</f>
        <v>0</v>
      </c>
      <c r="M33" s="18">
        <f>IF(SER_hh_emih!M33=0,0,SER_hh_emih!M33/SER_summary!M$26)</f>
        <v>0</v>
      </c>
      <c r="N33" s="18">
        <f>IF(SER_hh_emih!N33=0,0,SER_hh_emih!N33/SER_summary!N$26)</f>
        <v>0</v>
      </c>
      <c r="O33" s="18">
        <f>IF(SER_hh_emih!O33=0,0,SER_hh_emih!O33/SER_summary!O$26)</f>
        <v>0</v>
      </c>
      <c r="P33" s="18">
        <f>IF(SER_hh_emih!P33=0,0,SER_hh_emih!P33/SER_summary!P$26)</f>
        <v>0</v>
      </c>
      <c r="Q33" s="18">
        <f>IF(SER_hh_emih!Q33=0,0,SER_hh_emih!Q33/SER_summary!Q$26)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209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/>
      <c r="C3" s="98">
        <f t="shared" ref="C3:Q3" si="0">C4</f>
        <v>8819.4649038983007</v>
      </c>
      <c r="D3" s="98">
        <f t="shared" si="0"/>
        <v>8590.4782130367639</v>
      </c>
      <c r="E3" s="98">
        <f t="shared" si="0"/>
        <v>10035.12877471022</v>
      </c>
      <c r="F3" s="98">
        <f t="shared" si="0"/>
        <v>10912.102493543653</v>
      </c>
      <c r="G3" s="98">
        <f t="shared" si="0"/>
        <v>14691.43014123694</v>
      </c>
      <c r="H3" s="98">
        <f t="shared" si="0"/>
        <v>15648.788739326152</v>
      </c>
      <c r="I3" s="98">
        <f t="shared" si="0"/>
        <v>14915.798474114956</v>
      </c>
      <c r="J3" s="98">
        <f t="shared" si="0"/>
        <v>12296.410527668659</v>
      </c>
      <c r="K3" s="98">
        <f t="shared" si="0"/>
        <v>6820.512820512824</v>
      </c>
      <c r="L3" s="98">
        <f t="shared" si="0"/>
        <v>10187.564670867621</v>
      </c>
      <c r="M3" s="98">
        <f t="shared" si="0"/>
        <v>10780.022774530627</v>
      </c>
      <c r="N3" s="98">
        <f t="shared" si="0"/>
        <v>8683.2317329639263</v>
      </c>
      <c r="O3" s="98">
        <f t="shared" si="0"/>
        <v>8508.2638254542035</v>
      </c>
      <c r="P3" s="98">
        <f t="shared" si="0"/>
        <v>10709.39750759299</v>
      </c>
      <c r="Q3" s="98">
        <f t="shared" si="0"/>
        <v>13334.790780309027</v>
      </c>
    </row>
    <row r="4" spans="1:17" ht="12.95" customHeight="1" x14ac:dyDescent="0.25">
      <c r="A4" s="90" t="s">
        <v>44</v>
      </c>
      <c r="B4" s="89"/>
      <c r="C4" s="89">
        <f t="shared" ref="C4" si="1">SUM(C5:C14)</f>
        <v>8819.4649038983007</v>
      </c>
      <c r="D4" s="89">
        <f t="shared" ref="D4:Q4" si="2">SUM(D5:D14)</f>
        <v>8590.4782130367639</v>
      </c>
      <c r="E4" s="89">
        <f t="shared" si="2"/>
        <v>10035.12877471022</v>
      </c>
      <c r="F4" s="89">
        <f t="shared" si="2"/>
        <v>10912.102493543653</v>
      </c>
      <c r="G4" s="89">
        <f t="shared" si="2"/>
        <v>14691.43014123694</v>
      </c>
      <c r="H4" s="89">
        <f t="shared" si="2"/>
        <v>15648.788739326152</v>
      </c>
      <c r="I4" s="89">
        <f t="shared" si="2"/>
        <v>14915.798474114956</v>
      </c>
      <c r="J4" s="89">
        <f t="shared" si="2"/>
        <v>12296.410527668659</v>
      </c>
      <c r="K4" s="89">
        <f t="shared" si="2"/>
        <v>6820.512820512824</v>
      </c>
      <c r="L4" s="89">
        <f t="shared" si="2"/>
        <v>10187.564670867621</v>
      </c>
      <c r="M4" s="89">
        <f t="shared" si="2"/>
        <v>10780.022774530627</v>
      </c>
      <c r="N4" s="89">
        <f t="shared" si="2"/>
        <v>8683.2317329639263</v>
      </c>
      <c r="O4" s="89">
        <f t="shared" si="2"/>
        <v>8508.2638254542035</v>
      </c>
      <c r="P4" s="89">
        <f t="shared" si="2"/>
        <v>10709.39750759299</v>
      </c>
      <c r="Q4" s="89">
        <f t="shared" si="2"/>
        <v>13334.790780309027</v>
      </c>
    </row>
    <row r="5" spans="1:17" ht="12" customHeight="1" x14ac:dyDescent="0.25">
      <c r="A5" s="88" t="s">
        <v>38</v>
      </c>
      <c r="B5" s="87"/>
      <c r="C5" s="87">
        <v>0</v>
      </c>
      <c r="D5" s="87">
        <v>511.74770549544121</v>
      </c>
      <c r="E5" s="87">
        <v>1096.0967824473562</v>
      </c>
      <c r="F5" s="87">
        <v>1178.8776992132132</v>
      </c>
      <c r="G5" s="87">
        <v>0</v>
      </c>
      <c r="H5" s="87">
        <v>884.55596297091108</v>
      </c>
      <c r="I5" s="87">
        <v>0</v>
      </c>
      <c r="J5" s="87">
        <v>0</v>
      </c>
      <c r="K5" s="87">
        <v>0</v>
      </c>
      <c r="L5" s="87">
        <v>419.25063217256604</v>
      </c>
      <c r="M5" s="87">
        <v>28.796672349335502</v>
      </c>
      <c r="N5" s="87">
        <v>54.408121353347489</v>
      </c>
      <c r="O5" s="87">
        <v>7.3157310204338213</v>
      </c>
      <c r="P5" s="87">
        <v>0</v>
      </c>
      <c r="Q5" s="87">
        <v>0</v>
      </c>
    </row>
    <row r="6" spans="1:17" ht="12" customHeight="1" x14ac:dyDescent="0.25">
      <c r="A6" s="88" t="s">
        <v>66</v>
      </c>
      <c r="B6" s="87"/>
      <c r="C6" s="87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  <c r="P6" s="87">
        <v>0</v>
      </c>
      <c r="Q6" s="87">
        <v>0</v>
      </c>
    </row>
    <row r="7" spans="1:17" ht="12" customHeight="1" x14ac:dyDescent="0.25">
      <c r="A7" s="88" t="s">
        <v>99</v>
      </c>
      <c r="B7" s="87"/>
      <c r="C7" s="87">
        <v>32.426569054078833</v>
      </c>
      <c r="D7" s="87">
        <v>469.36899178794363</v>
      </c>
      <c r="E7" s="87">
        <v>81.818038429203298</v>
      </c>
      <c r="F7" s="87">
        <v>33.370804857044256</v>
      </c>
      <c r="G7" s="87">
        <v>21.248543251260383</v>
      </c>
      <c r="H7" s="87">
        <v>765.10384949242484</v>
      </c>
      <c r="I7" s="87">
        <v>154.61000088844486</v>
      </c>
      <c r="J7" s="87">
        <v>51.406912142048412</v>
      </c>
      <c r="K7" s="87">
        <v>52.8181950214491</v>
      </c>
      <c r="L7" s="87">
        <v>23.219185317104763</v>
      </c>
      <c r="M7" s="87">
        <v>49.822251515249334</v>
      </c>
      <c r="N7" s="87">
        <v>183.43214715780402</v>
      </c>
      <c r="O7" s="87">
        <v>39.966347044789572</v>
      </c>
      <c r="P7" s="87">
        <v>60.616618746233563</v>
      </c>
      <c r="Q7" s="87">
        <v>709.25913878217284</v>
      </c>
    </row>
    <row r="8" spans="1:17" ht="12" customHeight="1" x14ac:dyDescent="0.25">
      <c r="A8" s="88" t="s">
        <v>101</v>
      </c>
      <c r="B8" s="87"/>
      <c r="C8" s="87">
        <v>0</v>
      </c>
      <c r="D8" s="87">
        <v>0</v>
      </c>
      <c r="E8" s="87">
        <v>0</v>
      </c>
      <c r="F8" s="87">
        <v>0</v>
      </c>
      <c r="G8" s="87">
        <v>4.4805686134602247</v>
      </c>
      <c r="H8" s="87">
        <v>14.866098735700096</v>
      </c>
      <c r="I8" s="87">
        <v>25.210883373710512</v>
      </c>
      <c r="J8" s="87">
        <v>39.273535375513546</v>
      </c>
      <c r="K8" s="87">
        <v>26.448804390596944</v>
      </c>
      <c r="L8" s="87">
        <v>6.4866912101183045</v>
      </c>
      <c r="M8" s="87">
        <v>47.949091109221769</v>
      </c>
      <c r="N8" s="87">
        <v>97.701111287872109</v>
      </c>
      <c r="O8" s="87">
        <v>247.20880122160315</v>
      </c>
      <c r="P8" s="87">
        <v>474.61066736418258</v>
      </c>
      <c r="Q8" s="87">
        <v>292.09428172133011</v>
      </c>
    </row>
    <row r="9" spans="1:17" ht="12" customHeight="1" x14ac:dyDescent="0.25">
      <c r="A9" s="88" t="s">
        <v>106</v>
      </c>
      <c r="B9" s="87"/>
      <c r="C9" s="87">
        <v>4485.6182897857116</v>
      </c>
      <c r="D9" s="87">
        <v>3703.5253993660481</v>
      </c>
      <c r="E9" s="87">
        <v>4078.0635667387201</v>
      </c>
      <c r="F9" s="87">
        <v>4992.2216635219584</v>
      </c>
      <c r="G9" s="87">
        <v>10128.578690500113</v>
      </c>
      <c r="H9" s="87">
        <v>8322.5388442655058</v>
      </c>
      <c r="I9" s="87">
        <v>7883.2389759626585</v>
      </c>
      <c r="J9" s="87">
        <v>7311.4262492748339</v>
      </c>
      <c r="K9" s="87">
        <v>0</v>
      </c>
      <c r="L9" s="87">
        <v>0</v>
      </c>
      <c r="M9" s="87">
        <v>5634.3200149740023</v>
      </c>
      <c r="N9" s="87">
        <v>1206.9093762622726</v>
      </c>
      <c r="O9" s="87">
        <v>2754.595235163345</v>
      </c>
      <c r="P9" s="87">
        <v>2771.866419157423</v>
      </c>
      <c r="Q9" s="87">
        <v>4373.1564409680186</v>
      </c>
    </row>
    <row r="10" spans="1:17" ht="12" customHeight="1" x14ac:dyDescent="0.25">
      <c r="A10" s="88" t="s">
        <v>34</v>
      </c>
      <c r="B10" s="87"/>
      <c r="C10" s="87">
        <v>367.11117600350303</v>
      </c>
      <c r="D10" s="87">
        <v>95.823648125429813</v>
      </c>
      <c r="E10" s="87">
        <v>275.61555743795475</v>
      </c>
      <c r="F10" s="87">
        <v>198.19647181661625</v>
      </c>
      <c r="G10" s="87">
        <v>250.27551052364288</v>
      </c>
      <c r="H10" s="87">
        <v>89.158163193655028</v>
      </c>
      <c r="I10" s="87">
        <v>302.41704964668412</v>
      </c>
      <c r="J10" s="87">
        <v>117.38933592312802</v>
      </c>
      <c r="K10" s="87">
        <v>50.340031861306009</v>
      </c>
      <c r="L10" s="87">
        <v>543.32017936481441</v>
      </c>
      <c r="M10" s="87">
        <v>523.83245046994523</v>
      </c>
      <c r="N10" s="87">
        <v>430.7770513171339</v>
      </c>
      <c r="O10" s="87">
        <v>740.30977409458444</v>
      </c>
      <c r="P10" s="87">
        <v>420.18616115538964</v>
      </c>
      <c r="Q10" s="87">
        <v>852.68708899958074</v>
      </c>
    </row>
    <row r="11" spans="1:17" ht="12" customHeight="1" x14ac:dyDescent="0.25">
      <c r="A11" s="88" t="s">
        <v>61</v>
      </c>
      <c r="B11" s="87"/>
      <c r="C11" s="87">
        <v>0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  <c r="P11" s="87">
        <v>0</v>
      </c>
      <c r="Q11" s="87">
        <v>0</v>
      </c>
    </row>
    <row r="12" spans="1:17" ht="12" customHeight="1" x14ac:dyDescent="0.25">
      <c r="A12" s="88" t="s">
        <v>42</v>
      </c>
      <c r="B12" s="87"/>
      <c r="C12" s="87">
        <v>2131.4316959423272</v>
      </c>
      <c r="D12" s="87">
        <v>1910.2712972073716</v>
      </c>
      <c r="E12" s="87">
        <v>2263.2622651404381</v>
      </c>
      <c r="F12" s="87">
        <v>2591.1297459940929</v>
      </c>
      <c r="G12" s="87">
        <v>1684.4431327296254</v>
      </c>
      <c r="H12" s="87">
        <v>0</v>
      </c>
      <c r="I12" s="87">
        <v>1545.0981892176978</v>
      </c>
      <c r="J12" s="87">
        <v>1481.0774606130476</v>
      </c>
      <c r="K12" s="87">
        <v>2572.6959525343705</v>
      </c>
      <c r="L12" s="87">
        <v>8882.2756934714216</v>
      </c>
      <c r="M12" s="87">
        <v>2938.5328073078081</v>
      </c>
      <c r="N12" s="87">
        <v>3130.0365333323002</v>
      </c>
      <c r="O12" s="87">
        <v>631.93523598065804</v>
      </c>
      <c r="P12" s="87">
        <v>2449.6711798867559</v>
      </c>
      <c r="Q12" s="87">
        <v>2381.6751255228587</v>
      </c>
    </row>
    <row r="13" spans="1:17" ht="12" customHeight="1" x14ac:dyDescent="0.25">
      <c r="A13" s="88" t="s">
        <v>105</v>
      </c>
      <c r="B13" s="87"/>
      <c r="C13" s="87">
        <v>352.446374734416</v>
      </c>
      <c r="D13" s="87">
        <v>363.13610521919986</v>
      </c>
      <c r="E13" s="87">
        <v>691.67470177658174</v>
      </c>
      <c r="F13" s="87">
        <v>391.78426678497681</v>
      </c>
      <c r="G13" s="87">
        <v>760.24132519631087</v>
      </c>
      <c r="H13" s="87">
        <v>1294.6770780055958</v>
      </c>
      <c r="I13" s="87">
        <v>1214.7633581489486</v>
      </c>
      <c r="J13" s="87">
        <v>982.04406733823839</v>
      </c>
      <c r="K13" s="87">
        <v>928.14154665130116</v>
      </c>
      <c r="L13" s="87">
        <v>313.01228933159678</v>
      </c>
      <c r="M13" s="87">
        <v>714.29974640968703</v>
      </c>
      <c r="N13" s="87">
        <v>2172.9537833452523</v>
      </c>
      <c r="O13" s="87">
        <v>2220.4793156960536</v>
      </c>
      <c r="P13" s="87">
        <v>3555.5328785256897</v>
      </c>
      <c r="Q13" s="87">
        <v>4725.918704315066</v>
      </c>
    </row>
    <row r="14" spans="1:17" ht="12" customHeight="1" x14ac:dyDescent="0.25">
      <c r="A14" s="51" t="s">
        <v>104</v>
      </c>
      <c r="B14" s="94"/>
      <c r="C14" s="94">
        <v>1450.4307983782628</v>
      </c>
      <c r="D14" s="94">
        <v>1536.6050658353295</v>
      </c>
      <c r="E14" s="94">
        <v>1548.5978627399652</v>
      </c>
      <c r="F14" s="94">
        <v>1526.5218413557504</v>
      </c>
      <c r="G14" s="94">
        <v>1842.1623704225265</v>
      </c>
      <c r="H14" s="94">
        <v>4277.8887426623587</v>
      </c>
      <c r="I14" s="94">
        <v>3790.4600168768102</v>
      </c>
      <c r="J14" s="94">
        <v>2313.7929670018489</v>
      </c>
      <c r="K14" s="94">
        <v>3190.0682900538004</v>
      </c>
      <c r="L14" s="94">
        <v>0</v>
      </c>
      <c r="M14" s="94">
        <v>842.46974039537747</v>
      </c>
      <c r="N14" s="94">
        <v>1407.0136089079442</v>
      </c>
      <c r="O14" s="94">
        <v>1866.4533852327363</v>
      </c>
      <c r="P14" s="94">
        <v>976.91358275731568</v>
      </c>
      <c r="Q14" s="94">
        <v>0</v>
      </c>
    </row>
    <row r="15" spans="1:17" ht="12" hidden="1" customHeight="1" x14ac:dyDescent="0.25">
      <c r="A15" s="97" t="s">
        <v>103</v>
      </c>
      <c r="B15" s="96"/>
      <c r="C15" s="96">
        <f t="shared" ref="C15" si="3">SUM(C5:C12)</f>
        <v>7016.5877307856208</v>
      </c>
      <c r="D15" s="96">
        <f t="shared" ref="D15:Q15" si="4">SUM(D5:D12)</f>
        <v>6690.7370419822346</v>
      </c>
      <c r="E15" s="96">
        <f t="shared" si="4"/>
        <v>7794.8562101936723</v>
      </c>
      <c r="F15" s="96">
        <f t="shared" si="4"/>
        <v>8993.7963854029258</v>
      </c>
      <c r="G15" s="96">
        <f t="shared" si="4"/>
        <v>12089.026445618103</v>
      </c>
      <c r="H15" s="96">
        <f t="shared" si="4"/>
        <v>10076.222918658197</v>
      </c>
      <c r="I15" s="96">
        <f t="shared" si="4"/>
        <v>9910.5750990891975</v>
      </c>
      <c r="J15" s="96">
        <f t="shared" si="4"/>
        <v>9000.5734933285712</v>
      </c>
      <c r="K15" s="96">
        <f t="shared" si="4"/>
        <v>2702.3029838077227</v>
      </c>
      <c r="L15" s="96">
        <f t="shared" si="4"/>
        <v>9874.5523815360248</v>
      </c>
      <c r="M15" s="96">
        <f t="shared" si="4"/>
        <v>9223.2532877255617</v>
      </c>
      <c r="N15" s="96">
        <f t="shared" si="4"/>
        <v>5103.2643407107298</v>
      </c>
      <c r="O15" s="96">
        <f t="shared" si="4"/>
        <v>4421.3311245254135</v>
      </c>
      <c r="P15" s="96">
        <f t="shared" si="4"/>
        <v>6176.951046309985</v>
      </c>
      <c r="Q15" s="96">
        <f t="shared" si="4"/>
        <v>8608.8720759939606</v>
      </c>
    </row>
    <row r="16" spans="1:17" ht="12.95" customHeight="1" x14ac:dyDescent="0.25">
      <c r="A16" s="90" t="s">
        <v>102</v>
      </c>
      <c r="B16" s="89"/>
      <c r="C16" s="89">
        <f t="shared" ref="C16" si="5">SUM(C17:C18)</f>
        <v>1619.0000000000002</v>
      </c>
      <c r="D16" s="89">
        <f t="shared" ref="D16:Q16" si="6">SUM(D17:D18)</f>
        <v>4110.0000000000009</v>
      </c>
      <c r="E16" s="89">
        <f t="shared" si="6"/>
        <v>2335.9999999999991</v>
      </c>
      <c r="F16" s="89">
        <f t="shared" si="6"/>
        <v>2689</v>
      </c>
      <c r="G16" s="89">
        <f t="shared" si="6"/>
        <v>6269.8776817539147</v>
      </c>
      <c r="H16" s="89">
        <f t="shared" si="6"/>
        <v>6548.2109128727188</v>
      </c>
      <c r="I16" s="89">
        <f t="shared" si="6"/>
        <v>7890.1133140368574</v>
      </c>
      <c r="J16" s="89">
        <f t="shared" si="6"/>
        <v>3144.9999999999945</v>
      </c>
      <c r="K16" s="89">
        <f t="shared" si="6"/>
        <v>4926.9548633308132</v>
      </c>
      <c r="L16" s="89">
        <f t="shared" si="6"/>
        <v>2969.9999999999991</v>
      </c>
      <c r="M16" s="89">
        <f t="shared" si="6"/>
        <v>1080.5658838407533</v>
      </c>
      <c r="N16" s="89">
        <f t="shared" si="6"/>
        <v>433.78039068970503</v>
      </c>
      <c r="O16" s="89">
        <f t="shared" si="6"/>
        <v>561.68885768752045</v>
      </c>
      <c r="P16" s="89">
        <f t="shared" si="6"/>
        <v>2137.790547084865</v>
      </c>
      <c r="Q16" s="89">
        <f t="shared" si="6"/>
        <v>2622.5386394469842</v>
      </c>
    </row>
    <row r="17" spans="1:17" ht="12.95" customHeight="1" x14ac:dyDescent="0.25">
      <c r="A17" s="88" t="s">
        <v>101</v>
      </c>
      <c r="B17" s="87"/>
      <c r="C17" s="87">
        <v>0</v>
      </c>
      <c r="D17" s="87">
        <v>0</v>
      </c>
      <c r="E17" s="87">
        <v>0</v>
      </c>
      <c r="F17" s="87">
        <v>0</v>
      </c>
      <c r="G17" s="87">
        <v>631.87768175391489</v>
      </c>
      <c r="H17" s="87">
        <v>67.210912872715426</v>
      </c>
      <c r="I17" s="87">
        <v>142.11331403685651</v>
      </c>
      <c r="J17" s="87">
        <v>0</v>
      </c>
      <c r="K17" s="87">
        <v>131.95486333080817</v>
      </c>
      <c r="L17" s="87">
        <v>0</v>
      </c>
      <c r="M17" s="87">
        <v>55.565883840747887</v>
      </c>
      <c r="N17" s="87">
        <v>24.780390689705957</v>
      </c>
      <c r="O17" s="87">
        <v>212.68885768752372</v>
      </c>
      <c r="P17" s="87">
        <v>428.79054708486223</v>
      </c>
      <c r="Q17" s="87">
        <v>679.53863944698617</v>
      </c>
    </row>
    <row r="18" spans="1:17" ht="12" customHeight="1" x14ac:dyDescent="0.25">
      <c r="A18" s="88" t="s">
        <v>100</v>
      </c>
      <c r="B18" s="87"/>
      <c r="C18" s="87">
        <v>1619.0000000000002</v>
      </c>
      <c r="D18" s="87">
        <v>4110.0000000000009</v>
      </c>
      <c r="E18" s="87">
        <v>2335.9999999999991</v>
      </c>
      <c r="F18" s="87">
        <v>2689</v>
      </c>
      <c r="G18" s="87">
        <v>5638</v>
      </c>
      <c r="H18" s="87">
        <v>6481.0000000000036</v>
      </c>
      <c r="I18" s="87">
        <v>7748.0000000000009</v>
      </c>
      <c r="J18" s="87">
        <v>3144.9999999999945</v>
      </c>
      <c r="K18" s="87">
        <v>4795.0000000000055</v>
      </c>
      <c r="L18" s="87">
        <v>2969.9999999999991</v>
      </c>
      <c r="M18" s="87">
        <v>1025.0000000000055</v>
      </c>
      <c r="N18" s="87">
        <v>408.99999999999909</v>
      </c>
      <c r="O18" s="87">
        <v>348.9999999999967</v>
      </c>
      <c r="P18" s="87">
        <v>1709.000000000003</v>
      </c>
      <c r="Q18" s="87">
        <v>1942.9999999999982</v>
      </c>
    </row>
    <row r="19" spans="1:17" ht="12.95" customHeight="1" x14ac:dyDescent="0.25">
      <c r="A19" s="90" t="s">
        <v>47</v>
      </c>
      <c r="B19" s="89"/>
      <c r="C19" s="89">
        <f t="shared" ref="C19" si="7">SUM(C20:C26)</f>
        <v>8819.4649038982971</v>
      </c>
      <c r="D19" s="89">
        <f t="shared" ref="D19:Q19" si="8">SUM(D20:D26)</f>
        <v>8590.4782130367639</v>
      </c>
      <c r="E19" s="89">
        <f t="shared" si="8"/>
        <v>10035.128774710218</v>
      </c>
      <c r="F19" s="89">
        <f t="shared" si="8"/>
        <v>10912.102493543651</v>
      </c>
      <c r="G19" s="89">
        <f t="shared" si="8"/>
        <v>14691.430141236942</v>
      </c>
      <c r="H19" s="89">
        <f t="shared" si="8"/>
        <v>15648.78873932615</v>
      </c>
      <c r="I19" s="89">
        <f t="shared" si="8"/>
        <v>14915.798474114952</v>
      </c>
      <c r="J19" s="89">
        <f t="shared" si="8"/>
        <v>12296.410527668664</v>
      </c>
      <c r="K19" s="89">
        <f t="shared" si="8"/>
        <v>6820.5128205128212</v>
      </c>
      <c r="L19" s="89">
        <f t="shared" si="8"/>
        <v>10187.564670867623</v>
      </c>
      <c r="M19" s="89">
        <f t="shared" si="8"/>
        <v>10780.022774530633</v>
      </c>
      <c r="N19" s="89">
        <f t="shared" si="8"/>
        <v>8683.2317329639263</v>
      </c>
      <c r="O19" s="89">
        <f t="shared" si="8"/>
        <v>8508.2638254542035</v>
      </c>
      <c r="P19" s="89">
        <f t="shared" si="8"/>
        <v>10709.397507592992</v>
      </c>
      <c r="Q19" s="89">
        <f t="shared" si="8"/>
        <v>13334.790780309031</v>
      </c>
    </row>
    <row r="20" spans="1:17" ht="12" customHeight="1" x14ac:dyDescent="0.25">
      <c r="A20" s="88" t="s">
        <v>38</v>
      </c>
      <c r="B20" s="87"/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s="28" customFormat="1" ht="12" customHeight="1" x14ac:dyDescent="0.25">
      <c r="A21" s="88" t="s">
        <v>66</v>
      </c>
      <c r="B21" s="87"/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ht="12" customHeight="1" x14ac:dyDescent="0.25">
      <c r="A22" s="88" t="s">
        <v>99</v>
      </c>
      <c r="B22" s="87"/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ht="12" customHeight="1" x14ac:dyDescent="0.25">
      <c r="A23" s="88" t="s">
        <v>98</v>
      </c>
      <c r="B23" s="87"/>
      <c r="C23" s="87">
        <v>2614.4410850510017</v>
      </c>
      <c r="D23" s="87">
        <v>3762.5847216617481</v>
      </c>
      <c r="E23" s="87">
        <v>3746.2821546732343</v>
      </c>
      <c r="F23" s="87">
        <v>3391.5174358780841</v>
      </c>
      <c r="G23" s="87">
        <v>6513.4595899947053</v>
      </c>
      <c r="H23" s="87">
        <v>6754.9505993817793</v>
      </c>
      <c r="I23" s="87">
        <v>6622.5861110951428</v>
      </c>
      <c r="J23" s="87">
        <v>7095.822022862978</v>
      </c>
      <c r="K23" s="87">
        <v>5115.8536284406609</v>
      </c>
      <c r="L23" s="87">
        <v>4552.8221068513667</v>
      </c>
      <c r="M23" s="87">
        <v>3304.2418364100554</v>
      </c>
      <c r="N23" s="87">
        <v>3082.9055816754981</v>
      </c>
      <c r="O23" s="87">
        <v>3034.6175216370602</v>
      </c>
      <c r="P23" s="87">
        <v>2970.9880429619539</v>
      </c>
      <c r="Q23" s="87">
        <v>3584.9149982848235</v>
      </c>
    </row>
    <row r="24" spans="1:17" ht="12" customHeight="1" x14ac:dyDescent="0.25">
      <c r="A24" s="88" t="s">
        <v>34</v>
      </c>
      <c r="B24" s="87"/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ht="12" customHeight="1" x14ac:dyDescent="0.25">
      <c r="A25" s="88" t="s">
        <v>42</v>
      </c>
      <c r="B25" s="87"/>
      <c r="C25" s="87">
        <v>1733.9777567997264</v>
      </c>
      <c r="D25" s="87">
        <v>1658.8187015730284</v>
      </c>
      <c r="E25" s="87">
        <v>2414.1533793080544</v>
      </c>
      <c r="F25" s="87">
        <v>1845.3244531557161</v>
      </c>
      <c r="G25" s="87">
        <v>1928.6697024431683</v>
      </c>
      <c r="H25" s="87">
        <v>2561.009843514878</v>
      </c>
      <c r="I25" s="87">
        <v>1999.5440998899696</v>
      </c>
      <c r="J25" s="87">
        <v>2264.450153245361</v>
      </c>
      <c r="K25" s="87">
        <v>1618.7021103679688</v>
      </c>
      <c r="L25" s="87">
        <v>3657.6215570889935</v>
      </c>
      <c r="M25" s="87">
        <v>4479.8417714044908</v>
      </c>
      <c r="N25" s="87">
        <v>3270.8700947734228</v>
      </c>
      <c r="O25" s="87">
        <v>2459.5565269363337</v>
      </c>
      <c r="P25" s="87">
        <v>2024.0498980229236</v>
      </c>
      <c r="Q25" s="87">
        <v>2138.4813024881678</v>
      </c>
    </row>
    <row r="26" spans="1:17" ht="12" customHeight="1" x14ac:dyDescent="0.25">
      <c r="A26" s="88" t="s">
        <v>30</v>
      </c>
      <c r="B26" s="94"/>
      <c r="C26" s="94">
        <v>4471.0460620475696</v>
      </c>
      <c r="D26" s="94">
        <v>3169.0747898019877</v>
      </c>
      <c r="E26" s="94">
        <v>3874.69324072893</v>
      </c>
      <c r="F26" s="94">
        <v>5675.260604509851</v>
      </c>
      <c r="G26" s="94">
        <v>6249.3008487990674</v>
      </c>
      <c r="H26" s="94">
        <v>6332.8282964294922</v>
      </c>
      <c r="I26" s="94">
        <v>6293.6682631298399</v>
      </c>
      <c r="J26" s="94">
        <v>2936.1383515603256</v>
      </c>
      <c r="K26" s="94">
        <v>85.957081704191296</v>
      </c>
      <c r="L26" s="94">
        <v>1977.121006927262</v>
      </c>
      <c r="M26" s="94">
        <v>2995.9391667160862</v>
      </c>
      <c r="N26" s="94">
        <v>2329.4560565150059</v>
      </c>
      <c r="O26" s="94">
        <v>3014.0897768808095</v>
      </c>
      <c r="P26" s="94">
        <v>5714.3595666081146</v>
      </c>
      <c r="Q26" s="94">
        <v>7611.3944795360412</v>
      </c>
    </row>
    <row r="27" spans="1:17" ht="12" customHeight="1" x14ac:dyDescent="0.25">
      <c r="A27" s="93" t="s">
        <v>33</v>
      </c>
      <c r="B27" s="119"/>
      <c r="C27" s="119">
        <v>0</v>
      </c>
      <c r="D27" s="119">
        <v>0</v>
      </c>
      <c r="E27" s="119">
        <v>945.01004643438569</v>
      </c>
      <c r="F27" s="119">
        <v>241.29205765955564</v>
      </c>
      <c r="G27" s="119">
        <v>338.95187799542373</v>
      </c>
      <c r="H27" s="119">
        <v>354.10414900281</v>
      </c>
      <c r="I27" s="119">
        <v>504.37397520198448</v>
      </c>
      <c r="J27" s="119">
        <v>794.43686404641107</v>
      </c>
      <c r="K27" s="119">
        <v>459.39123887929543</v>
      </c>
      <c r="L27" s="119">
        <v>1230.5069298272665</v>
      </c>
      <c r="M27" s="119">
        <v>1233.4349559729858</v>
      </c>
      <c r="N27" s="119">
        <v>1117.9214456263173</v>
      </c>
      <c r="O27" s="119">
        <v>648.62401067567157</v>
      </c>
      <c r="P27" s="119">
        <v>1211.6752740738125</v>
      </c>
      <c r="Q27" s="119">
        <v>655.76086782307129</v>
      </c>
    </row>
    <row r="28" spans="1:17" ht="12" hidden="1" customHeight="1" x14ac:dyDescent="0.25">
      <c r="A28" s="91" t="s">
        <v>33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</row>
    <row r="29" spans="1:17" ht="12.95" customHeight="1" x14ac:dyDescent="0.25">
      <c r="A29" s="90" t="s">
        <v>46</v>
      </c>
      <c r="B29" s="89"/>
      <c r="C29" s="89">
        <f t="shared" ref="C29" si="9">SUM(C30:C33)</f>
        <v>8819.4649038982971</v>
      </c>
      <c r="D29" s="89">
        <f t="shared" ref="D29:Q29" si="10">SUM(D30:D33)</f>
        <v>8590.4782130367639</v>
      </c>
      <c r="E29" s="89">
        <f t="shared" si="10"/>
        <v>10035.128774710221</v>
      </c>
      <c r="F29" s="89">
        <f t="shared" si="10"/>
        <v>10912.102493543651</v>
      </c>
      <c r="G29" s="89">
        <f t="shared" si="10"/>
        <v>14691.43014123694</v>
      </c>
      <c r="H29" s="89">
        <f t="shared" si="10"/>
        <v>15648.788739326144</v>
      </c>
      <c r="I29" s="89">
        <f t="shared" si="10"/>
        <v>14915.798474114947</v>
      </c>
      <c r="J29" s="89">
        <f t="shared" si="10"/>
        <v>12296.410527668664</v>
      </c>
      <c r="K29" s="89">
        <f t="shared" si="10"/>
        <v>6820.5128205128221</v>
      </c>
      <c r="L29" s="89">
        <f t="shared" si="10"/>
        <v>10187.564670867625</v>
      </c>
      <c r="M29" s="89">
        <f t="shared" si="10"/>
        <v>10780.022774530633</v>
      </c>
      <c r="N29" s="89">
        <f t="shared" si="10"/>
        <v>8683.2317329639263</v>
      </c>
      <c r="O29" s="89">
        <f t="shared" si="10"/>
        <v>8508.2638254542035</v>
      </c>
      <c r="P29" s="89">
        <f t="shared" si="10"/>
        <v>10709.397507592992</v>
      </c>
      <c r="Q29" s="89">
        <f t="shared" si="10"/>
        <v>13334.790780309031</v>
      </c>
    </row>
    <row r="30" spans="1:17" s="28" customFormat="1" ht="12" customHeight="1" x14ac:dyDescent="0.25">
      <c r="A30" s="88" t="s">
        <v>66</v>
      </c>
      <c r="B30" s="87"/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ht="12" customHeight="1" x14ac:dyDescent="0.25">
      <c r="A31" s="88" t="s">
        <v>98</v>
      </c>
      <c r="B31" s="87"/>
      <c r="C31" s="87">
        <v>8205.5096086596041</v>
      </c>
      <c r="D31" s="87">
        <v>3104.2849449647065</v>
      </c>
      <c r="E31" s="87">
        <v>3102.3761768230061</v>
      </c>
      <c r="F31" s="87">
        <v>4341.7675294525798</v>
      </c>
      <c r="G31" s="87">
        <v>4372.6121317694251</v>
      </c>
      <c r="H31" s="87">
        <v>4025.8485623546703</v>
      </c>
      <c r="I31" s="87">
        <v>5391.0559706003678</v>
      </c>
      <c r="J31" s="87">
        <v>5789.427788400576</v>
      </c>
      <c r="K31" s="87">
        <v>4390.2062661304672</v>
      </c>
      <c r="L31" s="87">
        <v>4056.9254936484035</v>
      </c>
      <c r="M31" s="87">
        <v>4109.3452932195942</v>
      </c>
      <c r="N31" s="87">
        <v>3042.2698599368218</v>
      </c>
      <c r="O31" s="87">
        <v>8379.8451677195026</v>
      </c>
      <c r="P31" s="87">
        <v>5641.1501732343286</v>
      </c>
      <c r="Q31" s="87">
        <v>3016.2055009674714</v>
      </c>
    </row>
    <row r="32" spans="1:17" ht="12" customHeight="1" x14ac:dyDescent="0.25">
      <c r="A32" s="88" t="s">
        <v>34</v>
      </c>
      <c r="B32" s="87"/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ht="12" customHeight="1" x14ac:dyDescent="0.25">
      <c r="A33" s="49" t="s">
        <v>30</v>
      </c>
      <c r="B33" s="86"/>
      <c r="C33" s="86">
        <v>613.95529523869277</v>
      </c>
      <c r="D33" s="86">
        <v>5486.1932680720565</v>
      </c>
      <c r="E33" s="86">
        <v>6932.7525978872145</v>
      </c>
      <c r="F33" s="86">
        <v>6570.3349640910701</v>
      </c>
      <c r="G33" s="86">
        <v>10318.818009467515</v>
      </c>
      <c r="H33" s="86">
        <v>11622.940176971475</v>
      </c>
      <c r="I33" s="86">
        <v>9524.7425035145789</v>
      </c>
      <c r="J33" s="86">
        <v>6506.9827392680882</v>
      </c>
      <c r="K33" s="86">
        <v>2430.3065543823545</v>
      </c>
      <c r="L33" s="86">
        <v>6130.639177219221</v>
      </c>
      <c r="M33" s="86">
        <v>6670.6774813110387</v>
      </c>
      <c r="N33" s="86">
        <v>5640.961873027104</v>
      </c>
      <c r="O33" s="86">
        <v>128.41865773470036</v>
      </c>
      <c r="P33" s="86">
        <v>5068.2473343586635</v>
      </c>
      <c r="Q33" s="86">
        <v>10318.58527934156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109</v>
      </c>
      <c r="B3" s="106"/>
      <c r="C3" s="106">
        <f t="shared" ref="C3:Q3" si="0">SUM(C4,C16,C19,C29)</f>
        <v>117.88593230947404</v>
      </c>
      <c r="D3" s="106">
        <f t="shared" si="0"/>
        <v>102.4065978505366</v>
      </c>
      <c r="E3" s="106">
        <f t="shared" si="0"/>
        <v>126.79554357728051</v>
      </c>
      <c r="F3" s="106">
        <f t="shared" si="0"/>
        <v>136.68931980079367</v>
      </c>
      <c r="G3" s="106">
        <f t="shared" si="0"/>
        <v>162.96471853360345</v>
      </c>
      <c r="H3" s="106">
        <f t="shared" si="0"/>
        <v>164.08432994275833</v>
      </c>
      <c r="I3" s="106">
        <f t="shared" si="0"/>
        <v>141.6228139784649</v>
      </c>
      <c r="J3" s="106">
        <f t="shared" si="0"/>
        <v>121.36778045478067</v>
      </c>
      <c r="K3" s="106">
        <f t="shared" si="0"/>
        <v>60.769657199155674</v>
      </c>
      <c r="L3" s="106">
        <f t="shared" si="0"/>
        <v>92.563636447703942</v>
      </c>
      <c r="M3" s="106">
        <f t="shared" si="0"/>
        <v>93.637187343030007</v>
      </c>
      <c r="N3" s="106">
        <f t="shared" si="0"/>
        <v>64.647605475968277</v>
      </c>
      <c r="O3" s="106">
        <f t="shared" si="0"/>
        <v>65.774215690234186</v>
      </c>
      <c r="P3" s="106">
        <f t="shared" si="0"/>
        <v>72.082189588519569</v>
      </c>
      <c r="Q3" s="106">
        <f t="shared" si="0"/>
        <v>90.824906470641793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98.35220980382212</v>
      </c>
      <c r="D4" s="101">
        <f t="shared" si="1"/>
        <v>83.535367721926406</v>
      </c>
      <c r="E4" s="101">
        <f t="shared" si="1"/>
        <v>106.49058113682132</v>
      </c>
      <c r="F4" s="101">
        <f t="shared" si="1"/>
        <v>114.22750391156598</v>
      </c>
      <c r="G4" s="101">
        <f t="shared" si="1"/>
        <v>131.90404652346362</v>
      </c>
      <c r="H4" s="101">
        <f t="shared" si="1"/>
        <v>131.06055512521695</v>
      </c>
      <c r="I4" s="101">
        <f t="shared" si="1"/>
        <v>108.83505114188905</v>
      </c>
      <c r="J4" s="101">
        <f t="shared" si="1"/>
        <v>95.061614837596622</v>
      </c>
      <c r="K4" s="101">
        <f t="shared" si="1"/>
        <v>44.230517619019153</v>
      </c>
      <c r="L4" s="101">
        <f t="shared" si="1"/>
        <v>71.31249015580417</v>
      </c>
      <c r="M4" s="101">
        <f t="shared" si="1"/>
        <v>72.411266420128456</v>
      </c>
      <c r="N4" s="101">
        <f t="shared" si="1"/>
        <v>47.679328172585976</v>
      </c>
      <c r="O4" s="101">
        <f t="shared" si="1"/>
        <v>46.968277939267978</v>
      </c>
      <c r="P4" s="101">
        <f t="shared" si="1"/>
        <v>49.660803796558568</v>
      </c>
      <c r="Q4" s="101">
        <f t="shared" si="1"/>
        <v>64.018552894823259</v>
      </c>
    </row>
    <row r="5" spans="1:17" ht="12" customHeight="1" x14ac:dyDescent="0.25">
      <c r="A5" s="88" t="s">
        <v>38</v>
      </c>
      <c r="B5" s="100"/>
      <c r="C5" s="100">
        <v>0</v>
      </c>
      <c r="D5" s="100">
        <v>3.8256992386561959</v>
      </c>
      <c r="E5" s="100">
        <v>16.129161173247997</v>
      </c>
      <c r="F5" s="100">
        <v>19.037581547455655</v>
      </c>
      <c r="G5" s="100">
        <v>0</v>
      </c>
      <c r="H5" s="100">
        <v>13.164792830325705</v>
      </c>
      <c r="I5" s="100">
        <v>0</v>
      </c>
      <c r="J5" s="100">
        <v>0</v>
      </c>
      <c r="K5" s="100">
        <v>0</v>
      </c>
      <c r="L5" s="100">
        <v>4.4120361478361731</v>
      </c>
      <c r="M5" s="100">
        <v>0.2639466698246265</v>
      </c>
      <c r="N5" s="100">
        <v>0.46014920064662945</v>
      </c>
      <c r="O5" s="100">
        <v>6.1100760275489698E-2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0.2569785479008499</v>
      </c>
      <c r="D7" s="100">
        <v>5.1296331961745754</v>
      </c>
      <c r="E7" s="100">
        <v>0.71094179945980551</v>
      </c>
      <c r="F7" s="100">
        <v>0.35764837028629481</v>
      </c>
      <c r="G7" s="100">
        <v>0.19174023408374857</v>
      </c>
      <c r="H7" s="100">
        <v>7.2497412340104352</v>
      </c>
      <c r="I7" s="100">
        <v>1.3131624810440266</v>
      </c>
      <c r="J7" s="100">
        <v>0.47934693856839361</v>
      </c>
      <c r="K7" s="100">
        <v>0.39130287530426738</v>
      </c>
      <c r="L7" s="100">
        <v>0.20693782887299461</v>
      </c>
      <c r="M7" s="100">
        <v>0.33499969948751573</v>
      </c>
      <c r="N7" s="100">
        <v>1.4942192340891014</v>
      </c>
      <c r="O7" s="100">
        <v>0.25829636247133397</v>
      </c>
      <c r="P7" s="100">
        <v>0.30473948241665283</v>
      </c>
      <c r="Q7" s="100">
        <v>4.6675745351776907</v>
      </c>
    </row>
    <row r="8" spans="1:17" ht="12" customHeight="1" x14ac:dyDescent="0.25">
      <c r="A8" s="88" t="s">
        <v>101</v>
      </c>
      <c r="B8" s="100"/>
      <c r="C8" s="100">
        <v>0</v>
      </c>
      <c r="D8" s="100">
        <v>0</v>
      </c>
      <c r="E8" s="100">
        <v>0</v>
      </c>
      <c r="F8" s="100">
        <v>0</v>
      </c>
      <c r="G8" s="100">
        <v>2.96935665050354E-2</v>
      </c>
      <c r="H8" s="100">
        <v>9.0485269697123671E-2</v>
      </c>
      <c r="I8" s="100">
        <v>0.13782077062030174</v>
      </c>
      <c r="J8" s="100">
        <v>0.22903971734804859</v>
      </c>
      <c r="K8" s="100">
        <v>0.14186844768978518</v>
      </c>
      <c r="L8" s="100">
        <v>3.5149265716744725E-2</v>
      </c>
      <c r="M8" s="100">
        <v>0.2383383193974711</v>
      </c>
      <c r="N8" s="100">
        <v>0.45840781331971803</v>
      </c>
      <c r="O8" s="100">
        <v>1.1094439901815436</v>
      </c>
      <c r="P8" s="100">
        <v>1.9677164051175944</v>
      </c>
      <c r="Q8" s="100">
        <v>1.1912285907558786</v>
      </c>
    </row>
    <row r="9" spans="1:17" ht="12" customHeight="1" x14ac:dyDescent="0.25">
      <c r="A9" s="88" t="s">
        <v>106</v>
      </c>
      <c r="B9" s="100"/>
      <c r="C9" s="100">
        <v>53.224455930636985</v>
      </c>
      <c r="D9" s="100">
        <v>39.742033366123323</v>
      </c>
      <c r="E9" s="100">
        <v>44.22763615673469</v>
      </c>
      <c r="F9" s="100">
        <v>51.328659453481691</v>
      </c>
      <c r="G9" s="100">
        <v>92.338514504378097</v>
      </c>
      <c r="H9" s="100">
        <v>68.361001209132624</v>
      </c>
      <c r="I9" s="100">
        <v>59.810324007316964</v>
      </c>
      <c r="J9" s="100">
        <v>59.975710488958754</v>
      </c>
      <c r="K9" s="100">
        <v>0</v>
      </c>
      <c r="L9" s="100">
        <v>0</v>
      </c>
      <c r="M9" s="100">
        <v>40.200258553126318</v>
      </c>
      <c r="N9" s="100">
        <v>8.0404389778384857</v>
      </c>
      <c r="O9" s="100">
        <v>17.363575972883741</v>
      </c>
      <c r="P9" s="100">
        <v>16.95652200388961</v>
      </c>
      <c r="Q9" s="100">
        <v>26.625819759837363</v>
      </c>
    </row>
    <row r="10" spans="1:17" ht="12" customHeight="1" x14ac:dyDescent="0.25">
      <c r="A10" s="88" t="s">
        <v>34</v>
      </c>
      <c r="B10" s="100"/>
      <c r="C10" s="100">
        <v>5.2460659737190571</v>
      </c>
      <c r="D10" s="100">
        <v>1.2445682362281094</v>
      </c>
      <c r="E10" s="100">
        <v>4.0027028199541972</v>
      </c>
      <c r="F10" s="100">
        <v>2.8073246395423199</v>
      </c>
      <c r="G10" s="100">
        <v>3.2123453592251514</v>
      </c>
      <c r="H10" s="100">
        <v>0.98291982512203002</v>
      </c>
      <c r="I10" s="100">
        <v>4.1450536026281783</v>
      </c>
      <c r="J10" s="100">
        <v>1.2489391760291941</v>
      </c>
      <c r="K10" s="100">
        <v>0.47910775649323034</v>
      </c>
      <c r="L10" s="100">
        <v>5.6023979258636647</v>
      </c>
      <c r="M10" s="100">
        <v>4.9590217227214328</v>
      </c>
      <c r="N10" s="100">
        <v>3.8458527145623567</v>
      </c>
      <c r="O10" s="100">
        <v>6.3325812549322942</v>
      </c>
      <c r="P10" s="100">
        <v>3.3351648382613059</v>
      </c>
      <c r="Q10" s="100">
        <v>6.7851255623313982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21.581337018822506</v>
      </c>
      <c r="D12" s="100">
        <v>17.469491409709786</v>
      </c>
      <c r="E12" s="100">
        <v>20.252123104602564</v>
      </c>
      <c r="F12" s="100">
        <v>23.724978489635202</v>
      </c>
      <c r="G12" s="100">
        <v>14.99686634738152</v>
      </c>
      <c r="H12" s="100">
        <v>0</v>
      </c>
      <c r="I12" s="100">
        <v>10.24489144756056</v>
      </c>
      <c r="J12" s="100">
        <v>10.075807232784472</v>
      </c>
      <c r="K12" s="100">
        <v>16.775845819445223</v>
      </c>
      <c r="L12" s="100">
        <v>59.630825857279184</v>
      </c>
      <c r="M12" s="100">
        <v>18.199993377898785</v>
      </c>
      <c r="N12" s="100">
        <v>18.460762243113486</v>
      </c>
      <c r="O12" s="100">
        <v>3.4947637859645422</v>
      </c>
      <c r="P12" s="100">
        <v>12.940266697900036</v>
      </c>
      <c r="Q12" s="100">
        <v>12.984910093682235</v>
      </c>
    </row>
    <row r="13" spans="1:17" ht="12" customHeight="1" x14ac:dyDescent="0.25">
      <c r="A13" s="88" t="s">
        <v>105</v>
      </c>
      <c r="B13" s="100"/>
      <c r="C13" s="100">
        <v>2.1652971450184637</v>
      </c>
      <c r="D13" s="100">
        <v>2.0396781983662255</v>
      </c>
      <c r="E13" s="100">
        <v>4.3373735963361444</v>
      </c>
      <c r="F13" s="100">
        <v>2.3970736940174442</v>
      </c>
      <c r="G13" s="100">
        <v>4.08025786505537</v>
      </c>
      <c r="H13" s="100">
        <v>6.4150303345209148</v>
      </c>
      <c r="I13" s="100">
        <v>5.4239264211811395</v>
      </c>
      <c r="J13" s="100">
        <v>4.6900180621223555</v>
      </c>
      <c r="K13" s="100">
        <v>4.0874983799691549</v>
      </c>
      <c r="L13" s="100">
        <v>1.1422066169294747</v>
      </c>
      <c r="M13" s="100">
        <v>2.117952177335074</v>
      </c>
      <c r="N13" s="100">
        <v>5.8751516149708589</v>
      </c>
      <c r="O13" s="100">
        <v>5.6431294474928997</v>
      </c>
      <c r="P13" s="100">
        <v>8.400731951961923</v>
      </c>
      <c r="Q13" s="100">
        <v>11.236598772185795</v>
      </c>
    </row>
    <row r="14" spans="1:17" ht="12" customHeight="1" x14ac:dyDescent="0.25">
      <c r="A14" s="51" t="s">
        <v>104</v>
      </c>
      <c r="B14" s="22"/>
      <c r="C14" s="22">
        <v>15.110831215561932</v>
      </c>
      <c r="D14" s="22">
        <v>13.436852980489519</v>
      </c>
      <c r="E14" s="22">
        <v>16.087056101795834</v>
      </c>
      <c r="F14" s="22">
        <v>13.715083556135529</v>
      </c>
      <c r="G14" s="22">
        <v>15.784136317042682</v>
      </c>
      <c r="H14" s="22">
        <v>33.737713068659275</v>
      </c>
      <c r="I14" s="22">
        <v>26.890107123466734</v>
      </c>
      <c r="J14" s="22">
        <v>17.508039041283137</v>
      </c>
      <c r="K14" s="22">
        <v>22.284569561358651</v>
      </c>
      <c r="L14" s="22">
        <v>0</v>
      </c>
      <c r="M14" s="22">
        <v>5.4454816968961781</v>
      </c>
      <c r="N14" s="22">
        <v>8.8192256776653082</v>
      </c>
      <c r="O14" s="22">
        <v>12.408142608842978</v>
      </c>
      <c r="P14" s="22">
        <v>5.4373887497663445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0.76724397216232443</v>
      </c>
      <c r="D15" s="104">
        <v>0.64741109617866166</v>
      </c>
      <c r="E15" s="104">
        <v>0.74358638469007343</v>
      </c>
      <c r="F15" s="104">
        <v>0.85915416101184838</v>
      </c>
      <c r="G15" s="104">
        <v>1.2704923297920088</v>
      </c>
      <c r="H15" s="104">
        <v>1.0588713537488574</v>
      </c>
      <c r="I15" s="104">
        <v>0.86976528807114717</v>
      </c>
      <c r="J15" s="104">
        <v>0.85471418050227388</v>
      </c>
      <c r="K15" s="104">
        <v>7.0324778758848308E-2</v>
      </c>
      <c r="L15" s="104">
        <v>0.28293651330594555</v>
      </c>
      <c r="M15" s="104">
        <v>0.65127420344106335</v>
      </c>
      <c r="N15" s="104">
        <v>0.2251206963800291</v>
      </c>
      <c r="O15" s="104">
        <v>0.29724375622315236</v>
      </c>
      <c r="P15" s="104">
        <v>0.31827366724509992</v>
      </c>
      <c r="Q15" s="104">
        <v>0.5272955808529054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0.80826412960289218</v>
      </c>
      <c r="D16" s="101">
        <f t="shared" si="2"/>
        <v>2.0018917017202797</v>
      </c>
      <c r="E16" s="101">
        <f t="shared" si="2"/>
        <v>1.1228376543027632</v>
      </c>
      <c r="F16" s="101">
        <f t="shared" si="2"/>
        <v>1.2818661302934176</v>
      </c>
      <c r="G16" s="101">
        <f t="shared" si="2"/>
        <v>2.7087219450419862</v>
      </c>
      <c r="H16" s="101">
        <f t="shared" si="2"/>
        <v>3.0397857055531987</v>
      </c>
      <c r="I16" s="101">
        <f t="shared" si="2"/>
        <v>3.6091024622030803</v>
      </c>
      <c r="J16" s="101">
        <f t="shared" si="2"/>
        <v>1.4420189523748814</v>
      </c>
      <c r="K16" s="101">
        <f t="shared" si="2"/>
        <v>2.1987334864921251</v>
      </c>
      <c r="L16" s="101">
        <f t="shared" si="2"/>
        <v>1.3427581938734097</v>
      </c>
      <c r="M16" s="101">
        <f t="shared" si="2"/>
        <v>0.45929366638332808</v>
      </c>
      <c r="N16" s="101">
        <f t="shared" si="2"/>
        <v>0.18144445248354082</v>
      </c>
      <c r="O16" s="101">
        <f t="shared" si="2"/>
        <v>0.17254503710876382</v>
      </c>
      <c r="P16" s="101">
        <f t="shared" si="2"/>
        <v>0.7615716749187047</v>
      </c>
      <c r="Q16" s="101">
        <f t="shared" si="2"/>
        <v>0.86044588401494171</v>
      </c>
    </row>
    <row r="17" spans="1:17" ht="12.95" customHeight="1" x14ac:dyDescent="0.25">
      <c r="A17" s="88" t="s">
        <v>101</v>
      </c>
      <c r="B17" s="103"/>
      <c r="C17" s="103">
        <v>0</v>
      </c>
      <c r="D17" s="103">
        <v>0</v>
      </c>
      <c r="E17" s="103">
        <v>0</v>
      </c>
      <c r="F17" s="103">
        <v>0</v>
      </c>
      <c r="G17" s="103">
        <v>4.2288156613111312E-2</v>
      </c>
      <c r="H17" s="103">
        <v>5.2252037358618839E-3</v>
      </c>
      <c r="I17" s="103">
        <v>1.2862360152278669E-2</v>
      </c>
      <c r="J17" s="103">
        <v>0</v>
      </c>
      <c r="K17" s="103">
        <v>1.3528102688815127E-2</v>
      </c>
      <c r="L17" s="103">
        <v>0</v>
      </c>
      <c r="M17" s="103">
        <v>5.6729633635977609E-3</v>
      </c>
      <c r="N17" s="103">
        <v>2.4984906242745109E-3</v>
      </c>
      <c r="O17" s="103">
        <v>2.1615248308867869E-2</v>
      </c>
      <c r="P17" s="103">
        <v>4.4448412047971939E-2</v>
      </c>
      <c r="Q17" s="103">
        <v>8.3228527243429246E-2</v>
      </c>
    </row>
    <row r="18" spans="1:17" ht="12" customHeight="1" x14ac:dyDescent="0.25">
      <c r="A18" s="88" t="s">
        <v>100</v>
      </c>
      <c r="B18" s="103"/>
      <c r="C18" s="103">
        <v>0.80826412960289218</v>
      </c>
      <c r="D18" s="103">
        <v>2.0018917017202797</v>
      </c>
      <c r="E18" s="103">
        <v>1.1228376543027632</v>
      </c>
      <c r="F18" s="103">
        <v>1.2818661302934176</v>
      </c>
      <c r="G18" s="103">
        <v>2.6664337884288747</v>
      </c>
      <c r="H18" s="103">
        <v>3.0345605018173369</v>
      </c>
      <c r="I18" s="103">
        <v>3.5962401020508015</v>
      </c>
      <c r="J18" s="103">
        <v>1.4420189523748814</v>
      </c>
      <c r="K18" s="103">
        <v>2.1852053838033099</v>
      </c>
      <c r="L18" s="103">
        <v>1.3427581938734097</v>
      </c>
      <c r="M18" s="103">
        <v>0.45362070301973034</v>
      </c>
      <c r="N18" s="103">
        <v>0.17894596185926631</v>
      </c>
      <c r="O18" s="103">
        <v>0.15092978879989594</v>
      </c>
      <c r="P18" s="103">
        <v>0.7171232628707328</v>
      </c>
      <c r="Q18" s="103">
        <v>0.77721735677151249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7.8792730592363132</v>
      </c>
      <c r="D19" s="101">
        <f t="shared" si="3"/>
        <v>7.9143353725419487</v>
      </c>
      <c r="E19" s="101">
        <f t="shared" si="3"/>
        <v>8.9848655807134357</v>
      </c>
      <c r="F19" s="101">
        <f t="shared" si="3"/>
        <v>9.7181741735483875</v>
      </c>
      <c r="G19" s="101">
        <f t="shared" si="3"/>
        <v>13.432333424637331</v>
      </c>
      <c r="H19" s="101">
        <f t="shared" si="3"/>
        <v>14.266370021309541</v>
      </c>
      <c r="I19" s="101">
        <f t="shared" si="3"/>
        <v>13.5412404291596</v>
      </c>
      <c r="J19" s="101">
        <f t="shared" si="3"/>
        <v>11.445204441462883</v>
      </c>
      <c r="K19" s="101">
        <f t="shared" si="3"/>
        <v>6.5533609572395699</v>
      </c>
      <c r="L19" s="101">
        <f t="shared" si="3"/>
        <v>9.0818159771710949</v>
      </c>
      <c r="M19" s="101">
        <f t="shared" si="3"/>
        <v>9.3728663254206079</v>
      </c>
      <c r="N19" s="101">
        <f t="shared" si="3"/>
        <v>7.6830686725768924</v>
      </c>
      <c r="O19" s="101">
        <f t="shared" si="3"/>
        <v>7.6412650088881113</v>
      </c>
      <c r="P19" s="101">
        <f t="shared" si="3"/>
        <v>9.487135213098977</v>
      </c>
      <c r="Q19" s="101">
        <f t="shared" si="3"/>
        <v>12.01738148712464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/>
      <c r="C22" s="100">
        <v>0</v>
      </c>
      <c r="D22" s="100">
        <v>0</v>
      </c>
      <c r="E22" s="100">
        <v>0</v>
      </c>
      <c r="F22" s="100">
        <v>0</v>
      </c>
      <c r="G22" s="100">
        <v>0</v>
      </c>
      <c r="H22" s="100">
        <v>0</v>
      </c>
      <c r="I22" s="100">
        <v>0</v>
      </c>
      <c r="J22" s="100">
        <v>0</v>
      </c>
      <c r="K22" s="100">
        <v>0</v>
      </c>
      <c r="L22" s="100">
        <v>0</v>
      </c>
      <c r="M22" s="100">
        <v>0</v>
      </c>
      <c r="N22" s="100">
        <v>0</v>
      </c>
      <c r="O22" s="100">
        <v>0</v>
      </c>
      <c r="P22" s="100">
        <v>0</v>
      </c>
      <c r="Q22" s="100">
        <v>0</v>
      </c>
    </row>
    <row r="23" spans="1:17" ht="12" customHeight="1" x14ac:dyDescent="0.25">
      <c r="A23" s="88" t="s">
        <v>98</v>
      </c>
      <c r="B23" s="100"/>
      <c r="C23" s="100">
        <v>2.689621549644253</v>
      </c>
      <c r="D23" s="100">
        <v>3.8953558592198525</v>
      </c>
      <c r="E23" s="100">
        <v>3.7210759610637147</v>
      </c>
      <c r="F23" s="100">
        <v>3.455194261254265</v>
      </c>
      <c r="G23" s="100">
        <v>6.634298155110951</v>
      </c>
      <c r="H23" s="100">
        <v>6.8857199896874901</v>
      </c>
      <c r="I23" s="100">
        <v>6.6947069416651646</v>
      </c>
      <c r="J23" s="100">
        <v>7.1364586624848458</v>
      </c>
      <c r="K23" s="100">
        <v>5.1230083747232333</v>
      </c>
      <c r="L23" s="100">
        <v>4.4334689026141652</v>
      </c>
      <c r="M23" s="100">
        <v>3.1926533288899597</v>
      </c>
      <c r="N23" s="100">
        <v>2.9976305871359483</v>
      </c>
      <c r="O23" s="100">
        <v>3.0432298404866049</v>
      </c>
      <c r="P23" s="100">
        <v>2.9220459750115921</v>
      </c>
      <c r="Q23" s="100">
        <v>3.695187096690391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1.4798320345806777</v>
      </c>
      <c r="D25" s="100">
        <v>1.4077158437636301</v>
      </c>
      <c r="E25" s="100">
        <v>1.9747693168137177</v>
      </c>
      <c r="F25" s="100">
        <v>1.5475325108228151</v>
      </c>
      <c r="G25" s="100">
        <v>1.5801118931016158</v>
      </c>
      <c r="H25" s="100">
        <v>2.1089111671086331</v>
      </c>
      <c r="I25" s="100">
        <v>1.614956098858856</v>
      </c>
      <c r="J25" s="100">
        <v>1.8059992378674141</v>
      </c>
      <c r="K25" s="100">
        <v>1.2813589700536132</v>
      </c>
      <c r="L25" s="100">
        <v>2.8742763358707388</v>
      </c>
      <c r="M25" s="100">
        <v>3.5565199065791564</v>
      </c>
      <c r="N25" s="100">
        <v>2.6026562575827317</v>
      </c>
      <c r="O25" s="100">
        <v>1.9905059875033406</v>
      </c>
      <c r="P25" s="100">
        <v>1.6138444033266635</v>
      </c>
      <c r="Q25" s="100">
        <v>1.7775273009660426</v>
      </c>
    </row>
    <row r="26" spans="1:17" ht="12" customHeight="1" x14ac:dyDescent="0.25">
      <c r="A26" s="88" t="s">
        <v>30</v>
      </c>
      <c r="B26" s="22"/>
      <c r="C26" s="22">
        <v>3.7098194750113822</v>
      </c>
      <c r="D26" s="22">
        <v>2.611263669558467</v>
      </c>
      <c r="E26" s="22">
        <v>3.0775099345062542</v>
      </c>
      <c r="F26" s="22">
        <v>4.6611727952366682</v>
      </c>
      <c r="G26" s="22">
        <v>5.1414706377005288</v>
      </c>
      <c r="H26" s="22">
        <v>5.1914471667668849</v>
      </c>
      <c r="I26" s="22">
        <v>5.1170536174473353</v>
      </c>
      <c r="J26" s="22">
        <v>2.321236926270537</v>
      </c>
      <c r="K26" s="22">
        <v>4.4393804917299266E-2</v>
      </c>
      <c r="L26" s="22">
        <v>1.4929597029224633</v>
      </c>
      <c r="M26" s="22">
        <v>2.3410346721603394</v>
      </c>
      <c r="N26" s="22">
        <v>1.8248882532703776</v>
      </c>
      <c r="O26" s="22">
        <v>2.4570869150484644</v>
      </c>
      <c r="P26" s="22">
        <v>4.6681429292967085</v>
      </c>
      <c r="Q26" s="22">
        <v>6.3897521294152124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0.21151036832974907</v>
      </c>
      <c r="F27" s="121">
        <v>5.4274606234638874E-2</v>
      </c>
      <c r="G27" s="121">
        <v>7.6452738724234873E-2</v>
      </c>
      <c r="H27" s="121">
        <v>8.0291697746533622E-2</v>
      </c>
      <c r="I27" s="121">
        <v>0.11452377118824518</v>
      </c>
      <c r="J27" s="121">
        <v>0.18150961484008724</v>
      </c>
      <c r="K27" s="121">
        <v>0.10459980754542339</v>
      </c>
      <c r="L27" s="121">
        <v>0.28111103576372654</v>
      </c>
      <c r="M27" s="121">
        <v>0.28265841779115242</v>
      </c>
      <c r="N27" s="121">
        <v>0.25789357458783491</v>
      </c>
      <c r="O27" s="121">
        <v>0.15044226584970219</v>
      </c>
      <c r="P27" s="121">
        <v>0.28310190546401259</v>
      </c>
      <c r="Q27" s="121">
        <v>0.15491496005299257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10.846185316812724</v>
      </c>
      <c r="D29" s="101">
        <f t="shared" si="4"/>
        <v>8.9550030543479657</v>
      </c>
      <c r="E29" s="101">
        <f t="shared" si="4"/>
        <v>10.197259205443004</v>
      </c>
      <c r="F29" s="101">
        <f t="shared" si="4"/>
        <v>11.461775585385892</v>
      </c>
      <c r="G29" s="101">
        <f t="shared" si="4"/>
        <v>14.919616640460514</v>
      </c>
      <c r="H29" s="101">
        <f t="shared" si="4"/>
        <v>15.717619090678642</v>
      </c>
      <c r="I29" s="101">
        <f t="shared" si="4"/>
        <v>15.637419945213168</v>
      </c>
      <c r="J29" s="101">
        <f t="shared" si="4"/>
        <v>13.418942223346292</v>
      </c>
      <c r="K29" s="101">
        <f t="shared" si="4"/>
        <v>7.7870451364048314</v>
      </c>
      <c r="L29" s="101">
        <f t="shared" si="4"/>
        <v>10.826572120855269</v>
      </c>
      <c r="M29" s="101">
        <f t="shared" si="4"/>
        <v>11.393760931097617</v>
      </c>
      <c r="N29" s="101">
        <f t="shared" si="4"/>
        <v>9.1037641783218604</v>
      </c>
      <c r="O29" s="101">
        <f t="shared" si="4"/>
        <v>10.992127704969338</v>
      </c>
      <c r="P29" s="101">
        <f t="shared" si="4"/>
        <v>12.172678903943325</v>
      </c>
      <c r="Q29" s="101">
        <f t="shared" si="4"/>
        <v>13.928526204678956</v>
      </c>
    </row>
    <row r="30" spans="1:17" s="28" customFormat="1" ht="12" customHeight="1" x14ac:dyDescent="0.25">
      <c r="A30" s="88" t="s">
        <v>66</v>
      </c>
      <c r="B30" s="100"/>
      <c r="C30" s="100">
        <v>0</v>
      </c>
      <c r="D30" s="100">
        <v>0</v>
      </c>
      <c r="E30" s="100">
        <v>0</v>
      </c>
      <c r="F30" s="100">
        <v>0</v>
      </c>
      <c r="G30" s="100">
        <v>0</v>
      </c>
      <c r="H30" s="100">
        <v>0</v>
      </c>
      <c r="I30" s="100">
        <v>0</v>
      </c>
      <c r="J30" s="100">
        <v>0</v>
      </c>
      <c r="K30" s="100">
        <v>0</v>
      </c>
      <c r="L30" s="100">
        <v>0</v>
      </c>
      <c r="M30" s="100">
        <v>0</v>
      </c>
      <c r="N30" s="100">
        <v>0</v>
      </c>
      <c r="O30" s="100">
        <v>0</v>
      </c>
      <c r="P30" s="100">
        <v>0</v>
      </c>
      <c r="Q30" s="100">
        <v>0</v>
      </c>
    </row>
    <row r="31" spans="1:17" ht="12" customHeight="1" x14ac:dyDescent="0.25">
      <c r="A31" s="88" t="s">
        <v>98</v>
      </c>
      <c r="B31" s="100"/>
      <c r="C31" s="100">
        <v>10.277182085053727</v>
      </c>
      <c r="D31" s="100">
        <v>3.883158426961566</v>
      </c>
      <c r="E31" s="100">
        <v>3.8514610688306128</v>
      </c>
      <c r="F31" s="100">
        <v>5.4298463643964245</v>
      </c>
      <c r="G31" s="100">
        <v>5.4623298601974239</v>
      </c>
      <c r="H31" s="100">
        <v>5.0390567526561689</v>
      </c>
      <c r="I31" s="100">
        <v>6.812829405151807</v>
      </c>
      <c r="J31" s="100">
        <v>7.3719672588038758</v>
      </c>
      <c r="K31" s="100">
        <v>5.5589211410883417</v>
      </c>
      <c r="L31" s="100">
        <v>5.1702166255180355</v>
      </c>
      <c r="M31" s="100">
        <v>5.2433970286480669</v>
      </c>
      <c r="N31" s="100">
        <v>3.888966127684196</v>
      </c>
      <c r="O31" s="100">
        <v>10.872059385194202</v>
      </c>
      <c r="P31" s="100">
        <v>7.2779277360098975</v>
      </c>
      <c r="Q31" s="100">
        <v>3.8800860918241638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0.56900323175899692</v>
      </c>
      <c r="D33" s="18">
        <v>5.0718446273863993</v>
      </c>
      <c r="E33" s="18">
        <v>6.3457981366123901</v>
      </c>
      <c r="F33" s="18">
        <v>6.0319292209894675</v>
      </c>
      <c r="G33" s="18">
        <v>9.4572867802630913</v>
      </c>
      <c r="H33" s="18">
        <v>10.678562338022473</v>
      </c>
      <c r="I33" s="18">
        <v>8.8245905400613598</v>
      </c>
      <c r="J33" s="18">
        <v>6.0469749645424153</v>
      </c>
      <c r="K33" s="18">
        <v>2.2281239953164893</v>
      </c>
      <c r="L33" s="18">
        <v>5.6563554953372339</v>
      </c>
      <c r="M33" s="18">
        <v>6.1503639024495511</v>
      </c>
      <c r="N33" s="18">
        <v>5.2147980506376639</v>
      </c>
      <c r="O33" s="18">
        <v>0.1200683197751351</v>
      </c>
      <c r="P33" s="18">
        <v>4.8947511679334275</v>
      </c>
      <c r="Q33" s="18">
        <v>10.048440112854793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/>
      <c r="C3" s="106">
        <f t="shared" ref="C3:Q3" si="0">SUM(C4,C16,C19,C29)</f>
        <v>81.478002048182361</v>
      </c>
      <c r="D3" s="106">
        <f t="shared" si="0"/>
        <v>72.740383802713637</v>
      </c>
      <c r="E3" s="106">
        <f t="shared" si="0"/>
        <v>88.335702429979264</v>
      </c>
      <c r="F3" s="106">
        <f t="shared" si="0"/>
        <v>94.723894405635079</v>
      </c>
      <c r="G3" s="106">
        <f t="shared" si="0"/>
        <v>119.20915073710208</v>
      </c>
      <c r="H3" s="106">
        <f t="shared" si="0"/>
        <v>119.44466120255049</v>
      </c>
      <c r="I3" s="106">
        <f t="shared" si="0"/>
        <v>107.12031926946092</v>
      </c>
      <c r="J3" s="106">
        <f t="shared" si="0"/>
        <v>90.394712245740422</v>
      </c>
      <c r="K3" s="106">
        <f t="shared" si="0"/>
        <v>48.570511859514575</v>
      </c>
      <c r="L3" s="106">
        <f t="shared" si="0"/>
        <v>70.639329875247611</v>
      </c>
      <c r="M3" s="106">
        <f t="shared" si="0"/>
        <v>70.462392323919119</v>
      </c>
      <c r="N3" s="106">
        <f t="shared" si="0"/>
        <v>54.027773371806717</v>
      </c>
      <c r="O3" s="106">
        <f t="shared" si="0"/>
        <v>53.318384104378588</v>
      </c>
      <c r="P3" s="106">
        <f t="shared" si="0"/>
        <v>64.884753038034162</v>
      </c>
      <c r="Q3" s="106">
        <f t="shared" si="0"/>
        <v>82.580575665388352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69.29828984028569</v>
      </c>
      <c r="D4" s="101">
        <f t="shared" si="1"/>
        <v>58.749368895329056</v>
      </c>
      <c r="E4" s="101">
        <f t="shared" si="1"/>
        <v>74.156196372908965</v>
      </c>
      <c r="F4" s="101">
        <f t="shared" si="1"/>
        <v>78.987558058511254</v>
      </c>
      <c r="G4" s="101">
        <f t="shared" si="1"/>
        <v>96.040174132181875</v>
      </c>
      <c r="H4" s="101">
        <f t="shared" si="1"/>
        <v>94.23858222829061</v>
      </c>
      <c r="I4" s="101">
        <f t="shared" si="1"/>
        <v>81.393929465581223</v>
      </c>
      <c r="J4" s="101">
        <f t="shared" si="1"/>
        <v>71.947078425585048</v>
      </c>
      <c r="K4" s="101">
        <f t="shared" si="1"/>
        <v>35.541022873336473</v>
      </c>
      <c r="L4" s="101">
        <f t="shared" si="1"/>
        <v>55.03040603484753</v>
      </c>
      <c r="M4" s="101">
        <f t="shared" si="1"/>
        <v>55.790062967545481</v>
      </c>
      <c r="N4" s="101">
        <f t="shared" si="1"/>
        <v>42.513169839457312</v>
      </c>
      <c r="O4" s="101">
        <f t="shared" si="1"/>
        <v>41.634325411790918</v>
      </c>
      <c r="P4" s="101">
        <f t="shared" si="1"/>
        <v>49.001903756982209</v>
      </c>
      <c r="Q4" s="101">
        <f t="shared" si="1"/>
        <v>62.755445317226425</v>
      </c>
    </row>
    <row r="5" spans="1:17" ht="12" customHeight="1" x14ac:dyDescent="0.25">
      <c r="A5" s="88" t="s">
        <v>38</v>
      </c>
      <c r="B5" s="100"/>
      <c r="C5" s="100">
        <v>0</v>
      </c>
      <c r="D5" s="100">
        <v>1.9484781038213719</v>
      </c>
      <c r="E5" s="100">
        <v>8.2721316867121839</v>
      </c>
      <c r="F5" s="100">
        <v>9.8355565553136053</v>
      </c>
      <c r="G5" s="100">
        <v>0</v>
      </c>
      <c r="H5" s="100">
        <v>6.9359892749564764</v>
      </c>
      <c r="I5" s="100">
        <v>0</v>
      </c>
      <c r="J5" s="100">
        <v>0</v>
      </c>
      <c r="K5" s="100">
        <v>0</v>
      </c>
      <c r="L5" s="100">
        <v>2.3881657388701547</v>
      </c>
      <c r="M5" s="100">
        <v>0.14329090107973957</v>
      </c>
      <c r="N5" s="100">
        <v>0.25017515200052493</v>
      </c>
      <c r="O5" s="100">
        <v>3.3243865519246435E-2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0.15543177030178101</v>
      </c>
      <c r="D7" s="100">
        <v>3.1371365492210441</v>
      </c>
      <c r="E7" s="100">
        <v>0.43780601421482701</v>
      </c>
      <c r="F7" s="100">
        <v>0.22180364760489749</v>
      </c>
      <c r="G7" s="100">
        <v>0.11995475500373706</v>
      </c>
      <c r="H7" s="100">
        <v>4.580916708042861</v>
      </c>
      <c r="I7" s="100">
        <v>0.83663885323247922</v>
      </c>
      <c r="J7" s="100">
        <v>0.30749740995433372</v>
      </c>
      <c r="K7" s="100">
        <v>0.25216418806179103</v>
      </c>
      <c r="L7" s="100">
        <v>0.13414832187477541</v>
      </c>
      <c r="M7" s="100">
        <v>0.21833087499815762</v>
      </c>
      <c r="N7" s="100">
        <v>0.97866783856122086</v>
      </c>
      <c r="O7" s="100">
        <v>0.16990832376362189</v>
      </c>
      <c r="P7" s="100">
        <v>0.20124136071220311</v>
      </c>
      <c r="Q7" s="100">
        <v>3.0940772339269196</v>
      </c>
    </row>
    <row r="8" spans="1:17" ht="12" customHeight="1" x14ac:dyDescent="0.25">
      <c r="A8" s="88" t="s">
        <v>101</v>
      </c>
      <c r="B8" s="100"/>
      <c r="C8" s="100">
        <v>0</v>
      </c>
      <c r="D8" s="100">
        <v>0</v>
      </c>
      <c r="E8" s="100">
        <v>0</v>
      </c>
      <c r="F8" s="100">
        <v>0</v>
      </c>
      <c r="G8" s="100">
        <v>2.913047172654671E-2</v>
      </c>
      <c r="H8" s="100">
        <v>8.9545023284924655E-2</v>
      </c>
      <c r="I8" s="100">
        <v>0.13749991361922287</v>
      </c>
      <c r="J8" s="100">
        <v>0.23006253196703053</v>
      </c>
      <c r="K8" s="100">
        <v>0.14314349087325248</v>
      </c>
      <c r="L8" s="100">
        <v>3.5674305940142849E-2</v>
      </c>
      <c r="M8" s="100">
        <v>0.24376851951299219</v>
      </c>
      <c r="N8" s="100">
        <v>0.47357288378859547</v>
      </c>
      <c r="O8" s="100">
        <v>1.1611287845245393</v>
      </c>
      <c r="P8" s="100">
        <v>2.0944088805985825</v>
      </c>
      <c r="Q8" s="100">
        <v>1.2960756490589829</v>
      </c>
    </row>
    <row r="9" spans="1:17" ht="12" customHeight="1" x14ac:dyDescent="0.25">
      <c r="A9" s="88" t="s">
        <v>106</v>
      </c>
      <c r="B9" s="100"/>
      <c r="C9" s="100">
        <v>36.171756254461016</v>
      </c>
      <c r="D9" s="100">
        <v>27.206324917373223</v>
      </c>
      <c r="E9" s="100">
        <v>30.514698943311224</v>
      </c>
      <c r="F9" s="100">
        <v>35.703774203084151</v>
      </c>
      <c r="G9" s="100">
        <v>64.922958335600043</v>
      </c>
      <c r="H9" s="100">
        <v>48.518189224975714</v>
      </c>
      <c r="I9" s="100">
        <v>42.817489328579114</v>
      </c>
      <c r="J9" s="100">
        <v>43.239694437309254</v>
      </c>
      <c r="K9" s="100">
        <v>0</v>
      </c>
      <c r="L9" s="100">
        <v>0</v>
      </c>
      <c r="M9" s="100">
        <v>29.458333018036413</v>
      </c>
      <c r="N9" s="100">
        <v>5.92699719912072</v>
      </c>
      <c r="O9" s="100">
        <v>12.876861065433724</v>
      </c>
      <c r="P9" s="100">
        <v>12.65104501186498</v>
      </c>
      <c r="Q9" s="100">
        <v>19.986344133694619</v>
      </c>
    </row>
    <row r="10" spans="1:17" ht="12" customHeight="1" x14ac:dyDescent="0.25">
      <c r="A10" s="88" t="s">
        <v>34</v>
      </c>
      <c r="B10" s="100"/>
      <c r="C10" s="100">
        <v>2.7764595875303346</v>
      </c>
      <c r="D10" s="100">
        <v>0.66279621144259071</v>
      </c>
      <c r="E10" s="100">
        <v>2.1464897919829795</v>
      </c>
      <c r="F10" s="100">
        <v>1.5159172909196317</v>
      </c>
      <c r="G10" s="100">
        <v>1.7495246998108858</v>
      </c>
      <c r="H10" s="100">
        <v>0.53996217450857553</v>
      </c>
      <c r="I10" s="100">
        <v>2.2956009409737752</v>
      </c>
      <c r="J10" s="100">
        <v>0.69632707100173119</v>
      </c>
      <c r="K10" s="100">
        <v>0.26829075474528663</v>
      </c>
      <c r="L10" s="100">
        <v>3.1558677716511161</v>
      </c>
      <c r="M10" s="100">
        <v>2.8062511661136305</v>
      </c>
      <c r="N10" s="100">
        <v>2.1842052595590418</v>
      </c>
      <c r="O10" s="100">
        <v>3.6067875659066502</v>
      </c>
      <c r="P10" s="100">
        <v>1.9038625404135572</v>
      </c>
      <c r="Q10" s="100">
        <v>3.880135779026475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16.070199555037078</v>
      </c>
      <c r="D12" s="100">
        <v>13.086745251592225</v>
      </c>
      <c r="E12" s="100">
        <v>15.273128428111248</v>
      </c>
      <c r="F12" s="100">
        <v>18.018797768284905</v>
      </c>
      <c r="G12" s="100">
        <v>11.489859526173779</v>
      </c>
      <c r="H12" s="100">
        <v>0</v>
      </c>
      <c r="I12" s="100">
        <v>7.9841673142930683</v>
      </c>
      <c r="J12" s="100">
        <v>7.907349573729987</v>
      </c>
      <c r="K12" s="100">
        <v>13.228679979971874</v>
      </c>
      <c r="L12" s="100">
        <v>47.333423025379126</v>
      </c>
      <c r="M12" s="100">
        <v>14.515292200123163</v>
      </c>
      <c r="N12" s="100">
        <v>14.778740778651054</v>
      </c>
      <c r="O12" s="100">
        <v>2.805930736039306</v>
      </c>
      <c r="P12" s="100">
        <v>10.413676366684586</v>
      </c>
      <c r="Q12" s="100">
        <v>10.468094296138243</v>
      </c>
    </row>
    <row r="13" spans="1:17" ht="12" customHeight="1" x14ac:dyDescent="0.25">
      <c r="A13" s="88" t="s">
        <v>105</v>
      </c>
      <c r="B13" s="100"/>
      <c r="C13" s="100">
        <v>2.5793827242291605</v>
      </c>
      <c r="D13" s="100">
        <v>2.4298175786342049</v>
      </c>
      <c r="E13" s="100">
        <v>5.166496702987267</v>
      </c>
      <c r="F13" s="100">
        <v>2.8551049722849133</v>
      </c>
      <c r="G13" s="100">
        <v>4.8593305352649123</v>
      </c>
      <c r="H13" s="100">
        <v>7.6392920243507314</v>
      </c>
      <c r="I13" s="100">
        <v>6.4586768695463892</v>
      </c>
      <c r="J13" s="100">
        <v>5.5845706626129967</v>
      </c>
      <c r="K13" s="100">
        <v>4.8669951040593125</v>
      </c>
      <c r="L13" s="100">
        <v>1.6877948388253874</v>
      </c>
      <c r="M13" s="100">
        <v>3.5835176086578566</v>
      </c>
      <c r="N13" s="100">
        <v>10.962952347210042</v>
      </c>
      <c r="O13" s="100">
        <v>11.163772982710498</v>
      </c>
      <c r="P13" s="100">
        <v>17.217764180233861</v>
      </c>
      <c r="Q13" s="100">
        <v>23.474763373667059</v>
      </c>
    </row>
    <row r="14" spans="1:17" ht="12" customHeight="1" x14ac:dyDescent="0.25">
      <c r="A14" s="51" t="s">
        <v>104</v>
      </c>
      <c r="B14" s="22"/>
      <c r="C14" s="22">
        <v>10.703354828067305</v>
      </c>
      <c r="D14" s="22">
        <v>9.5742496562850423</v>
      </c>
      <c r="E14" s="22">
        <v>11.538456575324455</v>
      </c>
      <c r="F14" s="22">
        <v>9.9056234980845304</v>
      </c>
      <c r="G14" s="22">
        <v>11.499682899974317</v>
      </c>
      <c r="H14" s="22">
        <v>24.800616638553429</v>
      </c>
      <c r="I14" s="22">
        <v>19.931547562025212</v>
      </c>
      <c r="J14" s="22">
        <v>13.066495278313267</v>
      </c>
      <c r="K14" s="22">
        <v>16.70734025161676</v>
      </c>
      <c r="L14" s="22">
        <v>0</v>
      </c>
      <c r="M14" s="22">
        <v>4.1281007169534929</v>
      </c>
      <c r="N14" s="22">
        <v>6.720421314337143</v>
      </c>
      <c r="O14" s="22">
        <v>9.5015754174791063</v>
      </c>
      <c r="P14" s="22">
        <v>4.1834638358854424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0.84170512065901137</v>
      </c>
      <c r="D15" s="104">
        <v>0.70382062695935388</v>
      </c>
      <c r="E15" s="104">
        <v>0.80698823026477151</v>
      </c>
      <c r="F15" s="104">
        <v>0.93098012293459942</v>
      </c>
      <c r="G15" s="104">
        <v>1.3697329086276537</v>
      </c>
      <c r="H15" s="104">
        <v>1.1340711596179076</v>
      </c>
      <c r="I15" s="104">
        <v>0.93230868331195194</v>
      </c>
      <c r="J15" s="104">
        <v>0.91508146069643526</v>
      </c>
      <c r="K15" s="104">
        <v>7.4409104008199306E-2</v>
      </c>
      <c r="L15" s="104">
        <v>0.29533203230682237</v>
      </c>
      <c r="M15" s="104">
        <v>0.69317796207003668</v>
      </c>
      <c r="N15" s="104">
        <v>0.23743706622896843</v>
      </c>
      <c r="O15" s="104">
        <v>0.3151166704142172</v>
      </c>
      <c r="P15" s="104">
        <v>0.33644158058899931</v>
      </c>
      <c r="Q15" s="104">
        <v>0.55595485171412407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1.4080473518738537</v>
      </c>
      <c r="D16" s="101">
        <f t="shared" si="2"/>
        <v>3.5930255708517023</v>
      </c>
      <c r="E16" s="101">
        <f t="shared" si="2"/>
        <v>2.0458731901504974</v>
      </c>
      <c r="F16" s="101">
        <f t="shared" si="2"/>
        <v>2.3679473216805418</v>
      </c>
      <c r="G16" s="101">
        <f t="shared" si="2"/>
        <v>5.0909604225291725</v>
      </c>
      <c r="H16" s="101">
        <f t="shared" si="2"/>
        <v>5.7926682470482751</v>
      </c>
      <c r="I16" s="101">
        <f t="shared" si="2"/>
        <v>6.9721939892179448</v>
      </c>
      <c r="J16" s="101">
        <f t="shared" si="2"/>
        <v>2.8090509559017023</v>
      </c>
      <c r="K16" s="101">
        <f t="shared" si="2"/>
        <v>4.3324808019185177</v>
      </c>
      <c r="L16" s="101">
        <f t="shared" si="2"/>
        <v>2.670812142309984</v>
      </c>
      <c r="M16" s="101">
        <f t="shared" si="2"/>
        <v>0.92839202975107904</v>
      </c>
      <c r="N16" s="101">
        <f t="shared" si="2"/>
        <v>0.37907799574367773</v>
      </c>
      <c r="O16" s="101">
        <f t="shared" si="2"/>
        <v>0.37547076248533912</v>
      </c>
      <c r="P16" s="101">
        <f t="shared" si="2"/>
        <v>1.7168278774832557</v>
      </c>
      <c r="Q16" s="101">
        <f t="shared" si="2"/>
        <v>2.1232831253514282</v>
      </c>
    </row>
    <row r="17" spans="1:17" ht="12.95" customHeight="1" x14ac:dyDescent="0.25">
      <c r="A17" s="88" t="s">
        <v>101</v>
      </c>
      <c r="B17" s="103"/>
      <c r="C17" s="103">
        <v>0</v>
      </c>
      <c r="D17" s="103">
        <v>0</v>
      </c>
      <c r="E17" s="103">
        <v>0</v>
      </c>
      <c r="F17" s="103">
        <v>0</v>
      </c>
      <c r="G17" s="103">
        <v>8.236178279643043E-2</v>
      </c>
      <c r="H17" s="103">
        <v>1.0299285523566648E-2</v>
      </c>
      <c r="I17" s="103">
        <v>2.5717296549175411E-2</v>
      </c>
      <c r="J17" s="103">
        <v>0</v>
      </c>
      <c r="K17" s="103">
        <v>2.8069332720092821E-2</v>
      </c>
      <c r="L17" s="103">
        <v>0</v>
      </c>
      <c r="M17" s="103">
        <v>1.2427900030457958E-2</v>
      </c>
      <c r="N17" s="103">
        <v>5.6965481406260083E-3</v>
      </c>
      <c r="O17" s="103">
        <v>5.2115740448538762E-2</v>
      </c>
      <c r="P17" s="103">
        <v>0.11544145182381046</v>
      </c>
      <c r="Q17" s="103">
        <v>0.23289670335564311</v>
      </c>
    </row>
    <row r="18" spans="1:17" ht="12" customHeight="1" x14ac:dyDescent="0.25">
      <c r="A18" s="88" t="s">
        <v>100</v>
      </c>
      <c r="B18" s="103"/>
      <c r="C18" s="103">
        <v>1.4080473518738537</v>
      </c>
      <c r="D18" s="103">
        <v>3.5930255708517023</v>
      </c>
      <c r="E18" s="103">
        <v>2.0458731901504974</v>
      </c>
      <c r="F18" s="103">
        <v>2.3679473216805418</v>
      </c>
      <c r="G18" s="103">
        <v>5.0085986397327424</v>
      </c>
      <c r="H18" s="103">
        <v>5.7823689615247087</v>
      </c>
      <c r="I18" s="103">
        <v>6.9464766926687691</v>
      </c>
      <c r="J18" s="103">
        <v>2.8090509559017023</v>
      </c>
      <c r="K18" s="103">
        <v>4.304411469198425</v>
      </c>
      <c r="L18" s="103">
        <v>2.670812142309984</v>
      </c>
      <c r="M18" s="103">
        <v>0.91596412972062113</v>
      </c>
      <c r="N18" s="103">
        <v>0.3733814476030517</v>
      </c>
      <c r="O18" s="103">
        <v>0.32335502203680033</v>
      </c>
      <c r="P18" s="103">
        <v>1.6013864256594452</v>
      </c>
      <c r="Q18" s="103">
        <v>1.8903864219957851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5.2911156768021641</v>
      </c>
      <c r="D19" s="101">
        <f t="shared" si="3"/>
        <v>5.1800294140616128</v>
      </c>
      <c r="E19" s="101">
        <f t="shared" si="3"/>
        <v>6.0684607700218383</v>
      </c>
      <c r="F19" s="101">
        <f t="shared" si="3"/>
        <v>6.6636314376504258</v>
      </c>
      <c r="G19" s="101">
        <f t="shared" si="3"/>
        <v>9.0368139825978329</v>
      </c>
      <c r="H19" s="101">
        <f t="shared" si="3"/>
        <v>9.6970731735565181</v>
      </c>
      <c r="I19" s="101">
        <f t="shared" si="3"/>
        <v>9.2780913821667408</v>
      </c>
      <c r="J19" s="101">
        <f t="shared" si="3"/>
        <v>7.6826362064603453</v>
      </c>
      <c r="K19" s="101">
        <f t="shared" si="3"/>
        <v>4.2552173660678783</v>
      </c>
      <c r="L19" s="101">
        <f t="shared" si="3"/>
        <v>6.3367994251249735</v>
      </c>
      <c r="M19" s="101">
        <f t="shared" si="3"/>
        <v>6.7490703948967896</v>
      </c>
      <c r="N19" s="101">
        <f t="shared" si="3"/>
        <v>5.4953423196444016</v>
      </c>
      <c r="O19" s="101">
        <f t="shared" si="3"/>
        <v>5.4488570103789824</v>
      </c>
      <c r="P19" s="101">
        <f t="shared" si="3"/>
        <v>6.9389536995902397</v>
      </c>
      <c r="Q19" s="101">
        <f t="shared" si="3"/>
        <v>8.7438697671777721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/>
      <c r="C22" s="100">
        <v>0</v>
      </c>
      <c r="D22" s="100">
        <v>0</v>
      </c>
      <c r="E22" s="100">
        <v>0</v>
      </c>
      <c r="F22" s="100">
        <v>0</v>
      </c>
      <c r="G22" s="100">
        <v>0</v>
      </c>
      <c r="H22" s="100">
        <v>0</v>
      </c>
      <c r="I22" s="100">
        <v>0</v>
      </c>
      <c r="J22" s="100">
        <v>0</v>
      </c>
      <c r="K22" s="100">
        <v>0</v>
      </c>
      <c r="L22" s="100">
        <v>0</v>
      </c>
      <c r="M22" s="100">
        <v>0</v>
      </c>
      <c r="N22" s="100">
        <v>0</v>
      </c>
      <c r="O22" s="100">
        <v>0</v>
      </c>
      <c r="P22" s="100">
        <v>0</v>
      </c>
      <c r="Q22" s="100">
        <v>0</v>
      </c>
    </row>
    <row r="23" spans="1:17" ht="12" customHeight="1" x14ac:dyDescent="0.25">
      <c r="A23" s="88" t="s">
        <v>98</v>
      </c>
      <c r="B23" s="100"/>
      <c r="C23" s="100">
        <v>1.567254592381516</v>
      </c>
      <c r="D23" s="100">
        <v>2.2846386062783202</v>
      </c>
      <c r="E23" s="100">
        <v>2.1975358382160941</v>
      </c>
      <c r="F23" s="100">
        <v>2.0555195867127369</v>
      </c>
      <c r="G23" s="100">
        <v>3.982837736369166</v>
      </c>
      <c r="H23" s="100">
        <v>4.1716447407024528</v>
      </c>
      <c r="I23" s="100">
        <v>4.089952457806568</v>
      </c>
      <c r="J23" s="100">
        <v>4.3899111607916383</v>
      </c>
      <c r="K23" s="100">
        <v>3.1653849134037242</v>
      </c>
      <c r="L23" s="100">
        <v>2.7546578760096048</v>
      </c>
      <c r="M23" s="100">
        <v>1.9889370999563065</v>
      </c>
      <c r="N23" s="100">
        <v>1.8696072783816111</v>
      </c>
      <c r="O23" s="100">
        <v>1.8988679154539618</v>
      </c>
      <c r="P23" s="100">
        <v>1.8228937663164924</v>
      </c>
      <c r="Q23" s="100">
        <v>2.3044860724166125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1.0356565185960536</v>
      </c>
      <c r="D25" s="100">
        <v>0.99104454074050252</v>
      </c>
      <c r="E25" s="100">
        <v>1.3994661559096953</v>
      </c>
      <c r="F25" s="100">
        <v>1.1043409391754715</v>
      </c>
      <c r="G25" s="100">
        <v>1.1373575088981382</v>
      </c>
      <c r="H25" s="100">
        <v>1.5315148514451826</v>
      </c>
      <c r="I25" s="100">
        <v>1.1825075019780882</v>
      </c>
      <c r="J25" s="100">
        <v>1.3315934550789872</v>
      </c>
      <c r="K25" s="100">
        <v>0.94913793717001549</v>
      </c>
      <c r="L25" s="100">
        <v>2.1419367684555866</v>
      </c>
      <c r="M25" s="100">
        <v>2.6583325616368074</v>
      </c>
      <c r="N25" s="100">
        <v>1.9480817573855829</v>
      </c>
      <c r="O25" s="100">
        <v>1.4908102531271834</v>
      </c>
      <c r="P25" s="100">
        <v>1.20889251763647</v>
      </c>
      <c r="Q25" s="100">
        <v>1.3314932069625816</v>
      </c>
    </row>
    <row r="26" spans="1:17" ht="12" customHeight="1" x14ac:dyDescent="0.25">
      <c r="A26" s="88" t="s">
        <v>30</v>
      </c>
      <c r="B26" s="22"/>
      <c r="C26" s="22">
        <v>2.6882045658245941</v>
      </c>
      <c r="D26" s="22">
        <v>1.90434626704279</v>
      </c>
      <c r="E26" s="22">
        <v>2.259948407566299</v>
      </c>
      <c r="F26" s="22">
        <v>3.4491981011387431</v>
      </c>
      <c r="G26" s="22">
        <v>3.839303502276012</v>
      </c>
      <c r="H26" s="22">
        <v>3.9122775149479883</v>
      </c>
      <c r="I26" s="22">
        <v>3.8887977296071812</v>
      </c>
      <c r="J26" s="22">
        <v>1.7759082270245703</v>
      </c>
      <c r="K26" s="22">
        <v>3.3991140261889354E-2</v>
      </c>
      <c r="L26" s="22">
        <v>1.1534502293397706</v>
      </c>
      <c r="M26" s="22">
        <v>1.813913892267907</v>
      </c>
      <c r="N26" s="22">
        <v>1.4154660329456723</v>
      </c>
      <c r="O26" s="22">
        <v>1.9063475655640274</v>
      </c>
      <c r="P26" s="22">
        <v>3.6199510127701937</v>
      </c>
      <c r="Q26" s="22">
        <v>4.9507862557328348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0.21151036832974907</v>
      </c>
      <c r="F27" s="121">
        <v>5.4572810623473127E-2</v>
      </c>
      <c r="G27" s="121">
        <v>7.7315235054516082E-2</v>
      </c>
      <c r="H27" s="121">
        <v>8.1636066460895551E-2</v>
      </c>
      <c r="I27" s="121">
        <v>0.11683369277490178</v>
      </c>
      <c r="J27" s="121">
        <v>0.18522336356515046</v>
      </c>
      <c r="K27" s="121">
        <v>0.10670337523224942</v>
      </c>
      <c r="L27" s="121">
        <v>0.28675455132001204</v>
      </c>
      <c r="M27" s="121">
        <v>0.28788684103576812</v>
      </c>
      <c r="N27" s="121">
        <v>0.26218725093153494</v>
      </c>
      <c r="O27" s="121">
        <v>0.15283127623380907</v>
      </c>
      <c r="P27" s="121">
        <v>0.28721640286708366</v>
      </c>
      <c r="Q27" s="121">
        <v>0.1571042320657435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5.4805491792206587</v>
      </c>
      <c r="D29" s="101">
        <f t="shared" si="4"/>
        <v>5.2179599224712634</v>
      </c>
      <c r="E29" s="101">
        <f t="shared" si="4"/>
        <v>6.0651720968979479</v>
      </c>
      <c r="F29" s="101">
        <f t="shared" si="4"/>
        <v>6.7047575877928551</v>
      </c>
      <c r="G29" s="101">
        <f t="shared" si="4"/>
        <v>9.0412021997931955</v>
      </c>
      <c r="H29" s="101">
        <f t="shared" si="4"/>
        <v>9.716337553655098</v>
      </c>
      <c r="I29" s="101">
        <f t="shared" si="4"/>
        <v>9.4761044324950223</v>
      </c>
      <c r="J29" s="101">
        <f t="shared" si="4"/>
        <v>7.9559466577933318</v>
      </c>
      <c r="K29" s="101">
        <f t="shared" si="4"/>
        <v>4.4417908181916985</v>
      </c>
      <c r="L29" s="101">
        <f t="shared" si="4"/>
        <v>6.6013122729651137</v>
      </c>
      <c r="M29" s="101">
        <f t="shared" si="4"/>
        <v>6.9948669317257739</v>
      </c>
      <c r="N29" s="101">
        <f t="shared" si="4"/>
        <v>5.6401832169613222</v>
      </c>
      <c r="O29" s="101">
        <f t="shared" si="4"/>
        <v>5.859730919723348</v>
      </c>
      <c r="P29" s="101">
        <f t="shared" si="4"/>
        <v>7.2270677039784612</v>
      </c>
      <c r="Q29" s="101">
        <f t="shared" si="4"/>
        <v>8.9579774556327223</v>
      </c>
    </row>
    <row r="30" spans="1:17" s="28" customFormat="1" ht="12" customHeight="1" x14ac:dyDescent="0.25">
      <c r="A30" s="88" t="s">
        <v>66</v>
      </c>
      <c r="B30" s="100"/>
      <c r="C30" s="100">
        <v>0</v>
      </c>
      <c r="D30" s="100">
        <v>0</v>
      </c>
      <c r="E30" s="100">
        <v>0</v>
      </c>
      <c r="F30" s="100">
        <v>0</v>
      </c>
      <c r="G30" s="100">
        <v>0</v>
      </c>
      <c r="H30" s="100">
        <v>0</v>
      </c>
      <c r="I30" s="100">
        <v>0</v>
      </c>
      <c r="J30" s="100">
        <v>0</v>
      </c>
      <c r="K30" s="100">
        <v>0</v>
      </c>
      <c r="L30" s="100">
        <v>0</v>
      </c>
      <c r="M30" s="100">
        <v>0</v>
      </c>
      <c r="N30" s="100">
        <v>0</v>
      </c>
      <c r="O30" s="100">
        <v>0</v>
      </c>
      <c r="P30" s="100">
        <v>0</v>
      </c>
      <c r="Q30" s="100">
        <v>0</v>
      </c>
    </row>
    <row r="31" spans="1:17" ht="12" customHeight="1" x14ac:dyDescent="0.25">
      <c r="A31" s="88" t="s">
        <v>98</v>
      </c>
      <c r="B31" s="100"/>
      <c r="C31" s="100">
        <v>5.1155875048746537</v>
      </c>
      <c r="D31" s="100">
        <v>1.9450542327622735</v>
      </c>
      <c r="E31" s="100">
        <v>1.9424421715018145</v>
      </c>
      <c r="F31" s="100">
        <v>2.7582436557482519</v>
      </c>
      <c r="G31" s="100">
        <v>2.7991185714278584</v>
      </c>
      <c r="H31" s="100">
        <v>2.6051227882473542</v>
      </c>
      <c r="I31" s="100">
        <v>3.5510678547738763</v>
      </c>
      <c r="J31" s="100">
        <v>3.8682475620604593</v>
      </c>
      <c r="K31" s="100">
        <v>2.9290008874626041</v>
      </c>
      <c r="L31" s="100">
        <v>2.7388271154550567</v>
      </c>
      <c r="M31" s="100">
        <v>2.7837849558131214</v>
      </c>
      <c r="N31" s="100">
        <v>2.0658480697309267</v>
      </c>
      <c r="O31" s="100">
        <v>5.7773730087901773</v>
      </c>
      <c r="P31" s="100">
        <v>3.8684914854808112</v>
      </c>
      <c r="Q31" s="100">
        <v>2.0626513104345543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0.36496167434600513</v>
      </c>
      <c r="D33" s="18">
        <v>3.2729056897089897</v>
      </c>
      <c r="E33" s="18">
        <v>4.1227299253961336</v>
      </c>
      <c r="F33" s="18">
        <v>3.9465139320446037</v>
      </c>
      <c r="G33" s="18">
        <v>6.2420836283653367</v>
      </c>
      <c r="H33" s="18">
        <v>7.1112147654077429</v>
      </c>
      <c r="I33" s="18">
        <v>5.925036577721146</v>
      </c>
      <c r="J33" s="18">
        <v>4.0876990957328729</v>
      </c>
      <c r="K33" s="18">
        <v>1.5127899307290948</v>
      </c>
      <c r="L33" s="18">
        <v>3.8624851575100574</v>
      </c>
      <c r="M33" s="18">
        <v>4.211081975912653</v>
      </c>
      <c r="N33" s="18">
        <v>3.5743351472303959</v>
      </c>
      <c r="O33" s="18">
        <v>8.2357910933170783E-2</v>
      </c>
      <c r="P33" s="18">
        <v>3.35857621849765</v>
      </c>
      <c r="Q33" s="18">
        <v>6.8953261451981671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/>
      <c r="C3" s="115">
        <f>IF(SER_hh_tes_in!C3=0,"",SER_hh_tes_in!C3/SER_hh_fec_in!C3)</f>
        <v>0.69115966979237509</v>
      </c>
      <c r="D3" s="115">
        <f>IF(SER_hh_tes_in!D3=0,"",SER_hh_tes_in!D3/SER_hh_fec_in!D3)</f>
        <v>0.71030954381356282</v>
      </c>
      <c r="E3" s="115">
        <f>IF(SER_hh_tes_in!E3=0,"",SER_hh_tes_in!E3/SER_hh_fec_in!E3)</f>
        <v>0.69667828961306999</v>
      </c>
      <c r="F3" s="115">
        <f>IF(SER_hh_tes_in!F3=0,"",SER_hh_tes_in!F3/SER_hh_fec_in!F3)</f>
        <v>0.69298680060506879</v>
      </c>
      <c r="G3" s="115">
        <f>IF(SER_hh_tes_in!G3=0,"",SER_hh_tes_in!G3/SER_hh_fec_in!G3)</f>
        <v>0.73150281735688127</v>
      </c>
      <c r="H3" s="115">
        <f>IF(SER_hh_tes_in!H3=0,"",SER_hh_tes_in!H3/SER_hh_fec_in!H3)</f>
        <v>0.72794678958203618</v>
      </c>
      <c r="I3" s="115">
        <f>IF(SER_hh_tes_in!I3=0,"",SER_hh_tes_in!I3/SER_hh_fec_in!I3)</f>
        <v>0.7563775655929954</v>
      </c>
      <c r="J3" s="115">
        <f>IF(SER_hh_tes_in!J3=0,"",SER_hh_tes_in!J3/SER_hh_fec_in!J3)</f>
        <v>0.74479991235746268</v>
      </c>
      <c r="K3" s="115">
        <f>IF(SER_hh_tes_in!K3=0,"",SER_hh_tes_in!K3/SER_hh_fec_in!K3)</f>
        <v>0.79925597902154055</v>
      </c>
      <c r="L3" s="115">
        <f>IF(SER_hh_tes_in!L3=0,"",SER_hh_tes_in!L3/SER_hh_fec_in!L3)</f>
        <v>0.76314341771951666</v>
      </c>
      <c r="M3" s="115">
        <f>IF(SER_hh_tes_in!M3=0,"",SER_hh_tes_in!M3/SER_hh_fec_in!M3)</f>
        <v>0.75250436630254114</v>
      </c>
      <c r="N3" s="115">
        <f>IF(SER_hh_tes_in!N3=0,"",SER_hh_tes_in!N3/SER_hh_fec_in!N3)</f>
        <v>0.83572737109173645</v>
      </c>
      <c r="O3" s="115">
        <f>IF(SER_hh_tes_in!O3=0,"",SER_hh_tes_in!O3/SER_hh_fec_in!O3)</f>
        <v>0.81062744032529788</v>
      </c>
      <c r="P3" s="115">
        <f>IF(SER_hh_tes_in!P3=0,"",SER_hh_tes_in!P3/SER_hh_fec_in!P3)</f>
        <v>0.90014958491727437</v>
      </c>
      <c r="Q3" s="115">
        <f>IF(SER_hh_tes_in!Q3=0,"",SER_hh_tes_in!Q3/SER_hh_fec_in!Q3)</f>
        <v>0.90922830393534915</v>
      </c>
    </row>
    <row r="4" spans="1:17" ht="12.95" customHeight="1" x14ac:dyDescent="0.25">
      <c r="A4" s="90" t="s">
        <v>44</v>
      </c>
      <c r="B4" s="110"/>
      <c r="C4" s="110">
        <f>IF(SER_hh_tes_in!C4=0,"",SER_hh_tes_in!C4/SER_hh_fec_in!C4)</f>
        <v>0.7045931146693224</v>
      </c>
      <c r="D4" s="110">
        <f>IF(SER_hh_tes_in!D4=0,"",SER_hh_tes_in!D4/SER_hh_fec_in!D4)</f>
        <v>0.70328736794329683</v>
      </c>
      <c r="E4" s="110">
        <f>IF(SER_hh_tes_in!E4=0,"",SER_hh_tes_in!E4/SER_hh_fec_in!E4)</f>
        <v>0.69636389980473046</v>
      </c>
      <c r="F4" s="110">
        <f>IF(SER_hh_tes_in!F4=0,"",SER_hh_tes_in!F4/SER_hh_fec_in!F4)</f>
        <v>0.69149333876421559</v>
      </c>
      <c r="G4" s="110">
        <f>IF(SER_hh_tes_in!G4=0,"",SER_hh_tes_in!G4/SER_hh_fec_in!G4)</f>
        <v>0.72810635202990426</v>
      </c>
      <c r="H4" s="110">
        <f>IF(SER_hh_tes_in!H4=0,"",SER_hh_tes_in!H4/SER_hh_fec_in!H4)</f>
        <v>0.71904610916880252</v>
      </c>
      <c r="I4" s="110">
        <f>IF(SER_hh_tes_in!I4=0,"",SER_hh_tes_in!I4/SER_hh_fec_in!I4)</f>
        <v>0.74786503623237477</v>
      </c>
      <c r="J4" s="110">
        <f>IF(SER_hh_tes_in!J4=0,"",SER_hh_tes_in!J4/SER_hh_fec_in!J4)</f>
        <v>0.75684679403457977</v>
      </c>
      <c r="K4" s="110">
        <f>IF(SER_hh_tes_in!K4=0,"",SER_hh_tes_in!K4/SER_hh_fec_in!K4)</f>
        <v>0.80354074034290313</v>
      </c>
      <c r="L4" s="110">
        <f>IF(SER_hh_tes_in!L4=0,"",SER_hh_tes_in!L4/SER_hh_fec_in!L4)</f>
        <v>0.77167977046680891</v>
      </c>
      <c r="M4" s="110">
        <f>IF(SER_hh_tes_in!M4=0,"",SER_hh_tes_in!M4/SER_hh_fec_in!M4)</f>
        <v>0.77046108603946872</v>
      </c>
      <c r="N4" s="110">
        <f>IF(SER_hh_tes_in!N4=0,"",SER_hh_tes_in!N4/SER_hh_fec_in!N4)</f>
        <v>0.89164783709978879</v>
      </c>
      <c r="O4" s="110">
        <f>IF(SER_hh_tes_in!O4=0,"",SER_hh_tes_in!O4/SER_hh_fec_in!O4)</f>
        <v>0.88643499907801404</v>
      </c>
      <c r="P4" s="110">
        <f>IF(SER_hh_tes_in!P4=0,"",SER_hh_tes_in!P4/SER_hh_fec_in!P4)</f>
        <v>0.98673199003633483</v>
      </c>
      <c r="Q4" s="110">
        <f>IF(SER_hh_tes_in!Q4=0,"",SER_hh_tes_in!Q4/SER_hh_fec_in!Q4)</f>
        <v>0.9802696637071443</v>
      </c>
    </row>
    <row r="5" spans="1:17" ht="12" customHeight="1" x14ac:dyDescent="0.25">
      <c r="A5" s="88" t="s">
        <v>38</v>
      </c>
      <c r="B5" s="109"/>
      <c r="C5" s="109" t="str">
        <f>IF(SER_hh_tes_in!C5=0,"",SER_hh_tes_in!C5/SER_hh_fec_in!C5)</f>
        <v/>
      </c>
      <c r="D5" s="109">
        <f>IF(SER_hh_tes_in!D5=0,"",SER_hh_tes_in!D5/SER_hh_fec_in!D5)</f>
        <v>0.50931293399472477</v>
      </c>
      <c r="E5" s="109">
        <f>IF(SER_hh_tes_in!E5=0,"",SER_hh_tes_in!E5/SER_hh_fec_in!E5)</f>
        <v>0.51286806535434915</v>
      </c>
      <c r="F5" s="109">
        <f>IF(SER_hh_tes_in!F5=0,"",SER_hh_tes_in!F5/SER_hh_fec_in!F5)</f>
        <v>0.51663897175154128</v>
      </c>
      <c r="G5" s="109" t="str">
        <f>IF(SER_hh_tes_in!G5=0,"",SER_hh_tes_in!G5/SER_hh_fec_in!G5)</f>
        <v/>
      </c>
      <c r="H5" s="109">
        <f>IF(SER_hh_tes_in!H5=0,"",SER_hh_tes_in!H5/SER_hh_fec_in!H5)</f>
        <v>0.52685897638883505</v>
      </c>
      <c r="I5" s="109" t="str">
        <f>IF(SER_hh_tes_in!I5=0,"",SER_hh_tes_in!I5/SER_hh_fec_in!I5)</f>
        <v/>
      </c>
      <c r="J5" s="109" t="str">
        <f>IF(SER_hh_tes_in!J5=0,"",SER_hh_tes_in!J5/SER_hh_fec_in!J5)</f>
        <v/>
      </c>
      <c r="K5" s="109" t="str">
        <f>IF(SER_hh_tes_in!K5=0,"",SER_hh_tes_in!K5/SER_hh_fec_in!K5)</f>
        <v/>
      </c>
      <c r="L5" s="109">
        <f>IF(SER_hh_tes_in!L5=0,"",SER_hh_tes_in!L5/SER_hh_fec_in!L5)</f>
        <v>0.54128426396538032</v>
      </c>
      <c r="M5" s="109">
        <f>IF(SER_hh_tes_in!M5=0,"",SER_hh_tes_in!M5/SER_hh_fec_in!M5)</f>
        <v>0.5428782305719031</v>
      </c>
      <c r="N5" s="109">
        <f>IF(SER_hh_tes_in!N5=0,"",SER_hh_tes_in!N5/SER_hh_fec_in!N5)</f>
        <v>0.54368268302751299</v>
      </c>
      <c r="O5" s="109">
        <f>IF(SER_hh_tes_in!O5=0,"",SER_hh_tes_in!O5/SER_hh_fec_in!O5)</f>
        <v>0.54408268193975429</v>
      </c>
      <c r="P5" s="109" t="str">
        <f>IF(SER_hh_tes_in!P5=0,"",SER_hh_tes_in!P5/SER_hh_fec_in!P5)</f>
        <v/>
      </c>
      <c r="Q5" s="109" t="str">
        <f>IF(SER_hh_tes_in!Q5=0,"",SER_hh_tes_in!Q5/SER_hh_fec_in!Q5)</f>
        <v/>
      </c>
    </row>
    <row r="6" spans="1:17" ht="12" customHeight="1" x14ac:dyDescent="0.25">
      <c r="A6" s="88" t="s">
        <v>66</v>
      </c>
      <c r="B6" s="109"/>
      <c r="C6" s="109" t="str">
        <f>IF(SER_hh_tes_in!C6=0,"",SER_hh_tes_in!C6/SER_hh_fec_in!C6)</f>
        <v/>
      </c>
      <c r="D6" s="109" t="str">
        <f>IF(SER_hh_tes_in!D6=0,"",SER_hh_tes_in!D6/SER_hh_fec_in!D6)</f>
        <v/>
      </c>
      <c r="E6" s="109" t="str">
        <f>IF(SER_hh_tes_in!E6=0,"",SER_hh_tes_in!E6/SER_hh_fec_in!E6)</f>
        <v/>
      </c>
      <c r="F6" s="109" t="str">
        <f>IF(SER_hh_tes_in!F6=0,"",SER_hh_tes_in!F6/SER_hh_fec_in!F6)</f>
        <v/>
      </c>
      <c r="G6" s="109" t="str">
        <f>IF(SER_hh_tes_in!G6=0,"",SER_hh_tes_in!G6/SER_hh_fec_in!G6)</f>
        <v/>
      </c>
      <c r="H6" s="109" t="str">
        <f>IF(SER_hh_tes_in!H6=0,"",SER_hh_tes_in!H6/SER_hh_fec_in!H6)</f>
        <v/>
      </c>
      <c r="I6" s="109" t="str">
        <f>IF(SER_hh_tes_in!I6=0,"",SER_hh_tes_in!I6/SER_hh_fec_in!I6)</f>
        <v/>
      </c>
      <c r="J6" s="109" t="str">
        <f>IF(SER_hh_tes_in!J6=0,"",SER_hh_tes_in!J6/SER_hh_fec_in!J6)</f>
        <v/>
      </c>
      <c r="K6" s="109" t="str">
        <f>IF(SER_hh_tes_in!K6=0,"",SER_hh_tes_in!K6/SER_hh_fec_in!K6)</f>
        <v/>
      </c>
      <c r="L6" s="109" t="str">
        <f>IF(SER_hh_tes_in!L6=0,"",SER_hh_tes_in!L6/SER_hh_fec_in!L6)</f>
        <v/>
      </c>
      <c r="M6" s="109" t="str">
        <f>IF(SER_hh_tes_in!M6=0,"",SER_hh_tes_in!M6/SER_hh_fec_in!M6)</f>
        <v/>
      </c>
      <c r="N6" s="109" t="str">
        <f>IF(SER_hh_tes_in!N6=0,"",SER_hh_tes_in!N6/SER_hh_fec_in!N6)</f>
        <v/>
      </c>
      <c r="O6" s="109" t="str">
        <f>IF(SER_hh_tes_in!O6=0,"",SER_hh_tes_in!O6/SER_hh_fec_in!O6)</f>
        <v/>
      </c>
      <c r="P6" s="109" t="str">
        <f>IF(SER_hh_tes_in!P6=0,"",SER_hh_tes_in!P6/SER_hh_fec_in!P6)</f>
        <v/>
      </c>
      <c r="Q6" s="109" t="str">
        <f>IF(SER_hh_tes_in!Q6=0,"",SER_hh_tes_in!Q6/SER_hh_fec_in!Q6)</f>
        <v/>
      </c>
    </row>
    <row r="7" spans="1:17" ht="12" customHeight="1" x14ac:dyDescent="0.25">
      <c r="A7" s="88" t="s">
        <v>99</v>
      </c>
      <c r="B7" s="109"/>
      <c r="C7" s="109">
        <f>IF(SER_hh_tes_in!C7=0,"",SER_hh_tes_in!C7/SER_hh_fec_in!C7)</f>
        <v>0.60484336755514434</v>
      </c>
      <c r="D7" s="109">
        <f>IF(SER_hh_tes_in!D7=0,"",SER_hh_tes_in!D7/SER_hh_fec_in!D7)</f>
        <v>0.61157132084230981</v>
      </c>
      <c r="E7" s="109">
        <f>IF(SER_hh_tes_in!E7=0,"",SER_hh_tes_in!E7/SER_hh_fec_in!E7)</f>
        <v>0.61581132878596379</v>
      </c>
      <c r="F7" s="109">
        <f>IF(SER_hh_tes_in!F7=0,"",SER_hh_tes_in!F7/SER_hh_fec_in!F7)</f>
        <v>0.62017239845758376</v>
      </c>
      <c r="G7" s="109">
        <f>IF(SER_hh_tes_in!G7=0,"",SER_hh_tes_in!G7/SER_hh_fec_in!G7)</f>
        <v>0.62561076748943079</v>
      </c>
      <c r="H7" s="109">
        <f>IF(SER_hh_tes_in!H7=0,"",SER_hh_tes_in!H7/SER_hh_fec_in!H7)</f>
        <v>0.63187313314750881</v>
      </c>
      <c r="I7" s="109">
        <f>IF(SER_hh_tes_in!I7=0,"",SER_hh_tes_in!I7/SER_hh_fec_in!I7)</f>
        <v>0.63711754280956279</v>
      </c>
      <c r="J7" s="109">
        <f>IF(SER_hh_tes_in!J7=0,"",SER_hh_tes_in!J7/SER_hh_fec_in!J7)</f>
        <v>0.64149238310084611</v>
      </c>
      <c r="K7" s="109">
        <f>IF(SER_hh_tes_in!K7=0,"",SER_hh_tes_in!K7/SER_hh_fec_in!K7)</f>
        <v>0.6444220167452499</v>
      </c>
      <c r="L7" s="109">
        <f>IF(SER_hh_tes_in!L7=0,"",SER_hh_tes_in!L7/SER_hh_fec_in!L7)</f>
        <v>0.64825422497839769</v>
      </c>
      <c r="M7" s="109">
        <f>IF(SER_hh_tes_in!M7=0,"",SER_hh_tes_in!M7/SER_hh_fec_in!M7)</f>
        <v>0.65173453985827845</v>
      </c>
      <c r="N7" s="109">
        <f>IF(SER_hh_tes_in!N7=0,"",SER_hh_tes_in!N7/SER_hh_fec_in!N7)</f>
        <v>0.65496937546639966</v>
      </c>
      <c r="O7" s="109">
        <f>IF(SER_hh_tes_in!O7=0,"",SER_hh_tes_in!O7/SER_hh_fec_in!O7)</f>
        <v>0.65780378065710665</v>
      </c>
      <c r="P7" s="109">
        <f>IF(SER_hh_tes_in!P7=0,"",SER_hh_tes_in!P7/SER_hh_fec_in!P7)</f>
        <v>0.66037180058295608</v>
      </c>
      <c r="Q7" s="109">
        <f>IF(SER_hh_tes_in!Q7=0,"",SER_hh_tes_in!Q7/SER_hh_fec_in!Q7)</f>
        <v>0.662887589819523</v>
      </c>
    </row>
    <row r="8" spans="1:17" ht="12" customHeight="1" x14ac:dyDescent="0.25">
      <c r="A8" s="88" t="s">
        <v>101</v>
      </c>
      <c r="B8" s="109"/>
      <c r="C8" s="109" t="str">
        <f>IF(SER_hh_tes_in!C8=0,"",SER_hh_tes_in!C8/SER_hh_fec_in!C8)</f>
        <v/>
      </c>
      <c r="D8" s="109" t="str">
        <f>IF(SER_hh_tes_in!D8=0,"",SER_hh_tes_in!D8/SER_hh_fec_in!D8)</f>
        <v/>
      </c>
      <c r="E8" s="109" t="str">
        <f>IF(SER_hh_tes_in!E8=0,"",SER_hh_tes_in!E8/SER_hh_fec_in!E8)</f>
        <v/>
      </c>
      <c r="F8" s="109" t="str">
        <f>IF(SER_hh_tes_in!F8=0,"",SER_hh_tes_in!F8/SER_hh_fec_in!F8)</f>
        <v/>
      </c>
      <c r="G8" s="109">
        <f>IF(SER_hh_tes_in!G8=0,"",SER_hh_tes_in!G8/SER_hh_fec_in!G8)</f>
        <v>0.98103647204544453</v>
      </c>
      <c r="H8" s="109">
        <f>IF(SER_hh_tes_in!H8=0,"",SER_hh_tes_in!H8/SER_hh_fec_in!H8)</f>
        <v>0.98960884555744544</v>
      </c>
      <c r="I8" s="109">
        <f>IF(SER_hh_tes_in!I8=0,"",SER_hh_tes_in!I8/SER_hh_fec_in!I8)</f>
        <v>0.99767192564927076</v>
      </c>
      <c r="J8" s="109">
        <f>IF(SER_hh_tes_in!J8=0,"",SER_hh_tes_in!J8/SER_hh_fec_in!J8)</f>
        <v>1.0044656648673194</v>
      </c>
      <c r="K8" s="109">
        <f>IF(SER_hh_tes_in!K8=0,"",SER_hh_tes_in!K8/SER_hh_fec_in!K8)</f>
        <v>1.00898750359386</v>
      </c>
      <c r="L8" s="109">
        <f>IF(SER_hh_tes_in!L8=0,"",SER_hh_tes_in!L8/SER_hh_fec_in!L8)</f>
        <v>1.0149374449989719</v>
      </c>
      <c r="M8" s="109">
        <f>IF(SER_hh_tes_in!M8=0,"",SER_hh_tes_in!M8/SER_hh_fec_in!M8)</f>
        <v>1.0227835797837663</v>
      </c>
      <c r="N8" s="109">
        <f>IF(SER_hh_tes_in!N8=0,"",SER_hh_tes_in!N8/SER_hh_fec_in!N8)</f>
        <v>1.0330820505851643</v>
      </c>
      <c r="O8" s="109">
        <f>IF(SER_hh_tes_in!O8=0,"",SER_hh_tes_in!O8/SER_hh_fec_in!O8)</f>
        <v>1.0465862132747579</v>
      </c>
      <c r="P8" s="109">
        <f>IF(SER_hh_tes_in!P8=0,"",SER_hh_tes_in!P8/SER_hh_fec_in!P8)</f>
        <v>1.0643855360210899</v>
      </c>
      <c r="Q8" s="109">
        <f>IF(SER_hh_tes_in!Q8=0,"",SER_hh_tes_in!Q8/SER_hh_fec_in!Q8)</f>
        <v>1.0880159014959294</v>
      </c>
    </row>
    <row r="9" spans="1:17" ht="12" customHeight="1" x14ac:dyDescent="0.25">
      <c r="A9" s="88" t="s">
        <v>106</v>
      </c>
      <c r="B9" s="109"/>
      <c r="C9" s="109">
        <f>IF(SER_hh_tes_in!C9=0,"",SER_hh_tes_in!C9/SER_hh_fec_in!C9)</f>
        <v>0.67960781603104903</v>
      </c>
      <c r="D9" s="109">
        <f>IF(SER_hh_tes_in!D9=0,"",SER_hh_tes_in!D9/SER_hh_fec_in!D9)</f>
        <v>0.6845730480555704</v>
      </c>
      <c r="E9" s="109">
        <f>IF(SER_hh_tes_in!E9=0,"",SER_hh_tes_in!E9/SER_hh_fec_in!E9)</f>
        <v>0.68994641348618968</v>
      </c>
      <c r="F9" s="109">
        <f>IF(SER_hh_tes_in!F9=0,"",SER_hh_tes_in!F9/SER_hh_fec_in!F9)</f>
        <v>0.6955914022154015</v>
      </c>
      <c r="G9" s="109">
        <f>IF(SER_hh_tes_in!G9=0,"",SER_hh_tes_in!G9/SER_hh_fec_in!G9)</f>
        <v>0.70309727944044209</v>
      </c>
      <c r="H9" s="109">
        <f>IF(SER_hh_tes_in!H9=0,"",SER_hh_tes_in!H9/SER_hh_fec_in!H9)</f>
        <v>0.70973491269601197</v>
      </c>
      <c r="I9" s="109">
        <f>IF(SER_hh_tes_in!I9=0,"",SER_hh_tes_in!I9/SER_hh_fec_in!I9)</f>
        <v>0.71588793472078482</v>
      </c>
      <c r="J9" s="109">
        <f>IF(SER_hh_tes_in!J9=0,"",SER_hh_tes_in!J9/SER_hh_fec_in!J9)</f>
        <v>0.72095343406176871</v>
      </c>
      <c r="K9" s="109" t="str">
        <f>IF(SER_hh_tes_in!K9=0,"",SER_hh_tes_in!K9/SER_hh_fec_in!K9)</f>
        <v/>
      </c>
      <c r="L9" s="109" t="str">
        <f>IF(SER_hh_tes_in!L9=0,"",SER_hh_tes_in!L9/SER_hh_fec_in!L9)</f>
        <v/>
      </c>
      <c r="M9" s="109">
        <f>IF(SER_hh_tes_in!M9=0,"",SER_hh_tes_in!M9/SER_hh_fec_in!M9)</f>
        <v>0.73278964062148999</v>
      </c>
      <c r="N9" s="109">
        <f>IF(SER_hh_tes_in!N9=0,"",SER_hh_tes_in!N9/SER_hh_fec_in!N9)</f>
        <v>0.73714845861737721</v>
      </c>
      <c r="O9" s="109">
        <f>IF(SER_hh_tes_in!O9=0,"",SER_hh_tes_in!O9/SER_hh_fec_in!O9)</f>
        <v>0.74160190766828182</v>
      </c>
      <c r="P9" s="109">
        <f>IF(SER_hh_tes_in!P9=0,"",SER_hh_tes_in!P9/SER_hh_fec_in!P9)</f>
        <v>0.74608725828109035</v>
      </c>
      <c r="Q9" s="109">
        <f>IF(SER_hh_tes_in!Q9=0,"",SER_hh_tes_in!Q9/SER_hh_fec_in!Q9)</f>
        <v>0.7506377010724834</v>
      </c>
    </row>
    <row r="10" spans="1:17" ht="12" customHeight="1" x14ac:dyDescent="0.25">
      <c r="A10" s="88" t="s">
        <v>34</v>
      </c>
      <c r="B10" s="109"/>
      <c r="C10" s="109">
        <f>IF(SER_hh_tes_in!C10=0,"",SER_hh_tes_in!C10/SER_hh_fec_in!C10)</f>
        <v>0.52924602958472489</v>
      </c>
      <c r="D10" s="109">
        <f>IF(SER_hh_tes_in!D10=0,"",SER_hh_tes_in!D10/SER_hh_fec_in!D10)</f>
        <v>0.532551122669911</v>
      </c>
      <c r="E10" s="109">
        <f>IF(SER_hh_tes_in!E10=0,"",SER_hh_tes_in!E10/SER_hh_fec_in!E10)</f>
        <v>0.53626009437481592</v>
      </c>
      <c r="F10" s="109">
        <f>IF(SER_hh_tes_in!F10=0,"",SER_hh_tes_in!F10/SER_hh_fec_in!F10)</f>
        <v>0.53998645883960639</v>
      </c>
      <c r="G10" s="109">
        <f>IF(SER_hh_tes_in!G10=0,"",SER_hh_tes_in!G10/SER_hh_fec_in!G10)</f>
        <v>0.54462534508832761</v>
      </c>
      <c r="H10" s="109">
        <f>IF(SER_hh_tes_in!H10=0,"",SER_hh_tes_in!H10/SER_hh_fec_in!H10)</f>
        <v>0.54934508462227727</v>
      </c>
      <c r="I10" s="109">
        <f>IF(SER_hh_tes_in!I10=0,"",SER_hh_tes_in!I10/SER_hh_fec_in!I10)</f>
        <v>0.55381694931960479</v>
      </c>
      <c r="J10" s="109">
        <f>IF(SER_hh_tes_in!J10=0,"",SER_hh_tes_in!J10/SER_hh_fec_in!J10)</f>
        <v>0.55753481383744696</v>
      </c>
      <c r="K10" s="109">
        <f>IF(SER_hh_tes_in!K10=0,"",SER_hh_tes_in!K10/SER_hh_fec_in!K10)</f>
        <v>0.55997998594096543</v>
      </c>
      <c r="L10" s="109">
        <f>IF(SER_hh_tes_in!L10=0,"",SER_hh_tes_in!L10/SER_hh_fec_in!L10)</f>
        <v>0.56330660788694475</v>
      </c>
      <c r="M10" s="109">
        <f>IF(SER_hh_tes_in!M10=0,"",SER_hh_tes_in!M10/SER_hh_fec_in!M10)</f>
        <v>0.56588805676245435</v>
      </c>
      <c r="N10" s="109">
        <f>IF(SER_hh_tes_in!N10=0,"",SER_hh_tes_in!N10/SER_hh_fec_in!N10)</f>
        <v>0.56793783373152296</v>
      </c>
      <c r="O10" s="109">
        <f>IF(SER_hh_tes_in!O10=0,"",SER_hh_tes_in!O10/SER_hh_fec_in!O10)</f>
        <v>0.56956040841914357</v>
      </c>
      <c r="P10" s="109">
        <f>IF(SER_hh_tes_in!P10=0,"",SER_hh_tes_in!P10/SER_hh_fec_in!P10)</f>
        <v>0.57084511043420638</v>
      </c>
      <c r="Q10" s="109">
        <f>IF(SER_hh_tes_in!Q10=0,"",SER_hh_tes_in!Q10/SER_hh_fec_in!Q10)</f>
        <v>0.57185909728297557</v>
      </c>
    </row>
    <row r="11" spans="1:17" ht="12" customHeight="1" x14ac:dyDescent="0.25">
      <c r="A11" s="88" t="s">
        <v>61</v>
      </c>
      <c r="B11" s="109"/>
      <c r="C11" s="109" t="str">
        <f>IF(SER_hh_tes_in!C11=0,"",SER_hh_tes_in!C11/SER_hh_fec_in!C11)</f>
        <v/>
      </c>
      <c r="D11" s="109" t="str">
        <f>IF(SER_hh_tes_in!D11=0,"",SER_hh_tes_in!D11/SER_hh_fec_in!D11)</f>
        <v/>
      </c>
      <c r="E11" s="109" t="str">
        <f>IF(SER_hh_tes_in!E11=0,"",SER_hh_tes_in!E11/SER_hh_fec_in!E11)</f>
        <v/>
      </c>
      <c r="F11" s="109" t="str">
        <f>IF(SER_hh_tes_in!F11=0,"",SER_hh_tes_in!F11/SER_hh_fec_in!F11)</f>
        <v/>
      </c>
      <c r="G11" s="109" t="str">
        <f>IF(SER_hh_tes_in!G11=0,"",SER_hh_tes_in!G11/SER_hh_fec_in!G11)</f>
        <v/>
      </c>
      <c r="H11" s="109" t="str">
        <f>IF(SER_hh_tes_in!H11=0,"",SER_hh_tes_in!H11/SER_hh_fec_in!H11)</f>
        <v/>
      </c>
      <c r="I11" s="109" t="str">
        <f>IF(SER_hh_tes_in!I11=0,"",SER_hh_tes_in!I11/SER_hh_fec_in!I11)</f>
        <v/>
      </c>
      <c r="J11" s="109" t="str">
        <f>IF(SER_hh_tes_in!J11=0,"",SER_hh_tes_in!J11/SER_hh_fec_in!J11)</f>
        <v/>
      </c>
      <c r="K11" s="109" t="str">
        <f>IF(SER_hh_tes_in!K11=0,"",SER_hh_tes_in!K11/SER_hh_fec_in!K11)</f>
        <v/>
      </c>
      <c r="L11" s="109" t="str">
        <f>IF(SER_hh_tes_in!L11=0,"",SER_hh_tes_in!L11/SER_hh_fec_in!L11)</f>
        <v/>
      </c>
      <c r="M11" s="109" t="str">
        <f>IF(SER_hh_tes_in!M11=0,"",SER_hh_tes_in!M11/SER_hh_fec_in!M11)</f>
        <v/>
      </c>
      <c r="N11" s="109" t="str">
        <f>IF(SER_hh_tes_in!N11=0,"",SER_hh_tes_in!N11/SER_hh_fec_in!N11)</f>
        <v/>
      </c>
      <c r="O11" s="109" t="str">
        <f>IF(SER_hh_tes_in!O11=0,"",SER_hh_tes_in!O11/SER_hh_fec_in!O11)</f>
        <v/>
      </c>
      <c r="P11" s="109" t="str">
        <f>IF(SER_hh_tes_in!P11=0,"",SER_hh_tes_in!P11/SER_hh_fec_in!P11)</f>
        <v/>
      </c>
      <c r="Q11" s="109" t="str">
        <f>IF(SER_hh_tes_in!Q11=0,"",SER_hh_tes_in!Q11/SER_hh_fec_in!Q11)</f>
        <v/>
      </c>
    </row>
    <row r="12" spans="1:17" ht="12" customHeight="1" x14ac:dyDescent="0.25">
      <c r="A12" s="88" t="s">
        <v>42</v>
      </c>
      <c r="B12" s="109"/>
      <c r="C12" s="109">
        <f>IF(SER_hh_tes_in!C12=0,"",SER_hh_tes_in!C12/SER_hh_fec_in!C12)</f>
        <v>0.74463410404189501</v>
      </c>
      <c r="D12" s="109">
        <f>IF(SER_hh_tes_in!D12=0,"",SER_hh_tes_in!D12/SER_hh_fec_in!D12)</f>
        <v>0.74911999122758832</v>
      </c>
      <c r="E12" s="109">
        <f>IF(SER_hh_tes_in!E12=0,"",SER_hh_tes_in!E12/SER_hh_fec_in!E12)</f>
        <v>0.75414949579484958</v>
      </c>
      <c r="F12" s="109">
        <f>IF(SER_hh_tes_in!F12=0,"",SER_hh_tes_in!F12/SER_hh_fec_in!F12)</f>
        <v>0.75948636902481614</v>
      </c>
      <c r="G12" s="109">
        <f>IF(SER_hh_tes_in!G12=0,"",SER_hh_tes_in!G12/SER_hh_fec_in!G12)</f>
        <v>0.76615069175300943</v>
      </c>
      <c r="H12" s="109" t="str">
        <f>IF(SER_hh_tes_in!H12=0,"",SER_hh_tes_in!H12/SER_hh_fec_in!H12)</f>
        <v/>
      </c>
      <c r="I12" s="109">
        <f>IF(SER_hh_tes_in!I12=0,"",SER_hh_tes_in!I12/SER_hh_fec_in!I12)</f>
        <v>0.77933156785123392</v>
      </c>
      <c r="J12" s="109">
        <f>IF(SER_hh_tes_in!J12=0,"",SER_hh_tes_in!J12/SER_hh_fec_in!J12)</f>
        <v>0.78478571404196795</v>
      </c>
      <c r="K12" s="109">
        <f>IF(SER_hh_tes_in!K12=0,"",SER_hh_tes_in!K12/SER_hh_fec_in!K12)</f>
        <v>0.78855517166462286</v>
      </c>
      <c r="L12" s="109">
        <f>IF(SER_hh_tes_in!L12=0,"",SER_hh_tes_in!L12/SER_hh_fec_in!L12)</f>
        <v>0.7937744001511442</v>
      </c>
      <c r="M12" s="109">
        <f>IF(SER_hh_tes_in!M12=0,"",SER_hh_tes_in!M12/SER_hh_fec_in!M12)</f>
        <v>0.79754381766698057</v>
      </c>
      <c r="N12" s="109">
        <f>IF(SER_hh_tes_in!N12=0,"",SER_hh_tes_in!N12/SER_hh_fec_in!N12)</f>
        <v>0.80054878471575808</v>
      </c>
      <c r="O12" s="109">
        <f>IF(SER_hh_tes_in!O12=0,"",SER_hh_tes_in!O12/SER_hh_fec_in!O12)</f>
        <v>0.80289567704355713</v>
      </c>
      <c r="P12" s="109">
        <f>IF(SER_hh_tes_in!P12=0,"",SER_hh_tes_in!P12/SER_hh_fec_in!P12)</f>
        <v>0.80474974819294343</v>
      </c>
      <c r="Q12" s="109">
        <f>IF(SER_hh_tes_in!Q12=0,"",SER_hh_tes_in!Q12/SER_hh_fec_in!Q12)</f>
        <v>0.80617379871050943</v>
      </c>
    </row>
    <row r="13" spans="1:17" ht="12" customHeight="1" x14ac:dyDescent="0.25">
      <c r="A13" s="88" t="s">
        <v>105</v>
      </c>
      <c r="B13" s="109"/>
      <c r="C13" s="109">
        <f>IF(SER_hh_tes_in!C13=0,"",SER_hh_tes_in!C13/SER_hh_fec_in!C13)</f>
        <v>1.1912372997689264</v>
      </c>
      <c r="D13" s="109">
        <f>IF(SER_hh_tes_in!D13=0,"",SER_hh_tes_in!D13/SER_hh_fec_in!D13)</f>
        <v>1.191274967090632</v>
      </c>
      <c r="E13" s="109">
        <f>IF(SER_hh_tes_in!E13=0,"",SER_hh_tes_in!E13/SER_hh_fec_in!E13)</f>
        <v>1.1911578719784475</v>
      </c>
      <c r="F13" s="109">
        <f>IF(SER_hh_tes_in!F13=0,"",SER_hh_tes_in!F13/SER_hh_fec_in!F13)</f>
        <v>1.1910793478776276</v>
      </c>
      <c r="G13" s="109">
        <f>IF(SER_hh_tes_in!G13=0,"",SER_hh_tes_in!G13/SER_hh_fec_in!G13)</f>
        <v>1.1909371162253664</v>
      </c>
      <c r="H13" s="109">
        <f>IF(SER_hh_tes_in!H13=0,"",SER_hh_tes_in!H13/SER_hh_fec_in!H13)</f>
        <v>1.1908426969147368</v>
      </c>
      <c r="I13" s="109">
        <f>IF(SER_hh_tes_in!I13=0,"",SER_hh_tes_in!I13/SER_hh_fec_in!I13)</f>
        <v>1.1907751632331174</v>
      </c>
      <c r="J13" s="109">
        <f>IF(SER_hh_tes_in!J13=0,"",SER_hh_tes_in!J13/SER_hh_fec_in!J13)</f>
        <v>1.1907354275914734</v>
      </c>
      <c r="K13" s="109">
        <f>IF(SER_hh_tes_in!K13=0,"",SER_hh_tes_in!K13/SER_hh_fec_in!K13)</f>
        <v>1.1907026380512082</v>
      </c>
      <c r="L13" s="109">
        <f>IF(SER_hh_tes_in!L13=0,"",SER_hh_tes_in!L13/SER_hh_fec_in!L13)</f>
        <v>1.4776615839983354</v>
      </c>
      <c r="M13" s="109">
        <f>IF(SER_hh_tes_in!M13=0,"",SER_hh_tes_in!M13/SER_hh_fec_in!M13)</f>
        <v>1.6919728627521888</v>
      </c>
      <c r="N13" s="109">
        <f>IF(SER_hh_tes_in!N13=0,"",SER_hh_tes_in!N13/SER_hh_fec_in!N13)</f>
        <v>1.86598628693677</v>
      </c>
      <c r="O13" s="109">
        <f>IF(SER_hh_tes_in!O13=0,"",SER_hh_tes_in!O13/SER_hh_fec_in!O13)</f>
        <v>1.9782946832223176</v>
      </c>
      <c r="P13" s="109">
        <f>IF(SER_hh_tes_in!P13=0,"",SER_hh_tes_in!P13/SER_hh_fec_in!P13)</f>
        <v>2.0495552386018923</v>
      </c>
      <c r="Q13" s="109">
        <f>IF(SER_hh_tes_in!Q13=0,"",SER_hh_tes_in!Q13/SER_hh_fec_in!Q13)</f>
        <v>2.0891342522414047</v>
      </c>
    </row>
    <row r="14" spans="1:17" ht="12" customHeight="1" x14ac:dyDescent="0.25">
      <c r="A14" s="51" t="s">
        <v>104</v>
      </c>
      <c r="B14" s="112"/>
      <c r="C14" s="112">
        <f>IF(SER_hh_tes_in!C14=0,"",SER_hh_tes_in!C14/SER_hh_fec_in!C14)</f>
        <v>0.70832336589428813</v>
      </c>
      <c r="D14" s="112">
        <f>IF(SER_hh_tes_in!D14=0,"",SER_hh_tes_in!D14/SER_hh_fec_in!D14)</f>
        <v>0.71253660884635517</v>
      </c>
      <c r="E14" s="112">
        <f>IF(SER_hh_tes_in!E14=0,"",SER_hh_tes_in!E14/SER_hh_fec_in!E14)</f>
        <v>0.71725096887281881</v>
      </c>
      <c r="F14" s="112">
        <f>IF(SER_hh_tes_in!F14=0,"",SER_hh_tes_in!F14/SER_hh_fec_in!F14)</f>
        <v>0.7222430295477994</v>
      </c>
      <c r="G14" s="112">
        <f>IF(SER_hh_tes_in!G14=0,"",SER_hh_tes_in!G14/SER_hh_fec_in!G14)</f>
        <v>0.72855952767955434</v>
      </c>
      <c r="H14" s="112">
        <f>IF(SER_hh_tes_in!H14=0,"",SER_hh_tes_in!H14/SER_hh_fec_in!H14)</f>
        <v>0.73510070430920871</v>
      </c>
      <c r="I14" s="112">
        <f>IF(SER_hh_tes_in!I14=0,"",SER_hh_tes_in!I14/SER_hh_fec_in!I14)</f>
        <v>0.74122231906734004</v>
      </c>
      <c r="J14" s="112">
        <f>IF(SER_hh_tes_in!J14=0,"",SER_hh_tes_in!J14/SER_hh_fec_in!J14)</f>
        <v>0.74631403594103729</v>
      </c>
      <c r="K14" s="112">
        <f>IF(SER_hh_tes_in!K14=0,"",SER_hh_tes_in!K14/SER_hh_fec_in!K14)</f>
        <v>0.74972685497085911</v>
      </c>
      <c r="L14" s="112" t="str">
        <f>IF(SER_hh_tes_in!L14=0,"",SER_hh_tes_in!L14/SER_hh_fec_in!L14)</f>
        <v/>
      </c>
      <c r="M14" s="112">
        <f>IF(SER_hh_tes_in!M14=0,"",SER_hh_tes_in!M14/SER_hh_fec_in!M14)</f>
        <v>0.75807815483181817</v>
      </c>
      <c r="N14" s="112">
        <f>IF(SER_hh_tes_in!N14=0,"",SER_hh_tes_in!N14/SER_hh_fec_in!N14)</f>
        <v>0.76201942891161201</v>
      </c>
      <c r="O14" s="112">
        <f>IF(SER_hh_tes_in!O14=0,"",SER_hh_tes_in!O14/SER_hh_fec_in!O14)</f>
        <v>0.76575324099737274</v>
      </c>
      <c r="P14" s="112">
        <f>IF(SER_hh_tes_in!P14=0,"",SER_hh_tes_in!P14/SER_hh_fec_in!P14)</f>
        <v>0.76938840101606021</v>
      </c>
      <c r="Q14" s="112" t="str">
        <f>IF(SER_hh_tes_in!Q14=0,"",SER_hh_tes_in!Q14/SER_hh_fec_in!Q14)</f>
        <v/>
      </c>
    </row>
    <row r="15" spans="1:17" ht="12" customHeight="1" x14ac:dyDescent="0.25">
      <c r="A15" s="105" t="s">
        <v>108</v>
      </c>
      <c r="B15" s="114"/>
      <c r="C15" s="114">
        <f>IF(SER_hh_tes_in!C15=0,"",SER_hh_tes_in!C15/SER_hh_fec_in!C15)</f>
        <v>1.0970501577051599</v>
      </c>
      <c r="D15" s="114">
        <f>IF(SER_hh_tes_in!D15=0,"",SER_hh_tes_in!D15/SER_hh_fec_in!D15)</f>
        <v>1.0871309298120606</v>
      </c>
      <c r="E15" s="114">
        <f>IF(SER_hh_tes_in!E15=0,"",SER_hh_tes_in!E15/SER_hh_fec_in!E15)</f>
        <v>1.0852649360990168</v>
      </c>
      <c r="F15" s="114">
        <f>IF(SER_hh_tes_in!F15=0,"",SER_hh_tes_in!F15/SER_hh_fec_in!F15)</f>
        <v>1.0836007845648559</v>
      </c>
      <c r="G15" s="114">
        <f>IF(SER_hh_tes_in!G15=0,"",SER_hh_tes_in!G15/SER_hh_fec_in!G15)</f>
        <v>1.0781119070997396</v>
      </c>
      <c r="H15" s="114">
        <f>IF(SER_hh_tes_in!H15=0,"",SER_hh_tes_in!H15/SER_hh_fec_in!H15)</f>
        <v>1.0710188311382782</v>
      </c>
      <c r="I15" s="114">
        <f>IF(SER_hh_tes_in!I15=0,"",SER_hh_tes_in!I15/SER_hh_fec_in!I15)</f>
        <v>1.0719083597593386</v>
      </c>
      <c r="J15" s="114">
        <f>IF(SER_hh_tes_in!J15=0,"",SER_hh_tes_in!J15/SER_hh_fec_in!J15)</f>
        <v>1.0706286166431525</v>
      </c>
      <c r="K15" s="114">
        <f>IF(SER_hh_tes_in!K15=0,"",SER_hh_tes_in!K15/SER_hh_fec_in!K15)</f>
        <v>1.0580780390842979</v>
      </c>
      <c r="L15" s="114">
        <f>IF(SER_hh_tes_in!L15=0,"",SER_hh_tes_in!L15/SER_hh_fec_in!L15)</f>
        <v>1.0438102486527543</v>
      </c>
      <c r="M15" s="114">
        <f>IF(SER_hh_tes_in!M15=0,"",SER_hh_tes_in!M15/SER_hh_fec_in!M15)</f>
        <v>1.06434119209324</v>
      </c>
      <c r="N15" s="114">
        <f>IF(SER_hh_tes_in!N15=0,"",SER_hh_tes_in!N15/SER_hh_fec_in!N15)</f>
        <v>1.0547100735160659</v>
      </c>
      <c r="O15" s="114">
        <f>IF(SER_hh_tes_in!O15=0,"",SER_hh_tes_in!O15/SER_hh_fec_in!O15)</f>
        <v>1.0601288128577104</v>
      </c>
      <c r="P15" s="114">
        <f>IF(SER_hh_tes_in!P15=0,"",SER_hh_tes_in!P15/SER_hh_fec_in!P15)</f>
        <v>1.0570826782534555</v>
      </c>
      <c r="Q15" s="114">
        <f>IF(SER_hh_tes_in!Q15=0,"",SER_hh_tes_in!Q15/SER_hh_fec_in!Q15)</f>
        <v>1.0543514338103537</v>
      </c>
    </row>
    <row r="16" spans="1:17" ht="12.95" customHeight="1" x14ac:dyDescent="0.25">
      <c r="A16" s="90" t="s">
        <v>102</v>
      </c>
      <c r="B16" s="110"/>
      <c r="C16" s="110">
        <f>IF(SER_hh_tes_in!C16=0,"",SER_hh_tes_in!C16/SER_hh_fec_in!C16)</f>
        <v>1.74206339277439</v>
      </c>
      <c r="D16" s="110">
        <f>IF(SER_hh_tes_in!D16=0,"",SER_hh_tes_in!D16/SER_hh_fec_in!D16)</f>
        <v>1.7948151579648979</v>
      </c>
      <c r="E16" s="110">
        <f>IF(SER_hh_tes_in!E16=0,"",SER_hh_tes_in!E16/SER_hh_fec_in!E16)</f>
        <v>1.8220560936041124</v>
      </c>
      <c r="F16" s="110">
        <f>IF(SER_hh_tes_in!F16=0,"",SER_hh_tes_in!F16/SER_hh_fec_in!F16)</f>
        <v>1.8472656900128266</v>
      </c>
      <c r="G16" s="110">
        <f>IF(SER_hh_tes_in!G16=0,"",SER_hh_tes_in!G16/SER_hh_fec_in!G16)</f>
        <v>1.8794695527341256</v>
      </c>
      <c r="H16" s="110">
        <f>IF(SER_hh_tes_in!H16=0,"",SER_hh_tes_in!H16/SER_hh_fec_in!H16)</f>
        <v>1.9056173060048291</v>
      </c>
      <c r="I16" s="110">
        <f>IF(SER_hh_tes_in!I16=0,"",SER_hh_tes_in!I16/SER_hh_fec_in!I16)</f>
        <v>1.9318359792317881</v>
      </c>
      <c r="J16" s="110">
        <f>IF(SER_hh_tes_in!J16=0,"",SER_hh_tes_in!J16/SER_hh_fec_in!J16)</f>
        <v>1.9479986384890688</v>
      </c>
      <c r="K16" s="110">
        <f>IF(SER_hh_tes_in!K16=0,"",SER_hh_tes_in!K16/SER_hh_fec_in!K16)</f>
        <v>1.9704438161946531</v>
      </c>
      <c r="L16" s="110">
        <f>IF(SER_hh_tes_in!L16=0,"",SER_hh_tes_in!L16/SER_hh_fec_in!L16)</f>
        <v>1.9890492230813215</v>
      </c>
      <c r="M16" s="110">
        <f>IF(SER_hh_tes_in!M16=0,"",SER_hh_tes_in!M16/SER_hh_fec_in!M16)</f>
        <v>2.0213473376666156</v>
      </c>
      <c r="N16" s="110">
        <f>IF(SER_hh_tes_in!N16=0,"",SER_hh_tes_in!N16/SER_hh_fec_in!N16)</f>
        <v>2.0892233989797213</v>
      </c>
      <c r="O16" s="110">
        <f>IF(SER_hh_tes_in!O16=0,"",SER_hh_tes_in!O16/SER_hh_fec_in!O16)</f>
        <v>2.1760739617718534</v>
      </c>
      <c r="P16" s="110">
        <f>IF(SER_hh_tes_in!P16=0,"",SER_hh_tes_in!P16/SER_hh_fec_in!P16)</f>
        <v>2.2543221262352247</v>
      </c>
      <c r="Q16" s="110">
        <f>IF(SER_hh_tes_in!Q16=0,"",SER_hh_tes_in!Q16/SER_hh_fec_in!Q16)</f>
        <v>2.4676544624095818</v>
      </c>
    </row>
    <row r="17" spans="1:17" ht="12.95" customHeight="1" x14ac:dyDescent="0.25">
      <c r="A17" s="88" t="s">
        <v>101</v>
      </c>
      <c r="B17" s="113"/>
      <c r="C17" s="113" t="str">
        <f>IF(SER_hh_tes_in!C17=0,"",SER_hh_tes_in!C17/SER_hh_fec_in!C17)</f>
        <v/>
      </c>
      <c r="D17" s="113" t="str">
        <f>IF(SER_hh_tes_in!D17=0,"",SER_hh_tes_in!D17/SER_hh_fec_in!D17)</f>
        <v/>
      </c>
      <c r="E17" s="113" t="str">
        <f>IF(SER_hh_tes_in!E17=0,"",SER_hh_tes_in!E17/SER_hh_fec_in!E17)</f>
        <v/>
      </c>
      <c r="F17" s="113" t="str">
        <f>IF(SER_hh_tes_in!F17=0,"",SER_hh_tes_in!F17/SER_hh_fec_in!F17)</f>
        <v/>
      </c>
      <c r="G17" s="113">
        <f>IF(SER_hh_tes_in!G17=0,"",SER_hh_tes_in!G17/SER_hh_fec_in!G17)</f>
        <v>1.9476323725800433</v>
      </c>
      <c r="H17" s="113">
        <f>IF(SER_hh_tes_in!H17=0,"",SER_hh_tes_in!H17/SER_hh_fec_in!H17)</f>
        <v>1.9710782668396389</v>
      </c>
      <c r="I17" s="113">
        <f>IF(SER_hh_tes_in!I17=0,"",SER_hh_tes_in!I17/SER_hh_fec_in!I17)</f>
        <v>1.9994228310128128</v>
      </c>
      <c r="J17" s="113" t="str">
        <f>IF(SER_hh_tes_in!J17=0,"",SER_hh_tes_in!J17/SER_hh_fec_in!J17)</f>
        <v/>
      </c>
      <c r="K17" s="113">
        <f>IF(SER_hh_tes_in!K17=0,"",SER_hh_tes_in!K17/SER_hh_fec_in!K17)</f>
        <v>2.0748905715581394</v>
      </c>
      <c r="L17" s="113" t="str">
        <f>IF(SER_hh_tes_in!L17=0,"",SER_hh_tes_in!L17/SER_hh_fec_in!L17)</f>
        <v/>
      </c>
      <c r="M17" s="113">
        <f>IF(SER_hh_tes_in!M17=0,"",SER_hh_tes_in!M17/SER_hh_fec_in!M17)</f>
        <v>2.1907245356466141</v>
      </c>
      <c r="N17" s="113">
        <f>IF(SER_hh_tes_in!N17=0,"",SER_hh_tes_in!N17/SER_hh_fec_in!N17)</f>
        <v>2.2799958043789421</v>
      </c>
      <c r="O17" s="113">
        <f>IF(SER_hh_tes_in!O17=0,"",SER_hh_tes_in!O17/SER_hh_fec_in!O17)</f>
        <v>2.4110636946584494</v>
      </c>
      <c r="P17" s="113">
        <f>IF(SER_hh_tes_in!P17=0,"",SER_hh_tes_in!P17/SER_hh_fec_in!P17)</f>
        <v>2.5972008111159899</v>
      </c>
      <c r="Q17" s="113">
        <f>IF(SER_hh_tes_in!Q17=0,"",SER_hh_tes_in!Q17/SER_hh_fec_in!Q17)</f>
        <v>2.7982797613907064</v>
      </c>
    </row>
    <row r="18" spans="1:17" ht="12" customHeight="1" x14ac:dyDescent="0.25">
      <c r="A18" s="88" t="s">
        <v>100</v>
      </c>
      <c r="B18" s="113"/>
      <c r="C18" s="113">
        <f>IF(SER_hh_tes_in!C18=0,"",SER_hh_tes_in!C18/SER_hh_fec_in!C18)</f>
        <v>1.74206339277439</v>
      </c>
      <c r="D18" s="113">
        <f>IF(SER_hh_tes_in!D18=0,"",SER_hh_tes_in!D18/SER_hh_fec_in!D18)</f>
        <v>1.7948151579648979</v>
      </c>
      <c r="E18" s="113">
        <f>IF(SER_hh_tes_in!E18=0,"",SER_hh_tes_in!E18/SER_hh_fec_in!E18)</f>
        <v>1.8220560936041124</v>
      </c>
      <c r="F18" s="113">
        <f>IF(SER_hh_tes_in!F18=0,"",SER_hh_tes_in!F18/SER_hh_fec_in!F18)</f>
        <v>1.8472656900128266</v>
      </c>
      <c r="G18" s="113">
        <f>IF(SER_hh_tes_in!G18=0,"",SER_hh_tes_in!G18/SER_hh_fec_in!G18)</f>
        <v>1.8783885283286657</v>
      </c>
      <c r="H18" s="113">
        <f>IF(SER_hh_tes_in!H18=0,"",SER_hh_tes_in!H18/SER_hh_fec_in!H18)</f>
        <v>1.9055045889056306</v>
      </c>
      <c r="I18" s="113">
        <f>IF(SER_hh_tes_in!I18=0,"",SER_hh_tes_in!I18/SER_hh_fec_in!I18)</f>
        <v>1.9315942471993048</v>
      </c>
      <c r="J18" s="113">
        <f>IF(SER_hh_tes_in!J18=0,"",SER_hh_tes_in!J18/SER_hh_fec_in!J18)</f>
        <v>1.9479986384890688</v>
      </c>
      <c r="K18" s="113">
        <f>IF(SER_hh_tes_in!K18=0,"",SER_hh_tes_in!K18/SER_hh_fec_in!K18)</f>
        <v>1.9697972104144628</v>
      </c>
      <c r="L18" s="113">
        <f>IF(SER_hh_tes_in!L18=0,"",SER_hh_tes_in!L18/SER_hh_fec_in!L18)</f>
        <v>1.9890492230813215</v>
      </c>
      <c r="M18" s="113">
        <f>IF(SER_hh_tes_in!M18=0,"",SER_hh_tes_in!M18/SER_hh_fec_in!M18)</f>
        <v>2.0192291128316979</v>
      </c>
      <c r="N18" s="113">
        <f>IF(SER_hh_tes_in!N18=0,"",SER_hh_tes_in!N18/SER_hh_fec_in!N18)</f>
        <v>2.0865597844376111</v>
      </c>
      <c r="O18" s="113">
        <f>IF(SER_hh_tes_in!O18=0,"",SER_hh_tes_in!O18/SER_hh_fec_in!O18)</f>
        <v>2.142420158458628</v>
      </c>
      <c r="P18" s="113">
        <f>IF(SER_hh_tes_in!P18=0,"",SER_hh_tes_in!P18/SER_hh_fec_in!P18)</f>
        <v>2.2330699735620039</v>
      </c>
      <c r="Q18" s="113">
        <f>IF(SER_hh_tes_in!Q18=0,"",SER_hh_tes_in!Q18/SER_hh_fec_in!Q18)</f>
        <v>2.432249364384079</v>
      </c>
    </row>
    <row r="19" spans="1:17" ht="12.95" customHeight="1" x14ac:dyDescent="0.25">
      <c r="A19" s="90" t="s">
        <v>47</v>
      </c>
      <c r="B19" s="110"/>
      <c r="C19" s="110">
        <f>IF(SER_hh_tes_in!C19=0,"",SER_hh_tes_in!C19/SER_hh_fec_in!C19)</f>
        <v>0.67152332924923375</v>
      </c>
      <c r="D19" s="110">
        <f>IF(SER_hh_tes_in!D19=0,"",SER_hh_tes_in!D19/SER_hh_fec_in!D19)</f>
        <v>0.65451224521432882</v>
      </c>
      <c r="E19" s="110">
        <f>IF(SER_hh_tes_in!E19=0,"",SER_hh_tes_in!E19/SER_hh_fec_in!E19)</f>
        <v>0.67540918842994835</v>
      </c>
      <c r="F19" s="110">
        <f>IF(SER_hh_tes_in!F19=0,"",SER_hh_tes_in!F19/SER_hh_fec_in!F19)</f>
        <v>0.68568759096620924</v>
      </c>
      <c r="G19" s="110">
        <f>IF(SER_hh_tes_in!G19=0,"",SER_hh_tes_in!G19/SER_hh_fec_in!G19)</f>
        <v>0.67276575833225516</v>
      </c>
      <c r="H19" s="110">
        <f>IF(SER_hh_tes_in!H19=0,"",SER_hh_tes_in!H19/SER_hh_fec_in!H19)</f>
        <v>0.67971552392599466</v>
      </c>
      <c r="I19" s="110">
        <f>IF(SER_hh_tes_in!I19=0,"",SER_hh_tes_in!I19/SER_hh_fec_in!I19)</f>
        <v>0.68517293010966496</v>
      </c>
      <c r="J19" s="110">
        <f>IF(SER_hh_tes_in!J19=0,"",SER_hh_tes_in!J19/SER_hh_fec_in!J19)</f>
        <v>0.67125373301574509</v>
      </c>
      <c r="K19" s="110">
        <f>IF(SER_hh_tes_in!K19=0,"",SER_hh_tes_in!K19/SER_hh_fec_in!K19)</f>
        <v>0.64931832594496308</v>
      </c>
      <c r="L19" s="110">
        <f>IF(SER_hh_tes_in!L19=0,"",SER_hh_tes_in!L19/SER_hh_fec_in!L19)</f>
        <v>0.69774585182674342</v>
      </c>
      <c r="M19" s="110">
        <f>IF(SER_hh_tes_in!M19=0,"",SER_hh_tes_in!M19/SER_hh_fec_in!M19)</f>
        <v>0.72006472306046942</v>
      </c>
      <c r="N19" s="110">
        <f>IF(SER_hh_tes_in!N19=0,"",SER_hh_tes_in!N19/SER_hh_fec_in!N19)</f>
        <v>0.7152535729973204</v>
      </c>
      <c r="O19" s="110">
        <f>IF(SER_hh_tes_in!O19=0,"",SER_hh_tes_in!O19/SER_hh_fec_in!O19)</f>
        <v>0.71308310915025463</v>
      </c>
      <c r="P19" s="110">
        <f>IF(SER_hh_tes_in!P19=0,"",SER_hh_tes_in!P19/SER_hh_fec_in!P19)</f>
        <v>0.73140664107006303</v>
      </c>
      <c r="Q19" s="110">
        <f>IF(SER_hh_tes_in!Q19=0,"",SER_hh_tes_in!Q19/SER_hh_fec_in!Q19)</f>
        <v>0.72760191365697335</v>
      </c>
    </row>
    <row r="20" spans="1:17" ht="12" customHeight="1" x14ac:dyDescent="0.25">
      <c r="A20" s="88" t="s">
        <v>38</v>
      </c>
      <c r="B20" s="109"/>
      <c r="C20" s="109" t="str">
        <f>IF(SER_hh_tes_in!C20=0,"",SER_hh_tes_in!C20/SER_hh_fec_in!C20)</f>
        <v/>
      </c>
      <c r="D20" s="109" t="str">
        <f>IF(SER_hh_tes_in!D20=0,"",SER_hh_tes_in!D20/SER_hh_fec_in!D20)</f>
        <v/>
      </c>
      <c r="E20" s="109" t="str">
        <f>IF(SER_hh_tes_in!E20=0,"",SER_hh_tes_in!E20/SER_hh_fec_in!E20)</f>
        <v/>
      </c>
      <c r="F20" s="109" t="str">
        <f>IF(SER_hh_tes_in!F20=0,"",SER_hh_tes_in!F20/SER_hh_fec_in!F20)</f>
        <v/>
      </c>
      <c r="G20" s="109" t="str">
        <f>IF(SER_hh_tes_in!G20=0,"",SER_hh_tes_in!G20/SER_hh_fec_in!G20)</f>
        <v/>
      </c>
      <c r="H20" s="109" t="str">
        <f>IF(SER_hh_tes_in!H20=0,"",SER_hh_tes_in!H20/SER_hh_fec_in!H20)</f>
        <v/>
      </c>
      <c r="I20" s="109" t="str">
        <f>IF(SER_hh_tes_in!I20=0,"",SER_hh_tes_in!I20/SER_hh_fec_in!I20)</f>
        <v/>
      </c>
      <c r="J20" s="109" t="str">
        <f>IF(SER_hh_tes_in!J20=0,"",SER_hh_tes_in!J20/SER_hh_fec_in!J20)</f>
        <v/>
      </c>
      <c r="K20" s="109" t="str">
        <f>IF(SER_hh_tes_in!K20=0,"",SER_hh_tes_in!K20/SER_hh_fec_in!K20)</f>
        <v/>
      </c>
      <c r="L20" s="109" t="str">
        <f>IF(SER_hh_tes_in!L20=0,"",SER_hh_tes_in!L20/SER_hh_fec_in!L20)</f>
        <v/>
      </c>
      <c r="M20" s="109" t="str">
        <f>IF(SER_hh_tes_in!M20=0,"",SER_hh_tes_in!M20/SER_hh_fec_in!M20)</f>
        <v/>
      </c>
      <c r="N20" s="109" t="str">
        <f>IF(SER_hh_tes_in!N20=0,"",SER_hh_tes_in!N20/SER_hh_fec_in!N20)</f>
        <v/>
      </c>
      <c r="O20" s="109" t="str">
        <f>IF(SER_hh_tes_in!O20=0,"",SER_hh_tes_in!O20/SER_hh_fec_in!O20)</f>
        <v/>
      </c>
      <c r="P20" s="109" t="str">
        <f>IF(SER_hh_tes_in!P20=0,"",SER_hh_tes_in!P20/SER_hh_fec_in!P20)</f>
        <v/>
      </c>
      <c r="Q20" s="109" t="str">
        <f>IF(SER_hh_tes_in!Q20=0,"",SER_hh_tes_in!Q20/SER_hh_fec_in!Q20)</f>
        <v/>
      </c>
    </row>
    <row r="21" spans="1:17" s="28" customFormat="1" ht="12" customHeight="1" x14ac:dyDescent="0.25">
      <c r="A21" s="88" t="s">
        <v>66</v>
      </c>
      <c r="B21" s="109"/>
      <c r="C21" s="109" t="str">
        <f>IF(SER_hh_tes_in!C21=0,"",SER_hh_tes_in!C21/SER_hh_fec_in!C21)</f>
        <v/>
      </c>
      <c r="D21" s="109" t="str">
        <f>IF(SER_hh_tes_in!D21=0,"",SER_hh_tes_in!D21/SER_hh_fec_in!D21)</f>
        <v/>
      </c>
      <c r="E21" s="109" t="str">
        <f>IF(SER_hh_tes_in!E21=0,"",SER_hh_tes_in!E21/SER_hh_fec_in!E21)</f>
        <v/>
      </c>
      <c r="F21" s="109" t="str">
        <f>IF(SER_hh_tes_in!F21=0,"",SER_hh_tes_in!F21/SER_hh_fec_in!F21)</f>
        <v/>
      </c>
      <c r="G21" s="109" t="str">
        <f>IF(SER_hh_tes_in!G21=0,"",SER_hh_tes_in!G21/SER_hh_fec_in!G21)</f>
        <v/>
      </c>
      <c r="H21" s="109" t="str">
        <f>IF(SER_hh_tes_in!H21=0,"",SER_hh_tes_in!H21/SER_hh_fec_in!H21)</f>
        <v/>
      </c>
      <c r="I21" s="109" t="str">
        <f>IF(SER_hh_tes_in!I21=0,"",SER_hh_tes_in!I21/SER_hh_fec_in!I21)</f>
        <v/>
      </c>
      <c r="J21" s="109" t="str">
        <f>IF(SER_hh_tes_in!J21=0,"",SER_hh_tes_in!J21/SER_hh_fec_in!J21)</f>
        <v/>
      </c>
      <c r="K21" s="109" t="str">
        <f>IF(SER_hh_tes_in!K21=0,"",SER_hh_tes_in!K21/SER_hh_fec_in!K21)</f>
        <v/>
      </c>
      <c r="L21" s="109" t="str">
        <f>IF(SER_hh_tes_in!L21=0,"",SER_hh_tes_in!L21/SER_hh_fec_in!L21)</f>
        <v/>
      </c>
      <c r="M21" s="109" t="str">
        <f>IF(SER_hh_tes_in!M21=0,"",SER_hh_tes_in!M21/SER_hh_fec_in!M21)</f>
        <v/>
      </c>
      <c r="N21" s="109" t="str">
        <f>IF(SER_hh_tes_in!N21=0,"",SER_hh_tes_in!N21/SER_hh_fec_in!N21)</f>
        <v/>
      </c>
      <c r="O21" s="109" t="str">
        <f>IF(SER_hh_tes_in!O21=0,"",SER_hh_tes_in!O21/SER_hh_fec_in!O21)</f>
        <v/>
      </c>
      <c r="P21" s="109" t="str">
        <f>IF(SER_hh_tes_in!P21=0,"",SER_hh_tes_in!P21/SER_hh_fec_in!P21)</f>
        <v/>
      </c>
      <c r="Q21" s="109" t="str">
        <f>IF(SER_hh_tes_in!Q21=0,"",SER_hh_tes_in!Q21/SER_hh_fec_in!Q21)</f>
        <v/>
      </c>
    </row>
    <row r="22" spans="1:17" ht="12" customHeight="1" x14ac:dyDescent="0.25">
      <c r="A22" s="88" t="s">
        <v>99</v>
      </c>
      <c r="B22" s="109"/>
      <c r="C22" s="109" t="str">
        <f>IF(SER_hh_tes_in!C22=0,"",SER_hh_tes_in!C22/SER_hh_fec_in!C22)</f>
        <v/>
      </c>
      <c r="D22" s="109" t="str">
        <f>IF(SER_hh_tes_in!D22=0,"",SER_hh_tes_in!D22/SER_hh_fec_in!D22)</f>
        <v/>
      </c>
      <c r="E22" s="109" t="str">
        <f>IF(SER_hh_tes_in!E22=0,"",SER_hh_tes_in!E22/SER_hh_fec_in!E22)</f>
        <v/>
      </c>
      <c r="F22" s="109" t="str">
        <f>IF(SER_hh_tes_in!F22=0,"",SER_hh_tes_in!F22/SER_hh_fec_in!F22)</f>
        <v/>
      </c>
      <c r="G22" s="109" t="str">
        <f>IF(SER_hh_tes_in!G22=0,"",SER_hh_tes_in!G22/SER_hh_fec_in!G22)</f>
        <v/>
      </c>
      <c r="H22" s="109" t="str">
        <f>IF(SER_hh_tes_in!H22=0,"",SER_hh_tes_in!H22/SER_hh_fec_in!H22)</f>
        <v/>
      </c>
      <c r="I22" s="109" t="str">
        <f>IF(SER_hh_tes_in!I22=0,"",SER_hh_tes_in!I22/SER_hh_fec_in!I22)</f>
        <v/>
      </c>
      <c r="J22" s="109" t="str">
        <f>IF(SER_hh_tes_in!J22=0,"",SER_hh_tes_in!J22/SER_hh_fec_in!J22)</f>
        <v/>
      </c>
      <c r="K22" s="109" t="str">
        <f>IF(SER_hh_tes_in!K22=0,"",SER_hh_tes_in!K22/SER_hh_fec_in!K22)</f>
        <v/>
      </c>
      <c r="L22" s="109" t="str">
        <f>IF(SER_hh_tes_in!L22=0,"",SER_hh_tes_in!L22/SER_hh_fec_in!L22)</f>
        <v/>
      </c>
      <c r="M22" s="109" t="str">
        <f>IF(SER_hh_tes_in!M22=0,"",SER_hh_tes_in!M22/SER_hh_fec_in!M22)</f>
        <v/>
      </c>
      <c r="N22" s="109" t="str">
        <f>IF(SER_hh_tes_in!N22=0,"",SER_hh_tes_in!N22/SER_hh_fec_in!N22)</f>
        <v/>
      </c>
      <c r="O22" s="109" t="str">
        <f>IF(SER_hh_tes_in!O22=0,"",SER_hh_tes_in!O22/SER_hh_fec_in!O22)</f>
        <v/>
      </c>
      <c r="P22" s="109" t="str">
        <f>IF(SER_hh_tes_in!P22=0,"",SER_hh_tes_in!P22/SER_hh_fec_in!P22)</f>
        <v/>
      </c>
      <c r="Q22" s="109" t="str">
        <f>IF(SER_hh_tes_in!Q22=0,"",SER_hh_tes_in!Q22/SER_hh_fec_in!Q22)</f>
        <v/>
      </c>
    </row>
    <row r="23" spans="1:17" ht="12" customHeight="1" x14ac:dyDescent="0.25">
      <c r="A23" s="88" t="s">
        <v>98</v>
      </c>
      <c r="B23" s="109"/>
      <c r="C23" s="109">
        <f>IF(SER_hh_tes_in!C23=0,"",SER_hh_tes_in!C23/SER_hh_fec_in!C23)</f>
        <v>0.58270450450131595</v>
      </c>
      <c r="D23" s="109">
        <f>IF(SER_hh_tes_in!D23=0,"",SER_hh_tes_in!D23/SER_hh_fec_in!D23)</f>
        <v>0.58650318195469797</v>
      </c>
      <c r="E23" s="109">
        <f>IF(SER_hh_tes_in!E23=0,"",SER_hh_tes_in!E23/SER_hh_fec_in!E23)</f>
        <v>0.59056462733104265</v>
      </c>
      <c r="F23" s="109">
        <f>IF(SER_hh_tes_in!F23=0,"",SER_hh_tes_in!F23/SER_hh_fec_in!F23)</f>
        <v>0.59490709676235853</v>
      </c>
      <c r="G23" s="109">
        <f>IF(SER_hh_tes_in!G23=0,"",SER_hh_tes_in!G23/SER_hh_fec_in!G23)</f>
        <v>0.60034047961815751</v>
      </c>
      <c r="H23" s="109">
        <f>IF(SER_hh_tes_in!H23=0,"",SER_hh_tes_in!H23/SER_hh_fec_in!H23)</f>
        <v>0.60584002064420051</v>
      </c>
      <c r="I23" s="109">
        <f>IF(SER_hh_tes_in!I23=0,"",SER_hh_tes_in!I23/SER_hh_fec_in!I23)</f>
        <v>0.61092330007044049</v>
      </c>
      <c r="J23" s="109">
        <f>IF(SER_hh_tes_in!J23=0,"",SER_hh_tes_in!J23/SER_hh_fec_in!J23)</f>
        <v>0.61513859582325581</v>
      </c>
      <c r="K23" s="109">
        <f>IF(SER_hh_tes_in!K23=0,"",SER_hh_tes_in!K23/SER_hh_fec_in!K23)</f>
        <v>0.61787619341432987</v>
      </c>
      <c r="L23" s="109">
        <f>IF(SER_hh_tes_in!L23=0,"",SER_hh_tes_in!L23/SER_hh_fec_in!L23)</f>
        <v>0.62133240054651995</v>
      </c>
      <c r="M23" s="109">
        <f>IF(SER_hh_tes_in!M23=0,"",SER_hh_tes_in!M23/SER_hh_fec_in!M23)</f>
        <v>0.62297308698023657</v>
      </c>
      <c r="N23" s="109">
        <f>IF(SER_hh_tes_in!N23=0,"",SER_hh_tes_in!N23/SER_hh_fec_in!N23)</f>
        <v>0.62369502313088754</v>
      </c>
      <c r="O23" s="109">
        <f>IF(SER_hh_tes_in!O23=0,"",SER_hh_tes_in!O23/SER_hh_fec_in!O23)</f>
        <v>0.62396467404195066</v>
      </c>
      <c r="P23" s="109">
        <f>IF(SER_hh_tes_in!P23=0,"",SER_hh_tes_in!P23/SER_hh_fec_in!P23)</f>
        <v>0.62384157604134227</v>
      </c>
      <c r="Q23" s="109">
        <f>IF(SER_hh_tes_in!Q23=0,"",SER_hh_tes_in!Q23/SER_hh_fec_in!Q23)</f>
        <v>0.62364530187947309</v>
      </c>
    </row>
    <row r="24" spans="1:17" ht="12" customHeight="1" x14ac:dyDescent="0.25">
      <c r="A24" s="88" t="s">
        <v>34</v>
      </c>
      <c r="B24" s="109"/>
      <c r="C24" s="109" t="str">
        <f>IF(SER_hh_tes_in!C24=0,"",SER_hh_tes_in!C24/SER_hh_fec_in!C24)</f>
        <v/>
      </c>
      <c r="D24" s="109" t="str">
        <f>IF(SER_hh_tes_in!D24=0,"",SER_hh_tes_in!D24/SER_hh_fec_in!D24)</f>
        <v/>
      </c>
      <c r="E24" s="109" t="str">
        <f>IF(SER_hh_tes_in!E24=0,"",SER_hh_tes_in!E24/SER_hh_fec_in!E24)</f>
        <v/>
      </c>
      <c r="F24" s="109" t="str">
        <f>IF(SER_hh_tes_in!F24=0,"",SER_hh_tes_in!F24/SER_hh_fec_in!F24)</f>
        <v/>
      </c>
      <c r="G24" s="109" t="str">
        <f>IF(SER_hh_tes_in!G24=0,"",SER_hh_tes_in!G24/SER_hh_fec_in!G24)</f>
        <v/>
      </c>
      <c r="H24" s="109" t="str">
        <f>IF(SER_hh_tes_in!H24=0,"",SER_hh_tes_in!H24/SER_hh_fec_in!H24)</f>
        <v/>
      </c>
      <c r="I24" s="109" t="str">
        <f>IF(SER_hh_tes_in!I24=0,"",SER_hh_tes_in!I24/SER_hh_fec_in!I24)</f>
        <v/>
      </c>
      <c r="J24" s="109" t="str">
        <f>IF(SER_hh_tes_in!J24=0,"",SER_hh_tes_in!J24/SER_hh_fec_in!J24)</f>
        <v/>
      </c>
      <c r="K24" s="109" t="str">
        <f>IF(SER_hh_tes_in!K24=0,"",SER_hh_tes_in!K24/SER_hh_fec_in!K24)</f>
        <v/>
      </c>
      <c r="L24" s="109" t="str">
        <f>IF(SER_hh_tes_in!L24=0,"",SER_hh_tes_in!L24/SER_hh_fec_in!L24)</f>
        <v/>
      </c>
      <c r="M24" s="109" t="str">
        <f>IF(SER_hh_tes_in!M24=0,"",SER_hh_tes_in!M24/SER_hh_fec_in!M24)</f>
        <v/>
      </c>
      <c r="N24" s="109" t="str">
        <f>IF(SER_hh_tes_in!N24=0,"",SER_hh_tes_in!N24/SER_hh_fec_in!N24)</f>
        <v/>
      </c>
      <c r="O24" s="109" t="str">
        <f>IF(SER_hh_tes_in!O24=0,"",SER_hh_tes_in!O24/SER_hh_fec_in!O24)</f>
        <v/>
      </c>
      <c r="P24" s="109" t="str">
        <f>IF(SER_hh_tes_in!P24=0,"",SER_hh_tes_in!P24/SER_hh_fec_in!P24)</f>
        <v/>
      </c>
      <c r="Q24" s="109" t="str">
        <f>IF(SER_hh_tes_in!Q24=0,"",SER_hh_tes_in!Q24/SER_hh_fec_in!Q24)</f>
        <v/>
      </c>
    </row>
    <row r="25" spans="1:17" ht="12" customHeight="1" x14ac:dyDescent="0.25">
      <c r="A25" s="88" t="s">
        <v>42</v>
      </c>
      <c r="B25" s="109"/>
      <c r="C25" s="109">
        <f>IF(SER_hh_tes_in!C25=0,"",SER_hh_tes_in!C25/SER_hh_fec_in!C25)</f>
        <v>0.69984734374905944</v>
      </c>
      <c r="D25" s="109">
        <f>IF(SER_hh_tes_in!D25=0,"",SER_hh_tes_in!D25/SER_hh_fec_in!D25)</f>
        <v>0.70400894124404634</v>
      </c>
      <c r="E25" s="109">
        <f>IF(SER_hh_tes_in!E25=0,"",SER_hh_tes_in!E25/SER_hh_fec_in!E25)</f>
        <v>0.70867323286535977</v>
      </c>
      <c r="F25" s="109">
        <f>IF(SER_hh_tes_in!F25=0,"",SER_hh_tes_in!F25/SER_hh_fec_in!F25)</f>
        <v>0.71361404781622273</v>
      </c>
      <c r="G25" s="109">
        <f>IF(SER_hh_tes_in!G25=0,"",SER_hh_tes_in!G25/SER_hh_fec_in!G25)</f>
        <v>0.71979554983641636</v>
      </c>
      <c r="H25" s="109">
        <f>IF(SER_hh_tes_in!H25=0,"",SER_hh_tes_in!H25/SER_hh_fec_in!H25)</f>
        <v>0.72621117253835099</v>
      </c>
      <c r="I25" s="109">
        <f>IF(SER_hh_tes_in!I25=0,"",SER_hh_tes_in!I25/SER_hh_fec_in!I25)</f>
        <v>0.73222269188224975</v>
      </c>
      <c r="J25" s="109">
        <f>IF(SER_hh_tes_in!J25=0,"",SER_hh_tes_in!J25/SER_hh_fec_in!J25)</f>
        <v>0.73731673145741661</v>
      </c>
      <c r="K25" s="109">
        <f>IF(SER_hh_tes_in!K25=0,"",SER_hh_tes_in!K25/SER_hh_fec_in!K25)</f>
        <v>0.7407275863767534</v>
      </c>
      <c r="L25" s="109">
        <f>IF(SER_hh_tes_in!L25=0,"",SER_hh_tes_in!L25/SER_hh_fec_in!L25)</f>
        <v>0.74520906070317139</v>
      </c>
      <c r="M25" s="109">
        <f>IF(SER_hh_tes_in!M25=0,"",SER_hh_tes_in!M25/SER_hh_fec_in!M25)</f>
        <v>0.74745330589017522</v>
      </c>
      <c r="N25" s="109">
        <f>IF(SER_hh_tes_in!N25=0,"",SER_hh_tes_in!N25/SER_hh_fec_in!N25)</f>
        <v>0.74849752121891899</v>
      </c>
      <c r="O25" s="109">
        <f>IF(SER_hh_tes_in!O25=0,"",SER_hh_tes_in!O25/SER_hh_fec_in!O25)</f>
        <v>0.74896044648279736</v>
      </c>
      <c r="P25" s="109">
        <f>IF(SER_hh_tes_in!P25=0,"",SER_hh_tes_in!P25/SER_hh_fec_in!P25)</f>
        <v>0.74907625242219478</v>
      </c>
      <c r="Q25" s="109">
        <f>IF(SER_hh_tes_in!Q25=0,"",SER_hh_tes_in!Q25/SER_hh_fec_in!Q25)</f>
        <v>0.74907046785663856</v>
      </c>
    </row>
    <row r="26" spans="1:17" ht="12" customHeight="1" x14ac:dyDescent="0.25">
      <c r="A26" s="88" t="s">
        <v>30</v>
      </c>
      <c r="B26" s="112"/>
      <c r="C26" s="112">
        <f>IF(SER_hh_tes_in!C26=0,"",SER_hh_tes_in!C26/SER_hh_fec_in!C26)</f>
        <v>0.72461870016366403</v>
      </c>
      <c r="D26" s="112">
        <f>IF(SER_hh_tes_in!D26=0,"",SER_hh_tes_in!D26/SER_hh_fec_in!D26)</f>
        <v>0.72928149280489618</v>
      </c>
      <c r="E26" s="112">
        <f>IF(SER_hh_tes_in!E26=0,"",SER_hh_tes_in!E26/SER_hh_fec_in!E26)</f>
        <v>0.73434317212980105</v>
      </c>
      <c r="F26" s="112">
        <f>IF(SER_hh_tes_in!F26=0,"",SER_hh_tes_in!F26/SER_hh_fec_in!F26)</f>
        <v>0.73998503223556467</v>
      </c>
      <c r="G26" s="112">
        <f>IF(SER_hh_tes_in!G26=0,"",SER_hh_tes_in!G26/SER_hh_fec_in!G26)</f>
        <v>0.74673255432478791</v>
      </c>
      <c r="H26" s="112">
        <f>IF(SER_hh_tes_in!H26=0,"",SER_hh_tes_in!H26/SER_hh_fec_in!H26)</f>
        <v>0.75360056440379142</v>
      </c>
      <c r="I26" s="112">
        <f>IF(SER_hh_tes_in!I26=0,"",SER_hh_tes_in!I26/SER_hh_fec_in!I26)</f>
        <v>0.75996814189082607</v>
      </c>
      <c r="J26" s="112">
        <f>IF(SER_hh_tes_in!J26=0,"",SER_hh_tes_in!J26/SER_hh_fec_in!J26)</f>
        <v>0.76506978108342849</v>
      </c>
      <c r="K26" s="112">
        <f>IF(SER_hh_tes_in!K26=0,"",SER_hh_tes_in!K26/SER_hh_fec_in!K26)</f>
        <v>0.76567305562591625</v>
      </c>
      <c r="L26" s="112">
        <f>IF(SER_hh_tes_in!L26=0,"",SER_hh_tes_in!L26/SER_hh_fec_in!L26)</f>
        <v>0.77259300909588913</v>
      </c>
      <c r="M26" s="112">
        <f>IF(SER_hh_tes_in!M26=0,"",SER_hh_tes_in!M26/SER_hh_fec_in!M26)</f>
        <v>0.77483427043564546</v>
      </c>
      <c r="N26" s="112">
        <f>IF(SER_hh_tes_in!N26=0,"",SER_hh_tes_in!N26/SER_hh_fec_in!N26)</f>
        <v>0.7756453198758988</v>
      </c>
      <c r="O26" s="112">
        <f>IF(SER_hh_tes_in!O26=0,"",SER_hh_tes_in!O26/SER_hh_fec_in!O26)</f>
        <v>0.77585678955374926</v>
      </c>
      <c r="P26" s="112">
        <f>IF(SER_hh_tes_in!P26=0,"",SER_hh_tes_in!P26/SER_hh_fec_in!P26)</f>
        <v>0.77545847837087689</v>
      </c>
      <c r="Q26" s="112">
        <f>IF(SER_hh_tes_in!Q26=0,"",SER_hh_tes_in!Q26/SER_hh_fec_in!Q26)</f>
        <v>0.77480098687113375</v>
      </c>
    </row>
    <row r="27" spans="1:17" ht="12" customHeight="1" x14ac:dyDescent="0.25">
      <c r="A27" s="93" t="s">
        <v>33</v>
      </c>
      <c r="B27" s="122"/>
      <c r="C27" s="122" t="str">
        <f>IF(SER_hh_tes_in!C27=0,"",SER_hh_tes_in!C27/SER_hh_fec_in!C27)</f>
        <v/>
      </c>
      <c r="D27" s="122" t="str">
        <f>IF(SER_hh_tes_in!D27=0,"",SER_hh_tes_in!D27/SER_hh_fec_in!D27)</f>
        <v/>
      </c>
      <c r="E27" s="122">
        <f>IF(SER_hh_tes_in!E27=0,"",SER_hh_tes_in!E27/SER_hh_fec_in!E27)</f>
        <v>1</v>
      </c>
      <c r="F27" s="122">
        <f>IF(SER_hh_tes_in!F27=0,"",SER_hh_tes_in!F27/SER_hh_fec_in!F27)</f>
        <v>1.0054943630091955</v>
      </c>
      <c r="G27" s="122">
        <f>IF(SER_hh_tes_in!G27=0,"",SER_hh_tes_in!G27/SER_hh_fec_in!G27)</f>
        <v>1.0112814314395229</v>
      </c>
      <c r="H27" s="122">
        <f>IF(SER_hh_tes_in!H27=0,"",SER_hh_tes_in!H27/SER_hh_fec_in!H27)</f>
        <v>1.0167435582020679</v>
      </c>
      <c r="I27" s="122">
        <f>IF(SER_hh_tes_in!I27=0,"",SER_hh_tes_in!I27/SER_hh_fec_in!I27)</f>
        <v>1.0201698002317767</v>
      </c>
      <c r="J27" s="122">
        <f>IF(SER_hh_tes_in!J27=0,"",SER_hh_tes_in!J27/SER_hh_fec_in!J27)</f>
        <v>1.0204603416096447</v>
      </c>
      <c r="K27" s="122">
        <f>IF(SER_hh_tes_in!K27=0,"",SER_hh_tes_in!K27/SER_hh_fec_in!K27)</f>
        <v>1.020110626741952</v>
      </c>
      <c r="L27" s="122">
        <f>IF(SER_hh_tes_in!L27=0,"",SER_hh_tes_in!L27/SER_hh_fec_in!L27)</f>
        <v>1.0200757524191575</v>
      </c>
      <c r="M27" s="122">
        <f>IF(SER_hh_tes_in!M27=0,"",SER_hh_tes_in!M27/SER_hh_fec_in!M27)</f>
        <v>1.0184973201416518</v>
      </c>
      <c r="N27" s="122">
        <f>IF(SER_hh_tes_in!N27=0,"",SER_hh_tes_in!N27/SER_hh_fec_in!N27)</f>
        <v>1.0166490241199773</v>
      </c>
      <c r="O27" s="122">
        <f>IF(SER_hh_tes_in!O27=0,"",SER_hh_tes_in!O27/SER_hh_fec_in!O27)</f>
        <v>1.0158799149335707</v>
      </c>
      <c r="P27" s="122">
        <f>IF(SER_hh_tes_in!P27=0,"",SER_hh_tes_in!P27/SER_hh_fec_in!P27)</f>
        <v>1.0145336266682037</v>
      </c>
      <c r="Q27" s="122">
        <f>IF(SER_hh_tes_in!Q27=0,"",SER_hh_tes_in!Q27/SER_hh_fec_in!Q27)</f>
        <v>1.0141320890635872</v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/>
      <c r="C29" s="110">
        <f>IF(SER_hh_tes_in!C29=0,"",SER_hh_tes_in!C29/SER_hh_fec_in!C29)</f>
        <v>0.50529739434981191</v>
      </c>
      <c r="D29" s="110">
        <f>IF(SER_hh_tes_in!D29=0,"",SER_hh_tes_in!D29/SER_hh_fec_in!D29)</f>
        <v>0.5826865597703802</v>
      </c>
      <c r="E29" s="110">
        <f>IF(SER_hh_tes_in!E29=0,"",SER_hh_tes_in!E29/SER_hh_fec_in!E29)</f>
        <v>0.594784537168628</v>
      </c>
      <c r="F29" s="110">
        <f>IF(SER_hh_tes_in!F29=0,"",SER_hh_tes_in!F29/SER_hh_fec_in!F29)</f>
        <v>0.58496674776477231</v>
      </c>
      <c r="G29" s="110">
        <f>IF(SER_hh_tes_in!G29=0,"",SER_hh_tes_in!G29/SER_hh_fec_in!G29)</f>
        <v>0.60599427034032194</v>
      </c>
      <c r="H29" s="110">
        <f>IF(SER_hh_tes_in!H29=0,"",SER_hh_tes_in!H29/SER_hh_fec_in!H29)</f>
        <v>0.61818125872622698</v>
      </c>
      <c r="I29" s="110">
        <f>IF(SER_hh_tes_in!I29=0,"",SER_hh_tes_in!I29/SER_hh_fec_in!I29)</f>
        <v>0.60598899727034505</v>
      </c>
      <c r="J29" s="110">
        <f>IF(SER_hh_tes_in!J29=0,"",SER_hh_tes_in!J29/SER_hh_fec_in!J29)</f>
        <v>0.59288925500786238</v>
      </c>
      <c r="K29" s="110">
        <f>IF(SER_hh_tes_in!K29=0,"",SER_hh_tes_in!K29/SER_hh_fec_in!K29)</f>
        <v>0.57040774008437434</v>
      </c>
      <c r="L29" s="110">
        <f>IF(SER_hh_tes_in!L29=0,"",SER_hh_tes_in!L29/SER_hh_fec_in!L29)</f>
        <v>0.60973244340643884</v>
      </c>
      <c r="M29" s="110">
        <f>IF(SER_hh_tes_in!M29=0,"",SER_hh_tes_in!M29/SER_hh_fec_in!M29)</f>
        <v>0.61392080929434811</v>
      </c>
      <c r="N29" s="110">
        <f>IF(SER_hh_tes_in!N29=0,"",SER_hh_tes_in!N29/SER_hh_fec_in!N29)</f>
        <v>0.61954408159999197</v>
      </c>
      <c r="O29" s="110">
        <f>IF(SER_hh_tes_in!O29=0,"",SER_hh_tes_in!O29/SER_hh_fec_in!O29)</f>
        <v>0.53308431970584469</v>
      </c>
      <c r="P29" s="110">
        <f>IF(SER_hh_tes_in!P29=0,"",SER_hh_tes_in!P29/SER_hh_fec_in!P29)</f>
        <v>0.5937121779855099</v>
      </c>
      <c r="Q29" s="110">
        <f>IF(SER_hh_tes_in!Q29=0,"",SER_hh_tes_in!Q29/SER_hh_fec_in!Q29)</f>
        <v>0.64313893114000131</v>
      </c>
    </row>
    <row r="30" spans="1:17" s="28" customFormat="1" ht="12" customHeight="1" x14ac:dyDescent="0.25">
      <c r="A30" s="88" t="s">
        <v>66</v>
      </c>
      <c r="B30" s="109"/>
      <c r="C30" s="109" t="str">
        <f>IF(SER_hh_tes_in!C30=0,"",SER_hh_tes_in!C30/SER_hh_fec_in!C30)</f>
        <v/>
      </c>
      <c r="D30" s="109" t="str">
        <f>IF(SER_hh_tes_in!D30=0,"",SER_hh_tes_in!D30/SER_hh_fec_in!D30)</f>
        <v/>
      </c>
      <c r="E30" s="109" t="str">
        <f>IF(SER_hh_tes_in!E30=0,"",SER_hh_tes_in!E30/SER_hh_fec_in!E30)</f>
        <v/>
      </c>
      <c r="F30" s="109" t="str">
        <f>IF(SER_hh_tes_in!F30=0,"",SER_hh_tes_in!F30/SER_hh_fec_in!F30)</f>
        <v/>
      </c>
      <c r="G30" s="109" t="str">
        <f>IF(SER_hh_tes_in!G30=0,"",SER_hh_tes_in!G30/SER_hh_fec_in!G30)</f>
        <v/>
      </c>
      <c r="H30" s="109" t="str">
        <f>IF(SER_hh_tes_in!H30=0,"",SER_hh_tes_in!H30/SER_hh_fec_in!H30)</f>
        <v/>
      </c>
      <c r="I30" s="109" t="str">
        <f>IF(SER_hh_tes_in!I30=0,"",SER_hh_tes_in!I30/SER_hh_fec_in!I30)</f>
        <v/>
      </c>
      <c r="J30" s="109" t="str">
        <f>IF(SER_hh_tes_in!J30=0,"",SER_hh_tes_in!J30/SER_hh_fec_in!J30)</f>
        <v/>
      </c>
      <c r="K30" s="109" t="str">
        <f>IF(SER_hh_tes_in!K30=0,"",SER_hh_tes_in!K30/SER_hh_fec_in!K30)</f>
        <v/>
      </c>
      <c r="L30" s="109" t="str">
        <f>IF(SER_hh_tes_in!L30=0,"",SER_hh_tes_in!L30/SER_hh_fec_in!L30)</f>
        <v/>
      </c>
      <c r="M30" s="109" t="str">
        <f>IF(SER_hh_tes_in!M30=0,"",SER_hh_tes_in!M30/SER_hh_fec_in!M30)</f>
        <v/>
      </c>
      <c r="N30" s="109" t="str">
        <f>IF(SER_hh_tes_in!N30=0,"",SER_hh_tes_in!N30/SER_hh_fec_in!N30)</f>
        <v/>
      </c>
      <c r="O30" s="109" t="str">
        <f>IF(SER_hh_tes_in!O30=0,"",SER_hh_tes_in!O30/SER_hh_fec_in!O30)</f>
        <v/>
      </c>
      <c r="P30" s="109" t="str">
        <f>IF(SER_hh_tes_in!P30=0,"",SER_hh_tes_in!P30/SER_hh_fec_in!P30)</f>
        <v/>
      </c>
      <c r="Q30" s="109" t="str">
        <f>IF(SER_hh_tes_in!Q30=0,"",SER_hh_tes_in!Q30/SER_hh_fec_in!Q30)</f>
        <v/>
      </c>
    </row>
    <row r="31" spans="1:17" ht="12" customHeight="1" x14ac:dyDescent="0.25">
      <c r="A31" s="88" t="s">
        <v>98</v>
      </c>
      <c r="B31" s="109"/>
      <c r="C31" s="109">
        <f>IF(SER_hh_tes_in!C31=0,"",SER_hh_tes_in!C31/SER_hh_fec_in!C31)</f>
        <v>0.49776168822719757</v>
      </c>
      <c r="D31" s="109">
        <f>IF(SER_hh_tes_in!D31=0,"",SER_hh_tes_in!D31/SER_hh_fec_in!D31)</f>
        <v>0.50089489505691109</v>
      </c>
      <c r="E31" s="109">
        <f>IF(SER_hh_tes_in!E31=0,"",SER_hh_tes_in!E31/SER_hh_fec_in!E31)</f>
        <v>0.50433903829945292</v>
      </c>
      <c r="F31" s="109">
        <f>IF(SER_hh_tes_in!F31=0,"",SER_hh_tes_in!F31/SER_hh_fec_in!F31)</f>
        <v>0.50797821349681138</v>
      </c>
      <c r="G31" s="109">
        <f>IF(SER_hh_tes_in!G31=0,"",SER_hh_tes_in!G31/SER_hh_fec_in!G31)</f>
        <v>0.51244041335260748</v>
      </c>
      <c r="H31" s="109">
        <f>IF(SER_hh_tes_in!H31=0,"",SER_hh_tes_in!H31/SER_hh_fec_in!H31)</f>
        <v>0.51698619724299621</v>
      </c>
      <c r="I31" s="109">
        <f>IF(SER_hh_tes_in!I31=0,"",SER_hh_tes_in!I31/SER_hh_fec_in!I31)</f>
        <v>0.52123246357652631</v>
      </c>
      <c r="J31" s="109">
        <f>IF(SER_hh_tes_in!J31=0,"",SER_hh_tes_in!J31/SER_hh_fec_in!J31)</f>
        <v>0.52472392053028383</v>
      </c>
      <c r="K31" s="109">
        <f>IF(SER_hh_tes_in!K31=0,"",SER_hh_tes_in!K31/SER_hh_fec_in!K31)</f>
        <v>0.52690096029841427</v>
      </c>
      <c r="L31" s="109">
        <f>IF(SER_hh_tes_in!L31=0,"",SER_hh_tes_in!L31/SER_hh_fec_in!L31)</f>
        <v>0.5297315980799232</v>
      </c>
      <c r="M31" s="109">
        <f>IF(SER_hh_tes_in!M31=0,"",SER_hh_tes_in!M31/SER_hh_fec_in!M31)</f>
        <v>0.53091248681026915</v>
      </c>
      <c r="N31" s="109">
        <f>IF(SER_hh_tes_in!N31=0,"",SER_hh_tes_in!N31/SER_hh_fec_in!N31)</f>
        <v>0.53120752454614439</v>
      </c>
      <c r="O31" s="109">
        <f>IF(SER_hh_tes_in!O31=0,"",SER_hh_tes_in!O31/SER_hh_fec_in!O31)</f>
        <v>0.53139638076829532</v>
      </c>
      <c r="P31" s="109">
        <f>IF(SER_hh_tes_in!P31=0,"",SER_hh_tes_in!P31/SER_hh_fec_in!P31)</f>
        <v>0.53153749608424938</v>
      </c>
      <c r="Q31" s="109">
        <f>IF(SER_hh_tes_in!Q31=0,"",SER_hh_tes_in!Q31/SER_hh_fec_in!Q31)</f>
        <v>0.53159936702972233</v>
      </c>
    </row>
    <row r="32" spans="1:17" ht="12" customHeight="1" x14ac:dyDescent="0.25">
      <c r="A32" s="88" t="s">
        <v>34</v>
      </c>
      <c r="B32" s="109"/>
      <c r="C32" s="109" t="str">
        <f>IF(SER_hh_tes_in!C32=0,"",SER_hh_tes_in!C32/SER_hh_fec_in!C32)</f>
        <v/>
      </c>
      <c r="D32" s="109" t="str">
        <f>IF(SER_hh_tes_in!D32=0,"",SER_hh_tes_in!D32/SER_hh_fec_in!D32)</f>
        <v/>
      </c>
      <c r="E32" s="109" t="str">
        <f>IF(SER_hh_tes_in!E32=0,"",SER_hh_tes_in!E32/SER_hh_fec_in!E32)</f>
        <v/>
      </c>
      <c r="F32" s="109" t="str">
        <f>IF(SER_hh_tes_in!F32=0,"",SER_hh_tes_in!F32/SER_hh_fec_in!F32)</f>
        <v/>
      </c>
      <c r="G32" s="109" t="str">
        <f>IF(SER_hh_tes_in!G32=0,"",SER_hh_tes_in!G32/SER_hh_fec_in!G32)</f>
        <v/>
      </c>
      <c r="H32" s="109" t="str">
        <f>IF(SER_hh_tes_in!H32=0,"",SER_hh_tes_in!H32/SER_hh_fec_in!H32)</f>
        <v/>
      </c>
      <c r="I32" s="109" t="str">
        <f>IF(SER_hh_tes_in!I32=0,"",SER_hh_tes_in!I32/SER_hh_fec_in!I32)</f>
        <v/>
      </c>
      <c r="J32" s="109" t="str">
        <f>IF(SER_hh_tes_in!J32=0,"",SER_hh_tes_in!J32/SER_hh_fec_in!J32)</f>
        <v/>
      </c>
      <c r="K32" s="109" t="str">
        <f>IF(SER_hh_tes_in!K32=0,"",SER_hh_tes_in!K32/SER_hh_fec_in!K32)</f>
        <v/>
      </c>
      <c r="L32" s="109" t="str">
        <f>IF(SER_hh_tes_in!L32=0,"",SER_hh_tes_in!L32/SER_hh_fec_in!L32)</f>
        <v/>
      </c>
      <c r="M32" s="109" t="str">
        <f>IF(SER_hh_tes_in!M32=0,"",SER_hh_tes_in!M32/SER_hh_fec_in!M32)</f>
        <v/>
      </c>
      <c r="N32" s="109" t="str">
        <f>IF(SER_hh_tes_in!N32=0,"",SER_hh_tes_in!N32/SER_hh_fec_in!N32)</f>
        <v/>
      </c>
      <c r="O32" s="109" t="str">
        <f>IF(SER_hh_tes_in!O32=0,"",SER_hh_tes_in!O32/SER_hh_fec_in!O32)</f>
        <v/>
      </c>
      <c r="P32" s="109" t="str">
        <f>IF(SER_hh_tes_in!P32=0,"",SER_hh_tes_in!P32/SER_hh_fec_in!P32)</f>
        <v/>
      </c>
      <c r="Q32" s="109" t="str">
        <f>IF(SER_hh_tes_in!Q32=0,"",SER_hh_tes_in!Q32/SER_hh_fec_in!Q32)</f>
        <v/>
      </c>
    </row>
    <row r="33" spans="1:17" ht="12" customHeight="1" x14ac:dyDescent="0.25">
      <c r="A33" s="49" t="s">
        <v>30</v>
      </c>
      <c r="B33" s="108"/>
      <c r="C33" s="108">
        <f>IF(SER_hh_tes_in!C33=0,"",SER_hh_tes_in!C33/SER_hh_fec_in!C33)</f>
        <v>0.64140527500656763</v>
      </c>
      <c r="D33" s="108">
        <f>IF(SER_hh_tes_in!D33=0,"",SER_hh_tes_in!D33/SER_hh_fec_in!D33)</f>
        <v>0.64530874467965893</v>
      </c>
      <c r="E33" s="108">
        <f>IF(SER_hh_tes_in!E33=0,"",SER_hh_tes_in!E33/SER_hh_fec_in!E33)</f>
        <v>0.64967870654596516</v>
      </c>
      <c r="F33" s="108">
        <f>IF(SER_hh_tes_in!F33=0,"",SER_hh_tes_in!F33/SER_hh_fec_in!F33)</f>
        <v>0.65427059692806278</v>
      </c>
      <c r="G33" s="108">
        <f>IF(SER_hh_tes_in!G33=0,"",SER_hh_tes_in!G33/SER_hh_fec_in!G33)</f>
        <v>0.6600290097358863</v>
      </c>
      <c r="H33" s="108">
        <f>IF(SER_hh_tes_in!H33=0,"",SER_hh_tes_in!H33/SER_hh_fec_in!H33)</f>
        <v>0.66593372219098212</v>
      </c>
      <c r="I33" s="108">
        <f>IF(SER_hh_tes_in!I33=0,"",SER_hh_tes_in!I33/SER_hh_fec_in!I33)</f>
        <v>0.67142339928668782</v>
      </c>
      <c r="J33" s="108">
        <f>IF(SER_hh_tes_in!J33=0,"",SER_hh_tes_in!J33/SER_hh_fec_in!J33)</f>
        <v>0.67599074242937529</v>
      </c>
      <c r="K33" s="108">
        <f>IF(SER_hh_tes_in!K33=0,"",SER_hh_tes_in!K33/SER_hh_fec_in!K33)</f>
        <v>0.67895230871754675</v>
      </c>
      <c r="L33" s="108">
        <f>IF(SER_hh_tes_in!L33=0,"",SER_hh_tes_in!L33/SER_hh_fec_in!L33)</f>
        <v>0.68285756803900721</v>
      </c>
      <c r="M33" s="108">
        <f>IF(SER_hh_tes_in!M33=0,"",SER_hh_tes_in!M33/SER_hh_fec_in!M33)</f>
        <v>0.68468826279295025</v>
      </c>
      <c r="N33" s="108">
        <f>IF(SER_hh_tes_in!N33=0,"",SER_hh_tes_in!N33/SER_hh_fec_in!N33)</f>
        <v>0.68542158536577025</v>
      </c>
      <c r="O33" s="108">
        <f>IF(SER_hh_tes_in!O33=0,"",SER_hh_tes_in!O33/SER_hh_fec_in!O33)</f>
        <v>0.68592540553087888</v>
      </c>
      <c r="P33" s="108">
        <f>IF(SER_hh_tes_in!P33=0,"",SER_hh_tes_in!P33/SER_hh_fec_in!P33)</f>
        <v>0.68615872457427629</v>
      </c>
      <c r="Q33" s="108">
        <f>IF(SER_hh_tes_in!Q33=0,"",SER_hh_tes_in!Q33/SER_hh_fec_in!Q33)</f>
        <v>0.68620861225784657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/>
      <c r="C3" s="106">
        <f t="shared" ref="C3:Q3" si="0">SUM(C4,C16,C19,C29)</f>
        <v>169.50918906544257</v>
      </c>
      <c r="D3" s="106">
        <f t="shared" si="0"/>
        <v>146.60923924059321</v>
      </c>
      <c r="E3" s="106">
        <f t="shared" si="0"/>
        <v>198.87922309949818</v>
      </c>
      <c r="F3" s="106">
        <f t="shared" si="0"/>
        <v>226.10274765518503</v>
      </c>
      <c r="G3" s="106">
        <f t="shared" si="0"/>
        <v>248.99692416572532</v>
      </c>
      <c r="H3" s="106">
        <f t="shared" si="0"/>
        <v>266.63534735248993</v>
      </c>
      <c r="I3" s="106">
        <f t="shared" si="0"/>
        <v>182.32810816669431</v>
      </c>
      <c r="J3" s="106">
        <f t="shared" si="0"/>
        <v>177.98378883444298</v>
      </c>
      <c r="K3" s="106">
        <f t="shared" si="0"/>
        <v>27.615434449477252</v>
      </c>
      <c r="L3" s="106">
        <f t="shared" si="0"/>
        <v>54.939627797538847</v>
      </c>
      <c r="M3" s="106">
        <f t="shared" si="0"/>
        <v>125.76820775610121</v>
      </c>
      <c r="N3" s="106">
        <f t="shared" si="0"/>
        <v>50.320043093498093</v>
      </c>
      <c r="O3" s="106">
        <f t="shared" si="0"/>
        <v>89.406715256736447</v>
      </c>
      <c r="P3" s="106">
        <f t="shared" si="0"/>
        <v>75.788309682370482</v>
      </c>
      <c r="Q3" s="106">
        <f t="shared" si="0"/>
        <v>111.71924011765681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139.05282811564285</v>
      </c>
      <c r="D4" s="101">
        <f t="shared" si="1"/>
        <v>128.35501132584659</v>
      </c>
      <c r="E4" s="101">
        <f t="shared" si="1"/>
        <v>181.32757852447853</v>
      </c>
      <c r="F4" s="101">
        <f t="shared" si="1"/>
        <v>205.54966120854988</v>
      </c>
      <c r="G4" s="101">
        <f t="shared" si="1"/>
        <v>220.86118597276524</v>
      </c>
      <c r="H4" s="101">
        <f t="shared" si="1"/>
        <v>239.0524931893392</v>
      </c>
      <c r="I4" s="101">
        <f t="shared" si="1"/>
        <v>151.05508249487633</v>
      </c>
      <c r="J4" s="101">
        <f t="shared" si="1"/>
        <v>144.40264867598674</v>
      </c>
      <c r="K4" s="101">
        <f t="shared" si="1"/>
        <v>2.8797284038362276</v>
      </c>
      <c r="L4" s="101">
        <f t="shared" si="1"/>
        <v>32.779595526061158</v>
      </c>
      <c r="M4" s="101">
        <f t="shared" si="1"/>
        <v>106.32275813986892</v>
      </c>
      <c r="N4" s="101">
        <f t="shared" si="1"/>
        <v>34.456979876344874</v>
      </c>
      <c r="O4" s="101">
        <f t="shared" si="1"/>
        <v>57.352842381002901</v>
      </c>
      <c r="P4" s="101">
        <f t="shared" si="1"/>
        <v>52.18311847001916</v>
      </c>
      <c r="Q4" s="101">
        <f t="shared" si="1"/>
        <v>94.074026100089142</v>
      </c>
    </row>
    <row r="5" spans="1:17" ht="12" customHeight="1" x14ac:dyDescent="0.25">
      <c r="A5" s="88" t="s">
        <v>38</v>
      </c>
      <c r="B5" s="100"/>
      <c r="C5" s="100">
        <v>0</v>
      </c>
      <c r="D5" s="100">
        <v>16.320135228504451</v>
      </c>
      <c r="E5" s="100">
        <v>68.4772265857398</v>
      </c>
      <c r="F5" s="100">
        <v>80.711095208086334</v>
      </c>
      <c r="G5" s="100">
        <v>0</v>
      </c>
      <c r="H5" s="100">
        <v>56.019031263354066</v>
      </c>
      <c r="I5" s="100">
        <v>0</v>
      </c>
      <c r="J5" s="100">
        <v>0</v>
      </c>
      <c r="K5" s="100">
        <v>0</v>
      </c>
      <c r="L5" s="100">
        <v>18.639820996657619</v>
      </c>
      <c r="M5" s="100">
        <v>1.1124669846558644</v>
      </c>
      <c r="N5" s="100">
        <v>1.9367910010652551</v>
      </c>
      <c r="O5" s="100">
        <v>0.25744225950713873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0.7972550782042972</v>
      </c>
      <c r="D7" s="100">
        <v>15.914270464916092</v>
      </c>
      <c r="E7" s="100">
        <v>2.2056392043499304</v>
      </c>
      <c r="F7" s="100">
        <v>1.114292353431438</v>
      </c>
      <c r="G7" s="100">
        <v>0.59785512915540107</v>
      </c>
      <c r="H7" s="100">
        <v>22.695621206933264</v>
      </c>
      <c r="I7" s="100">
        <v>4.1055378664340525</v>
      </c>
      <c r="J7" s="100">
        <v>1.4974854057155407</v>
      </c>
      <c r="K7" s="100">
        <v>1.2224361873997025</v>
      </c>
      <c r="L7" s="100">
        <v>0.64758709533557957</v>
      </c>
      <c r="M7" s="100">
        <v>1.0452373203316707</v>
      </c>
      <c r="N7" s="100">
        <v>4.7035576389865517</v>
      </c>
      <c r="O7" s="100">
        <v>0.81016863554217045</v>
      </c>
      <c r="P7" s="100">
        <v>0.95426952516237507</v>
      </c>
      <c r="Q7" s="100">
        <v>14.671217819897993</v>
      </c>
    </row>
    <row r="8" spans="1:17" ht="12" customHeight="1" x14ac:dyDescent="0.25">
      <c r="A8" s="88" t="s">
        <v>101</v>
      </c>
      <c r="B8" s="100"/>
      <c r="C8" s="100">
        <v>0</v>
      </c>
      <c r="D8" s="100">
        <v>0</v>
      </c>
      <c r="E8" s="100">
        <v>0</v>
      </c>
      <c r="F8" s="100">
        <v>0</v>
      </c>
      <c r="G8" s="100">
        <v>6.8824135645108447E-2</v>
      </c>
      <c r="H8" s="100">
        <v>0.2092071744203961</v>
      </c>
      <c r="I8" s="100">
        <v>0.31878294354564807</v>
      </c>
      <c r="J8" s="100">
        <v>0.53013434343915544</v>
      </c>
      <c r="K8" s="100">
        <v>0.32810341963637779</v>
      </c>
      <c r="L8" s="100">
        <v>8.1105202822410197E-2</v>
      </c>
      <c r="M8" s="100">
        <v>0.54901062322023619</v>
      </c>
      <c r="N8" s="100">
        <v>1.0555453082112767</v>
      </c>
      <c r="O8" s="100">
        <v>2.5516409824286863</v>
      </c>
      <c r="P8" s="100">
        <v>4.534010941416029</v>
      </c>
      <c r="Q8" s="100">
        <v>2.7445947272537299</v>
      </c>
    </row>
    <row r="9" spans="1:17" ht="12" customHeight="1" x14ac:dyDescent="0.25">
      <c r="A9" s="88" t="s">
        <v>106</v>
      </c>
      <c r="B9" s="100"/>
      <c r="C9" s="100">
        <v>125.01332532270933</v>
      </c>
      <c r="D9" s="100">
        <v>93.264614317089524</v>
      </c>
      <c r="E9" s="100">
        <v>102.51092165700878</v>
      </c>
      <c r="F9" s="100">
        <v>118.73467093573888</v>
      </c>
      <c r="G9" s="100">
        <v>214.02341299888775</v>
      </c>
      <c r="H9" s="100">
        <v>158.05458668999839</v>
      </c>
      <c r="I9" s="100">
        <v>138.34279880788043</v>
      </c>
      <c r="J9" s="100">
        <v>138.81952121886823</v>
      </c>
      <c r="K9" s="100">
        <v>0</v>
      </c>
      <c r="L9" s="100">
        <v>0</v>
      </c>
      <c r="M9" s="100">
        <v>92.6010095970354</v>
      </c>
      <c r="N9" s="100">
        <v>18.514186260383763</v>
      </c>
      <c r="O9" s="100">
        <v>39.934969629854194</v>
      </c>
      <c r="P9" s="100">
        <v>39.071207666941504</v>
      </c>
      <c r="Q9" s="100">
        <v>61.345979343299412</v>
      </c>
    </row>
    <row r="10" spans="1:17" ht="12" customHeight="1" x14ac:dyDescent="0.25">
      <c r="A10" s="88" t="s">
        <v>34</v>
      </c>
      <c r="B10" s="100"/>
      <c r="C10" s="100">
        <v>13.24224771472921</v>
      </c>
      <c r="D10" s="100">
        <v>2.855991315336524</v>
      </c>
      <c r="E10" s="100">
        <v>8.1337910773800157</v>
      </c>
      <c r="F10" s="100">
        <v>4.9896027112932408</v>
      </c>
      <c r="G10" s="100">
        <v>6.1710937090769962</v>
      </c>
      <c r="H10" s="100">
        <v>2.0740468546330715</v>
      </c>
      <c r="I10" s="100">
        <v>8.2879628770162039</v>
      </c>
      <c r="J10" s="100">
        <v>3.5555077079638227</v>
      </c>
      <c r="K10" s="100">
        <v>1.3291887968001475</v>
      </c>
      <c r="L10" s="100">
        <v>13.411082231245548</v>
      </c>
      <c r="M10" s="100">
        <v>11.015033614625755</v>
      </c>
      <c r="N10" s="100">
        <v>8.2468996676980293</v>
      </c>
      <c r="O10" s="100">
        <v>13.798620873670711</v>
      </c>
      <c r="P10" s="100">
        <v>7.6236303364992546</v>
      </c>
      <c r="Q10" s="100">
        <v>15.31223420963801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/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/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0</v>
      </c>
      <c r="D16" s="101">
        <f t="shared" si="2"/>
        <v>0</v>
      </c>
      <c r="E16" s="101">
        <f t="shared" si="2"/>
        <v>0</v>
      </c>
      <c r="F16" s="101">
        <f t="shared" si="2"/>
        <v>0</v>
      </c>
      <c r="G16" s="101">
        <f t="shared" si="2"/>
        <v>9.8016040829208326E-2</v>
      </c>
      <c r="H16" s="101">
        <f t="shared" si="2"/>
        <v>1.2080973102136993E-2</v>
      </c>
      <c r="I16" s="101">
        <f t="shared" si="2"/>
        <v>2.9750965778474952E-2</v>
      </c>
      <c r="J16" s="101">
        <f t="shared" si="2"/>
        <v>0</v>
      </c>
      <c r="K16" s="101">
        <f t="shared" si="2"/>
        <v>3.1286849371172112E-2</v>
      </c>
      <c r="L16" s="101">
        <f t="shared" si="2"/>
        <v>0</v>
      </c>
      <c r="M16" s="101">
        <f t="shared" si="2"/>
        <v>1.3067630751227915E-2</v>
      </c>
      <c r="N16" s="101">
        <f t="shared" si="2"/>
        <v>5.7531088682021472E-3</v>
      </c>
      <c r="O16" s="101">
        <f t="shared" si="2"/>
        <v>4.9713508674966489E-2</v>
      </c>
      <c r="P16" s="101">
        <f t="shared" si="2"/>
        <v>0.10241800395114813</v>
      </c>
      <c r="Q16" s="101">
        <f t="shared" si="2"/>
        <v>0.19175881002357653</v>
      </c>
    </row>
    <row r="17" spans="1:17" ht="12.95" customHeight="1" x14ac:dyDescent="0.25">
      <c r="A17" s="88" t="s">
        <v>101</v>
      </c>
      <c r="B17" s="103"/>
      <c r="C17" s="103">
        <v>0</v>
      </c>
      <c r="D17" s="103">
        <v>0</v>
      </c>
      <c r="E17" s="103">
        <v>0</v>
      </c>
      <c r="F17" s="103">
        <v>0</v>
      </c>
      <c r="G17" s="103">
        <v>9.8016040829208326E-2</v>
      </c>
      <c r="H17" s="103">
        <v>1.2080973102136993E-2</v>
      </c>
      <c r="I17" s="103">
        <v>2.9750965778474952E-2</v>
      </c>
      <c r="J17" s="103">
        <v>0</v>
      </c>
      <c r="K17" s="103">
        <v>3.1286849371172112E-2</v>
      </c>
      <c r="L17" s="103">
        <v>0</v>
      </c>
      <c r="M17" s="103">
        <v>1.3067630751227915E-2</v>
      </c>
      <c r="N17" s="103">
        <v>5.7531088682021472E-3</v>
      </c>
      <c r="O17" s="103">
        <v>4.9713508674966489E-2</v>
      </c>
      <c r="P17" s="103">
        <v>0.10241800395114813</v>
      </c>
      <c r="Q17" s="103">
        <v>0.19175881002357653</v>
      </c>
    </row>
    <row r="18" spans="1:17" ht="12" customHeight="1" x14ac:dyDescent="0.25">
      <c r="A18" s="88" t="s">
        <v>100</v>
      </c>
      <c r="B18" s="103"/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6.3173691097723639</v>
      </c>
      <c r="D19" s="101">
        <f t="shared" si="3"/>
        <v>9.1414261190680701</v>
      </c>
      <c r="E19" s="101">
        <f t="shared" si="3"/>
        <v>8.6247188290278132</v>
      </c>
      <c r="F19" s="101">
        <f t="shared" si="3"/>
        <v>7.9926372127618599</v>
      </c>
      <c r="G19" s="101">
        <f t="shared" si="3"/>
        <v>15.377062774187772</v>
      </c>
      <c r="H19" s="101">
        <f t="shared" si="3"/>
        <v>15.920182674090551</v>
      </c>
      <c r="I19" s="101">
        <f t="shared" si="3"/>
        <v>15.485027223647892</v>
      </c>
      <c r="J19" s="101">
        <f t="shared" si="3"/>
        <v>16.518016487804186</v>
      </c>
      <c r="K19" s="101">
        <f t="shared" si="3"/>
        <v>11.84813532497347</v>
      </c>
      <c r="L19" s="101">
        <f t="shared" si="3"/>
        <v>10.230011558451174</v>
      </c>
      <c r="M19" s="101">
        <f t="shared" si="3"/>
        <v>7.35425423092346</v>
      </c>
      <c r="N19" s="101">
        <f t="shared" si="3"/>
        <v>6.9024453991911541</v>
      </c>
      <c r="O19" s="101">
        <f t="shared" si="3"/>
        <v>6.9992086564594169</v>
      </c>
      <c r="P19" s="101">
        <f t="shared" si="3"/>
        <v>6.7329765547345044</v>
      </c>
      <c r="Q19" s="101">
        <f t="shared" si="3"/>
        <v>8.5137236467411554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/>
      <c r="C22" s="100">
        <v>0</v>
      </c>
      <c r="D22" s="100">
        <v>0</v>
      </c>
      <c r="E22" s="100">
        <v>0</v>
      </c>
      <c r="F22" s="100">
        <v>0</v>
      </c>
      <c r="G22" s="100">
        <v>0</v>
      </c>
      <c r="H22" s="100">
        <v>0</v>
      </c>
      <c r="I22" s="100">
        <v>0</v>
      </c>
      <c r="J22" s="100">
        <v>0</v>
      </c>
      <c r="K22" s="100">
        <v>0</v>
      </c>
      <c r="L22" s="100">
        <v>0</v>
      </c>
      <c r="M22" s="100">
        <v>0</v>
      </c>
      <c r="N22" s="100">
        <v>0</v>
      </c>
      <c r="O22" s="100">
        <v>0</v>
      </c>
      <c r="P22" s="100">
        <v>0</v>
      </c>
      <c r="Q22" s="100">
        <v>0</v>
      </c>
    </row>
    <row r="23" spans="1:17" ht="12" customHeight="1" x14ac:dyDescent="0.25">
      <c r="A23" s="88" t="s">
        <v>98</v>
      </c>
      <c r="B23" s="100"/>
      <c r="C23" s="100">
        <v>6.3173691097723639</v>
      </c>
      <c r="D23" s="100">
        <v>9.1414261190680701</v>
      </c>
      <c r="E23" s="100">
        <v>8.6247188290278132</v>
      </c>
      <c r="F23" s="100">
        <v>7.9926372127618599</v>
      </c>
      <c r="G23" s="100">
        <v>15.377062774187772</v>
      </c>
      <c r="H23" s="100">
        <v>15.920182674090551</v>
      </c>
      <c r="I23" s="100">
        <v>15.485027223647892</v>
      </c>
      <c r="J23" s="100">
        <v>16.518016487804186</v>
      </c>
      <c r="K23" s="100">
        <v>11.84813532497347</v>
      </c>
      <c r="L23" s="100">
        <v>10.230011558451174</v>
      </c>
      <c r="M23" s="100">
        <v>7.35425423092346</v>
      </c>
      <c r="N23" s="100">
        <v>6.9024453991911541</v>
      </c>
      <c r="O23" s="100">
        <v>6.9992086564594169</v>
      </c>
      <c r="P23" s="100">
        <v>6.7329765547345044</v>
      </c>
      <c r="Q23" s="100">
        <v>8.5137236467411554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/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24.138991840027359</v>
      </c>
      <c r="D29" s="101">
        <f t="shared" si="4"/>
        <v>9.1128017956785747</v>
      </c>
      <c r="E29" s="101">
        <f t="shared" si="4"/>
        <v>8.9269257459918343</v>
      </c>
      <c r="F29" s="101">
        <f t="shared" si="4"/>
        <v>12.5604492338733</v>
      </c>
      <c r="G29" s="101">
        <f t="shared" si="4"/>
        <v>12.660659377943105</v>
      </c>
      <c r="H29" s="101">
        <f t="shared" si="4"/>
        <v>11.650590515958033</v>
      </c>
      <c r="I29" s="101">
        <f t="shared" si="4"/>
        <v>15.758247482391594</v>
      </c>
      <c r="J29" s="101">
        <f t="shared" si="4"/>
        <v>17.06312367065205</v>
      </c>
      <c r="K29" s="101">
        <f t="shared" si="4"/>
        <v>12.856283871296384</v>
      </c>
      <c r="L29" s="101">
        <f t="shared" si="4"/>
        <v>11.930020713026517</v>
      </c>
      <c r="M29" s="101">
        <f t="shared" si="4"/>
        <v>12.078127754557601</v>
      </c>
      <c r="N29" s="101">
        <f t="shared" si="4"/>
        <v>8.9548647090938633</v>
      </c>
      <c r="O29" s="101">
        <f t="shared" si="4"/>
        <v>25.004950710599157</v>
      </c>
      <c r="P29" s="101">
        <f t="shared" si="4"/>
        <v>16.769796653665662</v>
      </c>
      <c r="Q29" s="101">
        <f t="shared" si="4"/>
        <v>8.9397315608029349</v>
      </c>
    </row>
    <row r="30" spans="1:17" s="28" customFormat="1" ht="12" customHeight="1" x14ac:dyDescent="0.25">
      <c r="A30" s="88" t="s">
        <v>66</v>
      </c>
      <c r="B30" s="100"/>
      <c r="C30" s="100">
        <v>0</v>
      </c>
      <c r="D30" s="100">
        <v>0</v>
      </c>
      <c r="E30" s="100">
        <v>0</v>
      </c>
      <c r="F30" s="100">
        <v>0</v>
      </c>
      <c r="G30" s="100">
        <v>0</v>
      </c>
      <c r="H30" s="100">
        <v>0</v>
      </c>
      <c r="I30" s="100">
        <v>0</v>
      </c>
      <c r="J30" s="100">
        <v>0</v>
      </c>
      <c r="K30" s="100">
        <v>0</v>
      </c>
      <c r="L30" s="100">
        <v>0</v>
      </c>
      <c r="M30" s="100">
        <v>0</v>
      </c>
      <c r="N30" s="100">
        <v>0</v>
      </c>
      <c r="O30" s="100">
        <v>0</v>
      </c>
      <c r="P30" s="100">
        <v>0</v>
      </c>
      <c r="Q30" s="100">
        <v>0</v>
      </c>
    </row>
    <row r="31" spans="1:17" ht="12" customHeight="1" x14ac:dyDescent="0.25">
      <c r="A31" s="88" t="s">
        <v>98</v>
      </c>
      <c r="B31" s="100"/>
      <c r="C31" s="100">
        <v>24.138991840027359</v>
      </c>
      <c r="D31" s="100">
        <v>9.1128017956785747</v>
      </c>
      <c r="E31" s="100">
        <v>8.9269257459918343</v>
      </c>
      <c r="F31" s="100">
        <v>12.5604492338733</v>
      </c>
      <c r="G31" s="100">
        <v>12.660659377943105</v>
      </c>
      <c r="H31" s="100">
        <v>11.650590515958033</v>
      </c>
      <c r="I31" s="100">
        <v>15.758247482391594</v>
      </c>
      <c r="J31" s="100">
        <v>17.06312367065205</v>
      </c>
      <c r="K31" s="100">
        <v>12.856283871296384</v>
      </c>
      <c r="L31" s="100">
        <v>11.930020713026517</v>
      </c>
      <c r="M31" s="100">
        <v>12.078127754557601</v>
      </c>
      <c r="N31" s="100">
        <v>8.9548647090938633</v>
      </c>
      <c r="O31" s="100">
        <v>25.004950710599157</v>
      </c>
      <c r="P31" s="100">
        <v>16.769796653665662</v>
      </c>
      <c r="Q31" s="100">
        <v>8.9397315608029349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D45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13" t="s">
        <v>195</v>
      </c>
      <c r="B1" s="3"/>
      <c r="C1" s="3"/>
      <c r="D1" s="14" t="s">
        <v>28</v>
      </c>
    </row>
    <row r="2" spans="1:4" ht="18.75" x14ac:dyDescent="0.3">
      <c r="A2" s="13"/>
      <c r="B2" s="3"/>
      <c r="C2" s="3"/>
      <c r="D2" s="14"/>
    </row>
    <row r="3" spans="1:4" ht="18.75" x14ac:dyDescent="0.3">
      <c r="A3" s="13"/>
      <c r="B3" s="11" t="s">
        <v>27</v>
      </c>
      <c r="C3" s="12"/>
      <c r="D3" s="11" t="s">
        <v>26</v>
      </c>
    </row>
    <row r="4" spans="1:4" ht="15" customHeight="1" x14ac:dyDescent="0.3">
      <c r="A4" s="10"/>
      <c r="B4" s="7" t="str">
        <f ca="1">HYPERLINK("#"&amp;CELL("address",SER_summary!$B$2),MID(CELL("filename",SER_summary!$B$2),FIND("]",CELL("filename",SER_summary!$B$2))+1,256))</f>
        <v>SER_summary</v>
      </c>
      <c r="C4" s="7"/>
      <c r="D4" s="3" t="s">
        <v>25</v>
      </c>
    </row>
    <row r="5" spans="1:4" x14ac:dyDescent="0.25">
      <c r="A5" s="8"/>
      <c r="B5" s="9"/>
      <c r="C5" s="4"/>
      <c r="D5" s="6"/>
    </row>
    <row r="6" spans="1:4" x14ac:dyDescent="0.25">
      <c r="A6" s="8"/>
      <c r="B6" s="5" t="s">
        <v>24</v>
      </c>
      <c r="C6" s="4"/>
      <c r="D6" s="6"/>
    </row>
    <row r="7" spans="1:4" x14ac:dyDescent="0.25">
      <c r="A7" s="8"/>
      <c r="B7" s="4" t="str">
        <f ca="1">HYPERLINK("#"&amp;CELL("address",SER_hh_num!$B$2),MID(CELL("filename",SER_hh_num!$B$2),FIND("]",CELL("filename",SER_hh_num!$B$2))+1,256))</f>
        <v>SER_hh_num</v>
      </c>
      <c r="C7" s="4"/>
      <c r="D7" s="6" t="s">
        <v>23</v>
      </c>
    </row>
    <row r="8" spans="1:4" x14ac:dyDescent="0.25">
      <c r="B8" s="4" t="str">
        <f ca="1">HYPERLINK("#"&amp;CELL("address",SER_hh_fec!$B$2),MID(CELL("filename",SER_hh_fec!$B$2),FIND("]",CELL("filename",SER_hh_fec!$B$2))+1,256))</f>
        <v>SER_hh_fec</v>
      </c>
      <c r="C8" s="4"/>
      <c r="D8" s="6" t="s">
        <v>20</v>
      </c>
    </row>
    <row r="9" spans="1:4" x14ac:dyDescent="0.25">
      <c r="B9" s="4" t="str">
        <f ca="1">HYPERLINK("#"&amp;CELL("address",SER_hh_tes!$B$2),MID(CELL("filename",SER_hh_tes!$B$2),FIND("]",CELL("filename",SER_hh_tes!$B$2))+1,256))</f>
        <v>SER_hh_tes</v>
      </c>
      <c r="C9" s="4"/>
      <c r="D9" s="6" t="s">
        <v>19</v>
      </c>
    </row>
    <row r="10" spans="1:4" x14ac:dyDescent="0.25">
      <c r="B10" s="4" t="str">
        <f ca="1">HYPERLINK("#"&amp;CELL("address",SER_hh_eff!$B$2),MID(CELL("filename",SER_hh_eff!$B$2),FIND("]",CELL("filename",SER_hh_eff!$B$2))+1,256))</f>
        <v>SER_hh_eff</v>
      </c>
      <c r="C10" s="4"/>
      <c r="D10" s="6" t="s">
        <v>18</v>
      </c>
    </row>
    <row r="11" spans="1:4" x14ac:dyDescent="0.25">
      <c r="B11" s="4" t="str">
        <f ca="1">HYPERLINK("#"&amp;CELL("address",SER_hh_emi!$B$2),MID(CELL("filename",SER_hh_emi!$B$2),FIND("]",CELL("filename",SER_hh_emi!$B$2))+1,256))</f>
        <v>SER_hh_emi</v>
      </c>
      <c r="C11" s="4"/>
      <c r="D11" s="6" t="s">
        <v>17</v>
      </c>
    </row>
    <row r="12" spans="1:4" x14ac:dyDescent="0.25">
      <c r="B12" s="4" t="str">
        <f ca="1">HYPERLINK("#"&amp;CELL("address",SER_hh_fech!$B$2),MID(CELL("filename",SER_hh_fech!$B$2),FIND("]",CELL("filename",SER_hh_fech!$B$2))+1,256))</f>
        <v>SER_hh_fech</v>
      </c>
      <c r="C12" s="4"/>
      <c r="D12" s="6" t="s">
        <v>16</v>
      </c>
    </row>
    <row r="13" spans="1:4" x14ac:dyDescent="0.25">
      <c r="B13" s="4" t="str">
        <f ca="1">HYPERLINK("#"&amp;CELL("address",SER_hh_tesh!$B$2),MID(CELL("filename",SER_hh_tesh!$B$2),FIND("]",CELL("filename",SER_hh_tesh!$B$2))+1,256))</f>
        <v>SER_hh_tesh</v>
      </c>
      <c r="C13" s="4"/>
      <c r="D13" s="6" t="s">
        <v>15</v>
      </c>
    </row>
    <row r="14" spans="1:4" x14ac:dyDescent="0.25">
      <c r="B14" s="4" t="str">
        <f ca="1">HYPERLINK("#"&amp;CELL("address",SER_hh_emih!$B$2),MID(CELL("filename",SER_hh_emih!$B$2),FIND("]",CELL("filename",SER_hh_emih!$B$2))+1,256))</f>
        <v>SER_hh_emih</v>
      </c>
      <c r="C14" s="4"/>
      <c r="D14" s="6" t="s">
        <v>14</v>
      </c>
    </row>
    <row r="15" spans="1:4" x14ac:dyDescent="0.25">
      <c r="B15" s="4" t="str">
        <f ca="1">HYPERLINK("#"&amp;CELL("address",SER_hh_fecs!$B$2),MID(CELL("filename",SER_hh_fecs!$B$2),FIND("]",CELL("filename",SER_hh_fecs!$B$2))+1,256))</f>
        <v>SER_hh_fecs</v>
      </c>
      <c r="C15" s="4"/>
      <c r="D15" s="6" t="s">
        <v>13</v>
      </c>
    </row>
    <row r="16" spans="1:4" x14ac:dyDescent="0.25">
      <c r="B16" s="4" t="str">
        <f ca="1">HYPERLINK("#"&amp;CELL("address",SER_hh_tess!$B$2),MID(CELL("filename",SER_hh_tess!$B$2),FIND("]",CELL("filename",SER_hh_tess!$B$2))+1,256))</f>
        <v>SER_hh_tess</v>
      </c>
      <c r="C16" s="4"/>
      <c r="D16" s="6" t="s">
        <v>12</v>
      </c>
    </row>
    <row r="17" spans="1:4" x14ac:dyDescent="0.25">
      <c r="B17" s="4" t="str">
        <f ca="1">HYPERLINK("#"&amp;CELL("address",SER_hh_emis!$B$2),MID(CELL("filename",SER_hh_emis!$B$2),FIND("]",CELL("filename",SER_hh_emis!$B$2))+1,256))</f>
        <v>SER_hh_emis</v>
      </c>
      <c r="C17" s="4"/>
      <c r="D17" s="6" t="s">
        <v>11</v>
      </c>
    </row>
    <row r="18" spans="1:4" x14ac:dyDescent="0.25">
      <c r="B18" s="4"/>
      <c r="C18" s="4"/>
      <c r="D18" s="1"/>
    </row>
    <row r="19" spans="1:4" x14ac:dyDescent="0.25">
      <c r="A19" s="8"/>
      <c r="B19" s="5" t="s">
        <v>22</v>
      </c>
      <c r="C19" s="4"/>
      <c r="D19" s="6"/>
    </row>
    <row r="20" spans="1:4" x14ac:dyDescent="0.25">
      <c r="A20" s="8"/>
      <c r="B20" s="4" t="str">
        <f ca="1">HYPERLINK("#"&amp;CELL("address",SER_hh_num_in!$B$2),MID(CELL("filename",SER_hh_num_in!$B$2),FIND("]",CELL("filename",SER_hh_num_in!$B$2))+1,256))</f>
        <v>SER_hh_num_in</v>
      </c>
      <c r="C20" s="4"/>
      <c r="D20" s="6" t="s">
        <v>21</v>
      </c>
    </row>
    <row r="21" spans="1:4" x14ac:dyDescent="0.25">
      <c r="B21" s="4" t="str">
        <f ca="1">HYPERLINK("#"&amp;CELL("address",SER_hh_fec_in!$B$2),MID(CELL("filename",SER_hh_fec_in!$B$2),FIND("]",CELL("filename",SER_hh_fec_in!$B$2))+1,256))</f>
        <v>SER_hh_fec_in</v>
      </c>
      <c r="C21" s="4"/>
      <c r="D21" s="6" t="s">
        <v>20</v>
      </c>
    </row>
    <row r="22" spans="1:4" x14ac:dyDescent="0.25">
      <c r="B22" s="4" t="str">
        <f ca="1">HYPERLINK("#"&amp;CELL("address",SER_hh_tes_in!$B$2),MID(CELL("filename",SER_hh_tes_in!$B$2),FIND("]",CELL("filename",SER_hh_tes_in!$B$2))+1,256))</f>
        <v>SER_hh_tes_in</v>
      </c>
      <c r="C22" s="4"/>
      <c r="D22" s="6" t="s">
        <v>19</v>
      </c>
    </row>
    <row r="23" spans="1:4" x14ac:dyDescent="0.25">
      <c r="B23" s="4" t="str">
        <f ca="1">HYPERLINK("#"&amp;CELL("address",SER_hh_eff_in!$B$2),MID(CELL("filename",SER_hh_eff_in!$B$2),FIND("]",CELL("filename",SER_hh_eff_in!$B$2))+1,256))</f>
        <v>SER_hh_eff_in</v>
      </c>
      <c r="C23" s="4"/>
      <c r="D23" s="6" t="s">
        <v>18</v>
      </c>
    </row>
    <row r="24" spans="1:4" x14ac:dyDescent="0.25">
      <c r="B24" s="4" t="str">
        <f ca="1">HYPERLINK("#"&amp;CELL("address",SER_hh_emi_in!$B$2),MID(CELL("filename",SER_hh_emi_in!$B$2),FIND("]",CELL("filename",SER_hh_emi_in!$B$2))+1,256))</f>
        <v>SER_hh_emi_in</v>
      </c>
      <c r="C24" s="4"/>
      <c r="D24" s="6" t="s">
        <v>17</v>
      </c>
    </row>
    <row r="25" spans="1:4" x14ac:dyDescent="0.25">
      <c r="B25" s="4" t="str">
        <f ca="1">HYPERLINK("#"&amp;CELL("address",SER_hh_fech_in!$B$2),MID(CELL("filename",SER_hh_fech_in!$B$2),FIND("]",CELL("filename",SER_hh_fech_in!$B$2))+1,256))</f>
        <v>SER_hh_fech_in</v>
      </c>
      <c r="C25" s="4"/>
      <c r="D25" s="6" t="s">
        <v>16</v>
      </c>
    </row>
    <row r="26" spans="1:4" x14ac:dyDescent="0.25">
      <c r="B26" s="4" t="str">
        <f ca="1">HYPERLINK("#"&amp;CELL("address",SER_hh_tesh_in!$B$2),MID(CELL("filename",SER_hh_tesh_in!$B$2),FIND("]",CELL("filename",SER_hh_tesh_in!$B$2))+1,256))</f>
        <v>SER_hh_tesh_in</v>
      </c>
      <c r="C26" s="4"/>
      <c r="D26" s="6" t="s">
        <v>15</v>
      </c>
    </row>
    <row r="27" spans="1:4" x14ac:dyDescent="0.25">
      <c r="B27" s="4" t="str">
        <f ca="1">HYPERLINK("#"&amp;CELL("address",SER_hh_emih_in!$B$2),MID(CELL("filename",SER_hh_emih_in!$B$2),FIND("]",CELL("filename",SER_hh_emih_in!$B$2))+1,256))</f>
        <v>SER_hh_emih_in</v>
      </c>
      <c r="C27" s="4"/>
      <c r="D27" s="6" t="s">
        <v>14</v>
      </c>
    </row>
    <row r="28" spans="1:4" x14ac:dyDescent="0.25">
      <c r="B28" s="4" t="str">
        <f ca="1">HYPERLINK("#"&amp;CELL("address",SER_hh_fecs_in!$B$2),MID(CELL("filename",SER_hh_fecs_in!$B$2),FIND("]",CELL("filename",SER_hh_fecs_in!$B$2))+1,256))</f>
        <v>SER_hh_fecs_in</v>
      </c>
      <c r="C28" s="4"/>
      <c r="D28" s="6" t="s">
        <v>13</v>
      </c>
    </row>
    <row r="29" spans="1:4" x14ac:dyDescent="0.25">
      <c r="B29" s="4" t="str">
        <f ca="1">HYPERLINK("#"&amp;CELL("address",SER_hh_tess_in!$B$2),MID(CELL("filename",SER_hh_tess_in!$B$2),FIND("]",CELL("filename",SER_hh_tess_in!$B$2))+1,256))</f>
        <v>SER_hh_tess_in</v>
      </c>
      <c r="C29" s="4"/>
      <c r="D29" s="6" t="s">
        <v>12</v>
      </c>
    </row>
    <row r="30" spans="1:4" x14ac:dyDescent="0.25">
      <c r="B30" s="4" t="str">
        <f ca="1">HYPERLINK("#"&amp;CELL("address",SER_hh_emis_in!$B$2),MID(CELL("filename",SER_hh_emis_in!$B$2),FIND("]",CELL("filename",SER_hh_emis_in!$B$2))+1,256))</f>
        <v>SER_hh_emis_in</v>
      </c>
      <c r="C30" s="4"/>
      <c r="D30" s="6" t="s">
        <v>11</v>
      </c>
    </row>
    <row r="31" spans="1:4" x14ac:dyDescent="0.25">
      <c r="B31" s="4"/>
      <c r="C31" s="4"/>
      <c r="D31" s="1"/>
    </row>
    <row r="32" spans="1:4" x14ac:dyDescent="0.25">
      <c r="B32" s="5" t="s">
        <v>10</v>
      </c>
      <c r="C32" s="4"/>
      <c r="D32" s="1"/>
    </row>
    <row r="33" spans="2:4" x14ac:dyDescent="0.25">
      <c r="B33" s="4" t="str">
        <f ca="1">HYPERLINK("#"&amp;CELL("address",'SER_se-appl'!$B$2),MID(CELL("filename",'SER_se-appl'!$B$2),FIND("]",CELL("filename",'SER_se-appl'!$B$2))+1,256))</f>
        <v>SER_se-appl</v>
      </c>
      <c r="C33" s="7"/>
      <c r="D33" s="6" t="s">
        <v>192</v>
      </c>
    </row>
    <row r="34" spans="2:4" x14ac:dyDescent="0.25">
      <c r="B34" s="4" t="str">
        <f ca="1">HYPERLINK("#"&amp;CELL("address",SER_VE!$B$2),MID(CELL("filename",SER_VE!$B$2),FIND("]",CELL("filename",SER_VE!$B$2))+1,256))</f>
        <v>SER_VE</v>
      </c>
      <c r="C34" s="7"/>
      <c r="D34" s="6" t="s">
        <v>9</v>
      </c>
    </row>
    <row r="35" spans="2:4" x14ac:dyDescent="0.25">
      <c r="B35" s="4" t="str">
        <f ca="1">HYPERLINK("#"&amp;CELL("address",SER_SL!$B$2),MID(CELL("filename",SER_SL!$B$2),FIND("]",CELL("filename",SER_SL!$B$2))+1,256))</f>
        <v>SER_SL</v>
      </c>
      <c r="C35" s="7"/>
      <c r="D35" s="6" t="s">
        <v>8</v>
      </c>
    </row>
    <row r="36" spans="2:4" x14ac:dyDescent="0.25">
      <c r="B36" s="4" t="str">
        <f ca="1">HYPERLINK("#"&amp;CELL("address",SER_BL!$B$2),MID(CELL("filename",SER_BL!$B$2),FIND("]",CELL("filename",SER_BL!$B$2))+1,256))</f>
        <v>SER_BL</v>
      </c>
      <c r="C36" s="7"/>
      <c r="D36" s="6" t="s">
        <v>7</v>
      </c>
    </row>
    <row r="37" spans="2:4" x14ac:dyDescent="0.25">
      <c r="B37" s="4" t="str">
        <f ca="1">HYPERLINK("#"&amp;CELL("address",SER_CR!$B$2),MID(CELL("filename",SER_CR!$B$2),FIND("]",CELL("filename",SER_CR!$B$2))+1,256))</f>
        <v>SER_CR</v>
      </c>
      <c r="C37" s="7"/>
      <c r="D37" s="6" t="s">
        <v>191</v>
      </c>
    </row>
    <row r="38" spans="2:4" x14ac:dyDescent="0.25">
      <c r="B38" s="4" t="str">
        <f ca="1">HYPERLINK("#"&amp;CELL("address",SER_BT!$B$2),MID(CELL("filename",SER_BT!$B$2),FIND("]",CELL("filename",SER_BT!$B$2))+1,256))</f>
        <v>SER_BT</v>
      </c>
      <c r="C38" s="7"/>
      <c r="D38" s="6" t="s">
        <v>6</v>
      </c>
    </row>
    <row r="39" spans="2:4" x14ac:dyDescent="0.25">
      <c r="B39" s="4" t="str">
        <f ca="1">HYPERLINK("#"&amp;CELL("address",SER_IT!$B$2),MID(CELL("filename",SER_IT!$B$2),FIND("]",CELL("filename",SER_IT!$B$2))+1,256))</f>
        <v>SER_IT</v>
      </c>
      <c r="C39" s="7"/>
      <c r="D39" s="6" t="s">
        <v>5</v>
      </c>
    </row>
    <row r="41" spans="2:4" x14ac:dyDescent="0.25">
      <c r="B41" s="5" t="s">
        <v>4</v>
      </c>
    </row>
    <row r="42" spans="2:4" x14ac:dyDescent="0.25">
      <c r="B42" s="4" t="str">
        <f ca="1">HYPERLINK("#"&amp;CELL("address",AGR!$B$2),MID(CELL("filename",AGR!$B$2),FIND("]",CELL("filename",AGR!$B$2))+1,256))</f>
        <v>AGR</v>
      </c>
      <c r="D42" s="3" t="s">
        <v>3</v>
      </c>
    </row>
    <row r="43" spans="2:4" x14ac:dyDescent="0.25">
      <c r="B43" s="2" t="str">
        <f ca="1">HYPERLINK("#"&amp;CELL("address",AGR_fec!$B$2),MID(CELL("filename",AGR_fec!$B$2),FIND("]",CELL("filename",AGR_fec!$B$2))+1,256))</f>
        <v>AGR_fec</v>
      </c>
      <c r="D43" s="1" t="s">
        <v>2</v>
      </c>
    </row>
    <row r="44" spans="2:4" x14ac:dyDescent="0.25">
      <c r="B44" s="2" t="str">
        <f ca="1">HYPERLINK("#"&amp;CELL("address",AGR_ued!$B$2),MID(CELL("filename",AGR_ued!$B$2),FIND("]",CELL("filename",AGR_ued!$B$2))+1,256))</f>
        <v>AGR_ued</v>
      </c>
      <c r="D44" s="1" t="s">
        <v>1</v>
      </c>
    </row>
    <row r="45" spans="2:4" x14ac:dyDescent="0.25">
      <c r="B45" s="2" t="str">
        <f ca="1">HYPERLINK("#"&amp;CELL("address",AGR_emi!$B$2),MID(CELL("filename",AGR_emi!$B$2),FIND("]",CELL("filename",AGR_emi!$B$2))+1,256))</f>
        <v>AGR_emi</v>
      </c>
      <c r="D45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/>
      <c r="C3" s="106">
        <f>IF(SER_hh_fec_in!C3=0,0,1000000/0.086*SER_hh_fec_in!C3/SER_hh_num_in!C3)</f>
        <v>155425.14990398477</v>
      </c>
      <c r="D3" s="106">
        <f>IF(SER_hh_fec_in!D3=0,0,1000000/0.086*SER_hh_fec_in!D3/SER_hh_num_in!D3)</f>
        <v>138615.61185310868</v>
      </c>
      <c r="E3" s="106">
        <f>IF(SER_hh_fec_in!E3=0,0,1000000/0.086*SER_hh_fec_in!E3/SER_hh_num_in!E3)</f>
        <v>146920.5646366911</v>
      </c>
      <c r="F3" s="106">
        <f>IF(SER_hh_fec_in!F3=0,0,1000000/0.086*SER_hh_fec_in!F3/SER_hh_num_in!F3)</f>
        <v>145655.77039791096</v>
      </c>
      <c r="G3" s="106">
        <f>IF(SER_hh_fec_in!G3=0,0,1000000/0.086*SER_hh_fec_in!G3/SER_hh_num_in!G3)</f>
        <v>128982.58163997206</v>
      </c>
      <c r="H3" s="106">
        <f>IF(SER_hh_fec_in!H3=0,0,1000000/0.086*SER_hh_fec_in!H3/SER_hh_num_in!H3)</f>
        <v>121923.64257055927</v>
      </c>
      <c r="I3" s="106">
        <f>IF(SER_hh_fec_in!I3=0,0,1000000/0.086*SER_hh_fec_in!I3/SER_hh_num_in!I3)</f>
        <v>110404.8777264034</v>
      </c>
      <c r="J3" s="106">
        <f>IF(SER_hh_fec_in!J3=0,0,1000000/0.086*SER_hh_fec_in!J3/SER_hh_num_in!J3)</f>
        <v>114769.5303378642</v>
      </c>
      <c r="K3" s="106">
        <f>IF(SER_hh_fec_in!K3=0,0,1000000/0.086*SER_hh_fec_in!K3/SER_hh_num_in!K3)</f>
        <v>103602.7553229179</v>
      </c>
      <c r="L3" s="106">
        <f>IF(SER_hh_fec_in!L3=0,0,1000000/0.086*SER_hh_fec_in!L3/SER_hh_num_in!L3)</f>
        <v>105650.50518117638</v>
      </c>
      <c r="M3" s="106">
        <f>IF(SER_hh_fec_in!M3=0,0,1000000/0.086*SER_hh_fec_in!M3/SER_hh_num_in!M3)</f>
        <v>101002.05971374942</v>
      </c>
      <c r="N3" s="106">
        <f>IF(SER_hh_fec_in!N3=0,0,1000000/0.086*SER_hh_fec_in!N3/SER_hh_num_in!N3)</f>
        <v>86571.033212219365</v>
      </c>
      <c r="O3" s="106">
        <f>IF(SER_hh_fec_in!O3=0,0,1000000/0.086*SER_hh_fec_in!O3/SER_hh_num_in!O3)</f>
        <v>89891.013866571331</v>
      </c>
      <c r="P3" s="106">
        <f>IF(SER_hh_fec_in!P3=0,0,1000000/0.086*SER_hh_fec_in!P3/SER_hh_num_in!P3)</f>
        <v>78264.439677496586</v>
      </c>
      <c r="Q3" s="106">
        <f>IF(SER_hh_fec_in!Q3=0,0,1000000/0.086*SER_hh_fec_in!Q3/SER_hh_num_in!Q3)</f>
        <v>79199.110133142953</v>
      </c>
    </row>
    <row r="4" spans="1:17" ht="12.95" customHeight="1" x14ac:dyDescent="0.25">
      <c r="A4" s="90" t="s">
        <v>44</v>
      </c>
      <c r="B4" s="101"/>
      <c r="C4" s="101">
        <f>IF(SER_hh_fec_in!C4=0,0,1000000/0.086*SER_hh_fec_in!C4/SER_hh_num_in!C4)</f>
        <v>129671.17155266121</v>
      </c>
      <c r="D4" s="101">
        <f>IF(SER_hh_fec_in!D4=0,0,1000000/0.086*SER_hh_fec_in!D4/SER_hh_num_in!D4)</f>
        <v>113071.87575012853</v>
      </c>
      <c r="E4" s="101">
        <f>IF(SER_hh_fec_in!E4=0,0,1000000/0.086*SER_hh_fec_in!E4/SER_hh_num_in!E4)</f>
        <v>123392.79337191608</v>
      </c>
      <c r="F4" s="101">
        <f>IF(SER_hh_fec_in!F4=0,0,1000000/0.086*SER_hh_fec_in!F4/SER_hh_num_in!F4)</f>
        <v>121720.51998734816</v>
      </c>
      <c r="G4" s="101">
        <f>IF(SER_hh_fec_in!G4=0,0,1000000/0.086*SER_hh_fec_in!G4/SER_hh_num_in!G4)</f>
        <v>104398.8208149923</v>
      </c>
      <c r="H4" s="101">
        <f>IF(SER_hh_fec_in!H4=0,0,1000000/0.086*SER_hh_fec_in!H4/SER_hh_num_in!H4)</f>
        <v>97385.169465972285</v>
      </c>
      <c r="I4" s="101">
        <f>IF(SER_hh_fec_in!I4=0,0,1000000/0.086*SER_hh_fec_in!I4/SER_hh_num_in!I4)</f>
        <v>84844.525935590122</v>
      </c>
      <c r="J4" s="101">
        <f>IF(SER_hh_fec_in!J4=0,0,1000000/0.086*SER_hh_fec_in!J4/SER_hh_num_in!J4)</f>
        <v>89893.519080501195</v>
      </c>
      <c r="K4" s="101">
        <f>IF(SER_hh_fec_in!K4=0,0,1000000/0.086*SER_hh_fec_in!K4/SER_hh_num_in!K4)</f>
        <v>75406.110646168294</v>
      </c>
      <c r="L4" s="101">
        <f>IF(SER_hh_fec_in!L4=0,0,1000000/0.086*SER_hh_fec_in!L4/SER_hh_num_in!L4)</f>
        <v>81394.820901888466</v>
      </c>
      <c r="M4" s="101">
        <f>IF(SER_hh_fec_in!M4=0,0,1000000/0.086*SER_hh_fec_in!M4/SER_hh_num_in!M4)</f>
        <v>78106.650385824891</v>
      </c>
      <c r="N4" s="101">
        <f>IF(SER_hh_fec_in!N4=0,0,1000000/0.086*SER_hh_fec_in!N4/SER_hh_num_in!N4)</f>
        <v>63848.439124317367</v>
      </c>
      <c r="O4" s="101">
        <f>IF(SER_hh_fec_in!O4=0,0,1000000/0.086*SER_hh_fec_in!O4/SER_hh_num_in!O4)</f>
        <v>64189.684045971502</v>
      </c>
      <c r="P4" s="101">
        <f>IF(SER_hh_fec_in!P4=0,0,1000000/0.086*SER_hh_fec_in!P4/SER_hh_num_in!P4)</f>
        <v>53920.046064898903</v>
      </c>
      <c r="Q4" s="101">
        <f>IF(SER_hh_fec_in!Q4=0,0,1000000/0.086*SER_hh_fec_in!Q4/SER_hh_num_in!Q4)</f>
        <v>55824.031296089888</v>
      </c>
    </row>
    <row r="5" spans="1:17" ht="12" customHeight="1" x14ac:dyDescent="0.25">
      <c r="A5" s="88" t="s">
        <v>38</v>
      </c>
      <c r="B5" s="100"/>
      <c r="C5" s="100">
        <f>IF(SER_hh_fec_in!C5=0,0,1000000/0.086*SER_hh_fec_in!C5/SER_hh_num_in!C5)</f>
        <v>0</v>
      </c>
      <c r="D5" s="100">
        <f>IF(SER_hh_fec_in!D5=0,0,1000000/0.086*SER_hh_fec_in!D5/SER_hh_num_in!D5)</f>
        <v>86927.355785655949</v>
      </c>
      <c r="E5" s="100">
        <f>IF(SER_hh_fec_in!E5=0,0,1000000/0.086*SER_hh_fec_in!E5/SER_hh_num_in!E5)</f>
        <v>171105.6803913659</v>
      </c>
      <c r="F5" s="100">
        <f>IF(SER_hh_fec_in!F5=0,0,1000000/0.086*SER_hh_fec_in!F5/SER_hh_num_in!F5)</f>
        <v>187777.9412094547</v>
      </c>
      <c r="G5" s="100">
        <f>IF(SER_hh_fec_in!G5=0,0,1000000/0.086*SER_hh_fec_in!G5/SER_hh_num_in!G5)</f>
        <v>0</v>
      </c>
      <c r="H5" s="100">
        <f>IF(SER_hh_fec_in!H5=0,0,1000000/0.086*SER_hh_fec_in!H5/SER_hh_num_in!H5)</f>
        <v>173057.43537695211</v>
      </c>
      <c r="I5" s="100">
        <f>IF(SER_hh_fec_in!I5=0,0,1000000/0.086*SER_hh_fec_in!I5/SER_hh_num_in!I5)</f>
        <v>0</v>
      </c>
      <c r="J5" s="100">
        <f>IF(SER_hh_fec_in!J5=0,0,1000000/0.086*SER_hh_fec_in!J5/SER_hh_num_in!J5)</f>
        <v>0</v>
      </c>
      <c r="K5" s="100">
        <f>IF(SER_hh_fec_in!K5=0,0,1000000/0.086*SER_hh_fec_in!K5/SER_hh_num_in!K5)</f>
        <v>0</v>
      </c>
      <c r="L5" s="100">
        <f>IF(SER_hh_fec_in!L5=0,0,1000000/0.086*SER_hh_fec_in!L5/SER_hh_num_in!L5)</f>
        <v>122367.72462147479</v>
      </c>
      <c r="M5" s="100">
        <f>IF(SER_hh_fec_in!M5=0,0,1000000/0.086*SER_hh_fec_in!M5/SER_hh_num_in!M5)</f>
        <v>106579.93001101015</v>
      </c>
      <c r="N5" s="100">
        <f>IF(SER_hh_fec_in!N5=0,0,1000000/0.086*SER_hh_fec_in!N5/SER_hh_num_in!N5)</f>
        <v>98341.423439223479</v>
      </c>
      <c r="O5" s="100">
        <f>IF(SER_hh_fec_in!O5=0,0,1000000/0.086*SER_hh_fec_in!O5/SER_hh_num_in!O5)</f>
        <v>97115.921116740254</v>
      </c>
      <c r="P5" s="100">
        <f>IF(SER_hh_fec_in!P5=0,0,1000000/0.086*SER_hh_fec_in!P5/SER_hh_num_in!P5)</f>
        <v>0</v>
      </c>
      <c r="Q5" s="100">
        <f>IF(SER_hh_fec_in!Q5=0,0,1000000/0.086*SER_hh_fec_in!Q5/SER_hh_num_in!Q5)</f>
        <v>0</v>
      </c>
    </row>
    <row r="6" spans="1:17" ht="12" customHeight="1" x14ac:dyDescent="0.25">
      <c r="A6" s="88" t="s">
        <v>66</v>
      </c>
      <c r="B6" s="100"/>
      <c r="C6" s="100">
        <f>IF(SER_hh_fec_in!C6=0,0,1000000/0.086*SER_hh_fec_in!C6/SER_hh_num_in!C6)</f>
        <v>0</v>
      </c>
      <c r="D6" s="100">
        <f>IF(SER_hh_fec_in!D6=0,0,1000000/0.086*SER_hh_fec_in!D6/SER_hh_num_in!D6)</f>
        <v>0</v>
      </c>
      <c r="E6" s="100">
        <f>IF(SER_hh_fec_in!E6=0,0,1000000/0.086*SER_hh_fec_in!E6/SER_hh_num_in!E6)</f>
        <v>0</v>
      </c>
      <c r="F6" s="100">
        <f>IF(SER_hh_fec_in!F6=0,0,1000000/0.086*SER_hh_fec_in!F6/SER_hh_num_in!F6)</f>
        <v>0</v>
      </c>
      <c r="G6" s="100">
        <f>IF(SER_hh_fec_in!G6=0,0,1000000/0.086*SER_hh_fec_in!G6/SER_hh_num_in!G6)</f>
        <v>0</v>
      </c>
      <c r="H6" s="100">
        <f>IF(SER_hh_fec_in!H6=0,0,1000000/0.086*SER_hh_fec_in!H6/SER_hh_num_in!H6)</f>
        <v>0</v>
      </c>
      <c r="I6" s="100">
        <f>IF(SER_hh_fec_in!I6=0,0,1000000/0.086*SER_hh_fec_in!I6/SER_hh_num_in!I6)</f>
        <v>0</v>
      </c>
      <c r="J6" s="100">
        <f>IF(SER_hh_fec_in!J6=0,0,1000000/0.086*SER_hh_fec_in!J6/SER_hh_num_in!J6)</f>
        <v>0</v>
      </c>
      <c r="K6" s="100">
        <f>IF(SER_hh_fec_in!K6=0,0,1000000/0.086*SER_hh_fec_in!K6/SER_hh_num_in!K6)</f>
        <v>0</v>
      </c>
      <c r="L6" s="100">
        <f>IF(SER_hh_fec_in!L6=0,0,1000000/0.086*SER_hh_fec_in!L6/SER_hh_num_in!L6)</f>
        <v>0</v>
      </c>
      <c r="M6" s="100">
        <f>IF(SER_hh_fec_in!M6=0,0,1000000/0.086*SER_hh_fec_in!M6/SER_hh_num_in!M6)</f>
        <v>0</v>
      </c>
      <c r="N6" s="100">
        <f>IF(SER_hh_fec_in!N6=0,0,1000000/0.086*SER_hh_fec_in!N6/SER_hh_num_in!N6)</f>
        <v>0</v>
      </c>
      <c r="O6" s="100">
        <f>IF(SER_hh_fec_in!O6=0,0,1000000/0.086*SER_hh_fec_in!O6/SER_hh_num_in!O6)</f>
        <v>0</v>
      </c>
      <c r="P6" s="100">
        <f>IF(SER_hh_fec_in!P6=0,0,1000000/0.086*SER_hh_fec_in!P6/SER_hh_num_in!P6)</f>
        <v>0</v>
      </c>
      <c r="Q6" s="100">
        <f>IF(SER_hh_fec_in!Q6=0,0,1000000/0.086*SER_hh_fec_in!Q6/SER_hh_num_in!Q6)</f>
        <v>0</v>
      </c>
    </row>
    <row r="7" spans="1:17" ht="12" customHeight="1" x14ac:dyDescent="0.25">
      <c r="A7" s="88" t="s">
        <v>99</v>
      </c>
      <c r="B7" s="100"/>
      <c r="C7" s="100">
        <f>IF(SER_hh_fec_in!C7=0,0,1000000/0.086*SER_hh_fec_in!C7/SER_hh_num_in!C7)</f>
        <v>92150.441356484385</v>
      </c>
      <c r="D7" s="100">
        <f>IF(SER_hh_fec_in!D7=0,0,1000000/0.086*SER_hh_fec_in!D7/SER_hh_num_in!D7)</f>
        <v>127078.90523983489</v>
      </c>
      <c r="E7" s="100">
        <f>IF(SER_hh_fec_in!E7=0,0,1000000/0.086*SER_hh_fec_in!E7/SER_hh_num_in!E7)</f>
        <v>101038.41730636117</v>
      </c>
      <c r="F7" s="100">
        <f>IF(SER_hh_fec_in!F7=0,0,1000000/0.086*SER_hh_fec_in!F7/SER_hh_num_in!F7)</f>
        <v>124620.96727629071</v>
      </c>
      <c r="G7" s="100">
        <f>IF(SER_hh_fec_in!G7=0,0,1000000/0.086*SER_hh_fec_in!G7/SER_hh_num_in!G7)</f>
        <v>104926.60975677642</v>
      </c>
      <c r="H7" s="100">
        <f>IF(SER_hh_fec_in!H7=0,0,1000000/0.086*SER_hh_fec_in!H7/SER_hh_num_in!H7)</f>
        <v>110180.22812258059</v>
      </c>
      <c r="I7" s="100">
        <f>IF(SER_hh_fec_in!I7=0,0,1000000/0.086*SER_hh_fec_in!I7/SER_hh_num_in!I7)</f>
        <v>98760.307141759607</v>
      </c>
      <c r="J7" s="100">
        <f>IF(SER_hh_fec_in!J7=0,0,1000000/0.086*SER_hh_fec_in!J7/SER_hh_num_in!J7)</f>
        <v>108425.13932482021</v>
      </c>
      <c r="K7" s="100">
        <f>IF(SER_hh_fec_in!K7=0,0,1000000/0.086*SER_hh_fec_in!K7/SER_hh_num_in!K7)</f>
        <v>86145.18977641729</v>
      </c>
      <c r="L7" s="100">
        <f>IF(SER_hh_fec_in!L7=0,0,1000000/0.086*SER_hh_fec_in!L7/SER_hh_num_in!L7)</f>
        <v>103632.1383046969</v>
      </c>
      <c r="M7" s="100">
        <f>IF(SER_hh_fec_in!M7=0,0,1000000/0.086*SER_hh_fec_in!M7/SER_hh_num_in!M7)</f>
        <v>78184.851635735948</v>
      </c>
      <c r="N7" s="100">
        <f>IF(SER_hh_fec_in!N7=0,0,1000000/0.086*SER_hh_fec_in!N7/SER_hh_num_in!N7)</f>
        <v>94719.723483925976</v>
      </c>
      <c r="O7" s="100">
        <f>IF(SER_hh_fec_in!O7=0,0,1000000/0.086*SER_hh_fec_in!O7/SER_hh_num_in!O7)</f>
        <v>75149.376846529442</v>
      </c>
      <c r="P7" s="100">
        <f>IF(SER_hh_fec_in!P7=0,0,1000000/0.086*SER_hh_fec_in!P7/SER_hh_num_in!P7)</f>
        <v>58457.275034038175</v>
      </c>
      <c r="Q7" s="100">
        <f>IF(SER_hh_fec_in!Q7=0,0,1000000/0.086*SER_hh_fec_in!Q7/SER_hh_num_in!Q7)</f>
        <v>76522.274489486415</v>
      </c>
    </row>
    <row r="8" spans="1:17" ht="12" customHeight="1" x14ac:dyDescent="0.25">
      <c r="A8" s="88" t="s">
        <v>101</v>
      </c>
      <c r="B8" s="100"/>
      <c r="C8" s="100">
        <f>IF(SER_hh_fec_in!C8=0,0,1000000/0.086*SER_hh_fec_in!C8/SER_hh_num_in!C8)</f>
        <v>0</v>
      </c>
      <c r="D8" s="100">
        <f>IF(SER_hh_fec_in!D8=0,0,1000000/0.086*SER_hh_fec_in!D8/SER_hh_num_in!D8)</f>
        <v>0</v>
      </c>
      <c r="E8" s="100">
        <f>IF(SER_hh_fec_in!E8=0,0,1000000/0.086*SER_hh_fec_in!E8/SER_hh_num_in!E8)</f>
        <v>0</v>
      </c>
      <c r="F8" s="100">
        <f>IF(SER_hh_fec_in!F8=0,0,1000000/0.086*SER_hh_fec_in!F8/SER_hh_num_in!F8)</f>
        <v>0</v>
      </c>
      <c r="G8" s="100">
        <f>IF(SER_hh_fec_in!G8=0,0,1000000/0.086*SER_hh_fec_in!G8/SER_hh_num_in!G8)</f>
        <v>77060.315088372809</v>
      </c>
      <c r="H8" s="100">
        <f>IF(SER_hh_fec_in!H8=0,0,1000000/0.086*SER_hh_fec_in!H8/SER_hh_num_in!H8)</f>
        <v>70775.414418382323</v>
      </c>
      <c r="I8" s="100">
        <f>IF(SER_hh_fec_in!I8=0,0,1000000/0.086*SER_hh_fec_in!I8/SER_hh_num_in!I8)</f>
        <v>63566.479463674674</v>
      </c>
      <c r="J8" s="100">
        <f>IF(SER_hh_fec_in!J8=0,0,1000000/0.086*SER_hh_fec_in!J8/SER_hh_num_in!J8)</f>
        <v>67812.905098515475</v>
      </c>
      <c r="K8" s="100">
        <f>IF(SER_hh_fec_in!K8=0,0,1000000/0.086*SER_hh_fec_in!K8/SER_hh_num_in!K8)</f>
        <v>62370.800899355469</v>
      </c>
      <c r="L8" s="100">
        <f>IF(SER_hh_fec_in!L8=0,0,1000000/0.086*SER_hh_fec_in!L8/SER_hh_num_in!L8)</f>
        <v>63007.838482836793</v>
      </c>
      <c r="M8" s="100">
        <f>IF(SER_hh_fec_in!M8=0,0,1000000/0.086*SER_hh_fec_in!M8/SER_hh_num_in!M8)</f>
        <v>57798.296961135427</v>
      </c>
      <c r="N8" s="100">
        <f>IF(SER_hh_fec_in!N8=0,0,1000000/0.086*SER_hh_fec_in!N8/SER_hh_num_in!N8)</f>
        <v>54557.449147009473</v>
      </c>
      <c r="O8" s="100">
        <f>IF(SER_hh_fec_in!O8=0,0,1000000/0.086*SER_hh_fec_in!O8/SER_hh_num_in!O8)</f>
        <v>52184.67728491022</v>
      </c>
      <c r="P8" s="100">
        <f>IF(SER_hh_fec_in!P8=0,0,1000000/0.086*SER_hh_fec_in!P8/SER_hh_num_in!P8)</f>
        <v>48208.826494335932</v>
      </c>
      <c r="Q8" s="100">
        <f>IF(SER_hh_fec_in!Q8=0,0,1000000/0.086*SER_hh_fec_in!Q8/SER_hh_num_in!Q8)</f>
        <v>47421.316020702929</v>
      </c>
    </row>
    <row r="9" spans="1:17" ht="12" customHeight="1" x14ac:dyDescent="0.25">
      <c r="A9" s="88" t="s">
        <v>106</v>
      </c>
      <c r="B9" s="100"/>
      <c r="C9" s="100">
        <f>IF(SER_hh_fec_in!C9=0,0,1000000/0.086*SER_hh_fec_in!C9/SER_hh_num_in!C9)</f>
        <v>137971.84300290362</v>
      </c>
      <c r="D9" s="100">
        <f>IF(SER_hh_fec_in!D9=0,0,1000000/0.086*SER_hh_fec_in!D9/SER_hh_num_in!D9)</f>
        <v>124777.50716305296</v>
      </c>
      <c r="E9" s="100">
        <f>IF(SER_hh_fec_in!E9=0,0,1000000/0.086*SER_hh_fec_in!E9/SER_hh_num_in!E9)</f>
        <v>126107.60735224903</v>
      </c>
      <c r="F9" s="100">
        <f>IF(SER_hh_fec_in!F9=0,0,1000000/0.086*SER_hh_fec_in!F9/SER_hh_num_in!F9)</f>
        <v>119554.96321952151</v>
      </c>
      <c r="G9" s="100">
        <f>IF(SER_hh_fec_in!G9=0,0,1000000/0.086*SER_hh_fec_in!G9/SER_hh_num_in!G9)</f>
        <v>106007.33724216509</v>
      </c>
      <c r="H9" s="100">
        <f>IF(SER_hh_fec_in!H9=0,0,1000000/0.086*SER_hh_fec_in!H9/SER_hh_num_in!H9)</f>
        <v>95511.162852018315</v>
      </c>
      <c r="I9" s="100">
        <f>IF(SER_hh_fec_in!I9=0,0,1000000/0.086*SER_hh_fec_in!I9/SER_hh_num_in!I9)</f>
        <v>88221.210333292518</v>
      </c>
      <c r="J9" s="100">
        <f>IF(SER_hh_fec_in!J9=0,0,1000000/0.086*SER_hh_fec_in!J9/SER_hh_num_in!J9)</f>
        <v>95383.849696756777</v>
      </c>
      <c r="K9" s="100">
        <f>IF(SER_hh_fec_in!K9=0,0,1000000/0.086*SER_hh_fec_in!K9/SER_hh_num_in!K9)</f>
        <v>0</v>
      </c>
      <c r="L9" s="100">
        <f>IF(SER_hh_fec_in!L9=0,0,1000000/0.086*SER_hh_fec_in!L9/SER_hh_num_in!L9)</f>
        <v>0</v>
      </c>
      <c r="M9" s="100">
        <f>IF(SER_hh_fec_in!M9=0,0,1000000/0.086*SER_hh_fec_in!M9/SER_hh_num_in!M9)</f>
        <v>82963.847572469575</v>
      </c>
      <c r="N9" s="100">
        <f>IF(SER_hh_fec_in!N9=0,0,1000000/0.086*SER_hh_fec_in!N9/SER_hh_num_in!N9)</f>
        <v>77465.200225751672</v>
      </c>
      <c r="O9" s="100">
        <f>IF(SER_hh_fec_in!O9=0,0,1000000/0.086*SER_hh_fec_in!O9/SER_hh_num_in!O9)</f>
        <v>73296.447920541745</v>
      </c>
      <c r="P9" s="100">
        <f>IF(SER_hh_fec_in!P9=0,0,1000000/0.086*SER_hh_fec_in!P9/SER_hh_num_in!P9)</f>
        <v>71132.165369743409</v>
      </c>
      <c r="Q9" s="100">
        <f>IF(SER_hh_fec_in!Q9=0,0,1000000/0.086*SER_hh_fec_in!Q9/SER_hh_num_in!Q9)</f>
        <v>70796.130787037226</v>
      </c>
    </row>
    <row r="10" spans="1:17" ht="12" customHeight="1" x14ac:dyDescent="0.25">
      <c r="A10" s="88" t="s">
        <v>34</v>
      </c>
      <c r="B10" s="100"/>
      <c r="C10" s="100">
        <f>IF(SER_hh_fec_in!C10=0,0,1000000/0.086*SER_hh_fec_in!C10/SER_hh_num_in!C10)</f>
        <v>166164.28788778151</v>
      </c>
      <c r="D10" s="100">
        <f>IF(SER_hh_fec_in!D10=0,0,1000000/0.086*SER_hh_fec_in!D10/SER_hh_num_in!D10)</f>
        <v>151024.55354369371</v>
      </c>
      <c r="E10" s="100">
        <f>IF(SER_hh_fec_in!E10=0,0,1000000/0.086*SER_hh_fec_in!E10/SER_hh_num_in!E10)</f>
        <v>168869.48065860392</v>
      </c>
      <c r="F10" s="100">
        <f>IF(SER_hh_fec_in!F10=0,0,1000000/0.086*SER_hh_fec_in!F10/SER_hh_num_in!F10)</f>
        <v>164701.77023294152</v>
      </c>
      <c r="G10" s="100">
        <f>IF(SER_hh_fec_in!G10=0,0,1000000/0.086*SER_hh_fec_in!G10/SER_hh_num_in!G10)</f>
        <v>149246.93565141014</v>
      </c>
      <c r="H10" s="100">
        <f>IF(SER_hh_fec_in!H10=0,0,1000000/0.086*SER_hh_fec_in!H10/SER_hh_num_in!H10)</f>
        <v>128191.29379428488</v>
      </c>
      <c r="I10" s="100">
        <f>IF(SER_hh_fec_in!I10=0,0,1000000/0.086*SER_hh_fec_in!I10/SER_hh_num_in!I10)</f>
        <v>159376.91926195699</v>
      </c>
      <c r="J10" s="100">
        <f>IF(SER_hh_fec_in!J10=0,0,1000000/0.086*SER_hh_fec_in!J10/SER_hh_num_in!J10)</f>
        <v>123712.67325329313</v>
      </c>
      <c r="K10" s="100">
        <f>IF(SER_hh_fec_in!K10=0,0,1000000/0.086*SER_hh_fec_in!K10/SER_hh_num_in!K10)</f>
        <v>110667.79694714629</v>
      </c>
      <c r="L10" s="100">
        <f>IF(SER_hh_fec_in!L10=0,0,1000000/0.086*SER_hh_fec_in!L10/SER_hh_num_in!L10)</f>
        <v>119900.13329673509</v>
      </c>
      <c r="M10" s="100">
        <f>IF(SER_hh_fec_in!M10=0,0,1000000/0.086*SER_hh_fec_in!M10/SER_hh_num_in!M10)</f>
        <v>110079.17366655567</v>
      </c>
      <c r="N10" s="100">
        <f>IF(SER_hh_fec_in!N10=0,0,1000000/0.086*SER_hh_fec_in!N10/SER_hh_num_in!N10)</f>
        <v>103810.5847896441</v>
      </c>
      <c r="O10" s="100">
        <f>IF(SER_hh_fec_in!O10=0,0,1000000/0.086*SER_hh_fec_in!O10/SER_hh_num_in!O10)</f>
        <v>99464.667807585734</v>
      </c>
      <c r="P10" s="100">
        <f>IF(SER_hh_fec_in!P10=0,0,1000000/0.086*SER_hh_fec_in!P10/SER_hh_num_in!P10)</f>
        <v>92294.773308987875</v>
      </c>
      <c r="Q10" s="100">
        <f>IF(SER_hh_fec_in!Q10=0,0,1000000/0.086*SER_hh_fec_in!Q10/SER_hh_num_in!Q10)</f>
        <v>92527.270416260959</v>
      </c>
    </row>
    <row r="11" spans="1:17" ht="12" customHeight="1" x14ac:dyDescent="0.25">
      <c r="A11" s="88" t="s">
        <v>61</v>
      </c>
      <c r="B11" s="100"/>
      <c r="C11" s="100">
        <f>IF(SER_hh_fec_in!C11=0,0,1000000/0.086*SER_hh_fec_in!C11/SER_hh_num_in!C11)</f>
        <v>0</v>
      </c>
      <c r="D11" s="100">
        <f>IF(SER_hh_fec_in!D11=0,0,1000000/0.086*SER_hh_fec_in!D11/SER_hh_num_in!D11)</f>
        <v>0</v>
      </c>
      <c r="E11" s="100">
        <f>IF(SER_hh_fec_in!E11=0,0,1000000/0.086*SER_hh_fec_in!E11/SER_hh_num_in!E11)</f>
        <v>0</v>
      </c>
      <c r="F11" s="100">
        <f>IF(SER_hh_fec_in!F11=0,0,1000000/0.086*SER_hh_fec_in!F11/SER_hh_num_in!F11)</f>
        <v>0</v>
      </c>
      <c r="G11" s="100">
        <f>IF(SER_hh_fec_in!G11=0,0,1000000/0.086*SER_hh_fec_in!G11/SER_hh_num_in!G11)</f>
        <v>0</v>
      </c>
      <c r="H11" s="100">
        <f>IF(SER_hh_fec_in!H11=0,0,1000000/0.086*SER_hh_fec_in!H11/SER_hh_num_in!H11)</f>
        <v>0</v>
      </c>
      <c r="I11" s="100">
        <f>IF(SER_hh_fec_in!I11=0,0,1000000/0.086*SER_hh_fec_in!I11/SER_hh_num_in!I11)</f>
        <v>0</v>
      </c>
      <c r="J11" s="100">
        <f>IF(SER_hh_fec_in!J11=0,0,1000000/0.086*SER_hh_fec_in!J11/SER_hh_num_in!J11)</f>
        <v>0</v>
      </c>
      <c r="K11" s="100">
        <f>IF(SER_hh_fec_in!K11=0,0,1000000/0.086*SER_hh_fec_in!K11/SER_hh_num_in!K11)</f>
        <v>0</v>
      </c>
      <c r="L11" s="100">
        <f>IF(SER_hh_fec_in!L11=0,0,1000000/0.086*SER_hh_fec_in!L11/SER_hh_num_in!L11)</f>
        <v>0</v>
      </c>
      <c r="M11" s="100">
        <f>IF(SER_hh_fec_in!M11=0,0,1000000/0.086*SER_hh_fec_in!M11/SER_hh_num_in!M11)</f>
        <v>0</v>
      </c>
      <c r="N11" s="100">
        <f>IF(SER_hh_fec_in!N11=0,0,1000000/0.086*SER_hh_fec_in!N11/SER_hh_num_in!N11)</f>
        <v>0</v>
      </c>
      <c r="O11" s="100">
        <f>IF(SER_hh_fec_in!O11=0,0,1000000/0.086*SER_hh_fec_in!O11/SER_hh_num_in!O11)</f>
        <v>0</v>
      </c>
      <c r="P11" s="100">
        <f>IF(SER_hh_fec_in!P11=0,0,1000000/0.086*SER_hh_fec_in!P11/SER_hh_num_in!P11)</f>
        <v>0</v>
      </c>
      <c r="Q11" s="100">
        <f>IF(SER_hh_fec_in!Q11=0,0,1000000/0.086*SER_hh_fec_in!Q11/SER_hh_num_in!Q11)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IF(SER_hh_fec_in!C12=0,0,1000000/0.086*SER_hh_fec_in!C12/SER_hh_num_in!C12)</f>
        <v>117735.78283853387</v>
      </c>
      <c r="D12" s="100">
        <f>IF(SER_hh_fec_in!D12=0,0,1000000/0.086*SER_hh_fec_in!D12/SER_hh_num_in!D12)</f>
        <v>106337.57694003903</v>
      </c>
      <c r="E12" s="100">
        <f>IF(SER_hh_fec_in!E12=0,0,1000000/0.086*SER_hh_fec_in!E12/SER_hh_num_in!E12)</f>
        <v>104048.83568686985</v>
      </c>
      <c r="F12" s="100">
        <f>IF(SER_hh_fec_in!F12=0,0,1000000/0.086*SER_hh_fec_in!F12/SER_hh_num_in!F12)</f>
        <v>106467.78430498704</v>
      </c>
      <c r="G12" s="100">
        <f>IF(SER_hh_fec_in!G12=0,0,1000000/0.086*SER_hh_fec_in!G12/SER_hh_num_in!G12)</f>
        <v>103525.11369584374</v>
      </c>
      <c r="H12" s="100">
        <f>IF(SER_hh_fec_in!H12=0,0,1000000/0.086*SER_hh_fec_in!H12/SER_hh_num_in!H12)</f>
        <v>0</v>
      </c>
      <c r="I12" s="100">
        <f>IF(SER_hh_fec_in!I12=0,0,1000000/0.086*SER_hh_fec_in!I12/SER_hh_num_in!I12)</f>
        <v>77099.724516143251</v>
      </c>
      <c r="J12" s="100">
        <f>IF(SER_hh_fec_in!J12=0,0,1000000/0.086*SER_hh_fec_in!J12/SER_hh_num_in!J12)</f>
        <v>79104.943754885724</v>
      </c>
      <c r="K12" s="100">
        <f>IF(SER_hh_fec_in!K12=0,0,1000000/0.086*SER_hh_fec_in!K12/SER_hh_num_in!K12)</f>
        <v>75822.397299824675</v>
      </c>
      <c r="L12" s="100">
        <f>IF(SER_hh_fec_in!L12=0,0,1000000/0.086*SER_hh_fec_in!L12/SER_hh_num_in!L12)</f>
        <v>78063.518848499385</v>
      </c>
      <c r="M12" s="100">
        <f>IF(SER_hh_fec_in!M12=0,0,1000000/0.086*SER_hh_fec_in!M12/SER_hh_num_in!M12)</f>
        <v>72018.195423672703</v>
      </c>
      <c r="N12" s="100">
        <f>IF(SER_hh_fec_in!N12=0,0,1000000/0.086*SER_hh_fec_in!N12/SER_hh_num_in!N12)</f>
        <v>68580.677508637105</v>
      </c>
      <c r="O12" s="100">
        <f>IF(SER_hh_fec_in!O12=0,0,1000000/0.086*SER_hh_fec_in!O12/SER_hh_num_in!O12)</f>
        <v>64305.305188163016</v>
      </c>
      <c r="P12" s="100">
        <f>IF(SER_hh_fec_in!P12=0,0,1000000/0.086*SER_hh_fec_in!P12/SER_hh_num_in!P12)</f>
        <v>61423.842780563791</v>
      </c>
      <c r="Q12" s="100">
        <f>IF(SER_hh_fec_in!Q12=0,0,1000000/0.086*SER_hh_fec_in!Q12/SER_hh_num_in!Q12)</f>
        <v>63395.433345501646</v>
      </c>
    </row>
    <row r="13" spans="1:17" ht="12" customHeight="1" x14ac:dyDescent="0.25">
      <c r="A13" s="88" t="s">
        <v>105</v>
      </c>
      <c r="B13" s="100"/>
      <c r="C13" s="100">
        <f>IF(SER_hh_fec_in!C13=0,0,1000000/0.086*SER_hh_fec_in!C13/SER_hh_num_in!C13)</f>
        <v>71437.459949069162</v>
      </c>
      <c r="D13" s="100">
        <f>IF(SER_hh_fec_in!D13=0,0,1000000/0.086*SER_hh_fec_in!D13/SER_hh_num_in!D13)</f>
        <v>65312.118547890575</v>
      </c>
      <c r="E13" s="100">
        <f>IF(SER_hh_fec_in!E13=0,0,1000000/0.086*SER_hh_fec_in!E13/SER_hh_num_in!E13)</f>
        <v>72916.61321722588</v>
      </c>
      <c r="F13" s="100">
        <f>IF(SER_hh_fec_in!F13=0,0,1000000/0.086*SER_hh_fec_in!F13/SER_hh_num_in!F13)</f>
        <v>71143.617274792006</v>
      </c>
      <c r="G13" s="100">
        <f>IF(SER_hh_fec_in!G13=0,0,1000000/0.086*SER_hh_fec_in!G13/SER_hh_num_in!G13)</f>
        <v>62407.629424434905</v>
      </c>
      <c r="H13" s="100">
        <f>IF(SER_hh_fec_in!H13=0,0,1000000/0.086*SER_hh_fec_in!H13/SER_hh_num_in!H13)</f>
        <v>57615.429553838854</v>
      </c>
      <c r="I13" s="100">
        <f>IF(SER_hh_fec_in!I13=0,0,1000000/0.086*SER_hh_fec_in!I13/SER_hh_num_in!I13)</f>
        <v>51918.681487317372</v>
      </c>
      <c r="J13" s="100">
        <f>IF(SER_hh_fec_in!J13=0,0,1000000/0.086*SER_hh_fec_in!J13/SER_hh_num_in!J13)</f>
        <v>55532.226668221047</v>
      </c>
      <c r="K13" s="100">
        <f>IF(SER_hh_fec_in!K13=0,0,1000000/0.086*SER_hh_fec_in!K13/SER_hh_num_in!K13)</f>
        <v>51208.838890314597</v>
      </c>
      <c r="L13" s="100">
        <f>IF(SER_hh_fec_in!L13=0,0,1000000/0.086*SER_hh_fec_in!L13/SER_hh_num_in!L13)</f>
        <v>42431.152841438692</v>
      </c>
      <c r="M13" s="100">
        <f>IF(SER_hh_fec_in!M13=0,0,1000000/0.086*SER_hh_fec_in!M13/SER_hh_num_in!M13)</f>
        <v>34477.613947128601</v>
      </c>
      <c r="N13" s="100">
        <f>IF(SER_hh_fec_in!N13=0,0,1000000/0.086*SER_hh_fec_in!N13/SER_hh_num_in!N13)</f>
        <v>31439.102376111194</v>
      </c>
      <c r="O13" s="100">
        <f>IF(SER_hh_fec_in!O13=0,0,1000000/0.086*SER_hh_fec_in!O13/SER_hh_num_in!O13)</f>
        <v>29551.180148059178</v>
      </c>
      <c r="P13" s="100">
        <f>IF(SER_hh_fec_in!P13=0,0,1000000/0.086*SER_hh_fec_in!P13/SER_hh_num_in!P13)</f>
        <v>27473.4991944387</v>
      </c>
      <c r="Q13" s="100">
        <f>IF(SER_hh_fec_in!Q13=0,0,1000000/0.086*SER_hh_fec_in!Q13/SER_hh_num_in!Q13)</f>
        <v>27647.137717090889</v>
      </c>
    </row>
    <row r="14" spans="1:17" ht="12" customHeight="1" x14ac:dyDescent="0.25">
      <c r="A14" s="51" t="s">
        <v>104</v>
      </c>
      <c r="B14" s="22"/>
      <c r="C14" s="22">
        <f>IF(SER_hh_fec_in!C14=0,0,1000000/0.086*SER_hh_fec_in!C14/SER_hh_num_in!C14)</f>
        <v>121141.48424888389</v>
      </c>
      <c r="D14" s="22">
        <f>IF(SER_hh_fec_in!D14=0,0,1000000/0.086*SER_hh_fec_in!D14/SER_hh_num_in!D14)</f>
        <v>101680.30809685208</v>
      </c>
      <c r="E14" s="22">
        <f>IF(SER_hh_fec_in!E14=0,0,1000000/0.086*SER_hh_fec_in!E14/SER_hh_num_in!E14)</f>
        <v>120792.36087177599</v>
      </c>
      <c r="F14" s="22">
        <f>IF(SER_hh_fec_in!F14=0,0,1000000/0.086*SER_hh_fec_in!F14/SER_hh_num_in!F14)</f>
        <v>104471.29641288381</v>
      </c>
      <c r="G14" s="22">
        <f>IF(SER_hh_fec_in!G14=0,0,1000000/0.086*SER_hh_fec_in!G14/SER_hh_num_in!G14)</f>
        <v>99630.994395312257</v>
      </c>
      <c r="H14" s="22">
        <f>IF(SER_hh_fec_in!H14=0,0,1000000/0.086*SER_hh_fec_in!H14/SER_hh_num_in!H14)</f>
        <v>91703.878424455732</v>
      </c>
      <c r="I14" s="22">
        <f>IF(SER_hh_fec_in!I14=0,0,1000000/0.086*SER_hh_fec_in!I14/SER_hh_num_in!I14)</f>
        <v>82490.162891624394</v>
      </c>
      <c r="J14" s="22">
        <f>IF(SER_hh_fec_in!J14=0,0,1000000/0.086*SER_hh_fec_in!J14/SER_hh_num_in!J14)</f>
        <v>87986.199379386002</v>
      </c>
      <c r="K14" s="22">
        <f>IF(SER_hh_fec_in!K14=0,0,1000000/0.086*SER_hh_fec_in!K14/SER_hh_num_in!K14)</f>
        <v>81228.010912547979</v>
      </c>
      <c r="L14" s="22">
        <f>IF(SER_hh_fec_in!L14=0,0,1000000/0.086*SER_hh_fec_in!L14/SER_hh_num_in!L14)</f>
        <v>0</v>
      </c>
      <c r="M14" s="22">
        <f>IF(SER_hh_fec_in!M14=0,0,1000000/0.086*SER_hh_fec_in!M14/SER_hh_num_in!M14)</f>
        <v>75159.440842771975</v>
      </c>
      <c r="N14" s="22">
        <f>IF(SER_hh_fec_in!N14=0,0,1000000/0.086*SER_hh_fec_in!N14/SER_hh_num_in!N14)</f>
        <v>72884.252957865552</v>
      </c>
      <c r="O14" s="22">
        <f>IF(SER_hh_fec_in!O14=0,0,1000000/0.086*SER_hh_fec_in!O14/SER_hh_num_in!O14)</f>
        <v>77302.079522233063</v>
      </c>
      <c r="P14" s="22">
        <f>IF(SER_hh_fec_in!P14=0,0,1000000/0.086*SER_hh_fec_in!P14/SER_hh_num_in!P14)</f>
        <v>64719.594132600825</v>
      </c>
      <c r="Q14" s="22">
        <f>IF(SER_hh_fec_in!Q14=0,0,1000000/0.086*SER_hh_fec_in!Q14/SER_hh_num_in!Q14)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IF(SER_hh_fec_in!C15=0,0,1000000/0.086*SER_hh_fec_in!C15/SER_hh_num_in!C15)</f>
        <v>1271.4786558754129</v>
      </c>
      <c r="D15" s="104">
        <f>IF(SER_hh_fec_in!D15=0,0,1000000/0.086*SER_hh_fec_in!D15/SER_hh_num_in!D15)</f>
        <v>1125.1430081381832</v>
      </c>
      <c r="E15" s="104">
        <f>IF(SER_hh_fec_in!E15=0,0,1000000/0.086*SER_hh_fec_in!E15/SER_hh_num_in!E15)</f>
        <v>1109.2383332283255</v>
      </c>
      <c r="F15" s="104">
        <f>IF(SER_hh_fec_in!F15=0,0,1000000/0.086*SER_hh_fec_in!F15/SER_hh_num_in!F15)</f>
        <v>1110.7839487163246</v>
      </c>
      <c r="G15" s="104">
        <f>IF(SER_hh_fec_in!G15=0,0,1000000/0.086*SER_hh_fec_in!G15/SER_hh_num_in!G15)</f>
        <v>1222.0311281429358</v>
      </c>
      <c r="H15" s="104">
        <f>IF(SER_hh_fec_in!H15=0,0,1000000/0.086*SER_hh_fec_in!H15/SER_hh_num_in!H15)</f>
        <v>1221.9318390556698</v>
      </c>
      <c r="I15" s="104">
        <f>IF(SER_hh_fec_in!I15=0,0,1000000/0.086*SER_hh_fec_in!I15/SER_hh_num_in!I15)</f>
        <v>1020.4806239974777</v>
      </c>
      <c r="J15" s="104">
        <f>IF(SER_hh_fec_in!J15=0,0,1000000/0.086*SER_hh_fec_in!J15/SER_hh_num_in!J15)</f>
        <v>1104.2115249601873</v>
      </c>
      <c r="K15" s="104">
        <f>IF(SER_hh_fec_in!K15=0,0,1000000/0.086*SER_hh_fec_in!K15/SER_hh_num_in!K15)</f>
        <v>302.60484870418497</v>
      </c>
      <c r="L15" s="104">
        <f>IF(SER_hh_fec_in!L15=0,0,1000000/0.086*SER_hh_fec_in!L15/SER_hh_num_in!L15)</f>
        <v>333.17555367852657</v>
      </c>
      <c r="M15" s="104">
        <f>IF(SER_hh_fec_in!M15=0,0,1000000/0.086*SER_hh_fec_in!M15/SER_hh_num_in!M15)</f>
        <v>821.07209004484912</v>
      </c>
      <c r="N15" s="104">
        <f>IF(SER_hh_fec_in!N15=0,0,1000000/0.086*SER_hh_fec_in!N15/SER_hh_num_in!N15)</f>
        <v>512.94276394122403</v>
      </c>
      <c r="O15" s="104">
        <f>IF(SER_hh_fec_in!O15=0,0,1000000/0.086*SER_hh_fec_in!O15/SER_hh_num_in!O15)</f>
        <v>781.73804436595856</v>
      </c>
      <c r="P15" s="104">
        <f>IF(SER_hh_fec_in!P15=0,0,1000000/0.086*SER_hh_fec_in!P15/SER_hh_num_in!P15)</f>
        <v>599.13969984982953</v>
      </c>
      <c r="Q15" s="104">
        <f>IF(SER_hh_fec_in!Q15=0,0,1000000/0.086*SER_hh_fec_in!Q15/SER_hh_num_in!Q15)</f>
        <v>712.212228185301</v>
      </c>
    </row>
    <row r="16" spans="1:17" ht="12.95" customHeight="1" x14ac:dyDescent="0.25">
      <c r="A16" s="90" t="s">
        <v>102</v>
      </c>
      <c r="B16" s="101"/>
      <c r="C16" s="101">
        <f>IF(SER_hh_fec_in!C16=0,0,1000000/0.086*SER_hh_fec_in!C16/SER_hh_num_in!C16)</f>
        <v>5805.0772771226284</v>
      </c>
      <c r="D16" s="101">
        <f>IF(SER_hh_fec_in!D16=0,0,1000000/0.086*SER_hh_fec_in!D16/SER_hh_num_in!D16)</f>
        <v>5663.7008479609558</v>
      </c>
      <c r="E16" s="101">
        <f>IF(SER_hh_fec_in!E16=0,0,1000000/0.086*SER_hh_fec_in!E16/SER_hh_num_in!E16)</f>
        <v>5589.1488845112081</v>
      </c>
      <c r="F16" s="101">
        <f>IF(SER_hh_fec_in!F16=0,0,1000000/0.086*SER_hh_fec_in!F16/SER_hh_num_in!F16)</f>
        <v>5543.1090069508746</v>
      </c>
      <c r="G16" s="101">
        <f>IF(SER_hh_fec_in!G16=0,0,1000000/0.086*SER_hh_fec_in!G16/SER_hh_num_in!G16)</f>
        <v>5023.5057845662777</v>
      </c>
      <c r="H16" s="101">
        <f>IF(SER_hh_fec_in!H16=0,0,1000000/0.086*SER_hh_fec_in!H16/SER_hh_num_in!H16)</f>
        <v>5397.863001621422</v>
      </c>
      <c r="I16" s="101">
        <f>IF(SER_hh_fec_in!I16=0,0,1000000/0.086*SER_hh_fec_in!I16/SER_hh_num_in!I16)</f>
        <v>5318.8472750291075</v>
      </c>
      <c r="J16" s="101">
        <f>IF(SER_hh_fec_in!J16=0,0,1000000/0.086*SER_hh_fec_in!J16/SER_hh_num_in!J16)</f>
        <v>5331.5301230261539</v>
      </c>
      <c r="K16" s="101">
        <f>IF(SER_hh_fec_in!K16=0,0,1000000/0.086*SER_hh_fec_in!K16/SER_hh_num_in!K16)</f>
        <v>5189.1420069350479</v>
      </c>
      <c r="L16" s="101">
        <f>IF(SER_hh_fec_in!L16=0,0,1000000/0.086*SER_hh_fec_in!L16/SER_hh_num_in!L16)</f>
        <v>5257.0597207478277</v>
      </c>
      <c r="M16" s="101">
        <f>IF(SER_hh_fec_in!M16=0,0,1000000/0.086*SER_hh_fec_in!M16/SER_hh_num_in!M16)</f>
        <v>4942.4325786878017</v>
      </c>
      <c r="N16" s="101">
        <f>IF(SER_hh_fec_in!N16=0,0,1000000/0.086*SER_hh_fec_in!N16/SER_hh_num_in!N16)</f>
        <v>4863.7957367558938</v>
      </c>
      <c r="O16" s="101">
        <f>IF(SER_hh_fec_in!O16=0,0,1000000/0.086*SER_hh_fec_in!O16/SER_hh_num_in!O16)</f>
        <v>3571.97336806661</v>
      </c>
      <c r="P16" s="101">
        <f>IF(SER_hh_fec_in!P16=0,0,1000000/0.086*SER_hh_fec_in!P16/SER_hh_num_in!P16)</f>
        <v>4142.3537044606555</v>
      </c>
      <c r="Q16" s="101">
        <f>IF(SER_hh_fec_in!Q16=0,0,1000000/0.086*SER_hh_fec_in!Q16/SER_hh_num_in!Q16)</f>
        <v>3815.0761812828646</v>
      </c>
    </row>
    <row r="17" spans="1:17" ht="12.95" customHeight="1" x14ac:dyDescent="0.25">
      <c r="A17" s="88" t="s">
        <v>101</v>
      </c>
      <c r="B17" s="103"/>
      <c r="C17" s="103">
        <f>IF(SER_hh_fec_in!C17=0,0,1000000/0.086*SER_hh_fec_in!C17/SER_hh_num_in!C17)</f>
        <v>0</v>
      </c>
      <c r="D17" s="103">
        <f>IF(SER_hh_fec_in!D17=0,0,1000000/0.086*SER_hh_fec_in!D17/SER_hh_num_in!D17)</f>
        <v>0</v>
      </c>
      <c r="E17" s="103">
        <f>IF(SER_hh_fec_in!E17=0,0,1000000/0.086*SER_hh_fec_in!E17/SER_hh_num_in!E17)</f>
        <v>0</v>
      </c>
      <c r="F17" s="103">
        <f>IF(SER_hh_fec_in!F17=0,0,1000000/0.086*SER_hh_fec_in!F17/SER_hh_num_in!F17)</f>
        <v>0</v>
      </c>
      <c r="G17" s="103">
        <f>IF(SER_hh_fec_in!G17=0,0,1000000/0.086*SER_hh_fec_in!G17/SER_hh_num_in!G17)</f>
        <v>778.19294068175282</v>
      </c>
      <c r="H17" s="103">
        <f>IF(SER_hh_fec_in!H17=0,0,1000000/0.086*SER_hh_fec_in!H17/SER_hh_num_in!H17)</f>
        <v>903.99282465040358</v>
      </c>
      <c r="I17" s="103">
        <f>IF(SER_hh_fec_in!I17=0,0,1000000/0.086*SER_hh_fec_in!I17/SER_hh_num_in!I17)</f>
        <v>1052.416012994315</v>
      </c>
      <c r="J17" s="103">
        <f>IF(SER_hh_fec_in!J17=0,0,1000000/0.086*SER_hh_fec_in!J17/SER_hh_num_in!J17)</f>
        <v>0</v>
      </c>
      <c r="K17" s="103">
        <f>IF(SER_hh_fec_in!K17=0,0,1000000/0.086*SER_hh_fec_in!K17/SER_hh_num_in!K17)</f>
        <v>1192.1009629105406</v>
      </c>
      <c r="L17" s="103">
        <f>IF(SER_hh_fec_in!L17=0,0,1000000/0.086*SER_hh_fec_in!L17/SER_hh_num_in!L17)</f>
        <v>0</v>
      </c>
      <c r="M17" s="103">
        <f>IF(SER_hh_fec_in!M17=0,0,1000000/0.086*SER_hh_fec_in!M17/SER_hh_num_in!M17)</f>
        <v>1187.1437240780283</v>
      </c>
      <c r="N17" s="103">
        <f>IF(SER_hh_fec_in!N17=0,0,1000000/0.086*SER_hh_fec_in!N17/SER_hh_num_in!N17)</f>
        <v>1172.3873495424803</v>
      </c>
      <c r="O17" s="103">
        <f>IF(SER_hh_fec_in!O17=0,0,1000000/0.086*SER_hh_fec_in!O17/SER_hh_num_in!O17)</f>
        <v>1181.7266750475674</v>
      </c>
      <c r="P17" s="103">
        <f>IF(SER_hh_fec_in!P17=0,0,1000000/0.086*SER_hh_fec_in!P17/SER_hh_num_in!P17)</f>
        <v>1205.3484016183891</v>
      </c>
      <c r="Q17" s="103">
        <f>IF(SER_hh_fec_in!Q17=0,0,1000000/0.086*SER_hh_fec_in!Q17/SER_hh_num_in!Q17)</f>
        <v>1424.1626839433238</v>
      </c>
    </row>
    <row r="18" spans="1:17" ht="12" customHeight="1" x14ac:dyDescent="0.25">
      <c r="A18" s="88" t="s">
        <v>100</v>
      </c>
      <c r="B18" s="103"/>
      <c r="C18" s="103">
        <f>IF(SER_hh_fec_in!C18=0,0,1000000/0.086*SER_hh_fec_in!C18/SER_hh_num_in!C18)</f>
        <v>5805.0772771226284</v>
      </c>
      <c r="D18" s="103">
        <f>IF(SER_hh_fec_in!D18=0,0,1000000/0.086*SER_hh_fec_in!D18/SER_hh_num_in!D18)</f>
        <v>5663.7008479609558</v>
      </c>
      <c r="E18" s="103">
        <f>IF(SER_hh_fec_in!E18=0,0,1000000/0.086*SER_hh_fec_in!E18/SER_hh_num_in!E18)</f>
        <v>5589.1488845112081</v>
      </c>
      <c r="F18" s="103">
        <f>IF(SER_hh_fec_in!F18=0,0,1000000/0.086*SER_hh_fec_in!F18/SER_hh_num_in!F18)</f>
        <v>5543.1090069508746</v>
      </c>
      <c r="G18" s="103">
        <f>IF(SER_hh_fec_in!G18=0,0,1000000/0.086*SER_hh_fec_in!G18/SER_hh_num_in!G18)</f>
        <v>5499.2983418762933</v>
      </c>
      <c r="H18" s="103">
        <f>IF(SER_hh_fec_in!H18=0,0,1000000/0.086*SER_hh_fec_in!H18/SER_hh_num_in!H18)</f>
        <v>5444.4664759194766</v>
      </c>
      <c r="I18" s="103">
        <f>IF(SER_hh_fec_in!I18=0,0,1000000/0.086*SER_hh_fec_in!I18/SER_hh_num_in!I18)</f>
        <v>5397.1018808316649</v>
      </c>
      <c r="J18" s="103">
        <f>IF(SER_hh_fec_in!J18=0,0,1000000/0.086*SER_hh_fec_in!J18/SER_hh_num_in!J18)</f>
        <v>5331.5301230261539</v>
      </c>
      <c r="K18" s="103">
        <f>IF(SER_hh_fec_in!K18=0,0,1000000/0.086*SER_hh_fec_in!K18/SER_hh_num_in!K18)</f>
        <v>5299.1376283514983</v>
      </c>
      <c r="L18" s="103">
        <f>IF(SER_hh_fec_in!L18=0,0,1000000/0.086*SER_hh_fec_in!L18/SER_hh_num_in!L18)</f>
        <v>5257.0597207478277</v>
      </c>
      <c r="M18" s="103">
        <f>IF(SER_hh_fec_in!M18=0,0,1000000/0.086*SER_hh_fec_in!M18/SER_hh_num_in!M18)</f>
        <v>5146.0091096962897</v>
      </c>
      <c r="N18" s="103">
        <f>IF(SER_hh_fec_in!N18=0,0,1000000/0.086*SER_hh_fec_in!N18/SER_hh_num_in!N18)</f>
        <v>5087.4498737495505</v>
      </c>
      <c r="O18" s="103">
        <f>IF(SER_hh_fec_in!O18=0,0,1000000/0.086*SER_hh_fec_in!O18/SER_hh_num_in!O18)</f>
        <v>5028.6462584093215</v>
      </c>
      <c r="P18" s="103">
        <f>IF(SER_hh_fec_in!P18=0,0,1000000/0.086*SER_hh_fec_in!P18/SER_hh_num_in!P18)</f>
        <v>4879.2525403862701</v>
      </c>
      <c r="Q18" s="103">
        <f>IF(SER_hh_fec_in!Q18=0,0,1000000/0.086*SER_hh_fec_in!Q18/SER_hh_num_in!Q18)</f>
        <v>4651.2666625065131</v>
      </c>
    </row>
    <row r="19" spans="1:17" ht="12.95" customHeight="1" x14ac:dyDescent="0.25">
      <c r="A19" s="90" t="s">
        <v>47</v>
      </c>
      <c r="B19" s="101"/>
      <c r="C19" s="101">
        <f>IF(SER_hh_fec_in!C19=0,0,1000000/0.086*SER_hh_fec_in!C19/SER_hh_num_in!C19)</f>
        <v>10388.323461287278</v>
      </c>
      <c r="D19" s="101">
        <f>IF(SER_hh_fec_in!D19=0,0,1000000/0.086*SER_hh_fec_in!D19/SER_hh_num_in!D19)</f>
        <v>10712.6929621933</v>
      </c>
      <c r="E19" s="101">
        <f>IF(SER_hh_fec_in!E19=0,0,1000000/0.086*SER_hh_fec_in!E19/SER_hh_num_in!E19)</f>
        <v>10410.945740365287</v>
      </c>
      <c r="F19" s="101">
        <f>IF(SER_hh_fec_in!F19=0,0,1000000/0.086*SER_hh_fec_in!F19/SER_hh_num_in!F19)</f>
        <v>10355.660180123696</v>
      </c>
      <c r="G19" s="101">
        <f>IF(SER_hh_fec_in!G19=0,0,1000000/0.086*SER_hh_fec_in!G19/SER_hh_num_in!G19)</f>
        <v>10631.362776853812</v>
      </c>
      <c r="H19" s="101">
        <f>IF(SER_hh_fec_in!H19=0,0,1000000/0.086*SER_hh_fec_in!H19/SER_hh_num_in!H19)</f>
        <v>10600.694166617179</v>
      </c>
      <c r="I19" s="101">
        <f>IF(SER_hh_fec_in!I19=0,0,1000000/0.086*SER_hh_fec_in!I19/SER_hh_num_in!I19)</f>
        <v>10556.342949607881</v>
      </c>
      <c r="J19" s="101">
        <f>IF(SER_hh_fec_in!J19=0,0,1000000/0.086*SER_hh_fec_in!J19/SER_hh_num_in!J19)</f>
        <v>10822.977345762203</v>
      </c>
      <c r="K19" s="101">
        <f>IF(SER_hh_fec_in!K19=0,0,1000000/0.086*SER_hh_fec_in!K19/SER_hh_num_in!K19)</f>
        <v>11172.454858032139</v>
      </c>
      <c r="L19" s="101">
        <f>IF(SER_hh_fec_in!L19=0,0,1000000/0.086*SER_hh_fec_in!L19/SER_hh_num_in!L19)</f>
        <v>10365.824883000321</v>
      </c>
      <c r="M19" s="101">
        <f>IF(SER_hh_fec_in!M19=0,0,1000000/0.086*SER_hh_fec_in!M19/SER_hh_num_in!M19)</f>
        <v>10110.07305058261</v>
      </c>
      <c r="N19" s="101">
        <f>IF(SER_hh_fec_in!N19=0,0,1000000/0.086*SER_hh_fec_in!N19/SER_hh_num_in!N19)</f>
        <v>10288.566580747811</v>
      </c>
      <c r="O19" s="101">
        <f>IF(SER_hh_fec_in!O19=0,0,1000000/0.086*SER_hh_fec_in!O19/SER_hh_num_in!O19)</f>
        <v>10443.014054428202</v>
      </c>
      <c r="P19" s="101">
        <f>IF(SER_hh_fec_in!P19=0,0,1000000/0.086*SER_hh_fec_in!P19/SER_hh_num_in!P19)</f>
        <v>10300.815303148009</v>
      </c>
      <c r="Q19" s="101">
        <f>IF(SER_hh_fec_in!Q19=0,0,1000000/0.086*SER_hh_fec_in!Q19/SER_hh_num_in!Q19)</f>
        <v>10479.129094599462</v>
      </c>
    </row>
    <row r="20" spans="1:17" ht="12" customHeight="1" x14ac:dyDescent="0.25">
      <c r="A20" s="88" t="s">
        <v>38</v>
      </c>
      <c r="B20" s="100"/>
      <c r="C20" s="100">
        <f>IF(SER_hh_fec_in!C20=0,0,1000000/0.086*SER_hh_fec_in!C20/SER_hh_num_in!C20)</f>
        <v>0</v>
      </c>
      <c r="D20" s="100">
        <f>IF(SER_hh_fec_in!D20=0,0,1000000/0.086*SER_hh_fec_in!D20/SER_hh_num_in!D20)</f>
        <v>0</v>
      </c>
      <c r="E20" s="100">
        <f>IF(SER_hh_fec_in!E20=0,0,1000000/0.086*SER_hh_fec_in!E20/SER_hh_num_in!E20)</f>
        <v>0</v>
      </c>
      <c r="F20" s="100">
        <f>IF(SER_hh_fec_in!F20=0,0,1000000/0.086*SER_hh_fec_in!F20/SER_hh_num_in!F20)</f>
        <v>0</v>
      </c>
      <c r="G20" s="100">
        <f>IF(SER_hh_fec_in!G20=0,0,1000000/0.086*SER_hh_fec_in!G20/SER_hh_num_in!G20)</f>
        <v>0</v>
      </c>
      <c r="H20" s="100">
        <f>IF(SER_hh_fec_in!H20=0,0,1000000/0.086*SER_hh_fec_in!H20/SER_hh_num_in!H20)</f>
        <v>0</v>
      </c>
      <c r="I20" s="100">
        <f>IF(SER_hh_fec_in!I20=0,0,1000000/0.086*SER_hh_fec_in!I20/SER_hh_num_in!I20)</f>
        <v>0</v>
      </c>
      <c r="J20" s="100">
        <f>IF(SER_hh_fec_in!J20=0,0,1000000/0.086*SER_hh_fec_in!J20/SER_hh_num_in!J20)</f>
        <v>0</v>
      </c>
      <c r="K20" s="100">
        <f>IF(SER_hh_fec_in!K20=0,0,1000000/0.086*SER_hh_fec_in!K20/SER_hh_num_in!K20)</f>
        <v>0</v>
      </c>
      <c r="L20" s="100">
        <f>IF(SER_hh_fec_in!L20=0,0,1000000/0.086*SER_hh_fec_in!L20/SER_hh_num_in!L20)</f>
        <v>0</v>
      </c>
      <c r="M20" s="100">
        <f>IF(SER_hh_fec_in!M20=0,0,1000000/0.086*SER_hh_fec_in!M20/SER_hh_num_in!M20)</f>
        <v>0</v>
      </c>
      <c r="N20" s="100">
        <f>IF(SER_hh_fec_in!N20=0,0,1000000/0.086*SER_hh_fec_in!N20/SER_hh_num_in!N20)</f>
        <v>0</v>
      </c>
      <c r="O20" s="100">
        <f>IF(SER_hh_fec_in!O20=0,0,1000000/0.086*SER_hh_fec_in!O20/SER_hh_num_in!O20)</f>
        <v>0</v>
      </c>
      <c r="P20" s="100">
        <f>IF(SER_hh_fec_in!P20=0,0,1000000/0.086*SER_hh_fec_in!P20/SER_hh_num_in!P20)</f>
        <v>0</v>
      </c>
      <c r="Q20" s="100">
        <f>IF(SER_hh_fec_in!Q20=0,0,1000000/0.086*SER_hh_fec_in!Q20/SER_hh_num_in!Q20)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IF(SER_hh_fec_in!C21=0,0,1000000/0.086*SER_hh_fec_in!C21/SER_hh_num_in!C21)</f>
        <v>0</v>
      </c>
      <c r="D21" s="100">
        <f>IF(SER_hh_fec_in!D21=0,0,1000000/0.086*SER_hh_fec_in!D21/SER_hh_num_in!D21)</f>
        <v>0</v>
      </c>
      <c r="E21" s="100">
        <f>IF(SER_hh_fec_in!E21=0,0,1000000/0.086*SER_hh_fec_in!E21/SER_hh_num_in!E21)</f>
        <v>0</v>
      </c>
      <c r="F21" s="100">
        <f>IF(SER_hh_fec_in!F21=0,0,1000000/0.086*SER_hh_fec_in!F21/SER_hh_num_in!F21)</f>
        <v>0</v>
      </c>
      <c r="G21" s="100">
        <f>IF(SER_hh_fec_in!G21=0,0,1000000/0.086*SER_hh_fec_in!G21/SER_hh_num_in!G21)</f>
        <v>0</v>
      </c>
      <c r="H21" s="100">
        <f>IF(SER_hh_fec_in!H21=0,0,1000000/0.086*SER_hh_fec_in!H21/SER_hh_num_in!H21)</f>
        <v>0</v>
      </c>
      <c r="I21" s="100">
        <f>IF(SER_hh_fec_in!I21=0,0,1000000/0.086*SER_hh_fec_in!I21/SER_hh_num_in!I21)</f>
        <v>0</v>
      </c>
      <c r="J21" s="100">
        <f>IF(SER_hh_fec_in!J21=0,0,1000000/0.086*SER_hh_fec_in!J21/SER_hh_num_in!J21)</f>
        <v>0</v>
      </c>
      <c r="K21" s="100">
        <f>IF(SER_hh_fec_in!K21=0,0,1000000/0.086*SER_hh_fec_in!K21/SER_hh_num_in!K21)</f>
        <v>0</v>
      </c>
      <c r="L21" s="100">
        <f>IF(SER_hh_fec_in!L21=0,0,1000000/0.086*SER_hh_fec_in!L21/SER_hh_num_in!L21)</f>
        <v>0</v>
      </c>
      <c r="M21" s="100">
        <f>IF(SER_hh_fec_in!M21=0,0,1000000/0.086*SER_hh_fec_in!M21/SER_hh_num_in!M21)</f>
        <v>0</v>
      </c>
      <c r="N21" s="100">
        <f>IF(SER_hh_fec_in!N21=0,0,1000000/0.086*SER_hh_fec_in!N21/SER_hh_num_in!N21)</f>
        <v>0</v>
      </c>
      <c r="O21" s="100">
        <f>IF(SER_hh_fec_in!O21=0,0,1000000/0.086*SER_hh_fec_in!O21/SER_hh_num_in!O21)</f>
        <v>0</v>
      </c>
      <c r="P21" s="100">
        <f>IF(SER_hh_fec_in!P21=0,0,1000000/0.086*SER_hh_fec_in!P21/SER_hh_num_in!P21)</f>
        <v>0</v>
      </c>
      <c r="Q21" s="100">
        <f>IF(SER_hh_fec_in!Q21=0,0,1000000/0.086*SER_hh_fec_in!Q21/SER_hh_num_in!Q21)</f>
        <v>0</v>
      </c>
    </row>
    <row r="22" spans="1:17" ht="12" customHeight="1" x14ac:dyDescent="0.25">
      <c r="A22" s="88" t="s">
        <v>99</v>
      </c>
      <c r="B22" s="100"/>
      <c r="C22" s="100">
        <f>IF(SER_hh_fec_in!C22=0,0,1000000/0.086*SER_hh_fec_in!C22/SER_hh_num_in!C22)</f>
        <v>0</v>
      </c>
      <c r="D22" s="100">
        <f>IF(SER_hh_fec_in!D22=0,0,1000000/0.086*SER_hh_fec_in!D22/SER_hh_num_in!D22)</f>
        <v>0</v>
      </c>
      <c r="E22" s="100">
        <f>IF(SER_hh_fec_in!E22=0,0,1000000/0.086*SER_hh_fec_in!E22/SER_hh_num_in!E22)</f>
        <v>0</v>
      </c>
      <c r="F22" s="100">
        <f>IF(SER_hh_fec_in!F22=0,0,1000000/0.086*SER_hh_fec_in!F22/SER_hh_num_in!F22)</f>
        <v>0</v>
      </c>
      <c r="G22" s="100">
        <f>IF(SER_hh_fec_in!G22=0,0,1000000/0.086*SER_hh_fec_in!G22/SER_hh_num_in!G22)</f>
        <v>0</v>
      </c>
      <c r="H22" s="100">
        <f>IF(SER_hh_fec_in!H22=0,0,1000000/0.086*SER_hh_fec_in!H22/SER_hh_num_in!H22)</f>
        <v>0</v>
      </c>
      <c r="I22" s="100">
        <f>IF(SER_hh_fec_in!I22=0,0,1000000/0.086*SER_hh_fec_in!I22/SER_hh_num_in!I22)</f>
        <v>0</v>
      </c>
      <c r="J22" s="100">
        <f>IF(SER_hh_fec_in!J22=0,0,1000000/0.086*SER_hh_fec_in!J22/SER_hh_num_in!J22)</f>
        <v>0</v>
      </c>
      <c r="K22" s="100">
        <f>IF(SER_hh_fec_in!K22=0,0,1000000/0.086*SER_hh_fec_in!K22/SER_hh_num_in!K22)</f>
        <v>0</v>
      </c>
      <c r="L22" s="100">
        <f>IF(SER_hh_fec_in!L22=0,0,1000000/0.086*SER_hh_fec_in!L22/SER_hh_num_in!L22)</f>
        <v>0</v>
      </c>
      <c r="M22" s="100">
        <f>IF(SER_hh_fec_in!M22=0,0,1000000/0.086*SER_hh_fec_in!M22/SER_hh_num_in!M22)</f>
        <v>0</v>
      </c>
      <c r="N22" s="100">
        <f>IF(SER_hh_fec_in!N22=0,0,1000000/0.086*SER_hh_fec_in!N22/SER_hh_num_in!N22)</f>
        <v>0</v>
      </c>
      <c r="O22" s="100">
        <f>IF(SER_hh_fec_in!O22=0,0,1000000/0.086*SER_hh_fec_in!O22/SER_hh_num_in!O22)</f>
        <v>0</v>
      </c>
      <c r="P22" s="100">
        <f>IF(SER_hh_fec_in!P22=0,0,1000000/0.086*SER_hh_fec_in!P22/SER_hh_num_in!P22)</f>
        <v>0</v>
      </c>
      <c r="Q22" s="100">
        <f>IF(SER_hh_fec_in!Q22=0,0,1000000/0.086*SER_hh_fec_in!Q22/SER_hh_num_in!Q22)</f>
        <v>0</v>
      </c>
    </row>
    <row r="23" spans="1:17" ht="12" customHeight="1" x14ac:dyDescent="0.25">
      <c r="A23" s="88" t="s">
        <v>98</v>
      </c>
      <c r="B23" s="100"/>
      <c r="C23" s="100">
        <f>IF(SER_hh_fec_in!C23=0,0,1000000/0.086*SER_hh_fec_in!C23/SER_hh_num_in!C23)</f>
        <v>11962.277276292047</v>
      </c>
      <c r="D23" s="100">
        <f>IF(SER_hh_fec_in!D23=0,0,1000000/0.086*SER_hh_fec_in!D23/SER_hh_num_in!D23)</f>
        <v>12038.223434958129</v>
      </c>
      <c r="E23" s="100">
        <f>IF(SER_hh_fec_in!E23=0,0,1000000/0.086*SER_hh_fec_in!E23/SER_hh_num_in!E23)</f>
        <v>11549.670671407794</v>
      </c>
      <c r="F23" s="100">
        <f>IF(SER_hh_fec_in!F23=0,0,1000000/0.086*SER_hh_fec_in!F23/SER_hh_num_in!F23)</f>
        <v>11846.224651958175</v>
      </c>
      <c r="G23" s="100">
        <f>IF(SER_hh_fec_in!G23=0,0,1000000/0.086*SER_hh_fec_in!G23/SER_hh_num_in!G23)</f>
        <v>11843.629447262512</v>
      </c>
      <c r="H23" s="100">
        <f>IF(SER_hh_fec_in!H23=0,0,1000000/0.086*SER_hh_fec_in!H23/SER_hh_num_in!H23)</f>
        <v>11853.012147168307</v>
      </c>
      <c r="I23" s="100">
        <f>IF(SER_hh_fec_in!I23=0,0,1000000/0.086*SER_hh_fec_in!I23/SER_hh_num_in!I23)</f>
        <v>11754.536407435735</v>
      </c>
      <c r="J23" s="100">
        <f>IF(SER_hh_fec_in!J23=0,0,1000000/0.086*SER_hh_fec_in!J23/SER_hh_num_in!J23)</f>
        <v>11694.498143186649</v>
      </c>
      <c r="K23" s="100">
        <f>IF(SER_hh_fec_in!K23=0,0,1000000/0.086*SER_hh_fec_in!K23/SER_hh_num_in!K23)</f>
        <v>11644.169116019135</v>
      </c>
      <c r="L23" s="100">
        <f>IF(SER_hh_fec_in!L23=0,0,1000000/0.086*SER_hh_fec_in!L23/SER_hh_num_in!L23)</f>
        <v>11323.078911057621</v>
      </c>
      <c r="M23" s="100">
        <f>IF(SER_hh_fec_in!M23=0,0,1000000/0.086*SER_hh_fec_in!M23/SER_hh_num_in!M23)</f>
        <v>11235.217564359307</v>
      </c>
      <c r="N23" s="100">
        <f>IF(SER_hh_fec_in!N23=0,0,1000000/0.086*SER_hh_fec_in!N23/SER_hh_num_in!N23)</f>
        <v>11306.272182009618</v>
      </c>
      <c r="O23" s="100">
        <f>IF(SER_hh_fec_in!O23=0,0,1000000/0.086*SER_hh_fec_in!O23/SER_hh_num_in!O23)</f>
        <v>11660.907261532149</v>
      </c>
      <c r="P23" s="100">
        <f>IF(SER_hh_fec_in!P23=0,0,1000000/0.086*SER_hh_fec_in!P23/SER_hh_num_in!P23)</f>
        <v>11436.356622065232</v>
      </c>
      <c r="Q23" s="100">
        <f>IF(SER_hh_fec_in!Q23=0,0,1000000/0.086*SER_hh_fec_in!Q23/SER_hh_num_in!Q23)</f>
        <v>11985.581762060936</v>
      </c>
    </row>
    <row r="24" spans="1:17" ht="12" customHeight="1" x14ac:dyDescent="0.25">
      <c r="A24" s="88" t="s">
        <v>34</v>
      </c>
      <c r="B24" s="100"/>
      <c r="C24" s="100">
        <f>IF(SER_hh_fec_in!C24=0,0,1000000/0.086*SER_hh_fec_in!C24/SER_hh_num_in!C24)</f>
        <v>0</v>
      </c>
      <c r="D24" s="100">
        <f>IF(SER_hh_fec_in!D24=0,0,1000000/0.086*SER_hh_fec_in!D24/SER_hh_num_in!D24)</f>
        <v>0</v>
      </c>
      <c r="E24" s="100">
        <f>IF(SER_hh_fec_in!E24=0,0,1000000/0.086*SER_hh_fec_in!E24/SER_hh_num_in!E24)</f>
        <v>0</v>
      </c>
      <c r="F24" s="100">
        <f>IF(SER_hh_fec_in!F24=0,0,1000000/0.086*SER_hh_fec_in!F24/SER_hh_num_in!F24)</f>
        <v>0</v>
      </c>
      <c r="G24" s="100">
        <f>IF(SER_hh_fec_in!G24=0,0,1000000/0.086*SER_hh_fec_in!G24/SER_hh_num_in!G24)</f>
        <v>0</v>
      </c>
      <c r="H24" s="100">
        <f>IF(SER_hh_fec_in!H24=0,0,1000000/0.086*SER_hh_fec_in!H24/SER_hh_num_in!H24)</f>
        <v>0</v>
      </c>
      <c r="I24" s="100">
        <f>IF(SER_hh_fec_in!I24=0,0,1000000/0.086*SER_hh_fec_in!I24/SER_hh_num_in!I24)</f>
        <v>0</v>
      </c>
      <c r="J24" s="100">
        <f>IF(SER_hh_fec_in!J24=0,0,1000000/0.086*SER_hh_fec_in!J24/SER_hh_num_in!J24)</f>
        <v>0</v>
      </c>
      <c r="K24" s="100">
        <f>IF(SER_hh_fec_in!K24=0,0,1000000/0.086*SER_hh_fec_in!K24/SER_hh_num_in!K24)</f>
        <v>0</v>
      </c>
      <c r="L24" s="100">
        <f>IF(SER_hh_fec_in!L24=0,0,1000000/0.086*SER_hh_fec_in!L24/SER_hh_num_in!L24)</f>
        <v>0</v>
      </c>
      <c r="M24" s="100">
        <f>IF(SER_hh_fec_in!M24=0,0,1000000/0.086*SER_hh_fec_in!M24/SER_hh_num_in!M24)</f>
        <v>0</v>
      </c>
      <c r="N24" s="100">
        <f>IF(SER_hh_fec_in!N24=0,0,1000000/0.086*SER_hh_fec_in!N24/SER_hh_num_in!N24)</f>
        <v>0</v>
      </c>
      <c r="O24" s="100">
        <f>IF(SER_hh_fec_in!O24=0,0,1000000/0.086*SER_hh_fec_in!O24/SER_hh_num_in!O24)</f>
        <v>0</v>
      </c>
      <c r="P24" s="100">
        <f>IF(SER_hh_fec_in!P24=0,0,1000000/0.086*SER_hh_fec_in!P24/SER_hh_num_in!P24)</f>
        <v>0</v>
      </c>
      <c r="Q24" s="100">
        <f>IF(SER_hh_fec_in!Q24=0,0,1000000/0.086*SER_hh_fec_in!Q24/SER_hh_num_in!Q24)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IF(SER_hh_fec_in!C25=0,0,1000000/0.086*SER_hh_fec_in!C25/SER_hh_num_in!C25)</f>
        <v>9923.6274351457232</v>
      </c>
      <c r="D25" s="100">
        <f>IF(SER_hh_fec_in!D25=0,0,1000000/0.086*SER_hh_fec_in!D25/SER_hh_num_in!D25)</f>
        <v>9867.7383281549755</v>
      </c>
      <c r="E25" s="100">
        <f>IF(SER_hh_fec_in!E25=0,0,1000000/0.086*SER_hh_fec_in!E25/SER_hh_num_in!E25)</f>
        <v>9511.5886642712321</v>
      </c>
      <c r="F25" s="100">
        <f>IF(SER_hh_fec_in!F25=0,0,1000000/0.086*SER_hh_fec_in!F25/SER_hh_num_in!F25)</f>
        <v>9751.4364200627679</v>
      </c>
      <c r="G25" s="100">
        <f>IF(SER_hh_fec_in!G25=0,0,1000000/0.086*SER_hh_fec_in!G25/SER_hh_num_in!G25)</f>
        <v>9526.4596538007499</v>
      </c>
      <c r="H25" s="100">
        <f>IF(SER_hh_fec_in!H25=0,0,1000000/0.086*SER_hh_fec_in!H25/SER_hh_num_in!H25)</f>
        <v>9575.2161732031782</v>
      </c>
      <c r="I25" s="100">
        <f>IF(SER_hh_fec_in!I25=0,0,1000000/0.086*SER_hh_fec_in!I25/SER_hh_num_in!I25)</f>
        <v>9391.42041932949</v>
      </c>
      <c r="J25" s="100">
        <f>IF(SER_hh_fec_in!J25=0,0,1000000/0.086*SER_hh_fec_in!J25/SER_hh_num_in!J25)</f>
        <v>9273.7705477404543</v>
      </c>
      <c r="K25" s="100">
        <f>IF(SER_hh_fec_in!K25=0,0,1000000/0.086*SER_hh_fec_in!K25/SER_hh_num_in!K25)</f>
        <v>9204.6107879683586</v>
      </c>
      <c r="L25" s="100">
        <f>IF(SER_hh_fec_in!L25=0,0,1000000/0.086*SER_hh_fec_in!L25/SER_hh_num_in!L25)</f>
        <v>9137.5822613976616</v>
      </c>
      <c r="M25" s="100">
        <f>IF(SER_hh_fec_in!M25=0,0,1000000/0.086*SER_hh_fec_in!M25/SER_hh_num_in!M25)</f>
        <v>9231.3266282340246</v>
      </c>
      <c r="N25" s="100">
        <f>IF(SER_hh_fec_in!N25=0,0,1000000/0.086*SER_hh_fec_in!N25/SER_hh_num_in!N25)</f>
        <v>9252.4141829941873</v>
      </c>
      <c r="O25" s="100">
        <f>IF(SER_hh_fec_in!O25=0,0,1000000/0.086*SER_hh_fec_in!O25/SER_hh_num_in!O25)</f>
        <v>9410.4031380695706</v>
      </c>
      <c r="P25" s="100">
        <f>IF(SER_hh_fec_in!P25=0,0,1000000/0.086*SER_hh_fec_in!P25/SER_hh_num_in!P25)</f>
        <v>9271.3290394430478</v>
      </c>
      <c r="Q25" s="100">
        <f>IF(SER_hh_fec_in!Q25=0,0,1000000/0.086*SER_hh_fec_in!Q25/SER_hh_num_in!Q25)</f>
        <v>9665.2339584206729</v>
      </c>
    </row>
    <row r="26" spans="1:17" ht="12" customHeight="1" x14ac:dyDescent="0.25">
      <c r="A26" s="88" t="s">
        <v>30</v>
      </c>
      <c r="B26" s="22"/>
      <c r="C26" s="22">
        <f>IF(SER_hh_fec_in!C26=0,0,1000000/0.086*SER_hh_fec_in!C26/SER_hh_num_in!C26)</f>
        <v>9648.1752049297829</v>
      </c>
      <c r="D26" s="22">
        <f>IF(SER_hh_fec_in!D26=0,0,1000000/0.086*SER_hh_fec_in!D26/SER_hh_num_in!D26)</f>
        <v>9581.1973699979226</v>
      </c>
      <c r="E26" s="22">
        <f>IF(SER_hh_fec_in!E26=0,0,1000000/0.086*SER_hh_fec_in!E26/SER_hh_num_in!E26)</f>
        <v>9235.5696348526253</v>
      </c>
      <c r="F26" s="22">
        <f>IF(SER_hh_fec_in!F26=0,0,1000000/0.086*SER_hh_fec_in!F26/SER_hh_num_in!F26)</f>
        <v>9550.1664932307831</v>
      </c>
      <c r="G26" s="22">
        <f>IF(SER_hh_fec_in!G26=0,0,1000000/0.086*SER_hh_fec_in!G26/SER_hh_num_in!G26)</f>
        <v>9566.5969274518447</v>
      </c>
      <c r="H26" s="22">
        <f>IF(SER_hh_fec_in!H26=0,0,1000000/0.086*SER_hh_fec_in!H26/SER_hh_num_in!H26)</f>
        <v>9532.1808683621221</v>
      </c>
      <c r="I26" s="22">
        <f>IF(SER_hh_fec_in!I26=0,0,1000000/0.086*SER_hh_fec_in!I26/SER_hh_num_in!I26)</f>
        <v>9454.0450769008748</v>
      </c>
      <c r="J26" s="22">
        <f>IF(SER_hh_fec_in!J26=0,0,1000000/0.086*SER_hh_fec_in!J26/SER_hh_num_in!J26)</f>
        <v>9192.7299799458542</v>
      </c>
      <c r="K26" s="22">
        <f>IF(SER_hh_fec_in!K26=0,0,1000000/0.086*SER_hh_fec_in!K26/SER_hh_num_in!K26)</f>
        <v>6005.404367944172</v>
      </c>
      <c r="L26" s="22">
        <f>IF(SER_hh_fec_in!L26=0,0,1000000/0.086*SER_hh_fec_in!L26/SER_hh_num_in!L26)</f>
        <v>8780.4421099091123</v>
      </c>
      <c r="M26" s="22">
        <f>IF(SER_hh_fec_in!M26=0,0,1000000/0.086*SER_hh_fec_in!M26/SER_hh_num_in!M26)</f>
        <v>9086.076813452506</v>
      </c>
      <c r="N26" s="22">
        <f>IF(SER_hh_fec_in!N26=0,0,1000000/0.086*SER_hh_fec_in!N26/SER_hh_num_in!N26)</f>
        <v>9109.2642819486664</v>
      </c>
      <c r="O26" s="22">
        <f>IF(SER_hh_fec_in!O26=0,0,1000000/0.086*SER_hh_fec_in!O26/SER_hh_num_in!O26)</f>
        <v>9479.0733511348571</v>
      </c>
      <c r="P26" s="22">
        <f>IF(SER_hh_fec_in!P26=0,0,1000000/0.086*SER_hh_fec_in!P26/SER_hh_num_in!P26)</f>
        <v>9499.005287171276</v>
      </c>
      <c r="Q26" s="22">
        <f>IF(SER_hh_fec_in!Q26=0,0,1000000/0.086*SER_hh_fec_in!Q26/SER_hh_num_in!Q26)</f>
        <v>9761.6072278285283</v>
      </c>
    </row>
    <row r="27" spans="1:17" ht="12" customHeight="1" x14ac:dyDescent="0.25">
      <c r="A27" s="93" t="s">
        <v>114</v>
      </c>
      <c r="B27" s="121"/>
      <c r="C27" s="116">
        <f>IF(SER_hh_fec_in!C27=0,0,1000000/0.086*SER_hh_fec_in!C27/SER_hh_num_in!C19)</f>
        <v>0</v>
      </c>
      <c r="D27" s="116">
        <f>IF(SER_hh_fec_in!D27=0,0,1000000/0.086*SER_hh_fec_in!D27/SER_hh_num_in!D19)</f>
        <v>0</v>
      </c>
      <c r="E27" s="116">
        <f>IF(SER_hh_fec_in!E27=0,0,1000000/0.086*SER_hh_fec_in!E27/SER_hh_num_in!E19)</f>
        <v>245.08134800953181</v>
      </c>
      <c r="F27" s="116">
        <f>IF(SER_hh_fec_in!F27=0,0,1000000/0.086*SER_hh_fec_in!F27/SER_hh_num_in!F19)</f>
        <v>57.834873973114078</v>
      </c>
      <c r="G27" s="116">
        <f>IF(SER_hh_fec_in!G27=0,0,1000000/0.086*SER_hh_fec_in!G27/SER_hh_num_in!G19)</f>
        <v>60.510469399943879</v>
      </c>
      <c r="H27" s="116">
        <f>IF(SER_hh_fec_in!H27=0,0,1000000/0.086*SER_hh_fec_in!H27/SER_hh_num_in!H19)</f>
        <v>59.661128279871996</v>
      </c>
      <c r="I27" s="116">
        <f>IF(SER_hh_fec_in!I27=0,0,1000000/0.086*SER_hh_fec_in!I27/SER_hh_num_in!I19)</f>
        <v>89.27928064420081</v>
      </c>
      <c r="J27" s="116">
        <f>IF(SER_hh_fec_in!J27=0,0,1000000/0.086*SER_hh_fec_in!J27/SER_hh_num_in!J19)</f>
        <v>171.64170893579907</v>
      </c>
      <c r="K27" s="116">
        <f>IF(SER_hh_fec_in!K27=0,0,1000000/0.086*SER_hh_fec_in!K27/SER_hh_num_in!K19)</f>
        <v>178.32630242487812</v>
      </c>
      <c r="L27" s="116">
        <f>IF(SER_hh_fec_in!L27=0,0,1000000/0.086*SER_hh_fec_in!L27/SER_hh_num_in!L19)</f>
        <v>320.85518763322256</v>
      </c>
      <c r="M27" s="116">
        <f>IF(SER_hh_fec_in!M27=0,0,1000000/0.086*SER_hh_fec_in!M27/SER_hh_num_in!M19)</f>
        <v>304.89043084719458</v>
      </c>
      <c r="N27" s="116">
        <f>IF(SER_hh_fec_in!N27=0,0,1000000/0.086*SER_hh_fec_in!N27/SER_hh_num_in!N19)</f>
        <v>345.35096925068336</v>
      </c>
      <c r="O27" s="116">
        <f>IF(SER_hh_fec_in!O27=0,0,1000000/0.086*SER_hh_fec_in!O27/SER_hh_num_in!O19)</f>
        <v>205.60348251513815</v>
      </c>
      <c r="P27" s="116">
        <f>IF(SER_hh_fec_in!P27=0,0,1000000/0.086*SER_hh_fec_in!P27/SER_hh_num_in!P19)</f>
        <v>307.38261600063043</v>
      </c>
      <c r="Q27" s="116">
        <f>IF(SER_hh_fec_in!Q27=0,0,1000000/0.086*SER_hh_fec_in!Q27/SER_hh_num_in!Q19)</f>
        <v>135.08548986476814</v>
      </c>
    </row>
    <row r="28" spans="1:17" ht="12" customHeight="1" x14ac:dyDescent="0.25">
      <c r="A28" s="91" t="s">
        <v>113</v>
      </c>
      <c r="B28" s="18"/>
      <c r="C28" s="117">
        <f>IF(SER_hh_fec_in!C27=0,0,1000000/0.086*SER_hh_fec_in!C27/SER_hh_num_in!C27)</f>
        <v>0</v>
      </c>
      <c r="D28" s="117">
        <f>IF(SER_hh_fec_in!D27=0,0,1000000/0.086*SER_hh_fec_in!D27/SER_hh_num_in!D27)</f>
        <v>0</v>
      </c>
      <c r="E28" s="117">
        <f>IF(SER_hh_fec_in!E27=0,0,1000000/0.086*SER_hh_fec_in!E27/SER_hh_num_in!E27)</f>
        <v>2602.5362342282624</v>
      </c>
      <c r="F28" s="117">
        <f>IF(SER_hh_fec_in!F27=0,0,1000000/0.086*SER_hh_fec_in!F27/SER_hh_num_in!F27)</f>
        <v>2615.5028831750201</v>
      </c>
      <c r="G28" s="117">
        <f>IF(SER_hh_fec_in!G27=0,0,1000000/0.086*SER_hh_fec_in!G27/SER_hh_num_in!G27)</f>
        <v>2622.7479229801866</v>
      </c>
      <c r="H28" s="117">
        <f>IF(SER_hh_fec_in!H27=0,0,1000000/0.086*SER_hh_fec_in!H27/SER_hh_num_in!H27)</f>
        <v>2636.5813420450631</v>
      </c>
      <c r="I28" s="117">
        <f>IF(SER_hh_fec_in!I27=0,0,1000000/0.086*SER_hh_fec_in!I27/SER_hh_num_in!I27)</f>
        <v>2640.2467682230472</v>
      </c>
      <c r="J28" s="117">
        <f>IF(SER_hh_fec_in!J27=0,0,1000000/0.086*SER_hh_fec_in!J27/SER_hh_num_in!J27)</f>
        <v>2656.6955944052215</v>
      </c>
      <c r="K28" s="117">
        <f>IF(SER_hh_fec_in!K27=0,0,1000000/0.086*SER_hh_fec_in!K27/SER_hh_num_in!K27)</f>
        <v>2647.5838653142087</v>
      </c>
      <c r="L28" s="117">
        <f>IF(SER_hh_fec_in!L27=0,0,1000000/0.086*SER_hh_fec_in!L27/SER_hh_num_in!L27)</f>
        <v>2656.4116745410543</v>
      </c>
      <c r="M28" s="117">
        <f>IF(SER_hh_fec_in!M27=0,0,1000000/0.086*SER_hh_fec_in!M27/SER_hh_num_in!M27)</f>
        <v>2664.6932392770609</v>
      </c>
      <c r="N28" s="117">
        <f>IF(SER_hh_fec_in!N27=0,0,1000000/0.086*SER_hh_fec_in!N27/SER_hh_num_in!N27)</f>
        <v>2682.4447343232791</v>
      </c>
      <c r="O28" s="117">
        <f>IF(SER_hh_fec_in!O27=0,0,1000000/0.086*SER_hh_fec_in!O27/SER_hh_num_in!O27)</f>
        <v>2696.9841447107087</v>
      </c>
      <c r="P28" s="117">
        <f>IF(SER_hh_fec_in!P27=0,0,1000000/0.086*SER_hh_fec_in!P27/SER_hh_num_in!P27)</f>
        <v>2716.8026715663023</v>
      </c>
      <c r="Q28" s="117">
        <f>IF(SER_hh_fec_in!Q27=0,0,1000000/0.086*SER_hh_fec_in!Q27/SER_hh_num_in!Q27)</f>
        <v>2746.9415044269645</v>
      </c>
    </row>
    <row r="29" spans="1:17" ht="12.95" customHeight="1" x14ac:dyDescent="0.25">
      <c r="A29" s="90" t="s">
        <v>46</v>
      </c>
      <c r="B29" s="101"/>
      <c r="C29" s="101">
        <f>IF(SER_hh_fec_in!C29=0,0,1000000/0.086*SER_hh_fec_in!C29/SER_hh_num_in!C29)</f>
        <v>14300.009727424771</v>
      </c>
      <c r="D29" s="101">
        <f>IF(SER_hh_fec_in!D29=0,0,1000000/0.086*SER_hh_fec_in!D29/SER_hh_num_in!D29)</f>
        <v>12121.320828728185</v>
      </c>
      <c r="E29" s="101">
        <f>IF(SER_hh_fec_in!E29=0,0,1000000/0.086*SER_hh_fec_in!E29/SER_hh_num_in!E29)</f>
        <v>11815.77079085002</v>
      </c>
      <c r="F29" s="101">
        <f>IF(SER_hh_fec_in!F29=0,0,1000000/0.086*SER_hh_fec_in!F29/SER_hh_num_in!F29)</f>
        <v>12213.637140417284</v>
      </c>
      <c r="G29" s="101">
        <f>IF(SER_hh_fec_in!G29=0,0,1000000/0.086*SER_hh_fec_in!G29/SER_hh_num_in!G29)</f>
        <v>11808.510999689037</v>
      </c>
      <c r="H29" s="101">
        <f>IF(SER_hh_fec_in!H29=0,0,1000000/0.086*SER_hh_fec_in!H29/SER_hh_num_in!H29)</f>
        <v>11679.051697018424</v>
      </c>
      <c r="I29" s="101">
        <f>IF(SER_hh_fec_in!I29=0,0,1000000/0.086*SER_hh_fec_in!I29/SER_hh_num_in!I29)</f>
        <v>12190.46132828716</v>
      </c>
      <c r="J29" s="101">
        <f>IF(SER_hh_fec_in!J29=0,0,1000000/0.086*SER_hh_fec_in!J29/SER_hh_num_in!J29)</f>
        <v>12689.411397600661</v>
      </c>
      <c r="K29" s="101">
        <f>IF(SER_hh_fec_in!K29=0,0,1000000/0.086*SER_hh_fec_in!K29/SER_hh_num_in!K29)</f>
        <v>13275.693317004214</v>
      </c>
      <c r="L29" s="101">
        <f>IF(SER_hh_fec_in!L29=0,0,1000000/0.086*SER_hh_fec_in!L29/SER_hh_num_in!L29)</f>
        <v>12357.258831280196</v>
      </c>
      <c r="M29" s="101">
        <f>IF(SER_hh_fec_in!M29=0,0,1000000/0.086*SER_hh_fec_in!M29/SER_hh_num_in!M29)</f>
        <v>12289.917655376548</v>
      </c>
      <c r="N29" s="101">
        <f>IF(SER_hh_fec_in!N29=0,0,1000000/0.086*SER_hh_fec_in!N29/SER_hh_num_in!N29)</f>
        <v>12191.051242117339</v>
      </c>
      <c r="O29" s="101">
        <f>IF(SER_hh_fec_in!O29=0,0,1000000/0.086*SER_hh_fec_in!O29/SER_hh_num_in!O29)</f>
        <v>15022.505302138154</v>
      </c>
      <c r="P29" s="101">
        <f>IF(SER_hh_fec_in!P29=0,0,1000000/0.086*SER_hh_fec_in!P29/SER_hh_num_in!P29)</f>
        <v>13216.689160382286</v>
      </c>
      <c r="Q29" s="101">
        <f>IF(SER_hh_fec_in!Q29=0,0,1000000/0.086*SER_hh_fec_in!Q29/SER_hh_num_in!Q29)</f>
        <v>12145.642905047311</v>
      </c>
    </row>
    <row r="30" spans="1:17" s="28" customFormat="1" ht="12" customHeight="1" x14ac:dyDescent="0.25">
      <c r="A30" s="88" t="s">
        <v>66</v>
      </c>
      <c r="B30" s="100"/>
      <c r="C30" s="100">
        <f>IF(SER_hh_fec_in!C30=0,0,1000000/0.086*SER_hh_fec_in!C30/SER_hh_num_in!C30)</f>
        <v>0</v>
      </c>
      <c r="D30" s="100">
        <f>IF(SER_hh_fec_in!D30=0,0,1000000/0.086*SER_hh_fec_in!D30/SER_hh_num_in!D30)</f>
        <v>0</v>
      </c>
      <c r="E30" s="100">
        <f>IF(SER_hh_fec_in!E30=0,0,1000000/0.086*SER_hh_fec_in!E30/SER_hh_num_in!E30)</f>
        <v>0</v>
      </c>
      <c r="F30" s="100">
        <f>IF(SER_hh_fec_in!F30=0,0,1000000/0.086*SER_hh_fec_in!F30/SER_hh_num_in!F30)</f>
        <v>0</v>
      </c>
      <c r="G30" s="100">
        <f>IF(SER_hh_fec_in!G30=0,0,1000000/0.086*SER_hh_fec_in!G30/SER_hh_num_in!G30)</f>
        <v>0</v>
      </c>
      <c r="H30" s="100">
        <f>IF(SER_hh_fec_in!H30=0,0,1000000/0.086*SER_hh_fec_in!H30/SER_hh_num_in!H30)</f>
        <v>0</v>
      </c>
      <c r="I30" s="100">
        <f>IF(SER_hh_fec_in!I30=0,0,1000000/0.086*SER_hh_fec_in!I30/SER_hh_num_in!I30)</f>
        <v>0</v>
      </c>
      <c r="J30" s="100">
        <f>IF(SER_hh_fec_in!J30=0,0,1000000/0.086*SER_hh_fec_in!J30/SER_hh_num_in!J30)</f>
        <v>0</v>
      </c>
      <c r="K30" s="100">
        <f>IF(SER_hh_fec_in!K30=0,0,1000000/0.086*SER_hh_fec_in!K30/SER_hh_num_in!K30)</f>
        <v>0</v>
      </c>
      <c r="L30" s="100">
        <f>IF(SER_hh_fec_in!L30=0,0,1000000/0.086*SER_hh_fec_in!L30/SER_hh_num_in!L30)</f>
        <v>0</v>
      </c>
      <c r="M30" s="100">
        <f>IF(SER_hh_fec_in!M30=0,0,1000000/0.086*SER_hh_fec_in!M30/SER_hh_num_in!M30)</f>
        <v>0</v>
      </c>
      <c r="N30" s="100">
        <f>IF(SER_hh_fec_in!N30=0,0,1000000/0.086*SER_hh_fec_in!N30/SER_hh_num_in!N30)</f>
        <v>0</v>
      </c>
      <c r="O30" s="100">
        <f>IF(SER_hh_fec_in!O30=0,0,1000000/0.086*SER_hh_fec_in!O30/SER_hh_num_in!O30)</f>
        <v>0</v>
      </c>
      <c r="P30" s="100">
        <f>IF(SER_hh_fec_in!P30=0,0,1000000/0.086*SER_hh_fec_in!P30/SER_hh_num_in!P30)</f>
        <v>0</v>
      </c>
      <c r="Q30" s="100">
        <f>IF(SER_hh_fec_in!Q30=0,0,1000000/0.086*SER_hh_fec_in!Q30/SER_hh_num_in!Q30)</f>
        <v>0</v>
      </c>
    </row>
    <row r="31" spans="1:17" ht="12" customHeight="1" x14ac:dyDescent="0.25">
      <c r="A31" s="88" t="s">
        <v>98</v>
      </c>
      <c r="B31" s="100"/>
      <c r="C31" s="100">
        <f>IF(SER_hh_fec_in!C31=0,0,1000000/0.086*SER_hh_fec_in!C31/SER_hh_num_in!C31)</f>
        <v>14563.643572112964</v>
      </c>
      <c r="D31" s="100">
        <f>IF(SER_hh_fec_in!D31=0,0,1000000/0.086*SER_hh_fec_in!D31/SER_hh_num_in!D31)</f>
        <v>14545.380261534827</v>
      </c>
      <c r="E31" s="100">
        <f>IF(SER_hh_fec_in!E31=0,0,1000000/0.086*SER_hh_fec_in!E31/SER_hh_num_in!E31)</f>
        <v>14435.525700424789</v>
      </c>
      <c r="F31" s="100">
        <f>IF(SER_hh_fec_in!F31=0,0,1000000/0.086*SER_hh_fec_in!F31/SER_hh_num_in!F31)</f>
        <v>14541.945876861537</v>
      </c>
      <c r="G31" s="100">
        <f>IF(SER_hh_fec_in!G31=0,0,1000000/0.086*SER_hh_fec_in!G31/SER_hh_num_in!G31)</f>
        <v>14525.748357416165</v>
      </c>
      <c r="H31" s="100">
        <f>IF(SER_hh_fec_in!H31=0,0,1000000/0.086*SER_hh_fec_in!H31/SER_hh_num_in!H31)</f>
        <v>14554.368417710633</v>
      </c>
      <c r="I31" s="100">
        <f>IF(SER_hh_fec_in!I31=0,0,1000000/0.086*SER_hh_fec_in!I31/SER_hh_num_in!I31)</f>
        <v>14694.513839875886</v>
      </c>
      <c r="J31" s="100">
        <f>IF(SER_hh_fec_in!J31=0,0,1000000/0.086*SER_hh_fec_in!J31/SER_hh_num_in!J31)</f>
        <v>14806.394112509866</v>
      </c>
      <c r="K31" s="100">
        <f>IF(SER_hh_fec_in!K31=0,0,1000000/0.086*SER_hh_fec_in!K31/SER_hh_num_in!K31)</f>
        <v>14723.366967585429</v>
      </c>
      <c r="L31" s="100">
        <f>IF(SER_hh_fec_in!L31=0,0,1000000/0.086*SER_hh_fec_in!L31/SER_hh_num_in!L31)</f>
        <v>14818.807509593911</v>
      </c>
      <c r="M31" s="100">
        <f>IF(SER_hh_fec_in!M31=0,0,1000000/0.086*SER_hh_fec_in!M31/SER_hh_num_in!M31)</f>
        <v>14836.848339772383</v>
      </c>
      <c r="N31" s="100">
        <f>IF(SER_hh_fec_in!N31=0,0,1000000/0.086*SER_hh_fec_in!N31/SER_hh_num_in!N31)</f>
        <v>14864.077958343896</v>
      </c>
      <c r="O31" s="100">
        <f>IF(SER_hh_fec_in!O31=0,0,1000000/0.086*SER_hh_fec_in!O31/SER_hh_num_in!O31)</f>
        <v>15086.113483774618</v>
      </c>
      <c r="P31" s="100">
        <f>IF(SER_hh_fec_in!P31=0,0,1000000/0.086*SER_hh_fec_in!P31/SER_hh_num_in!P31)</f>
        <v>15001.739733737482</v>
      </c>
      <c r="Q31" s="100">
        <f>IF(SER_hh_fec_in!Q31=0,0,1000000/0.086*SER_hh_fec_in!Q31/SER_hh_num_in!Q31)</f>
        <v>14958.291178442107</v>
      </c>
    </row>
    <row r="32" spans="1:17" ht="12" customHeight="1" x14ac:dyDescent="0.25">
      <c r="A32" s="88" t="s">
        <v>34</v>
      </c>
      <c r="B32" s="100"/>
      <c r="C32" s="100">
        <f>IF(SER_hh_fec_in!C32=0,0,1000000/0.086*SER_hh_fec_in!C32/SER_hh_num_in!C32)</f>
        <v>0</v>
      </c>
      <c r="D32" s="100">
        <f>IF(SER_hh_fec_in!D32=0,0,1000000/0.086*SER_hh_fec_in!D32/SER_hh_num_in!D32)</f>
        <v>0</v>
      </c>
      <c r="E32" s="100">
        <f>IF(SER_hh_fec_in!E32=0,0,1000000/0.086*SER_hh_fec_in!E32/SER_hh_num_in!E32)</f>
        <v>0</v>
      </c>
      <c r="F32" s="100">
        <f>IF(SER_hh_fec_in!F32=0,0,1000000/0.086*SER_hh_fec_in!F32/SER_hh_num_in!F32)</f>
        <v>0</v>
      </c>
      <c r="G32" s="100">
        <f>IF(SER_hh_fec_in!G32=0,0,1000000/0.086*SER_hh_fec_in!G32/SER_hh_num_in!G32)</f>
        <v>0</v>
      </c>
      <c r="H32" s="100">
        <f>IF(SER_hh_fec_in!H32=0,0,1000000/0.086*SER_hh_fec_in!H32/SER_hh_num_in!H32)</f>
        <v>0</v>
      </c>
      <c r="I32" s="100">
        <f>IF(SER_hh_fec_in!I32=0,0,1000000/0.086*SER_hh_fec_in!I32/SER_hh_num_in!I32)</f>
        <v>0</v>
      </c>
      <c r="J32" s="100">
        <f>IF(SER_hh_fec_in!J32=0,0,1000000/0.086*SER_hh_fec_in!J32/SER_hh_num_in!J32)</f>
        <v>0</v>
      </c>
      <c r="K32" s="100">
        <f>IF(SER_hh_fec_in!K32=0,0,1000000/0.086*SER_hh_fec_in!K32/SER_hh_num_in!K32)</f>
        <v>0</v>
      </c>
      <c r="L32" s="100">
        <f>IF(SER_hh_fec_in!L32=0,0,1000000/0.086*SER_hh_fec_in!L32/SER_hh_num_in!L32)</f>
        <v>0</v>
      </c>
      <c r="M32" s="100">
        <f>IF(SER_hh_fec_in!M32=0,0,1000000/0.086*SER_hh_fec_in!M32/SER_hh_num_in!M32)</f>
        <v>0</v>
      </c>
      <c r="N32" s="100">
        <f>IF(SER_hh_fec_in!N32=0,0,1000000/0.086*SER_hh_fec_in!N32/SER_hh_num_in!N32)</f>
        <v>0</v>
      </c>
      <c r="O32" s="100">
        <f>IF(SER_hh_fec_in!O32=0,0,1000000/0.086*SER_hh_fec_in!O32/SER_hh_num_in!O32)</f>
        <v>0</v>
      </c>
      <c r="P32" s="100">
        <f>IF(SER_hh_fec_in!P32=0,0,1000000/0.086*SER_hh_fec_in!P32/SER_hh_num_in!P32)</f>
        <v>0</v>
      </c>
      <c r="Q32" s="100">
        <f>IF(SER_hh_fec_in!Q32=0,0,1000000/0.086*SER_hh_fec_in!Q32/SER_hh_num_in!Q32)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IF(SER_hh_fec_in!C33=0,0,1000000/0.086*SER_hh_fec_in!C33/SER_hh_num_in!C33)</f>
        <v>10776.544643674986</v>
      </c>
      <c r="D33" s="18">
        <f>IF(SER_hh_fec_in!D33=0,0,1000000/0.086*SER_hh_fec_in!D33/SER_hh_num_in!D33)</f>
        <v>10749.701048806406</v>
      </c>
      <c r="E33" s="18">
        <f>IF(SER_hh_fec_in!E33=0,0,1000000/0.086*SER_hh_fec_in!E33/SER_hh_num_in!E33)</f>
        <v>10643.442036026609</v>
      </c>
      <c r="F33" s="18">
        <f>IF(SER_hh_fec_in!F33=0,0,1000000/0.086*SER_hh_fec_in!F33/SER_hh_num_in!F33)</f>
        <v>10675.058768738654</v>
      </c>
      <c r="G33" s="18">
        <f>IF(SER_hh_fec_in!G33=0,0,1000000/0.086*SER_hh_fec_in!G33/SER_hh_num_in!G33)</f>
        <v>10657.078246015746</v>
      </c>
      <c r="H33" s="18">
        <f>IF(SER_hh_fec_in!H33=0,0,1000000/0.086*SER_hh_fec_in!H33/SER_hh_num_in!H33)</f>
        <v>10683.12557935262</v>
      </c>
      <c r="I33" s="18">
        <f>IF(SER_hh_fec_in!I33=0,0,1000000/0.086*SER_hh_fec_in!I33/SER_hh_num_in!I33)</f>
        <v>10773.154011232024</v>
      </c>
      <c r="J33" s="18">
        <f>IF(SER_hh_fec_in!J33=0,0,1000000/0.086*SER_hh_fec_in!J33/SER_hh_num_in!J33)</f>
        <v>10805.878115224434</v>
      </c>
      <c r="K33" s="18">
        <f>IF(SER_hh_fec_in!K33=0,0,1000000/0.086*SER_hh_fec_in!K33/SER_hh_num_in!K33)</f>
        <v>10660.55576547469</v>
      </c>
      <c r="L33" s="18">
        <f>IF(SER_hh_fec_in!L33=0,0,1000000/0.086*SER_hh_fec_in!L33/SER_hh_num_in!L33)</f>
        <v>10728.339024024943</v>
      </c>
      <c r="M33" s="18">
        <f>IF(SER_hh_fec_in!M33=0,0,1000000/0.086*SER_hh_fec_in!M33/SER_hh_num_in!M33)</f>
        <v>10720.92895079574</v>
      </c>
      <c r="N33" s="18">
        <f>IF(SER_hh_fec_in!N33=0,0,1000000/0.086*SER_hh_fec_in!N33/SER_hh_num_in!N33)</f>
        <v>10749.440964184712</v>
      </c>
      <c r="O33" s="18">
        <f>IF(SER_hh_fec_in!O33=0,0,1000000/0.086*SER_hh_fec_in!O33/SER_hh_num_in!O33)</f>
        <v>10871.810045574006</v>
      </c>
      <c r="P33" s="18">
        <f>IF(SER_hh_fec_in!P33=0,0,1000000/0.086*SER_hh_fec_in!P33/SER_hh_num_in!P33)</f>
        <v>11229.860640225044</v>
      </c>
      <c r="Q33" s="18">
        <f>IF(SER_hh_fec_in!Q33=0,0,1000000/0.086*SER_hh_fec_in!Q33/SER_hh_num_in!Q33)</f>
        <v>11323.483184035498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/>
      <c r="C3" s="106">
        <f>IF(SER_hh_tes_in!C3=0,0,1000000/0.086*SER_hh_tes_in!C3/SER_hh_num_in!C3)</f>
        <v>107423.59528506851</v>
      </c>
      <c r="D3" s="106">
        <f>IF(SER_hh_tes_in!D3=0,0,1000000/0.086*SER_hh_tes_in!D3/SER_hh_num_in!D3)</f>
        <v>98459.992020819511</v>
      </c>
      <c r="E3" s="106">
        <f>IF(SER_hh_tes_in!E3=0,0,1000000/0.086*SER_hh_tes_in!E3/SER_hh_num_in!E3)</f>
        <v>102356.36768007644</v>
      </c>
      <c r="F3" s="106">
        <f>IF(SER_hh_tes_in!F3=0,0,1000000/0.086*SER_hh_tes_in!F3/SER_hh_num_in!F3)</f>
        <v>100937.5263177148</v>
      </c>
      <c r="G3" s="106">
        <f>IF(SER_hh_tes_in!G3=0,0,1000000/0.086*SER_hh_tes_in!G3/SER_hh_num_in!G3)</f>
        <v>94351.121859603503</v>
      </c>
      <c r="H3" s="106">
        <f>IF(SER_hh_tes_in!H3=0,0,1000000/0.086*SER_hh_tes_in!H3/SER_hh_num_in!H3)</f>
        <v>88753.924183386291</v>
      </c>
      <c r="I3" s="106">
        <f>IF(SER_hh_tes_in!I3=0,0,1000000/0.086*SER_hh_tes_in!I3/SER_hh_num_in!I3)</f>
        <v>83507.772644289318</v>
      </c>
      <c r="J3" s="106">
        <f>IF(SER_hh_tes_in!J3=0,0,1000000/0.086*SER_hh_tes_in!J3/SER_hh_num_in!J3)</f>
        <v>85480.336136948419</v>
      </c>
      <c r="K3" s="106">
        <f>IF(SER_hh_tes_in!K3=0,0,1000000/0.086*SER_hh_tes_in!K3/SER_hh_num_in!K3)</f>
        <v>82805.121634947878</v>
      </c>
      <c r="L3" s="106">
        <f>IF(SER_hh_tes_in!L3=0,0,1000000/0.086*SER_hh_tes_in!L3/SER_hh_num_in!L3)</f>
        <v>80626.487607756455</v>
      </c>
      <c r="M3" s="106">
        <f>IF(SER_hh_tes_in!M3=0,0,1000000/0.086*SER_hh_tes_in!M3/SER_hh_num_in!M3)</f>
        <v>76004.490940146425</v>
      </c>
      <c r="N3" s="106">
        <f>IF(SER_hh_tes_in!N3=0,0,1000000/0.086*SER_hh_tes_in!N3/SER_hh_num_in!N3)</f>
        <v>72349.781999143495</v>
      </c>
      <c r="O3" s="106">
        <f>IF(SER_hh_tes_in!O3=0,0,1000000/0.086*SER_hh_tes_in!O3/SER_hh_num_in!O3)</f>
        <v>72868.122478904581</v>
      </c>
      <c r="P3" s="106">
        <f>IF(SER_hh_tes_in!P3=0,0,1000000/0.086*SER_hh_tes_in!P3/SER_hh_num_in!P3)</f>
        <v>70449.702889481603</v>
      </c>
      <c r="Q3" s="106">
        <f>IF(SER_hh_tes_in!Q3=0,0,1000000/0.086*SER_hh_tes_in!Q3/SER_hh_num_in!Q3)</f>
        <v>72010.072579546482</v>
      </c>
    </row>
    <row r="4" spans="1:17" ht="12.95" customHeight="1" x14ac:dyDescent="0.25">
      <c r="A4" s="90" t="s">
        <v>44</v>
      </c>
      <c r="B4" s="101"/>
      <c r="C4" s="101">
        <f>IF(SER_hh_tes_in!C4=0,0,1000000/0.086*SER_hh_tes_in!C4/SER_hh_num_in!C4)</f>
        <v>91365.414647109588</v>
      </c>
      <c r="D4" s="101">
        <f>IF(SER_hh_tes_in!D4=0,0,1000000/0.086*SER_hh_tes_in!D4/SER_hh_num_in!D4)</f>
        <v>79522.02188471939</v>
      </c>
      <c r="E4" s="101">
        <f>IF(SER_hh_tes_in!E4=0,0,1000000/0.086*SER_hh_tes_in!E4/SER_hh_num_in!E4)</f>
        <v>85926.286800266782</v>
      </c>
      <c r="F4" s="101">
        <f>IF(SER_hh_tes_in!F4=0,0,1000000/0.086*SER_hh_tes_in!F4/SER_hh_num_in!F4)</f>
        <v>84168.928762167809</v>
      </c>
      <c r="G4" s="101">
        <f>IF(SER_hh_tes_in!G4=0,0,1000000/0.086*SER_hh_tes_in!G4/SER_hh_num_in!G4)</f>
        <v>76013.444579827687</v>
      </c>
      <c r="H4" s="101">
        <f>IF(SER_hh_tes_in!H4=0,0,1000000/0.086*SER_hh_tes_in!H4/SER_hh_num_in!H4)</f>
        <v>70024.427195251847</v>
      </c>
      <c r="I4" s="101">
        <f>IF(SER_hh_tes_in!I4=0,0,1000000/0.086*SER_hh_tes_in!I4/SER_hh_num_in!I4)</f>
        <v>63452.254462938778</v>
      </c>
      <c r="J4" s="101">
        <f>IF(SER_hh_tes_in!J4=0,0,1000000/0.086*SER_hh_tes_in!J4/SER_hh_num_in!J4)</f>
        <v>68035.621720563664</v>
      </c>
      <c r="K4" s="101">
        <f>IF(SER_hh_tes_in!K4=0,0,1000000/0.086*SER_hh_tes_in!K4/SER_hh_num_in!K4)</f>
        <v>60591.88197500095</v>
      </c>
      <c r="L4" s="101">
        <f>IF(SER_hh_tes_in!L4=0,0,1000000/0.086*SER_hh_tes_in!L4/SER_hh_num_in!L4)</f>
        <v>62810.736710756319</v>
      </c>
      <c r="M4" s="101">
        <f>IF(SER_hh_tes_in!M4=0,0,1000000/0.086*SER_hh_tes_in!M4/SER_hh_num_in!M4)</f>
        <v>60178.134683167729</v>
      </c>
      <c r="N4" s="101">
        <f>IF(SER_hh_tes_in!N4=0,0,1000000/0.086*SER_hh_tes_in!N4/SER_hh_num_in!N4)</f>
        <v>56930.322647395122</v>
      </c>
      <c r="O4" s="101">
        <f>IF(SER_hh_tes_in!O4=0,0,1000000/0.086*SER_hh_tes_in!O4/SER_hh_num_in!O4)</f>
        <v>56899.982518108765</v>
      </c>
      <c r="P4" s="101">
        <f>IF(SER_hh_tes_in!P4=0,0,1000000/0.086*SER_hh_tes_in!P4/SER_hh_num_in!P4)</f>
        <v>53204.634356468538</v>
      </c>
      <c r="Q4" s="101">
        <f>IF(SER_hh_tes_in!Q4=0,0,1000000/0.086*SER_hh_tes_in!Q4/SER_hh_num_in!Q4)</f>
        <v>54722.604385395134</v>
      </c>
    </row>
    <row r="5" spans="1:17" ht="12" customHeight="1" x14ac:dyDescent="0.25">
      <c r="A5" s="88" t="s">
        <v>38</v>
      </c>
      <c r="B5" s="100"/>
      <c r="C5" s="100">
        <f>IF(SER_hh_tes_in!C5=0,0,1000000/0.086*SER_hh_tes_in!C5/SER_hh_num_in!C5)</f>
        <v>0</v>
      </c>
      <c r="D5" s="100">
        <f>IF(SER_hh_tes_in!D5=0,0,1000000/0.086*SER_hh_tes_in!D5/SER_hh_num_in!D5)</f>
        <v>44273.226619595749</v>
      </c>
      <c r="E5" s="100">
        <f>IF(SER_hh_tes_in!E5=0,0,1000000/0.086*SER_hh_tes_in!E5/SER_hh_num_in!E5)</f>
        <v>87754.639273459412</v>
      </c>
      <c r="F5" s="100">
        <f>IF(SER_hh_tes_in!F5=0,0,1000000/0.086*SER_hh_tes_in!F5/SER_hh_num_in!F5)</f>
        <v>97013.402464074039</v>
      </c>
      <c r="G5" s="100">
        <f>IF(SER_hh_tes_in!G5=0,0,1000000/0.086*SER_hh_tes_in!G5/SER_hh_num_in!G5)</f>
        <v>0</v>
      </c>
      <c r="H5" s="100">
        <f>IF(SER_hh_tes_in!H5=0,0,1000000/0.086*SER_hh_tes_in!H5/SER_hh_num_in!H5)</f>
        <v>91176.863259177975</v>
      </c>
      <c r="I5" s="100">
        <f>IF(SER_hh_tes_in!I5=0,0,1000000/0.086*SER_hh_tes_in!I5/SER_hh_num_in!I5)</f>
        <v>0</v>
      </c>
      <c r="J5" s="100">
        <f>IF(SER_hh_tes_in!J5=0,0,1000000/0.086*SER_hh_tes_in!J5/SER_hh_num_in!J5)</f>
        <v>0</v>
      </c>
      <c r="K5" s="100">
        <f>IF(SER_hh_tes_in!K5=0,0,1000000/0.086*SER_hh_tes_in!K5/SER_hh_num_in!K5)</f>
        <v>0</v>
      </c>
      <c r="L5" s="100">
        <f>IF(SER_hh_tes_in!L5=0,0,1000000/0.086*SER_hh_tes_in!L5/SER_hh_num_in!L5)</f>
        <v>66235.72375485333</v>
      </c>
      <c r="M5" s="100">
        <f>IF(SER_hh_tes_in!M5=0,0,1000000/0.086*SER_hh_tes_in!M5/SER_hh_num_in!M5)</f>
        <v>57859.923818854462</v>
      </c>
      <c r="N5" s="100">
        <f>IF(SER_hh_tes_in!N5=0,0,1000000/0.086*SER_hh_tes_in!N5/SER_hh_num_in!N5)</f>
        <v>53466.528948181782</v>
      </c>
      <c r="O5" s="100">
        <f>IF(SER_hh_tes_in!O5=0,0,1000000/0.086*SER_hh_tes_in!O5/SER_hh_num_in!O5)</f>
        <v>52839.090820245656</v>
      </c>
      <c r="P5" s="100">
        <f>IF(SER_hh_tes_in!P5=0,0,1000000/0.086*SER_hh_tes_in!P5/SER_hh_num_in!P5)</f>
        <v>0</v>
      </c>
      <c r="Q5" s="100">
        <f>IF(SER_hh_tes_in!Q5=0,0,1000000/0.086*SER_hh_tes_in!Q5/SER_hh_num_in!Q5)</f>
        <v>0</v>
      </c>
    </row>
    <row r="6" spans="1:17" ht="12" customHeight="1" x14ac:dyDescent="0.25">
      <c r="A6" s="88" t="s">
        <v>66</v>
      </c>
      <c r="B6" s="100"/>
      <c r="C6" s="100">
        <f>IF(SER_hh_tes_in!C6=0,0,1000000/0.086*SER_hh_tes_in!C6/SER_hh_num_in!C6)</f>
        <v>0</v>
      </c>
      <c r="D6" s="100">
        <f>IF(SER_hh_tes_in!D6=0,0,1000000/0.086*SER_hh_tes_in!D6/SER_hh_num_in!D6)</f>
        <v>0</v>
      </c>
      <c r="E6" s="100">
        <f>IF(SER_hh_tes_in!E6=0,0,1000000/0.086*SER_hh_tes_in!E6/SER_hh_num_in!E6)</f>
        <v>0</v>
      </c>
      <c r="F6" s="100">
        <f>IF(SER_hh_tes_in!F6=0,0,1000000/0.086*SER_hh_tes_in!F6/SER_hh_num_in!F6)</f>
        <v>0</v>
      </c>
      <c r="G6" s="100">
        <f>IF(SER_hh_tes_in!G6=0,0,1000000/0.086*SER_hh_tes_in!G6/SER_hh_num_in!G6)</f>
        <v>0</v>
      </c>
      <c r="H6" s="100">
        <f>IF(SER_hh_tes_in!H6=0,0,1000000/0.086*SER_hh_tes_in!H6/SER_hh_num_in!H6)</f>
        <v>0</v>
      </c>
      <c r="I6" s="100">
        <f>IF(SER_hh_tes_in!I6=0,0,1000000/0.086*SER_hh_tes_in!I6/SER_hh_num_in!I6)</f>
        <v>0</v>
      </c>
      <c r="J6" s="100">
        <f>IF(SER_hh_tes_in!J6=0,0,1000000/0.086*SER_hh_tes_in!J6/SER_hh_num_in!J6)</f>
        <v>0</v>
      </c>
      <c r="K6" s="100">
        <f>IF(SER_hh_tes_in!K6=0,0,1000000/0.086*SER_hh_tes_in!K6/SER_hh_num_in!K6)</f>
        <v>0</v>
      </c>
      <c r="L6" s="100">
        <f>IF(SER_hh_tes_in!L6=0,0,1000000/0.086*SER_hh_tes_in!L6/SER_hh_num_in!L6)</f>
        <v>0</v>
      </c>
      <c r="M6" s="100">
        <f>IF(SER_hh_tes_in!M6=0,0,1000000/0.086*SER_hh_tes_in!M6/SER_hh_num_in!M6)</f>
        <v>0</v>
      </c>
      <c r="N6" s="100">
        <f>IF(SER_hh_tes_in!N6=0,0,1000000/0.086*SER_hh_tes_in!N6/SER_hh_num_in!N6)</f>
        <v>0</v>
      </c>
      <c r="O6" s="100">
        <f>IF(SER_hh_tes_in!O6=0,0,1000000/0.086*SER_hh_tes_in!O6/SER_hh_num_in!O6)</f>
        <v>0</v>
      </c>
      <c r="P6" s="100">
        <f>IF(SER_hh_tes_in!P6=0,0,1000000/0.086*SER_hh_tes_in!P6/SER_hh_num_in!P6)</f>
        <v>0</v>
      </c>
      <c r="Q6" s="100">
        <f>IF(SER_hh_tes_in!Q6=0,0,1000000/0.086*SER_hh_tes_in!Q6/SER_hh_num_in!Q6)</f>
        <v>0</v>
      </c>
    </row>
    <row r="7" spans="1:17" ht="12" customHeight="1" x14ac:dyDescent="0.25">
      <c r="A7" s="88" t="s">
        <v>99</v>
      </c>
      <c r="B7" s="100"/>
      <c r="C7" s="100">
        <f>IF(SER_hh_tes_in!C7=0,0,1000000/0.086*SER_hh_tes_in!C7/SER_hh_num_in!C7)</f>
        <v>55736.583271748852</v>
      </c>
      <c r="D7" s="100">
        <f>IF(SER_hh_tes_in!D7=0,0,1000000/0.086*SER_hh_tes_in!D7/SER_hh_num_in!D7)</f>
        <v>77717.813928720527</v>
      </c>
      <c r="E7" s="100">
        <f>IF(SER_hh_tes_in!E7=0,0,1000000/0.086*SER_hh_tes_in!E7/SER_hh_num_in!E7)</f>
        <v>62220.602019860991</v>
      </c>
      <c r="F7" s="100">
        <f>IF(SER_hh_tes_in!F7=0,0,1000000/0.086*SER_hh_tes_in!F7/SER_hh_num_in!F7)</f>
        <v>77286.484173841265</v>
      </c>
      <c r="G7" s="100">
        <f>IF(SER_hh_tes_in!G7=0,0,1000000/0.086*SER_hh_tes_in!G7/SER_hh_num_in!G7)</f>
        <v>65643.216860000888</v>
      </c>
      <c r="H7" s="100">
        <f>IF(SER_hh_tes_in!H7=0,0,1000000/0.086*SER_hh_tes_in!H7/SER_hh_num_in!H7)</f>
        <v>69619.925954722275</v>
      </c>
      <c r="I7" s="100">
        <f>IF(SER_hh_tes_in!I7=0,0,1000000/0.086*SER_hh_tes_in!I7/SER_hh_num_in!I7)</f>
        <v>62921.924213275597</v>
      </c>
      <c r="J7" s="100">
        <f>IF(SER_hh_tes_in!J7=0,0,1000000/0.086*SER_hh_tes_in!J7/SER_hh_num_in!J7)</f>
        <v>69553.901013520197</v>
      </c>
      <c r="K7" s="100">
        <f>IF(SER_hh_tes_in!K7=0,0,1000000/0.086*SER_hh_tes_in!K7/SER_hh_num_in!K7)</f>
        <v>55513.856928621113</v>
      </c>
      <c r="L7" s="100">
        <f>IF(SER_hh_tes_in!L7=0,0,1000000/0.086*SER_hh_tes_in!L7/SER_hh_num_in!L7)</f>
        <v>67179.971499565407</v>
      </c>
      <c r="M7" s="100">
        <f>IF(SER_hh_tes_in!M7=0,0,1000000/0.086*SER_hh_tes_in!M7/SER_hh_num_in!M7)</f>
        <v>50955.768304704136</v>
      </c>
      <c r="N7" s="100">
        <f>IF(SER_hh_tes_in!N7=0,0,1000000/0.086*SER_hh_tes_in!N7/SER_hh_num_in!N7)</f>
        <v>62038.518134617072</v>
      </c>
      <c r="O7" s="100">
        <f>IF(SER_hh_tes_in!O7=0,0,1000000/0.086*SER_hh_tes_in!O7/SER_hh_num_in!O7)</f>
        <v>49433.544203672696</v>
      </c>
      <c r="P7" s="100">
        <f>IF(SER_hh_tes_in!P7=0,0,1000000/0.086*SER_hh_tes_in!P7/SER_hh_num_in!P7)</f>
        <v>38603.535971400874</v>
      </c>
      <c r="Q7" s="100">
        <f>IF(SER_hh_tes_in!Q7=0,0,1000000/0.086*SER_hh_tes_in!Q7/SER_hh_num_in!Q7)</f>
        <v>50725.666103843614</v>
      </c>
    </row>
    <row r="8" spans="1:17" ht="12" customHeight="1" x14ac:dyDescent="0.25">
      <c r="A8" s="88" t="s">
        <v>101</v>
      </c>
      <c r="B8" s="100"/>
      <c r="C8" s="100">
        <f>IF(SER_hh_tes_in!C8=0,0,1000000/0.086*SER_hh_tes_in!C8/SER_hh_num_in!C8)</f>
        <v>0</v>
      </c>
      <c r="D8" s="100">
        <f>IF(SER_hh_tes_in!D8=0,0,1000000/0.086*SER_hh_tes_in!D8/SER_hh_num_in!D8)</f>
        <v>0</v>
      </c>
      <c r="E8" s="100">
        <f>IF(SER_hh_tes_in!E8=0,0,1000000/0.086*SER_hh_tes_in!E8/SER_hh_num_in!E8)</f>
        <v>0</v>
      </c>
      <c r="F8" s="100">
        <f>IF(SER_hh_tes_in!F8=0,0,1000000/0.086*SER_hh_tes_in!F8/SER_hh_num_in!F8)</f>
        <v>0</v>
      </c>
      <c r="G8" s="100">
        <f>IF(SER_hh_tes_in!G8=0,0,1000000/0.086*SER_hh_tes_in!G8/SER_hh_num_in!G8)</f>
        <v>75598.979649007611</v>
      </c>
      <c r="H8" s="100">
        <f>IF(SER_hh_tes_in!H8=0,0,1000000/0.086*SER_hh_tes_in!H8/SER_hh_num_in!H8)</f>
        <v>70039.976156425095</v>
      </c>
      <c r="I8" s="100">
        <f>IF(SER_hh_tes_in!I8=0,0,1000000/0.086*SER_hh_tes_in!I8/SER_hh_num_in!I8)</f>
        <v>63418.491973269141</v>
      </c>
      <c r="J8" s="100">
        <f>IF(SER_hh_tes_in!J8=0,0,1000000/0.086*SER_hh_tes_in!J8/SER_hh_num_in!J8)</f>
        <v>68115.734806364781</v>
      </c>
      <c r="K8" s="100">
        <f>IF(SER_hh_tes_in!K8=0,0,1000000/0.086*SER_hh_tes_in!K8/SER_hh_num_in!K8)</f>
        <v>62931.35869659036</v>
      </c>
      <c r="L8" s="100">
        <f>IF(SER_hh_tes_in!L8=0,0,1000000/0.086*SER_hh_tes_in!L8/SER_hh_num_in!L8)</f>
        <v>63949.014604678268</v>
      </c>
      <c r="M8" s="100">
        <f>IF(SER_hh_tes_in!M8=0,0,1000000/0.086*SER_hh_tes_in!M8/SER_hh_num_in!M8)</f>
        <v>59115.149071315282</v>
      </c>
      <c r="N8" s="100">
        <f>IF(SER_hh_tes_in!N8=0,0,1000000/0.086*SER_hh_tes_in!N8/SER_hh_num_in!N8)</f>
        <v>56362.321439488369</v>
      </c>
      <c r="O8" s="100">
        <f>IF(SER_hh_tes_in!O8=0,0,1000000/0.086*SER_hh_tes_in!O8/SER_hh_num_in!O8)</f>
        <v>54615.763790579447</v>
      </c>
      <c r="P8" s="100">
        <f>IF(SER_hh_tes_in!P8=0,0,1000000/0.086*SER_hh_tes_in!P8/SER_hh_num_in!P8)</f>
        <v>51312.777629121469</v>
      </c>
      <c r="Q8" s="100">
        <f>IF(SER_hh_tes_in!Q8=0,0,1000000/0.086*SER_hh_tes_in!Q8/SER_hh_num_in!Q8)</f>
        <v>51595.145900388459</v>
      </c>
    </row>
    <row r="9" spans="1:17" ht="12" customHeight="1" x14ac:dyDescent="0.25">
      <c r="A9" s="88" t="s">
        <v>106</v>
      </c>
      <c r="B9" s="100"/>
      <c r="C9" s="100">
        <f>IF(SER_hh_tes_in!C9=0,0,1000000/0.086*SER_hh_tes_in!C9/SER_hh_num_in!C9)</f>
        <v>93766.742896982119</v>
      </c>
      <c r="D9" s="100">
        <f>IF(SER_hh_tes_in!D9=0,0,1000000/0.086*SER_hh_tes_in!D9/SER_hh_num_in!D9)</f>
        <v>85419.31840738692</v>
      </c>
      <c r="E9" s="100">
        <f>IF(SER_hh_tes_in!E9=0,0,1000000/0.086*SER_hh_tes_in!E9/SER_hh_num_in!E9)</f>
        <v>87007.491406008863</v>
      </c>
      <c r="F9" s="100">
        <f>IF(SER_hh_tes_in!F9=0,0,1000000/0.086*SER_hh_tes_in!F9/SER_hh_num_in!F9)</f>
        <v>83161.404507677697</v>
      </c>
      <c r="G9" s="100">
        <f>IF(SER_hh_tes_in!G9=0,0,1000000/0.086*SER_hh_tes_in!G9/SER_hh_num_in!G9)</f>
        <v>74533.470415691729</v>
      </c>
      <c r="H9" s="100">
        <f>IF(SER_hh_tes_in!H9=0,0,1000000/0.086*SER_hh_tes_in!H9/SER_hh_num_in!H9)</f>
        <v>67787.606828271804</v>
      </c>
      <c r="I9" s="100">
        <f>IF(SER_hh_tes_in!I9=0,0,1000000/0.086*SER_hh_tes_in!I9/SER_hh_num_in!I9)</f>
        <v>63156.500064068743</v>
      </c>
      <c r="J9" s="100">
        <f>IF(SER_hh_tes_in!J9=0,0,1000000/0.086*SER_hh_tes_in!J9/SER_hh_num_in!J9)</f>
        <v>68767.313992908399</v>
      </c>
      <c r="K9" s="100">
        <f>IF(SER_hh_tes_in!K9=0,0,1000000/0.086*SER_hh_tes_in!K9/SER_hh_num_in!K9)</f>
        <v>0</v>
      </c>
      <c r="L9" s="100">
        <f>IF(SER_hh_tes_in!L9=0,0,1000000/0.086*SER_hh_tes_in!L9/SER_hh_num_in!L9)</f>
        <v>0</v>
      </c>
      <c r="M9" s="100">
        <f>IF(SER_hh_tes_in!M9=0,0,1000000/0.086*SER_hh_tes_in!M9/SER_hh_num_in!M9)</f>
        <v>60795.048047206052</v>
      </c>
      <c r="N9" s="100">
        <f>IF(SER_hh_tes_in!N9=0,0,1000000/0.086*SER_hh_tes_in!N9/SER_hh_num_in!N9)</f>
        <v>57103.352942899357</v>
      </c>
      <c r="O9" s="100">
        <f>IF(SER_hh_tes_in!O9=0,0,1000000/0.086*SER_hh_tes_in!O9/SER_hh_num_in!O9)</f>
        <v>54356.785603182623</v>
      </c>
      <c r="P9" s="100">
        <f>IF(SER_hh_tes_in!P9=0,0,1000000/0.086*SER_hh_tes_in!P9/SER_hh_num_in!P9)</f>
        <v>53070.802236308984</v>
      </c>
      <c r="Q9" s="100">
        <f>IF(SER_hh_tes_in!Q9=0,0,1000000/0.086*SER_hh_tes_in!Q9/SER_hh_num_in!Q9)</f>
        <v>53142.244858808488</v>
      </c>
    </row>
    <row r="10" spans="1:17" ht="12" customHeight="1" x14ac:dyDescent="0.25">
      <c r="A10" s="88" t="s">
        <v>34</v>
      </c>
      <c r="B10" s="100"/>
      <c r="C10" s="100">
        <f>IF(SER_hh_tes_in!C10=0,0,1000000/0.086*SER_hh_tes_in!C10/SER_hh_num_in!C10)</f>
        <v>87941.789623381555</v>
      </c>
      <c r="D10" s="100">
        <f>IF(SER_hh_tes_in!D10=0,0,1000000/0.086*SER_hh_tes_in!D10/SER_hh_num_in!D10)</f>
        <v>80428.295540416177</v>
      </c>
      <c r="E10" s="100">
        <f>IF(SER_hh_tes_in!E10=0,0,1000000/0.086*SER_hh_tes_in!E10/SER_hh_num_in!E10)</f>
        <v>90557.963635009088</v>
      </c>
      <c r="F10" s="100">
        <f>IF(SER_hh_tes_in!F10=0,0,1000000/0.086*SER_hh_tes_in!F10/SER_hh_num_in!F10)</f>
        <v>88936.725672700588</v>
      </c>
      <c r="G10" s="100">
        <f>IF(SER_hh_tes_in!G10=0,0,1000000/0.086*SER_hh_tes_in!G10/SER_hh_num_in!G10)</f>
        <v>81283.66383252466</v>
      </c>
      <c r="H10" s="100">
        <f>IF(SER_hh_tes_in!H10=0,0,1000000/0.086*SER_hh_tes_in!H10/SER_hh_num_in!H10)</f>
        <v>70421.257137260618</v>
      </c>
      <c r="I10" s="100">
        <f>IF(SER_hh_tes_in!I10=0,0,1000000/0.086*SER_hh_tes_in!I10/SER_hh_num_in!I10)</f>
        <v>88265.639217613993</v>
      </c>
      <c r="J10" s="100">
        <f>IF(SER_hh_tes_in!J10=0,0,1000000/0.086*SER_hh_tes_in!J10/SER_hh_num_in!J10)</f>
        <v>68974.122251607696</v>
      </c>
      <c r="K10" s="100">
        <f>IF(SER_hh_tes_in!K10=0,0,1000000/0.086*SER_hh_tes_in!K10/SER_hh_num_in!K10)</f>
        <v>61971.751378580593</v>
      </c>
      <c r="L10" s="100">
        <f>IF(SER_hh_tes_in!L10=0,0,1000000/0.086*SER_hh_tes_in!L10/SER_hh_num_in!L10)</f>
        <v>67540.537372576364</v>
      </c>
      <c r="M10" s="100">
        <f>IF(SER_hh_tes_in!M10=0,0,1000000/0.086*SER_hh_tes_in!M10/SER_hh_num_in!M10)</f>
        <v>62292.489676183926</v>
      </c>
      <c r="N10" s="100">
        <f>IF(SER_hh_tes_in!N10=0,0,1000000/0.086*SER_hh_tes_in!N10/SER_hh_num_in!N10)</f>
        <v>58957.958643833052</v>
      </c>
      <c r="O10" s="100">
        <f>IF(SER_hh_tes_in!O10=0,0,1000000/0.086*SER_hh_tes_in!O10/SER_hh_num_in!O10)</f>
        <v>56651.136819762964</v>
      </c>
      <c r="P10" s="100">
        <f>IF(SER_hh_tes_in!P10=0,0,1000000/0.086*SER_hh_tes_in!P10/SER_hh_num_in!P10)</f>
        <v>52686.020062069227</v>
      </c>
      <c r="Q10" s="100">
        <f>IF(SER_hh_tes_in!Q10=0,0,1000000/0.086*SER_hh_tes_in!Q10/SER_hh_num_in!Q10)</f>
        <v>52912.561334300764</v>
      </c>
    </row>
    <row r="11" spans="1:17" ht="12" customHeight="1" x14ac:dyDescent="0.25">
      <c r="A11" s="88" t="s">
        <v>61</v>
      </c>
      <c r="B11" s="100"/>
      <c r="C11" s="100">
        <f>IF(SER_hh_tes_in!C11=0,0,1000000/0.086*SER_hh_tes_in!C11/SER_hh_num_in!C11)</f>
        <v>0</v>
      </c>
      <c r="D11" s="100">
        <f>IF(SER_hh_tes_in!D11=0,0,1000000/0.086*SER_hh_tes_in!D11/SER_hh_num_in!D11)</f>
        <v>0</v>
      </c>
      <c r="E11" s="100">
        <f>IF(SER_hh_tes_in!E11=0,0,1000000/0.086*SER_hh_tes_in!E11/SER_hh_num_in!E11)</f>
        <v>0</v>
      </c>
      <c r="F11" s="100">
        <f>IF(SER_hh_tes_in!F11=0,0,1000000/0.086*SER_hh_tes_in!F11/SER_hh_num_in!F11)</f>
        <v>0</v>
      </c>
      <c r="G11" s="100">
        <f>IF(SER_hh_tes_in!G11=0,0,1000000/0.086*SER_hh_tes_in!G11/SER_hh_num_in!G11)</f>
        <v>0</v>
      </c>
      <c r="H11" s="100">
        <f>IF(SER_hh_tes_in!H11=0,0,1000000/0.086*SER_hh_tes_in!H11/SER_hh_num_in!H11)</f>
        <v>0</v>
      </c>
      <c r="I11" s="100">
        <f>IF(SER_hh_tes_in!I11=0,0,1000000/0.086*SER_hh_tes_in!I11/SER_hh_num_in!I11)</f>
        <v>0</v>
      </c>
      <c r="J11" s="100">
        <f>IF(SER_hh_tes_in!J11=0,0,1000000/0.086*SER_hh_tes_in!J11/SER_hh_num_in!J11)</f>
        <v>0</v>
      </c>
      <c r="K11" s="100">
        <f>IF(SER_hh_tes_in!K11=0,0,1000000/0.086*SER_hh_tes_in!K11/SER_hh_num_in!K11)</f>
        <v>0</v>
      </c>
      <c r="L11" s="100">
        <f>IF(SER_hh_tes_in!L11=0,0,1000000/0.086*SER_hh_tes_in!L11/SER_hh_num_in!L11)</f>
        <v>0</v>
      </c>
      <c r="M11" s="100">
        <f>IF(SER_hh_tes_in!M11=0,0,1000000/0.086*SER_hh_tes_in!M11/SER_hh_num_in!M11)</f>
        <v>0</v>
      </c>
      <c r="N11" s="100">
        <f>IF(SER_hh_tes_in!N11=0,0,1000000/0.086*SER_hh_tes_in!N11/SER_hh_num_in!N11)</f>
        <v>0</v>
      </c>
      <c r="O11" s="100">
        <f>IF(SER_hh_tes_in!O11=0,0,1000000/0.086*SER_hh_tes_in!O11/SER_hh_num_in!O11)</f>
        <v>0</v>
      </c>
      <c r="P11" s="100">
        <f>IF(SER_hh_tes_in!P11=0,0,1000000/0.086*SER_hh_tes_in!P11/SER_hh_num_in!P11)</f>
        <v>0</v>
      </c>
      <c r="Q11" s="100">
        <f>IF(SER_hh_tes_in!Q11=0,0,1000000/0.086*SER_hh_tes_in!Q11/SER_hh_num_in!Q11)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IF(SER_hh_tes_in!C12=0,0,1000000/0.086*SER_hh_tes_in!C12/SER_hh_num_in!C12)</f>
        <v>87670.079167642776</v>
      </c>
      <c r="D12" s="100">
        <f>IF(SER_hh_tes_in!D12=0,0,1000000/0.086*SER_hh_tes_in!D12/SER_hh_num_in!D12)</f>
        <v>79659.604704485042</v>
      </c>
      <c r="E12" s="100">
        <f>IF(SER_hh_tes_in!E12=0,0,1000000/0.086*SER_hh_tes_in!E12/SER_hh_num_in!E12)</f>
        <v>78468.376971294041</v>
      </c>
      <c r="F12" s="100">
        <f>IF(SER_hh_tes_in!F12=0,0,1000000/0.086*SER_hh_tes_in!F12/SER_hh_num_in!F12)</f>
        <v>80860.830919911896</v>
      </c>
      <c r="G12" s="100">
        <f>IF(SER_hh_tes_in!G12=0,0,1000000/0.086*SER_hh_tes_in!G12/SER_hh_num_in!G12)</f>
        <v>79315.837471879626</v>
      </c>
      <c r="H12" s="100">
        <f>IF(SER_hh_tes_in!H12=0,0,1000000/0.086*SER_hh_tes_in!H12/SER_hh_num_in!H12)</f>
        <v>0</v>
      </c>
      <c r="I12" s="100">
        <f>IF(SER_hh_tes_in!I12=0,0,1000000/0.086*SER_hh_tes_in!I12/SER_hh_num_in!I12)</f>
        <v>60086.249188064139</v>
      </c>
      <c r="J12" s="100">
        <f>IF(SER_hh_tes_in!J12=0,0,1000000/0.086*SER_hh_tes_in!J12/SER_hh_num_in!J12)</f>
        <v>62080.429768927694</v>
      </c>
      <c r="K12" s="100">
        <f>IF(SER_hh_tes_in!K12=0,0,1000000/0.086*SER_hh_tes_in!K12/SER_hh_num_in!K12)</f>
        <v>59790.14351878647</v>
      </c>
      <c r="L12" s="100">
        <f>IF(SER_hh_tes_in!L12=0,0,1000000/0.086*SER_hh_tes_in!L12/SER_hh_num_in!L12)</f>
        <v>61964.82284765513</v>
      </c>
      <c r="M12" s="100">
        <f>IF(SER_hh_tes_in!M12=0,0,1000000/0.086*SER_hh_tes_in!M12/SER_hh_num_in!M12)</f>
        <v>57437.666519682592</v>
      </c>
      <c r="N12" s="100">
        <f>IF(SER_hh_tes_in!N12=0,0,1000000/0.086*SER_hh_tes_in!N12/SER_hh_num_in!N12)</f>
        <v>54902.17803452276</v>
      </c>
      <c r="O12" s="100">
        <f>IF(SER_hh_tes_in!O12=0,0,1000000/0.086*SER_hh_tes_in!O12/SER_hh_num_in!O12)</f>
        <v>51630.451546542703</v>
      </c>
      <c r="P12" s="100">
        <f>IF(SER_hh_tes_in!P12=0,0,1000000/0.086*SER_hh_tes_in!P12/SER_hh_num_in!P12)</f>
        <v>49430.822010701653</v>
      </c>
      <c r="Q12" s="100">
        <f>IF(SER_hh_tes_in!Q12=0,0,1000000/0.086*SER_hh_tes_in!Q12/SER_hh_num_in!Q12)</f>
        <v>51107.737321041961</v>
      </c>
    </row>
    <row r="13" spans="1:17" ht="12" customHeight="1" x14ac:dyDescent="0.25">
      <c r="A13" s="88" t="s">
        <v>105</v>
      </c>
      <c r="B13" s="100"/>
      <c r="C13" s="100">
        <f>IF(SER_hh_tes_in!C13=0,0,1000000/0.086*SER_hh_tes_in!C13/SER_hh_num_in!C13)</f>
        <v>85098.966892079974</v>
      </c>
      <c r="D13" s="100">
        <f>IF(SER_hh_tes_in!D13=0,0,1000000/0.086*SER_hh_tes_in!D13/SER_hh_num_in!D13)</f>
        <v>77804.691873757809</v>
      </c>
      <c r="E13" s="100">
        <f>IF(SER_hh_tes_in!E13=0,0,1000000/0.086*SER_hh_tes_in!E13/SER_hh_num_in!E13)</f>
        <v>86855.197831706319</v>
      </c>
      <c r="F13" s="100">
        <f>IF(SER_hh_tes_in!F13=0,0,1000000/0.086*SER_hh_tes_in!F13/SER_hh_num_in!F13)</f>
        <v>84737.693269314783</v>
      </c>
      <c r="G13" s="100">
        <f>IF(SER_hh_tes_in!G13=0,0,1000000/0.086*SER_hh_tes_in!G13/SER_hh_num_in!G13)</f>
        <v>74323.562217197832</v>
      </c>
      <c r="H13" s="100">
        <f>IF(SER_hh_tes_in!H13=0,0,1000000/0.086*SER_hh_tes_in!H13/SER_hh_num_in!H13)</f>
        <v>68610.913513794483</v>
      </c>
      <c r="I13" s="100">
        <f>IF(SER_hh_tes_in!I13=0,0,1000000/0.086*SER_hh_tes_in!I13/SER_hh_num_in!I13)</f>
        <v>61823.47642290857</v>
      </c>
      <c r="J13" s="100">
        <f>IF(SER_hh_tes_in!J13=0,0,1000000/0.086*SER_hh_tes_in!J13/SER_hh_num_in!J13)</f>
        <v>66124.189666890816</v>
      </c>
      <c r="K13" s="100">
        <f>IF(SER_hh_tes_in!K13=0,0,1000000/0.086*SER_hh_tes_in!K13/SER_hh_num_in!K13)</f>
        <v>60974.499558236894</v>
      </c>
      <c r="L13" s="100">
        <f>IF(SER_hh_tes_in!L13=0,0,1000000/0.086*SER_hh_tes_in!L13/SER_hh_num_in!L13)</f>
        <v>62698.884518555766</v>
      </c>
      <c r="M13" s="100">
        <f>IF(SER_hh_tes_in!M13=0,0,1000000/0.086*SER_hh_tes_in!M13/SER_hh_num_in!M13)</f>
        <v>58335.187170987971</v>
      </c>
      <c r="N13" s="100">
        <f>IF(SER_hh_tes_in!N13=0,0,1000000/0.086*SER_hh_tes_in!N13/SER_hh_num_in!N13)</f>
        <v>58664.933907424704</v>
      </c>
      <c r="O13" s="100">
        <f>IF(SER_hh_tes_in!O13=0,0,1000000/0.086*SER_hh_tes_in!O13/SER_hh_num_in!O13)</f>
        <v>58460.942569850376</v>
      </c>
      <c r="P13" s="100">
        <f>IF(SER_hh_tes_in!P13=0,0,1000000/0.086*SER_hh_tes_in!P13/SER_hh_num_in!P13)</f>
        <v>56308.454196686711</v>
      </c>
      <c r="Q13" s="100">
        <f>IF(SER_hh_tes_in!Q13=0,0,1000000/0.086*SER_hh_tes_in!Q13/SER_hh_num_in!Q13)</f>
        <v>57758.582381209817</v>
      </c>
    </row>
    <row r="14" spans="1:17" ht="12" customHeight="1" x14ac:dyDescent="0.25">
      <c r="A14" s="51" t="s">
        <v>104</v>
      </c>
      <c r="B14" s="22"/>
      <c r="C14" s="22">
        <f>IF(SER_hh_tes_in!C14=0,0,1000000/0.086*SER_hh_tes_in!C14/SER_hh_num_in!C14)</f>
        <v>85807.343872599318</v>
      </c>
      <c r="D14" s="22">
        <f>IF(SER_hh_tes_in!D14=0,0,1000000/0.086*SER_hh_tes_in!D14/SER_hh_num_in!D14)</f>
        <v>72450.941917783581</v>
      </c>
      <c r="E14" s="22">
        <f>IF(SER_hh_tes_in!E14=0,0,1000000/0.086*SER_hh_tes_in!E14/SER_hh_num_in!E14)</f>
        <v>86638.437867716508</v>
      </c>
      <c r="F14" s="22">
        <f>IF(SER_hh_tes_in!F14=0,0,1000000/0.086*SER_hh_tes_in!F14/SER_hh_num_in!F14)</f>
        <v>75453.665622027329</v>
      </c>
      <c r="G14" s="22">
        <f>IF(SER_hh_tes_in!G14=0,0,1000000/0.086*SER_hh_tes_in!G14/SER_hh_num_in!G14)</f>
        <v>72587.110218893024</v>
      </c>
      <c r="H14" s="22">
        <f>IF(SER_hh_tes_in!H14=0,0,1000000/0.086*SER_hh_tes_in!H14/SER_hh_num_in!H14)</f>
        <v>67411.585617703444</v>
      </c>
      <c r="I14" s="22">
        <f>IF(SER_hh_tes_in!I14=0,0,1000000/0.086*SER_hh_tes_in!I14/SER_hh_num_in!I14)</f>
        <v>61143.549838772458</v>
      </c>
      <c r="J14" s="22">
        <f>IF(SER_hh_tes_in!J14=0,0,1000000/0.086*SER_hh_tes_in!J14/SER_hh_num_in!J14)</f>
        <v>65665.335565942354</v>
      </c>
      <c r="K14" s="22">
        <f>IF(SER_hh_tes_in!K14=0,0,1000000/0.086*SER_hh_tes_in!K14/SER_hh_num_in!K14)</f>
        <v>60898.821157003229</v>
      </c>
      <c r="L14" s="22">
        <f>IF(SER_hh_tes_in!L14=0,0,1000000/0.086*SER_hh_tes_in!L14/SER_hh_num_in!L14)</f>
        <v>0</v>
      </c>
      <c r="M14" s="22">
        <f>IF(SER_hh_tes_in!M14=0,0,1000000/0.086*SER_hh_tes_in!M14/SER_hh_num_in!M14)</f>
        <v>56976.730232279777</v>
      </c>
      <c r="N14" s="22">
        <f>IF(SER_hh_tes_in!N14=0,0,1000000/0.086*SER_hh_tes_in!N14/SER_hh_num_in!N14)</f>
        <v>55539.216815602173</v>
      </c>
      <c r="O14" s="22">
        <f>IF(SER_hh_tes_in!O14=0,0,1000000/0.086*SER_hh_tes_in!O14/SER_hh_num_in!O14)</f>
        <v>59194.317929986602</v>
      </c>
      <c r="P14" s="22">
        <f>IF(SER_hh_tes_in!P14=0,0,1000000/0.086*SER_hh_tes_in!P14/SER_hh_num_in!P14)</f>
        <v>49794.50504409014</v>
      </c>
      <c r="Q14" s="22">
        <f>IF(SER_hh_tes_in!Q14=0,0,1000000/0.086*SER_hh_tes_in!Q14/SER_hh_num_in!Q14)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IF(SER_hh_tes_in!C15=0,0,1000000/0.086*SER_hh_tes_in!C15/SER_hh_num_in!C15)</f>
        <v>1394.8758599468665</v>
      </c>
      <c r="D15" s="104">
        <f>IF(SER_hh_tes_in!D15=0,0,1000000/0.086*SER_hh_tes_in!D15/SER_hh_num_in!D15)</f>
        <v>1223.1777646088019</v>
      </c>
      <c r="E15" s="104">
        <f>IF(SER_hh_tes_in!E15=0,0,1000000/0.086*SER_hh_tes_in!E15/SER_hh_num_in!E15)</f>
        <v>1203.8174688296185</v>
      </c>
      <c r="F15" s="104">
        <f>IF(SER_hh_tes_in!F15=0,0,1000000/0.086*SER_hh_tes_in!F15/SER_hh_num_in!F15)</f>
        <v>1203.6463583110581</v>
      </c>
      <c r="G15" s="104">
        <f>IF(SER_hh_tes_in!G15=0,0,1000000/0.086*SER_hh_tes_in!G15/SER_hh_num_in!G15)</f>
        <v>1317.4863100974264</v>
      </c>
      <c r="H15" s="104">
        <f>IF(SER_hh_tes_in!H15=0,0,1000000/0.086*SER_hh_tes_in!H15/SER_hh_num_in!H15)</f>
        <v>1308.7120099960503</v>
      </c>
      <c r="I15" s="104">
        <f>IF(SER_hh_tes_in!I15=0,0,1000000/0.086*SER_hh_tes_in!I15/SER_hh_num_in!I15)</f>
        <v>1093.8617118353227</v>
      </c>
      <c r="J15" s="104">
        <f>IF(SER_hh_tes_in!J15=0,0,1000000/0.086*SER_hh_tes_in!J15/SER_hh_num_in!J15)</f>
        <v>1182.2004574495509</v>
      </c>
      <c r="K15" s="104">
        <f>IF(SER_hh_tes_in!K15=0,0,1000000/0.086*SER_hh_tes_in!K15/SER_hh_num_in!K15)</f>
        <v>320.17954493432467</v>
      </c>
      <c r="L15" s="104">
        <f>IF(SER_hh_tes_in!L15=0,0,1000000/0.086*SER_hh_tes_in!L15/SER_hh_num_in!L15)</f>
        <v>347.77205753020195</v>
      </c>
      <c r="M15" s="104">
        <f>IF(SER_hh_tes_in!M15=0,0,1000000/0.086*SER_hh_tes_in!M15/SER_hh_num_in!M15)</f>
        <v>873.90084711282282</v>
      </c>
      <c r="N15" s="104">
        <f>IF(SER_hh_tes_in!N15=0,0,1000000/0.086*SER_hh_tes_in!N15/SER_hh_num_in!N15)</f>
        <v>541.0059002659824</v>
      </c>
      <c r="O15" s="104">
        <f>IF(SER_hh_tes_in!O15=0,0,1000000/0.086*SER_hh_tes_in!O15/SER_hh_num_in!O15)</f>
        <v>828.74302493939194</v>
      </c>
      <c r="P15" s="104">
        <f>IF(SER_hh_tes_in!P15=0,0,1000000/0.086*SER_hh_tes_in!P15/SER_hh_num_in!P15)</f>
        <v>633.34019856522923</v>
      </c>
      <c r="Q15" s="104">
        <f>IF(SER_hh_tes_in!Q15=0,0,1000000/0.086*SER_hh_tes_in!Q15/SER_hh_num_in!Q15)</f>
        <v>750.92198396443882</v>
      </c>
    </row>
    <row r="16" spans="1:17" ht="12.95" customHeight="1" x14ac:dyDescent="0.25">
      <c r="A16" s="90" t="s">
        <v>102</v>
      </c>
      <c r="B16" s="101"/>
      <c r="C16" s="101">
        <f>IF(SER_hh_tes_in!C16=0,0,1000000/0.086*SER_hh_tes_in!C16/SER_hh_num_in!C16)</f>
        <v>10112.812616701764</v>
      </c>
      <c r="D16" s="101">
        <f>IF(SER_hh_tes_in!D16=0,0,1000000/0.086*SER_hh_tes_in!D16/SER_hh_num_in!D16)</f>
        <v>10165.296132098969</v>
      </c>
      <c r="E16" s="101">
        <f>IF(SER_hh_tes_in!E16=0,0,1000000/0.086*SER_hh_tes_in!E16/SER_hh_num_in!E16)</f>
        <v>10183.742783084273</v>
      </c>
      <c r="F16" s="101">
        <f>IF(SER_hh_tes_in!F16=0,0,1000000/0.086*SER_hh_tes_in!F16/SER_hh_num_in!F16)</f>
        <v>10239.595084541421</v>
      </c>
      <c r="G16" s="101">
        <f>IF(SER_hh_tes_in!G16=0,0,1000000/0.086*SER_hh_tes_in!G16/SER_hh_num_in!G16)</f>
        <v>9441.5261700760748</v>
      </c>
      <c r="H16" s="101">
        <f>IF(SER_hh_tes_in!H16=0,0,1000000/0.086*SER_hh_tes_in!H16/SER_hh_num_in!H16)</f>
        <v>10286.261151332954</v>
      </c>
      <c r="I16" s="101">
        <f>IF(SER_hh_tes_in!I16=0,0,1000000/0.086*SER_hh_tes_in!I16/SER_hh_num_in!I16)</f>
        <v>10275.140533940183</v>
      </c>
      <c r="J16" s="101">
        <f>IF(SER_hh_tes_in!J16=0,0,1000000/0.086*SER_hh_tes_in!J16/SER_hh_num_in!J16)</f>
        <v>10385.813420718405</v>
      </c>
      <c r="K16" s="101">
        <f>IF(SER_hh_tes_in!K16=0,0,1000000/0.086*SER_hh_tes_in!K16/SER_hh_num_in!K16)</f>
        <v>10224.912778921076</v>
      </c>
      <c r="L16" s="101">
        <f>IF(SER_hh_tes_in!L16=0,0,1000000/0.086*SER_hh_tes_in!L16/SER_hh_num_in!L16)</f>
        <v>10456.550553245575</v>
      </c>
      <c r="M16" s="101">
        <f>IF(SER_hh_tes_in!M16=0,0,1000000/0.086*SER_hh_tes_in!M16/SER_hh_num_in!M16)</f>
        <v>9990.3729345273332</v>
      </c>
      <c r="N16" s="101">
        <f>IF(SER_hh_tes_in!N16=0,0,1000000/0.086*SER_hh_tes_in!N16/SER_hh_num_in!N16)</f>
        <v>10161.555861088227</v>
      </c>
      <c r="O16" s="101">
        <f>IF(SER_hh_tes_in!O16=0,0,1000000/0.086*SER_hh_tes_in!O16/SER_hh_num_in!O16)</f>
        <v>7772.8782383922589</v>
      </c>
      <c r="P16" s="101">
        <f>IF(SER_hh_tes_in!P16=0,0,1000000/0.086*SER_hh_tes_in!P16/SER_hh_num_in!P16)</f>
        <v>9338.1996106581046</v>
      </c>
      <c r="Q16" s="101">
        <f>IF(SER_hh_tes_in!Q16=0,0,1000000/0.086*SER_hh_tes_in!Q16/SER_hh_num_in!Q16)</f>
        <v>9414.2897631751657</v>
      </c>
    </row>
    <row r="17" spans="1:17" ht="12.95" customHeight="1" x14ac:dyDescent="0.25">
      <c r="A17" s="88" t="s">
        <v>101</v>
      </c>
      <c r="B17" s="103"/>
      <c r="C17" s="103">
        <f>IF(SER_hh_tes_in!C17=0,0,1000000/0.086*SER_hh_tes_in!C17/SER_hh_num_in!C17)</f>
        <v>0</v>
      </c>
      <c r="D17" s="103">
        <f>IF(SER_hh_tes_in!D17=0,0,1000000/0.086*SER_hh_tes_in!D17/SER_hh_num_in!D17)</f>
        <v>0</v>
      </c>
      <c r="E17" s="103">
        <f>IF(SER_hh_tes_in!E17=0,0,1000000/0.086*SER_hh_tes_in!E17/SER_hh_num_in!E17)</f>
        <v>0</v>
      </c>
      <c r="F17" s="103">
        <f>IF(SER_hh_tes_in!F17=0,0,1000000/0.086*SER_hh_tes_in!F17/SER_hh_num_in!F17)</f>
        <v>0</v>
      </c>
      <c r="G17" s="103">
        <f>IF(SER_hh_tes_in!G17=0,0,1000000/0.086*SER_hh_tes_in!G17/SER_hh_num_in!G17)</f>
        <v>1515.6337633850433</v>
      </c>
      <c r="H17" s="103">
        <f>IF(SER_hh_tes_in!H17=0,0,1000000/0.086*SER_hh_tes_in!H17/SER_hh_num_in!H17)</f>
        <v>1781.8406100473869</v>
      </c>
      <c r="I17" s="103">
        <f>IF(SER_hh_tes_in!I17=0,0,1000000/0.086*SER_hh_tes_in!I17/SER_hh_num_in!I17)</f>
        <v>2104.2246041043104</v>
      </c>
      <c r="J17" s="103">
        <f>IF(SER_hh_tes_in!J17=0,0,1000000/0.086*SER_hh_tes_in!J17/SER_hh_num_in!J17)</f>
        <v>0</v>
      </c>
      <c r="K17" s="103">
        <f>IF(SER_hh_tes_in!K17=0,0,1000000/0.086*SER_hh_tes_in!K17/SER_hh_num_in!K17)</f>
        <v>2473.47904828846</v>
      </c>
      <c r="L17" s="103">
        <f>IF(SER_hh_tes_in!L17=0,0,1000000/0.086*SER_hh_tes_in!L17/SER_hh_num_in!L17)</f>
        <v>0</v>
      </c>
      <c r="M17" s="103">
        <f>IF(SER_hh_tes_in!M17=0,0,1000000/0.086*SER_hh_tes_in!M17/SER_hh_num_in!M17)</f>
        <v>2600.7048836766303</v>
      </c>
      <c r="N17" s="103">
        <f>IF(SER_hh_tes_in!N17=0,0,1000000/0.086*SER_hh_tes_in!N17/SER_hh_num_in!N17)</f>
        <v>2673.038238063803</v>
      </c>
      <c r="O17" s="103">
        <f>IF(SER_hh_tes_in!O17=0,0,1000000/0.086*SER_hh_tes_in!O17/SER_hh_num_in!O17)</f>
        <v>2849.2182832166327</v>
      </c>
      <c r="P17" s="103">
        <f>IF(SER_hh_tes_in!P17=0,0,1000000/0.086*SER_hh_tes_in!P17/SER_hh_num_in!P17)</f>
        <v>3130.5318463606418</v>
      </c>
      <c r="Q17" s="103">
        <f>IF(SER_hh_tes_in!Q17=0,0,1000000/0.086*SER_hh_tes_in!Q17/SER_hh_num_in!Q17)</f>
        <v>3985.2056154064726</v>
      </c>
    </row>
    <row r="18" spans="1:17" ht="12" customHeight="1" x14ac:dyDescent="0.25">
      <c r="A18" s="88" t="s">
        <v>100</v>
      </c>
      <c r="B18" s="103"/>
      <c r="C18" s="103">
        <f>IF(SER_hh_tes_in!C18=0,0,1000000/0.086*SER_hh_tes_in!C18/SER_hh_num_in!C18)</f>
        <v>10112.812616701764</v>
      </c>
      <c r="D18" s="103">
        <f>IF(SER_hh_tes_in!D18=0,0,1000000/0.086*SER_hh_tes_in!D18/SER_hh_num_in!D18)</f>
        <v>10165.296132098969</v>
      </c>
      <c r="E18" s="103">
        <f>IF(SER_hh_tes_in!E18=0,0,1000000/0.086*SER_hh_tes_in!E18/SER_hh_num_in!E18)</f>
        <v>10183.742783084273</v>
      </c>
      <c r="F18" s="103">
        <f>IF(SER_hh_tes_in!F18=0,0,1000000/0.086*SER_hh_tes_in!F18/SER_hh_num_in!F18)</f>
        <v>10239.595084541421</v>
      </c>
      <c r="G18" s="103">
        <f>IF(SER_hh_tes_in!G18=0,0,1000000/0.086*SER_hh_tes_in!G18/SER_hh_num_in!G18)</f>
        <v>10329.818919237281</v>
      </c>
      <c r="H18" s="103">
        <f>IF(SER_hh_tes_in!H18=0,0,1000000/0.086*SER_hh_tes_in!H18/SER_hh_num_in!H18)</f>
        <v>10374.45585400743</v>
      </c>
      <c r="I18" s="103">
        <f>IF(SER_hh_tes_in!I18=0,0,1000000/0.086*SER_hh_tes_in!I18/SER_hh_num_in!I18)</f>
        <v>10425.01094456299</v>
      </c>
      <c r="J18" s="103">
        <f>IF(SER_hh_tes_in!J18=0,0,1000000/0.086*SER_hh_tes_in!J18/SER_hh_num_in!J18)</f>
        <v>10385.813420718405</v>
      </c>
      <c r="K18" s="103">
        <f>IF(SER_hh_tes_in!K18=0,0,1000000/0.086*SER_hh_tes_in!K18/SER_hh_num_in!K18)</f>
        <v>10438.226517929093</v>
      </c>
      <c r="L18" s="103">
        <f>IF(SER_hh_tes_in!L18=0,0,1000000/0.086*SER_hh_tes_in!L18/SER_hh_num_in!L18)</f>
        <v>10456.550553245575</v>
      </c>
      <c r="M18" s="103">
        <f>IF(SER_hh_tes_in!M18=0,0,1000000/0.086*SER_hh_tes_in!M18/SER_hh_num_in!M18)</f>
        <v>10390.971409195874</v>
      </c>
      <c r="N18" s="103">
        <f>IF(SER_hh_tes_in!N18=0,0,1000000/0.086*SER_hh_tes_in!N18/SER_hh_num_in!N18)</f>
        <v>10615.268311908016</v>
      </c>
      <c r="O18" s="103">
        <f>IF(SER_hh_tes_in!O18=0,0,1000000/0.086*SER_hh_tes_in!O18/SER_hh_num_in!O18)</f>
        <v>10773.473113773685</v>
      </c>
      <c r="P18" s="103">
        <f>IF(SER_hh_tes_in!P18=0,0,1000000/0.086*SER_hh_tes_in!P18/SER_hh_num_in!P18)</f>
        <v>10895.712341362707</v>
      </c>
      <c r="Q18" s="103">
        <f>IF(SER_hh_tes_in!Q18=0,0,1000000/0.086*SER_hh_tes_in!Q18/SER_hh_num_in!Q18)</f>
        <v>11313.040383462319</v>
      </c>
    </row>
    <row r="19" spans="1:17" ht="12.95" customHeight="1" x14ac:dyDescent="0.25">
      <c r="A19" s="90" t="s">
        <v>47</v>
      </c>
      <c r="B19" s="101"/>
      <c r="C19" s="101">
        <f>IF(SER_hh_tes_in!C19=0,0,1000000/0.086*SER_hh_tes_in!C19/SER_hh_num_in!C19)</f>
        <v>6976.0015560415568</v>
      </c>
      <c r="D19" s="101">
        <f>IF(SER_hh_tes_in!D19=0,0,1000000/0.086*SER_hh_tes_in!D19/SER_hh_num_in!D19)</f>
        <v>7011.5887229768769</v>
      </c>
      <c r="E19" s="101">
        <f>IF(SER_hh_tes_in!E19=0,0,1000000/0.086*SER_hh_tes_in!E19/SER_hh_num_in!E19)</f>
        <v>7031.6484132883461</v>
      </c>
      <c r="F19" s="101">
        <f>IF(SER_hh_tes_in!F19=0,0,1000000/0.086*SER_hh_tes_in!F19/SER_hh_num_in!F19)</f>
        <v>7100.747681773717</v>
      </c>
      <c r="G19" s="101">
        <f>IF(SER_hh_tes_in!G19=0,0,1000000/0.086*SER_hh_tes_in!G19/SER_hh_num_in!G19)</f>
        <v>7152.4168406753643</v>
      </c>
      <c r="H19" s="101">
        <f>IF(SER_hh_tes_in!H19=0,0,1000000/0.086*SER_hh_tes_in!H19/SER_hh_num_in!H19)</f>
        <v>7205.4563894414305</v>
      </c>
      <c r="I19" s="101">
        <f>IF(SER_hh_tes_in!I19=0,0,1000000/0.086*SER_hh_tes_in!I19/SER_hh_num_in!I19)</f>
        <v>7232.9204300253341</v>
      </c>
      <c r="J19" s="101">
        <f>IF(SER_hh_tes_in!J19=0,0,1000000/0.086*SER_hh_tes_in!J19/SER_hh_num_in!J19)</f>
        <v>7264.9639456877176</v>
      </c>
      <c r="K19" s="101">
        <f>IF(SER_hh_tes_in!K19=0,0,1000000/0.086*SER_hh_tes_in!K19/SER_hh_num_in!K19)</f>
        <v>7254.4796851130986</v>
      </c>
      <c r="L19" s="101">
        <f>IF(SER_hh_tes_in!L19=0,0,1000000/0.086*SER_hh_tes_in!L19/SER_hh_num_in!L19)</f>
        <v>7232.7113128759129</v>
      </c>
      <c r="M19" s="101">
        <f>IF(SER_hh_tes_in!M19=0,0,1000000/0.086*SER_hh_tes_in!M19/SER_hh_num_in!M19)</f>
        <v>7279.9069512888827</v>
      </c>
      <c r="N19" s="101">
        <f>IF(SER_hh_tes_in!N19=0,0,1000000/0.086*SER_hh_tes_in!N19/SER_hh_num_in!N19)</f>
        <v>7358.9340079006934</v>
      </c>
      <c r="O19" s="101">
        <f>IF(SER_hh_tes_in!O19=0,0,1000000/0.086*SER_hh_tes_in!O19/SER_hh_num_in!O19)</f>
        <v>7446.7369308314683</v>
      </c>
      <c r="P19" s="101">
        <f>IF(SER_hh_tes_in!P19=0,0,1000000/0.086*SER_hh_tes_in!P19/SER_hh_num_in!P19)</f>
        <v>7534.0847211585888</v>
      </c>
      <c r="Q19" s="101">
        <f>IF(SER_hh_tes_in!Q19=0,0,1000000/0.086*SER_hh_tes_in!Q19/SER_hh_num_in!Q19)</f>
        <v>7624.6343826890343</v>
      </c>
    </row>
    <row r="20" spans="1:17" ht="12" customHeight="1" x14ac:dyDescent="0.25">
      <c r="A20" s="88" t="s">
        <v>38</v>
      </c>
      <c r="B20" s="100"/>
      <c r="C20" s="100">
        <f>IF(SER_hh_tes_in!C20=0,0,1000000/0.086*SER_hh_tes_in!C20/SER_hh_num_in!C20)</f>
        <v>0</v>
      </c>
      <c r="D20" s="100">
        <f>IF(SER_hh_tes_in!D20=0,0,1000000/0.086*SER_hh_tes_in!D20/SER_hh_num_in!D20)</f>
        <v>0</v>
      </c>
      <c r="E20" s="100">
        <f>IF(SER_hh_tes_in!E20=0,0,1000000/0.086*SER_hh_tes_in!E20/SER_hh_num_in!E20)</f>
        <v>0</v>
      </c>
      <c r="F20" s="100">
        <f>IF(SER_hh_tes_in!F20=0,0,1000000/0.086*SER_hh_tes_in!F20/SER_hh_num_in!F20)</f>
        <v>0</v>
      </c>
      <c r="G20" s="100">
        <f>IF(SER_hh_tes_in!G20=0,0,1000000/0.086*SER_hh_tes_in!G20/SER_hh_num_in!G20)</f>
        <v>0</v>
      </c>
      <c r="H20" s="100">
        <f>IF(SER_hh_tes_in!H20=0,0,1000000/0.086*SER_hh_tes_in!H20/SER_hh_num_in!H20)</f>
        <v>0</v>
      </c>
      <c r="I20" s="100">
        <f>IF(SER_hh_tes_in!I20=0,0,1000000/0.086*SER_hh_tes_in!I20/SER_hh_num_in!I20)</f>
        <v>0</v>
      </c>
      <c r="J20" s="100">
        <f>IF(SER_hh_tes_in!J20=0,0,1000000/0.086*SER_hh_tes_in!J20/SER_hh_num_in!J20)</f>
        <v>0</v>
      </c>
      <c r="K20" s="100">
        <f>IF(SER_hh_tes_in!K20=0,0,1000000/0.086*SER_hh_tes_in!K20/SER_hh_num_in!K20)</f>
        <v>0</v>
      </c>
      <c r="L20" s="100">
        <f>IF(SER_hh_tes_in!L20=0,0,1000000/0.086*SER_hh_tes_in!L20/SER_hh_num_in!L20)</f>
        <v>0</v>
      </c>
      <c r="M20" s="100">
        <f>IF(SER_hh_tes_in!M20=0,0,1000000/0.086*SER_hh_tes_in!M20/SER_hh_num_in!M20)</f>
        <v>0</v>
      </c>
      <c r="N20" s="100">
        <f>IF(SER_hh_tes_in!N20=0,0,1000000/0.086*SER_hh_tes_in!N20/SER_hh_num_in!N20)</f>
        <v>0</v>
      </c>
      <c r="O20" s="100">
        <f>IF(SER_hh_tes_in!O20=0,0,1000000/0.086*SER_hh_tes_in!O20/SER_hh_num_in!O20)</f>
        <v>0</v>
      </c>
      <c r="P20" s="100">
        <f>IF(SER_hh_tes_in!P20=0,0,1000000/0.086*SER_hh_tes_in!P20/SER_hh_num_in!P20)</f>
        <v>0</v>
      </c>
      <c r="Q20" s="100">
        <f>IF(SER_hh_tes_in!Q20=0,0,1000000/0.086*SER_hh_tes_in!Q20/SER_hh_num_in!Q20)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IF(SER_hh_tes_in!C21=0,0,1000000/0.086*SER_hh_tes_in!C21/SER_hh_num_in!C21)</f>
        <v>0</v>
      </c>
      <c r="D21" s="100">
        <f>IF(SER_hh_tes_in!D21=0,0,1000000/0.086*SER_hh_tes_in!D21/SER_hh_num_in!D21)</f>
        <v>0</v>
      </c>
      <c r="E21" s="100">
        <f>IF(SER_hh_tes_in!E21=0,0,1000000/0.086*SER_hh_tes_in!E21/SER_hh_num_in!E21)</f>
        <v>0</v>
      </c>
      <c r="F21" s="100">
        <f>IF(SER_hh_tes_in!F21=0,0,1000000/0.086*SER_hh_tes_in!F21/SER_hh_num_in!F21)</f>
        <v>0</v>
      </c>
      <c r="G21" s="100">
        <f>IF(SER_hh_tes_in!G21=0,0,1000000/0.086*SER_hh_tes_in!G21/SER_hh_num_in!G21)</f>
        <v>0</v>
      </c>
      <c r="H21" s="100">
        <f>IF(SER_hh_tes_in!H21=0,0,1000000/0.086*SER_hh_tes_in!H21/SER_hh_num_in!H21)</f>
        <v>0</v>
      </c>
      <c r="I21" s="100">
        <f>IF(SER_hh_tes_in!I21=0,0,1000000/0.086*SER_hh_tes_in!I21/SER_hh_num_in!I21)</f>
        <v>0</v>
      </c>
      <c r="J21" s="100">
        <f>IF(SER_hh_tes_in!J21=0,0,1000000/0.086*SER_hh_tes_in!J21/SER_hh_num_in!J21)</f>
        <v>0</v>
      </c>
      <c r="K21" s="100">
        <f>IF(SER_hh_tes_in!K21=0,0,1000000/0.086*SER_hh_tes_in!K21/SER_hh_num_in!K21)</f>
        <v>0</v>
      </c>
      <c r="L21" s="100">
        <f>IF(SER_hh_tes_in!L21=0,0,1000000/0.086*SER_hh_tes_in!L21/SER_hh_num_in!L21)</f>
        <v>0</v>
      </c>
      <c r="M21" s="100">
        <f>IF(SER_hh_tes_in!M21=0,0,1000000/0.086*SER_hh_tes_in!M21/SER_hh_num_in!M21)</f>
        <v>0</v>
      </c>
      <c r="N21" s="100">
        <f>IF(SER_hh_tes_in!N21=0,0,1000000/0.086*SER_hh_tes_in!N21/SER_hh_num_in!N21)</f>
        <v>0</v>
      </c>
      <c r="O21" s="100">
        <f>IF(SER_hh_tes_in!O21=0,0,1000000/0.086*SER_hh_tes_in!O21/SER_hh_num_in!O21)</f>
        <v>0</v>
      </c>
      <c r="P21" s="100">
        <f>IF(SER_hh_tes_in!P21=0,0,1000000/0.086*SER_hh_tes_in!P21/SER_hh_num_in!P21)</f>
        <v>0</v>
      </c>
      <c r="Q21" s="100">
        <f>IF(SER_hh_tes_in!Q21=0,0,1000000/0.086*SER_hh_tes_in!Q21/SER_hh_num_in!Q21)</f>
        <v>0</v>
      </c>
    </row>
    <row r="22" spans="1:17" ht="12" customHeight="1" x14ac:dyDescent="0.25">
      <c r="A22" s="88" t="s">
        <v>99</v>
      </c>
      <c r="B22" s="100"/>
      <c r="C22" s="100">
        <f>IF(SER_hh_tes_in!C22=0,0,1000000/0.086*SER_hh_tes_in!C22/SER_hh_num_in!C22)</f>
        <v>0</v>
      </c>
      <c r="D22" s="100">
        <f>IF(SER_hh_tes_in!D22=0,0,1000000/0.086*SER_hh_tes_in!D22/SER_hh_num_in!D22)</f>
        <v>0</v>
      </c>
      <c r="E22" s="100">
        <f>IF(SER_hh_tes_in!E22=0,0,1000000/0.086*SER_hh_tes_in!E22/SER_hh_num_in!E22)</f>
        <v>0</v>
      </c>
      <c r="F22" s="100">
        <f>IF(SER_hh_tes_in!F22=0,0,1000000/0.086*SER_hh_tes_in!F22/SER_hh_num_in!F22)</f>
        <v>0</v>
      </c>
      <c r="G22" s="100">
        <f>IF(SER_hh_tes_in!G22=0,0,1000000/0.086*SER_hh_tes_in!G22/SER_hh_num_in!G22)</f>
        <v>0</v>
      </c>
      <c r="H22" s="100">
        <f>IF(SER_hh_tes_in!H22=0,0,1000000/0.086*SER_hh_tes_in!H22/SER_hh_num_in!H22)</f>
        <v>0</v>
      </c>
      <c r="I22" s="100">
        <f>IF(SER_hh_tes_in!I22=0,0,1000000/0.086*SER_hh_tes_in!I22/SER_hh_num_in!I22)</f>
        <v>0</v>
      </c>
      <c r="J22" s="100">
        <f>IF(SER_hh_tes_in!J22=0,0,1000000/0.086*SER_hh_tes_in!J22/SER_hh_num_in!J22)</f>
        <v>0</v>
      </c>
      <c r="K22" s="100">
        <f>IF(SER_hh_tes_in!K22=0,0,1000000/0.086*SER_hh_tes_in!K22/SER_hh_num_in!K22)</f>
        <v>0</v>
      </c>
      <c r="L22" s="100">
        <f>IF(SER_hh_tes_in!L22=0,0,1000000/0.086*SER_hh_tes_in!L22/SER_hh_num_in!L22)</f>
        <v>0</v>
      </c>
      <c r="M22" s="100">
        <f>IF(SER_hh_tes_in!M22=0,0,1000000/0.086*SER_hh_tes_in!M22/SER_hh_num_in!M22)</f>
        <v>0</v>
      </c>
      <c r="N22" s="100">
        <f>IF(SER_hh_tes_in!N22=0,0,1000000/0.086*SER_hh_tes_in!N22/SER_hh_num_in!N22)</f>
        <v>0</v>
      </c>
      <c r="O22" s="100">
        <f>IF(SER_hh_tes_in!O22=0,0,1000000/0.086*SER_hh_tes_in!O22/SER_hh_num_in!O22)</f>
        <v>0</v>
      </c>
      <c r="P22" s="100">
        <f>IF(SER_hh_tes_in!P22=0,0,1000000/0.086*SER_hh_tes_in!P22/SER_hh_num_in!P22)</f>
        <v>0</v>
      </c>
      <c r="Q22" s="100">
        <f>IF(SER_hh_tes_in!Q22=0,0,1000000/0.086*SER_hh_tes_in!Q22/SER_hh_num_in!Q22)</f>
        <v>0</v>
      </c>
    </row>
    <row r="23" spans="1:17" ht="12" customHeight="1" x14ac:dyDescent="0.25">
      <c r="A23" s="88" t="s">
        <v>98</v>
      </c>
      <c r="B23" s="100"/>
      <c r="C23" s="100">
        <f>IF(SER_hh_tes_in!C23=0,0,1000000/0.086*SER_hh_tes_in!C23/SER_hh_num_in!C23)</f>
        <v>6970.472852989109</v>
      </c>
      <c r="D23" s="100">
        <f>IF(SER_hh_tes_in!D23=0,0,1000000/0.086*SER_hh_tes_in!D23/SER_hh_num_in!D23)</f>
        <v>7060.4563496845576</v>
      </c>
      <c r="E23" s="100">
        <f>IF(SER_hh_tes_in!E23=0,0,1000000/0.086*SER_hh_tes_in!E23/SER_hh_num_in!E23)</f>
        <v>6820.826955856216</v>
      </c>
      <c r="F23" s="100">
        <f>IF(SER_hh_tes_in!F23=0,0,1000000/0.086*SER_hh_tes_in!F23/SER_hh_num_in!F23)</f>
        <v>7047.4031152911202</v>
      </c>
      <c r="G23" s="100">
        <f>IF(SER_hh_tes_in!G23=0,0,1000000/0.086*SER_hh_tes_in!G23/SER_hh_num_in!G23)</f>
        <v>7110.2101827893111</v>
      </c>
      <c r="H23" s="100">
        <f>IF(SER_hh_tes_in!H23=0,0,1000000/0.086*SER_hh_tes_in!H23/SER_hh_num_in!H23)</f>
        <v>7181.029123936406</v>
      </c>
      <c r="I23" s="100">
        <f>IF(SER_hh_tes_in!I23=0,0,1000000/0.086*SER_hh_tes_in!I23/SER_hh_num_in!I23)</f>
        <v>7181.1201728287788</v>
      </c>
      <c r="J23" s="100">
        <f>IF(SER_hh_tes_in!J23=0,0,1000000/0.086*SER_hh_tes_in!J23/SER_hh_num_in!J23)</f>
        <v>7193.7371666575073</v>
      </c>
      <c r="K23" s="100">
        <f>IF(SER_hh_tes_in!K23=0,0,1000000/0.086*SER_hh_tes_in!K23/SER_hh_num_in!K23)</f>
        <v>7194.6548888786065</v>
      </c>
      <c r="L23" s="100">
        <f>IF(SER_hh_tes_in!L23=0,0,1000000/0.086*SER_hh_tes_in!L23/SER_hh_num_in!L23)</f>
        <v>7035.395801385107</v>
      </c>
      <c r="M23" s="100">
        <f>IF(SER_hh_tes_in!M23=0,0,1000000/0.086*SER_hh_tes_in!M23/SER_hh_num_in!M23)</f>
        <v>6999.2381689634922</v>
      </c>
      <c r="N23" s="100">
        <f>IF(SER_hh_tes_in!N23=0,0,1000000/0.086*SER_hh_tes_in!N23/SER_hh_num_in!N23)</f>
        <v>7051.6656900825992</v>
      </c>
      <c r="O23" s="100">
        <f>IF(SER_hh_tes_in!O23=0,0,1000000/0.086*SER_hh_tes_in!O23/SER_hh_num_in!O23)</f>
        <v>7275.9941984753223</v>
      </c>
      <c r="P23" s="100">
        <f>IF(SER_hh_tes_in!P23=0,0,1000000/0.086*SER_hh_tes_in!P23/SER_hh_num_in!P23)</f>
        <v>7134.4747392800145</v>
      </c>
      <c r="Q23" s="100">
        <f>IF(SER_hh_tes_in!Q23=0,0,1000000/0.086*SER_hh_tes_in!Q23/SER_hh_num_in!Q23)</f>
        <v>7474.7517562015992</v>
      </c>
    </row>
    <row r="24" spans="1:17" ht="12" customHeight="1" x14ac:dyDescent="0.25">
      <c r="A24" s="88" t="s">
        <v>34</v>
      </c>
      <c r="B24" s="100"/>
      <c r="C24" s="100">
        <f>IF(SER_hh_tes_in!C24=0,0,1000000/0.086*SER_hh_tes_in!C24/SER_hh_num_in!C24)</f>
        <v>0</v>
      </c>
      <c r="D24" s="100">
        <f>IF(SER_hh_tes_in!D24=0,0,1000000/0.086*SER_hh_tes_in!D24/SER_hh_num_in!D24)</f>
        <v>0</v>
      </c>
      <c r="E24" s="100">
        <f>IF(SER_hh_tes_in!E24=0,0,1000000/0.086*SER_hh_tes_in!E24/SER_hh_num_in!E24)</f>
        <v>0</v>
      </c>
      <c r="F24" s="100">
        <f>IF(SER_hh_tes_in!F24=0,0,1000000/0.086*SER_hh_tes_in!F24/SER_hh_num_in!F24)</f>
        <v>0</v>
      </c>
      <c r="G24" s="100">
        <f>IF(SER_hh_tes_in!G24=0,0,1000000/0.086*SER_hh_tes_in!G24/SER_hh_num_in!G24)</f>
        <v>0</v>
      </c>
      <c r="H24" s="100">
        <f>IF(SER_hh_tes_in!H24=0,0,1000000/0.086*SER_hh_tes_in!H24/SER_hh_num_in!H24)</f>
        <v>0</v>
      </c>
      <c r="I24" s="100">
        <f>IF(SER_hh_tes_in!I24=0,0,1000000/0.086*SER_hh_tes_in!I24/SER_hh_num_in!I24)</f>
        <v>0</v>
      </c>
      <c r="J24" s="100">
        <f>IF(SER_hh_tes_in!J24=0,0,1000000/0.086*SER_hh_tes_in!J24/SER_hh_num_in!J24)</f>
        <v>0</v>
      </c>
      <c r="K24" s="100">
        <f>IF(SER_hh_tes_in!K24=0,0,1000000/0.086*SER_hh_tes_in!K24/SER_hh_num_in!K24)</f>
        <v>0</v>
      </c>
      <c r="L24" s="100">
        <f>IF(SER_hh_tes_in!L24=0,0,1000000/0.086*SER_hh_tes_in!L24/SER_hh_num_in!L24)</f>
        <v>0</v>
      </c>
      <c r="M24" s="100">
        <f>IF(SER_hh_tes_in!M24=0,0,1000000/0.086*SER_hh_tes_in!M24/SER_hh_num_in!M24)</f>
        <v>0</v>
      </c>
      <c r="N24" s="100">
        <f>IF(SER_hh_tes_in!N24=0,0,1000000/0.086*SER_hh_tes_in!N24/SER_hh_num_in!N24)</f>
        <v>0</v>
      </c>
      <c r="O24" s="100">
        <f>IF(SER_hh_tes_in!O24=0,0,1000000/0.086*SER_hh_tes_in!O24/SER_hh_num_in!O24)</f>
        <v>0</v>
      </c>
      <c r="P24" s="100">
        <f>IF(SER_hh_tes_in!P24=0,0,1000000/0.086*SER_hh_tes_in!P24/SER_hh_num_in!P24)</f>
        <v>0</v>
      </c>
      <c r="Q24" s="100">
        <f>IF(SER_hh_tes_in!Q24=0,0,1000000/0.086*SER_hh_tes_in!Q24/SER_hh_num_in!Q24)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IF(SER_hh_tes_in!C25=0,0,1000000/0.086*SER_hh_tes_in!C25/SER_hh_num_in!C25)</f>
        <v>6945.0243008420266</v>
      </c>
      <c r="D25" s="100">
        <f>IF(SER_hh_tes_in!D25=0,0,1000000/0.086*SER_hh_tes_in!D25/SER_hh_num_in!D25)</f>
        <v>6946.9760128776798</v>
      </c>
      <c r="E25" s="100">
        <f>IF(SER_hh_tes_in!E25=0,0,1000000/0.086*SER_hh_tes_in!E25/SER_hh_num_in!E25)</f>
        <v>6740.6082883946037</v>
      </c>
      <c r="F25" s="100">
        <f>IF(SER_hh_tes_in!F25=0,0,1000000/0.086*SER_hh_tes_in!F25/SER_hh_num_in!F25)</f>
        <v>6958.7620157435267</v>
      </c>
      <c r="G25" s="100">
        <f>IF(SER_hh_tes_in!G25=0,0,1000000/0.086*SER_hh_tes_in!G25/SER_hh_num_in!G25)</f>
        <v>6857.1032645019477</v>
      </c>
      <c r="H25" s="100">
        <f>IF(SER_hh_tes_in!H25=0,0,1000000/0.086*SER_hh_tes_in!H25/SER_hh_num_in!H25)</f>
        <v>6953.6289644500612</v>
      </c>
      <c r="I25" s="100">
        <f>IF(SER_hh_tes_in!I25=0,0,1000000/0.086*SER_hh_tes_in!I25/SER_hh_num_in!I25)</f>
        <v>6876.6111400393656</v>
      </c>
      <c r="J25" s="100">
        <f>IF(SER_hh_tes_in!J25=0,0,1000000/0.086*SER_hh_tes_in!J25/SER_hh_num_in!J25)</f>
        <v>6837.706188546048</v>
      </c>
      <c r="K25" s="100">
        <f>IF(SER_hh_tes_in!K25=0,0,1000000/0.086*SER_hh_tes_in!K25/SER_hh_num_in!K25)</f>
        <v>6818.1091325092275</v>
      </c>
      <c r="L25" s="100">
        <f>IF(SER_hh_tes_in!L25=0,0,1000000/0.086*SER_hh_tes_in!L25/SER_hh_num_in!L25)</f>
        <v>6809.4090941141121</v>
      </c>
      <c r="M25" s="100">
        <f>IF(SER_hh_tes_in!M25=0,0,1000000/0.086*SER_hh_tes_in!M25/SER_hh_num_in!M25)</f>
        <v>6899.9856060255252</v>
      </c>
      <c r="N25" s="100">
        <f>IF(SER_hh_tes_in!N25=0,0,1000000/0.086*SER_hh_tes_in!N25/SER_hh_num_in!N25)</f>
        <v>6925.4090812619179</v>
      </c>
      <c r="O25" s="100">
        <f>IF(SER_hh_tes_in!O25=0,0,1000000/0.086*SER_hh_tes_in!O25/SER_hh_num_in!O25)</f>
        <v>7048.0197358717023</v>
      </c>
      <c r="P25" s="100">
        <f>IF(SER_hh_tes_in!P25=0,0,1000000/0.086*SER_hh_tes_in!P25/SER_hh_num_in!P25)</f>
        <v>6944.9324118390632</v>
      </c>
      <c r="Q25" s="100">
        <f>IF(SER_hh_tes_in!Q25=0,0,1000000/0.086*SER_hh_tes_in!Q25/SER_hh_num_in!Q25)</f>
        <v>7239.9413231780445</v>
      </c>
    </row>
    <row r="26" spans="1:17" ht="12" customHeight="1" x14ac:dyDescent="0.25">
      <c r="A26" s="88" t="s">
        <v>30</v>
      </c>
      <c r="B26" s="22"/>
      <c r="C26" s="22">
        <f>IF(SER_hh_tes_in!C26=0,0,1000000/0.086*SER_hh_tes_in!C26/SER_hh_num_in!C26)</f>
        <v>6991.2481759475113</v>
      </c>
      <c r="D26" s="22">
        <f>IF(SER_hh_tes_in!D26=0,0,1000000/0.086*SER_hh_tes_in!D26/SER_hh_num_in!D26)</f>
        <v>6987.3899208504299</v>
      </c>
      <c r="E26" s="22">
        <f>IF(SER_hh_tes_in!E26=0,0,1000000/0.086*SER_hh_tes_in!E26/SER_hh_num_in!E26)</f>
        <v>6782.0775020833453</v>
      </c>
      <c r="F26" s="22">
        <f>IF(SER_hh_tes_in!F26=0,0,1000000/0.086*SER_hh_tes_in!F26/SER_hh_num_in!F26)</f>
        <v>7066.9802603483904</v>
      </c>
      <c r="G26" s="22">
        <f>IF(SER_hh_tes_in!G26=0,0,1000000/0.086*SER_hh_tes_in!G26/SER_hh_num_in!G26)</f>
        <v>7143.6893598317838</v>
      </c>
      <c r="H26" s="22">
        <f>IF(SER_hh_tes_in!H26=0,0,1000000/0.086*SER_hh_tes_in!H26/SER_hh_num_in!H26)</f>
        <v>7183.4568823967184</v>
      </c>
      <c r="I26" s="22">
        <f>IF(SER_hh_tes_in!I26=0,0,1000000/0.086*SER_hh_tes_in!I26/SER_hh_num_in!I26)</f>
        <v>7184.7730704444702</v>
      </c>
      <c r="J26" s="22">
        <f>IF(SER_hh_tes_in!J26=0,0,1000000/0.086*SER_hh_tes_in!J26/SER_hh_num_in!J26)</f>
        <v>7033.0799133162463</v>
      </c>
      <c r="K26" s="22">
        <f>IF(SER_hh_tes_in!K26=0,0,1000000/0.086*SER_hh_tes_in!K26/SER_hh_num_in!K26)</f>
        <v>4598.1763126730384</v>
      </c>
      <c r="L26" s="22">
        <f>IF(SER_hh_tes_in!L26=0,0,1000000/0.086*SER_hh_tes_in!L26/SER_hh_num_in!L26)</f>
        <v>6783.7081908869395</v>
      </c>
      <c r="M26" s="22">
        <f>IF(SER_hh_tes_in!M26=0,0,1000000/0.086*SER_hh_tes_in!M26/SER_hh_num_in!M26)</f>
        <v>7040.2036988737063</v>
      </c>
      <c r="N26" s="22">
        <f>IF(SER_hh_tes_in!N26=0,0,1000000/0.086*SER_hh_tes_in!N26/SER_hh_num_in!N26)</f>
        <v>7065.5582078061725</v>
      </c>
      <c r="O26" s="22">
        <f>IF(SER_hh_tes_in!O26=0,0,1000000/0.086*SER_hh_tes_in!O26/SER_hh_num_in!O26)</f>
        <v>7354.4034181559891</v>
      </c>
      <c r="P26" s="22">
        <f>IF(SER_hh_tes_in!P26=0,0,1000000/0.086*SER_hh_tes_in!P26/SER_hh_num_in!P26)</f>
        <v>7366.0841860267519</v>
      </c>
      <c r="Q26" s="22">
        <f>IF(SER_hh_tes_in!Q26=0,0,1000000/0.086*SER_hh_tes_in!Q26/SER_hh_num_in!Q26)</f>
        <v>7563.3029135699344</v>
      </c>
    </row>
    <row r="27" spans="1:17" ht="12" customHeight="1" x14ac:dyDescent="0.25">
      <c r="A27" s="93" t="s">
        <v>114</v>
      </c>
      <c r="B27" s="121"/>
      <c r="C27" s="116">
        <f>IF(SER_hh_tes_in!C27=0,0,1000000/0.086*SER_hh_tes_in!C27/SER_hh_num_in!C19)</f>
        <v>0</v>
      </c>
      <c r="D27" s="116">
        <f>IF(SER_hh_tes_in!D27=0,0,1000000/0.086*SER_hh_tes_in!D27/SER_hh_num_in!D19)</f>
        <v>0</v>
      </c>
      <c r="E27" s="116">
        <f>IF(SER_hh_tes_in!E27=0,0,1000000/0.086*SER_hh_tes_in!E27/SER_hh_num_in!E19)</f>
        <v>245.08134800953181</v>
      </c>
      <c r="F27" s="116">
        <f>IF(SER_hh_tes_in!F27=0,0,1000000/0.086*SER_hh_tes_in!F27/SER_hh_num_in!F19)</f>
        <v>58.152639765313438</v>
      </c>
      <c r="G27" s="116">
        <f>IF(SER_hh_tes_in!G27=0,0,1000000/0.086*SER_hh_tes_in!G27/SER_hh_num_in!G19)</f>
        <v>61.19311411185268</v>
      </c>
      <c r="H27" s="116">
        <f>IF(SER_hh_tes_in!H27=0,0,1000000/0.086*SER_hh_tes_in!H27/SER_hh_num_in!H19)</f>
        <v>60.660067853627069</v>
      </c>
      <c r="I27" s="116">
        <f>IF(SER_hh_tes_in!I27=0,0,1000000/0.086*SER_hh_tes_in!I27/SER_hh_num_in!I19)</f>
        <v>91.080025899631053</v>
      </c>
      <c r="J27" s="116">
        <f>IF(SER_hh_tes_in!J27=0,0,1000000/0.086*SER_hh_tes_in!J27/SER_hh_num_in!J19)</f>
        <v>175.15355693508872</v>
      </c>
      <c r="K27" s="116">
        <f>IF(SER_hh_tes_in!K27=0,0,1000000/0.086*SER_hh_tes_in!K27/SER_hh_num_in!K19)</f>
        <v>181.91255613121729</v>
      </c>
      <c r="L27" s="116">
        <f>IF(SER_hh_tes_in!L27=0,0,1000000/0.086*SER_hh_tes_in!L27/SER_hh_num_in!L19)</f>
        <v>327.29659694254946</v>
      </c>
      <c r="M27" s="116">
        <f>IF(SER_hh_tes_in!M27=0,0,1000000/0.086*SER_hh_tes_in!M27/SER_hh_num_in!M19)</f>
        <v>310.53008675470124</v>
      </c>
      <c r="N27" s="116">
        <f>IF(SER_hh_tes_in!N27=0,0,1000000/0.086*SER_hh_tes_in!N27/SER_hh_num_in!N19)</f>
        <v>351.10072586759554</v>
      </c>
      <c r="O27" s="116">
        <f>IF(SER_hh_tes_in!O27=0,0,1000000/0.086*SER_hh_tes_in!O27/SER_hh_num_in!O19)</f>
        <v>208.86844832752442</v>
      </c>
      <c r="P27" s="116">
        <f>IF(SER_hh_tes_in!P27=0,0,1000000/0.086*SER_hh_tes_in!P27/SER_hh_num_in!P19)</f>
        <v>311.85000018587942</v>
      </c>
      <c r="Q27" s="116">
        <f>IF(SER_hh_tes_in!Q27=0,0,1000000/0.086*SER_hh_tes_in!Q27/SER_hh_num_in!Q19)</f>
        <v>136.99453003873532</v>
      </c>
    </row>
    <row r="28" spans="1:17" ht="12" customHeight="1" x14ac:dyDescent="0.25">
      <c r="A28" s="91" t="s">
        <v>113</v>
      </c>
      <c r="B28" s="18"/>
      <c r="C28" s="117">
        <f>IF(SER_hh_tes_in!C27=0,0,1000000/0.086*SER_hh_tes_in!C27/SER_hh_num_in!C27)</f>
        <v>0</v>
      </c>
      <c r="D28" s="117">
        <f>IF(SER_hh_tes_in!D27=0,0,1000000/0.086*SER_hh_tes_in!D27/SER_hh_num_in!D27)</f>
        <v>0</v>
      </c>
      <c r="E28" s="117">
        <f>IF(SER_hh_tes_in!E27=0,0,1000000/0.086*SER_hh_tes_in!E27/SER_hh_num_in!E27)</f>
        <v>2602.5362342282624</v>
      </c>
      <c r="F28" s="117">
        <f>IF(SER_hh_tes_in!F27=0,0,1000000/0.086*SER_hh_tes_in!F27/SER_hh_num_in!F27)</f>
        <v>2629.8734054667812</v>
      </c>
      <c r="G28" s="117">
        <f>IF(SER_hh_tes_in!G27=0,0,1000000/0.086*SER_hh_tes_in!G27/SER_hh_num_in!G27)</f>
        <v>2652.3362738564383</v>
      </c>
      <c r="H28" s="117">
        <f>IF(SER_hh_tes_in!H27=0,0,1000000/0.086*SER_hh_tes_in!H27/SER_hh_num_in!H27)</f>
        <v>2680.7270952000808</v>
      </c>
      <c r="I28" s="117">
        <f>IF(SER_hh_tes_in!I27=0,0,1000000/0.086*SER_hh_tes_in!I27/SER_hh_num_in!I27)</f>
        <v>2693.5000181007003</v>
      </c>
      <c r="J28" s="117">
        <f>IF(SER_hh_tes_in!J27=0,0,1000000/0.086*SER_hh_tes_in!J27/SER_hh_num_in!J27)</f>
        <v>2711.0524938195904</v>
      </c>
      <c r="K28" s="117">
        <f>IF(SER_hh_tes_in!K27=0,0,1000000/0.086*SER_hh_tes_in!K27/SER_hh_num_in!K27)</f>
        <v>2700.8284361975566</v>
      </c>
      <c r="L28" s="117">
        <f>IF(SER_hh_tes_in!L27=0,0,1000000/0.086*SER_hh_tes_in!L27/SER_hh_num_in!L27)</f>
        <v>2709.7411376424998</v>
      </c>
      <c r="M28" s="117">
        <f>IF(SER_hh_tes_in!M27=0,0,1000000/0.086*SER_hh_tes_in!M27/SER_hh_num_in!M27)</f>
        <v>2713.9829232032635</v>
      </c>
      <c r="N28" s="117">
        <f>IF(SER_hh_tes_in!N27=0,0,1000000/0.086*SER_hh_tes_in!N27/SER_hh_num_in!N27)</f>
        <v>2727.1048214055336</v>
      </c>
      <c r="O28" s="117">
        <f>IF(SER_hh_tes_in!O27=0,0,1000000/0.086*SER_hh_tes_in!O27/SER_hh_num_in!O27)</f>
        <v>2739.8120235059037</v>
      </c>
      <c r="P28" s="117">
        <f>IF(SER_hh_tes_in!P27=0,0,1000000/0.086*SER_hh_tes_in!P27/SER_hh_num_in!P27)</f>
        <v>2756.2876673260253</v>
      </c>
      <c r="Q28" s="117">
        <f>IF(SER_hh_tes_in!Q27=0,0,1000000/0.086*SER_hh_tes_in!Q27/SER_hh_num_in!Q27)</f>
        <v>2785.7615264199903</v>
      </c>
    </row>
    <row r="29" spans="1:17" ht="12.95" customHeight="1" x14ac:dyDescent="0.25">
      <c r="A29" s="90" t="s">
        <v>46</v>
      </c>
      <c r="B29" s="101"/>
      <c r="C29" s="101">
        <f>IF(SER_hh_tes_in!C29=0,0,1000000/0.086*SER_hh_tes_in!C29/SER_hh_num_in!C29)</f>
        <v>7225.7576544447011</v>
      </c>
      <c r="D29" s="101">
        <f>IF(SER_hh_tes_in!D29=0,0,1000000/0.086*SER_hh_tes_in!D29/SER_hh_num_in!D29)</f>
        <v>7062.9307335646799</v>
      </c>
      <c r="E29" s="101">
        <f>IF(SER_hh_tes_in!E29=0,0,1000000/0.086*SER_hh_tes_in!E29/SER_hh_num_in!E29)</f>
        <v>7027.8377611263222</v>
      </c>
      <c r="F29" s="101">
        <f>IF(SER_hh_tes_in!F29=0,0,1000000/0.086*SER_hh_tes_in!F29/SER_hh_num_in!F29)</f>
        <v>7144.5715964089322</v>
      </c>
      <c r="G29" s="101">
        <f>IF(SER_hh_tes_in!G29=0,0,1000000/0.086*SER_hh_tes_in!G29/SER_hh_num_in!G29)</f>
        <v>7155.890007062224</v>
      </c>
      <c r="H29" s="101">
        <f>IF(SER_hh_tes_in!H29=0,0,1000000/0.086*SER_hh_tes_in!H29/SER_hh_num_in!H29)</f>
        <v>7219.7708787915253</v>
      </c>
      <c r="I29" s="101">
        <f>IF(SER_hh_tes_in!I29=0,0,1000000/0.086*SER_hh_tes_in!I29/SER_hh_num_in!I29)</f>
        <v>7387.2854365916555</v>
      </c>
      <c r="J29" s="101">
        <f>IF(SER_hh_tes_in!J29=0,0,1000000/0.086*SER_hh_tes_in!J29/SER_hh_num_in!J29)</f>
        <v>7523.4156700117337</v>
      </c>
      <c r="K29" s="101">
        <f>IF(SER_hh_tes_in!K29=0,0,1000000/0.086*SER_hh_tes_in!K29/SER_hh_num_in!K29)</f>
        <v>7572.5582230056043</v>
      </c>
      <c r="L29" s="101">
        <f>IF(SER_hh_tes_in!L29=0,0,1000000/0.086*SER_hh_tes_in!L29/SER_hh_num_in!L29)</f>
        <v>7534.6216210022685</v>
      </c>
      <c r="M29" s="101">
        <f>IF(SER_hh_tes_in!M29=0,0,1000000/0.086*SER_hh_tes_in!M29/SER_hh_num_in!M29)</f>
        <v>7545.0361931496682</v>
      </c>
      <c r="N29" s="101">
        <f>IF(SER_hh_tes_in!N29=0,0,1000000/0.086*SER_hh_tes_in!N29/SER_hh_num_in!N29)</f>
        <v>7552.8936455360272</v>
      </c>
      <c r="O29" s="101">
        <f>IF(SER_hh_tes_in!O29=0,0,1000000/0.086*SER_hh_tes_in!O29/SER_hh_num_in!O29)</f>
        <v>8008.2620192677632</v>
      </c>
      <c r="P29" s="101">
        <f>IF(SER_hh_tes_in!P29=0,0,1000000/0.086*SER_hh_tes_in!P29/SER_hh_num_in!P29)</f>
        <v>7846.9093071680463</v>
      </c>
      <c r="Q29" s="101">
        <f>IF(SER_hh_tes_in!Q29=0,0,1000000/0.086*SER_hh_tes_in!Q29/SER_hh_num_in!Q29)</f>
        <v>7811.3357959602663</v>
      </c>
    </row>
    <row r="30" spans="1:17" s="28" customFormat="1" ht="12" customHeight="1" x14ac:dyDescent="0.25">
      <c r="A30" s="88" t="s">
        <v>66</v>
      </c>
      <c r="B30" s="100"/>
      <c r="C30" s="100">
        <f>IF(SER_hh_tes_in!C30=0,0,1000000/0.086*SER_hh_tes_in!C30/SER_hh_num_in!C30)</f>
        <v>0</v>
      </c>
      <c r="D30" s="100">
        <f>IF(SER_hh_tes_in!D30=0,0,1000000/0.086*SER_hh_tes_in!D30/SER_hh_num_in!D30)</f>
        <v>0</v>
      </c>
      <c r="E30" s="100">
        <f>IF(SER_hh_tes_in!E30=0,0,1000000/0.086*SER_hh_tes_in!E30/SER_hh_num_in!E30)</f>
        <v>0</v>
      </c>
      <c r="F30" s="100">
        <f>IF(SER_hh_tes_in!F30=0,0,1000000/0.086*SER_hh_tes_in!F30/SER_hh_num_in!F30)</f>
        <v>0</v>
      </c>
      <c r="G30" s="100">
        <f>IF(SER_hh_tes_in!G30=0,0,1000000/0.086*SER_hh_tes_in!G30/SER_hh_num_in!G30)</f>
        <v>0</v>
      </c>
      <c r="H30" s="100">
        <f>IF(SER_hh_tes_in!H30=0,0,1000000/0.086*SER_hh_tes_in!H30/SER_hh_num_in!H30)</f>
        <v>0</v>
      </c>
      <c r="I30" s="100">
        <f>IF(SER_hh_tes_in!I30=0,0,1000000/0.086*SER_hh_tes_in!I30/SER_hh_num_in!I30)</f>
        <v>0</v>
      </c>
      <c r="J30" s="100">
        <f>IF(SER_hh_tes_in!J30=0,0,1000000/0.086*SER_hh_tes_in!J30/SER_hh_num_in!J30)</f>
        <v>0</v>
      </c>
      <c r="K30" s="100">
        <f>IF(SER_hh_tes_in!K30=0,0,1000000/0.086*SER_hh_tes_in!K30/SER_hh_num_in!K30)</f>
        <v>0</v>
      </c>
      <c r="L30" s="100">
        <f>IF(SER_hh_tes_in!L30=0,0,1000000/0.086*SER_hh_tes_in!L30/SER_hh_num_in!L30)</f>
        <v>0</v>
      </c>
      <c r="M30" s="100">
        <f>IF(SER_hh_tes_in!M30=0,0,1000000/0.086*SER_hh_tes_in!M30/SER_hh_num_in!M30)</f>
        <v>0</v>
      </c>
      <c r="N30" s="100">
        <f>IF(SER_hh_tes_in!N30=0,0,1000000/0.086*SER_hh_tes_in!N30/SER_hh_num_in!N30)</f>
        <v>0</v>
      </c>
      <c r="O30" s="100">
        <f>IF(SER_hh_tes_in!O30=0,0,1000000/0.086*SER_hh_tes_in!O30/SER_hh_num_in!O30)</f>
        <v>0</v>
      </c>
      <c r="P30" s="100">
        <f>IF(SER_hh_tes_in!P30=0,0,1000000/0.086*SER_hh_tes_in!P30/SER_hh_num_in!P30)</f>
        <v>0</v>
      </c>
      <c r="Q30" s="100">
        <f>IF(SER_hh_tes_in!Q30=0,0,1000000/0.086*SER_hh_tes_in!Q30/SER_hh_num_in!Q30)</f>
        <v>0</v>
      </c>
    </row>
    <row r="31" spans="1:17" ht="12" customHeight="1" x14ac:dyDescent="0.25">
      <c r="A31" s="88" t="s">
        <v>98</v>
      </c>
      <c r="B31" s="100"/>
      <c r="C31" s="100">
        <f>IF(SER_hh_tes_in!C31=0,0,1000000/0.086*SER_hh_tes_in!C31/SER_hh_num_in!C31)</f>
        <v>7249.2238111941233</v>
      </c>
      <c r="D31" s="100">
        <f>IF(SER_hh_tes_in!D31=0,0,1000000/0.086*SER_hh_tes_in!D31/SER_hh_num_in!D31)</f>
        <v>7285.7067196643529</v>
      </c>
      <c r="E31" s="100">
        <f>IF(SER_hh_tes_in!E31=0,0,1000000/0.086*SER_hh_tes_in!E31/SER_hh_num_in!E31)</f>
        <v>7280.3991490992748</v>
      </c>
      <c r="F31" s="100">
        <f>IF(SER_hh_tes_in!F31=0,0,1000000/0.086*SER_hh_tes_in!F31/SER_hh_num_in!F31)</f>
        <v>7386.9916872954454</v>
      </c>
      <c r="G31" s="100">
        <f>IF(SER_hh_tes_in!G31=0,0,1000000/0.086*SER_hh_tes_in!G31/SER_hh_num_in!G31)</f>
        <v>7443.5804925302973</v>
      </c>
      <c r="H31" s="100">
        <f>IF(SER_hh_tes_in!H31=0,0,1000000/0.086*SER_hh_tes_in!H31/SER_hh_num_in!H31)</f>
        <v>7524.4075815457845</v>
      </c>
      <c r="I31" s="100">
        <f>IF(SER_hh_tes_in!I31=0,0,1000000/0.086*SER_hh_tes_in!I31/SER_hh_num_in!I31)</f>
        <v>7659.2576498178687</v>
      </c>
      <c r="J31" s="100">
        <f>IF(SER_hh_tes_in!J31=0,0,1000000/0.086*SER_hh_tes_in!J31/SER_hh_num_in!J31)</f>
        <v>7769.2691676326895</v>
      </c>
      <c r="K31" s="100">
        <f>IF(SER_hh_tes_in!K31=0,0,1000000/0.086*SER_hh_tes_in!K31/SER_hh_num_in!K31)</f>
        <v>7757.756194046714</v>
      </c>
      <c r="L31" s="100">
        <f>IF(SER_hh_tes_in!L31=0,0,1000000/0.086*SER_hh_tes_in!L31/SER_hh_num_in!L31)</f>
        <v>7849.9905836959488</v>
      </c>
      <c r="M31" s="100">
        <f>IF(SER_hh_tes_in!M31=0,0,1000000/0.086*SER_hh_tes_in!M31/SER_hh_num_in!M31)</f>
        <v>7877.0680484953691</v>
      </c>
      <c r="N31" s="100">
        <f>IF(SER_hh_tes_in!N31=0,0,1000000/0.086*SER_hh_tes_in!N31/SER_hh_num_in!N31)</f>
        <v>7895.9100569127686</v>
      </c>
      <c r="O31" s="100">
        <f>IF(SER_hh_tes_in!O31=0,0,1000000/0.086*SER_hh_tes_in!O31/SER_hh_num_in!O31)</f>
        <v>8016.7061051376131</v>
      </c>
      <c r="P31" s="100">
        <f>IF(SER_hh_tes_in!P31=0,0,1000000/0.086*SER_hh_tes_in!P31/SER_hh_num_in!P31)</f>
        <v>7973.9871749784161</v>
      </c>
      <c r="Q31" s="100">
        <f>IF(SER_hh_tes_in!Q31=0,0,1000000/0.086*SER_hh_tes_in!Q31/SER_hh_num_in!Q31)</f>
        <v>7951.818122306101</v>
      </c>
    </row>
    <row r="32" spans="1:17" ht="12" customHeight="1" x14ac:dyDescent="0.25">
      <c r="A32" s="88" t="s">
        <v>34</v>
      </c>
      <c r="B32" s="100"/>
      <c r="C32" s="100">
        <f>IF(SER_hh_tes_in!C32=0,0,1000000/0.086*SER_hh_tes_in!C32/SER_hh_num_in!C32)</f>
        <v>0</v>
      </c>
      <c r="D32" s="100">
        <f>IF(SER_hh_tes_in!D32=0,0,1000000/0.086*SER_hh_tes_in!D32/SER_hh_num_in!D32)</f>
        <v>0</v>
      </c>
      <c r="E32" s="100">
        <f>IF(SER_hh_tes_in!E32=0,0,1000000/0.086*SER_hh_tes_in!E32/SER_hh_num_in!E32)</f>
        <v>0</v>
      </c>
      <c r="F32" s="100">
        <f>IF(SER_hh_tes_in!F32=0,0,1000000/0.086*SER_hh_tes_in!F32/SER_hh_num_in!F32)</f>
        <v>0</v>
      </c>
      <c r="G32" s="100">
        <f>IF(SER_hh_tes_in!G32=0,0,1000000/0.086*SER_hh_tes_in!G32/SER_hh_num_in!G32)</f>
        <v>0</v>
      </c>
      <c r="H32" s="100">
        <f>IF(SER_hh_tes_in!H32=0,0,1000000/0.086*SER_hh_tes_in!H32/SER_hh_num_in!H32)</f>
        <v>0</v>
      </c>
      <c r="I32" s="100">
        <f>IF(SER_hh_tes_in!I32=0,0,1000000/0.086*SER_hh_tes_in!I32/SER_hh_num_in!I32)</f>
        <v>0</v>
      </c>
      <c r="J32" s="100">
        <f>IF(SER_hh_tes_in!J32=0,0,1000000/0.086*SER_hh_tes_in!J32/SER_hh_num_in!J32)</f>
        <v>0</v>
      </c>
      <c r="K32" s="100">
        <f>IF(SER_hh_tes_in!K32=0,0,1000000/0.086*SER_hh_tes_in!K32/SER_hh_num_in!K32)</f>
        <v>0</v>
      </c>
      <c r="L32" s="100">
        <f>IF(SER_hh_tes_in!L32=0,0,1000000/0.086*SER_hh_tes_in!L32/SER_hh_num_in!L32)</f>
        <v>0</v>
      </c>
      <c r="M32" s="100">
        <f>IF(SER_hh_tes_in!M32=0,0,1000000/0.086*SER_hh_tes_in!M32/SER_hh_num_in!M32)</f>
        <v>0</v>
      </c>
      <c r="N32" s="100">
        <f>IF(SER_hh_tes_in!N32=0,0,1000000/0.086*SER_hh_tes_in!N32/SER_hh_num_in!N32)</f>
        <v>0</v>
      </c>
      <c r="O32" s="100">
        <f>IF(SER_hh_tes_in!O32=0,0,1000000/0.086*SER_hh_tes_in!O32/SER_hh_num_in!O32)</f>
        <v>0</v>
      </c>
      <c r="P32" s="100">
        <f>IF(SER_hh_tes_in!P32=0,0,1000000/0.086*SER_hh_tes_in!P32/SER_hh_num_in!P32)</f>
        <v>0</v>
      </c>
      <c r="Q32" s="100">
        <f>IF(SER_hh_tes_in!Q32=0,0,1000000/0.086*SER_hh_tes_in!Q32/SER_hh_num_in!Q32)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IF(SER_hh_tes_in!C33=0,0,1000000/0.086*SER_hh_tes_in!C33/SER_hh_num_in!C33)</f>
        <v>6912.1325807969079</v>
      </c>
      <c r="D33" s="18">
        <f>IF(SER_hh_tes_in!D33=0,0,1000000/0.086*SER_hh_tes_in!D33/SER_hh_num_in!D33)</f>
        <v>6936.8760894868747</v>
      </c>
      <c r="E33" s="18">
        <f>IF(SER_hh_tes_in!E33=0,0,1000000/0.086*SER_hh_tes_in!E33/SER_hh_num_in!E33)</f>
        <v>6914.817655162723</v>
      </c>
      <c r="F33" s="18">
        <f>IF(SER_hh_tes_in!F33=0,0,1000000/0.086*SER_hh_tes_in!F33/SER_hh_num_in!F33)</f>
        <v>6984.3770728647905</v>
      </c>
      <c r="G33" s="18">
        <f>IF(SER_hh_tes_in!G33=0,0,1000000/0.086*SER_hh_tes_in!G33/SER_hh_num_in!G33)</f>
        <v>7033.980801395629</v>
      </c>
      <c r="H33" s="18">
        <f>IF(SER_hh_tes_in!H33=0,0,1000000/0.086*SER_hh_tes_in!H33/SER_hh_num_in!H33)</f>
        <v>7114.2535816919826</v>
      </c>
      <c r="I33" s="18">
        <f>IF(SER_hh_tes_in!I33=0,0,1000000/0.086*SER_hh_tes_in!I33/SER_hh_num_in!I33)</f>
        <v>7233.3476872604206</v>
      </c>
      <c r="J33" s="18">
        <f>IF(SER_hh_tes_in!J33=0,0,1000000/0.086*SER_hh_tes_in!J33/SER_hh_num_in!J33)</f>
        <v>7304.6735697119047</v>
      </c>
      <c r="K33" s="18">
        <f>IF(SER_hh_tes_in!K33=0,0,1000000/0.086*SER_hh_tes_in!K33/SER_hh_num_in!K33)</f>
        <v>7238.0089491811941</v>
      </c>
      <c r="L33" s="18">
        <f>IF(SER_hh_tes_in!L33=0,0,1000000/0.086*SER_hh_tes_in!L33/SER_hh_num_in!L33)</f>
        <v>7325.9274950436484</v>
      </c>
      <c r="M33" s="18">
        <f>IF(SER_hh_tes_in!M33=0,0,1000000/0.086*SER_hh_tes_in!M33/SER_hh_num_in!M33)</f>
        <v>7340.4942188469831</v>
      </c>
      <c r="N33" s="18">
        <f>IF(SER_hh_tes_in!N33=0,0,1000000/0.086*SER_hh_tes_in!N33/SER_hh_num_in!N33)</f>
        <v>7367.8988674672391</v>
      </c>
      <c r="O33" s="18">
        <f>IF(SER_hh_tes_in!O33=0,0,1000000/0.086*SER_hh_tes_in!O33/SER_hh_num_in!O33)</f>
        <v>7457.2507143650319</v>
      </c>
      <c r="P33" s="18">
        <f>IF(SER_hh_tes_in!P33=0,0,1000000/0.086*SER_hh_tes_in!P33/SER_hh_num_in!P33)</f>
        <v>7705.4668540436815</v>
      </c>
      <c r="Q33" s="18">
        <f>IF(SER_hh_tes_in!Q33=0,0,1000000/0.086*SER_hh_tes_in!Q33/SER_hh_num_in!Q33)</f>
        <v>7770.2716816420607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/>
      <c r="C3" s="106">
        <f>IF(SER_hh_emi_in!C3=0,0,1000000*SER_hh_emi_in!C3/SER_hh_num_in!C3)</f>
        <v>19219.894961033024</v>
      </c>
      <c r="D3" s="106">
        <f>IF(SER_hh_emi_in!D3=0,0,1000000*SER_hh_emi_in!D3/SER_hh_num_in!D3)</f>
        <v>17066.481702741708</v>
      </c>
      <c r="E3" s="106">
        <f>IF(SER_hh_emi_in!E3=0,0,1000000*SER_hh_emi_in!E3/SER_hh_num_in!E3)</f>
        <v>19818.303039687813</v>
      </c>
      <c r="F3" s="106">
        <f>IF(SER_hh_emi_in!F3=0,0,1000000*SER_hh_emi_in!F3/SER_hh_num_in!F3)</f>
        <v>20720.365098198345</v>
      </c>
      <c r="G3" s="106">
        <f>IF(SER_hh_emi_in!G3=0,0,1000000*SER_hh_emi_in!G3/SER_hh_num_in!G3)</f>
        <v>16948.446936205564</v>
      </c>
      <c r="H3" s="106">
        <f>IF(SER_hh_emi_in!H3=0,0,1000000*SER_hh_emi_in!H3/SER_hh_num_in!H3)</f>
        <v>17038.721130052869</v>
      </c>
      <c r="I3" s="106">
        <f>IF(SER_hh_emi_in!I3=0,0,1000000*SER_hh_emi_in!I3/SER_hh_num_in!I3)</f>
        <v>12223.824858126674</v>
      </c>
      <c r="J3" s="106">
        <f>IF(SER_hh_emi_in!J3=0,0,1000000*SER_hh_emi_in!J3/SER_hh_num_in!J3)</f>
        <v>14474.450770324749</v>
      </c>
      <c r="K3" s="106">
        <f>IF(SER_hh_emi_in!K3=0,0,1000000*SER_hh_emi_in!K3/SER_hh_num_in!K3)</f>
        <v>4048.8794869534295</v>
      </c>
      <c r="L3" s="106">
        <f>IF(SER_hh_emi_in!L3=0,0,1000000*SER_hh_emi_in!L3/SER_hh_num_in!L3)</f>
        <v>5392.8126664701631</v>
      </c>
      <c r="M3" s="106">
        <f>IF(SER_hh_emi_in!M3=0,0,1000000*SER_hh_emi_in!M3/SER_hh_num_in!M3)</f>
        <v>11666.784976859873</v>
      </c>
      <c r="N3" s="106">
        <f>IF(SER_hh_emi_in!N3=0,0,1000000*SER_hh_emi_in!N3/SER_hh_num_in!N3)</f>
        <v>5795.0823657589863</v>
      </c>
      <c r="O3" s="106">
        <f>IF(SER_hh_emi_in!O3=0,0,1000000*SER_hh_emi_in!O3/SER_hh_num_in!O3)</f>
        <v>10508.22084163141</v>
      </c>
      <c r="P3" s="106">
        <f>IF(SER_hh_emi_in!P3=0,0,1000000*SER_hh_emi_in!P3/SER_hh_num_in!P3)</f>
        <v>7076.8042393268506</v>
      </c>
      <c r="Q3" s="106">
        <f>IF(SER_hh_emi_in!Q3=0,0,1000000*SER_hh_emi_in!Q3/SER_hh_num_in!Q3)</f>
        <v>8378.0272190418109</v>
      </c>
    </row>
    <row r="4" spans="1:17" ht="12.95" customHeight="1" x14ac:dyDescent="0.25">
      <c r="A4" s="90" t="s">
        <v>44</v>
      </c>
      <c r="B4" s="101"/>
      <c r="C4" s="101">
        <f>IF(SER_hh_emi_in!C4=0,0,1000000*SER_hh_emi_in!C4/SER_hh_num_in!C4)</f>
        <v>15766.583305318212</v>
      </c>
      <c r="D4" s="101">
        <f>IF(SER_hh_emi_in!D4=0,0,1000000*SER_hh_emi_in!D4/SER_hh_num_in!D4)</f>
        <v>14941.544363741847</v>
      </c>
      <c r="E4" s="101">
        <f>IF(SER_hh_emi_in!E4=0,0,1000000*SER_hh_emi_in!E4/SER_hh_num_in!E4)</f>
        <v>18069.282676416344</v>
      </c>
      <c r="F4" s="101">
        <f>IF(SER_hh_emi_in!F4=0,0,1000000*SER_hh_emi_in!F4/SER_hh_num_in!F4)</f>
        <v>18836.852140104729</v>
      </c>
      <c r="G4" s="101">
        <f>IF(SER_hh_emi_in!G4=0,0,1000000*SER_hh_emi_in!G4/SER_hh_num_in!G4)</f>
        <v>15033.334661738378</v>
      </c>
      <c r="H4" s="101">
        <f>IF(SER_hh_emi_in!H4=0,0,1000000*SER_hh_emi_in!H4/SER_hh_num_in!H4)</f>
        <v>15276.102014757787</v>
      </c>
      <c r="I4" s="101">
        <f>IF(SER_hh_emi_in!I4=0,0,1000000*SER_hh_emi_in!I4/SER_hh_num_in!I4)</f>
        <v>10127.187140334392</v>
      </c>
      <c r="J4" s="101">
        <f>IF(SER_hh_emi_in!J4=0,0,1000000*SER_hh_emi_in!J4/SER_hh_num_in!J4)</f>
        <v>11743.479802586324</v>
      </c>
      <c r="K4" s="101">
        <f>IF(SER_hh_emi_in!K4=0,0,1000000*SER_hh_emi_in!K4/SER_hh_num_in!K4)</f>
        <v>422.21581860756697</v>
      </c>
      <c r="L4" s="101">
        <f>IF(SER_hh_emi_in!L4=0,0,1000000*SER_hh_emi_in!L4/SER_hh_num_in!L4)</f>
        <v>3217.6085831187652</v>
      </c>
      <c r="M4" s="101">
        <f>IF(SER_hh_emi_in!M4=0,0,1000000*SER_hh_emi_in!M4/SER_hh_num_in!M4)</f>
        <v>9862.9437398844766</v>
      </c>
      <c r="N4" s="101">
        <f>IF(SER_hh_emi_in!N4=0,0,1000000*SER_hh_emi_in!N4/SER_hh_num_in!N4)</f>
        <v>3968.2206966257436</v>
      </c>
      <c r="O4" s="101">
        <f>IF(SER_hh_emi_in!O4=0,0,1000000*SER_hh_emi_in!O4/SER_hh_num_in!O4)</f>
        <v>6740.8396774698258</v>
      </c>
      <c r="P4" s="101">
        <f>IF(SER_hh_emi_in!P4=0,0,1000000*SER_hh_emi_in!P4/SER_hh_num_in!P4)</f>
        <v>4872.6474512708301</v>
      </c>
      <c r="Q4" s="101">
        <f>IF(SER_hh_emi_in!Q4=0,0,1000000*SER_hh_emi_in!Q4/SER_hh_num_in!Q4)</f>
        <v>7054.7808098350251</v>
      </c>
    </row>
    <row r="5" spans="1:17" ht="12" customHeight="1" x14ac:dyDescent="0.25">
      <c r="A5" s="88" t="s">
        <v>38</v>
      </c>
      <c r="B5" s="100"/>
      <c r="C5" s="100">
        <f>IF(SER_hh_emi_in!C5=0,0,1000000*SER_hh_emi_in!C5/SER_hh_num_in!C5)</f>
        <v>0</v>
      </c>
      <c r="D5" s="100">
        <f>IF(SER_hh_emi_in!D5=0,0,1000000*SER_hh_emi_in!D5/SER_hh_num_in!D5)</f>
        <v>31890.978803127891</v>
      </c>
      <c r="E5" s="100">
        <f>IF(SER_hh_emi_in!E5=0,0,1000000*SER_hh_emi_in!E5/SER_hh_num_in!E5)</f>
        <v>62473.704587330692</v>
      </c>
      <c r="F5" s="100">
        <f>IF(SER_hh_emi_in!F5=0,0,1000000*SER_hh_emi_in!F5/SER_hh_num_in!F5)</f>
        <v>68464.349832008185</v>
      </c>
      <c r="G5" s="100">
        <f>IF(SER_hh_emi_in!G5=0,0,1000000*SER_hh_emi_in!G5/SER_hh_num_in!G5)</f>
        <v>0</v>
      </c>
      <c r="H5" s="100">
        <f>IF(SER_hh_emi_in!H5=0,0,1000000*SER_hh_emi_in!H5/SER_hh_num_in!H5)</f>
        <v>63330.11545725826</v>
      </c>
      <c r="I5" s="100">
        <f>IF(SER_hh_emi_in!I5=0,0,1000000*SER_hh_emi_in!I5/SER_hh_num_in!I5)</f>
        <v>0</v>
      </c>
      <c r="J5" s="100">
        <f>IF(SER_hh_emi_in!J5=0,0,1000000*SER_hh_emi_in!J5/SER_hh_num_in!J5)</f>
        <v>0</v>
      </c>
      <c r="K5" s="100">
        <f>IF(SER_hh_emi_in!K5=0,0,1000000*SER_hh_emi_in!K5/SER_hh_num_in!K5)</f>
        <v>0</v>
      </c>
      <c r="L5" s="100">
        <f>IF(SER_hh_emi_in!L5=0,0,1000000*SER_hh_emi_in!L5/SER_hh_num_in!L5)</f>
        <v>44459.851855358342</v>
      </c>
      <c r="M5" s="100">
        <f>IF(SER_hh_emi_in!M5=0,0,1000000*SER_hh_emi_in!M5/SER_hh_num_in!M5)</f>
        <v>38631.789505412598</v>
      </c>
      <c r="N5" s="100">
        <f>IF(SER_hh_emi_in!N5=0,0,1000000*SER_hh_emi_in!N5/SER_hh_num_in!N5)</f>
        <v>35597.461424682937</v>
      </c>
      <c r="O5" s="100">
        <f>IF(SER_hh_emi_in!O5=0,0,1000000*SER_hh_emi_in!O5/SER_hh_num_in!O5)</f>
        <v>35190.230311648673</v>
      </c>
      <c r="P5" s="100">
        <f>IF(SER_hh_emi_in!P5=0,0,1000000*SER_hh_emi_in!P5/SER_hh_num_in!P5)</f>
        <v>0</v>
      </c>
      <c r="Q5" s="100">
        <f>IF(SER_hh_emi_in!Q5=0,0,1000000*SER_hh_emi_in!Q5/SER_hh_num_in!Q5)</f>
        <v>0</v>
      </c>
    </row>
    <row r="6" spans="1:17" ht="12" customHeight="1" x14ac:dyDescent="0.25">
      <c r="A6" s="88" t="s">
        <v>66</v>
      </c>
      <c r="B6" s="100"/>
      <c r="C6" s="100">
        <f>IF(SER_hh_emi_in!C6=0,0,1000000*SER_hh_emi_in!C6/SER_hh_num_in!C6)</f>
        <v>0</v>
      </c>
      <c r="D6" s="100">
        <f>IF(SER_hh_emi_in!D6=0,0,1000000*SER_hh_emi_in!D6/SER_hh_num_in!D6)</f>
        <v>0</v>
      </c>
      <c r="E6" s="100">
        <f>IF(SER_hh_emi_in!E6=0,0,1000000*SER_hh_emi_in!E6/SER_hh_num_in!E6)</f>
        <v>0</v>
      </c>
      <c r="F6" s="100">
        <f>IF(SER_hh_emi_in!F6=0,0,1000000*SER_hh_emi_in!F6/SER_hh_num_in!F6)</f>
        <v>0</v>
      </c>
      <c r="G6" s="100">
        <f>IF(SER_hh_emi_in!G6=0,0,1000000*SER_hh_emi_in!G6/SER_hh_num_in!G6)</f>
        <v>0</v>
      </c>
      <c r="H6" s="100">
        <f>IF(SER_hh_emi_in!H6=0,0,1000000*SER_hh_emi_in!H6/SER_hh_num_in!H6)</f>
        <v>0</v>
      </c>
      <c r="I6" s="100">
        <f>IF(SER_hh_emi_in!I6=0,0,1000000*SER_hh_emi_in!I6/SER_hh_num_in!I6)</f>
        <v>0</v>
      </c>
      <c r="J6" s="100">
        <f>IF(SER_hh_emi_in!J6=0,0,1000000*SER_hh_emi_in!J6/SER_hh_num_in!J6)</f>
        <v>0</v>
      </c>
      <c r="K6" s="100">
        <f>IF(SER_hh_emi_in!K6=0,0,1000000*SER_hh_emi_in!K6/SER_hh_num_in!K6)</f>
        <v>0</v>
      </c>
      <c r="L6" s="100">
        <f>IF(SER_hh_emi_in!L6=0,0,1000000*SER_hh_emi_in!L6/SER_hh_num_in!L6)</f>
        <v>0</v>
      </c>
      <c r="M6" s="100">
        <f>IF(SER_hh_emi_in!M6=0,0,1000000*SER_hh_emi_in!M6/SER_hh_num_in!M6)</f>
        <v>0</v>
      </c>
      <c r="N6" s="100">
        <f>IF(SER_hh_emi_in!N6=0,0,1000000*SER_hh_emi_in!N6/SER_hh_num_in!N6)</f>
        <v>0</v>
      </c>
      <c r="O6" s="100">
        <f>IF(SER_hh_emi_in!O6=0,0,1000000*SER_hh_emi_in!O6/SER_hh_num_in!O6)</f>
        <v>0</v>
      </c>
      <c r="P6" s="100">
        <f>IF(SER_hh_emi_in!P6=0,0,1000000*SER_hh_emi_in!P6/SER_hh_num_in!P6)</f>
        <v>0</v>
      </c>
      <c r="Q6" s="100">
        <f>IF(SER_hh_emi_in!Q6=0,0,1000000*SER_hh_emi_in!Q6/SER_hh_num_in!Q6)</f>
        <v>0</v>
      </c>
    </row>
    <row r="7" spans="1:17" ht="12" customHeight="1" x14ac:dyDescent="0.25">
      <c r="A7" s="88" t="s">
        <v>99</v>
      </c>
      <c r="B7" s="100"/>
      <c r="C7" s="100">
        <f>IF(SER_hh_emi_in!C7=0,0,1000000*SER_hh_emi_in!C7/SER_hh_num_in!C7)</f>
        <v>24586.476505568298</v>
      </c>
      <c r="D7" s="100">
        <f>IF(SER_hh_emi_in!D7=0,0,1000000*SER_hh_emi_in!D7/SER_hh_num_in!D7)</f>
        <v>33905.670684155477</v>
      </c>
      <c r="E7" s="100">
        <f>IF(SER_hh_emi_in!E7=0,0,1000000*SER_hh_emi_in!E7/SER_hh_num_in!E7)</f>
        <v>26957.859742121022</v>
      </c>
      <c r="F7" s="100">
        <f>IF(SER_hh_emi_in!F7=0,0,1000000*SER_hh_emi_in!F7/SER_hh_num_in!F7)</f>
        <v>33391.233990456822</v>
      </c>
      <c r="G7" s="100">
        <f>IF(SER_hh_emi_in!G7=0,0,1000000*SER_hh_emi_in!G7/SER_hh_num_in!G7)</f>
        <v>28136.287842694277</v>
      </c>
      <c r="H7" s="100">
        <f>IF(SER_hh_emi_in!H7=0,0,1000000*SER_hh_emi_in!H7/SER_hh_num_in!H7)</f>
        <v>29663.451859495537</v>
      </c>
      <c r="I7" s="100">
        <f>IF(SER_hh_emi_in!I7=0,0,1000000*SER_hh_emi_in!I7/SER_hh_num_in!I7)</f>
        <v>26554.154600880607</v>
      </c>
      <c r="J7" s="100">
        <f>IF(SER_hh_emi_in!J7=0,0,1000000*SER_hh_emi_in!J7/SER_hh_num_in!J7)</f>
        <v>29130.039975512726</v>
      </c>
      <c r="K7" s="100">
        <f>IF(SER_hh_emi_in!K7=0,0,1000000*SER_hh_emi_in!K7/SER_hh_num_in!K7)</f>
        <v>23144.224957011116</v>
      </c>
      <c r="L7" s="100">
        <f>IF(SER_hh_emi_in!L7=0,0,1000000*SER_hh_emi_in!L7/SER_hh_num_in!L7)</f>
        <v>27890.172996660858</v>
      </c>
      <c r="M7" s="100">
        <f>IF(SER_hh_emi_in!M7=0,0,1000000*SER_hh_emi_in!M7/SER_hh_num_in!M7)</f>
        <v>20979.327279333211</v>
      </c>
      <c r="N7" s="100">
        <f>IF(SER_hh_emi_in!N7=0,0,1000000*SER_hh_emi_in!N7/SER_hh_num_in!N7)</f>
        <v>25641.948327302456</v>
      </c>
      <c r="O7" s="100">
        <f>IF(SER_hh_emi_in!O7=0,0,1000000*SER_hh_emi_in!O7/SER_hh_num_in!O7)</f>
        <v>20271.270592587032</v>
      </c>
      <c r="P7" s="100">
        <f>IF(SER_hh_emi_in!P7=0,0,1000000*SER_hh_emi_in!P7/SER_hh_num_in!P7)</f>
        <v>15742.704639421494</v>
      </c>
      <c r="Q7" s="100">
        <f>IF(SER_hh_emi_in!Q7=0,0,1000000*SER_hh_emi_in!Q7/SER_hh_num_in!Q7)</f>
        <v>20685.271458171239</v>
      </c>
    </row>
    <row r="8" spans="1:17" ht="12" customHeight="1" x14ac:dyDescent="0.25">
      <c r="A8" s="88" t="s">
        <v>101</v>
      </c>
      <c r="B8" s="100"/>
      <c r="C8" s="100">
        <f>IF(SER_hh_emi_in!C8=0,0,1000000*SER_hh_emi_in!C8/SER_hh_num_in!C8)</f>
        <v>0</v>
      </c>
      <c r="D8" s="100">
        <f>IF(SER_hh_emi_in!D8=0,0,1000000*SER_hh_emi_in!D8/SER_hh_num_in!D8)</f>
        <v>0</v>
      </c>
      <c r="E8" s="100">
        <f>IF(SER_hh_emi_in!E8=0,0,1000000*SER_hh_emi_in!E8/SER_hh_num_in!E8)</f>
        <v>0</v>
      </c>
      <c r="F8" s="100">
        <f>IF(SER_hh_emi_in!F8=0,0,1000000*SER_hh_emi_in!F8/SER_hh_num_in!F8)</f>
        <v>0</v>
      </c>
      <c r="G8" s="100">
        <f>IF(SER_hh_emi_in!G8=0,0,1000000*SER_hh_emi_in!G8/SER_hh_num_in!G8)</f>
        <v>15360.58067236189</v>
      </c>
      <c r="H8" s="100">
        <f>IF(SER_hh_emi_in!H8=0,0,1000000*SER_hh_emi_in!H8/SER_hh_num_in!H8)</f>
        <v>14072.769066035926</v>
      </c>
      <c r="I8" s="100">
        <f>IF(SER_hh_emi_in!I8=0,0,1000000*SER_hh_emi_in!I8/SER_hh_num_in!I8)</f>
        <v>12644.655834553962</v>
      </c>
      <c r="J8" s="100">
        <f>IF(SER_hh_emi_in!J8=0,0,1000000*SER_hh_emi_in!J8/SER_hh_num_in!J8)</f>
        <v>13498.51339764248</v>
      </c>
      <c r="K8" s="100">
        <f>IF(SER_hh_emi_in!K8=0,0,1000000*SER_hh_emi_in!K8/SER_hh_num_in!K8)</f>
        <v>12405.226897629627</v>
      </c>
      <c r="L8" s="100">
        <f>IF(SER_hh_emi_in!L8=0,0,1000000*SER_hh_emi_in!L8/SER_hh_num_in!L8)</f>
        <v>12503.324144040918</v>
      </c>
      <c r="M8" s="100">
        <f>IF(SER_hh_emi_in!M8=0,0,1000000*SER_hh_emi_in!M8/SER_hh_num_in!M8)</f>
        <v>11449.865065630996</v>
      </c>
      <c r="N8" s="100">
        <f>IF(SER_hh_emi_in!N8=0,0,1000000*SER_hh_emi_in!N8/SER_hh_num_in!N8)</f>
        <v>10803.820901291061</v>
      </c>
      <c r="O8" s="100">
        <f>IF(SER_hh_emi_in!O8=0,0,1000000*SER_hh_emi_in!O8/SER_hh_num_in!O8)</f>
        <v>10321.804765119758</v>
      </c>
      <c r="P8" s="100">
        <f>IF(SER_hh_emi_in!P8=0,0,1000000*SER_hh_emi_in!P8/SER_hh_num_in!P8)</f>
        <v>9553.116381888969</v>
      </c>
      <c r="Q8" s="100">
        <f>IF(SER_hh_emi_in!Q8=0,0,1000000*SER_hh_emi_in!Q8/SER_hh_num_in!Q8)</f>
        <v>9396.2631212075066</v>
      </c>
    </row>
    <row r="9" spans="1:17" ht="12" customHeight="1" x14ac:dyDescent="0.25">
      <c r="A9" s="88" t="s">
        <v>106</v>
      </c>
      <c r="B9" s="100"/>
      <c r="C9" s="100">
        <f>IF(SER_hh_emi_in!C9=0,0,1000000*SER_hh_emi_in!C9/SER_hh_num_in!C9)</f>
        <v>27869.80907568074</v>
      </c>
      <c r="D9" s="100">
        <f>IF(SER_hh_emi_in!D9=0,0,1000000*SER_hh_emi_in!D9/SER_hh_num_in!D9)</f>
        <v>25182.658213456325</v>
      </c>
      <c r="E9" s="100">
        <f>IF(SER_hh_emi_in!E9=0,0,1000000*SER_hh_emi_in!E9/SER_hh_num_in!E9)</f>
        <v>25137.156392828885</v>
      </c>
      <c r="F9" s="100">
        <f>IF(SER_hh_emi_in!F9=0,0,1000000*SER_hh_emi_in!F9/SER_hh_num_in!F9)</f>
        <v>23783.934075550012</v>
      </c>
      <c r="G9" s="100">
        <f>IF(SER_hh_emi_in!G9=0,0,1000000*SER_hh_emi_in!G9/SER_hh_num_in!G9)</f>
        <v>21130.646217877194</v>
      </c>
      <c r="H9" s="100">
        <f>IF(SER_hh_emi_in!H9=0,0,1000000*SER_hh_emi_in!H9/SER_hh_num_in!H9)</f>
        <v>18991.150374612313</v>
      </c>
      <c r="I9" s="100">
        <f>IF(SER_hh_emi_in!I9=0,0,1000000*SER_hh_emi_in!I9/SER_hh_num_in!I9)</f>
        <v>17548.979452444768</v>
      </c>
      <c r="J9" s="100">
        <f>IF(SER_hh_emi_in!J9=0,0,1000000*SER_hh_emi_in!J9/SER_hh_num_in!J9)</f>
        <v>18986.654106322512</v>
      </c>
      <c r="K9" s="100">
        <f>IF(SER_hh_emi_in!K9=0,0,1000000*SER_hh_emi_in!K9/SER_hh_num_in!K9)</f>
        <v>0</v>
      </c>
      <c r="L9" s="100">
        <f>IF(SER_hh_emi_in!L9=0,0,1000000*SER_hh_emi_in!L9/SER_hh_num_in!L9)</f>
        <v>0</v>
      </c>
      <c r="M9" s="100">
        <f>IF(SER_hh_emi_in!M9=0,0,1000000*SER_hh_emi_in!M9/SER_hh_num_in!M9)</f>
        <v>16435.170411147239</v>
      </c>
      <c r="N9" s="100">
        <f>IF(SER_hh_emi_in!N9=0,0,1000000*SER_hh_emi_in!N9/SER_hh_num_in!N9)</f>
        <v>15340.162753330418</v>
      </c>
      <c r="O9" s="100">
        <f>IF(SER_hh_emi_in!O9=0,0,1000000*SER_hh_emi_in!O9/SER_hh_num_in!O9)</f>
        <v>14497.581757229056</v>
      </c>
      <c r="P9" s="100">
        <f>IF(SER_hh_emi_in!P9=0,0,1000000*SER_hh_emi_in!P9/SER_hh_num_in!P9)</f>
        <v>14095.631519941049</v>
      </c>
      <c r="Q9" s="100">
        <f>IF(SER_hh_emi_in!Q9=0,0,1000000*SER_hh_emi_in!Q9/SER_hh_num_in!Q9)</f>
        <v>14027.84925977178</v>
      </c>
    </row>
    <row r="10" spans="1:17" ht="12" customHeight="1" x14ac:dyDescent="0.25">
      <c r="A10" s="88" t="s">
        <v>34</v>
      </c>
      <c r="B10" s="100"/>
      <c r="C10" s="100">
        <f>IF(SER_hh_emi_in!C10=0,0,1000000*SER_hh_emi_in!C10/SER_hh_num_in!C10)</f>
        <v>36071.491636100043</v>
      </c>
      <c r="D10" s="100">
        <f>IF(SER_hh_emi_in!D10=0,0,1000000*SER_hh_emi_in!D10/SER_hh_num_in!D10)</f>
        <v>29804.660657441585</v>
      </c>
      <c r="E10" s="100">
        <f>IF(SER_hh_emi_in!E10=0,0,1000000*SER_hh_emi_in!E10/SER_hh_num_in!E10)</f>
        <v>29511.364137022836</v>
      </c>
      <c r="F10" s="100">
        <f>IF(SER_hh_emi_in!F10=0,0,1000000*SER_hh_emi_in!F10/SER_hh_num_in!F10)</f>
        <v>25175.032963805395</v>
      </c>
      <c r="G10" s="100">
        <f>IF(SER_hh_emi_in!G10=0,0,1000000*SER_hh_emi_in!G10/SER_hh_num_in!G10)</f>
        <v>24657.201562252048</v>
      </c>
      <c r="H10" s="100">
        <f>IF(SER_hh_emi_in!H10=0,0,1000000*SER_hh_emi_in!H10/SER_hh_num_in!H10)</f>
        <v>23262.557014865371</v>
      </c>
      <c r="I10" s="100">
        <f>IF(SER_hh_emi_in!I10=0,0,1000000*SER_hh_emi_in!I10/SER_hh_num_in!I10)</f>
        <v>27405.739480294138</v>
      </c>
      <c r="J10" s="100">
        <f>IF(SER_hh_emi_in!J10=0,0,1000000*SER_hh_emi_in!J10/SER_hh_num_in!J10)</f>
        <v>30288.166126879994</v>
      </c>
      <c r="K10" s="100">
        <f>IF(SER_hh_emi_in!K10=0,0,1000000*SER_hh_emi_in!K10/SER_hh_num_in!K10)</f>
        <v>26404.21047929117</v>
      </c>
      <c r="L10" s="100">
        <f>IF(SER_hh_emi_in!L10=0,0,1000000*SER_hh_emi_in!L10/SER_hh_num_in!L10)</f>
        <v>24683.571015021374</v>
      </c>
      <c r="M10" s="100">
        <f>IF(SER_hh_emi_in!M10=0,0,1000000*SER_hh_emi_in!M10/SER_hh_num_in!M10)</f>
        <v>21027.78017044162</v>
      </c>
      <c r="N10" s="100">
        <f>IF(SER_hh_emi_in!N10=0,0,1000000*SER_hh_emi_in!N10/SER_hh_num_in!N10)</f>
        <v>19144.240953603497</v>
      </c>
      <c r="O10" s="100">
        <f>IF(SER_hh_emi_in!O10=0,0,1000000*SER_hh_emi_in!O10/SER_hh_num_in!O10)</f>
        <v>18638.98243211328</v>
      </c>
      <c r="P10" s="100">
        <f>IF(SER_hh_emi_in!P10=0,0,1000000*SER_hh_emi_in!P10/SER_hh_num_in!P10)</f>
        <v>18143.458879122743</v>
      </c>
      <c r="Q10" s="100">
        <f>IF(SER_hh_emi_in!Q10=0,0,1000000*SER_hh_emi_in!Q10/SER_hh_num_in!Q10)</f>
        <v>17957.624088812187</v>
      </c>
    </row>
    <row r="11" spans="1:17" ht="12" customHeight="1" x14ac:dyDescent="0.25">
      <c r="A11" s="88" t="s">
        <v>61</v>
      </c>
      <c r="B11" s="100"/>
      <c r="C11" s="100">
        <f>IF(SER_hh_emi_in!C11=0,0,1000000*SER_hh_emi_in!C11/SER_hh_num_in!C11)</f>
        <v>0</v>
      </c>
      <c r="D11" s="100">
        <f>IF(SER_hh_emi_in!D11=0,0,1000000*SER_hh_emi_in!D11/SER_hh_num_in!D11)</f>
        <v>0</v>
      </c>
      <c r="E11" s="100">
        <f>IF(SER_hh_emi_in!E11=0,0,1000000*SER_hh_emi_in!E11/SER_hh_num_in!E11)</f>
        <v>0</v>
      </c>
      <c r="F11" s="100">
        <f>IF(SER_hh_emi_in!F11=0,0,1000000*SER_hh_emi_in!F11/SER_hh_num_in!F11)</f>
        <v>0</v>
      </c>
      <c r="G11" s="100">
        <f>IF(SER_hh_emi_in!G11=0,0,1000000*SER_hh_emi_in!G11/SER_hh_num_in!G11)</f>
        <v>0</v>
      </c>
      <c r="H11" s="100">
        <f>IF(SER_hh_emi_in!H11=0,0,1000000*SER_hh_emi_in!H11/SER_hh_num_in!H11)</f>
        <v>0</v>
      </c>
      <c r="I11" s="100">
        <f>IF(SER_hh_emi_in!I11=0,0,1000000*SER_hh_emi_in!I11/SER_hh_num_in!I11)</f>
        <v>0</v>
      </c>
      <c r="J11" s="100">
        <f>IF(SER_hh_emi_in!J11=0,0,1000000*SER_hh_emi_in!J11/SER_hh_num_in!J11)</f>
        <v>0</v>
      </c>
      <c r="K11" s="100">
        <f>IF(SER_hh_emi_in!K11=0,0,1000000*SER_hh_emi_in!K11/SER_hh_num_in!K11)</f>
        <v>0</v>
      </c>
      <c r="L11" s="100">
        <f>IF(SER_hh_emi_in!L11=0,0,1000000*SER_hh_emi_in!L11/SER_hh_num_in!L11)</f>
        <v>0</v>
      </c>
      <c r="M11" s="100">
        <f>IF(SER_hh_emi_in!M11=0,0,1000000*SER_hh_emi_in!M11/SER_hh_num_in!M11)</f>
        <v>0</v>
      </c>
      <c r="N11" s="100">
        <f>IF(SER_hh_emi_in!N11=0,0,1000000*SER_hh_emi_in!N11/SER_hh_num_in!N11)</f>
        <v>0</v>
      </c>
      <c r="O11" s="100">
        <f>IF(SER_hh_emi_in!O11=0,0,1000000*SER_hh_emi_in!O11/SER_hh_num_in!O11)</f>
        <v>0</v>
      </c>
      <c r="P11" s="100">
        <f>IF(SER_hh_emi_in!P11=0,0,1000000*SER_hh_emi_in!P11/SER_hh_num_in!P11)</f>
        <v>0</v>
      </c>
      <c r="Q11" s="100">
        <f>IF(SER_hh_emi_in!Q11=0,0,1000000*SER_hh_emi_in!Q11/SER_hh_num_in!Q11)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IF(SER_hh_emi_in!C12=0,0,1000000*SER_hh_emi_in!C12/SER_hh_num_in!C12)</f>
        <v>0</v>
      </c>
      <c r="D12" s="100">
        <f>IF(SER_hh_emi_in!D12=0,0,1000000*SER_hh_emi_in!D12/SER_hh_num_in!D12)</f>
        <v>0</v>
      </c>
      <c r="E12" s="100">
        <f>IF(SER_hh_emi_in!E12=0,0,1000000*SER_hh_emi_in!E12/SER_hh_num_in!E12)</f>
        <v>0</v>
      </c>
      <c r="F12" s="100">
        <f>IF(SER_hh_emi_in!F12=0,0,1000000*SER_hh_emi_in!F12/SER_hh_num_in!F12)</f>
        <v>0</v>
      </c>
      <c r="G12" s="100">
        <f>IF(SER_hh_emi_in!G12=0,0,1000000*SER_hh_emi_in!G12/SER_hh_num_in!G12)</f>
        <v>0</v>
      </c>
      <c r="H12" s="100">
        <f>IF(SER_hh_emi_in!H12=0,0,1000000*SER_hh_emi_in!H12/SER_hh_num_in!H12)</f>
        <v>0</v>
      </c>
      <c r="I12" s="100">
        <f>IF(SER_hh_emi_in!I12=0,0,1000000*SER_hh_emi_in!I12/SER_hh_num_in!I12)</f>
        <v>0</v>
      </c>
      <c r="J12" s="100">
        <f>IF(SER_hh_emi_in!J12=0,0,1000000*SER_hh_emi_in!J12/SER_hh_num_in!J12)</f>
        <v>0</v>
      </c>
      <c r="K12" s="100">
        <f>IF(SER_hh_emi_in!K12=0,0,1000000*SER_hh_emi_in!K12/SER_hh_num_in!K12)</f>
        <v>0</v>
      </c>
      <c r="L12" s="100">
        <f>IF(SER_hh_emi_in!L12=0,0,1000000*SER_hh_emi_in!L12/SER_hh_num_in!L12)</f>
        <v>0</v>
      </c>
      <c r="M12" s="100">
        <f>IF(SER_hh_emi_in!M12=0,0,1000000*SER_hh_emi_in!M12/SER_hh_num_in!M12)</f>
        <v>0</v>
      </c>
      <c r="N12" s="100">
        <f>IF(SER_hh_emi_in!N12=0,0,1000000*SER_hh_emi_in!N12/SER_hh_num_in!N12)</f>
        <v>0</v>
      </c>
      <c r="O12" s="100">
        <f>IF(SER_hh_emi_in!O12=0,0,1000000*SER_hh_emi_in!O12/SER_hh_num_in!O12)</f>
        <v>0</v>
      </c>
      <c r="P12" s="100">
        <f>IF(SER_hh_emi_in!P12=0,0,1000000*SER_hh_emi_in!P12/SER_hh_num_in!P12)</f>
        <v>0</v>
      </c>
      <c r="Q12" s="100">
        <f>IF(SER_hh_emi_in!Q12=0,0,1000000*SER_hh_emi_in!Q12/SER_hh_num_in!Q12)</f>
        <v>0</v>
      </c>
    </row>
    <row r="13" spans="1:17" ht="12" customHeight="1" x14ac:dyDescent="0.25">
      <c r="A13" s="88" t="s">
        <v>105</v>
      </c>
      <c r="B13" s="100"/>
      <c r="C13" s="100">
        <f>IF(SER_hh_emi_in!C13=0,0,1000000*SER_hh_emi_in!C13/SER_hh_num_in!C13)</f>
        <v>0</v>
      </c>
      <c r="D13" s="100">
        <f>IF(SER_hh_emi_in!D13=0,0,1000000*SER_hh_emi_in!D13/SER_hh_num_in!D13)</f>
        <v>0</v>
      </c>
      <c r="E13" s="100">
        <f>IF(SER_hh_emi_in!E13=0,0,1000000*SER_hh_emi_in!E13/SER_hh_num_in!E13)</f>
        <v>0</v>
      </c>
      <c r="F13" s="100">
        <f>IF(SER_hh_emi_in!F13=0,0,1000000*SER_hh_emi_in!F13/SER_hh_num_in!F13)</f>
        <v>0</v>
      </c>
      <c r="G13" s="100">
        <f>IF(SER_hh_emi_in!G13=0,0,1000000*SER_hh_emi_in!G13/SER_hh_num_in!G13)</f>
        <v>0</v>
      </c>
      <c r="H13" s="100">
        <f>IF(SER_hh_emi_in!H13=0,0,1000000*SER_hh_emi_in!H13/SER_hh_num_in!H13)</f>
        <v>0</v>
      </c>
      <c r="I13" s="100">
        <f>IF(SER_hh_emi_in!I13=0,0,1000000*SER_hh_emi_in!I13/SER_hh_num_in!I13)</f>
        <v>0</v>
      </c>
      <c r="J13" s="100">
        <f>IF(SER_hh_emi_in!J13=0,0,1000000*SER_hh_emi_in!J13/SER_hh_num_in!J13)</f>
        <v>0</v>
      </c>
      <c r="K13" s="100">
        <f>IF(SER_hh_emi_in!K13=0,0,1000000*SER_hh_emi_in!K13/SER_hh_num_in!K13)</f>
        <v>0</v>
      </c>
      <c r="L13" s="100">
        <f>IF(SER_hh_emi_in!L13=0,0,1000000*SER_hh_emi_in!L13/SER_hh_num_in!L13)</f>
        <v>0</v>
      </c>
      <c r="M13" s="100">
        <f>IF(SER_hh_emi_in!M13=0,0,1000000*SER_hh_emi_in!M13/SER_hh_num_in!M13)</f>
        <v>0</v>
      </c>
      <c r="N13" s="100">
        <f>IF(SER_hh_emi_in!N13=0,0,1000000*SER_hh_emi_in!N13/SER_hh_num_in!N13)</f>
        <v>0</v>
      </c>
      <c r="O13" s="100">
        <f>IF(SER_hh_emi_in!O13=0,0,1000000*SER_hh_emi_in!O13/SER_hh_num_in!O13)</f>
        <v>0</v>
      </c>
      <c r="P13" s="100">
        <f>IF(SER_hh_emi_in!P13=0,0,1000000*SER_hh_emi_in!P13/SER_hh_num_in!P13)</f>
        <v>0</v>
      </c>
      <c r="Q13" s="100">
        <f>IF(SER_hh_emi_in!Q13=0,0,1000000*SER_hh_emi_in!Q13/SER_hh_num_in!Q13)</f>
        <v>0</v>
      </c>
    </row>
    <row r="14" spans="1:17" ht="12" customHeight="1" x14ac:dyDescent="0.25">
      <c r="A14" s="51" t="s">
        <v>104</v>
      </c>
      <c r="B14" s="22"/>
      <c r="C14" s="22">
        <f>IF(SER_hh_emi_in!C14=0,0,1000000*SER_hh_emi_in!C14/SER_hh_num_in!C14)</f>
        <v>0</v>
      </c>
      <c r="D14" s="22">
        <f>IF(SER_hh_emi_in!D14=0,0,1000000*SER_hh_emi_in!D14/SER_hh_num_in!D14)</f>
        <v>0</v>
      </c>
      <c r="E14" s="22">
        <f>IF(SER_hh_emi_in!E14=0,0,1000000*SER_hh_emi_in!E14/SER_hh_num_in!E14)</f>
        <v>0</v>
      </c>
      <c r="F14" s="22">
        <f>IF(SER_hh_emi_in!F14=0,0,1000000*SER_hh_emi_in!F14/SER_hh_num_in!F14)</f>
        <v>0</v>
      </c>
      <c r="G14" s="22">
        <f>IF(SER_hh_emi_in!G14=0,0,1000000*SER_hh_emi_in!G14/SER_hh_num_in!G14)</f>
        <v>0</v>
      </c>
      <c r="H14" s="22">
        <f>IF(SER_hh_emi_in!H14=0,0,1000000*SER_hh_emi_in!H14/SER_hh_num_in!H14)</f>
        <v>0</v>
      </c>
      <c r="I14" s="22">
        <f>IF(SER_hh_emi_in!I14=0,0,1000000*SER_hh_emi_in!I14/SER_hh_num_in!I14)</f>
        <v>0</v>
      </c>
      <c r="J14" s="22">
        <f>IF(SER_hh_emi_in!J14=0,0,1000000*SER_hh_emi_in!J14/SER_hh_num_in!J14)</f>
        <v>0</v>
      </c>
      <c r="K14" s="22">
        <f>IF(SER_hh_emi_in!K14=0,0,1000000*SER_hh_emi_in!K14/SER_hh_num_in!K14)</f>
        <v>0</v>
      </c>
      <c r="L14" s="22">
        <f>IF(SER_hh_emi_in!L14=0,0,1000000*SER_hh_emi_in!L14/SER_hh_num_in!L14)</f>
        <v>0</v>
      </c>
      <c r="M14" s="22">
        <f>IF(SER_hh_emi_in!M14=0,0,1000000*SER_hh_emi_in!M14/SER_hh_num_in!M14)</f>
        <v>0</v>
      </c>
      <c r="N14" s="22">
        <f>IF(SER_hh_emi_in!N14=0,0,1000000*SER_hh_emi_in!N14/SER_hh_num_in!N14)</f>
        <v>0</v>
      </c>
      <c r="O14" s="22">
        <f>IF(SER_hh_emi_in!O14=0,0,1000000*SER_hh_emi_in!O14/SER_hh_num_in!O14)</f>
        <v>0</v>
      </c>
      <c r="P14" s="22">
        <f>IF(SER_hh_emi_in!P14=0,0,1000000*SER_hh_emi_in!P14/SER_hh_num_in!P14)</f>
        <v>0</v>
      </c>
      <c r="Q14" s="22">
        <f>IF(SER_hh_emi_in!Q14=0,0,1000000*SER_hh_emi_in!Q14/SER_hh_num_in!Q14)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IF(SER_hh_emi_in!C15=0,0,1000000*SER_hh_emi_in!C15/SER_hh_num_in!C15)</f>
        <v>0</v>
      </c>
      <c r="D15" s="104">
        <f>IF(SER_hh_emi_in!D15=0,0,1000000*SER_hh_emi_in!D15/SER_hh_num_in!D15)</f>
        <v>0</v>
      </c>
      <c r="E15" s="104">
        <f>IF(SER_hh_emi_in!E15=0,0,1000000*SER_hh_emi_in!E15/SER_hh_num_in!E15)</f>
        <v>0</v>
      </c>
      <c r="F15" s="104">
        <f>IF(SER_hh_emi_in!F15=0,0,1000000*SER_hh_emi_in!F15/SER_hh_num_in!F15)</f>
        <v>0</v>
      </c>
      <c r="G15" s="104">
        <f>IF(SER_hh_emi_in!G15=0,0,1000000*SER_hh_emi_in!G15/SER_hh_num_in!G15)</f>
        <v>0</v>
      </c>
      <c r="H15" s="104">
        <f>IF(SER_hh_emi_in!H15=0,0,1000000*SER_hh_emi_in!H15/SER_hh_num_in!H15)</f>
        <v>0</v>
      </c>
      <c r="I15" s="104">
        <f>IF(SER_hh_emi_in!I15=0,0,1000000*SER_hh_emi_in!I15/SER_hh_num_in!I15)</f>
        <v>0</v>
      </c>
      <c r="J15" s="104">
        <f>IF(SER_hh_emi_in!J15=0,0,1000000*SER_hh_emi_in!J15/SER_hh_num_in!J15)</f>
        <v>0</v>
      </c>
      <c r="K15" s="104">
        <f>IF(SER_hh_emi_in!K15=0,0,1000000*SER_hh_emi_in!K15/SER_hh_num_in!K15)</f>
        <v>0</v>
      </c>
      <c r="L15" s="104">
        <f>IF(SER_hh_emi_in!L15=0,0,1000000*SER_hh_emi_in!L15/SER_hh_num_in!L15)</f>
        <v>0</v>
      </c>
      <c r="M15" s="104">
        <f>IF(SER_hh_emi_in!M15=0,0,1000000*SER_hh_emi_in!M15/SER_hh_num_in!M15)</f>
        <v>0</v>
      </c>
      <c r="N15" s="104">
        <f>IF(SER_hh_emi_in!N15=0,0,1000000*SER_hh_emi_in!N15/SER_hh_num_in!N15)</f>
        <v>0</v>
      </c>
      <c r="O15" s="104">
        <f>IF(SER_hh_emi_in!O15=0,0,1000000*SER_hh_emi_in!O15/SER_hh_num_in!O15)</f>
        <v>0</v>
      </c>
      <c r="P15" s="104">
        <f>IF(SER_hh_emi_in!P15=0,0,1000000*SER_hh_emi_in!P15/SER_hh_num_in!P15)</f>
        <v>0</v>
      </c>
      <c r="Q15" s="104">
        <f>IF(SER_hh_emi_in!Q15=0,0,1000000*SER_hh_emi_in!Q15/SER_hh_num_in!Q15)</f>
        <v>0</v>
      </c>
    </row>
    <row r="16" spans="1:17" ht="12.95" customHeight="1" x14ac:dyDescent="0.25">
      <c r="A16" s="90" t="s">
        <v>102</v>
      </c>
      <c r="B16" s="101"/>
      <c r="C16" s="101">
        <f>IF(SER_hh_emi_in!C16=0,0,1000000*SER_hh_emi_in!C16/SER_hh_num_in!C16)</f>
        <v>0</v>
      </c>
      <c r="D16" s="101">
        <f>IF(SER_hh_emi_in!D16=0,0,1000000*SER_hh_emi_in!D16/SER_hh_num_in!D16)</f>
        <v>0</v>
      </c>
      <c r="E16" s="101">
        <f>IF(SER_hh_emi_in!E16=0,0,1000000*SER_hh_emi_in!E16/SER_hh_num_in!E16)</f>
        <v>0</v>
      </c>
      <c r="F16" s="101">
        <f>IF(SER_hh_emi_in!F16=0,0,1000000*SER_hh_emi_in!F16/SER_hh_num_in!F16)</f>
        <v>0</v>
      </c>
      <c r="G16" s="101">
        <f>IF(SER_hh_emi_in!G16=0,0,1000000*SER_hh_emi_in!G16/SER_hh_num_in!G16)</f>
        <v>15.632847370283889</v>
      </c>
      <c r="H16" s="101">
        <f>IF(SER_hh_emi_in!H16=0,0,1000000*SER_hh_emi_in!H16/SER_hh_num_in!H16)</f>
        <v>1.8449273034849509</v>
      </c>
      <c r="I16" s="101">
        <f>IF(SER_hh_emi_in!I16=0,0,1000000*SER_hh_emi_in!I16/SER_hh_num_in!I16)</f>
        <v>3.7706639428798416</v>
      </c>
      <c r="J16" s="101">
        <f>IF(SER_hh_emi_in!J16=0,0,1000000*SER_hh_emi_in!J16/SER_hh_num_in!J16)</f>
        <v>0</v>
      </c>
      <c r="K16" s="101">
        <f>IF(SER_hh_emi_in!K16=0,0,1000000*SER_hh_emi_in!K16/SER_hh_num_in!K16)</f>
        <v>6.3501392318461356</v>
      </c>
      <c r="L16" s="101">
        <f>IF(SER_hh_emi_in!L16=0,0,1000000*SER_hh_emi_in!L16/SER_hh_num_in!L16)</f>
        <v>0</v>
      </c>
      <c r="M16" s="101">
        <f>IF(SER_hh_emi_in!M16=0,0,1000000*SER_hh_emi_in!M16/SER_hh_num_in!M16)</f>
        <v>12.093321607360442</v>
      </c>
      <c r="N16" s="101">
        <f>IF(SER_hh_emi_in!N16=0,0,1000000*SER_hh_emi_in!N16/SER_hh_num_in!N16)</f>
        <v>13.262722316826681</v>
      </c>
      <c r="O16" s="101">
        <f>IF(SER_hh_emi_in!O16=0,0,1000000*SER_hh_emi_in!O16/SER_hh_num_in!O16)</f>
        <v>88.507201085735588</v>
      </c>
      <c r="P16" s="101">
        <f>IF(SER_hh_emi_in!P16=0,0,1000000*SER_hh_emi_in!P16/SER_hh_num_in!P16)</f>
        <v>47.908343542264895</v>
      </c>
      <c r="Q16" s="101">
        <f>IF(SER_hh_emi_in!Q16=0,0,1000000*SER_hh_emi_in!Q16/SER_hh_num_in!Q16)</f>
        <v>73.119536596804082</v>
      </c>
    </row>
    <row r="17" spans="1:17" ht="12.95" customHeight="1" x14ac:dyDescent="0.25">
      <c r="A17" s="88" t="s">
        <v>101</v>
      </c>
      <c r="B17" s="103"/>
      <c r="C17" s="103">
        <f>IF(SER_hh_emi_in!C17=0,0,1000000*SER_hh_emi_in!C17/SER_hh_num_in!C17)</f>
        <v>0</v>
      </c>
      <c r="D17" s="103">
        <f>IF(SER_hh_emi_in!D17=0,0,1000000*SER_hh_emi_in!D17/SER_hh_num_in!D17)</f>
        <v>0</v>
      </c>
      <c r="E17" s="103">
        <f>IF(SER_hh_emi_in!E17=0,0,1000000*SER_hh_emi_in!E17/SER_hh_num_in!E17)</f>
        <v>0</v>
      </c>
      <c r="F17" s="103">
        <f>IF(SER_hh_emi_in!F17=0,0,1000000*SER_hh_emi_in!F17/SER_hh_num_in!F17)</f>
        <v>0</v>
      </c>
      <c r="G17" s="103">
        <f>IF(SER_hh_emi_in!G17=0,0,1000000*SER_hh_emi_in!G17/SER_hh_num_in!G17)</f>
        <v>155.11869410728883</v>
      </c>
      <c r="H17" s="103">
        <f>IF(SER_hh_emi_in!H17=0,0,1000000*SER_hh_emi_in!H17/SER_hh_num_in!H17)</f>
        <v>179.74719559331143</v>
      </c>
      <c r="I17" s="103">
        <f>IF(SER_hh_emi_in!I17=0,0,1000000*SER_hh_emi_in!I17/SER_hh_num_in!I17)</f>
        <v>209.34678766803762</v>
      </c>
      <c r="J17" s="103">
        <f>IF(SER_hh_emi_in!J17=0,0,1000000*SER_hh_emi_in!J17/SER_hh_num_in!J17)</f>
        <v>0</v>
      </c>
      <c r="K17" s="103">
        <f>IF(SER_hh_emi_in!K17=0,0,1000000*SER_hh_emi_in!K17/SER_hh_num_in!K17)</f>
        <v>237.10266208784299</v>
      </c>
      <c r="L17" s="103">
        <f>IF(SER_hh_emi_in!L17=0,0,1000000*SER_hh_emi_in!L17/SER_hh_num_in!L17)</f>
        <v>0</v>
      </c>
      <c r="M17" s="103">
        <f>IF(SER_hh_emi_in!M17=0,0,1000000*SER_hh_emi_in!M17/SER_hh_num_in!M17)</f>
        <v>235.17363259585346</v>
      </c>
      <c r="N17" s="103">
        <f>IF(SER_hh_emi_in!N17=0,0,1000000*SER_hh_emi_in!N17/SER_hh_num_in!N17)</f>
        <v>232.16376772429385</v>
      </c>
      <c r="O17" s="103">
        <f>IF(SER_hh_emi_in!O17=0,0,1000000*SER_hh_emi_in!O17/SER_hh_num_in!O17)</f>
        <v>233.73819021588866</v>
      </c>
      <c r="P17" s="103">
        <f>IF(SER_hh_emi_in!P17=0,0,1000000*SER_hh_emi_in!P17/SER_hh_num_in!P17)</f>
        <v>238.8532225055757</v>
      </c>
      <c r="Q17" s="103">
        <f>IF(SER_hh_emi_in!Q17=0,0,1000000*SER_hh_emi_in!Q17/SER_hh_num_in!Q17)</f>
        <v>282.18970768112814</v>
      </c>
    </row>
    <row r="18" spans="1:17" ht="12" customHeight="1" x14ac:dyDescent="0.25">
      <c r="A18" s="88" t="s">
        <v>100</v>
      </c>
      <c r="B18" s="103"/>
      <c r="C18" s="103">
        <f>IF(SER_hh_emi_in!C18=0,0,1000000*SER_hh_emi_in!C18/SER_hh_num_in!C18)</f>
        <v>0</v>
      </c>
      <c r="D18" s="103">
        <f>IF(SER_hh_emi_in!D18=0,0,1000000*SER_hh_emi_in!D18/SER_hh_num_in!D18)</f>
        <v>0</v>
      </c>
      <c r="E18" s="103">
        <f>IF(SER_hh_emi_in!E18=0,0,1000000*SER_hh_emi_in!E18/SER_hh_num_in!E18)</f>
        <v>0</v>
      </c>
      <c r="F18" s="103">
        <f>IF(SER_hh_emi_in!F18=0,0,1000000*SER_hh_emi_in!F18/SER_hh_num_in!F18)</f>
        <v>0</v>
      </c>
      <c r="G18" s="103">
        <f>IF(SER_hh_emi_in!G18=0,0,1000000*SER_hh_emi_in!G18/SER_hh_num_in!G18)</f>
        <v>0</v>
      </c>
      <c r="H18" s="103">
        <f>IF(SER_hh_emi_in!H18=0,0,1000000*SER_hh_emi_in!H18/SER_hh_num_in!H18)</f>
        <v>0</v>
      </c>
      <c r="I18" s="103">
        <f>IF(SER_hh_emi_in!I18=0,0,1000000*SER_hh_emi_in!I18/SER_hh_num_in!I18)</f>
        <v>0</v>
      </c>
      <c r="J18" s="103">
        <f>IF(SER_hh_emi_in!J18=0,0,1000000*SER_hh_emi_in!J18/SER_hh_num_in!J18)</f>
        <v>0</v>
      </c>
      <c r="K18" s="103">
        <f>IF(SER_hh_emi_in!K18=0,0,1000000*SER_hh_emi_in!K18/SER_hh_num_in!K18)</f>
        <v>0</v>
      </c>
      <c r="L18" s="103">
        <f>IF(SER_hh_emi_in!L18=0,0,1000000*SER_hh_emi_in!L18/SER_hh_num_in!L18)</f>
        <v>0</v>
      </c>
      <c r="M18" s="103">
        <f>IF(SER_hh_emi_in!M18=0,0,1000000*SER_hh_emi_in!M18/SER_hh_num_in!M18)</f>
        <v>0</v>
      </c>
      <c r="N18" s="103">
        <f>IF(SER_hh_emi_in!N18=0,0,1000000*SER_hh_emi_in!N18/SER_hh_num_in!N18)</f>
        <v>0</v>
      </c>
      <c r="O18" s="103">
        <f>IF(SER_hh_emi_in!O18=0,0,1000000*SER_hh_emi_in!O18/SER_hh_num_in!O18)</f>
        <v>0</v>
      </c>
      <c r="P18" s="103">
        <f>IF(SER_hh_emi_in!P18=0,0,1000000*SER_hh_emi_in!P18/SER_hh_num_in!P18)</f>
        <v>0</v>
      </c>
      <c r="Q18" s="103">
        <f>IF(SER_hh_emi_in!Q18=0,0,1000000*SER_hh_emi_in!Q18/SER_hh_num_in!Q18)</f>
        <v>0</v>
      </c>
    </row>
    <row r="19" spans="1:17" ht="12.95" customHeight="1" x14ac:dyDescent="0.25">
      <c r="A19" s="90" t="s">
        <v>47</v>
      </c>
      <c r="B19" s="101"/>
      <c r="C19" s="101">
        <f>IF(SER_hh_emi_in!C19=0,0,1000000*SER_hh_emi_in!C19/SER_hh_num_in!C19)</f>
        <v>716.29845785542159</v>
      </c>
      <c r="D19" s="101">
        <f>IF(SER_hh_emi_in!D19=0,0,1000000*SER_hh_emi_in!D19/SER_hh_num_in!D19)</f>
        <v>1064.1347189723613</v>
      </c>
      <c r="E19" s="101">
        <f>IF(SER_hh_emi_in!E19=0,0,1000000*SER_hh_emi_in!E19/SER_hh_num_in!E19)</f>
        <v>859.45273076746014</v>
      </c>
      <c r="F19" s="101">
        <f>IF(SER_hh_emi_in!F19=0,0,1000000*SER_hh_emi_in!F19/SER_hh_num_in!F19)</f>
        <v>732.45620791143165</v>
      </c>
      <c r="G19" s="101">
        <f>IF(SER_hh_emi_in!G19=0,0,1000000*SER_hh_emi_in!G19/SER_hh_num_in!G19)</f>
        <v>1046.6688829038058</v>
      </c>
      <c r="H19" s="101">
        <f>IF(SER_hh_emi_in!H19=0,0,1000000*SER_hh_emi_in!H19/SER_hh_num_in!H19)</f>
        <v>1017.3428077588123</v>
      </c>
      <c r="I19" s="101">
        <f>IF(SER_hh_emi_in!I19=0,0,1000000*SER_hh_emi_in!I19/SER_hh_num_in!I19)</f>
        <v>1038.1628077451426</v>
      </c>
      <c r="J19" s="101">
        <f>IF(SER_hh_emi_in!J19=0,0,1000000*SER_hh_emi_in!J19/SER_hh_num_in!J19)</f>
        <v>1343.3201868656149</v>
      </c>
      <c r="K19" s="101">
        <f>IF(SER_hh_emi_in!K19=0,0,1000000*SER_hh_emi_in!K19/SER_hh_num_in!K19)</f>
        <v>1737.1326228344558</v>
      </c>
      <c r="L19" s="101">
        <f>IF(SER_hh_emi_in!L19=0,0,1000000*SER_hh_emi_in!L19/SER_hh_num_in!L19)</f>
        <v>1004.1665392029296</v>
      </c>
      <c r="M19" s="101">
        <f>IF(SER_hh_emi_in!M19=0,0,1000000*SER_hh_emi_in!M19/SER_hh_num_in!M19)</f>
        <v>682.21138162147042</v>
      </c>
      <c r="N19" s="101">
        <f>IF(SER_hh_emi_in!N19=0,0,1000000*SER_hh_emi_in!N19/SER_hh_num_in!N19)</f>
        <v>794.91664065437533</v>
      </c>
      <c r="O19" s="101">
        <f>IF(SER_hh_emi_in!O19=0,0,1000000*SER_hh_emi_in!O19/SER_hh_num_in!O19)</f>
        <v>822.63653314555893</v>
      </c>
      <c r="P19" s="101">
        <f>IF(SER_hh_emi_in!P19=0,0,1000000*SER_hh_emi_in!P19/SER_hh_num_in!P19)</f>
        <v>628.69797763700581</v>
      </c>
      <c r="Q19" s="101">
        <f>IF(SER_hh_emi_in!Q19=0,0,1000000*SER_hh_emi_in!Q19/SER_hh_num_in!Q19)</f>
        <v>638.4594844422337</v>
      </c>
    </row>
    <row r="20" spans="1:17" ht="12" customHeight="1" x14ac:dyDescent="0.25">
      <c r="A20" s="88" t="s">
        <v>38</v>
      </c>
      <c r="B20" s="100"/>
      <c r="C20" s="100">
        <f>IF(SER_hh_emi_in!C20=0,0,1000000*SER_hh_emi_in!C20/SER_hh_num_in!C20)</f>
        <v>0</v>
      </c>
      <c r="D20" s="100">
        <f>IF(SER_hh_emi_in!D20=0,0,1000000*SER_hh_emi_in!D20/SER_hh_num_in!D20)</f>
        <v>0</v>
      </c>
      <c r="E20" s="100">
        <f>IF(SER_hh_emi_in!E20=0,0,1000000*SER_hh_emi_in!E20/SER_hh_num_in!E20)</f>
        <v>0</v>
      </c>
      <c r="F20" s="100">
        <f>IF(SER_hh_emi_in!F20=0,0,1000000*SER_hh_emi_in!F20/SER_hh_num_in!F20)</f>
        <v>0</v>
      </c>
      <c r="G20" s="100">
        <f>IF(SER_hh_emi_in!G20=0,0,1000000*SER_hh_emi_in!G20/SER_hh_num_in!G20)</f>
        <v>0</v>
      </c>
      <c r="H20" s="100">
        <f>IF(SER_hh_emi_in!H20=0,0,1000000*SER_hh_emi_in!H20/SER_hh_num_in!H20)</f>
        <v>0</v>
      </c>
      <c r="I20" s="100">
        <f>IF(SER_hh_emi_in!I20=0,0,1000000*SER_hh_emi_in!I20/SER_hh_num_in!I20)</f>
        <v>0</v>
      </c>
      <c r="J20" s="100">
        <f>IF(SER_hh_emi_in!J20=0,0,1000000*SER_hh_emi_in!J20/SER_hh_num_in!J20)</f>
        <v>0</v>
      </c>
      <c r="K20" s="100">
        <f>IF(SER_hh_emi_in!K20=0,0,1000000*SER_hh_emi_in!K20/SER_hh_num_in!K20)</f>
        <v>0</v>
      </c>
      <c r="L20" s="100">
        <f>IF(SER_hh_emi_in!L20=0,0,1000000*SER_hh_emi_in!L20/SER_hh_num_in!L20)</f>
        <v>0</v>
      </c>
      <c r="M20" s="100">
        <f>IF(SER_hh_emi_in!M20=0,0,1000000*SER_hh_emi_in!M20/SER_hh_num_in!M20)</f>
        <v>0</v>
      </c>
      <c r="N20" s="100">
        <f>IF(SER_hh_emi_in!N20=0,0,1000000*SER_hh_emi_in!N20/SER_hh_num_in!N20)</f>
        <v>0</v>
      </c>
      <c r="O20" s="100">
        <f>IF(SER_hh_emi_in!O20=0,0,1000000*SER_hh_emi_in!O20/SER_hh_num_in!O20)</f>
        <v>0</v>
      </c>
      <c r="P20" s="100">
        <f>IF(SER_hh_emi_in!P20=0,0,1000000*SER_hh_emi_in!P20/SER_hh_num_in!P20)</f>
        <v>0</v>
      </c>
      <c r="Q20" s="100">
        <f>IF(SER_hh_emi_in!Q20=0,0,1000000*SER_hh_emi_in!Q20/SER_hh_num_in!Q20)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IF(SER_hh_emi_in!C21=0,0,1000000*SER_hh_emi_in!C21/SER_hh_num_in!C21)</f>
        <v>0</v>
      </c>
      <c r="D21" s="100">
        <f>IF(SER_hh_emi_in!D21=0,0,1000000*SER_hh_emi_in!D21/SER_hh_num_in!D21)</f>
        <v>0</v>
      </c>
      <c r="E21" s="100">
        <f>IF(SER_hh_emi_in!E21=0,0,1000000*SER_hh_emi_in!E21/SER_hh_num_in!E21)</f>
        <v>0</v>
      </c>
      <c r="F21" s="100">
        <f>IF(SER_hh_emi_in!F21=0,0,1000000*SER_hh_emi_in!F21/SER_hh_num_in!F21)</f>
        <v>0</v>
      </c>
      <c r="G21" s="100">
        <f>IF(SER_hh_emi_in!G21=0,0,1000000*SER_hh_emi_in!G21/SER_hh_num_in!G21)</f>
        <v>0</v>
      </c>
      <c r="H21" s="100">
        <f>IF(SER_hh_emi_in!H21=0,0,1000000*SER_hh_emi_in!H21/SER_hh_num_in!H21)</f>
        <v>0</v>
      </c>
      <c r="I21" s="100">
        <f>IF(SER_hh_emi_in!I21=0,0,1000000*SER_hh_emi_in!I21/SER_hh_num_in!I21)</f>
        <v>0</v>
      </c>
      <c r="J21" s="100">
        <f>IF(SER_hh_emi_in!J21=0,0,1000000*SER_hh_emi_in!J21/SER_hh_num_in!J21)</f>
        <v>0</v>
      </c>
      <c r="K21" s="100">
        <f>IF(SER_hh_emi_in!K21=0,0,1000000*SER_hh_emi_in!K21/SER_hh_num_in!K21)</f>
        <v>0</v>
      </c>
      <c r="L21" s="100">
        <f>IF(SER_hh_emi_in!L21=0,0,1000000*SER_hh_emi_in!L21/SER_hh_num_in!L21)</f>
        <v>0</v>
      </c>
      <c r="M21" s="100">
        <f>IF(SER_hh_emi_in!M21=0,0,1000000*SER_hh_emi_in!M21/SER_hh_num_in!M21)</f>
        <v>0</v>
      </c>
      <c r="N21" s="100">
        <f>IF(SER_hh_emi_in!N21=0,0,1000000*SER_hh_emi_in!N21/SER_hh_num_in!N21)</f>
        <v>0</v>
      </c>
      <c r="O21" s="100">
        <f>IF(SER_hh_emi_in!O21=0,0,1000000*SER_hh_emi_in!O21/SER_hh_num_in!O21)</f>
        <v>0</v>
      </c>
      <c r="P21" s="100">
        <f>IF(SER_hh_emi_in!P21=0,0,1000000*SER_hh_emi_in!P21/SER_hh_num_in!P21)</f>
        <v>0</v>
      </c>
      <c r="Q21" s="100">
        <f>IF(SER_hh_emi_in!Q21=0,0,1000000*SER_hh_emi_in!Q21/SER_hh_num_in!Q21)</f>
        <v>0</v>
      </c>
    </row>
    <row r="22" spans="1:17" ht="12" customHeight="1" x14ac:dyDescent="0.25">
      <c r="A22" s="88" t="s">
        <v>99</v>
      </c>
      <c r="B22" s="100"/>
      <c r="C22" s="100">
        <f>IF(SER_hh_emi_in!C22=0,0,1000000*SER_hh_emi_in!C22/SER_hh_num_in!C22)</f>
        <v>0</v>
      </c>
      <c r="D22" s="100">
        <f>IF(SER_hh_emi_in!D22=0,0,1000000*SER_hh_emi_in!D22/SER_hh_num_in!D22)</f>
        <v>0</v>
      </c>
      <c r="E22" s="100">
        <f>IF(SER_hh_emi_in!E22=0,0,1000000*SER_hh_emi_in!E22/SER_hh_num_in!E22)</f>
        <v>0</v>
      </c>
      <c r="F22" s="100">
        <f>IF(SER_hh_emi_in!F22=0,0,1000000*SER_hh_emi_in!F22/SER_hh_num_in!F22)</f>
        <v>0</v>
      </c>
      <c r="G22" s="100">
        <f>IF(SER_hh_emi_in!G22=0,0,1000000*SER_hh_emi_in!G22/SER_hh_num_in!G22)</f>
        <v>0</v>
      </c>
      <c r="H22" s="100">
        <f>IF(SER_hh_emi_in!H22=0,0,1000000*SER_hh_emi_in!H22/SER_hh_num_in!H22)</f>
        <v>0</v>
      </c>
      <c r="I22" s="100">
        <f>IF(SER_hh_emi_in!I22=0,0,1000000*SER_hh_emi_in!I22/SER_hh_num_in!I22)</f>
        <v>0</v>
      </c>
      <c r="J22" s="100">
        <f>IF(SER_hh_emi_in!J22=0,0,1000000*SER_hh_emi_in!J22/SER_hh_num_in!J22)</f>
        <v>0</v>
      </c>
      <c r="K22" s="100">
        <f>IF(SER_hh_emi_in!K22=0,0,1000000*SER_hh_emi_in!K22/SER_hh_num_in!K22)</f>
        <v>0</v>
      </c>
      <c r="L22" s="100">
        <f>IF(SER_hh_emi_in!L22=0,0,1000000*SER_hh_emi_in!L22/SER_hh_num_in!L22)</f>
        <v>0</v>
      </c>
      <c r="M22" s="100">
        <f>IF(SER_hh_emi_in!M22=0,0,1000000*SER_hh_emi_in!M22/SER_hh_num_in!M22)</f>
        <v>0</v>
      </c>
      <c r="N22" s="100">
        <f>IF(SER_hh_emi_in!N22=0,0,1000000*SER_hh_emi_in!N22/SER_hh_num_in!N22)</f>
        <v>0</v>
      </c>
      <c r="O22" s="100">
        <f>IF(SER_hh_emi_in!O22=0,0,1000000*SER_hh_emi_in!O22/SER_hh_num_in!O22)</f>
        <v>0</v>
      </c>
      <c r="P22" s="100">
        <f>IF(SER_hh_emi_in!P22=0,0,1000000*SER_hh_emi_in!P22/SER_hh_num_in!P22)</f>
        <v>0</v>
      </c>
      <c r="Q22" s="100">
        <f>IF(SER_hh_emi_in!Q22=0,0,1000000*SER_hh_emi_in!Q22/SER_hh_num_in!Q22)</f>
        <v>0</v>
      </c>
    </row>
    <row r="23" spans="1:17" ht="12" customHeight="1" x14ac:dyDescent="0.25">
      <c r="A23" s="88" t="s">
        <v>98</v>
      </c>
      <c r="B23" s="100"/>
      <c r="C23" s="100">
        <f>IF(SER_hh_emi_in!C23=0,0,1000000*SER_hh_emi_in!C23/SER_hh_num_in!C23)</f>
        <v>2416.3363809933116</v>
      </c>
      <c r="D23" s="100">
        <f>IF(SER_hh_emi_in!D23=0,0,1000000*SER_hh_emi_in!D23/SER_hh_num_in!D23)</f>
        <v>2429.5602080239014</v>
      </c>
      <c r="E23" s="100">
        <f>IF(SER_hh_emi_in!E23=0,0,1000000*SER_hh_emi_in!E23/SER_hh_num_in!E23)</f>
        <v>2302.2074881009853</v>
      </c>
      <c r="F23" s="100">
        <f>IF(SER_hh_emi_in!F23=0,0,1000000*SER_hh_emi_in!F23/SER_hh_num_in!F23)</f>
        <v>2356.655203422983</v>
      </c>
      <c r="G23" s="100">
        <f>IF(SER_hh_emi_in!G23=0,0,1000000*SER_hh_emi_in!G23/SER_hh_num_in!G23)</f>
        <v>2360.8134143963071</v>
      </c>
      <c r="H23" s="100">
        <f>IF(SER_hh_emi_in!H23=0,0,1000000*SER_hh_emi_in!H23/SER_hh_num_in!H23)</f>
        <v>2356.8170395720708</v>
      </c>
      <c r="I23" s="100">
        <f>IF(SER_hh_emi_in!I23=0,0,1000000*SER_hh_emi_in!I23/SER_hh_num_in!I23)</f>
        <v>2338.2145530286225</v>
      </c>
      <c r="J23" s="100">
        <f>IF(SER_hh_emi_in!J23=0,0,1000000*SER_hh_emi_in!J23/SER_hh_num_in!J23)</f>
        <v>2327.8510135376255</v>
      </c>
      <c r="K23" s="100">
        <f>IF(SER_hh_emi_in!K23=0,0,1000000*SER_hh_emi_in!K23/SER_hh_num_in!K23)</f>
        <v>2315.9644871592709</v>
      </c>
      <c r="L23" s="100">
        <f>IF(SER_hh_emi_in!L23=0,0,1000000*SER_hh_emi_in!L23/SER_hh_num_in!L23)</f>
        <v>2246.9605265394453</v>
      </c>
      <c r="M23" s="100">
        <f>IF(SER_hh_emi_in!M23=0,0,1000000*SER_hh_emi_in!M23/SER_hh_num_in!M23)</f>
        <v>2225.7009610754167</v>
      </c>
      <c r="N23" s="100">
        <f>IF(SER_hh_emi_in!N23=0,0,1000000*SER_hh_emi_in!N23/SER_hh_num_in!N23)</f>
        <v>2238.9415492380444</v>
      </c>
      <c r="O23" s="100">
        <f>IF(SER_hh_emi_in!O23=0,0,1000000*SER_hh_emi_in!O23/SER_hh_num_in!O23)</f>
        <v>2306.4549672420039</v>
      </c>
      <c r="P23" s="100">
        <f>IF(SER_hh_emi_in!P23=0,0,1000000*SER_hh_emi_in!P23/SER_hh_num_in!P23)</f>
        <v>2266.2415524304843</v>
      </c>
      <c r="Q23" s="100">
        <f>IF(SER_hh_emi_in!Q23=0,0,1000000*SER_hh_emi_in!Q23/SER_hh_num_in!Q23)</f>
        <v>2374.8746206854235</v>
      </c>
    </row>
    <row r="24" spans="1:17" ht="12" customHeight="1" x14ac:dyDescent="0.25">
      <c r="A24" s="88" t="s">
        <v>34</v>
      </c>
      <c r="B24" s="100"/>
      <c r="C24" s="100">
        <f>IF(SER_hh_emi_in!C24=0,0,1000000*SER_hh_emi_in!C24/SER_hh_num_in!C24)</f>
        <v>0</v>
      </c>
      <c r="D24" s="100">
        <f>IF(SER_hh_emi_in!D24=0,0,1000000*SER_hh_emi_in!D24/SER_hh_num_in!D24)</f>
        <v>0</v>
      </c>
      <c r="E24" s="100">
        <f>IF(SER_hh_emi_in!E24=0,0,1000000*SER_hh_emi_in!E24/SER_hh_num_in!E24)</f>
        <v>0</v>
      </c>
      <c r="F24" s="100">
        <f>IF(SER_hh_emi_in!F24=0,0,1000000*SER_hh_emi_in!F24/SER_hh_num_in!F24)</f>
        <v>0</v>
      </c>
      <c r="G24" s="100">
        <f>IF(SER_hh_emi_in!G24=0,0,1000000*SER_hh_emi_in!G24/SER_hh_num_in!G24)</f>
        <v>0</v>
      </c>
      <c r="H24" s="100">
        <f>IF(SER_hh_emi_in!H24=0,0,1000000*SER_hh_emi_in!H24/SER_hh_num_in!H24)</f>
        <v>0</v>
      </c>
      <c r="I24" s="100">
        <f>IF(SER_hh_emi_in!I24=0,0,1000000*SER_hh_emi_in!I24/SER_hh_num_in!I24)</f>
        <v>0</v>
      </c>
      <c r="J24" s="100">
        <f>IF(SER_hh_emi_in!J24=0,0,1000000*SER_hh_emi_in!J24/SER_hh_num_in!J24)</f>
        <v>0</v>
      </c>
      <c r="K24" s="100">
        <f>IF(SER_hh_emi_in!K24=0,0,1000000*SER_hh_emi_in!K24/SER_hh_num_in!K24)</f>
        <v>0</v>
      </c>
      <c r="L24" s="100">
        <f>IF(SER_hh_emi_in!L24=0,0,1000000*SER_hh_emi_in!L24/SER_hh_num_in!L24)</f>
        <v>0</v>
      </c>
      <c r="M24" s="100">
        <f>IF(SER_hh_emi_in!M24=0,0,1000000*SER_hh_emi_in!M24/SER_hh_num_in!M24)</f>
        <v>0</v>
      </c>
      <c r="N24" s="100">
        <f>IF(SER_hh_emi_in!N24=0,0,1000000*SER_hh_emi_in!N24/SER_hh_num_in!N24)</f>
        <v>0</v>
      </c>
      <c r="O24" s="100">
        <f>IF(SER_hh_emi_in!O24=0,0,1000000*SER_hh_emi_in!O24/SER_hh_num_in!O24)</f>
        <v>0</v>
      </c>
      <c r="P24" s="100">
        <f>IF(SER_hh_emi_in!P24=0,0,1000000*SER_hh_emi_in!P24/SER_hh_num_in!P24)</f>
        <v>0</v>
      </c>
      <c r="Q24" s="100">
        <f>IF(SER_hh_emi_in!Q24=0,0,1000000*SER_hh_emi_in!Q24/SER_hh_num_in!Q24)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IF(SER_hh_emi_in!C25=0,0,1000000*SER_hh_emi_in!C25/SER_hh_num_in!C25)</f>
        <v>0</v>
      </c>
      <c r="D25" s="100">
        <f>IF(SER_hh_emi_in!D25=0,0,1000000*SER_hh_emi_in!D25/SER_hh_num_in!D25)</f>
        <v>0</v>
      </c>
      <c r="E25" s="100">
        <f>IF(SER_hh_emi_in!E25=0,0,1000000*SER_hh_emi_in!E25/SER_hh_num_in!E25)</f>
        <v>0</v>
      </c>
      <c r="F25" s="100">
        <f>IF(SER_hh_emi_in!F25=0,0,1000000*SER_hh_emi_in!F25/SER_hh_num_in!F25)</f>
        <v>0</v>
      </c>
      <c r="G25" s="100">
        <f>IF(SER_hh_emi_in!G25=0,0,1000000*SER_hh_emi_in!G25/SER_hh_num_in!G25)</f>
        <v>0</v>
      </c>
      <c r="H25" s="100">
        <f>IF(SER_hh_emi_in!H25=0,0,1000000*SER_hh_emi_in!H25/SER_hh_num_in!H25)</f>
        <v>0</v>
      </c>
      <c r="I25" s="100">
        <f>IF(SER_hh_emi_in!I25=0,0,1000000*SER_hh_emi_in!I25/SER_hh_num_in!I25)</f>
        <v>0</v>
      </c>
      <c r="J25" s="100">
        <f>IF(SER_hh_emi_in!J25=0,0,1000000*SER_hh_emi_in!J25/SER_hh_num_in!J25)</f>
        <v>0</v>
      </c>
      <c r="K25" s="100">
        <f>IF(SER_hh_emi_in!K25=0,0,1000000*SER_hh_emi_in!K25/SER_hh_num_in!K25)</f>
        <v>0</v>
      </c>
      <c r="L25" s="100">
        <f>IF(SER_hh_emi_in!L25=0,0,1000000*SER_hh_emi_in!L25/SER_hh_num_in!L25)</f>
        <v>0</v>
      </c>
      <c r="M25" s="100">
        <f>IF(SER_hh_emi_in!M25=0,0,1000000*SER_hh_emi_in!M25/SER_hh_num_in!M25)</f>
        <v>0</v>
      </c>
      <c r="N25" s="100">
        <f>IF(SER_hh_emi_in!N25=0,0,1000000*SER_hh_emi_in!N25/SER_hh_num_in!N25)</f>
        <v>0</v>
      </c>
      <c r="O25" s="100">
        <f>IF(SER_hh_emi_in!O25=0,0,1000000*SER_hh_emi_in!O25/SER_hh_num_in!O25)</f>
        <v>0</v>
      </c>
      <c r="P25" s="100">
        <f>IF(SER_hh_emi_in!P25=0,0,1000000*SER_hh_emi_in!P25/SER_hh_num_in!P25)</f>
        <v>0</v>
      </c>
      <c r="Q25" s="100">
        <f>IF(SER_hh_emi_in!Q25=0,0,1000000*SER_hh_emi_in!Q25/SER_hh_num_in!Q25)</f>
        <v>0</v>
      </c>
    </row>
    <row r="26" spans="1:17" ht="12" customHeight="1" x14ac:dyDescent="0.25">
      <c r="A26" s="88" t="s">
        <v>30</v>
      </c>
      <c r="B26" s="22"/>
      <c r="C26" s="22">
        <f>IF(SER_hh_emi_in!C26=0,0,1000000*SER_hh_emi_in!C26/SER_hh_num_in!C26)</f>
        <v>0</v>
      </c>
      <c r="D26" s="22">
        <f>IF(SER_hh_emi_in!D26=0,0,1000000*SER_hh_emi_in!D26/SER_hh_num_in!D26)</f>
        <v>0</v>
      </c>
      <c r="E26" s="22">
        <f>IF(SER_hh_emi_in!E26=0,0,1000000*SER_hh_emi_in!E26/SER_hh_num_in!E26)</f>
        <v>0</v>
      </c>
      <c r="F26" s="22">
        <f>IF(SER_hh_emi_in!F26=0,0,1000000*SER_hh_emi_in!F26/SER_hh_num_in!F26)</f>
        <v>0</v>
      </c>
      <c r="G26" s="22">
        <f>IF(SER_hh_emi_in!G26=0,0,1000000*SER_hh_emi_in!G26/SER_hh_num_in!G26)</f>
        <v>0</v>
      </c>
      <c r="H26" s="22">
        <f>IF(SER_hh_emi_in!H26=0,0,1000000*SER_hh_emi_in!H26/SER_hh_num_in!H26)</f>
        <v>0</v>
      </c>
      <c r="I26" s="22">
        <f>IF(SER_hh_emi_in!I26=0,0,1000000*SER_hh_emi_in!I26/SER_hh_num_in!I26)</f>
        <v>0</v>
      </c>
      <c r="J26" s="22">
        <f>IF(SER_hh_emi_in!J26=0,0,1000000*SER_hh_emi_in!J26/SER_hh_num_in!J26)</f>
        <v>0</v>
      </c>
      <c r="K26" s="22">
        <f>IF(SER_hh_emi_in!K26=0,0,1000000*SER_hh_emi_in!K26/SER_hh_num_in!K26)</f>
        <v>0</v>
      </c>
      <c r="L26" s="22">
        <f>IF(SER_hh_emi_in!L26=0,0,1000000*SER_hh_emi_in!L26/SER_hh_num_in!L26)</f>
        <v>0</v>
      </c>
      <c r="M26" s="22">
        <f>IF(SER_hh_emi_in!M26=0,0,1000000*SER_hh_emi_in!M26/SER_hh_num_in!M26)</f>
        <v>0</v>
      </c>
      <c r="N26" s="22">
        <f>IF(SER_hh_emi_in!N26=0,0,1000000*SER_hh_emi_in!N26/SER_hh_num_in!N26)</f>
        <v>0</v>
      </c>
      <c r="O26" s="22">
        <f>IF(SER_hh_emi_in!O26=0,0,1000000*SER_hh_emi_in!O26/SER_hh_num_in!O26)</f>
        <v>0</v>
      </c>
      <c r="P26" s="22">
        <f>IF(SER_hh_emi_in!P26=0,0,1000000*SER_hh_emi_in!P26/SER_hh_num_in!P26)</f>
        <v>0</v>
      </c>
      <c r="Q26" s="22">
        <f>IF(SER_hh_emi_in!Q26=0,0,1000000*SER_hh_emi_in!Q26/SER_hh_num_in!Q26)</f>
        <v>0</v>
      </c>
    </row>
    <row r="27" spans="1:17" ht="12" customHeight="1" x14ac:dyDescent="0.25">
      <c r="A27" s="93" t="s">
        <v>114</v>
      </c>
      <c r="B27" s="121"/>
      <c r="C27" s="116">
        <f>IF(SER_hh_emi_in!C27=0,0,1000000*SER_hh_emi_in!C27/SER_hh_num_in!C19)</f>
        <v>0</v>
      </c>
      <c r="D27" s="116">
        <f>IF(SER_hh_emi_in!D27=0,0,1000000*SER_hh_emi_in!D27/SER_hh_num_in!D19)</f>
        <v>0</v>
      </c>
      <c r="E27" s="116">
        <f>IF(SER_hh_emi_in!E27=0,0,1000000*SER_hh_emi_in!E27/SER_hh_num_in!E19)</f>
        <v>0</v>
      </c>
      <c r="F27" s="116">
        <f>IF(SER_hh_emi_in!F27=0,0,1000000*SER_hh_emi_in!F27/SER_hh_num_in!F19)</f>
        <v>0</v>
      </c>
      <c r="G27" s="116">
        <f>IF(SER_hh_emi_in!G27=0,0,1000000*SER_hh_emi_in!G27/SER_hh_num_in!G19)</f>
        <v>0</v>
      </c>
      <c r="H27" s="116">
        <f>IF(SER_hh_emi_in!H27=0,0,1000000*SER_hh_emi_in!H27/SER_hh_num_in!H19)</f>
        <v>0</v>
      </c>
      <c r="I27" s="116">
        <f>IF(SER_hh_emi_in!I27=0,0,1000000*SER_hh_emi_in!I27/SER_hh_num_in!I19)</f>
        <v>0</v>
      </c>
      <c r="J27" s="116">
        <f>IF(SER_hh_emi_in!J27=0,0,1000000*SER_hh_emi_in!J27/SER_hh_num_in!J19)</f>
        <v>0</v>
      </c>
      <c r="K27" s="116">
        <f>IF(SER_hh_emi_in!K27=0,0,1000000*SER_hh_emi_in!K27/SER_hh_num_in!K19)</f>
        <v>0</v>
      </c>
      <c r="L27" s="116">
        <f>IF(SER_hh_emi_in!L27=0,0,1000000*SER_hh_emi_in!L27/SER_hh_num_in!L19)</f>
        <v>0</v>
      </c>
      <c r="M27" s="116">
        <f>IF(SER_hh_emi_in!M27=0,0,1000000*SER_hh_emi_in!M27/SER_hh_num_in!M19)</f>
        <v>0</v>
      </c>
      <c r="N27" s="116">
        <f>IF(SER_hh_emi_in!N27=0,0,1000000*SER_hh_emi_in!N27/SER_hh_num_in!N19)</f>
        <v>0</v>
      </c>
      <c r="O27" s="116">
        <f>IF(SER_hh_emi_in!O27=0,0,1000000*SER_hh_emi_in!O27/SER_hh_num_in!O19)</f>
        <v>0</v>
      </c>
      <c r="P27" s="116">
        <f>IF(SER_hh_emi_in!P27=0,0,1000000*SER_hh_emi_in!P27/SER_hh_num_in!P19)</f>
        <v>0</v>
      </c>
      <c r="Q27" s="116">
        <f>IF(SER_hh_emi_in!Q27=0,0,1000000*SER_hh_emi_in!Q27/SER_hh_num_in!Q19)</f>
        <v>0</v>
      </c>
    </row>
    <row r="28" spans="1:17" ht="12" customHeight="1" x14ac:dyDescent="0.25">
      <c r="A28" s="91" t="s">
        <v>113</v>
      </c>
      <c r="B28" s="18"/>
      <c r="C28" s="117">
        <f>IF(SER_hh_emi_in!C27=0,0,1000000*SER_hh_emi_in!C27/SER_hh_num_in!C27)</f>
        <v>0</v>
      </c>
      <c r="D28" s="117">
        <f>IF(SER_hh_emi_in!D27=0,0,1000000*SER_hh_emi_in!D27/SER_hh_num_in!D27)</f>
        <v>0</v>
      </c>
      <c r="E28" s="117">
        <f>IF(SER_hh_emi_in!E27=0,0,1000000*SER_hh_emi_in!E27/SER_hh_num_in!E27)</f>
        <v>0</v>
      </c>
      <c r="F28" s="117">
        <f>IF(SER_hh_emi_in!F27=0,0,1000000*SER_hh_emi_in!F27/SER_hh_num_in!F27)</f>
        <v>0</v>
      </c>
      <c r="G28" s="117">
        <f>IF(SER_hh_emi_in!G27=0,0,1000000*SER_hh_emi_in!G27/SER_hh_num_in!G27)</f>
        <v>0</v>
      </c>
      <c r="H28" s="117">
        <f>IF(SER_hh_emi_in!H27=0,0,1000000*SER_hh_emi_in!H27/SER_hh_num_in!H27)</f>
        <v>0</v>
      </c>
      <c r="I28" s="117">
        <f>IF(SER_hh_emi_in!I27=0,0,1000000*SER_hh_emi_in!I27/SER_hh_num_in!I27)</f>
        <v>0</v>
      </c>
      <c r="J28" s="117">
        <f>IF(SER_hh_emi_in!J27=0,0,1000000*SER_hh_emi_in!J27/SER_hh_num_in!J27)</f>
        <v>0</v>
      </c>
      <c r="K28" s="117">
        <f>IF(SER_hh_emi_in!K27=0,0,1000000*SER_hh_emi_in!K27/SER_hh_num_in!K27)</f>
        <v>0</v>
      </c>
      <c r="L28" s="117">
        <f>IF(SER_hh_emi_in!L27=0,0,1000000*SER_hh_emi_in!L27/SER_hh_num_in!L27)</f>
        <v>0</v>
      </c>
      <c r="M28" s="117">
        <f>IF(SER_hh_emi_in!M27=0,0,1000000*SER_hh_emi_in!M27/SER_hh_num_in!M27)</f>
        <v>0</v>
      </c>
      <c r="N28" s="117">
        <f>IF(SER_hh_emi_in!N27=0,0,1000000*SER_hh_emi_in!N27/SER_hh_num_in!N27)</f>
        <v>0</v>
      </c>
      <c r="O28" s="117">
        <f>IF(SER_hh_emi_in!O27=0,0,1000000*SER_hh_emi_in!O27/SER_hh_num_in!O27)</f>
        <v>0</v>
      </c>
      <c r="P28" s="117">
        <f>IF(SER_hh_emi_in!P27=0,0,1000000*SER_hh_emi_in!P27/SER_hh_num_in!P27)</f>
        <v>0</v>
      </c>
      <c r="Q28" s="117">
        <f>IF(SER_hh_emi_in!Q27=0,0,1000000*SER_hh_emi_in!Q27/SER_hh_num_in!Q27)</f>
        <v>0</v>
      </c>
    </row>
    <row r="29" spans="1:17" ht="12.95" customHeight="1" x14ac:dyDescent="0.25">
      <c r="A29" s="90" t="s">
        <v>46</v>
      </c>
      <c r="B29" s="101"/>
      <c r="C29" s="101">
        <f>IF(SER_hh_emi_in!C29=0,0,1000000*SER_hh_emi_in!C29/SER_hh_num_in!C29)</f>
        <v>2737.0131978593927</v>
      </c>
      <c r="D29" s="101">
        <f>IF(SER_hh_emi_in!D29=0,0,1000000*SER_hh_emi_in!D29/SER_hh_num_in!D29)</f>
        <v>1060.8026200275021</v>
      </c>
      <c r="E29" s="101">
        <f>IF(SER_hh_emi_in!E29=0,0,1000000*SER_hh_emi_in!E29/SER_hh_num_in!E29)</f>
        <v>889.56763250400945</v>
      </c>
      <c r="F29" s="101">
        <f>IF(SER_hh_emi_in!F29=0,0,1000000*SER_hh_emi_in!F29/SER_hh_num_in!F29)</f>
        <v>1151.0567501821877</v>
      </c>
      <c r="G29" s="101">
        <f>IF(SER_hh_emi_in!G29=0,0,1000000*SER_hh_emi_in!G29/SER_hh_num_in!G29)</f>
        <v>861.77174422293137</v>
      </c>
      <c r="H29" s="101">
        <f>IF(SER_hh_emi_in!H29=0,0,1000000*SER_hh_emi_in!H29/SER_hh_num_in!H29)</f>
        <v>744.5043006222935</v>
      </c>
      <c r="I29" s="101">
        <f>IF(SER_hh_emi_in!I29=0,0,1000000*SER_hh_emi_in!I29/SER_hh_num_in!I29)</f>
        <v>1056.4803158033171</v>
      </c>
      <c r="J29" s="101">
        <f>IF(SER_hh_emi_in!J29=0,0,1000000*SER_hh_emi_in!J29/SER_hh_num_in!J29)</f>
        <v>1387.650780872809</v>
      </c>
      <c r="K29" s="101">
        <f>IF(SER_hh_emi_in!K29=0,0,1000000*SER_hh_emi_in!K29/SER_hh_num_in!K29)</f>
        <v>1884.9438758667625</v>
      </c>
      <c r="L29" s="101">
        <f>IF(SER_hh_emi_in!L29=0,0,1000000*SER_hh_emi_in!L29/SER_hh_num_in!L29)</f>
        <v>1171.0375441484678</v>
      </c>
      <c r="M29" s="101">
        <f>IF(SER_hh_emi_in!M29=0,0,1000000*SER_hh_emi_in!M29/SER_hh_num_in!M29)</f>
        <v>1120.4176472700901</v>
      </c>
      <c r="N29" s="101">
        <f>IF(SER_hh_emi_in!N29=0,0,1000000*SER_hh_emi_in!N29/SER_hh_num_in!N29)</f>
        <v>1031.2824745997211</v>
      </c>
      <c r="O29" s="101">
        <f>IF(SER_hh_emi_in!O29=0,0,1000000*SER_hh_emi_in!O29/SER_hh_num_in!O29)</f>
        <v>2938.9016635558191</v>
      </c>
      <c r="P29" s="101">
        <f>IF(SER_hh_emi_in!P29=0,0,1000000*SER_hh_emi_in!P29/SER_hh_num_in!P29)</f>
        <v>1565.8954335923968</v>
      </c>
      <c r="Q29" s="101">
        <f>IF(SER_hh_emi_in!Q29=0,0,1000000*SER_hh_emi_in!Q29/SER_hh_num_in!Q29)</f>
        <v>670.40658590638634</v>
      </c>
    </row>
    <row r="30" spans="1:17" s="28" customFormat="1" ht="12" customHeight="1" x14ac:dyDescent="0.25">
      <c r="A30" s="88" t="s">
        <v>66</v>
      </c>
      <c r="B30" s="100"/>
      <c r="C30" s="100">
        <f>IF(SER_hh_emi_in!C30=0,0,1000000*SER_hh_emi_in!C30/SER_hh_num_in!C30)</f>
        <v>0</v>
      </c>
      <c r="D30" s="100">
        <f>IF(SER_hh_emi_in!D30=0,0,1000000*SER_hh_emi_in!D30/SER_hh_num_in!D30)</f>
        <v>0</v>
      </c>
      <c r="E30" s="100">
        <f>IF(SER_hh_emi_in!E30=0,0,1000000*SER_hh_emi_in!E30/SER_hh_num_in!E30)</f>
        <v>0</v>
      </c>
      <c r="F30" s="100">
        <f>IF(SER_hh_emi_in!F30=0,0,1000000*SER_hh_emi_in!F30/SER_hh_num_in!F30)</f>
        <v>0</v>
      </c>
      <c r="G30" s="100">
        <f>IF(SER_hh_emi_in!G30=0,0,1000000*SER_hh_emi_in!G30/SER_hh_num_in!G30)</f>
        <v>0</v>
      </c>
      <c r="H30" s="100">
        <f>IF(SER_hh_emi_in!H30=0,0,1000000*SER_hh_emi_in!H30/SER_hh_num_in!H30)</f>
        <v>0</v>
      </c>
      <c r="I30" s="100">
        <f>IF(SER_hh_emi_in!I30=0,0,1000000*SER_hh_emi_in!I30/SER_hh_num_in!I30)</f>
        <v>0</v>
      </c>
      <c r="J30" s="100">
        <f>IF(SER_hh_emi_in!J30=0,0,1000000*SER_hh_emi_in!J30/SER_hh_num_in!J30)</f>
        <v>0</v>
      </c>
      <c r="K30" s="100">
        <f>IF(SER_hh_emi_in!K30=0,0,1000000*SER_hh_emi_in!K30/SER_hh_num_in!K30)</f>
        <v>0</v>
      </c>
      <c r="L30" s="100">
        <f>IF(SER_hh_emi_in!L30=0,0,1000000*SER_hh_emi_in!L30/SER_hh_num_in!L30)</f>
        <v>0</v>
      </c>
      <c r="M30" s="100">
        <f>IF(SER_hh_emi_in!M30=0,0,1000000*SER_hh_emi_in!M30/SER_hh_num_in!M30)</f>
        <v>0</v>
      </c>
      <c r="N30" s="100">
        <f>IF(SER_hh_emi_in!N30=0,0,1000000*SER_hh_emi_in!N30/SER_hh_num_in!N30)</f>
        <v>0</v>
      </c>
      <c r="O30" s="100">
        <f>IF(SER_hh_emi_in!O30=0,0,1000000*SER_hh_emi_in!O30/SER_hh_num_in!O30)</f>
        <v>0</v>
      </c>
      <c r="P30" s="100">
        <f>IF(SER_hh_emi_in!P30=0,0,1000000*SER_hh_emi_in!P30/SER_hh_num_in!P30)</f>
        <v>0</v>
      </c>
      <c r="Q30" s="100">
        <f>IF(SER_hh_emi_in!Q30=0,0,1000000*SER_hh_emi_in!Q30/SER_hh_num_in!Q30)</f>
        <v>0</v>
      </c>
    </row>
    <row r="31" spans="1:17" ht="12" customHeight="1" x14ac:dyDescent="0.25">
      <c r="A31" s="88" t="s">
        <v>98</v>
      </c>
      <c r="B31" s="100"/>
      <c r="C31" s="100">
        <f>IF(SER_hh_emi_in!C31=0,0,1000000*SER_hh_emi_in!C31/SER_hh_num_in!C31)</f>
        <v>2941.8028850459832</v>
      </c>
      <c r="D31" s="100">
        <f>IF(SER_hh_emi_in!D31=0,0,1000000*SER_hh_emi_in!D31/SER_hh_num_in!D31)</f>
        <v>2935.5558388607205</v>
      </c>
      <c r="E31" s="100">
        <f>IF(SER_hh_emi_in!E31=0,0,1000000*SER_hh_emi_in!E31/SER_hh_num_in!E31)</f>
        <v>2877.447877753325</v>
      </c>
      <c r="F31" s="100">
        <f>IF(SER_hh_emi_in!F31=0,0,1000000*SER_hh_emi_in!F31/SER_hh_num_in!F31)</f>
        <v>2892.9345361466076</v>
      </c>
      <c r="G31" s="100">
        <f>IF(SER_hh_emi_in!G31=0,0,1000000*SER_hh_emi_in!G31/SER_hh_num_in!G31)</f>
        <v>2895.4453302538482</v>
      </c>
      <c r="H31" s="100">
        <f>IF(SER_hh_emi_in!H31=0,0,1000000*SER_hh_emi_in!H31/SER_hh_num_in!H31)</f>
        <v>2893.9465395945604</v>
      </c>
      <c r="I31" s="100">
        <f>IF(SER_hh_emi_in!I31=0,0,1000000*SER_hh_emi_in!I31/SER_hh_num_in!I31)</f>
        <v>2923.0354068530842</v>
      </c>
      <c r="J31" s="100">
        <f>IF(SER_hh_emi_in!J31=0,0,1000000*SER_hh_emi_in!J31/SER_hh_num_in!J31)</f>
        <v>2947.2901803592608</v>
      </c>
      <c r="K31" s="100">
        <f>IF(SER_hh_emi_in!K31=0,0,1000000*SER_hh_emi_in!K31/SER_hh_num_in!K31)</f>
        <v>2928.4008750294838</v>
      </c>
      <c r="L31" s="100">
        <f>IF(SER_hh_emi_in!L31=0,0,1000000*SER_hh_emi_in!L31/SER_hh_num_in!L31)</f>
        <v>2940.655610191603</v>
      </c>
      <c r="M31" s="100">
        <f>IF(SER_hh_emi_in!M31=0,0,1000000*SER_hh_emi_in!M31/SER_hh_num_in!M31)</f>
        <v>2939.1854158584506</v>
      </c>
      <c r="N31" s="100">
        <f>IF(SER_hh_emi_in!N31=0,0,1000000*SER_hh_emi_in!N31/SER_hh_num_in!N31)</f>
        <v>2943.4813877030051</v>
      </c>
      <c r="O31" s="100">
        <f>IF(SER_hh_emi_in!O31=0,0,1000000*SER_hh_emi_in!O31/SER_hh_num_in!O31)</f>
        <v>2983.9394654834682</v>
      </c>
      <c r="P31" s="100">
        <f>IF(SER_hh_emi_in!P31=0,0,1000000*SER_hh_emi_in!P31/SER_hh_num_in!P31)</f>
        <v>2972.7619614229793</v>
      </c>
      <c r="Q31" s="100">
        <f>IF(SER_hh_emi_in!Q31=0,0,1000000*SER_hh_emi_in!Q31/SER_hh_num_in!Q31)</f>
        <v>2963.900025358168</v>
      </c>
    </row>
    <row r="32" spans="1:17" ht="12" customHeight="1" x14ac:dyDescent="0.25">
      <c r="A32" s="88" t="s">
        <v>34</v>
      </c>
      <c r="B32" s="100"/>
      <c r="C32" s="100">
        <f>IF(SER_hh_emi_in!C32=0,0,1000000*SER_hh_emi_in!C32/SER_hh_num_in!C32)</f>
        <v>0</v>
      </c>
      <c r="D32" s="100">
        <f>IF(SER_hh_emi_in!D32=0,0,1000000*SER_hh_emi_in!D32/SER_hh_num_in!D32)</f>
        <v>0</v>
      </c>
      <c r="E32" s="100">
        <f>IF(SER_hh_emi_in!E32=0,0,1000000*SER_hh_emi_in!E32/SER_hh_num_in!E32)</f>
        <v>0</v>
      </c>
      <c r="F32" s="100">
        <f>IF(SER_hh_emi_in!F32=0,0,1000000*SER_hh_emi_in!F32/SER_hh_num_in!F32)</f>
        <v>0</v>
      </c>
      <c r="G32" s="100">
        <f>IF(SER_hh_emi_in!G32=0,0,1000000*SER_hh_emi_in!G32/SER_hh_num_in!G32)</f>
        <v>0</v>
      </c>
      <c r="H32" s="100">
        <f>IF(SER_hh_emi_in!H32=0,0,1000000*SER_hh_emi_in!H32/SER_hh_num_in!H32)</f>
        <v>0</v>
      </c>
      <c r="I32" s="100">
        <f>IF(SER_hh_emi_in!I32=0,0,1000000*SER_hh_emi_in!I32/SER_hh_num_in!I32)</f>
        <v>0</v>
      </c>
      <c r="J32" s="100">
        <f>IF(SER_hh_emi_in!J32=0,0,1000000*SER_hh_emi_in!J32/SER_hh_num_in!J32)</f>
        <v>0</v>
      </c>
      <c r="K32" s="100">
        <f>IF(SER_hh_emi_in!K32=0,0,1000000*SER_hh_emi_in!K32/SER_hh_num_in!K32)</f>
        <v>0</v>
      </c>
      <c r="L32" s="100">
        <f>IF(SER_hh_emi_in!L32=0,0,1000000*SER_hh_emi_in!L32/SER_hh_num_in!L32)</f>
        <v>0</v>
      </c>
      <c r="M32" s="100">
        <f>IF(SER_hh_emi_in!M32=0,0,1000000*SER_hh_emi_in!M32/SER_hh_num_in!M32)</f>
        <v>0</v>
      </c>
      <c r="N32" s="100">
        <f>IF(SER_hh_emi_in!N32=0,0,1000000*SER_hh_emi_in!N32/SER_hh_num_in!N32)</f>
        <v>0</v>
      </c>
      <c r="O32" s="100">
        <f>IF(SER_hh_emi_in!O32=0,0,1000000*SER_hh_emi_in!O32/SER_hh_num_in!O32)</f>
        <v>0</v>
      </c>
      <c r="P32" s="100">
        <f>IF(SER_hh_emi_in!P32=0,0,1000000*SER_hh_emi_in!P32/SER_hh_num_in!P32)</f>
        <v>0</v>
      </c>
      <c r="Q32" s="100">
        <f>IF(SER_hh_emi_in!Q32=0,0,1000000*SER_hh_emi_in!Q32/SER_hh_num_in!Q32)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IF(SER_hh_emi_in!C33=0,0,1000000*SER_hh_emi_in!C33/SER_hh_num_in!C33)</f>
        <v>0</v>
      </c>
      <c r="D33" s="18">
        <f>IF(SER_hh_emi_in!D33=0,0,1000000*SER_hh_emi_in!D33/SER_hh_num_in!D33)</f>
        <v>0</v>
      </c>
      <c r="E33" s="18">
        <f>IF(SER_hh_emi_in!E33=0,0,1000000*SER_hh_emi_in!E33/SER_hh_num_in!E33)</f>
        <v>0</v>
      </c>
      <c r="F33" s="18">
        <f>IF(SER_hh_emi_in!F33=0,0,1000000*SER_hh_emi_in!F33/SER_hh_num_in!F33)</f>
        <v>0</v>
      </c>
      <c r="G33" s="18">
        <f>IF(SER_hh_emi_in!G33=0,0,1000000*SER_hh_emi_in!G33/SER_hh_num_in!G33)</f>
        <v>0</v>
      </c>
      <c r="H33" s="18">
        <f>IF(SER_hh_emi_in!H33=0,0,1000000*SER_hh_emi_in!H33/SER_hh_num_in!H33)</f>
        <v>0</v>
      </c>
      <c r="I33" s="18">
        <f>IF(SER_hh_emi_in!I33=0,0,1000000*SER_hh_emi_in!I33/SER_hh_num_in!I33)</f>
        <v>0</v>
      </c>
      <c r="J33" s="18">
        <f>IF(SER_hh_emi_in!J33=0,0,1000000*SER_hh_emi_in!J33/SER_hh_num_in!J33)</f>
        <v>0</v>
      </c>
      <c r="K33" s="18">
        <f>IF(SER_hh_emi_in!K33=0,0,1000000*SER_hh_emi_in!K33/SER_hh_num_in!K33)</f>
        <v>0</v>
      </c>
      <c r="L33" s="18">
        <f>IF(SER_hh_emi_in!L33=0,0,1000000*SER_hh_emi_in!L33/SER_hh_num_in!L33)</f>
        <v>0</v>
      </c>
      <c r="M33" s="18">
        <f>IF(SER_hh_emi_in!M33=0,0,1000000*SER_hh_emi_in!M33/SER_hh_num_in!M33)</f>
        <v>0</v>
      </c>
      <c r="N33" s="18">
        <f>IF(SER_hh_emi_in!N33=0,0,1000000*SER_hh_emi_in!N33/SER_hh_num_in!N33)</f>
        <v>0</v>
      </c>
      <c r="O33" s="18">
        <f>IF(SER_hh_emi_in!O33=0,0,1000000*SER_hh_emi_in!O33/SER_hh_num_in!O33)</f>
        <v>0</v>
      </c>
      <c r="P33" s="18">
        <f>IF(SER_hh_emi_in!P33=0,0,1000000*SER_hh_emi_in!P33/SER_hh_num_in!P33)</f>
        <v>0</v>
      </c>
      <c r="Q33" s="18">
        <f>IF(SER_hh_emi_in!Q33=0,0,1000000*SER_hh_emi_in!Q33/SER_hh_num_in!Q33)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/>
      <c r="C3" s="106">
        <f>IF(SER_hh_fech_in!C3=0,0,SER_hh_fech_in!C3/SER_summary!C$27)</f>
        <v>345.38922200885509</v>
      </c>
      <c r="D3" s="106">
        <f>IF(SER_hh_fech_in!D3=0,0,SER_hh_fech_in!D3/SER_summary!D$27)</f>
        <v>308.03469300690813</v>
      </c>
      <c r="E3" s="106">
        <f>IF(SER_hh_fech_in!E3=0,0,SER_hh_fech_in!E3/SER_summary!E$27)</f>
        <v>326.49014363709131</v>
      </c>
      <c r="F3" s="106">
        <f>IF(SER_hh_fech_in!F3=0,0,SER_hh_fech_in!F3/SER_summary!F$27)</f>
        <v>323.67948977313546</v>
      </c>
      <c r="G3" s="106">
        <f>IF(SER_hh_fech_in!G3=0,0,SER_hh_fech_in!G3/SER_summary!G$27)</f>
        <v>286.62795919993795</v>
      </c>
      <c r="H3" s="106">
        <f>IF(SER_hh_fech_in!H3=0,0,SER_hh_fech_in!H3/SER_summary!H$27)</f>
        <v>270.9414279345761</v>
      </c>
      <c r="I3" s="106">
        <f>IF(SER_hh_fech_in!I3=0,0,SER_hh_fech_in!I3/SER_summary!I$27)</f>
        <v>245.34417272534088</v>
      </c>
      <c r="J3" s="106">
        <f>IF(SER_hh_fech_in!J3=0,0,SER_hh_fech_in!J3/SER_summary!J$27)</f>
        <v>255.04340075080933</v>
      </c>
      <c r="K3" s="106">
        <f>IF(SER_hh_fech_in!K3=0,0,SER_hh_fech_in!K3/SER_summary!K$27)</f>
        <v>230.22834516203977</v>
      </c>
      <c r="L3" s="106">
        <f>IF(SER_hh_fech_in!L3=0,0,SER_hh_fech_in!L3/SER_summary!L$27)</f>
        <v>234.77890040261423</v>
      </c>
      <c r="M3" s="106">
        <f>IF(SER_hh_fech_in!M3=0,0,SER_hh_fech_in!M3/SER_summary!M$27)</f>
        <v>224.44902158610981</v>
      </c>
      <c r="N3" s="106">
        <f>IF(SER_hh_fech_in!N3=0,0,SER_hh_fech_in!N3/SER_summary!N$27)</f>
        <v>192.3800738049319</v>
      </c>
      <c r="O3" s="106">
        <f>IF(SER_hh_fech_in!O3=0,0,SER_hh_fech_in!O3/SER_summary!O$27)</f>
        <v>199.75780859238074</v>
      </c>
      <c r="P3" s="106">
        <f>IF(SER_hh_fech_in!P3=0,0,SER_hh_fech_in!P3/SER_summary!P$27)</f>
        <v>173.92097706110351</v>
      </c>
      <c r="Q3" s="106">
        <f>IF(SER_hh_fech_in!Q3=0,0,SER_hh_fech_in!Q3/SER_summary!Q$27)</f>
        <v>175.99802251809544</v>
      </c>
    </row>
    <row r="4" spans="1:17" ht="12.95" customHeight="1" x14ac:dyDescent="0.25">
      <c r="A4" s="90" t="s">
        <v>44</v>
      </c>
      <c r="B4" s="101"/>
      <c r="C4" s="101">
        <f>IF(SER_hh_fech_in!C4=0,0,SER_hh_fech_in!C4/SER_summary!C$27)</f>
        <v>288.15815900591383</v>
      </c>
      <c r="D4" s="101">
        <f>IF(SER_hh_fech_in!D4=0,0,SER_hh_fech_in!D4/SER_summary!D$27)</f>
        <v>251.27083500028559</v>
      </c>
      <c r="E4" s="101">
        <f>IF(SER_hh_fech_in!E4=0,0,SER_hh_fech_in!E4/SER_summary!E$27)</f>
        <v>274.20620749314679</v>
      </c>
      <c r="F4" s="101">
        <f>IF(SER_hh_fech_in!F4=0,0,SER_hh_fech_in!F4/SER_summary!F$27)</f>
        <v>270.49004441632923</v>
      </c>
      <c r="G4" s="101">
        <f>IF(SER_hh_fech_in!G4=0,0,SER_hh_fech_in!G4/SER_summary!G$27)</f>
        <v>231.99737958887178</v>
      </c>
      <c r="H4" s="101">
        <f>IF(SER_hh_fech_in!H4=0,0,SER_hh_fech_in!H4/SER_summary!H$27)</f>
        <v>216.4114877021606</v>
      </c>
      <c r="I4" s="101">
        <f>IF(SER_hh_fech_in!I4=0,0,SER_hh_fech_in!I4/SER_summary!I$27)</f>
        <v>188.54339096797804</v>
      </c>
      <c r="J4" s="101">
        <f>IF(SER_hh_fech_in!J4=0,0,SER_hh_fech_in!J4/SER_summary!J$27)</f>
        <v>199.7633757344471</v>
      </c>
      <c r="K4" s="101">
        <f>IF(SER_hh_fech_in!K4=0,0,SER_hh_fech_in!K4/SER_summary!K$27)</f>
        <v>167.56913476926289</v>
      </c>
      <c r="L4" s="101">
        <f>IF(SER_hh_fech_in!L4=0,0,SER_hh_fech_in!L4/SER_summary!L$27)</f>
        <v>180.87737978197438</v>
      </c>
      <c r="M4" s="101">
        <f>IF(SER_hh_fech_in!M4=0,0,SER_hh_fech_in!M4/SER_summary!M$27)</f>
        <v>173.57033419072198</v>
      </c>
      <c r="N4" s="101">
        <f>IF(SER_hh_fech_in!N4=0,0,SER_hh_fech_in!N4/SER_summary!N$27)</f>
        <v>141.88542027626079</v>
      </c>
      <c r="O4" s="101">
        <f>IF(SER_hh_fech_in!O4=0,0,SER_hh_fech_in!O4/SER_summary!O$27)</f>
        <v>142.64374232438112</v>
      </c>
      <c r="P4" s="101">
        <f>IF(SER_hh_fech_in!P4=0,0,SER_hh_fech_in!P4/SER_summary!P$27)</f>
        <v>119.82232458866423</v>
      </c>
      <c r="Q4" s="101">
        <f>IF(SER_hh_fech_in!Q4=0,0,SER_hh_fech_in!Q4/SER_summary!Q$27)</f>
        <v>124.05340288019976</v>
      </c>
    </row>
    <row r="5" spans="1:17" ht="12" customHeight="1" x14ac:dyDescent="0.25">
      <c r="A5" s="88" t="s">
        <v>38</v>
      </c>
      <c r="B5" s="100"/>
      <c r="C5" s="100">
        <f>IF(SER_hh_fech_in!C5=0,0,SER_hh_fech_in!C5/SER_summary!C$27)</f>
        <v>0</v>
      </c>
      <c r="D5" s="100">
        <f>IF(SER_hh_fech_in!D5=0,0,SER_hh_fech_in!D5/SER_summary!D$27)</f>
        <v>193.17190174590209</v>
      </c>
      <c r="E5" s="100">
        <f>IF(SER_hh_fech_in!E5=0,0,SER_hh_fech_in!E5/SER_summary!E$27)</f>
        <v>380.23484531414641</v>
      </c>
      <c r="F5" s="100">
        <f>IF(SER_hh_fech_in!F5=0,0,SER_hh_fech_in!F5/SER_summary!F$27)</f>
        <v>417.28431379878816</v>
      </c>
      <c r="G5" s="100">
        <f>IF(SER_hh_fech_in!G5=0,0,SER_hh_fech_in!G5/SER_summary!G$27)</f>
        <v>0</v>
      </c>
      <c r="H5" s="100">
        <f>IF(SER_hh_fech_in!H5=0,0,SER_hh_fech_in!H5/SER_summary!H$27)</f>
        <v>384.57207861544907</v>
      </c>
      <c r="I5" s="100">
        <f>IF(SER_hh_fech_in!I5=0,0,SER_hh_fech_in!I5/SER_summary!I$27)</f>
        <v>0</v>
      </c>
      <c r="J5" s="100">
        <f>IF(SER_hh_fech_in!J5=0,0,SER_hh_fech_in!J5/SER_summary!J$27)</f>
        <v>0</v>
      </c>
      <c r="K5" s="100">
        <f>IF(SER_hh_fech_in!K5=0,0,SER_hh_fech_in!K5/SER_summary!K$27)</f>
        <v>0</v>
      </c>
      <c r="L5" s="100">
        <f>IF(SER_hh_fech_in!L5=0,0,SER_hh_fech_in!L5/SER_summary!L$27)</f>
        <v>271.92827693661064</v>
      </c>
      <c r="M5" s="100">
        <f>IF(SER_hh_fech_in!M5=0,0,SER_hh_fech_in!M5/SER_summary!M$27)</f>
        <v>236.84428891335588</v>
      </c>
      <c r="N5" s="100">
        <f>IF(SER_hh_fech_in!N5=0,0,SER_hh_fech_in!N5/SER_summary!N$27)</f>
        <v>218.5364965316077</v>
      </c>
      <c r="O5" s="100">
        <f>IF(SER_hh_fech_in!O5=0,0,SER_hh_fech_in!O5/SER_summary!O$27)</f>
        <v>215.81315803720057</v>
      </c>
      <c r="P5" s="100">
        <f>IF(SER_hh_fech_in!P5=0,0,SER_hh_fech_in!P5/SER_summary!P$27)</f>
        <v>0</v>
      </c>
      <c r="Q5" s="100">
        <f>IF(SER_hh_fech_in!Q5=0,0,SER_hh_fech_in!Q5/SER_summary!Q$27)</f>
        <v>0</v>
      </c>
    </row>
    <row r="6" spans="1:17" ht="12" customHeight="1" x14ac:dyDescent="0.25">
      <c r="A6" s="88" t="s">
        <v>66</v>
      </c>
      <c r="B6" s="100"/>
      <c r="C6" s="100">
        <f>IF(SER_hh_fech_in!C6=0,0,SER_hh_fech_in!C6/SER_summary!C$27)</f>
        <v>0</v>
      </c>
      <c r="D6" s="100">
        <f>IF(SER_hh_fech_in!D6=0,0,SER_hh_fech_in!D6/SER_summary!D$27)</f>
        <v>0</v>
      </c>
      <c r="E6" s="100">
        <f>IF(SER_hh_fech_in!E6=0,0,SER_hh_fech_in!E6/SER_summary!E$27)</f>
        <v>0</v>
      </c>
      <c r="F6" s="100">
        <f>IF(SER_hh_fech_in!F6=0,0,SER_hh_fech_in!F6/SER_summary!F$27)</f>
        <v>0</v>
      </c>
      <c r="G6" s="100">
        <f>IF(SER_hh_fech_in!G6=0,0,SER_hh_fech_in!G6/SER_summary!G$27)</f>
        <v>0</v>
      </c>
      <c r="H6" s="100">
        <f>IF(SER_hh_fech_in!H6=0,0,SER_hh_fech_in!H6/SER_summary!H$27)</f>
        <v>0</v>
      </c>
      <c r="I6" s="100">
        <f>IF(SER_hh_fech_in!I6=0,0,SER_hh_fech_in!I6/SER_summary!I$27)</f>
        <v>0</v>
      </c>
      <c r="J6" s="100">
        <f>IF(SER_hh_fech_in!J6=0,0,SER_hh_fech_in!J6/SER_summary!J$27)</f>
        <v>0</v>
      </c>
      <c r="K6" s="100">
        <f>IF(SER_hh_fech_in!K6=0,0,SER_hh_fech_in!K6/SER_summary!K$27)</f>
        <v>0</v>
      </c>
      <c r="L6" s="100">
        <f>IF(SER_hh_fech_in!L6=0,0,SER_hh_fech_in!L6/SER_summary!L$27)</f>
        <v>0</v>
      </c>
      <c r="M6" s="100">
        <f>IF(SER_hh_fech_in!M6=0,0,SER_hh_fech_in!M6/SER_summary!M$27)</f>
        <v>0</v>
      </c>
      <c r="N6" s="100">
        <f>IF(SER_hh_fech_in!N6=0,0,SER_hh_fech_in!N6/SER_summary!N$27)</f>
        <v>0</v>
      </c>
      <c r="O6" s="100">
        <f>IF(SER_hh_fech_in!O6=0,0,SER_hh_fech_in!O6/SER_summary!O$27)</f>
        <v>0</v>
      </c>
      <c r="P6" s="100">
        <f>IF(SER_hh_fech_in!P6=0,0,SER_hh_fech_in!P6/SER_summary!P$27)</f>
        <v>0</v>
      </c>
      <c r="Q6" s="100">
        <f>IF(SER_hh_fech_in!Q6=0,0,SER_hh_fech_in!Q6/SER_summary!Q$27)</f>
        <v>0</v>
      </c>
    </row>
    <row r="7" spans="1:17" ht="12" customHeight="1" x14ac:dyDescent="0.25">
      <c r="A7" s="88" t="s">
        <v>99</v>
      </c>
      <c r="B7" s="100"/>
      <c r="C7" s="100">
        <f>IF(SER_hh_fech_in!C7=0,0,SER_hh_fech_in!C7/SER_summary!C$27)</f>
        <v>204.77875856996533</v>
      </c>
      <c r="D7" s="100">
        <f>IF(SER_hh_fech_in!D7=0,0,SER_hh_fech_in!D7/SER_summary!D$27)</f>
        <v>282.39756719963304</v>
      </c>
      <c r="E7" s="100">
        <f>IF(SER_hh_fech_in!E7=0,0,SER_hh_fech_in!E7/SER_summary!E$27)</f>
        <v>224.52981623635813</v>
      </c>
      <c r="F7" s="100">
        <f>IF(SER_hh_fech_in!F7=0,0,SER_hh_fech_in!F7/SER_summary!F$27)</f>
        <v>276.93548283620157</v>
      </c>
      <c r="G7" s="100">
        <f>IF(SER_hh_fech_in!G7=0,0,SER_hh_fech_in!G7/SER_summary!G$27)</f>
        <v>233.17024390394761</v>
      </c>
      <c r="H7" s="100">
        <f>IF(SER_hh_fech_in!H7=0,0,SER_hh_fech_in!H7/SER_summary!H$27)</f>
        <v>244.84495138351241</v>
      </c>
      <c r="I7" s="100">
        <f>IF(SER_hh_fech_in!I7=0,0,SER_hh_fech_in!I7/SER_summary!I$27)</f>
        <v>219.46734920391023</v>
      </c>
      <c r="J7" s="100">
        <f>IF(SER_hh_fech_in!J7=0,0,SER_hh_fech_in!J7/SER_summary!J$27)</f>
        <v>240.94475405515601</v>
      </c>
      <c r="K7" s="100">
        <f>IF(SER_hh_fech_in!K7=0,0,SER_hh_fech_in!K7/SER_summary!K$27)</f>
        <v>191.43375505870509</v>
      </c>
      <c r="L7" s="100">
        <f>IF(SER_hh_fech_in!L7=0,0,SER_hh_fech_in!L7/SER_summary!L$27)</f>
        <v>230.29364067710424</v>
      </c>
      <c r="M7" s="100">
        <f>IF(SER_hh_fech_in!M7=0,0,SER_hh_fech_in!M7/SER_summary!M$27)</f>
        <v>173.74411474607987</v>
      </c>
      <c r="N7" s="100">
        <f>IF(SER_hh_fech_in!N7=0,0,SER_hh_fech_in!N7/SER_summary!N$27)</f>
        <v>210.48827440872438</v>
      </c>
      <c r="O7" s="100">
        <f>IF(SER_hh_fech_in!O7=0,0,SER_hh_fech_in!O7/SER_summary!O$27)</f>
        <v>166.99861521450987</v>
      </c>
      <c r="P7" s="100">
        <f>IF(SER_hh_fech_in!P7=0,0,SER_hh_fech_in!P7/SER_summary!P$27)</f>
        <v>129.90505563119595</v>
      </c>
      <c r="Q7" s="100">
        <f>IF(SER_hh_fech_in!Q7=0,0,SER_hh_fech_in!Q7/SER_summary!Q$27)</f>
        <v>170.04949886552538</v>
      </c>
    </row>
    <row r="8" spans="1:17" ht="12" customHeight="1" x14ac:dyDescent="0.25">
      <c r="A8" s="88" t="s">
        <v>101</v>
      </c>
      <c r="B8" s="100"/>
      <c r="C8" s="100">
        <f>IF(SER_hh_fech_in!C8=0,0,SER_hh_fech_in!C8/SER_summary!C$27)</f>
        <v>0</v>
      </c>
      <c r="D8" s="100">
        <f>IF(SER_hh_fech_in!D8=0,0,SER_hh_fech_in!D8/SER_summary!D$27)</f>
        <v>0</v>
      </c>
      <c r="E8" s="100">
        <f>IF(SER_hh_fech_in!E8=0,0,SER_hh_fech_in!E8/SER_summary!E$27)</f>
        <v>0</v>
      </c>
      <c r="F8" s="100">
        <f>IF(SER_hh_fech_in!F8=0,0,SER_hh_fech_in!F8/SER_summary!F$27)</f>
        <v>0</v>
      </c>
      <c r="G8" s="100">
        <f>IF(SER_hh_fech_in!G8=0,0,SER_hh_fech_in!G8/SER_summary!G$27)</f>
        <v>171.24514464082847</v>
      </c>
      <c r="H8" s="100">
        <f>IF(SER_hh_fech_in!H8=0,0,SER_hh_fech_in!H8/SER_summary!H$27)</f>
        <v>157.27869870751624</v>
      </c>
      <c r="I8" s="100">
        <f>IF(SER_hh_fech_in!I8=0,0,SER_hh_fech_in!I8/SER_summary!I$27)</f>
        <v>141.25884325261038</v>
      </c>
      <c r="J8" s="100">
        <f>IF(SER_hh_fech_in!J8=0,0,SER_hh_fech_in!J8/SER_summary!J$27)</f>
        <v>150.69534466336773</v>
      </c>
      <c r="K8" s="100">
        <f>IF(SER_hh_fech_in!K8=0,0,SER_hh_fech_in!K8/SER_summary!K$27)</f>
        <v>138.6017797763455</v>
      </c>
      <c r="L8" s="100">
        <f>IF(SER_hh_fech_in!L8=0,0,SER_hh_fech_in!L8/SER_summary!L$27)</f>
        <v>140.01741885074844</v>
      </c>
      <c r="M8" s="100">
        <f>IF(SER_hh_fech_in!M8=0,0,SER_hh_fech_in!M8/SER_summary!M$27)</f>
        <v>128.44065991363428</v>
      </c>
      <c r="N8" s="100">
        <f>IF(SER_hh_fech_in!N8=0,0,SER_hh_fech_in!N8/SER_summary!N$27)</f>
        <v>121.23877588224326</v>
      </c>
      <c r="O8" s="100">
        <f>IF(SER_hh_fech_in!O8=0,0,SER_hh_fech_in!O8/SER_summary!O$27)</f>
        <v>115.96594952202271</v>
      </c>
      <c r="P8" s="100">
        <f>IF(SER_hh_fech_in!P8=0,0,SER_hh_fech_in!P8/SER_summary!P$27)</f>
        <v>107.13072554296873</v>
      </c>
      <c r="Q8" s="100">
        <f>IF(SER_hh_fech_in!Q8=0,0,SER_hh_fech_in!Q8/SER_summary!Q$27)</f>
        <v>105.38070226822873</v>
      </c>
    </row>
    <row r="9" spans="1:17" ht="12" customHeight="1" x14ac:dyDescent="0.25">
      <c r="A9" s="88" t="s">
        <v>106</v>
      </c>
      <c r="B9" s="100"/>
      <c r="C9" s="100">
        <f>IF(SER_hh_fech_in!C9=0,0,SER_hh_fech_in!C9/SER_summary!C$27)</f>
        <v>306.60409556200807</v>
      </c>
      <c r="D9" s="100">
        <f>IF(SER_hh_fech_in!D9=0,0,SER_hh_fech_in!D9/SER_summary!D$27)</f>
        <v>277.28334925122874</v>
      </c>
      <c r="E9" s="100">
        <f>IF(SER_hh_fech_in!E9=0,0,SER_hh_fech_in!E9/SER_summary!E$27)</f>
        <v>280.23912744944226</v>
      </c>
      <c r="F9" s="100">
        <f>IF(SER_hh_fech_in!F9=0,0,SER_hh_fech_in!F9/SER_summary!F$27)</f>
        <v>265.6776960433811</v>
      </c>
      <c r="G9" s="100">
        <f>IF(SER_hh_fech_in!G9=0,0,SER_hh_fech_in!G9/SER_summary!G$27)</f>
        <v>235.57186053814465</v>
      </c>
      <c r="H9" s="100">
        <f>IF(SER_hh_fech_in!H9=0,0,SER_hh_fech_in!H9/SER_summary!H$27)</f>
        <v>212.24702856004066</v>
      </c>
      <c r="I9" s="100">
        <f>IF(SER_hh_fech_in!I9=0,0,SER_hh_fech_in!I9/SER_summary!I$27)</f>
        <v>196.04713407398339</v>
      </c>
      <c r="J9" s="100">
        <f>IF(SER_hh_fech_in!J9=0,0,SER_hh_fech_in!J9/SER_summary!J$27)</f>
        <v>211.96411043723728</v>
      </c>
      <c r="K9" s="100">
        <f>IF(SER_hh_fech_in!K9=0,0,SER_hh_fech_in!K9/SER_summary!K$27)</f>
        <v>0</v>
      </c>
      <c r="L9" s="100">
        <f>IF(SER_hh_fech_in!L9=0,0,SER_hh_fech_in!L9/SER_summary!L$27)</f>
        <v>0</v>
      </c>
      <c r="M9" s="100">
        <f>IF(SER_hh_fech_in!M9=0,0,SER_hh_fech_in!M9/SER_summary!M$27)</f>
        <v>184.36410571659906</v>
      </c>
      <c r="N9" s="100">
        <f>IF(SER_hh_fech_in!N9=0,0,SER_hh_fech_in!N9/SER_summary!N$27)</f>
        <v>172.14488939055926</v>
      </c>
      <c r="O9" s="100">
        <f>IF(SER_hh_fech_in!O9=0,0,SER_hh_fech_in!O9/SER_summary!O$27)</f>
        <v>162.88099537898165</v>
      </c>
      <c r="P9" s="100">
        <f>IF(SER_hh_fech_in!P9=0,0,SER_hh_fech_in!P9/SER_summary!P$27)</f>
        <v>158.07147859942981</v>
      </c>
      <c r="Q9" s="100">
        <f>IF(SER_hh_fech_in!Q9=0,0,SER_hh_fech_in!Q9/SER_summary!Q$27)</f>
        <v>157.32473508230495</v>
      </c>
    </row>
    <row r="10" spans="1:17" ht="12" customHeight="1" x14ac:dyDescent="0.25">
      <c r="A10" s="88" t="s">
        <v>34</v>
      </c>
      <c r="B10" s="100"/>
      <c r="C10" s="100">
        <f>IF(SER_hh_fech_in!C10=0,0,SER_hh_fech_in!C10/SER_summary!C$27)</f>
        <v>369.25397308395895</v>
      </c>
      <c r="D10" s="100">
        <f>IF(SER_hh_fech_in!D10=0,0,SER_hh_fech_in!D10/SER_summary!D$27)</f>
        <v>335.61011898598599</v>
      </c>
      <c r="E10" s="100">
        <f>IF(SER_hh_fech_in!E10=0,0,SER_hh_fech_in!E10/SER_summary!E$27)</f>
        <v>375.26551257467531</v>
      </c>
      <c r="F10" s="100">
        <f>IF(SER_hh_fech_in!F10=0,0,SER_hh_fech_in!F10/SER_summary!F$27)</f>
        <v>366.00393385098113</v>
      </c>
      <c r="G10" s="100">
        <f>IF(SER_hh_fech_in!G10=0,0,SER_hh_fech_in!G10/SER_summary!G$27)</f>
        <v>331.65985700313365</v>
      </c>
      <c r="H10" s="100">
        <f>IF(SER_hh_fech_in!H10=0,0,SER_hh_fech_in!H10/SER_summary!H$27)</f>
        <v>284.86954176507749</v>
      </c>
      <c r="I10" s="100">
        <f>IF(SER_hh_fech_in!I10=0,0,SER_hh_fech_in!I10/SER_summary!I$27)</f>
        <v>354.17093169323778</v>
      </c>
      <c r="J10" s="100">
        <f>IF(SER_hh_fech_in!J10=0,0,SER_hh_fech_in!J10/SER_summary!J$27)</f>
        <v>274.91705167398476</v>
      </c>
      <c r="K10" s="100">
        <f>IF(SER_hh_fech_in!K10=0,0,SER_hh_fech_in!K10/SER_summary!K$27)</f>
        <v>245.92843766032507</v>
      </c>
      <c r="L10" s="100">
        <f>IF(SER_hh_fech_in!L10=0,0,SER_hh_fech_in!L10/SER_summary!L$27)</f>
        <v>266.44474065941137</v>
      </c>
      <c r="M10" s="100">
        <f>IF(SER_hh_fech_in!M10=0,0,SER_hh_fech_in!M10/SER_summary!M$27)</f>
        <v>244.62038592567927</v>
      </c>
      <c r="N10" s="100">
        <f>IF(SER_hh_fech_in!N10=0,0,SER_hh_fech_in!N10/SER_summary!N$27)</f>
        <v>230.69018842143129</v>
      </c>
      <c r="O10" s="100">
        <f>IF(SER_hh_fech_in!O10=0,0,SER_hh_fech_in!O10/SER_summary!O$27)</f>
        <v>221.03259512796831</v>
      </c>
      <c r="P10" s="100">
        <f>IF(SER_hh_fech_in!P10=0,0,SER_hh_fech_in!P10/SER_summary!P$27)</f>
        <v>205.09949624219527</v>
      </c>
      <c r="Q10" s="100">
        <f>IF(SER_hh_fech_in!Q10=0,0,SER_hh_fech_in!Q10/SER_summary!Q$27)</f>
        <v>205.61615648057992</v>
      </c>
    </row>
    <row r="11" spans="1:17" ht="12" customHeight="1" x14ac:dyDescent="0.25">
      <c r="A11" s="88" t="s">
        <v>61</v>
      </c>
      <c r="B11" s="100"/>
      <c r="C11" s="100">
        <f>IF(SER_hh_fech_in!C11=0,0,SER_hh_fech_in!C11/SER_summary!C$27)</f>
        <v>0</v>
      </c>
      <c r="D11" s="100">
        <f>IF(SER_hh_fech_in!D11=0,0,SER_hh_fech_in!D11/SER_summary!D$27)</f>
        <v>0</v>
      </c>
      <c r="E11" s="100">
        <f>IF(SER_hh_fech_in!E11=0,0,SER_hh_fech_in!E11/SER_summary!E$27)</f>
        <v>0</v>
      </c>
      <c r="F11" s="100">
        <f>IF(SER_hh_fech_in!F11=0,0,SER_hh_fech_in!F11/SER_summary!F$27)</f>
        <v>0</v>
      </c>
      <c r="G11" s="100">
        <f>IF(SER_hh_fech_in!G11=0,0,SER_hh_fech_in!G11/SER_summary!G$27)</f>
        <v>0</v>
      </c>
      <c r="H11" s="100">
        <f>IF(SER_hh_fech_in!H11=0,0,SER_hh_fech_in!H11/SER_summary!H$27)</f>
        <v>0</v>
      </c>
      <c r="I11" s="100">
        <f>IF(SER_hh_fech_in!I11=0,0,SER_hh_fech_in!I11/SER_summary!I$27)</f>
        <v>0</v>
      </c>
      <c r="J11" s="100">
        <f>IF(SER_hh_fech_in!J11=0,0,SER_hh_fech_in!J11/SER_summary!J$27)</f>
        <v>0</v>
      </c>
      <c r="K11" s="100">
        <f>IF(SER_hh_fech_in!K11=0,0,SER_hh_fech_in!K11/SER_summary!K$27)</f>
        <v>0</v>
      </c>
      <c r="L11" s="100">
        <f>IF(SER_hh_fech_in!L11=0,0,SER_hh_fech_in!L11/SER_summary!L$27)</f>
        <v>0</v>
      </c>
      <c r="M11" s="100">
        <f>IF(SER_hh_fech_in!M11=0,0,SER_hh_fech_in!M11/SER_summary!M$27)</f>
        <v>0</v>
      </c>
      <c r="N11" s="100">
        <f>IF(SER_hh_fech_in!N11=0,0,SER_hh_fech_in!N11/SER_summary!N$27)</f>
        <v>0</v>
      </c>
      <c r="O11" s="100">
        <f>IF(SER_hh_fech_in!O11=0,0,SER_hh_fech_in!O11/SER_summary!O$27)</f>
        <v>0</v>
      </c>
      <c r="P11" s="100">
        <f>IF(SER_hh_fech_in!P11=0,0,SER_hh_fech_in!P11/SER_summary!P$27)</f>
        <v>0</v>
      </c>
      <c r="Q11" s="100">
        <f>IF(SER_hh_fech_in!Q11=0,0,SER_hh_fech_in!Q11/SER_summary!Q$27)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IF(SER_hh_fech_in!C12=0,0,SER_hh_fech_in!C12/SER_summary!C$27)</f>
        <v>261.63507297451974</v>
      </c>
      <c r="D12" s="100">
        <f>IF(SER_hh_fech_in!D12=0,0,SER_hh_fech_in!D12/SER_summary!D$27)</f>
        <v>236.30572653342003</v>
      </c>
      <c r="E12" s="100">
        <f>IF(SER_hh_fech_in!E12=0,0,SER_hh_fech_in!E12/SER_summary!E$27)</f>
        <v>231.21963485971074</v>
      </c>
      <c r="F12" s="100">
        <f>IF(SER_hh_fech_in!F12=0,0,SER_hh_fech_in!F12/SER_summary!F$27)</f>
        <v>236.5950762333045</v>
      </c>
      <c r="G12" s="100">
        <f>IF(SER_hh_fech_in!G12=0,0,SER_hh_fech_in!G12/SER_summary!G$27)</f>
        <v>230.05580821298608</v>
      </c>
      <c r="H12" s="100">
        <f>IF(SER_hh_fech_in!H12=0,0,SER_hh_fech_in!H12/SER_summary!H$27)</f>
        <v>0</v>
      </c>
      <c r="I12" s="100">
        <f>IF(SER_hh_fech_in!I12=0,0,SER_hh_fech_in!I12/SER_summary!I$27)</f>
        <v>171.33272114698499</v>
      </c>
      <c r="J12" s="100">
        <f>IF(SER_hh_fech_in!J12=0,0,SER_hh_fech_in!J12/SER_summary!J$27)</f>
        <v>175.78876389974604</v>
      </c>
      <c r="K12" s="100">
        <f>IF(SER_hh_fech_in!K12=0,0,SER_hh_fech_in!K12/SER_summary!K$27)</f>
        <v>168.4942162218326</v>
      </c>
      <c r="L12" s="100">
        <f>IF(SER_hh_fech_in!L12=0,0,SER_hh_fech_in!L12/SER_summary!L$27)</f>
        <v>173.47448632999865</v>
      </c>
      <c r="M12" s="100">
        <f>IF(SER_hh_fech_in!M12=0,0,SER_hh_fech_in!M12/SER_summary!M$27)</f>
        <v>160.04043427482824</v>
      </c>
      <c r="N12" s="100">
        <f>IF(SER_hh_fech_in!N12=0,0,SER_hh_fech_in!N12/SER_summary!N$27)</f>
        <v>152.40150557474911</v>
      </c>
      <c r="O12" s="100">
        <f>IF(SER_hh_fech_in!O12=0,0,SER_hh_fech_in!O12/SER_summary!O$27)</f>
        <v>142.90067819591781</v>
      </c>
      <c r="P12" s="100">
        <f>IF(SER_hh_fech_in!P12=0,0,SER_hh_fech_in!P12/SER_summary!P$27)</f>
        <v>136.49742840125288</v>
      </c>
      <c r="Q12" s="100">
        <f>IF(SER_hh_fech_in!Q12=0,0,SER_hh_fech_in!Q12/SER_summary!Q$27)</f>
        <v>140.87874076778144</v>
      </c>
    </row>
    <row r="13" spans="1:17" ht="12" customHeight="1" x14ac:dyDescent="0.25">
      <c r="A13" s="88" t="s">
        <v>105</v>
      </c>
      <c r="B13" s="100"/>
      <c r="C13" s="100">
        <f>IF(SER_hh_fech_in!C13=0,0,SER_hh_fech_in!C13/SER_summary!C$27)</f>
        <v>158.74991099793149</v>
      </c>
      <c r="D13" s="100">
        <f>IF(SER_hh_fech_in!D13=0,0,SER_hh_fech_in!D13/SER_summary!D$27)</f>
        <v>145.13804121753461</v>
      </c>
      <c r="E13" s="100">
        <f>IF(SER_hh_fech_in!E13=0,0,SER_hh_fech_in!E13/SER_summary!E$27)</f>
        <v>162.03691826050195</v>
      </c>
      <c r="F13" s="100">
        <f>IF(SER_hh_fech_in!F13=0,0,SER_hh_fech_in!F13/SER_summary!F$27)</f>
        <v>158.09692727731556</v>
      </c>
      <c r="G13" s="100">
        <f>IF(SER_hh_fech_in!G13=0,0,SER_hh_fech_in!G13/SER_summary!G$27)</f>
        <v>138.68362094318869</v>
      </c>
      <c r="H13" s="100">
        <f>IF(SER_hh_fech_in!H13=0,0,SER_hh_fech_in!H13/SER_summary!H$27)</f>
        <v>128.03428789741966</v>
      </c>
      <c r="I13" s="100">
        <f>IF(SER_hh_fech_in!I13=0,0,SER_hh_fech_in!I13/SER_summary!I$27)</f>
        <v>115.37484774959415</v>
      </c>
      <c r="J13" s="100">
        <f>IF(SER_hh_fech_in!J13=0,0,SER_hh_fech_in!J13/SER_summary!J$27)</f>
        <v>123.40494815160233</v>
      </c>
      <c r="K13" s="100">
        <f>IF(SER_hh_fech_in!K13=0,0,SER_hh_fech_in!K13/SER_summary!K$27)</f>
        <v>113.79741975625465</v>
      </c>
      <c r="L13" s="100">
        <f>IF(SER_hh_fech_in!L13=0,0,SER_hh_fech_in!L13/SER_summary!L$27)</f>
        <v>94.29145075875266</v>
      </c>
      <c r="M13" s="100">
        <f>IF(SER_hh_fech_in!M13=0,0,SER_hh_fech_in!M13/SER_summary!M$27)</f>
        <v>76.616919882508</v>
      </c>
      <c r="N13" s="100">
        <f>IF(SER_hh_fech_in!N13=0,0,SER_hh_fech_in!N13/SER_summary!N$27)</f>
        <v>69.864671946913759</v>
      </c>
      <c r="O13" s="100">
        <f>IF(SER_hh_fech_in!O13=0,0,SER_hh_fech_in!O13/SER_summary!O$27)</f>
        <v>65.669289217909281</v>
      </c>
      <c r="P13" s="100">
        <f>IF(SER_hh_fech_in!P13=0,0,SER_hh_fech_in!P13/SER_summary!P$27)</f>
        <v>61.052220432086003</v>
      </c>
      <c r="Q13" s="100">
        <f>IF(SER_hh_fech_in!Q13=0,0,SER_hh_fech_in!Q13/SER_summary!Q$27)</f>
        <v>61.43808381575753</v>
      </c>
    </row>
    <row r="14" spans="1:17" ht="12" customHeight="1" x14ac:dyDescent="0.25">
      <c r="A14" s="51" t="s">
        <v>104</v>
      </c>
      <c r="B14" s="22"/>
      <c r="C14" s="22">
        <f>IF(SER_hh_fech_in!C14=0,0,SER_hh_fech_in!C14/SER_summary!C$27)</f>
        <v>269.2032983308531</v>
      </c>
      <c r="D14" s="22">
        <f>IF(SER_hh_fech_in!D14=0,0,SER_hh_fech_in!D14/SER_summary!D$27)</f>
        <v>225.95624021522681</v>
      </c>
      <c r="E14" s="22">
        <f>IF(SER_hh_fech_in!E14=0,0,SER_hh_fech_in!E14/SER_summary!E$27)</f>
        <v>268.42746860394664</v>
      </c>
      <c r="F14" s="22">
        <f>IF(SER_hh_fech_in!F14=0,0,SER_hh_fech_in!F14/SER_summary!F$27)</f>
        <v>232.15843647307508</v>
      </c>
      <c r="G14" s="22">
        <f>IF(SER_hh_fech_in!G14=0,0,SER_hh_fech_in!G14/SER_summary!G$27)</f>
        <v>221.40220976736057</v>
      </c>
      <c r="H14" s="22">
        <f>IF(SER_hh_fech_in!H14=0,0,SER_hh_fech_in!H14/SER_summary!H$27)</f>
        <v>203.78639649879048</v>
      </c>
      <c r="I14" s="22">
        <f>IF(SER_hh_fech_in!I14=0,0,SER_hh_fech_in!I14/SER_summary!I$27)</f>
        <v>183.31147309249866</v>
      </c>
      <c r="J14" s="22">
        <f>IF(SER_hh_fech_in!J14=0,0,SER_hh_fech_in!J14/SER_summary!J$27)</f>
        <v>195.52488750974666</v>
      </c>
      <c r="K14" s="22">
        <f>IF(SER_hh_fech_in!K14=0,0,SER_hh_fech_in!K14/SER_summary!K$27)</f>
        <v>180.50669091677329</v>
      </c>
      <c r="L14" s="22">
        <f>IF(SER_hh_fech_in!L14=0,0,SER_hh_fech_in!L14/SER_summary!L$27)</f>
        <v>0</v>
      </c>
      <c r="M14" s="22">
        <f>IF(SER_hh_fech_in!M14=0,0,SER_hh_fech_in!M14/SER_summary!M$27)</f>
        <v>167.0209796506044</v>
      </c>
      <c r="N14" s="22">
        <f>IF(SER_hh_fech_in!N14=0,0,SER_hh_fech_in!N14/SER_summary!N$27)</f>
        <v>161.96500657303454</v>
      </c>
      <c r="O14" s="22">
        <f>IF(SER_hh_fech_in!O14=0,0,SER_hh_fech_in!O14/SER_summary!O$27)</f>
        <v>171.7823989382957</v>
      </c>
      <c r="P14" s="22">
        <f>IF(SER_hh_fech_in!P14=0,0,SER_hh_fech_in!P14/SER_summary!P$27)</f>
        <v>143.82132029466851</v>
      </c>
      <c r="Q14" s="22">
        <f>IF(SER_hh_fech_in!Q14=0,0,SER_hh_fech_in!Q14/SER_summary!Q$27)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IF(SER_hh_fech_in!C15=0,0,SER_hh_fech_in!C15/SER_summary!C$27)</f>
        <v>2.8255081241675843</v>
      </c>
      <c r="D15" s="104">
        <f>IF(SER_hh_fech_in!D15=0,0,SER_hh_fech_in!D15/SER_summary!D$27)</f>
        <v>2.500317795862629</v>
      </c>
      <c r="E15" s="104">
        <f>IF(SER_hh_fech_in!E15=0,0,SER_hh_fech_in!E15/SER_summary!E$27)</f>
        <v>2.4649740738407231</v>
      </c>
      <c r="F15" s="104">
        <f>IF(SER_hh_fech_in!F15=0,0,SER_hh_fech_in!F15/SER_summary!F$27)</f>
        <v>2.4684087749251655</v>
      </c>
      <c r="G15" s="104">
        <f>IF(SER_hh_fech_in!G15=0,0,SER_hh_fech_in!G15/SER_summary!G$27)</f>
        <v>2.7156247292065241</v>
      </c>
      <c r="H15" s="104">
        <f>IF(SER_hh_fech_in!H15=0,0,SER_hh_fech_in!H15/SER_summary!H$27)</f>
        <v>2.715404086790377</v>
      </c>
      <c r="I15" s="104">
        <f>IF(SER_hh_fech_in!I15=0,0,SER_hh_fech_in!I15/SER_summary!I$27)</f>
        <v>2.2677347199943947</v>
      </c>
      <c r="J15" s="104">
        <f>IF(SER_hh_fech_in!J15=0,0,SER_hh_fech_in!J15/SER_summary!J$27)</f>
        <v>2.453803388800416</v>
      </c>
      <c r="K15" s="104">
        <f>IF(SER_hh_fech_in!K15=0,0,SER_hh_fech_in!K15/SER_summary!K$27)</f>
        <v>0.6724552193426333</v>
      </c>
      <c r="L15" s="104">
        <f>IF(SER_hh_fech_in!L15=0,0,SER_hh_fech_in!L15/SER_summary!L$27)</f>
        <v>0.74039011928561471</v>
      </c>
      <c r="M15" s="104">
        <f>IF(SER_hh_fech_in!M15=0,0,SER_hh_fech_in!M15/SER_summary!M$27)</f>
        <v>1.8246046445441091</v>
      </c>
      <c r="N15" s="104">
        <f>IF(SER_hh_fech_in!N15=0,0,SER_hh_fech_in!N15/SER_summary!N$27)</f>
        <v>1.1398728087582755</v>
      </c>
      <c r="O15" s="104">
        <f>IF(SER_hh_fech_in!O15=0,0,SER_hh_fech_in!O15/SER_summary!O$27)</f>
        <v>1.7371956541465745</v>
      </c>
      <c r="P15" s="104">
        <f>IF(SER_hh_fech_in!P15=0,0,SER_hh_fech_in!P15/SER_summary!P$27)</f>
        <v>1.3314215552218434</v>
      </c>
      <c r="Q15" s="104">
        <f>IF(SER_hh_fech_in!Q15=0,0,SER_hh_fech_in!Q15/SER_summary!Q$27)</f>
        <v>1.5826938404117801</v>
      </c>
    </row>
    <row r="16" spans="1:17" ht="12.95" customHeight="1" x14ac:dyDescent="0.25">
      <c r="A16" s="90" t="s">
        <v>102</v>
      </c>
      <c r="B16" s="101"/>
      <c r="C16" s="101">
        <f>IF(SER_hh_fech_in!C16=0,0,SER_hh_fech_in!C16/SER_summary!C$27)</f>
        <v>12.900171726939176</v>
      </c>
      <c r="D16" s="101">
        <f>IF(SER_hh_fech_in!D16=0,0,SER_hh_fech_in!D16/SER_summary!D$27)</f>
        <v>12.586001884357678</v>
      </c>
      <c r="E16" s="101">
        <f>IF(SER_hh_fech_in!E16=0,0,SER_hh_fech_in!E16/SER_summary!E$27)</f>
        <v>12.42033085446935</v>
      </c>
      <c r="F16" s="101">
        <f>IF(SER_hh_fech_in!F16=0,0,SER_hh_fech_in!F16/SER_summary!F$27)</f>
        <v>12.318020015446386</v>
      </c>
      <c r="G16" s="101">
        <f>IF(SER_hh_fech_in!G16=0,0,SER_hh_fech_in!G16/SER_summary!G$27)</f>
        <v>11.163346187925061</v>
      </c>
      <c r="H16" s="101">
        <f>IF(SER_hh_fech_in!H16=0,0,SER_hh_fech_in!H16/SER_summary!H$27)</f>
        <v>11.99525111471427</v>
      </c>
      <c r="I16" s="101">
        <f>IF(SER_hh_fech_in!I16=0,0,SER_hh_fech_in!I16/SER_summary!I$27)</f>
        <v>11.819660611175795</v>
      </c>
      <c r="J16" s="101">
        <f>IF(SER_hh_fech_in!J16=0,0,SER_hh_fech_in!J16/SER_summary!J$27)</f>
        <v>11.847844717835898</v>
      </c>
      <c r="K16" s="101">
        <f>IF(SER_hh_fech_in!K16=0,0,SER_hh_fech_in!K16/SER_summary!K$27)</f>
        <v>11.531426682077884</v>
      </c>
      <c r="L16" s="101">
        <f>IF(SER_hh_fech_in!L16=0,0,SER_hh_fech_in!L16/SER_summary!L$27)</f>
        <v>11.682354934995175</v>
      </c>
      <c r="M16" s="101">
        <f>IF(SER_hh_fech_in!M16=0,0,SER_hh_fech_in!M16/SER_summary!M$27)</f>
        <v>10.983183508195115</v>
      </c>
      <c r="N16" s="101">
        <f>IF(SER_hh_fech_in!N16=0,0,SER_hh_fech_in!N16/SER_summary!N$27)</f>
        <v>10.808434970568651</v>
      </c>
      <c r="O16" s="101">
        <f>IF(SER_hh_fech_in!O16=0,0,SER_hh_fech_in!O16/SER_summary!O$27)</f>
        <v>7.9377185957035774</v>
      </c>
      <c r="P16" s="101">
        <f>IF(SER_hh_fech_in!P16=0,0,SER_hh_fech_in!P16/SER_summary!P$27)</f>
        <v>9.2052304543570127</v>
      </c>
      <c r="Q16" s="101">
        <f>IF(SER_hh_fech_in!Q16=0,0,SER_hh_fech_in!Q16/SER_summary!Q$27)</f>
        <v>8.4779470695174766</v>
      </c>
    </row>
    <row r="17" spans="1:17" ht="12.95" customHeight="1" x14ac:dyDescent="0.25">
      <c r="A17" s="88" t="s">
        <v>101</v>
      </c>
      <c r="B17" s="103"/>
      <c r="C17" s="103">
        <f>IF(SER_hh_fech_in!C17=0,0,SER_hh_fech_in!C17/SER_summary!C$27)</f>
        <v>0</v>
      </c>
      <c r="D17" s="103">
        <f>IF(SER_hh_fech_in!D17=0,0,SER_hh_fech_in!D17/SER_summary!D$27)</f>
        <v>0</v>
      </c>
      <c r="E17" s="103">
        <f>IF(SER_hh_fech_in!E17=0,0,SER_hh_fech_in!E17/SER_summary!E$27)</f>
        <v>0</v>
      </c>
      <c r="F17" s="103">
        <f>IF(SER_hh_fech_in!F17=0,0,SER_hh_fech_in!F17/SER_summary!F$27)</f>
        <v>0</v>
      </c>
      <c r="G17" s="103">
        <f>IF(SER_hh_fech_in!G17=0,0,SER_hh_fech_in!G17/SER_summary!G$27)</f>
        <v>1.7293176459594508</v>
      </c>
      <c r="H17" s="103">
        <f>IF(SER_hh_fech_in!H17=0,0,SER_hh_fech_in!H17/SER_summary!H$27)</f>
        <v>2.0088729436675634</v>
      </c>
      <c r="I17" s="103">
        <f>IF(SER_hh_fech_in!I17=0,0,SER_hh_fech_in!I17/SER_summary!I$27)</f>
        <v>2.3387022510984776</v>
      </c>
      <c r="J17" s="103">
        <f>IF(SER_hh_fech_in!J17=0,0,SER_hh_fech_in!J17/SER_summary!J$27)</f>
        <v>0</v>
      </c>
      <c r="K17" s="103">
        <f>IF(SER_hh_fech_in!K17=0,0,SER_hh_fech_in!K17/SER_summary!K$27)</f>
        <v>2.6491132509123125</v>
      </c>
      <c r="L17" s="103">
        <f>IF(SER_hh_fech_in!L17=0,0,SER_hh_fech_in!L17/SER_summary!L$27)</f>
        <v>0</v>
      </c>
      <c r="M17" s="103">
        <f>IF(SER_hh_fech_in!M17=0,0,SER_hh_fech_in!M17/SER_summary!M$27)</f>
        <v>2.6380971646178408</v>
      </c>
      <c r="N17" s="103">
        <f>IF(SER_hh_fech_in!N17=0,0,SER_hh_fech_in!N17/SER_summary!N$27)</f>
        <v>2.6053052212055112</v>
      </c>
      <c r="O17" s="103">
        <f>IF(SER_hh_fech_in!O17=0,0,SER_hh_fech_in!O17/SER_summary!O$27)</f>
        <v>2.626059277883483</v>
      </c>
      <c r="P17" s="103">
        <f>IF(SER_hh_fech_in!P17=0,0,SER_hh_fech_in!P17/SER_summary!P$27)</f>
        <v>2.6785520035964203</v>
      </c>
      <c r="Q17" s="103">
        <f>IF(SER_hh_fech_in!Q17=0,0,SER_hh_fech_in!Q17/SER_summary!Q$27)</f>
        <v>3.1648059643184974</v>
      </c>
    </row>
    <row r="18" spans="1:17" ht="12" customHeight="1" x14ac:dyDescent="0.25">
      <c r="A18" s="88" t="s">
        <v>100</v>
      </c>
      <c r="B18" s="103"/>
      <c r="C18" s="103">
        <f>IF(SER_hh_fech_in!C18=0,0,SER_hh_fech_in!C18/SER_summary!C$27)</f>
        <v>12.900171726939176</v>
      </c>
      <c r="D18" s="103">
        <f>IF(SER_hh_fech_in!D18=0,0,SER_hh_fech_in!D18/SER_summary!D$27)</f>
        <v>12.586001884357678</v>
      </c>
      <c r="E18" s="103">
        <f>IF(SER_hh_fech_in!E18=0,0,SER_hh_fech_in!E18/SER_summary!E$27)</f>
        <v>12.42033085446935</v>
      </c>
      <c r="F18" s="103">
        <f>IF(SER_hh_fech_in!F18=0,0,SER_hh_fech_in!F18/SER_summary!F$27)</f>
        <v>12.318020015446386</v>
      </c>
      <c r="G18" s="103">
        <f>IF(SER_hh_fech_in!G18=0,0,SER_hh_fech_in!G18/SER_summary!G$27)</f>
        <v>12.220662981947319</v>
      </c>
      <c r="H18" s="103">
        <f>IF(SER_hh_fech_in!H18=0,0,SER_hh_fech_in!H18/SER_summary!H$27)</f>
        <v>12.098814390932169</v>
      </c>
      <c r="I18" s="103">
        <f>IF(SER_hh_fech_in!I18=0,0,SER_hh_fech_in!I18/SER_summary!I$27)</f>
        <v>11.993559735181478</v>
      </c>
      <c r="J18" s="103">
        <f>IF(SER_hh_fech_in!J18=0,0,SER_hh_fech_in!J18/SER_summary!J$27)</f>
        <v>11.847844717835898</v>
      </c>
      <c r="K18" s="103">
        <f>IF(SER_hh_fech_in!K18=0,0,SER_hh_fech_in!K18/SER_summary!K$27)</f>
        <v>11.775861396336662</v>
      </c>
      <c r="L18" s="103">
        <f>IF(SER_hh_fech_in!L18=0,0,SER_hh_fech_in!L18/SER_summary!L$27)</f>
        <v>11.682354934995175</v>
      </c>
      <c r="M18" s="103">
        <f>IF(SER_hh_fech_in!M18=0,0,SER_hh_fech_in!M18/SER_summary!M$27)</f>
        <v>11.435575799325088</v>
      </c>
      <c r="N18" s="103">
        <f>IF(SER_hh_fech_in!N18=0,0,SER_hh_fech_in!N18/SER_summary!N$27)</f>
        <v>11.30544416388789</v>
      </c>
      <c r="O18" s="103">
        <f>IF(SER_hh_fech_in!O18=0,0,SER_hh_fech_in!O18/SER_summary!O$27)</f>
        <v>11.174769463131826</v>
      </c>
      <c r="P18" s="103">
        <f>IF(SER_hh_fech_in!P18=0,0,SER_hh_fech_in!P18/SER_summary!P$27)</f>
        <v>10.842783423080601</v>
      </c>
      <c r="Q18" s="103">
        <f>IF(SER_hh_fech_in!Q18=0,0,SER_hh_fech_in!Q18/SER_summary!Q$27)</f>
        <v>10.336148138903363</v>
      </c>
    </row>
    <row r="19" spans="1:17" ht="12.95" customHeight="1" x14ac:dyDescent="0.25">
      <c r="A19" s="90" t="s">
        <v>47</v>
      </c>
      <c r="B19" s="101"/>
      <c r="C19" s="101">
        <f>IF(SER_hh_fech_in!C19=0,0,SER_hh_fech_in!C19/SER_summary!C$27)</f>
        <v>23.085163247305065</v>
      </c>
      <c r="D19" s="101">
        <f>IF(SER_hh_fech_in!D19=0,0,SER_hh_fech_in!D19/SER_summary!D$27)</f>
        <v>23.805984360429552</v>
      </c>
      <c r="E19" s="101">
        <f>IF(SER_hh_fech_in!E19=0,0,SER_hh_fech_in!E19/SER_summary!E$27)</f>
        <v>23.135434978589522</v>
      </c>
      <c r="F19" s="101">
        <f>IF(SER_hh_fech_in!F19=0,0,SER_hh_fech_in!F19/SER_summary!F$27)</f>
        <v>23.012578178052653</v>
      </c>
      <c r="G19" s="101">
        <f>IF(SER_hh_fech_in!G19=0,0,SER_hh_fech_in!G19/SER_summary!G$27)</f>
        <v>23.625250615230694</v>
      </c>
      <c r="H19" s="101">
        <f>IF(SER_hh_fech_in!H19=0,0,SER_hh_fech_in!H19/SER_summary!H$27)</f>
        <v>23.557098148038172</v>
      </c>
      <c r="I19" s="101">
        <f>IF(SER_hh_fech_in!I19=0,0,SER_hh_fech_in!I19/SER_summary!I$27)</f>
        <v>23.458539888017512</v>
      </c>
      <c r="J19" s="101">
        <f>IF(SER_hh_fech_in!J19=0,0,SER_hh_fech_in!J19/SER_summary!J$27)</f>
        <v>24.05106076836045</v>
      </c>
      <c r="K19" s="101">
        <f>IF(SER_hh_fech_in!K19=0,0,SER_hh_fech_in!K19/SER_summary!K$27)</f>
        <v>24.827677462293643</v>
      </c>
      <c r="L19" s="101">
        <f>IF(SER_hh_fech_in!L19=0,0,SER_hh_fech_in!L19/SER_summary!L$27)</f>
        <v>23.035166406667383</v>
      </c>
      <c r="M19" s="101">
        <f>IF(SER_hh_fech_in!M19=0,0,SER_hh_fech_in!M19/SER_summary!M$27)</f>
        <v>22.466829001294691</v>
      </c>
      <c r="N19" s="101">
        <f>IF(SER_hh_fech_in!N19=0,0,SER_hh_fech_in!N19/SER_summary!N$27)</f>
        <v>22.863481290550688</v>
      </c>
      <c r="O19" s="101">
        <f>IF(SER_hh_fech_in!O19=0,0,SER_hh_fech_in!O19/SER_summary!O$27)</f>
        <v>23.206697898729338</v>
      </c>
      <c r="P19" s="101">
        <f>IF(SER_hh_fech_in!P19=0,0,SER_hh_fech_in!P19/SER_summary!P$27)</f>
        <v>22.890700673662241</v>
      </c>
      <c r="Q19" s="101">
        <f>IF(SER_hh_fech_in!Q19=0,0,SER_hh_fech_in!Q19/SER_summary!Q$27)</f>
        <v>23.286953543554361</v>
      </c>
    </row>
    <row r="20" spans="1:17" ht="12" customHeight="1" x14ac:dyDescent="0.25">
      <c r="A20" s="88" t="s">
        <v>38</v>
      </c>
      <c r="B20" s="100"/>
      <c r="C20" s="100">
        <f>IF(SER_hh_fech_in!C20=0,0,SER_hh_fech_in!C20/SER_summary!C$27)</f>
        <v>0</v>
      </c>
      <c r="D20" s="100">
        <f>IF(SER_hh_fech_in!D20=0,0,SER_hh_fech_in!D20/SER_summary!D$27)</f>
        <v>0</v>
      </c>
      <c r="E20" s="100">
        <f>IF(SER_hh_fech_in!E20=0,0,SER_hh_fech_in!E20/SER_summary!E$27)</f>
        <v>0</v>
      </c>
      <c r="F20" s="100">
        <f>IF(SER_hh_fech_in!F20=0,0,SER_hh_fech_in!F20/SER_summary!F$27)</f>
        <v>0</v>
      </c>
      <c r="G20" s="100">
        <f>IF(SER_hh_fech_in!G20=0,0,SER_hh_fech_in!G20/SER_summary!G$27)</f>
        <v>0</v>
      </c>
      <c r="H20" s="100">
        <f>IF(SER_hh_fech_in!H20=0,0,SER_hh_fech_in!H20/SER_summary!H$27)</f>
        <v>0</v>
      </c>
      <c r="I20" s="100">
        <f>IF(SER_hh_fech_in!I20=0,0,SER_hh_fech_in!I20/SER_summary!I$27)</f>
        <v>0</v>
      </c>
      <c r="J20" s="100">
        <f>IF(SER_hh_fech_in!J20=0,0,SER_hh_fech_in!J20/SER_summary!J$27)</f>
        <v>0</v>
      </c>
      <c r="K20" s="100">
        <f>IF(SER_hh_fech_in!K20=0,0,SER_hh_fech_in!K20/SER_summary!K$27)</f>
        <v>0</v>
      </c>
      <c r="L20" s="100">
        <f>IF(SER_hh_fech_in!L20=0,0,SER_hh_fech_in!L20/SER_summary!L$27)</f>
        <v>0</v>
      </c>
      <c r="M20" s="100">
        <f>IF(SER_hh_fech_in!M20=0,0,SER_hh_fech_in!M20/SER_summary!M$27)</f>
        <v>0</v>
      </c>
      <c r="N20" s="100">
        <f>IF(SER_hh_fech_in!N20=0,0,SER_hh_fech_in!N20/SER_summary!N$27)</f>
        <v>0</v>
      </c>
      <c r="O20" s="100">
        <f>IF(SER_hh_fech_in!O20=0,0,SER_hh_fech_in!O20/SER_summary!O$27)</f>
        <v>0</v>
      </c>
      <c r="P20" s="100">
        <f>IF(SER_hh_fech_in!P20=0,0,SER_hh_fech_in!P20/SER_summary!P$27)</f>
        <v>0</v>
      </c>
      <c r="Q20" s="100">
        <f>IF(SER_hh_fech_in!Q20=0,0,SER_hh_fech_in!Q20/SER_summary!Q$27)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IF(SER_hh_fech_in!C21=0,0,SER_hh_fech_in!C21/SER_summary!C$27)</f>
        <v>0</v>
      </c>
      <c r="D21" s="100">
        <f>IF(SER_hh_fech_in!D21=0,0,SER_hh_fech_in!D21/SER_summary!D$27)</f>
        <v>0</v>
      </c>
      <c r="E21" s="100">
        <f>IF(SER_hh_fech_in!E21=0,0,SER_hh_fech_in!E21/SER_summary!E$27)</f>
        <v>0</v>
      </c>
      <c r="F21" s="100">
        <f>IF(SER_hh_fech_in!F21=0,0,SER_hh_fech_in!F21/SER_summary!F$27)</f>
        <v>0</v>
      </c>
      <c r="G21" s="100">
        <f>IF(SER_hh_fech_in!G21=0,0,SER_hh_fech_in!G21/SER_summary!G$27)</f>
        <v>0</v>
      </c>
      <c r="H21" s="100">
        <f>IF(SER_hh_fech_in!H21=0,0,SER_hh_fech_in!H21/SER_summary!H$27)</f>
        <v>0</v>
      </c>
      <c r="I21" s="100">
        <f>IF(SER_hh_fech_in!I21=0,0,SER_hh_fech_in!I21/SER_summary!I$27)</f>
        <v>0</v>
      </c>
      <c r="J21" s="100">
        <f>IF(SER_hh_fech_in!J21=0,0,SER_hh_fech_in!J21/SER_summary!J$27)</f>
        <v>0</v>
      </c>
      <c r="K21" s="100">
        <f>IF(SER_hh_fech_in!K21=0,0,SER_hh_fech_in!K21/SER_summary!K$27)</f>
        <v>0</v>
      </c>
      <c r="L21" s="100">
        <f>IF(SER_hh_fech_in!L21=0,0,SER_hh_fech_in!L21/SER_summary!L$27)</f>
        <v>0</v>
      </c>
      <c r="M21" s="100">
        <f>IF(SER_hh_fech_in!M21=0,0,SER_hh_fech_in!M21/SER_summary!M$27)</f>
        <v>0</v>
      </c>
      <c r="N21" s="100">
        <f>IF(SER_hh_fech_in!N21=0,0,SER_hh_fech_in!N21/SER_summary!N$27)</f>
        <v>0</v>
      </c>
      <c r="O21" s="100">
        <f>IF(SER_hh_fech_in!O21=0,0,SER_hh_fech_in!O21/SER_summary!O$27)</f>
        <v>0</v>
      </c>
      <c r="P21" s="100">
        <f>IF(SER_hh_fech_in!P21=0,0,SER_hh_fech_in!P21/SER_summary!P$27)</f>
        <v>0</v>
      </c>
      <c r="Q21" s="100">
        <f>IF(SER_hh_fech_in!Q21=0,0,SER_hh_fech_in!Q21/SER_summary!Q$27)</f>
        <v>0</v>
      </c>
    </row>
    <row r="22" spans="1:17" ht="12" customHeight="1" x14ac:dyDescent="0.25">
      <c r="A22" s="88" t="s">
        <v>99</v>
      </c>
      <c r="B22" s="100"/>
      <c r="C22" s="100">
        <f>IF(SER_hh_fech_in!C22=0,0,SER_hh_fech_in!C22/SER_summary!C$27)</f>
        <v>0</v>
      </c>
      <c r="D22" s="100">
        <f>IF(SER_hh_fech_in!D22=0,0,SER_hh_fech_in!D22/SER_summary!D$27)</f>
        <v>0</v>
      </c>
      <c r="E22" s="100">
        <f>IF(SER_hh_fech_in!E22=0,0,SER_hh_fech_in!E22/SER_summary!E$27)</f>
        <v>0</v>
      </c>
      <c r="F22" s="100">
        <f>IF(SER_hh_fech_in!F22=0,0,SER_hh_fech_in!F22/SER_summary!F$27)</f>
        <v>0</v>
      </c>
      <c r="G22" s="100">
        <f>IF(SER_hh_fech_in!G22=0,0,SER_hh_fech_in!G22/SER_summary!G$27)</f>
        <v>0</v>
      </c>
      <c r="H22" s="100">
        <f>IF(SER_hh_fech_in!H22=0,0,SER_hh_fech_in!H22/SER_summary!H$27)</f>
        <v>0</v>
      </c>
      <c r="I22" s="100">
        <f>IF(SER_hh_fech_in!I22=0,0,SER_hh_fech_in!I22/SER_summary!I$27)</f>
        <v>0</v>
      </c>
      <c r="J22" s="100">
        <f>IF(SER_hh_fech_in!J22=0,0,SER_hh_fech_in!J22/SER_summary!J$27)</f>
        <v>0</v>
      </c>
      <c r="K22" s="100">
        <f>IF(SER_hh_fech_in!K22=0,0,SER_hh_fech_in!K22/SER_summary!K$27)</f>
        <v>0</v>
      </c>
      <c r="L22" s="100">
        <f>IF(SER_hh_fech_in!L22=0,0,SER_hh_fech_in!L22/SER_summary!L$27)</f>
        <v>0</v>
      </c>
      <c r="M22" s="100">
        <f>IF(SER_hh_fech_in!M22=0,0,SER_hh_fech_in!M22/SER_summary!M$27)</f>
        <v>0</v>
      </c>
      <c r="N22" s="100">
        <f>IF(SER_hh_fech_in!N22=0,0,SER_hh_fech_in!N22/SER_summary!N$27)</f>
        <v>0</v>
      </c>
      <c r="O22" s="100">
        <f>IF(SER_hh_fech_in!O22=0,0,SER_hh_fech_in!O22/SER_summary!O$27)</f>
        <v>0</v>
      </c>
      <c r="P22" s="100">
        <f>IF(SER_hh_fech_in!P22=0,0,SER_hh_fech_in!P22/SER_summary!P$27)</f>
        <v>0</v>
      </c>
      <c r="Q22" s="100">
        <f>IF(SER_hh_fech_in!Q22=0,0,SER_hh_fech_in!Q22/SER_summary!Q$27)</f>
        <v>0</v>
      </c>
    </row>
    <row r="23" spans="1:17" ht="12" customHeight="1" x14ac:dyDescent="0.25">
      <c r="A23" s="88" t="s">
        <v>98</v>
      </c>
      <c r="B23" s="100"/>
      <c r="C23" s="100">
        <f>IF(SER_hh_fech_in!C23=0,0,SER_hh_fech_in!C23/SER_summary!C$27)</f>
        <v>26.582838391760106</v>
      </c>
      <c r="D23" s="100">
        <f>IF(SER_hh_fech_in!D23=0,0,SER_hh_fech_in!D23/SER_summary!D$27)</f>
        <v>26.751607633240283</v>
      </c>
      <c r="E23" s="100">
        <f>IF(SER_hh_fech_in!E23=0,0,SER_hh_fech_in!E23/SER_summary!E$27)</f>
        <v>25.66593482535065</v>
      </c>
      <c r="F23" s="100">
        <f>IF(SER_hh_fech_in!F23=0,0,SER_hh_fech_in!F23/SER_summary!F$27)</f>
        <v>26.324943671018165</v>
      </c>
      <c r="G23" s="100">
        <f>IF(SER_hh_fech_in!G23=0,0,SER_hh_fech_in!G23/SER_summary!G$27)</f>
        <v>26.31917654947225</v>
      </c>
      <c r="H23" s="100">
        <f>IF(SER_hh_fech_in!H23=0,0,SER_hh_fech_in!H23/SER_summary!H$27)</f>
        <v>26.340026993707344</v>
      </c>
      <c r="I23" s="100">
        <f>IF(SER_hh_fech_in!I23=0,0,SER_hh_fech_in!I23/SER_summary!I$27)</f>
        <v>26.121192016523857</v>
      </c>
      <c r="J23" s="100">
        <f>IF(SER_hh_fech_in!J23=0,0,SER_hh_fech_in!J23/SER_summary!J$27)</f>
        <v>25.987773651525888</v>
      </c>
      <c r="K23" s="100">
        <f>IF(SER_hh_fech_in!K23=0,0,SER_hh_fech_in!K23/SER_summary!K$27)</f>
        <v>25.875931368931411</v>
      </c>
      <c r="L23" s="100">
        <f>IF(SER_hh_fech_in!L23=0,0,SER_hh_fech_in!L23/SER_summary!L$27)</f>
        <v>25.162397580128047</v>
      </c>
      <c r="M23" s="100">
        <f>IF(SER_hh_fech_in!M23=0,0,SER_hh_fech_in!M23/SER_summary!M$27)</f>
        <v>24.967150143020682</v>
      </c>
      <c r="N23" s="100">
        <f>IF(SER_hh_fech_in!N23=0,0,SER_hh_fech_in!N23/SER_summary!N$27)</f>
        <v>25.125049293354703</v>
      </c>
      <c r="O23" s="100">
        <f>IF(SER_hh_fech_in!O23=0,0,SER_hh_fech_in!O23/SER_summary!O$27)</f>
        <v>25.913127247849221</v>
      </c>
      <c r="P23" s="100">
        <f>IF(SER_hh_fech_in!P23=0,0,SER_hh_fech_in!P23/SER_summary!P$27)</f>
        <v>25.414125826811627</v>
      </c>
      <c r="Q23" s="100">
        <f>IF(SER_hh_fech_in!Q23=0,0,SER_hh_fech_in!Q23/SER_summary!Q$27)</f>
        <v>26.634626137913191</v>
      </c>
    </row>
    <row r="24" spans="1:17" ht="12" customHeight="1" x14ac:dyDescent="0.25">
      <c r="A24" s="88" t="s">
        <v>34</v>
      </c>
      <c r="B24" s="100"/>
      <c r="C24" s="100">
        <f>IF(SER_hh_fech_in!C24=0,0,SER_hh_fech_in!C24/SER_summary!C$27)</f>
        <v>0</v>
      </c>
      <c r="D24" s="100">
        <f>IF(SER_hh_fech_in!D24=0,0,SER_hh_fech_in!D24/SER_summary!D$27)</f>
        <v>0</v>
      </c>
      <c r="E24" s="100">
        <f>IF(SER_hh_fech_in!E24=0,0,SER_hh_fech_in!E24/SER_summary!E$27)</f>
        <v>0</v>
      </c>
      <c r="F24" s="100">
        <f>IF(SER_hh_fech_in!F24=0,0,SER_hh_fech_in!F24/SER_summary!F$27)</f>
        <v>0</v>
      </c>
      <c r="G24" s="100">
        <f>IF(SER_hh_fech_in!G24=0,0,SER_hh_fech_in!G24/SER_summary!G$27)</f>
        <v>0</v>
      </c>
      <c r="H24" s="100">
        <f>IF(SER_hh_fech_in!H24=0,0,SER_hh_fech_in!H24/SER_summary!H$27)</f>
        <v>0</v>
      </c>
      <c r="I24" s="100">
        <f>IF(SER_hh_fech_in!I24=0,0,SER_hh_fech_in!I24/SER_summary!I$27)</f>
        <v>0</v>
      </c>
      <c r="J24" s="100">
        <f>IF(SER_hh_fech_in!J24=0,0,SER_hh_fech_in!J24/SER_summary!J$27)</f>
        <v>0</v>
      </c>
      <c r="K24" s="100">
        <f>IF(SER_hh_fech_in!K24=0,0,SER_hh_fech_in!K24/SER_summary!K$27)</f>
        <v>0</v>
      </c>
      <c r="L24" s="100">
        <f>IF(SER_hh_fech_in!L24=0,0,SER_hh_fech_in!L24/SER_summary!L$27)</f>
        <v>0</v>
      </c>
      <c r="M24" s="100">
        <f>IF(SER_hh_fech_in!M24=0,0,SER_hh_fech_in!M24/SER_summary!M$27)</f>
        <v>0</v>
      </c>
      <c r="N24" s="100">
        <f>IF(SER_hh_fech_in!N24=0,0,SER_hh_fech_in!N24/SER_summary!N$27)</f>
        <v>0</v>
      </c>
      <c r="O24" s="100">
        <f>IF(SER_hh_fech_in!O24=0,0,SER_hh_fech_in!O24/SER_summary!O$27)</f>
        <v>0</v>
      </c>
      <c r="P24" s="100">
        <f>IF(SER_hh_fech_in!P24=0,0,SER_hh_fech_in!P24/SER_summary!P$27)</f>
        <v>0</v>
      </c>
      <c r="Q24" s="100">
        <f>IF(SER_hh_fech_in!Q24=0,0,SER_hh_fech_in!Q24/SER_summary!Q$27)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IF(SER_hh_fech_in!C25=0,0,SER_hh_fech_in!C25/SER_summary!C$27)</f>
        <v>22.052505411434943</v>
      </c>
      <c r="D25" s="100">
        <f>IF(SER_hh_fech_in!D25=0,0,SER_hh_fech_in!D25/SER_summary!D$27)</f>
        <v>21.928307395899942</v>
      </c>
      <c r="E25" s="100">
        <f>IF(SER_hh_fech_in!E25=0,0,SER_hh_fech_in!E25/SER_summary!E$27)</f>
        <v>21.136863698380512</v>
      </c>
      <c r="F25" s="100">
        <f>IF(SER_hh_fech_in!F25=0,0,SER_hh_fech_in!F25/SER_summary!F$27)</f>
        <v>21.669858711250594</v>
      </c>
      <c r="G25" s="100">
        <f>IF(SER_hh_fech_in!G25=0,0,SER_hh_fech_in!G25/SER_summary!G$27)</f>
        <v>21.169910341779445</v>
      </c>
      <c r="H25" s="100">
        <f>IF(SER_hh_fech_in!H25=0,0,SER_hh_fech_in!H25/SER_summary!H$27)</f>
        <v>21.278258162673726</v>
      </c>
      <c r="I25" s="100">
        <f>IF(SER_hh_fech_in!I25=0,0,SER_hh_fech_in!I25/SER_summary!I$27)</f>
        <v>20.869823154065532</v>
      </c>
      <c r="J25" s="100">
        <f>IF(SER_hh_fech_in!J25=0,0,SER_hh_fech_in!J25/SER_summary!J$27)</f>
        <v>20.608378994978786</v>
      </c>
      <c r="K25" s="100">
        <f>IF(SER_hh_fech_in!K25=0,0,SER_hh_fech_in!K25/SER_summary!K$27)</f>
        <v>20.454690639929687</v>
      </c>
      <c r="L25" s="100">
        <f>IF(SER_hh_fech_in!L25=0,0,SER_hh_fech_in!L25/SER_summary!L$27)</f>
        <v>20.305738358661472</v>
      </c>
      <c r="M25" s="100">
        <f>IF(SER_hh_fech_in!M25=0,0,SER_hh_fech_in!M25/SER_summary!M$27)</f>
        <v>20.514059173853386</v>
      </c>
      <c r="N25" s="100">
        <f>IF(SER_hh_fech_in!N25=0,0,SER_hh_fech_in!N25/SER_summary!N$27)</f>
        <v>20.560920406653747</v>
      </c>
      <c r="O25" s="100">
        <f>IF(SER_hh_fech_in!O25=0,0,SER_hh_fech_in!O25/SER_summary!O$27)</f>
        <v>20.912006973487934</v>
      </c>
      <c r="P25" s="100">
        <f>IF(SER_hh_fech_in!P25=0,0,SER_hh_fech_in!P25/SER_summary!P$27)</f>
        <v>20.602953420984552</v>
      </c>
      <c r="Q25" s="100">
        <f>IF(SER_hh_fech_in!Q25=0,0,SER_hh_fech_in!Q25/SER_summary!Q$27)</f>
        <v>21.478297685379275</v>
      </c>
    </row>
    <row r="26" spans="1:17" ht="12" customHeight="1" x14ac:dyDescent="0.25">
      <c r="A26" s="88" t="s">
        <v>30</v>
      </c>
      <c r="B26" s="22"/>
      <c r="C26" s="22">
        <f>IF(SER_hh_fech_in!C26=0,0,SER_hh_fech_in!C26/SER_summary!C$27)</f>
        <v>21.440389344288409</v>
      </c>
      <c r="D26" s="22">
        <f>IF(SER_hh_fech_in!D26=0,0,SER_hh_fech_in!D26/SER_summary!D$27)</f>
        <v>21.291549711106491</v>
      </c>
      <c r="E26" s="22">
        <f>IF(SER_hh_fech_in!E26=0,0,SER_hh_fech_in!E26/SER_summary!E$27)</f>
        <v>20.523488077450274</v>
      </c>
      <c r="F26" s="22">
        <f>IF(SER_hh_fech_in!F26=0,0,SER_hh_fech_in!F26/SER_summary!F$27)</f>
        <v>21.222592207179517</v>
      </c>
      <c r="G26" s="22">
        <f>IF(SER_hh_fech_in!G26=0,0,SER_hh_fech_in!G26/SER_summary!G$27)</f>
        <v>21.259104283226321</v>
      </c>
      <c r="H26" s="22">
        <f>IF(SER_hh_fech_in!H26=0,0,SER_hh_fech_in!H26/SER_summary!H$27)</f>
        <v>21.182624151915824</v>
      </c>
      <c r="I26" s="22">
        <f>IF(SER_hh_fech_in!I26=0,0,SER_hh_fech_in!I26/SER_summary!I$27)</f>
        <v>21.008989059779722</v>
      </c>
      <c r="J26" s="22">
        <f>IF(SER_hh_fech_in!J26=0,0,SER_hh_fech_in!J26/SER_summary!J$27)</f>
        <v>20.428288844324122</v>
      </c>
      <c r="K26" s="22">
        <f>IF(SER_hh_fech_in!K26=0,0,SER_hh_fech_in!K26/SER_summary!K$27)</f>
        <v>13.345343039875937</v>
      </c>
      <c r="L26" s="22">
        <f>IF(SER_hh_fech_in!L26=0,0,SER_hh_fech_in!L26/SER_summary!L$27)</f>
        <v>19.512093577575808</v>
      </c>
      <c r="M26" s="22">
        <f>IF(SER_hh_fech_in!M26=0,0,SER_hh_fech_in!M26/SER_summary!M$27)</f>
        <v>20.191281807672237</v>
      </c>
      <c r="N26" s="22">
        <f>IF(SER_hh_fech_in!N26=0,0,SER_hh_fech_in!N26/SER_summary!N$27)</f>
        <v>20.242809515441479</v>
      </c>
      <c r="O26" s="22">
        <f>IF(SER_hh_fech_in!O26=0,0,SER_hh_fech_in!O26/SER_summary!O$27)</f>
        <v>21.064607446966349</v>
      </c>
      <c r="P26" s="22">
        <f>IF(SER_hh_fech_in!P26=0,0,SER_hh_fech_in!P26/SER_summary!P$27)</f>
        <v>21.108900638158392</v>
      </c>
      <c r="Q26" s="22">
        <f>IF(SER_hh_fech_in!Q26=0,0,SER_hh_fech_in!Q26/SER_summary!Q$27)</f>
        <v>21.692460506285617</v>
      </c>
    </row>
    <row r="27" spans="1:17" ht="12" customHeight="1" x14ac:dyDescent="0.25">
      <c r="A27" s="93" t="s">
        <v>114</v>
      </c>
      <c r="B27" s="121"/>
      <c r="C27" s="116">
        <f>IF(SER_hh_fech_in!C27=0,0,SER_hh_fech_in!C27/SER_summary!C$27)</f>
        <v>0</v>
      </c>
      <c r="D27" s="116">
        <f>IF(SER_hh_fech_in!D27=0,0,SER_hh_fech_in!D27/SER_summary!D$27)</f>
        <v>0</v>
      </c>
      <c r="E27" s="116">
        <f>IF(SER_hh_fech_in!E27=0,0,SER_hh_fech_in!E27/SER_summary!E$27)</f>
        <v>0.54462521779895956</v>
      </c>
      <c r="F27" s="116">
        <f>IF(SER_hh_fech_in!F27=0,0,SER_hh_fech_in!F27/SER_summary!F$27)</f>
        <v>0.1285219421624757</v>
      </c>
      <c r="G27" s="116">
        <f>IF(SER_hh_fech_in!G27=0,0,SER_hh_fech_in!G27/SER_summary!G$27)</f>
        <v>0.13446770977765307</v>
      </c>
      <c r="H27" s="116">
        <f>IF(SER_hh_fech_in!H27=0,0,SER_hh_fech_in!H27/SER_summary!H$27)</f>
        <v>0.1325802850663822</v>
      </c>
      <c r="I27" s="116">
        <f>IF(SER_hh_fech_in!I27=0,0,SER_hh_fech_in!I27/SER_summary!I$27)</f>
        <v>0.19839840143155735</v>
      </c>
      <c r="J27" s="116">
        <f>IF(SER_hh_fech_in!J27=0,0,SER_hh_fech_in!J27/SER_summary!J$27)</f>
        <v>0.38142601985733127</v>
      </c>
      <c r="K27" s="116">
        <f>IF(SER_hh_fech_in!K27=0,0,SER_hh_fech_in!K27/SER_summary!K$27)</f>
        <v>0.39628067205528472</v>
      </c>
      <c r="L27" s="116">
        <f>IF(SER_hh_fech_in!L27=0,0,SER_hh_fech_in!L27/SER_summary!L$27)</f>
        <v>0.71301152807382795</v>
      </c>
      <c r="M27" s="116">
        <f>IF(SER_hh_fech_in!M27=0,0,SER_hh_fech_in!M27/SER_summary!M$27)</f>
        <v>0.67753429077154348</v>
      </c>
      <c r="N27" s="116">
        <f>IF(SER_hh_fech_in!N27=0,0,SER_hh_fech_in!N27/SER_summary!N$27)</f>
        <v>0.76744659833485185</v>
      </c>
      <c r="O27" s="116">
        <f>IF(SER_hh_fech_in!O27=0,0,SER_hh_fech_in!O27/SER_summary!O$27)</f>
        <v>0.4568966278114181</v>
      </c>
      <c r="P27" s="116">
        <f>IF(SER_hh_fech_in!P27=0,0,SER_hh_fech_in!P27/SER_summary!P$27)</f>
        <v>0.68307248000140097</v>
      </c>
      <c r="Q27" s="116">
        <f>IF(SER_hh_fech_in!Q27=0,0,SER_hh_fech_in!Q27/SER_summary!Q$27)</f>
        <v>0.3001899774772625</v>
      </c>
    </row>
    <row r="28" spans="1:17" ht="12" customHeight="1" x14ac:dyDescent="0.25">
      <c r="A28" s="91" t="s">
        <v>113</v>
      </c>
      <c r="B28" s="18"/>
      <c r="C28" s="117">
        <f>IF(SER_hh_fech_in!C28=0,0,SER_hh_fech_in!C28/SER_summary!C$27)</f>
        <v>0</v>
      </c>
      <c r="D28" s="117">
        <f>IF(SER_hh_fech_in!D28=0,0,SER_hh_fech_in!D28/SER_summary!D$27)</f>
        <v>0</v>
      </c>
      <c r="E28" s="117">
        <f>IF(SER_hh_fech_in!E28=0,0,SER_hh_fech_in!E28/SER_summary!E$27)</f>
        <v>5.7834138538405826</v>
      </c>
      <c r="F28" s="117">
        <f>IF(SER_hh_fech_in!F28=0,0,SER_hh_fech_in!F28/SER_summary!F$27)</f>
        <v>5.812228629277822</v>
      </c>
      <c r="G28" s="117">
        <f>IF(SER_hh_fech_in!G28=0,0,SER_hh_fech_in!G28/SER_summary!G$27)</f>
        <v>5.8283287177337479</v>
      </c>
      <c r="H28" s="117">
        <f>IF(SER_hh_fech_in!H28=0,0,SER_hh_fech_in!H28/SER_summary!H$27)</f>
        <v>5.8590696489890286</v>
      </c>
      <c r="I28" s="117">
        <f>IF(SER_hh_fech_in!I28=0,0,SER_hh_fech_in!I28/SER_summary!I$27)</f>
        <v>5.86721504049566</v>
      </c>
      <c r="J28" s="117">
        <f>IF(SER_hh_fech_in!J28=0,0,SER_hh_fech_in!J28/SER_summary!J$27)</f>
        <v>5.9037679875671589</v>
      </c>
      <c r="K28" s="117">
        <f>IF(SER_hh_fech_in!K28=0,0,SER_hh_fech_in!K28/SER_summary!K$27)</f>
        <v>5.8835197006982414</v>
      </c>
      <c r="L28" s="117">
        <f>IF(SER_hh_fech_in!L28=0,0,SER_hh_fech_in!L28/SER_summary!L$27)</f>
        <v>5.9031370545356765</v>
      </c>
      <c r="M28" s="117">
        <f>IF(SER_hh_fech_in!M28=0,0,SER_hh_fech_in!M28/SER_summary!M$27)</f>
        <v>5.9215405317268024</v>
      </c>
      <c r="N28" s="117">
        <f>IF(SER_hh_fech_in!N28=0,0,SER_hh_fech_in!N28/SER_summary!N$27)</f>
        <v>5.9609882984961748</v>
      </c>
      <c r="O28" s="117">
        <f>IF(SER_hh_fech_in!O28=0,0,SER_hh_fech_in!O28/SER_summary!O$27)</f>
        <v>5.9932980993571308</v>
      </c>
      <c r="P28" s="117">
        <f>IF(SER_hh_fech_in!P28=0,0,SER_hh_fech_in!P28/SER_summary!P$27)</f>
        <v>6.0373392701473385</v>
      </c>
      <c r="Q28" s="117">
        <f>IF(SER_hh_fech_in!Q28=0,0,SER_hh_fech_in!Q28/SER_summary!Q$27)</f>
        <v>6.104314454282143</v>
      </c>
    </row>
    <row r="29" spans="1:17" ht="12.95" customHeight="1" x14ac:dyDescent="0.25">
      <c r="A29" s="90" t="s">
        <v>46</v>
      </c>
      <c r="B29" s="101"/>
      <c r="C29" s="101">
        <f>IF(SER_hh_fech_in!C29=0,0,SER_hh_fech_in!C29/SER_summary!C$27)</f>
        <v>31.777799394277274</v>
      </c>
      <c r="D29" s="101">
        <f>IF(SER_hh_fech_in!D29=0,0,SER_hh_fech_in!D29/SER_summary!D$27)</f>
        <v>26.936268508284851</v>
      </c>
      <c r="E29" s="101">
        <f>IF(SER_hh_fech_in!E29=0,0,SER_hh_fech_in!E29/SER_summary!E$27)</f>
        <v>26.257268424111153</v>
      </c>
      <c r="F29" s="101">
        <f>IF(SER_hh_fech_in!F29=0,0,SER_hh_fech_in!F29/SER_summary!F$27)</f>
        <v>27.14141586759396</v>
      </c>
      <c r="G29" s="101">
        <f>IF(SER_hh_fech_in!G29=0,0,SER_hh_fech_in!G29/SER_summary!G$27)</f>
        <v>26.241135554864528</v>
      </c>
      <c r="H29" s="101">
        <f>IF(SER_hh_fech_in!H29=0,0,SER_hh_fech_in!H29/SER_summary!H$27)</f>
        <v>25.953448215596495</v>
      </c>
      <c r="I29" s="101">
        <f>IF(SER_hh_fech_in!I29=0,0,SER_hh_fech_in!I29/SER_summary!I$27)</f>
        <v>27.089914062860355</v>
      </c>
      <c r="J29" s="101">
        <f>IF(SER_hh_fech_in!J29=0,0,SER_hh_fech_in!J29/SER_summary!J$27)</f>
        <v>28.198691994668135</v>
      </c>
      <c r="K29" s="101">
        <f>IF(SER_hh_fech_in!K29=0,0,SER_hh_fech_in!K29/SER_summary!K$27)</f>
        <v>29.501540704453809</v>
      </c>
      <c r="L29" s="101">
        <f>IF(SER_hh_fech_in!L29=0,0,SER_hh_fech_in!L29/SER_summary!L$27)</f>
        <v>27.460575180622662</v>
      </c>
      <c r="M29" s="101">
        <f>IF(SER_hh_fech_in!M29=0,0,SER_hh_fech_in!M29/SER_summary!M$27)</f>
        <v>27.310928123058996</v>
      </c>
      <c r="N29" s="101">
        <f>IF(SER_hh_fech_in!N29=0,0,SER_hh_fech_in!N29/SER_summary!N$27)</f>
        <v>27.091224982482974</v>
      </c>
      <c r="O29" s="101">
        <f>IF(SER_hh_fech_in!O29=0,0,SER_hh_fech_in!O29/SER_summary!O$27)</f>
        <v>33.383345115862561</v>
      </c>
      <c r="P29" s="101">
        <f>IF(SER_hh_fech_in!P29=0,0,SER_hh_fech_in!P29/SER_summary!P$27)</f>
        <v>29.370420356405081</v>
      </c>
      <c r="Q29" s="101">
        <f>IF(SER_hh_fech_in!Q29=0,0,SER_hh_fech_in!Q29/SER_summary!Q$27)</f>
        <v>26.9903175667718</v>
      </c>
    </row>
    <row r="30" spans="1:17" s="28" customFormat="1" ht="12" customHeight="1" x14ac:dyDescent="0.25">
      <c r="A30" s="88" t="s">
        <v>66</v>
      </c>
      <c r="B30" s="100"/>
      <c r="C30" s="100">
        <f>IF(SER_hh_fech_in!C30=0,0,SER_hh_fech_in!C30/SER_summary!C$27)</f>
        <v>0</v>
      </c>
      <c r="D30" s="100">
        <f>IF(SER_hh_fech_in!D30=0,0,SER_hh_fech_in!D30/SER_summary!D$27)</f>
        <v>0</v>
      </c>
      <c r="E30" s="100">
        <f>IF(SER_hh_fech_in!E30=0,0,SER_hh_fech_in!E30/SER_summary!E$27)</f>
        <v>0</v>
      </c>
      <c r="F30" s="100">
        <f>IF(SER_hh_fech_in!F30=0,0,SER_hh_fech_in!F30/SER_summary!F$27)</f>
        <v>0</v>
      </c>
      <c r="G30" s="100">
        <f>IF(SER_hh_fech_in!G30=0,0,SER_hh_fech_in!G30/SER_summary!G$27)</f>
        <v>0</v>
      </c>
      <c r="H30" s="100">
        <f>IF(SER_hh_fech_in!H30=0,0,SER_hh_fech_in!H30/SER_summary!H$27)</f>
        <v>0</v>
      </c>
      <c r="I30" s="100">
        <f>IF(SER_hh_fech_in!I30=0,0,SER_hh_fech_in!I30/SER_summary!I$27)</f>
        <v>0</v>
      </c>
      <c r="J30" s="100">
        <f>IF(SER_hh_fech_in!J30=0,0,SER_hh_fech_in!J30/SER_summary!J$27)</f>
        <v>0</v>
      </c>
      <c r="K30" s="100">
        <f>IF(SER_hh_fech_in!K30=0,0,SER_hh_fech_in!K30/SER_summary!K$27)</f>
        <v>0</v>
      </c>
      <c r="L30" s="100">
        <f>IF(SER_hh_fech_in!L30=0,0,SER_hh_fech_in!L30/SER_summary!L$27)</f>
        <v>0</v>
      </c>
      <c r="M30" s="100">
        <f>IF(SER_hh_fech_in!M30=0,0,SER_hh_fech_in!M30/SER_summary!M$27)</f>
        <v>0</v>
      </c>
      <c r="N30" s="100">
        <f>IF(SER_hh_fech_in!N30=0,0,SER_hh_fech_in!N30/SER_summary!N$27)</f>
        <v>0</v>
      </c>
      <c r="O30" s="100">
        <f>IF(SER_hh_fech_in!O30=0,0,SER_hh_fech_in!O30/SER_summary!O$27)</f>
        <v>0</v>
      </c>
      <c r="P30" s="100">
        <f>IF(SER_hh_fech_in!P30=0,0,SER_hh_fech_in!P30/SER_summary!P$27)</f>
        <v>0</v>
      </c>
      <c r="Q30" s="100">
        <f>IF(SER_hh_fech_in!Q30=0,0,SER_hh_fech_in!Q30/SER_summary!Q$27)</f>
        <v>0</v>
      </c>
    </row>
    <row r="31" spans="1:17" ht="12" customHeight="1" x14ac:dyDescent="0.25">
      <c r="A31" s="88" t="s">
        <v>98</v>
      </c>
      <c r="B31" s="100"/>
      <c r="C31" s="100">
        <f>IF(SER_hh_fech_in!C31=0,0,SER_hh_fech_in!C31/SER_summary!C$27)</f>
        <v>32.363652382473255</v>
      </c>
      <c r="D31" s="100">
        <f>IF(SER_hh_fech_in!D31=0,0,SER_hh_fech_in!D31/SER_summary!D$27)</f>
        <v>32.323067247855164</v>
      </c>
      <c r="E31" s="100">
        <f>IF(SER_hh_fech_in!E31=0,0,SER_hh_fech_in!E31/SER_summary!E$27)</f>
        <v>32.078946000943972</v>
      </c>
      <c r="F31" s="100">
        <f>IF(SER_hh_fech_in!F31=0,0,SER_hh_fech_in!F31/SER_summary!F$27)</f>
        <v>32.315435281914525</v>
      </c>
      <c r="G31" s="100">
        <f>IF(SER_hh_fech_in!G31=0,0,SER_hh_fech_in!G31/SER_summary!G$27)</f>
        <v>32.279440794258143</v>
      </c>
      <c r="H31" s="100">
        <f>IF(SER_hh_fech_in!H31=0,0,SER_hh_fech_in!H31/SER_summary!H$27)</f>
        <v>32.343040928245848</v>
      </c>
      <c r="I31" s="100">
        <f>IF(SER_hh_fech_in!I31=0,0,SER_hh_fech_in!I31/SER_summary!I$27)</f>
        <v>32.654475199724189</v>
      </c>
      <c r="J31" s="100">
        <f>IF(SER_hh_fech_in!J31=0,0,SER_hh_fech_in!J31/SER_summary!J$27)</f>
        <v>32.9030980277997</v>
      </c>
      <c r="K31" s="100">
        <f>IF(SER_hh_fech_in!K31=0,0,SER_hh_fech_in!K31/SER_summary!K$27)</f>
        <v>32.718593261300953</v>
      </c>
      <c r="L31" s="100">
        <f>IF(SER_hh_fech_in!L31=0,0,SER_hh_fech_in!L31/SER_summary!L$27)</f>
        <v>32.930683354653141</v>
      </c>
      <c r="M31" s="100">
        <f>IF(SER_hh_fech_in!M31=0,0,SER_hh_fech_in!M31/SER_summary!M$27)</f>
        <v>32.970774088383074</v>
      </c>
      <c r="N31" s="100">
        <f>IF(SER_hh_fech_in!N31=0,0,SER_hh_fech_in!N31/SER_summary!N$27)</f>
        <v>33.031284351875321</v>
      </c>
      <c r="O31" s="100">
        <f>IF(SER_hh_fech_in!O31=0,0,SER_hh_fech_in!O31/SER_summary!O$27)</f>
        <v>33.524696630610265</v>
      </c>
      <c r="P31" s="100">
        <f>IF(SER_hh_fech_in!P31=0,0,SER_hh_fech_in!P31/SER_summary!P$27)</f>
        <v>33.337199408305516</v>
      </c>
      <c r="Q31" s="100">
        <f>IF(SER_hh_fech_in!Q31=0,0,SER_hh_fech_in!Q31/SER_summary!Q$27)</f>
        <v>33.240647063204683</v>
      </c>
    </row>
    <row r="32" spans="1:17" ht="12" customHeight="1" x14ac:dyDescent="0.25">
      <c r="A32" s="88" t="s">
        <v>34</v>
      </c>
      <c r="B32" s="100"/>
      <c r="C32" s="100">
        <f>IF(SER_hh_fech_in!C32=0,0,SER_hh_fech_in!C32/SER_summary!C$27)</f>
        <v>0</v>
      </c>
      <c r="D32" s="100">
        <f>IF(SER_hh_fech_in!D32=0,0,SER_hh_fech_in!D32/SER_summary!D$27)</f>
        <v>0</v>
      </c>
      <c r="E32" s="100">
        <f>IF(SER_hh_fech_in!E32=0,0,SER_hh_fech_in!E32/SER_summary!E$27)</f>
        <v>0</v>
      </c>
      <c r="F32" s="100">
        <f>IF(SER_hh_fech_in!F32=0,0,SER_hh_fech_in!F32/SER_summary!F$27)</f>
        <v>0</v>
      </c>
      <c r="G32" s="100">
        <f>IF(SER_hh_fech_in!G32=0,0,SER_hh_fech_in!G32/SER_summary!G$27)</f>
        <v>0</v>
      </c>
      <c r="H32" s="100">
        <f>IF(SER_hh_fech_in!H32=0,0,SER_hh_fech_in!H32/SER_summary!H$27)</f>
        <v>0</v>
      </c>
      <c r="I32" s="100">
        <f>IF(SER_hh_fech_in!I32=0,0,SER_hh_fech_in!I32/SER_summary!I$27)</f>
        <v>0</v>
      </c>
      <c r="J32" s="100">
        <f>IF(SER_hh_fech_in!J32=0,0,SER_hh_fech_in!J32/SER_summary!J$27)</f>
        <v>0</v>
      </c>
      <c r="K32" s="100">
        <f>IF(SER_hh_fech_in!K32=0,0,SER_hh_fech_in!K32/SER_summary!K$27)</f>
        <v>0</v>
      </c>
      <c r="L32" s="100">
        <f>IF(SER_hh_fech_in!L32=0,0,SER_hh_fech_in!L32/SER_summary!L$27)</f>
        <v>0</v>
      </c>
      <c r="M32" s="100">
        <f>IF(SER_hh_fech_in!M32=0,0,SER_hh_fech_in!M32/SER_summary!M$27)</f>
        <v>0</v>
      </c>
      <c r="N32" s="100">
        <f>IF(SER_hh_fech_in!N32=0,0,SER_hh_fech_in!N32/SER_summary!N$27)</f>
        <v>0</v>
      </c>
      <c r="O32" s="100">
        <f>IF(SER_hh_fech_in!O32=0,0,SER_hh_fech_in!O32/SER_summary!O$27)</f>
        <v>0</v>
      </c>
      <c r="P32" s="100">
        <f>IF(SER_hh_fech_in!P32=0,0,SER_hh_fech_in!P32/SER_summary!P$27)</f>
        <v>0</v>
      </c>
      <c r="Q32" s="100">
        <f>IF(SER_hh_fech_in!Q32=0,0,SER_hh_fech_in!Q32/SER_summary!Q$27)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IF(SER_hh_fech_in!C33=0,0,SER_hh_fech_in!C33/SER_summary!C$27)</f>
        <v>23.947876985944418</v>
      </c>
      <c r="D33" s="18">
        <f>IF(SER_hh_fech_in!D33=0,0,SER_hh_fech_in!D33/SER_summary!D$27)</f>
        <v>23.888224552903122</v>
      </c>
      <c r="E33" s="18">
        <f>IF(SER_hh_fech_in!E33=0,0,SER_hh_fech_in!E33/SER_summary!E$27)</f>
        <v>23.652093413392461</v>
      </c>
      <c r="F33" s="18">
        <f>IF(SER_hh_fech_in!F33=0,0,SER_hh_fech_in!F33/SER_summary!F$27)</f>
        <v>23.722352819419228</v>
      </c>
      <c r="G33" s="18">
        <f>IF(SER_hh_fech_in!G33=0,0,SER_hh_fech_in!G33/SER_summary!G$27)</f>
        <v>23.682396102257215</v>
      </c>
      <c r="H33" s="18">
        <f>IF(SER_hh_fech_in!H33=0,0,SER_hh_fech_in!H33/SER_summary!H$27)</f>
        <v>23.740279065228041</v>
      </c>
      <c r="I33" s="18">
        <f>IF(SER_hh_fech_in!I33=0,0,SER_hh_fech_in!I33/SER_summary!I$27)</f>
        <v>23.940342247182276</v>
      </c>
      <c r="J33" s="18">
        <f>IF(SER_hh_fech_in!J33=0,0,SER_hh_fech_in!J33/SER_summary!J$27)</f>
        <v>24.01306247827652</v>
      </c>
      <c r="K33" s="18">
        <f>IF(SER_hh_fech_in!K33=0,0,SER_hh_fech_in!K33/SER_summary!K$27)</f>
        <v>23.690123923277088</v>
      </c>
      <c r="L33" s="18">
        <f>IF(SER_hh_fech_in!L33=0,0,SER_hh_fech_in!L33/SER_summary!L$27)</f>
        <v>23.840753386722099</v>
      </c>
      <c r="M33" s="18">
        <f>IF(SER_hh_fech_in!M33=0,0,SER_hh_fech_in!M33/SER_summary!M$27)</f>
        <v>23.824286557323866</v>
      </c>
      <c r="N33" s="18">
        <f>IF(SER_hh_fech_in!N33=0,0,SER_hh_fech_in!N33/SER_summary!N$27)</f>
        <v>23.887646587077136</v>
      </c>
      <c r="O33" s="18">
        <f>IF(SER_hh_fech_in!O33=0,0,SER_hh_fech_in!O33/SER_summary!O$27)</f>
        <v>24.159577879053348</v>
      </c>
      <c r="P33" s="18">
        <f>IF(SER_hh_fech_in!P33=0,0,SER_hh_fech_in!P33/SER_summary!P$27)</f>
        <v>24.955245867166767</v>
      </c>
      <c r="Q33" s="18">
        <f>IF(SER_hh_fech_in!Q33=0,0,SER_hh_fech_in!Q33/SER_summary!Q$27)</f>
        <v>25.163295964523329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/>
      <c r="C3" s="106">
        <f>IF(SER_hh_tesh_in!C3=0,0,SER_hh_tesh_in!C3/SER_summary!C$27)</f>
        <v>238.71910063348562</v>
      </c>
      <c r="D3" s="106">
        <f>IF(SER_hh_tesh_in!D3=0,0,SER_hh_tesh_in!D3/SER_summary!D$27)</f>
        <v>218.79998226848778</v>
      </c>
      <c r="E3" s="106">
        <f>IF(SER_hh_tesh_in!E3=0,0,SER_hh_tesh_in!E3/SER_summary!E$27)</f>
        <v>227.45859484461428</v>
      </c>
      <c r="F3" s="106">
        <f>IF(SER_hh_tesh_in!F3=0,0,SER_hh_tesh_in!F3/SER_summary!F$27)</f>
        <v>224.30561403936619</v>
      </c>
      <c r="G3" s="106">
        <f>IF(SER_hh_tesh_in!G3=0,0,SER_hh_tesh_in!G3/SER_summary!G$27)</f>
        <v>209.6691596880078</v>
      </c>
      <c r="H3" s="106">
        <f>IF(SER_hh_tesh_in!H3=0,0,SER_hh_tesh_in!H3/SER_summary!H$27)</f>
        <v>197.23094262974729</v>
      </c>
      <c r="I3" s="106">
        <f>IF(SER_hh_tesh_in!I3=0,0,SER_hh_tesh_in!I3/SER_summary!I$27)</f>
        <v>185.5728280984207</v>
      </c>
      <c r="J3" s="106">
        <f>IF(SER_hh_tesh_in!J3=0,0,SER_hh_tesh_in!J3/SER_summary!J$27)</f>
        <v>189.95630252655204</v>
      </c>
      <c r="K3" s="106">
        <f>IF(SER_hh_tesh_in!K3=0,0,SER_hh_tesh_in!K3/SER_summary!K$27)</f>
        <v>184.01138141099528</v>
      </c>
      <c r="L3" s="106">
        <f>IF(SER_hh_tesh_in!L3=0,0,SER_hh_tesh_in!L3/SER_summary!L$27)</f>
        <v>179.16997246168103</v>
      </c>
      <c r="M3" s="106">
        <f>IF(SER_hh_tesh_in!M3=0,0,SER_hh_tesh_in!M3/SER_summary!M$27)</f>
        <v>168.89886875588095</v>
      </c>
      <c r="N3" s="106">
        <f>IF(SER_hh_tesh_in!N3=0,0,SER_hh_tesh_in!N3/SER_summary!N$27)</f>
        <v>160.77729333142997</v>
      </c>
      <c r="O3" s="106">
        <f>IF(SER_hh_tesh_in!O3=0,0,SER_hh_tesh_in!O3/SER_summary!O$27)</f>
        <v>161.9291610642324</v>
      </c>
      <c r="P3" s="106">
        <f>IF(SER_hh_tesh_in!P3=0,0,SER_hh_tesh_in!P3/SER_summary!P$27)</f>
        <v>156.55489530995911</v>
      </c>
      <c r="Q3" s="106">
        <f>IF(SER_hh_tesh_in!Q3=0,0,SER_hh_tesh_in!Q3/SER_summary!Q$27)</f>
        <v>160.02238351010328</v>
      </c>
    </row>
    <row r="4" spans="1:17" ht="12.95" customHeight="1" x14ac:dyDescent="0.25">
      <c r="A4" s="90" t="s">
        <v>44</v>
      </c>
      <c r="B4" s="101"/>
      <c r="C4" s="101">
        <f>IF(SER_hh_tesh_in!C4=0,0,SER_hh_tesh_in!C4/SER_summary!C$27)</f>
        <v>203.03425477135465</v>
      </c>
      <c r="D4" s="101">
        <f>IF(SER_hh_tesh_in!D4=0,0,SER_hh_tesh_in!D4/SER_summary!D$27)</f>
        <v>176.7156041882653</v>
      </c>
      <c r="E4" s="101">
        <f>IF(SER_hh_tesh_in!E4=0,0,SER_hh_tesh_in!E4/SER_summary!E$27)</f>
        <v>190.94730400059282</v>
      </c>
      <c r="F4" s="101">
        <f>IF(SER_hh_tesh_in!F4=0,0,SER_hh_tesh_in!F4/SER_summary!F$27)</f>
        <v>187.04206391592845</v>
      </c>
      <c r="G4" s="101">
        <f>IF(SER_hh_tesh_in!G4=0,0,SER_hh_tesh_in!G4/SER_summary!G$27)</f>
        <v>168.91876573295042</v>
      </c>
      <c r="H4" s="101">
        <f>IF(SER_hh_tesh_in!H4=0,0,SER_hh_tesh_in!H4/SER_summary!H$27)</f>
        <v>155.60983821167076</v>
      </c>
      <c r="I4" s="101">
        <f>IF(SER_hh_tesh_in!I4=0,0,SER_hh_tesh_in!I4/SER_summary!I$27)</f>
        <v>141.00500991764173</v>
      </c>
      <c r="J4" s="101">
        <f>IF(SER_hh_tesh_in!J4=0,0,SER_hh_tesh_in!J4/SER_summary!J$27)</f>
        <v>151.19027049014147</v>
      </c>
      <c r="K4" s="101">
        <f>IF(SER_hh_tesh_in!K4=0,0,SER_hh_tesh_in!K4/SER_summary!K$27)</f>
        <v>134.64862661111323</v>
      </c>
      <c r="L4" s="101">
        <f>IF(SER_hh_tesh_in!L4=0,0,SER_hh_tesh_in!L4/SER_summary!L$27)</f>
        <v>139.57941491279183</v>
      </c>
      <c r="M4" s="101">
        <f>IF(SER_hh_tesh_in!M4=0,0,SER_hh_tesh_in!M4/SER_summary!M$27)</f>
        <v>133.72918818481719</v>
      </c>
      <c r="N4" s="101">
        <f>IF(SER_hh_tesh_in!N4=0,0,SER_hh_tesh_in!N4/SER_summary!N$27)</f>
        <v>126.51182810532248</v>
      </c>
      <c r="O4" s="101">
        <f>IF(SER_hh_tesh_in!O4=0,0,SER_hh_tesh_in!O4/SER_summary!O$27)</f>
        <v>126.44440559579725</v>
      </c>
      <c r="P4" s="101">
        <f>IF(SER_hh_tesh_in!P4=0,0,SER_hh_tesh_in!P4/SER_summary!P$27)</f>
        <v>118.2325207921523</v>
      </c>
      <c r="Q4" s="101">
        <f>IF(SER_hh_tesh_in!Q4=0,0,SER_hh_tesh_in!Q4/SER_summary!Q$27)</f>
        <v>121.6057875231003</v>
      </c>
    </row>
    <row r="5" spans="1:17" ht="12" customHeight="1" x14ac:dyDescent="0.25">
      <c r="A5" s="88" t="s">
        <v>38</v>
      </c>
      <c r="B5" s="100"/>
      <c r="C5" s="100">
        <f>IF(SER_hh_tesh_in!C5=0,0,SER_hh_tesh_in!C5/SER_summary!C$27)</f>
        <v>0</v>
      </c>
      <c r="D5" s="100">
        <f>IF(SER_hh_tesh_in!D5=0,0,SER_hh_tesh_in!D5/SER_summary!D$27)</f>
        <v>98.384948043546103</v>
      </c>
      <c r="E5" s="100">
        <f>IF(SER_hh_tesh_in!E5=0,0,SER_hh_tesh_in!E5/SER_summary!E$27)</f>
        <v>195.01030949657644</v>
      </c>
      <c r="F5" s="100">
        <f>IF(SER_hh_tesh_in!F5=0,0,SER_hh_tesh_in!F5/SER_summary!F$27)</f>
        <v>215.58533880905338</v>
      </c>
      <c r="G5" s="100">
        <f>IF(SER_hh_tesh_in!G5=0,0,SER_hh_tesh_in!G5/SER_summary!G$27)</f>
        <v>0</v>
      </c>
      <c r="H5" s="100">
        <f>IF(SER_hh_tesh_in!H5=0,0,SER_hh_tesh_in!H5/SER_summary!H$27)</f>
        <v>202.61525168706214</v>
      </c>
      <c r="I5" s="100">
        <f>IF(SER_hh_tesh_in!I5=0,0,SER_hh_tesh_in!I5/SER_summary!I$27)</f>
        <v>0</v>
      </c>
      <c r="J5" s="100">
        <f>IF(SER_hh_tesh_in!J5=0,0,SER_hh_tesh_in!J5/SER_summary!J$27)</f>
        <v>0</v>
      </c>
      <c r="K5" s="100">
        <f>IF(SER_hh_tesh_in!K5=0,0,SER_hh_tesh_in!K5/SER_summary!K$27)</f>
        <v>0</v>
      </c>
      <c r="L5" s="100">
        <f>IF(SER_hh_tesh_in!L5=0,0,SER_hh_tesh_in!L5/SER_summary!L$27)</f>
        <v>147.19049723300742</v>
      </c>
      <c r="M5" s="100">
        <f>IF(SER_hh_tesh_in!M5=0,0,SER_hh_tesh_in!M5/SER_summary!M$27)</f>
        <v>128.57760848634325</v>
      </c>
      <c r="N5" s="100">
        <f>IF(SER_hh_tesh_in!N5=0,0,SER_hh_tesh_in!N5/SER_summary!N$27)</f>
        <v>118.81450877373727</v>
      </c>
      <c r="O5" s="100">
        <f>IF(SER_hh_tesh_in!O5=0,0,SER_hh_tesh_in!O5/SER_summary!O$27)</f>
        <v>117.42020182276812</v>
      </c>
      <c r="P5" s="100">
        <f>IF(SER_hh_tesh_in!P5=0,0,SER_hh_tesh_in!P5/SER_summary!P$27)</f>
        <v>0</v>
      </c>
      <c r="Q5" s="100">
        <f>IF(SER_hh_tesh_in!Q5=0,0,SER_hh_tesh_in!Q5/SER_summary!Q$27)</f>
        <v>0</v>
      </c>
    </row>
    <row r="6" spans="1:17" ht="12" customHeight="1" x14ac:dyDescent="0.25">
      <c r="A6" s="88" t="s">
        <v>66</v>
      </c>
      <c r="B6" s="100"/>
      <c r="C6" s="100">
        <f>IF(SER_hh_tesh_in!C6=0,0,SER_hh_tesh_in!C6/SER_summary!C$27)</f>
        <v>0</v>
      </c>
      <c r="D6" s="100">
        <f>IF(SER_hh_tesh_in!D6=0,0,SER_hh_tesh_in!D6/SER_summary!D$27)</f>
        <v>0</v>
      </c>
      <c r="E6" s="100">
        <f>IF(SER_hh_tesh_in!E6=0,0,SER_hh_tesh_in!E6/SER_summary!E$27)</f>
        <v>0</v>
      </c>
      <c r="F6" s="100">
        <f>IF(SER_hh_tesh_in!F6=0,0,SER_hh_tesh_in!F6/SER_summary!F$27)</f>
        <v>0</v>
      </c>
      <c r="G6" s="100">
        <f>IF(SER_hh_tesh_in!G6=0,0,SER_hh_tesh_in!G6/SER_summary!G$27)</f>
        <v>0</v>
      </c>
      <c r="H6" s="100">
        <f>IF(SER_hh_tesh_in!H6=0,0,SER_hh_tesh_in!H6/SER_summary!H$27)</f>
        <v>0</v>
      </c>
      <c r="I6" s="100">
        <f>IF(SER_hh_tesh_in!I6=0,0,SER_hh_tesh_in!I6/SER_summary!I$27)</f>
        <v>0</v>
      </c>
      <c r="J6" s="100">
        <f>IF(SER_hh_tesh_in!J6=0,0,SER_hh_tesh_in!J6/SER_summary!J$27)</f>
        <v>0</v>
      </c>
      <c r="K6" s="100">
        <f>IF(SER_hh_tesh_in!K6=0,0,SER_hh_tesh_in!K6/SER_summary!K$27)</f>
        <v>0</v>
      </c>
      <c r="L6" s="100">
        <f>IF(SER_hh_tesh_in!L6=0,0,SER_hh_tesh_in!L6/SER_summary!L$27)</f>
        <v>0</v>
      </c>
      <c r="M6" s="100">
        <f>IF(SER_hh_tesh_in!M6=0,0,SER_hh_tesh_in!M6/SER_summary!M$27)</f>
        <v>0</v>
      </c>
      <c r="N6" s="100">
        <f>IF(SER_hh_tesh_in!N6=0,0,SER_hh_tesh_in!N6/SER_summary!N$27)</f>
        <v>0</v>
      </c>
      <c r="O6" s="100">
        <f>IF(SER_hh_tesh_in!O6=0,0,SER_hh_tesh_in!O6/SER_summary!O$27)</f>
        <v>0</v>
      </c>
      <c r="P6" s="100">
        <f>IF(SER_hh_tesh_in!P6=0,0,SER_hh_tesh_in!P6/SER_summary!P$27)</f>
        <v>0</v>
      </c>
      <c r="Q6" s="100">
        <f>IF(SER_hh_tesh_in!Q6=0,0,SER_hh_tesh_in!Q6/SER_summary!Q$27)</f>
        <v>0</v>
      </c>
    </row>
    <row r="7" spans="1:17" ht="12" customHeight="1" x14ac:dyDescent="0.25">
      <c r="A7" s="88" t="s">
        <v>99</v>
      </c>
      <c r="B7" s="100"/>
      <c r="C7" s="100">
        <f>IF(SER_hh_tesh_in!C7=0,0,SER_hh_tesh_in!C7/SER_summary!C$27)</f>
        <v>123.85907393721969</v>
      </c>
      <c r="D7" s="100">
        <f>IF(SER_hh_tesh_in!D7=0,0,SER_hh_tesh_in!D7/SER_summary!D$27)</f>
        <v>172.70625317493449</v>
      </c>
      <c r="E7" s="100">
        <f>IF(SER_hh_tesh_in!E7=0,0,SER_hh_tesh_in!E7/SER_summary!E$27)</f>
        <v>138.26800448857998</v>
      </c>
      <c r="F7" s="100">
        <f>IF(SER_hh_tesh_in!F7=0,0,SER_hh_tesh_in!F7/SER_summary!F$27)</f>
        <v>171.74774260853613</v>
      </c>
      <c r="G7" s="100">
        <f>IF(SER_hh_tesh_in!G7=0,0,SER_hh_tesh_in!G7/SER_summary!G$27)</f>
        <v>145.8738152444464</v>
      </c>
      <c r="H7" s="100">
        <f>IF(SER_hh_tesh_in!H7=0,0,SER_hh_tesh_in!H7/SER_summary!H$27)</f>
        <v>154.71094656604947</v>
      </c>
      <c r="I7" s="100">
        <f>IF(SER_hh_tesh_in!I7=0,0,SER_hh_tesh_in!I7/SER_summary!I$27)</f>
        <v>139.82649825172354</v>
      </c>
      <c r="J7" s="100">
        <f>IF(SER_hh_tesh_in!J7=0,0,SER_hh_tesh_in!J7/SER_summary!J$27)</f>
        <v>154.56422447448932</v>
      </c>
      <c r="K7" s="100">
        <f>IF(SER_hh_tesh_in!K7=0,0,SER_hh_tesh_in!K7/SER_summary!K$27)</f>
        <v>123.36412650804692</v>
      </c>
      <c r="L7" s="100">
        <f>IF(SER_hh_tesh_in!L7=0,0,SER_hh_tesh_in!L7/SER_summary!L$27)</f>
        <v>149.28882555458981</v>
      </c>
      <c r="M7" s="100">
        <f>IF(SER_hh_tesh_in!M7=0,0,SER_hh_tesh_in!M7/SER_summary!M$27)</f>
        <v>113.2350406771203</v>
      </c>
      <c r="N7" s="100">
        <f>IF(SER_hh_tesh_in!N7=0,0,SER_hh_tesh_in!N7/SER_summary!N$27)</f>
        <v>137.86337363248236</v>
      </c>
      <c r="O7" s="100">
        <f>IF(SER_hh_tesh_in!O7=0,0,SER_hh_tesh_in!O7/SER_summary!O$27)</f>
        <v>109.85232045260599</v>
      </c>
      <c r="P7" s="100">
        <f>IF(SER_hh_tesh_in!P7=0,0,SER_hh_tesh_in!P7/SER_summary!P$27)</f>
        <v>85.785635492001944</v>
      </c>
      <c r="Q7" s="100">
        <f>IF(SER_hh_tesh_in!Q7=0,0,SER_hh_tesh_in!Q7/SER_summary!Q$27)</f>
        <v>112.7237024529858</v>
      </c>
    </row>
    <row r="8" spans="1:17" ht="12" customHeight="1" x14ac:dyDescent="0.25">
      <c r="A8" s="88" t="s">
        <v>101</v>
      </c>
      <c r="B8" s="100"/>
      <c r="C8" s="100">
        <f>IF(SER_hh_tesh_in!C8=0,0,SER_hh_tesh_in!C8/SER_summary!C$27)</f>
        <v>0</v>
      </c>
      <c r="D8" s="100">
        <f>IF(SER_hh_tesh_in!D8=0,0,SER_hh_tesh_in!D8/SER_summary!D$27)</f>
        <v>0</v>
      </c>
      <c r="E8" s="100">
        <f>IF(SER_hh_tesh_in!E8=0,0,SER_hh_tesh_in!E8/SER_summary!E$27)</f>
        <v>0</v>
      </c>
      <c r="F8" s="100">
        <f>IF(SER_hh_tesh_in!F8=0,0,SER_hh_tesh_in!F8/SER_summary!F$27)</f>
        <v>0</v>
      </c>
      <c r="G8" s="100">
        <f>IF(SER_hh_tesh_in!G8=0,0,SER_hh_tesh_in!G8/SER_summary!G$27)</f>
        <v>167.99773255335026</v>
      </c>
      <c r="H8" s="100">
        <f>IF(SER_hh_tesh_in!H8=0,0,SER_hh_tesh_in!H8/SER_summary!H$27)</f>
        <v>155.64439145872242</v>
      </c>
      <c r="I8" s="100">
        <f>IF(SER_hh_tesh_in!I8=0,0,SER_hh_tesh_in!I8/SER_summary!I$27)</f>
        <v>140.92998216282032</v>
      </c>
      <c r="J8" s="100">
        <f>IF(SER_hh_tesh_in!J8=0,0,SER_hh_tesh_in!J8/SER_summary!J$27)</f>
        <v>151.3682995696995</v>
      </c>
      <c r="K8" s="100">
        <f>IF(SER_hh_tesh_in!K8=0,0,SER_hh_tesh_in!K8/SER_summary!K$27)</f>
        <v>139.84746377020079</v>
      </c>
      <c r="L8" s="100">
        <f>IF(SER_hh_tesh_in!L8=0,0,SER_hh_tesh_in!L8/SER_summary!L$27)</f>
        <v>142.10892134372949</v>
      </c>
      <c r="M8" s="100">
        <f>IF(SER_hh_tesh_in!M8=0,0,SER_hh_tesh_in!M8/SER_summary!M$27)</f>
        <v>131.36699793625618</v>
      </c>
      <c r="N8" s="100">
        <f>IF(SER_hh_tesh_in!N8=0,0,SER_hh_tesh_in!N8/SER_summary!N$27)</f>
        <v>125.24960319886303</v>
      </c>
      <c r="O8" s="100">
        <f>IF(SER_hh_tesh_in!O8=0,0,SER_hh_tesh_in!O8/SER_summary!O$27)</f>
        <v>121.36836397906544</v>
      </c>
      <c r="P8" s="100">
        <f>IF(SER_hh_tesh_in!P8=0,0,SER_hh_tesh_in!P8/SER_summary!P$27)</f>
        <v>114.02839473138104</v>
      </c>
      <c r="Q8" s="100">
        <f>IF(SER_hh_tesh_in!Q8=0,0,SER_hh_tesh_in!Q8/SER_summary!Q$27)</f>
        <v>114.65587977864102</v>
      </c>
    </row>
    <row r="9" spans="1:17" ht="12" customHeight="1" x14ac:dyDescent="0.25">
      <c r="A9" s="88" t="s">
        <v>106</v>
      </c>
      <c r="B9" s="100"/>
      <c r="C9" s="100">
        <f>IF(SER_hh_tesh_in!C9=0,0,SER_hh_tesh_in!C9/SER_summary!C$27)</f>
        <v>208.37053977107141</v>
      </c>
      <c r="D9" s="100">
        <f>IF(SER_hh_tesh_in!D9=0,0,SER_hh_tesh_in!D9/SER_summary!D$27)</f>
        <v>189.8207075719709</v>
      </c>
      <c r="E9" s="100">
        <f>IF(SER_hh_tesh_in!E9=0,0,SER_hh_tesh_in!E9/SER_summary!E$27)</f>
        <v>193.3499809022419</v>
      </c>
      <c r="F9" s="100">
        <f>IF(SER_hh_tesh_in!F9=0,0,SER_hh_tesh_in!F9/SER_summary!F$27)</f>
        <v>184.80312112817265</v>
      </c>
      <c r="G9" s="100">
        <f>IF(SER_hh_tesh_in!G9=0,0,SER_hh_tesh_in!G9/SER_summary!G$27)</f>
        <v>165.62993425709274</v>
      </c>
      <c r="H9" s="100">
        <f>IF(SER_hh_tesh_in!H9=0,0,SER_hh_tesh_in!H9/SER_summary!H$27)</f>
        <v>150.63912628504843</v>
      </c>
      <c r="I9" s="100">
        <f>IF(SER_hh_tesh_in!I9=0,0,SER_hh_tesh_in!I9/SER_summary!I$27)</f>
        <v>140.34777792015277</v>
      </c>
      <c r="J9" s="100">
        <f>IF(SER_hh_tesh_in!J9=0,0,SER_hh_tesh_in!J9/SER_summary!J$27)</f>
        <v>152.81625331757422</v>
      </c>
      <c r="K9" s="100">
        <f>IF(SER_hh_tesh_in!K9=0,0,SER_hh_tesh_in!K9/SER_summary!K$27)</f>
        <v>0</v>
      </c>
      <c r="L9" s="100">
        <f>IF(SER_hh_tesh_in!L9=0,0,SER_hh_tesh_in!L9/SER_summary!L$27)</f>
        <v>0</v>
      </c>
      <c r="M9" s="100">
        <f>IF(SER_hh_tesh_in!M9=0,0,SER_hh_tesh_in!M9/SER_summary!M$27)</f>
        <v>135.10010677156902</v>
      </c>
      <c r="N9" s="100">
        <f>IF(SER_hh_tesh_in!N9=0,0,SER_hh_tesh_in!N9/SER_summary!N$27)</f>
        <v>126.89633987310967</v>
      </c>
      <c r="O9" s="100">
        <f>IF(SER_hh_tesh_in!O9=0,0,SER_hh_tesh_in!O9/SER_summary!O$27)</f>
        <v>120.79285689596138</v>
      </c>
      <c r="P9" s="100">
        <f>IF(SER_hh_tesh_in!P9=0,0,SER_hh_tesh_in!P9/SER_summary!P$27)</f>
        <v>117.93511608068663</v>
      </c>
      <c r="Q9" s="100">
        <f>IF(SER_hh_tesh_in!Q9=0,0,SER_hh_tesh_in!Q9/SER_summary!Q$27)</f>
        <v>118.09387746401886</v>
      </c>
    </row>
    <row r="10" spans="1:17" ht="12" customHeight="1" x14ac:dyDescent="0.25">
      <c r="A10" s="88" t="s">
        <v>34</v>
      </c>
      <c r="B10" s="100"/>
      <c r="C10" s="100">
        <f>IF(SER_hh_tesh_in!C10=0,0,SER_hh_tesh_in!C10/SER_summary!C$27)</f>
        <v>195.42619916307015</v>
      </c>
      <c r="D10" s="100">
        <f>IF(SER_hh_tesh_in!D10=0,0,SER_hh_tesh_in!D10/SER_summary!D$27)</f>
        <v>178.72954564536926</v>
      </c>
      <c r="E10" s="100">
        <f>IF(SER_hh_tesh_in!E10=0,0,SER_hh_tesh_in!E10/SER_summary!E$27)</f>
        <v>201.23991918890906</v>
      </c>
      <c r="F10" s="100">
        <f>IF(SER_hh_tesh_in!F10=0,0,SER_hh_tesh_in!F10/SER_summary!F$27)</f>
        <v>197.63716816155684</v>
      </c>
      <c r="G10" s="100">
        <f>IF(SER_hh_tesh_in!G10=0,0,SER_hh_tesh_in!G10/SER_summary!G$27)</f>
        <v>180.63036407227702</v>
      </c>
      <c r="H10" s="100">
        <f>IF(SER_hh_tesh_in!H10=0,0,SER_hh_tesh_in!H10/SER_summary!H$27)</f>
        <v>156.49168252724579</v>
      </c>
      <c r="I10" s="100">
        <f>IF(SER_hh_tesh_in!I10=0,0,SER_hh_tesh_in!I10/SER_summary!I$27)</f>
        <v>196.1458649280311</v>
      </c>
      <c r="J10" s="100">
        <f>IF(SER_hh_tesh_in!J10=0,0,SER_hh_tesh_in!J10/SER_summary!J$27)</f>
        <v>153.27582722579487</v>
      </c>
      <c r="K10" s="100">
        <f>IF(SER_hh_tesh_in!K10=0,0,SER_hh_tesh_in!K10/SER_summary!K$27)</f>
        <v>137.71500306351243</v>
      </c>
      <c r="L10" s="100">
        <f>IF(SER_hh_tesh_in!L10=0,0,SER_hh_tesh_in!L10/SER_summary!L$27)</f>
        <v>150.09008305016971</v>
      </c>
      <c r="M10" s="100">
        <f>IF(SER_hh_tesh_in!M10=0,0,SER_hh_tesh_in!M10/SER_summary!M$27)</f>
        <v>138.42775483596429</v>
      </c>
      <c r="N10" s="100">
        <f>IF(SER_hh_tesh_in!N10=0,0,SER_hh_tesh_in!N10/SER_summary!N$27)</f>
        <v>131.01768587518455</v>
      </c>
      <c r="O10" s="100">
        <f>IF(SER_hh_tesh_in!O10=0,0,SER_hh_tesh_in!O10/SER_summary!O$27)</f>
        <v>125.89141515502881</v>
      </c>
      <c r="P10" s="100">
        <f>IF(SER_hh_tesh_in!P10=0,0,SER_hh_tesh_in!P10/SER_summary!P$27)</f>
        <v>117.08004458237606</v>
      </c>
      <c r="Q10" s="100">
        <f>IF(SER_hh_tesh_in!Q10=0,0,SER_hh_tesh_in!Q10/SER_summary!Q$27)</f>
        <v>117.58346963177948</v>
      </c>
    </row>
    <row r="11" spans="1:17" ht="12" customHeight="1" x14ac:dyDescent="0.25">
      <c r="A11" s="88" t="s">
        <v>61</v>
      </c>
      <c r="B11" s="100"/>
      <c r="C11" s="100">
        <f>IF(SER_hh_tesh_in!C11=0,0,SER_hh_tesh_in!C11/SER_summary!C$27)</f>
        <v>0</v>
      </c>
      <c r="D11" s="100">
        <f>IF(SER_hh_tesh_in!D11=0,0,SER_hh_tesh_in!D11/SER_summary!D$27)</f>
        <v>0</v>
      </c>
      <c r="E11" s="100">
        <f>IF(SER_hh_tesh_in!E11=0,0,SER_hh_tesh_in!E11/SER_summary!E$27)</f>
        <v>0</v>
      </c>
      <c r="F11" s="100">
        <f>IF(SER_hh_tesh_in!F11=0,0,SER_hh_tesh_in!F11/SER_summary!F$27)</f>
        <v>0</v>
      </c>
      <c r="G11" s="100">
        <f>IF(SER_hh_tesh_in!G11=0,0,SER_hh_tesh_in!G11/SER_summary!G$27)</f>
        <v>0</v>
      </c>
      <c r="H11" s="100">
        <f>IF(SER_hh_tesh_in!H11=0,0,SER_hh_tesh_in!H11/SER_summary!H$27)</f>
        <v>0</v>
      </c>
      <c r="I11" s="100">
        <f>IF(SER_hh_tesh_in!I11=0,0,SER_hh_tesh_in!I11/SER_summary!I$27)</f>
        <v>0</v>
      </c>
      <c r="J11" s="100">
        <f>IF(SER_hh_tesh_in!J11=0,0,SER_hh_tesh_in!J11/SER_summary!J$27)</f>
        <v>0</v>
      </c>
      <c r="K11" s="100">
        <f>IF(SER_hh_tesh_in!K11=0,0,SER_hh_tesh_in!K11/SER_summary!K$27)</f>
        <v>0</v>
      </c>
      <c r="L11" s="100">
        <f>IF(SER_hh_tesh_in!L11=0,0,SER_hh_tesh_in!L11/SER_summary!L$27)</f>
        <v>0</v>
      </c>
      <c r="M11" s="100">
        <f>IF(SER_hh_tesh_in!M11=0,0,SER_hh_tesh_in!M11/SER_summary!M$27)</f>
        <v>0</v>
      </c>
      <c r="N11" s="100">
        <f>IF(SER_hh_tesh_in!N11=0,0,SER_hh_tesh_in!N11/SER_summary!N$27)</f>
        <v>0</v>
      </c>
      <c r="O11" s="100">
        <f>IF(SER_hh_tesh_in!O11=0,0,SER_hh_tesh_in!O11/SER_summary!O$27)</f>
        <v>0</v>
      </c>
      <c r="P11" s="100">
        <f>IF(SER_hh_tesh_in!P11=0,0,SER_hh_tesh_in!P11/SER_summary!P$27)</f>
        <v>0</v>
      </c>
      <c r="Q11" s="100">
        <f>IF(SER_hh_tesh_in!Q11=0,0,SER_hh_tesh_in!Q11/SER_summary!Q$27)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IF(SER_hh_tesh_in!C12=0,0,SER_hh_tesh_in!C12/SER_summary!C$27)</f>
        <v>194.8223981503173</v>
      </c>
      <c r="D12" s="100">
        <f>IF(SER_hh_tesh_in!D12=0,0,SER_hh_tesh_in!D12/SER_summary!D$27)</f>
        <v>177.02134378774451</v>
      </c>
      <c r="E12" s="100">
        <f>IF(SER_hh_tesh_in!E12=0,0,SER_hh_tesh_in!E12/SER_summary!E$27)</f>
        <v>174.37417104732006</v>
      </c>
      <c r="F12" s="100">
        <f>IF(SER_hh_tesh_in!F12=0,0,SER_hh_tesh_in!F12/SER_summary!F$27)</f>
        <v>179.69073537758197</v>
      </c>
      <c r="G12" s="100">
        <f>IF(SER_hh_tesh_in!G12=0,0,SER_hh_tesh_in!G12/SER_summary!G$27)</f>
        <v>176.25741660417694</v>
      </c>
      <c r="H12" s="100">
        <f>IF(SER_hh_tesh_in!H12=0,0,SER_hh_tesh_in!H12/SER_summary!H$27)</f>
        <v>0</v>
      </c>
      <c r="I12" s="100">
        <f>IF(SER_hh_tesh_in!I12=0,0,SER_hh_tesh_in!I12/SER_summary!I$27)</f>
        <v>133.52499819569809</v>
      </c>
      <c r="J12" s="100">
        <f>IF(SER_hh_tesh_in!J12=0,0,SER_hh_tesh_in!J12/SER_summary!J$27)</f>
        <v>137.9565105976171</v>
      </c>
      <c r="K12" s="100">
        <f>IF(SER_hh_tesh_in!K12=0,0,SER_hh_tesh_in!K12/SER_summary!K$27)</f>
        <v>132.86698559730326</v>
      </c>
      <c r="L12" s="100">
        <f>IF(SER_hh_tesh_in!L12=0,0,SER_hh_tesh_in!L12/SER_summary!L$27)</f>
        <v>137.69960632812254</v>
      </c>
      <c r="M12" s="100">
        <f>IF(SER_hh_tesh_in!M12=0,0,SER_hh_tesh_in!M12/SER_summary!M$27)</f>
        <v>127.63925893262798</v>
      </c>
      <c r="N12" s="100">
        <f>IF(SER_hh_tesh_in!N12=0,0,SER_hh_tesh_in!N12/SER_summary!N$27)</f>
        <v>122.00484007671723</v>
      </c>
      <c r="O12" s="100">
        <f>IF(SER_hh_tesh_in!O12=0,0,SER_hh_tesh_in!O12/SER_summary!O$27)</f>
        <v>114.7343367700949</v>
      </c>
      <c r="P12" s="100">
        <f>IF(SER_hh_tesh_in!P12=0,0,SER_hh_tesh_in!P12/SER_summary!P$27)</f>
        <v>109.84627113489256</v>
      </c>
      <c r="Q12" s="100">
        <f>IF(SER_hh_tesh_in!Q12=0,0,SER_hh_tesh_in!Q12/SER_summary!Q$27)</f>
        <v>113.57274960231547</v>
      </c>
    </row>
    <row r="13" spans="1:17" ht="12" customHeight="1" x14ac:dyDescent="0.25">
      <c r="A13" s="88" t="s">
        <v>105</v>
      </c>
      <c r="B13" s="100"/>
      <c r="C13" s="100">
        <f>IF(SER_hh_tesh_in!C13=0,0,SER_hh_tesh_in!C13/SER_summary!C$27)</f>
        <v>189.1088153157333</v>
      </c>
      <c r="D13" s="100">
        <f>IF(SER_hh_tesh_in!D13=0,0,SER_hh_tesh_in!D13/SER_summary!D$27)</f>
        <v>172.89931527501733</v>
      </c>
      <c r="E13" s="100">
        <f>IF(SER_hh_tesh_in!E13=0,0,SER_hh_tesh_in!E13/SER_summary!E$27)</f>
        <v>193.01155073712513</v>
      </c>
      <c r="F13" s="100">
        <f>IF(SER_hh_tesh_in!F13=0,0,SER_hh_tesh_in!F13/SER_summary!F$27)</f>
        <v>188.30598504292172</v>
      </c>
      <c r="G13" s="100">
        <f>IF(SER_hh_tesh_in!G13=0,0,SER_hh_tesh_in!G13/SER_summary!G$27)</f>
        <v>165.16347159377295</v>
      </c>
      <c r="H13" s="100">
        <f>IF(SER_hh_tesh_in!H13=0,0,SER_hh_tesh_in!H13/SER_summary!H$27)</f>
        <v>152.46869669732106</v>
      </c>
      <c r="I13" s="100">
        <f>IF(SER_hh_tesh_in!I13=0,0,SER_hh_tesh_in!I13/SER_summary!I$27)</f>
        <v>137.38550316201903</v>
      </c>
      <c r="J13" s="100">
        <f>IF(SER_hh_tesh_in!J13=0,0,SER_hh_tesh_in!J13/SER_summary!J$27)</f>
        <v>146.9426437042018</v>
      </c>
      <c r="K13" s="100">
        <f>IF(SER_hh_tesh_in!K13=0,0,SER_hh_tesh_in!K13/SER_summary!K$27)</f>
        <v>135.49888790719311</v>
      </c>
      <c r="L13" s="100">
        <f>IF(SER_hh_tesh_in!L13=0,0,SER_hh_tesh_in!L13/SER_summary!L$27)</f>
        <v>139.33085448567951</v>
      </c>
      <c r="M13" s="100">
        <f>IF(SER_hh_tesh_in!M13=0,0,SER_hh_tesh_in!M13/SER_summary!M$27)</f>
        <v>129.63374926886215</v>
      </c>
      <c r="N13" s="100">
        <f>IF(SER_hh_tesh_in!N13=0,0,SER_hh_tesh_in!N13/SER_summary!N$27)</f>
        <v>130.36651979427711</v>
      </c>
      <c r="O13" s="100">
        <f>IF(SER_hh_tesh_in!O13=0,0,SER_hh_tesh_in!O13/SER_summary!O$27)</f>
        <v>129.91320571077861</v>
      </c>
      <c r="P13" s="100">
        <f>IF(SER_hh_tesh_in!P13=0,0,SER_hh_tesh_in!P13/SER_summary!P$27)</f>
        <v>125.12989821485935</v>
      </c>
      <c r="Q13" s="100">
        <f>IF(SER_hh_tesh_in!Q13=0,0,SER_hh_tesh_in!Q13/SER_summary!Q$27)</f>
        <v>128.35240529157738</v>
      </c>
    </row>
    <row r="14" spans="1:17" ht="12" customHeight="1" x14ac:dyDescent="0.25">
      <c r="A14" s="51" t="s">
        <v>104</v>
      </c>
      <c r="B14" s="22"/>
      <c r="C14" s="22">
        <f>IF(SER_hh_tesh_in!C14=0,0,SER_hh_tesh_in!C14/SER_summary!C$27)</f>
        <v>190.68298638355407</v>
      </c>
      <c r="D14" s="22">
        <f>IF(SER_hh_tesh_in!D14=0,0,SER_hh_tesh_in!D14/SER_summary!D$27)</f>
        <v>161.00209315063015</v>
      </c>
      <c r="E14" s="22">
        <f>IF(SER_hh_tesh_in!E14=0,0,SER_hh_tesh_in!E14/SER_summary!E$27)</f>
        <v>192.5298619282589</v>
      </c>
      <c r="F14" s="22">
        <f>IF(SER_hh_tesh_in!F14=0,0,SER_hh_tesh_in!F14/SER_summary!F$27)</f>
        <v>167.67481249339403</v>
      </c>
      <c r="G14" s="22">
        <f>IF(SER_hh_tesh_in!G14=0,0,SER_hh_tesh_in!G14/SER_summary!G$27)</f>
        <v>161.30468937531782</v>
      </c>
      <c r="H14" s="22">
        <f>IF(SER_hh_tesh_in!H14=0,0,SER_hh_tesh_in!H14/SER_summary!H$27)</f>
        <v>149.80352359489652</v>
      </c>
      <c r="I14" s="22">
        <f>IF(SER_hh_tesh_in!I14=0,0,SER_hh_tesh_in!I14/SER_summary!I$27)</f>
        <v>135.87455519727212</v>
      </c>
      <c r="J14" s="22">
        <f>IF(SER_hh_tesh_in!J14=0,0,SER_hh_tesh_in!J14/SER_summary!J$27)</f>
        <v>145.92296792431634</v>
      </c>
      <c r="K14" s="22">
        <f>IF(SER_hh_tesh_in!K14=0,0,SER_hh_tesh_in!K14/SER_summary!K$27)</f>
        <v>135.3307136822294</v>
      </c>
      <c r="L14" s="22">
        <f>IF(SER_hh_tesh_in!L14=0,0,SER_hh_tesh_in!L14/SER_summary!L$27)</f>
        <v>0</v>
      </c>
      <c r="M14" s="22">
        <f>IF(SER_hh_tesh_in!M14=0,0,SER_hh_tesh_in!M14/SER_summary!M$27)</f>
        <v>126.61495607173283</v>
      </c>
      <c r="N14" s="22">
        <f>IF(SER_hh_tesh_in!N14=0,0,SER_hh_tesh_in!N14/SER_summary!N$27)</f>
        <v>123.42048181244925</v>
      </c>
      <c r="O14" s="22">
        <f>IF(SER_hh_tesh_in!O14=0,0,SER_hh_tesh_in!O14/SER_summary!O$27)</f>
        <v>131.54292873330357</v>
      </c>
      <c r="P14" s="22">
        <f>IF(SER_hh_tesh_in!P14=0,0,SER_hh_tesh_in!P14/SER_summary!P$27)</f>
        <v>110.65445565353365</v>
      </c>
      <c r="Q14" s="22">
        <f>IF(SER_hh_tesh_in!Q14=0,0,SER_hh_tesh_in!Q14/SER_summary!Q$27)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IF(SER_hh_tesh_in!C15=0,0,SER_hh_tesh_in!C15/SER_summary!C$27)</f>
        <v>3.0997241332152594</v>
      </c>
      <c r="D15" s="104">
        <f>IF(SER_hh_tesh_in!D15=0,0,SER_hh_tesh_in!D15/SER_summary!D$27)</f>
        <v>2.7181728102417817</v>
      </c>
      <c r="E15" s="104">
        <f>IF(SER_hh_tesh_in!E15=0,0,SER_hh_tesh_in!E15/SER_summary!E$27)</f>
        <v>2.6751499307324851</v>
      </c>
      <c r="F15" s="104">
        <f>IF(SER_hh_tesh_in!F15=0,0,SER_hh_tesh_in!F15/SER_summary!F$27)</f>
        <v>2.6747696851356841</v>
      </c>
      <c r="G15" s="104">
        <f>IF(SER_hh_tesh_in!G15=0,0,SER_hh_tesh_in!G15/SER_summary!G$27)</f>
        <v>2.9277473557720586</v>
      </c>
      <c r="H15" s="104">
        <f>IF(SER_hh_tesh_in!H15=0,0,SER_hh_tesh_in!H15/SER_summary!H$27)</f>
        <v>2.9082489111023335</v>
      </c>
      <c r="I15" s="104">
        <f>IF(SER_hh_tesh_in!I15=0,0,SER_hh_tesh_in!I15/SER_summary!I$27)</f>
        <v>2.4308038040784949</v>
      </c>
      <c r="J15" s="104">
        <f>IF(SER_hh_tesh_in!J15=0,0,SER_hh_tesh_in!J15/SER_summary!J$27)</f>
        <v>2.6271121276656686</v>
      </c>
      <c r="K15" s="104">
        <f>IF(SER_hh_tesh_in!K15=0,0,SER_hh_tesh_in!K15/SER_summary!K$27)</f>
        <v>0.71151009985405478</v>
      </c>
      <c r="L15" s="104">
        <f>IF(SER_hh_tesh_in!L15=0,0,SER_hh_tesh_in!L15/SER_summary!L$27)</f>
        <v>0.77282679451156</v>
      </c>
      <c r="M15" s="104">
        <f>IF(SER_hh_tesh_in!M15=0,0,SER_hh_tesh_in!M15/SER_summary!M$27)</f>
        <v>1.9420018824729397</v>
      </c>
      <c r="N15" s="104">
        <f>IF(SER_hh_tesh_in!N15=0,0,SER_hh_tesh_in!N15/SER_summary!N$27)</f>
        <v>1.2022353339244052</v>
      </c>
      <c r="O15" s="104">
        <f>IF(SER_hh_tesh_in!O15=0,0,SER_hh_tesh_in!O15/SER_summary!O$27)</f>
        <v>1.8416511665319821</v>
      </c>
      <c r="P15" s="104">
        <f>IF(SER_hh_tesh_in!P15=0,0,SER_hh_tesh_in!P15/SER_summary!P$27)</f>
        <v>1.4074226634782872</v>
      </c>
      <c r="Q15" s="104">
        <f>IF(SER_hh_tesh_in!Q15=0,0,SER_hh_tesh_in!Q15/SER_summary!Q$27)</f>
        <v>1.6687155199209751</v>
      </c>
    </row>
    <row r="16" spans="1:17" ht="12.95" customHeight="1" x14ac:dyDescent="0.25">
      <c r="A16" s="90" t="s">
        <v>102</v>
      </c>
      <c r="B16" s="101"/>
      <c r="C16" s="101">
        <f>IF(SER_hh_tesh_in!C16=0,0,SER_hh_tesh_in!C16/SER_summary!C$27)</f>
        <v>22.472916926003922</v>
      </c>
      <c r="D16" s="101">
        <f>IF(SER_hh_tesh_in!D16=0,0,SER_hh_tesh_in!D16/SER_summary!D$27)</f>
        <v>22.589546960219927</v>
      </c>
      <c r="E16" s="101">
        <f>IF(SER_hh_tesh_in!E16=0,0,SER_hh_tesh_in!E16/SER_summary!E$27)</f>
        <v>22.630539517965051</v>
      </c>
      <c r="F16" s="101">
        <f>IF(SER_hh_tesh_in!F16=0,0,SER_hh_tesh_in!F16/SER_summary!F$27)</f>
        <v>22.754655743425378</v>
      </c>
      <c r="G16" s="101">
        <f>IF(SER_hh_tesh_in!G16=0,0,SER_hh_tesh_in!G16/SER_summary!G$27)</f>
        <v>20.981169266835721</v>
      </c>
      <c r="H16" s="101">
        <f>IF(SER_hh_tesh_in!H16=0,0,SER_hh_tesh_in!H16/SER_summary!H$27)</f>
        <v>22.858358114073226</v>
      </c>
      <c r="I16" s="101">
        <f>IF(SER_hh_tesh_in!I16=0,0,SER_hh_tesh_in!I16/SER_summary!I$27)</f>
        <v>22.833645630978182</v>
      </c>
      <c r="J16" s="101">
        <f>IF(SER_hh_tesh_in!J16=0,0,SER_hh_tesh_in!J16/SER_summary!J$27)</f>
        <v>23.079585379374233</v>
      </c>
      <c r="K16" s="101">
        <f>IF(SER_hh_tesh_in!K16=0,0,SER_hh_tesh_in!K16/SER_summary!K$27)</f>
        <v>22.72202839760239</v>
      </c>
      <c r="L16" s="101">
        <f>IF(SER_hh_tesh_in!L16=0,0,SER_hh_tesh_in!L16/SER_summary!L$27)</f>
        <v>23.236779007212395</v>
      </c>
      <c r="M16" s="101">
        <f>IF(SER_hh_tesh_in!M16=0,0,SER_hh_tesh_in!M16/SER_summary!M$27)</f>
        <v>22.200828743394073</v>
      </c>
      <c r="N16" s="101">
        <f>IF(SER_hh_tesh_in!N16=0,0,SER_hh_tesh_in!N16/SER_summary!N$27)</f>
        <v>22.581235246862725</v>
      </c>
      <c r="O16" s="101">
        <f>IF(SER_hh_tesh_in!O16=0,0,SER_hh_tesh_in!O16/SER_summary!O$27)</f>
        <v>17.273062751982799</v>
      </c>
      <c r="P16" s="101">
        <f>IF(SER_hh_tesh_in!P16=0,0,SER_hh_tesh_in!P16/SER_summary!P$27)</f>
        <v>20.751554690351345</v>
      </c>
      <c r="Q16" s="101">
        <f>IF(SER_hh_tesh_in!Q16=0,0,SER_hh_tesh_in!Q16/SER_summary!Q$27)</f>
        <v>20.920643918167034</v>
      </c>
    </row>
    <row r="17" spans="1:17" ht="12.95" customHeight="1" x14ac:dyDescent="0.25">
      <c r="A17" s="88" t="s">
        <v>101</v>
      </c>
      <c r="B17" s="103"/>
      <c r="C17" s="103">
        <f>IF(SER_hh_tesh_in!C17=0,0,SER_hh_tesh_in!C17/SER_summary!C$27)</f>
        <v>0</v>
      </c>
      <c r="D17" s="103">
        <f>IF(SER_hh_tesh_in!D17=0,0,SER_hh_tesh_in!D17/SER_summary!D$27)</f>
        <v>0</v>
      </c>
      <c r="E17" s="103">
        <f>IF(SER_hh_tesh_in!E17=0,0,SER_hh_tesh_in!E17/SER_summary!E$27)</f>
        <v>0</v>
      </c>
      <c r="F17" s="103">
        <f>IF(SER_hh_tesh_in!F17=0,0,SER_hh_tesh_in!F17/SER_summary!F$27)</f>
        <v>0</v>
      </c>
      <c r="G17" s="103">
        <f>IF(SER_hh_tesh_in!G17=0,0,SER_hh_tesh_in!G17/SER_summary!G$27)</f>
        <v>3.3680750297445408</v>
      </c>
      <c r="H17" s="103">
        <f>IF(SER_hh_tesh_in!H17=0,0,SER_hh_tesh_in!H17/SER_summary!H$27)</f>
        <v>3.9596458001053039</v>
      </c>
      <c r="I17" s="103">
        <f>IF(SER_hh_tesh_in!I17=0,0,SER_hh_tesh_in!I17/SER_summary!I$27)</f>
        <v>4.6760546757873565</v>
      </c>
      <c r="J17" s="103">
        <f>IF(SER_hh_tesh_in!J17=0,0,SER_hh_tesh_in!J17/SER_summary!J$27)</f>
        <v>0</v>
      </c>
      <c r="K17" s="103">
        <f>IF(SER_hh_tesh_in!K17=0,0,SER_hh_tesh_in!K17/SER_summary!K$27)</f>
        <v>5.496620107307689</v>
      </c>
      <c r="L17" s="103">
        <f>IF(SER_hh_tesh_in!L17=0,0,SER_hh_tesh_in!L17/SER_summary!L$27)</f>
        <v>0</v>
      </c>
      <c r="M17" s="103">
        <f>IF(SER_hh_tesh_in!M17=0,0,SER_hh_tesh_in!M17/SER_summary!M$27)</f>
        <v>5.7793441859480676</v>
      </c>
      <c r="N17" s="103">
        <f>IF(SER_hh_tesh_in!N17=0,0,SER_hh_tesh_in!N17/SER_summary!N$27)</f>
        <v>5.9400849734751171</v>
      </c>
      <c r="O17" s="103">
        <f>IF(SER_hh_tesh_in!O17=0,0,SER_hh_tesh_in!O17/SER_summary!O$27)</f>
        <v>6.3315961849258509</v>
      </c>
      <c r="P17" s="103">
        <f>IF(SER_hh_tesh_in!P17=0,0,SER_hh_tesh_in!P17/SER_summary!P$27)</f>
        <v>6.9567374363569821</v>
      </c>
      <c r="Q17" s="103">
        <f>IF(SER_hh_tesh_in!Q17=0,0,SER_hh_tesh_in!Q17/SER_summary!Q$27)</f>
        <v>8.8560124786810501</v>
      </c>
    </row>
    <row r="18" spans="1:17" ht="12" customHeight="1" x14ac:dyDescent="0.25">
      <c r="A18" s="88" t="s">
        <v>100</v>
      </c>
      <c r="B18" s="103"/>
      <c r="C18" s="103">
        <f>IF(SER_hh_tesh_in!C18=0,0,SER_hh_tesh_in!C18/SER_summary!C$27)</f>
        <v>22.472916926003922</v>
      </c>
      <c r="D18" s="103">
        <f>IF(SER_hh_tesh_in!D18=0,0,SER_hh_tesh_in!D18/SER_summary!D$27)</f>
        <v>22.589546960219927</v>
      </c>
      <c r="E18" s="103">
        <f>IF(SER_hh_tesh_in!E18=0,0,SER_hh_tesh_in!E18/SER_summary!E$27)</f>
        <v>22.630539517965051</v>
      </c>
      <c r="F18" s="103">
        <f>IF(SER_hh_tesh_in!F18=0,0,SER_hh_tesh_in!F18/SER_summary!F$27)</f>
        <v>22.754655743425378</v>
      </c>
      <c r="G18" s="103">
        <f>IF(SER_hh_tesh_in!G18=0,0,SER_hh_tesh_in!G18/SER_summary!G$27)</f>
        <v>22.955153153860625</v>
      </c>
      <c r="H18" s="103">
        <f>IF(SER_hh_tesh_in!H18=0,0,SER_hh_tesh_in!H18/SER_summary!H$27)</f>
        <v>23.05434634223873</v>
      </c>
      <c r="I18" s="103">
        <f>IF(SER_hh_tesh_in!I18=0,0,SER_hh_tesh_in!I18/SER_summary!I$27)</f>
        <v>23.166690987917754</v>
      </c>
      <c r="J18" s="103">
        <f>IF(SER_hh_tesh_in!J18=0,0,SER_hh_tesh_in!J18/SER_summary!J$27)</f>
        <v>23.079585379374233</v>
      </c>
      <c r="K18" s="103">
        <f>IF(SER_hh_tesh_in!K18=0,0,SER_hh_tesh_in!K18/SER_summary!K$27)</f>
        <v>23.196058928731318</v>
      </c>
      <c r="L18" s="103">
        <f>IF(SER_hh_tesh_in!L18=0,0,SER_hh_tesh_in!L18/SER_summary!L$27)</f>
        <v>23.236779007212395</v>
      </c>
      <c r="M18" s="103">
        <f>IF(SER_hh_tesh_in!M18=0,0,SER_hh_tesh_in!M18/SER_summary!M$27)</f>
        <v>23.091047575990832</v>
      </c>
      <c r="N18" s="103">
        <f>IF(SER_hh_tesh_in!N18=0,0,SER_hh_tesh_in!N18/SER_summary!N$27)</f>
        <v>23.589485137573366</v>
      </c>
      <c r="O18" s="103">
        <f>IF(SER_hh_tesh_in!O18=0,0,SER_hh_tesh_in!O18/SER_summary!O$27)</f>
        <v>23.941051363941522</v>
      </c>
      <c r="P18" s="103">
        <f>IF(SER_hh_tesh_in!P18=0,0,SER_hh_tesh_in!P18/SER_summary!P$27)</f>
        <v>24.212694091917125</v>
      </c>
      <c r="Q18" s="103">
        <f>IF(SER_hh_tesh_in!Q18=0,0,SER_hh_tesh_in!Q18/SER_summary!Q$27)</f>
        <v>25.140089741027378</v>
      </c>
    </row>
    <row r="19" spans="1:17" ht="12.95" customHeight="1" x14ac:dyDescent="0.25">
      <c r="A19" s="90" t="s">
        <v>47</v>
      </c>
      <c r="B19" s="101"/>
      <c r="C19" s="101">
        <f>IF(SER_hh_tesh_in!C19=0,0,SER_hh_tesh_in!C19/SER_summary!C$27)</f>
        <v>15.50222568009235</v>
      </c>
      <c r="D19" s="101">
        <f>IF(SER_hh_tesh_in!D19=0,0,SER_hh_tesh_in!D19/SER_summary!D$27)</f>
        <v>15.581308273281946</v>
      </c>
      <c r="E19" s="101">
        <f>IF(SER_hh_tesh_in!E19=0,0,SER_hh_tesh_in!E19/SER_summary!E$27)</f>
        <v>15.62588536286299</v>
      </c>
      <c r="F19" s="101">
        <f>IF(SER_hh_tesh_in!F19=0,0,SER_hh_tesh_in!F19/SER_summary!F$27)</f>
        <v>15.77943929283048</v>
      </c>
      <c r="G19" s="101">
        <f>IF(SER_hh_tesh_in!G19=0,0,SER_hh_tesh_in!G19/SER_summary!G$27)</f>
        <v>15.894259645945255</v>
      </c>
      <c r="H19" s="101">
        <f>IF(SER_hh_tesh_in!H19=0,0,SER_hh_tesh_in!H19/SER_summary!H$27)</f>
        <v>16.012125309869845</v>
      </c>
      <c r="I19" s="101">
        <f>IF(SER_hh_tesh_in!I19=0,0,SER_hh_tesh_in!I19/SER_summary!I$27)</f>
        <v>16.073156511167408</v>
      </c>
      <c r="J19" s="101">
        <f>IF(SER_hh_tesh_in!J19=0,0,SER_hh_tesh_in!J19/SER_summary!J$27)</f>
        <v>16.144364323750484</v>
      </c>
      <c r="K19" s="101">
        <f>IF(SER_hh_tesh_in!K19=0,0,SER_hh_tesh_in!K19/SER_summary!K$27)</f>
        <v>16.121065966917996</v>
      </c>
      <c r="L19" s="101">
        <f>IF(SER_hh_tesh_in!L19=0,0,SER_hh_tesh_in!L19/SER_summary!L$27)</f>
        <v>16.072691806390921</v>
      </c>
      <c r="M19" s="101">
        <f>IF(SER_hh_tesh_in!M19=0,0,SER_hh_tesh_in!M19/SER_summary!M$27)</f>
        <v>16.177571002864184</v>
      </c>
      <c r="N19" s="101">
        <f>IF(SER_hh_tesh_in!N19=0,0,SER_hh_tesh_in!N19/SER_summary!N$27)</f>
        <v>16.353186684223761</v>
      </c>
      <c r="O19" s="101">
        <f>IF(SER_hh_tesh_in!O19=0,0,SER_hh_tesh_in!O19/SER_summary!O$27)</f>
        <v>16.548304290736596</v>
      </c>
      <c r="P19" s="101">
        <f>IF(SER_hh_tesh_in!P19=0,0,SER_hh_tesh_in!P19/SER_summary!P$27)</f>
        <v>16.742410491463531</v>
      </c>
      <c r="Q19" s="101">
        <f>IF(SER_hh_tesh_in!Q19=0,0,SER_hh_tesh_in!Q19/SER_summary!Q$27)</f>
        <v>16.943631961531189</v>
      </c>
    </row>
    <row r="20" spans="1:17" ht="12" customHeight="1" x14ac:dyDescent="0.25">
      <c r="A20" s="88" t="s">
        <v>38</v>
      </c>
      <c r="B20" s="100"/>
      <c r="C20" s="100">
        <f>IF(SER_hh_tesh_in!C20=0,0,SER_hh_tesh_in!C20/SER_summary!C$27)</f>
        <v>0</v>
      </c>
      <c r="D20" s="100">
        <f>IF(SER_hh_tesh_in!D20=0,0,SER_hh_tesh_in!D20/SER_summary!D$27)</f>
        <v>0</v>
      </c>
      <c r="E20" s="100">
        <f>IF(SER_hh_tesh_in!E20=0,0,SER_hh_tesh_in!E20/SER_summary!E$27)</f>
        <v>0</v>
      </c>
      <c r="F20" s="100">
        <f>IF(SER_hh_tesh_in!F20=0,0,SER_hh_tesh_in!F20/SER_summary!F$27)</f>
        <v>0</v>
      </c>
      <c r="G20" s="100">
        <f>IF(SER_hh_tesh_in!G20=0,0,SER_hh_tesh_in!G20/SER_summary!G$27)</f>
        <v>0</v>
      </c>
      <c r="H20" s="100">
        <f>IF(SER_hh_tesh_in!H20=0,0,SER_hh_tesh_in!H20/SER_summary!H$27)</f>
        <v>0</v>
      </c>
      <c r="I20" s="100">
        <f>IF(SER_hh_tesh_in!I20=0,0,SER_hh_tesh_in!I20/SER_summary!I$27)</f>
        <v>0</v>
      </c>
      <c r="J20" s="100">
        <f>IF(SER_hh_tesh_in!J20=0,0,SER_hh_tesh_in!J20/SER_summary!J$27)</f>
        <v>0</v>
      </c>
      <c r="K20" s="100">
        <f>IF(SER_hh_tesh_in!K20=0,0,SER_hh_tesh_in!K20/SER_summary!K$27)</f>
        <v>0</v>
      </c>
      <c r="L20" s="100">
        <f>IF(SER_hh_tesh_in!L20=0,0,SER_hh_tesh_in!L20/SER_summary!L$27)</f>
        <v>0</v>
      </c>
      <c r="M20" s="100">
        <f>IF(SER_hh_tesh_in!M20=0,0,SER_hh_tesh_in!M20/SER_summary!M$27)</f>
        <v>0</v>
      </c>
      <c r="N20" s="100">
        <f>IF(SER_hh_tesh_in!N20=0,0,SER_hh_tesh_in!N20/SER_summary!N$27)</f>
        <v>0</v>
      </c>
      <c r="O20" s="100">
        <f>IF(SER_hh_tesh_in!O20=0,0,SER_hh_tesh_in!O20/SER_summary!O$27)</f>
        <v>0</v>
      </c>
      <c r="P20" s="100">
        <f>IF(SER_hh_tesh_in!P20=0,0,SER_hh_tesh_in!P20/SER_summary!P$27)</f>
        <v>0</v>
      </c>
      <c r="Q20" s="100">
        <f>IF(SER_hh_tesh_in!Q20=0,0,SER_hh_tesh_in!Q20/SER_summary!Q$27)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IF(SER_hh_tesh_in!C21=0,0,SER_hh_tesh_in!C21/SER_summary!C$27)</f>
        <v>0</v>
      </c>
      <c r="D21" s="100">
        <f>IF(SER_hh_tesh_in!D21=0,0,SER_hh_tesh_in!D21/SER_summary!D$27)</f>
        <v>0</v>
      </c>
      <c r="E21" s="100">
        <f>IF(SER_hh_tesh_in!E21=0,0,SER_hh_tesh_in!E21/SER_summary!E$27)</f>
        <v>0</v>
      </c>
      <c r="F21" s="100">
        <f>IF(SER_hh_tesh_in!F21=0,0,SER_hh_tesh_in!F21/SER_summary!F$27)</f>
        <v>0</v>
      </c>
      <c r="G21" s="100">
        <f>IF(SER_hh_tesh_in!G21=0,0,SER_hh_tesh_in!G21/SER_summary!G$27)</f>
        <v>0</v>
      </c>
      <c r="H21" s="100">
        <f>IF(SER_hh_tesh_in!H21=0,0,SER_hh_tesh_in!H21/SER_summary!H$27)</f>
        <v>0</v>
      </c>
      <c r="I21" s="100">
        <f>IF(SER_hh_tesh_in!I21=0,0,SER_hh_tesh_in!I21/SER_summary!I$27)</f>
        <v>0</v>
      </c>
      <c r="J21" s="100">
        <f>IF(SER_hh_tesh_in!J21=0,0,SER_hh_tesh_in!J21/SER_summary!J$27)</f>
        <v>0</v>
      </c>
      <c r="K21" s="100">
        <f>IF(SER_hh_tesh_in!K21=0,0,SER_hh_tesh_in!K21/SER_summary!K$27)</f>
        <v>0</v>
      </c>
      <c r="L21" s="100">
        <f>IF(SER_hh_tesh_in!L21=0,0,SER_hh_tesh_in!L21/SER_summary!L$27)</f>
        <v>0</v>
      </c>
      <c r="M21" s="100">
        <f>IF(SER_hh_tesh_in!M21=0,0,SER_hh_tesh_in!M21/SER_summary!M$27)</f>
        <v>0</v>
      </c>
      <c r="N21" s="100">
        <f>IF(SER_hh_tesh_in!N21=0,0,SER_hh_tesh_in!N21/SER_summary!N$27)</f>
        <v>0</v>
      </c>
      <c r="O21" s="100">
        <f>IF(SER_hh_tesh_in!O21=0,0,SER_hh_tesh_in!O21/SER_summary!O$27)</f>
        <v>0</v>
      </c>
      <c r="P21" s="100">
        <f>IF(SER_hh_tesh_in!P21=0,0,SER_hh_tesh_in!P21/SER_summary!P$27)</f>
        <v>0</v>
      </c>
      <c r="Q21" s="100">
        <f>IF(SER_hh_tesh_in!Q21=0,0,SER_hh_tesh_in!Q21/SER_summary!Q$27)</f>
        <v>0</v>
      </c>
    </row>
    <row r="22" spans="1:17" ht="12" customHeight="1" x14ac:dyDescent="0.25">
      <c r="A22" s="88" t="s">
        <v>99</v>
      </c>
      <c r="B22" s="100"/>
      <c r="C22" s="100">
        <f>IF(SER_hh_tesh_in!C22=0,0,SER_hh_tesh_in!C22/SER_summary!C$27)</f>
        <v>0</v>
      </c>
      <c r="D22" s="100">
        <f>IF(SER_hh_tesh_in!D22=0,0,SER_hh_tesh_in!D22/SER_summary!D$27)</f>
        <v>0</v>
      </c>
      <c r="E22" s="100">
        <f>IF(SER_hh_tesh_in!E22=0,0,SER_hh_tesh_in!E22/SER_summary!E$27)</f>
        <v>0</v>
      </c>
      <c r="F22" s="100">
        <f>IF(SER_hh_tesh_in!F22=0,0,SER_hh_tesh_in!F22/SER_summary!F$27)</f>
        <v>0</v>
      </c>
      <c r="G22" s="100">
        <f>IF(SER_hh_tesh_in!G22=0,0,SER_hh_tesh_in!G22/SER_summary!G$27)</f>
        <v>0</v>
      </c>
      <c r="H22" s="100">
        <f>IF(SER_hh_tesh_in!H22=0,0,SER_hh_tesh_in!H22/SER_summary!H$27)</f>
        <v>0</v>
      </c>
      <c r="I22" s="100">
        <f>IF(SER_hh_tesh_in!I22=0,0,SER_hh_tesh_in!I22/SER_summary!I$27)</f>
        <v>0</v>
      </c>
      <c r="J22" s="100">
        <f>IF(SER_hh_tesh_in!J22=0,0,SER_hh_tesh_in!J22/SER_summary!J$27)</f>
        <v>0</v>
      </c>
      <c r="K22" s="100">
        <f>IF(SER_hh_tesh_in!K22=0,0,SER_hh_tesh_in!K22/SER_summary!K$27)</f>
        <v>0</v>
      </c>
      <c r="L22" s="100">
        <f>IF(SER_hh_tesh_in!L22=0,0,SER_hh_tesh_in!L22/SER_summary!L$27)</f>
        <v>0</v>
      </c>
      <c r="M22" s="100">
        <f>IF(SER_hh_tesh_in!M22=0,0,SER_hh_tesh_in!M22/SER_summary!M$27)</f>
        <v>0</v>
      </c>
      <c r="N22" s="100">
        <f>IF(SER_hh_tesh_in!N22=0,0,SER_hh_tesh_in!N22/SER_summary!N$27)</f>
        <v>0</v>
      </c>
      <c r="O22" s="100">
        <f>IF(SER_hh_tesh_in!O22=0,0,SER_hh_tesh_in!O22/SER_summary!O$27)</f>
        <v>0</v>
      </c>
      <c r="P22" s="100">
        <f>IF(SER_hh_tesh_in!P22=0,0,SER_hh_tesh_in!P22/SER_summary!P$27)</f>
        <v>0</v>
      </c>
      <c r="Q22" s="100">
        <f>IF(SER_hh_tesh_in!Q22=0,0,SER_hh_tesh_in!Q22/SER_summary!Q$27)</f>
        <v>0</v>
      </c>
    </row>
    <row r="23" spans="1:17" ht="12" customHeight="1" x14ac:dyDescent="0.25">
      <c r="A23" s="88" t="s">
        <v>98</v>
      </c>
      <c r="B23" s="100"/>
      <c r="C23" s="100">
        <f>IF(SER_hh_tesh_in!C23=0,0,SER_hh_tesh_in!C23/SER_summary!C$27)</f>
        <v>15.489939673309133</v>
      </c>
      <c r="D23" s="100">
        <f>IF(SER_hh_tesh_in!D23=0,0,SER_hh_tesh_in!D23/SER_summary!D$27)</f>
        <v>15.689902999299015</v>
      </c>
      <c r="E23" s="100">
        <f>IF(SER_hh_tesh_in!E23=0,0,SER_hh_tesh_in!E23/SER_summary!E$27)</f>
        <v>15.157393235236034</v>
      </c>
      <c r="F23" s="100">
        <f>IF(SER_hh_tesh_in!F23=0,0,SER_hh_tesh_in!F23/SER_summary!F$27)</f>
        <v>15.660895811758042</v>
      </c>
      <c r="G23" s="100">
        <f>IF(SER_hh_tesh_in!G23=0,0,SER_hh_tesh_in!G23/SER_summary!G$27)</f>
        <v>15.800467072865136</v>
      </c>
      <c r="H23" s="100">
        <f>IF(SER_hh_tesh_in!H23=0,0,SER_hh_tesh_in!H23/SER_summary!H$27)</f>
        <v>15.957842497636456</v>
      </c>
      <c r="I23" s="100">
        <f>IF(SER_hh_tesh_in!I23=0,0,SER_hh_tesh_in!I23/SER_summary!I$27)</f>
        <v>15.958044828508397</v>
      </c>
      <c r="J23" s="100">
        <f>IF(SER_hh_tesh_in!J23=0,0,SER_hh_tesh_in!J23/SER_summary!J$27)</f>
        <v>15.986082592572238</v>
      </c>
      <c r="K23" s="100">
        <f>IF(SER_hh_tesh_in!K23=0,0,SER_hh_tesh_in!K23/SER_summary!K$27)</f>
        <v>15.988121975285793</v>
      </c>
      <c r="L23" s="100">
        <f>IF(SER_hh_tesh_in!L23=0,0,SER_hh_tesh_in!L23/SER_summary!L$27)</f>
        <v>15.634212891966907</v>
      </c>
      <c r="M23" s="100">
        <f>IF(SER_hh_tesh_in!M23=0,0,SER_hh_tesh_in!M23/SER_summary!M$27)</f>
        <v>15.55386259769665</v>
      </c>
      <c r="N23" s="100">
        <f>IF(SER_hh_tesh_in!N23=0,0,SER_hh_tesh_in!N23/SER_summary!N$27)</f>
        <v>15.670368200183551</v>
      </c>
      <c r="O23" s="100">
        <f>IF(SER_hh_tesh_in!O23=0,0,SER_hh_tesh_in!O23/SER_summary!O$27)</f>
        <v>16.168875996611828</v>
      </c>
      <c r="P23" s="100">
        <f>IF(SER_hh_tesh_in!P23=0,0,SER_hh_tesh_in!P23/SER_summary!P$27)</f>
        <v>15.854388309511144</v>
      </c>
      <c r="Q23" s="100">
        <f>IF(SER_hh_tesh_in!Q23=0,0,SER_hh_tesh_in!Q23/SER_summary!Q$27)</f>
        <v>16.610559458225776</v>
      </c>
    </row>
    <row r="24" spans="1:17" ht="12" customHeight="1" x14ac:dyDescent="0.25">
      <c r="A24" s="88" t="s">
        <v>34</v>
      </c>
      <c r="B24" s="100"/>
      <c r="C24" s="100">
        <f>IF(SER_hh_tesh_in!C24=0,0,SER_hh_tesh_in!C24/SER_summary!C$27)</f>
        <v>0</v>
      </c>
      <c r="D24" s="100">
        <f>IF(SER_hh_tesh_in!D24=0,0,SER_hh_tesh_in!D24/SER_summary!D$27)</f>
        <v>0</v>
      </c>
      <c r="E24" s="100">
        <f>IF(SER_hh_tesh_in!E24=0,0,SER_hh_tesh_in!E24/SER_summary!E$27)</f>
        <v>0</v>
      </c>
      <c r="F24" s="100">
        <f>IF(SER_hh_tesh_in!F24=0,0,SER_hh_tesh_in!F24/SER_summary!F$27)</f>
        <v>0</v>
      </c>
      <c r="G24" s="100">
        <f>IF(SER_hh_tesh_in!G24=0,0,SER_hh_tesh_in!G24/SER_summary!G$27)</f>
        <v>0</v>
      </c>
      <c r="H24" s="100">
        <f>IF(SER_hh_tesh_in!H24=0,0,SER_hh_tesh_in!H24/SER_summary!H$27)</f>
        <v>0</v>
      </c>
      <c r="I24" s="100">
        <f>IF(SER_hh_tesh_in!I24=0,0,SER_hh_tesh_in!I24/SER_summary!I$27)</f>
        <v>0</v>
      </c>
      <c r="J24" s="100">
        <f>IF(SER_hh_tesh_in!J24=0,0,SER_hh_tesh_in!J24/SER_summary!J$27)</f>
        <v>0</v>
      </c>
      <c r="K24" s="100">
        <f>IF(SER_hh_tesh_in!K24=0,0,SER_hh_tesh_in!K24/SER_summary!K$27)</f>
        <v>0</v>
      </c>
      <c r="L24" s="100">
        <f>IF(SER_hh_tesh_in!L24=0,0,SER_hh_tesh_in!L24/SER_summary!L$27)</f>
        <v>0</v>
      </c>
      <c r="M24" s="100">
        <f>IF(SER_hh_tesh_in!M24=0,0,SER_hh_tesh_in!M24/SER_summary!M$27)</f>
        <v>0</v>
      </c>
      <c r="N24" s="100">
        <f>IF(SER_hh_tesh_in!N24=0,0,SER_hh_tesh_in!N24/SER_summary!N$27)</f>
        <v>0</v>
      </c>
      <c r="O24" s="100">
        <f>IF(SER_hh_tesh_in!O24=0,0,SER_hh_tesh_in!O24/SER_summary!O$27)</f>
        <v>0</v>
      </c>
      <c r="P24" s="100">
        <f>IF(SER_hh_tesh_in!P24=0,0,SER_hh_tesh_in!P24/SER_summary!P$27)</f>
        <v>0</v>
      </c>
      <c r="Q24" s="100">
        <f>IF(SER_hh_tesh_in!Q24=0,0,SER_hh_tesh_in!Q24/SER_summary!Q$27)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IF(SER_hh_tesh_in!C25=0,0,SER_hh_tesh_in!C25/SER_summary!C$27)</f>
        <v>15.433387335204506</v>
      </c>
      <c r="D25" s="100">
        <f>IF(SER_hh_tesh_in!D25=0,0,SER_hh_tesh_in!D25/SER_summary!D$27)</f>
        <v>15.437724473061509</v>
      </c>
      <c r="E25" s="100">
        <f>IF(SER_hh_tesh_in!E25=0,0,SER_hh_tesh_in!E25/SER_summary!E$27)</f>
        <v>14.979129529765784</v>
      </c>
      <c r="F25" s="100">
        <f>IF(SER_hh_tesh_in!F25=0,0,SER_hh_tesh_in!F25/SER_summary!F$27)</f>
        <v>15.463915590541168</v>
      </c>
      <c r="G25" s="100">
        <f>IF(SER_hh_tesh_in!G25=0,0,SER_hh_tesh_in!G25/SER_summary!G$27)</f>
        <v>15.238007254448773</v>
      </c>
      <c r="H25" s="100">
        <f>IF(SER_hh_tesh_in!H25=0,0,SER_hh_tesh_in!H25/SER_summary!H$27)</f>
        <v>15.452508809889023</v>
      </c>
      <c r="I25" s="100">
        <f>IF(SER_hh_tesh_in!I25=0,0,SER_hh_tesh_in!I25/SER_summary!I$27)</f>
        <v>15.281358088976368</v>
      </c>
      <c r="J25" s="100">
        <f>IF(SER_hh_tesh_in!J25=0,0,SER_hh_tesh_in!J25/SER_summary!J$27)</f>
        <v>15.19490264121344</v>
      </c>
      <c r="K25" s="100">
        <f>IF(SER_hh_tesh_in!K25=0,0,SER_hh_tesh_in!K25/SER_summary!K$27)</f>
        <v>15.151353627798283</v>
      </c>
      <c r="L25" s="100">
        <f>IF(SER_hh_tesh_in!L25=0,0,SER_hh_tesh_in!L25/SER_summary!L$27)</f>
        <v>15.132020209142473</v>
      </c>
      <c r="M25" s="100">
        <f>IF(SER_hh_tesh_in!M25=0,0,SER_hh_tesh_in!M25/SER_summary!M$27)</f>
        <v>15.33330134672339</v>
      </c>
      <c r="N25" s="100">
        <f>IF(SER_hh_tesh_in!N25=0,0,SER_hh_tesh_in!N25/SER_summary!N$27)</f>
        <v>15.389797958359816</v>
      </c>
      <c r="O25" s="100">
        <f>IF(SER_hh_tesh_in!O25=0,0,SER_hh_tesh_in!O25/SER_summary!O$27)</f>
        <v>15.662266079714895</v>
      </c>
      <c r="P25" s="100">
        <f>IF(SER_hh_tesh_in!P25=0,0,SER_hh_tesh_in!P25/SER_summary!P$27)</f>
        <v>15.433183137420141</v>
      </c>
      <c r="Q25" s="100">
        <f>IF(SER_hh_tesh_in!Q25=0,0,SER_hh_tesh_in!Q25/SER_summary!Q$27)</f>
        <v>16.088758495951211</v>
      </c>
    </row>
    <row r="26" spans="1:17" ht="12" customHeight="1" x14ac:dyDescent="0.25">
      <c r="A26" s="88" t="s">
        <v>30</v>
      </c>
      <c r="B26" s="22"/>
      <c r="C26" s="22">
        <f>IF(SER_hh_tesh_in!C26=0,0,SER_hh_tesh_in!C26/SER_summary!C$27)</f>
        <v>15.536107057661138</v>
      </c>
      <c r="D26" s="22">
        <f>IF(SER_hh_tesh_in!D26=0,0,SER_hh_tesh_in!D26/SER_summary!D$27)</f>
        <v>15.527533157445397</v>
      </c>
      <c r="E26" s="22">
        <f>IF(SER_hh_tesh_in!E26=0,0,SER_hh_tesh_in!E26/SER_summary!E$27)</f>
        <v>15.071283337962988</v>
      </c>
      <c r="F26" s="22">
        <f>IF(SER_hh_tesh_in!F26=0,0,SER_hh_tesh_in!F26/SER_summary!F$27)</f>
        <v>15.704400578551978</v>
      </c>
      <c r="G26" s="22">
        <f>IF(SER_hh_tesh_in!G26=0,0,SER_hh_tesh_in!G26/SER_summary!G$27)</f>
        <v>15.87486524407063</v>
      </c>
      <c r="H26" s="22">
        <f>IF(SER_hh_tesh_in!H26=0,0,SER_hh_tesh_in!H26/SER_summary!H$27)</f>
        <v>15.96323751643715</v>
      </c>
      <c r="I26" s="22">
        <f>IF(SER_hh_tesh_in!I26=0,0,SER_hh_tesh_in!I26/SER_summary!I$27)</f>
        <v>15.966162378765489</v>
      </c>
      <c r="J26" s="22">
        <f>IF(SER_hh_tesh_in!J26=0,0,SER_hh_tesh_in!J26/SER_summary!J$27)</f>
        <v>15.629066474036103</v>
      </c>
      <c r="K26" s="22">
        <f>IF(SER_hh_tesh_in!K26=0,0,SER_hh_tesh_in!K26/SER_summary!K$27)</f>
        <v>10.218169583717863</v>
      </c>
      <c r="L26" s="22">
        <f>IF(SER_hh_tesh_in!L26=0,0,SER_hh_tesh_in!L26/SER_summary!L$27)</f>
        <v>15.074907090859867</v>
      </c>
      <c r="M26" s="22">
        <f>IF(SER_hh_tesh_in!M26=0,0,SER_hh_tesh_in!M26/SER_summary!M$27)</f>
        <v>15.644897108608236</v>
      </c>
      <c r="N26" s="22">
        <f>IF(SER_hh_tesh_in!N26=0,0,SER_hh_tesh_in!N26/SER_summary!N$27)</f>
        <v>15.701240461791492</v>
      </c>
      <c r="O26" s="22">
        <f>IF(SER_hh_tesh_in!O26=0,0,SER_hh_tesh_in!O26/SER_summary!O$27)</f>
        <v>16.343118707013311</v>
      </c>
      <c r="P26" s="22">
        <f>IF(SER_hh_tesh_in!P26=0,0,SER_hh_tesh_in!P26/SER_summary!P$27)</f>
        <v>16.369075968948337</v>
      </c>
      <c r="Q26" s="22">
        <f>IF(SER_hh_tesh_in!Q26=0,0,SER_hh_tesh_in!Q26/SER_summary!Q$27)</f>
        <v>16.807339807933186</v>
      </c>
    </row>
    <row r="27" spans="1:17" ht="12" customHeight="1" x14ac:dyDescent="0.25">
      <c r="A27" s="93" t="s">
        <v>114</v>
      </c>
      <c r="B27" s="121"/>
      <c r="C27" s="116">
        <f>IF(SER_hh_tesh_in!C27=0,0,SER_hh_tesh_in!C27/SER_summary!C$27)</f>
        <v>0</v>
      </c>
      <c r="D27" s="116">
        <f>IF(SER_hh_tesh_in!D27=0,0,SER_hh_tesh_in!D27/SER_summary!D$27)</f>
        <v>0</v>
      </c>
      <c r="E27" s="116">
        <f>IF(SER_hh_tesh_in!E27=0,0,SER_hh_tesh_in!E27/SER_summary!E$27)</f>
        <v>0.54462521779895956</v>
      </c>
      <c r="F27" s="116">
        <f>IF(SER_hh_tesh_in!F27=0,0,SER_hh_tesh_in!F27/SER_summary!F$27)</f>
        <v>0.12922808836736319</v>
      </c>
      <c r="G27" s="116">
        <f>IF(SER_hh_tesh_in!G27=0,0,SER_hh_tesh_in!G27/SER_summary!G$27)</f>
        <v>0.13598469802633928</v>
      </c>
      <c r="H27" s="116">
        <f>IF(SER_hh_tesh_in!H27=0,0,SER_hh_tesh_in!H27/SER_summary!H$27)</f>
        <v>0.1348001507858379</v>
      </c>
      <c r="I27" s="116">
        <f>IF(SER_hh_tesh_in!I27=0,0,SER_hh_tesh_in!I27/SER_summary!I$27)</f>
        <v>0.20240005755473567</v>
      </c>
      <c r="J27" s="116">
        <f>IF(SER_hh_tesh_in!J27=0,0,SER_hh_tesh_in!J27/SER_summary!J$27)</f>
        <v>0.3892301265224194</v>
      </c>
      <c r="K27" s="116">
        <f>IF(SER_hh_tesh_in!K27=0,0,SER_hh_tesh_in!K27/SER_summary!K$27)</f>
        <v>0.40425012473603844</v>
      </c>
      <c r="L27" s="116">
        <f>IF(SER_hh_tesh_in!L27=0,0,SER_hh_tesh_in!L27/SER_summary!L$27)</f>
        <v>0.72732577098344331</v>
      </c>
      <c r="M27" s="116">
        <f>IF(SER_hh_tesh_in!M27=0,0,SER_hh_tesh_in!M27/SER_summary!M$27)</f>
        <v>0.69006685945489166</v>
      </c>
      <c r="N27" s="116">
        <f>IF(SER_hh_tesh_in!N27=0,0,SER_hh_tesh_in!N27/SER_summary!N$27)</f>
        <v>0.78022383526132333</v>
      </c>
      <c r="O27" s="116">
        <f>IF(SER_hh_tesh_in!O27=0,0,SER_hh_tesh_in!O27/SER_summary!O$27)</f>
        <v>0.46415210739449869</v>
      </c>
      <c r="P27" s="116">
        <f>IF(SER_hh_tesh_in!P27=0,0,SER_hh_tesh_in!P27/SER_summary!P$27)</f>
        <v>0.69300000041306542</v>
      </c>
      <c r="Q27" s="116">
        <f>IF(SER_hh_tesh_in!Q27=0,0,SER_hh_tesh_in!Q27/SER_summary!Q$27)</f>
        <v>0.30443228897496738</v>
      </c>
    </row>
    <row r="28" spans="1:17" ht="12" customHeight="1" x14ac:dyDescent="0.25">
      <c r="A28" s="91" t="s">
        <v>113</v>
      </c>
      <c r="B28" s="18"/>
      <c r="C28" s="117">
        <f>IF(SER_hh_tesh_in!C28=0,0,SER_hh_tesh_in!C28/SER_summary!C$27)</f>
        <v>0</v>
      </c>
      <c r="D28" s="117">
        <f>IF(SER_hh_tesh_in!D28=0,0,SER_hh_tesh_in!D28/SER_summary!D$27)</f>
        <v>0</v>
      </c>
      <c r="E28" s="117">
        <f>IF(SER_hh_tesh_in!E28=0,0,SER_hh_tesh_in!E28/SER_summary!E$27)</f>
        <v>5.7834138538405826</v>
      </c>
      <c r="F28" s="117">
        <f>IF(SER_hh_tesh_in!F28=0,0,SER_hh_tesh_in!F28/SER_summary!F$27)</f>
        <v>5.8441631232595128</v>
      </c>
      <c r="G28" s="117">
        <f>IF(SER_hh_tesh_in!G28=0,0,SER_hh_tesh_in!G28/SER_summary!G$27)</f>
        <v>5.8940806085698627</v>
      </c>
      <c r="H28" s="117">
        <f>IF(SER_hh_tesh_in!H28=0,0,SER_hh_tesh_in!H28/SER_summary!H$27)</f>
        <v>5.9571713226668459</v>
      </c>
      <c r="I28" s="117">
        <f>IF(SER_hh_tesh_in!I28=0,0,SER_hh_tesh_in!I28/SER_summary!I$27)</f>
        <v>5.985555595779334</v>
      </c>
      <c r="J28" s="117">
        <f>IF(SER_hh_tesh_in!J28=0,0,SER_hh_tesh_in!J28/SER_summary!J$27)</f>
        <v>6.0245610973768677</v>
      </c>
      <c r="K28" s="117">
        <f>IF(SER_hh_tesh_in!K28=0,0,SER_hh_tesh_in!K28/SER_summary!K$27)</f>
        <v>6.0018409693279038</v>
      </c>
      <c r="L28" s="117">
        <f>IF(SER_hh_tesh_in!L28=0,0,SER_hh_tesh_in!L28/SER_summary!L$27)</f>
        <v>6.021646972538889</v>
      </c>
      <c r="M28" s="117">
        <f>IF(SER_hh_tesh_in!M28=0,0,SER_hh_tesh_in!M28/SER_summary!M$27)</f>
        <v>6.0310731626739189</v>
      </c>
      <c r="N28" s="117">
        <f>IF(SER_hh_tesh_in!N28=0,0,SER_hh_tesh_in!N28/SER_summary!N$27)</f>
        <v>6.0602329364567407</v>
      </c>
      <c r="O28" s="117">
        <f>IF(SER_hh_tesh_in!O28=0,0,SER_hh_tesh_in!O28/SER_summary!O$27)</f>
        <v>6.088471163346453</v>
      </c>
      <c r="P28" s="117">
        <f>IF(SER_hh_tesh_in!P28=0,0,SER_hh_tesh_in!P28/SER_summary!P$27)</f>
        <v>6.1250837051689446</v>
      </c>
      <c r="Q28" s="117">
        <f>IF(SER_hh_tesh_in!Q28=0,0,SER_hh_tesh_in!Q28/SER_summary!Q$27)</f>
        <v>6.1905811698222006</v>
      </c>
    </row>
    <row r="29" spans="1:17" ht="12.95" customHeight="1" x14ac:dyDescent="0.25">
      <c r="A29" s="90" t="s">
        <v>46</v>
      </c>
      <c r="B29" s="101"/>
      <c r="C29" s="101">
        <f>IF(SER_hh_tesh_in!C29=0,0,SER_hh_tesh_in!C29/SER_summary!C$27)</f>
        <v>16.057239232099338</v>
      </c>
      <c r="D29" s="101">
        <f>IF(SER_hh_tesh_in!D29=0,0,SER_hh_tesh_in!D29/SER_summary!D$27)</f>
        <v>15.695401630143731</v>
      </c>
      <c r="E29" s="101">
        <f>IF(SER_hh_tesh_in!E29=0,0,SER_hh_tesh_in!E29/SER_summary!E$27)</f>
        <v>15.617417246947381</v>
      </c>
      <c r="F29" s="101">
        <f>IF(SER_hh_tesh_in!F29=0,0,SER_hh_tesh_in!F29/SER_summary!F$27)</f>
        <v>15.876825769797625</v>
      </c>
      <c r="G29" s="101">
        <f>IF(SER_hh_tesh_in!G29=0,0,SER_hh_tesh_in!G29/SER_summary!G$27)</f>
        <v>15.901977793471609</v>
      </c>
      <c r="H29" s="101">
        <f>IF(SER_hh_tesh_in!H29=0,0,SER_hh_tesh_in!H29/SER_summary!H$27)</f>
        <v>16.043935286203389</v>
      </c>
      <c r="I29" s="101">
        <f>IF(SER_hh_tesh_in!I29=0,0,SER_hh_tesh_in!I29/SER_summary!I$27)</f>
        <v>16.416189859092569</v>
      </c>
      <c r="J29" s="101">
        <f>IF(SER_hh_tesh_in!J29=0,0,SER_hh_tesh_in!J29/SER_summary!J$27)</f>
        <v>16.718701488914963</v>
      </c>
      <c r="K29" s="101">
        <f>IF(SER_hh_tesh_in!K29=0,0,SER_hh_tesh_in!K29/SER_summary!K$27)</f>
        <v>16.827907162234677</v>
      </c>
      <c r="L29" s="101">
        <f>IF(SER_hh_tesh_in!L29=0,0,SER_hh_tesh_in!L29/SER_summary!L$27)</f>
        <v>16.743603602227264</v>
      </c>
      <c r="M29" s="101">
        <f>IF(SER_hh_tesh_in!M29=0,0,SER_hh_tesh_in!M29/SER_summary!M$27)</f>
        <v>16.766747095888153</v>
      </c>
      <c r="N29" s="101">
        <f>IF(SER_hh_tesh_in!N29=0,0,SER_hh_tesh_in!N29/SER_summary!N$27)</f>
        <v>16.784208101191169</v>
      </c>
      <c r="O29" s="101">
        <f>IF(SER_hh_tesh_in!O29=0,0,SER_hh_tesh_in!O29/SER_summary!O$27)</f>
        <v>17.796137820595028</v>
      </c>
      <c r="P29" s="101">
        <f>IF(SER_hh_tesh_in!P29=0,0,SER_hh_tesh_in!P29/SER_summary!P$27)</f>
        <v>17.437576238151212</v>
      </c>
      <c r="Q29" s="101">
        <f>IF(SER_hh_tesh_in!Q29=0,0,SER_hh_tesh_in!Q29/SER_summary!Q$27)</f>
        <v>17.358523991022814</v>
      </c>
    </row>
    <row r="30" spans="1:17" s="28" customFormat="1" ht="12" customHeight="1" x14ac:dyDescent="0.25">
      <c r="A30" s="88" t="s">
        <v>66</v>
      </c>
      <c r="B30" s="100"/>
      <c r="C30" s="100">
        <f>IF(SER_hh_tesh_in!C30=0,0,SER_hh_tesh_in!C30/SER_summary!C$27)</f>
        <v>0</v>
      </c>
      <c r="D30" s="100">
        <f>IF(SER_hh_tesh_in!D30=0,0,SER_hh_tesh_in!D30/SER_summary!D$27)</f>
        <v>0</v>
      </c>
      <c r="E30" s="100">
        <f>IF(SER_hh_tesh_in!E30=0,0,SER_hh_tesh_in!E30/SER_summary!E$27)</f>
        <v>0</v>
      </c>
      <c r="F30" s="100">
        <f>IF(SER_hh_tesh_in!F30=0,0,SER_hh_tesh_in!F30/SER_summary!F$27)</f>
        <v>0</v>
      </c>
      <c r="G30" s="100">
        <f>IF(SER_hh_tesh_in!G30=0,0,SER_hh_tesh_in!G30/SER_summary!G$27)</f>
        <v>0</v>
      </c>
      <c r="H30" s="100">
        <f>IF(SER_hh_tesh_in!H30=0,0,SER_hh_tesh_in!H30/SER_summary!H$27)</f>
        <v>0</v>
      </c>
      <c r="I30" s="100">
        <f>IF(SER_hh_tesh_in!I30=0,0,SER_hh_tesh_in!I30/SER_summary!I$27)</f>
        <v>0</v>
      </c>
      <c r="J30" s="100">
        <f>IF(SER_hh_tesh_in!J30=0,0,SER_hh_tesh_in!J30/SER_summary!J$27)</f>
        <v>0</v>
      </c>
      <c r="K30" s="100">
        <f>IF(SER_hh_tesh_in!K30=0,0,SER_hh_tesh_in!K30/SER_summary!K$27)</f>
        <v>0</v>
      </c>
      <c r="L30" s="100">
        <f>IF(SER_hh_tesh_in!L30=0,0,SER_hh_tesh_in!L30/SER_summary!L$27)</f>
        <v>0</v>
      </c>
      <c r="M30" s="100">
        <f>IF(SER_hh_tesh_in!M30=0,0,SER_hh_tesh_in!M30/SER_summary!M$27)</f>
        <v>0</v>
      </c>
      <c r="N30" s="100">
        <f>IF(SER_hh_tesh_in!N30=0,0,SER_hh_tesh_in!N30/SER_summary!N$27)</f>
        <v>0</v>
      </c>
      <c r="O30" s="100">
        <f>IF(SER_hh_tesh_in!O30=0,0,SER_hh_tesh_in!O30/SER_summary!O$27)</f>
        <v>0</v>
      </c>
      <c r="P30" s="100">
        <f>IF(SER_hh_tesh_in!P30=0,0,SER_hh_tesh_in!P30/SER_summary!P$27)</f>
        <v>0</v>
      </c>
      <c r="Q30" s="100">
        <f>IF(SER_hh_tesh_in!Q30=0,0,SER_hh_tesh_in!Q30/SER_summary!Q$27)</f>
        <v>0</v>
      </c>
    </row>
    <row r="31" spans="1:17" ht="12" customHeight="1" x14ac:dyDescent="0.25">
      <c r="A31" s="88" t="s">
        <v>98</v>
      </c>
      <c r="B31" s="100"/>
      <c r="C31" s="100">
        <f>IF(SER_hh_tesh_in!C31=0,0,SER_hh_tesh_in!C31/SER_summary!C$27)</f>
        <v>16.109386247098055</v>
      </c>
      <c r="D31" s="100">
        <f>IF(SER_hh_tesh_in!D31=0,0,SER_hh_tesh_in!D31/SER_summary!D$27)</f>
        <v>16.190459377031893</v>
      </c>
      <c r="E31" s="100">
        <f>IF(SER_hh_tesh_in!E31=0,0,SER_hh_tesh_in!E31/SER_summary!E$27)</f>
        <v>16.178664775776163</v>
      </c>
      <c r="F31" s="100">
        <f>IF(SER_hh_tesh_in!F31=0,0,SER_hh_tesh_in!F31/SER_summary!F$27)</f>
        <v>16.415537082878764</v>
      </c>
      <c r="G31" s="100">
        <f>IF(SER_hh_tesh_in!G31=0,0,SER_hh_tesh_in!G31/SER_summary!G$27)</f>
        <v>16.541289983400659</v>
      </c>
      <c r="H31" s="100">
        <f>IF(SER_hh_tesh_in!H31=0,0,SER_hh_tesh_in!H31/SER_summary!H$27)</f>
        <v>16.720905736768408</v>
      </c>
      <c r="I31" s="100">
        <f>IF(SER_hh_tesh_in!I31=0,0,SER_hh_tesh_in!I31/SER_summary!I$27)</f>
        <v>17.020572555150821</v>
      </c>
      <c r="J31" s="100">
        <f>IF(SER_hh_tesh_in!J31=0,0,SER_hh_tesh_in!J31/SER_summary!J$27)</f>
        <v>17.26504259473931</v>
      </c>
      <c r="K31" s="100">
        <f>IF(SER_hh_tesh_in!K31=0,0,SER_hh_tesh_in!K31/SER_summary!K$27)</f>
        <v>17.239458208992698</v>
      </c>
      <c r="L31" s="100">
        <f>IF(SER_hh_tesh_in!L31=0,0,SER_hh_tesh_in!L31/SER_summary!L$27)</f>
        <v>17.444423519324332</v>
      </c>
      <c r="M31" s="100">
        <f>IF(SER_hh_tesh_in!M31=0,0,SER_hh_tesh_in!M31/SER_summary!M$27)</f>
        <v>17.504595663323041</v>
      </c>
      <c r="N31" s="100">
        <f>IF(SER_hh_tesh_in!N31=0,0,SER_hh_tesh_in!N31/SER_summary!N$27)</f>
        <v>17.546466793139484</v>
      </c>
      <c r="O31" s="100">
        <f>IF(SER_hh_tesh_in!O31=0,0,SER_hh_tesh_in!O31/SER_summary!O$27)</f>
        <v>17.814902455861361</v>
      </c>
      <c r="P31" s="100">
        <f>IF(SER_hh_tesh_in!P31=0,0,SER_hh_tesh_in!P31/SER_summary!P$27)</f>
        <v>17.719971499952035</v>
      </c>
      <c r="Q31" s="100">
        <f>IF(SER_hh_tesh_in!Q31=0,0,SER_hh_tesh_in!Q31/SER_summary!Q$27)</f>
        <v>17.670706938458004</v>
      </c>
    </row>
    <row r="32" spans="1:17" ht="12" customHeight="1" x14ac:dyDescent="0.25">
      <c r="A32" s="88" t="s">
        <v>34</v>
      </c>
      <c r="B32" s="100"/>
      <c r="C32" s="100">
        <f>IF(SER_hh_tesh_in!C32=0,0,SER_hh_tesh_in!C32/SER_summary!C$27)</f>
        <v>0</v>
      </c>
      <c r="D32" s="100">
        <f>IF(SER_hh_tesh_in!D32=0,0,SER_hh_tesh_in!D32/SER_summary!D$27)</f>
        <v>0</v>
      </c>
      <c r="E32" s="100">
        <f>IF(SER_hh_tesh_in!E32=0,0,SER_hh_tesh_in!E32/SER_summary!E$27)</f>
        <v>0</v>
      </c>
      <c r="F32" s="100">
        <f>IF(SER_hh_tesh_in!F32=0,0,SER_hh_tesh_in!F32/SER_summary!F$27)</f>
        <v>0</v>
      </c>
      <c r="G32" s="100">
        <f>IF(SER_hh_tesh_in!G32=0,0,SER_hh_tesh_in!G32/SER_summary!G$27)</f>
        <v>0</v>
      </c>
      <c r="H32" s="100">
        <f>IF(SER_hh_tesh_in!H32=0,0,SER_hh_tesh_in!H32/SER_summary!H$27)</f>
        <v>0</v>
      </c>
      <c r="I32" s="100">
        <f>IF(SER_hh_tesh_in!I32=0,0,SER_hh_tesh_in!I32/SER_summary!I$27)</f>
        <v>0</v>
      </c>
      <c r="J32" s="100">
        <f>IF(SER_hh_tesh_in!J32=0,0,SER_hh_tesh_in!J32/SER_summary!J$27)</f>
        <v>0</v>
      </c>
      <c r="K32" s="100">
        <f>IF(SER_hh_tesh_in!K32=0,0,SER_hh_tesh_in!K32/SER_summary!K$27)</f>
        <v>0</v>
      </c>
      <c r="L32" s="100">
        <f>IF(SER_hh_tesh_in!L32=0,0,SER_hh_tesh_in!L32/SER_summary!L$27)</f>
        <v>0</v>
      </c>
      <c r="M32" s="100">
        <f>IF(SER_hh_tesh_in!M32=0,0,SER_hh_tesh_in!M32/SER_summary!M$27)</f>
        <v>0</v>
      </c>
      <c r="N32" s="100">
        <f>IF(SER_hh_tesh_in!N32=0,0,SER_hh_tesh_in!N32/SER_summary!N$27)</f>
        <v>0</v>
      </c>
      <c r="O32" s="100">
        <f>IF(SER_hh_tesh_in!O32=0,0,SER_hh_tesh_in!O32/SER_summary!O$27)</f>
        <v>0</v>
      </c>
      <c r="P32" s="100">
        <f>IF(SER_hh_tesh_in!P32=0,0,SER_hh_tesh_in!P32/SER_summary!P$27)</f>
        <v>0</v>
      </c>
      <c r="Q32" s="100">
        <f>IF(SER_hh_tesh_in!Q32=0,0,SER_hh_tesh_in!Q32/SER_summary!Q$27)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IF(SER_hh_tesh_in!C33=0,0,SER_hh_tesh_in!C33/SER_summary!C$27)</f>
        <v>15.360294623993131</v>
      </c>
      <c r="D33" s="18">
        <f>IF(SER_hh_tesh_in!D33=0,0,SER_hh_tesh_in!D33/SER_summary!D$27)</f>
        <v>15.415280198859719</v>
      </c>
      <c r="E33" s="18">
        <f>IF(SER_hh_tesh_in!E33=0,0,SER_hh_tesh_in!E33/SER_summary!E$27)</f>
        <v>15.36626145591716</v>
      </c>
      <c r="F33" s="18">
        <f>IF(SER_hh_tesh_in!F33=0,0,SER_hh_tesh_in!F33/SER_summary!F$27)</f>
        <v>15.520837939699533</v>
      </c>
      <c r="G33" s="18">
        <f>IF(SER_hh_tesh_in!G33=0,0,SER_hh_tesh_in!G33/SER_summary!G$27)</f>
        <v>15.631068447545843</v>
      </c>
      <c r="H33" s="18">
        <f>IF(SER_hh_tesh_in!H33=0,0,SER_hh_tesh_in!H33/SER_summary!H$27)</f>
        <v>15.809452403759959</v>
      </c>
      <c r="I33" s="18">
        <f>IF(SER_hh_tesh_in!I33=0,0,SER_hh_tesh_in!I33/SER_summary!I$27)</f>
        <v>16.074105971689825</v>
      </c>
      <c r="J33" s="18">
        <f>IF(SER_hh_tesh_in!J33=0,0,SER_hh_tesh_in!J33/SER_summary!J$27)</f>
        <v>16.232607932693121</v>
      </c>
      <c r="K33" s="18">
        <f>IF(SER_hh_tesh_in!K33=0,0,SER_hh_tesh_in!K33/SER_summary!K$27)</f>
        <v>16.084464331513765</v>
      </c>
      <c r="L33" s="18">
        <f>IF(SER_hh_tesh_in!L33=0,0,SER_hh_tesh_in!L33/SER_summary!L$27)</f>
        <v>16.279838877874777</v>
      </c>
      <c r="M33" s="18">
        <f>IF(SER_hh_tesh_in!M33=0,0,SER_hh_tesh_in!M33/SER_summary!M$27)</f>
        <v>16.312209375215517</v>
      </c>
      <c r="N33" s="18">
        <f>IF(SER_hh_tesh_in!N33=0,0,SER_hh_tesh_in!N33/SER_summary!N$27)</f>
        <v>16.37310859437164</v>
      </c>
      <c r="O33" s="18">
        <f>IF(SER_hh_tesh_in!O33=0,0,SER_hh_tesh_in!O33/SER_summary!O$27)</f>
        <v>16.571668254144516</v>
      </c>
      <c r="P33" s="18">
        <f>IF(SER_hh_tesh_in!P33=0,0,SER_hh_tesh_in!P33/SER_summary!P$27)</f>
        <v>17.123259675652626</v>
      </c>
      <c r="Q33" s="18">
        <f>IF(SER_hh_tesh_in!Q33=0,0,SER_hh_tesh_in!Q33/SER_summary!Q$27)</f>
        <v>17.267270403649025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/>
      <c r="C3" s="106">
        <f>IF(SER_hh_emih_in!C3=0,0,SER_hh_emih_in!C3/SER_summary!C$27)</f>
        <v>42.7108776911845</v>
      </c>
      <c r="D3" s="106">
        <f>IF(SER_hh_emih_in!D3=0,0,SER_hh_emih_in!D3/SER_summary!D$27)</f>
        <v>37.925514894981568</v>
      </c>
      <c r="E3" s="106">
        <f>IF(SER_hh_emih_in!E3=0,0,SER_hh_emih_in!E3/SER_summary!E$27)</f>
        <v>44.040673421528467</v>
      </c>
      <c r="F3" s="106">
        <f>IF(SER_hh_emih_in!F3=0,0,SER_hh_emih_in!F3/SER_summary!F$27)</f>
        <v>46.045255773774095</v>
      </c>
      <c r="G3" s="106">
        <f>IF(SER_hh_emih_in!G3=0,0,SER_hh_emih_in!G3/SER_summary!G$27)</f>
        <v>37.663215413790141</v>
      </c>
      <c r="H3" s="106">
        <f>IF(SER_hh_emih_in!H3=0,0,SER_hh_emih_in!H3/SER_summary!H$27)</f>
        <v>37.863824733450812</v>
      </c>
      <c r="I3" s="106">
        <f>IF(SER_hh_emih_in!I3=0,0,SER_hh_emih_in!I3/SER_summary!I$27)</f>
        <v>27.164055240281499</v>
      </c>
      <c r="J3" s="106">
        <f>IF(SER_hh_emih_in!J3=0,0,SER_hh_emih_in!J3/SER_summary!J$27)</f>
        <v>32.16544615627722</v>
      </c>
      <c r="K3" s="106">
        <f>IF(SER_hh_emih_in!K3=0,0,SER_hh_emih_in!K3/SER_summary!K$27)</f>
        <v>8.9975099710076218</v>
      </c>
      <c r="L3" s="106">
        <f>IF(SER_hh_emih_in!L3=0,0,SER_hh_emih_in!L3/SER_summary!L$27)</f>
        <v>11.984028147711475</v>
      </c>
      <c r="M3" s="106">
        <f>IF(SER_hh_emih_in!M3=0,0,SER_hh_emih_in!M3/SER_summary!M$27)</f>
        <v>25.926188837466384</v>
      </c>
      <c r="N3" s="106">
        <f>IF(SER_hh_emih_in!N3=0,0,SER_hh_emih_in!N3/SER_summary!N$27)</f>
        <v>12.877960812797745</v>
      </c>
      <c r="O3" s="106">
        <f>IF(SER_hh_emih_in!O3=0,0,SER_hh_emih_in!O3/SER_summary!O$27)</f>
        <v>23.351601870292022</v>
      </c>
      <c r="P3" s="106">
        <f>IF(SER_hh_emih_in!P3=0,0,SER_hh_emih_in!P3/SER_summary!P$27)</f>
        <v>15.726231642948557</v>
      </c>
      <c r="Q3" s="106">
        <f>IF(SER_hh_emih_in!Q3=0,0,SER_hh_emih_in!Q3/SER_summary!Q$27)</f>
        <v>18.617838264537358</v>
      </c>
    </row>
    <row r="4" spans="1:17" ht="12.95" customHeight="1" x14ac:dyDescent="0.25">
      <c r="A4" s="90" t="s">
        <v>44</v>
      </c>
      <c r="B4" s="101"/>
      <c r="C4" s="101">
        <f>IF(SER_hh_emih_in!C4=0,0,SER_hh_emih_in!C4/SER_summary!C$27)</f>
        <v>35.036851789596035</v>
      </c>
      <c r="D4" s="101">
        <f>IF(SER_hh_emih_in!D4=0,0,SER_hh_emih_in!D4/SER_summary!D$27)</f>
        <v>33.203431919426322</v>
      </c>
      <c r="E4" s="101">
        <f>IF(SER_hh_emih_in!E4=0,0,SER_hh_emih_in!E4/SER_summary!E$27)</f>
        <v>40.153961503147428</v>
      </c>
      <c r="F4" s="101">
        <f>IF(SER_hh_emih_in!F4=0,0,SER_hh_emih_in!F4/SER_summary!F$27)</f>
        <v>41.859671422454952</v>
      </c>
      <c r="G4" s="101">
        <f>IF(SER_hh_emih_in!G4=0,0,SER_hh_emih_in!G4/SER_summary!G$27)</f>
        <v>33.40741035941862</v>
      </c>
      <c r="H4" s="101">
        <f>IF(SER_hh_emih_in!H4=0,0,SER_hh_emih_in!H4/SER_summary!H$27)</f>
        <v>33.946893366128414</v>
      </c>
      <c r="I4" s="101">
        <f>IF(SER_hh_emih_in!I4=0,0,SER_hh_emih_in!I4/SER_summary!I$27)</f>
        <v>22.504860311854205</v>
      </c>
      <c r="J4" s="101">
        <f>IF(SER_hh_emih_in!J4=0,0,SER_hh_emih_in!J4/SER_summary!J$27)</f>
        <v>26.096621783525165</v>
      </c>
      <c r="K4" s="101">
        <f>IF(SER_hh_emih_in!K4=0,0,SER_hh_emih_in!K4/SER_summary!K$27)</f>
        <v>0.93825737468348214</v>
      </c>
      <c r="L4" s="101">
        <f>IF(SER_hh_emih_in!L4=0,0,SER_hh_emih_in!L4/SER_summary!L$27)</f>
        <v>7.1502412958194794</v>
      </c>
      <c r="M4" s="101">
        <f>IF(SER_hh_emih_in!M4=0,0,SER_hh_emih_in!M4/SER_summary!M$27)</f>
        <v>21.917652755298835</v>
      </c>
      <c r="N4" s="101">
        <f>IF(SER_hh_emih_in!N4=0,0,SER_hh_emih_in!N4/SER_summary!N$27)</f>
        <v>8.818268214723874</v>
      </c>
      <c r="O4" s="101">
        <f>IF(SER_hh_emih_in!O4=0,0,SER_hh_emih_in!O4/SER_summary!O$27)</f>
        <v>14.979643727710725</v>
      </c>
      <c r="P4" s="101">
        <f>IF(SER_hh_emih_in!P4=0,0,SER_hh_emih_in!P4/SER_summary!P$27)</f>
        <v>10.828105447268511</v>
      </c>
      <c r="Q4" s="101">
        <f>IF(SER_hh_emih_in!Q4=0,0,SER_hh_emih_in!Q4/SER_summary!Q$27)</f>
        <v>15.677290688522278</v>
      </c>
    </row>
    <row r="5" spans="1:17" ht="12" customHeight="1" x14ac:dyDescent="0.25">
      <c r="A5" s="88" t="s">
        <v>38</v>
      </c>
      <c r="B5" s="100"/>
      <c r="C5" s="100">
        <f>IF(SER_hh_emih_in!C5=0,0,SER_hh_emih_in!C5/SER_summary!C$27)</f>
        <v>0</v>
      </c>
      <c r="D5" s="100">
        <f>IF(SER_hh_emih_in!D5=0,0,SER_hh_emih_in!D5/SER_summary!D$27)</f>
        <v>70.868841784728644</v>
      </c>
      <c r="E5" s="100">
        <f>IF(SER_hh_emih_in!E5=0,0,SER_hh_emih_in!E5/SER_summary!E$27)</f>
        <v>138.83045463851263</v>
      </c>
      <c r="F5" s="100">
        <f>IF(SER_hh_emih_in!F5=0,0,SER_hh_emih_in!F5/SER_summary!F$27)</f>
        <v>152.14299962668483</v>
      </c>
      <c r="G5" s="100">
        <f>IF(SER_hh_emih_in!G5=0,0,SER_hh_emih_in!G5/SER_summary!G$27)</f>
        <v>0</v>
      </c>
      <c r="H5" s="100">
        <f>IF(SER_hh_emih_in!H5=0,0,SER_hh_emih_in!H5/SER_summary!H$27)</f>
        <v>140.73358990501833</v>
      </c>
      <c r="I5" s="100">
        <f>IF(SER_hh_emih_in!I5=0,0,SER_hh_emih_in!I5/SER_summary!I$27)</f>
        <v>0</v>
      </c>
      <c r="J5" s="100">
        <f>IF(SER_hh_emih_in!J5=0,0,SER_hh_emih_in!J5/SER_summary!J$27)</f>
        <v>0</v>
      </c>
      <c r="K5" s="100">
        <f>IF(SER_hh_emih_in!K5=0,0,SER_hh_emih_in!K5/SER_summary!K$27)</f>
        <v>0</v>
      </c>
      <c r="L5" s="100">
        <f>IF(SER_hh_emih_in!L5=0,0,SER_hh_emih_in!L5/SER_summary!L$27)</f>
        <v>98.799670789685223</v>
      </c>
      <c r="M5" s="100">
        <f>IF(SER_hh_emih_in!M5=0,0,SER_hh_emih_in!M5/SER_summary!M$27)</f>
        <v>85.848421123139104</v>
      </c>
      <c r="N5" s="100">
        <f>IF(SER_hh_emih_in!N5=0,0,SER_hh_emih_in!N5/SER_summary!N$27)</f>
        <v>79.105469832628742</v>
      </c>
      <c r="O5" s="100">
        <f>IF(SER_hh_emih_in!O5=0,0,SER_hh_emih_in!O5/SER_summary!O$27)</f>
        <v>78.200511803663716</v>
      </c>
      <c r="P5" s="100">
        <f>IF(SER_hh_emih_in!P5=0,0,SER_hh_emih_in!P5/SER_summary!P$27)</f>
        <v>0</v>
      </c>
      <c r="Q5" s="100">
        <f>IF(SER_hh_emih_in!Q5=0,0,SER_hh_emih_in!Q5/SER_summary!Q$27)</f>
        <v>0</v>
      </c>
    </row>
    <row r="6" spans="1:17" ht="12" customHeight="1" x14ac:dyDescent="0.25">
      <c r="A6" s="88" t="s">
        <v>66</v>
      </c>
      <c r="B6" s="100"/>
      <c r="C6" s="100">
        <f>IF(SER_hh_emih_in!C6=0,0,SER_hh_emih_in!C6/SER_summary!C$27)</f>
        <v>0</v>
      </c>
      <c r="D6" s="100">
        <f>IF(SER_hh_emih_in!D6=0,0,SER_hh_emih_in!D6/SER_summary!D$27)</f>
        <v>0</v>
      </c>
      <c r="E6" s="100">
        <f>IF(SER_hh_emih_in!E6=0,0,SER_hh_emih_in!E6/SER_summary!E$27)</f>
        <v>0</v>
      </c>
      <c r="F6" s="100">
        <f>IF(SER_hh_emih_in!F6=0,0,SER_hh_emih_in!F6/SER_summary!F$27)</f>
        <v>0</v>
      </c>
      <c r="G6" s="100">
        <f>IF(SER_hh_emih_in!G6=0,0,SER_hh_emih_in!G6/SER_summary!G$27)</f>
        <v>0</v>
      </c>
      <c r="H6" s="100">
        <f>IF(SER_hh_emih_in!H6=0,0,SER_hh_emih_in!H6/SER_summary!H$27)</f>
        <v>0</v>
      </c>
      <c r="I6" s="100">
        <f>IF(SER_hh_emih_in!I6=0,0,SER_hh_emih_in!I6/SER_summary!I$27)</f>
        <v>0</v>
      </c>
      <c r="J6" s="100">
        <f>IF(SER_hh_emih_in!J6=0,0,SER_hh_emih_in!J6/SER_summary!J$27)</f>
        <v>0</v>
      </c>
      <c r="K6" s="100">
        <f>IF(SER_hh_emih_in!K6=0,0,SER_hh_emih_in!K6/SER_summary!K$27)</f>
        <v>0</v>
      </c>
      <c r="L6" s="100">
        <f>IF(SER_hh_emih_in!L6=0,0,SER_hh_emih_in!L6/SER_summary!L$27)</f>
        <v>0</v>
      </c>
      <c r="M6" s="100">
        <f>IF(SER_hh_emih_in!M6=0,0,SER_hh_emih_in!M6/SER_summary!M$27)</f>
        <v>0</v>
      </c>
      <c r="N6" s="100">
        <f>IF(SER_hh_emih_in!N6=0,0,SER_hh_emih_in!N6/SER_summary!N$27)</f>
        <v>0</v>
      </c>
      <c r="O6" s="100">
        <f>IF(SER_hh_emih_in!O6=0,0,SER_hh_emih_in!O6/SER_summary!O$27)</f>
        <v>0</v>
      </c>
      <c r="P6" s="100">
        <f>IF(SER_hh_emih_in!P6=0,0,SER_hh_emih_in!P6/SER_summary!P$27)</f>
        <v>0</v>
      </c>
      <c r="Q6" s="100">
        <f>IF(SER_hh_emih_in!Q6=0,0,SER_hh_emih_in!Q6/SER_summary!Q$27)</f>
        <v>0</v>
      </c>
    </row>
    <row r="7" spans="1:17" ht="12" customHeight="1" x14ac:dyDescent="0.25">
      <c r="A7" s="88" t="s">
        <v>99</v>
      </c>
      <c r="B7" s="100"/>
      <c r="C7" s="100">
        <f>IF(SER_hh_emih_in!C7=0,0,SER_hh_emih_in!C7/SER_summary!C$27)</f>
        <v>54.63661445681845</v>
      </c>
      <c r="D7" s="100">
        <f>IF(SER_hh_emih_in!D7=0,0,SER_hh_emih_in!D7/SER_summary!D$27)</f>
        <v>75.345934853678827</v>
      </c>
      <c r="E7" s="100">
        <f>IF(SER_hh_emih_in!E7=0,0,SER_hh_emih_in!E7/SER_summary!E$27)</f>
        <v>59.906354982491152</v>
      </c>
      <c r="F7" s="100">
        <f>IF(SER_hh_emih_in!F7=0,0,SER_hh_emih_in!F7/SER_summary!F$27)</f>
        <v>74.202742201015155</v>
      </c>
      <c r="G7" s="100">
        <f>IF(SER_hh_emih_in!G7=0,0,SER_hh_emih_in!G7/SER_summary!G$27)</f>
        <v>62.525084094876171</v>
      </c>
      <c r="H7" s="100">
        <f>IF(SER_hh_emih_in!H7=0,0,SER_hh_emih_in!H7/SER_summary!H$27)</f>
        <v>65.918781909990074</v>
      </c>
      <c r="I7" s="100">
        <f>IF(SER_hh_emih_in!I7=0,0,SER_hh_emih_in!I7/SER_summary!I$27)</f>
        <v>59.009232446401349</v>
      </c>
      <c r="J7" s="100">
        <f>IF(SER_hh_emih_in!J7=0,0,SER_hh_emih_in!J7/SER_summary!J$27)</f>
        <v>64.733422167806054</v>
      </c>
      <c r="K7" s="100">
        <f>IF(SER_hh_emih_in!K7=0,0,SER_hh_emih_in!K7/SER_summary!K$27)</f>
        <v>51.431611015580259</v>
      </c>
      <c r="L7" s="100">
        <f>IF(SER_hh_emih_in!L7=0,0,SER_hh_emih_in!L7/SER_summary!L$27)</f>
        <v>61.978162214801912</v>
      </c>
      <c r="M7" s="100">
        <f>IF(SER_hh_emih_in!M7=0,0,SER_hh_emih_in!M7/SER_summary!M$27)</f>
        <v>46.620727287407135</v>
      </c>
      <c r="N7" s="100">
        <f>IF(SER_hh_emih_in!N7=0,0,SER_hh_emih_in!N7/SER_summary!N$27)</f>
        <v>56.982107394005453</v>
      </c>
      <c r="O7" s="100">
        <f>IF(SER_hh_emih_in!O7=0,0,SER_hh_emih_in!O7/SER_summary!O$27)</f>
        <v>45.047267983526737</v>
      </c>
      <c r="P7" s="100">
        <f>IF(SER_hh_emih_in!P7=0,0,SER_hh_emih_in!P7/SER_summary!P$27)</f>
        <v>34.983788087603322</v>
      </c>
      <c r="Q7" s="100">
        <f>IF(SER_hh_emih_in!Q7=0,0,SER_hh_emih_in!Q7/SER_summary!Q$27)</f>
        <v>45.967269907047196</v>
      </c>
    </row>
    <row r="8" spans="1:17" ht="12" customHeight="1" x14ac:dyDescent="0.25">
      <c r="A8" s="88" t="s">
        <v>101</v>
      </c>
      <c r="B8" s="100"/>
      <c r="C8" s="100">
        <f>IF(SER_hh_emih_in!C8=0,0,SER_hh_emih_in!C8/SER_summary!C$27)</f>
        <v>0</v>
      </c>
      <c r="D8" s="100">
        <f>IF(SER_hh_emih_in!D8=0,0,SER_hh_emih_in!D8/SER_summary!D$27)</f>
        <v>0</v>
      </c>
      <c r="E8" s="100">
        <f>IF(SER_hh_emih_in!E8=0,0,SER_hh_emih_in!E8/SER_summary!E$27)</f>
        <v>0</v>
      </c>
      <c r="F8" s="100">
        <f>IF(SER_hh_emih_in!F8=0,0,SER_hh_emih_in!F8/SER_summary!F$27)</f>
        <v>0</v>
      </c>
      <c r="G8" s="100">
        <f>IF(SER_hh_emih_in!G8=0,0,SER_hh_emih_in!G8/SER_summary!G$27)</f>
        <v>34.134623716359755</v>
      </c>
      <c r="H8" s="100">
        <f>IF(SER_hh_emih_in!H8=0,0,SER_hh_emih_in!H8/SER_summary!H$27)</f>
        <v>31.272820146746497</v>
      </c>
      <c r="I8" s="100">
        <f>IF(SER_hh_emih_in!I8=0,0,SER_hh_emih_in!I8/SER_summary!I$27)</f>
        <v>28.099235187897694</v>
      </c>
      <c r="J8" s="100">
        <f>IF(SER_hh_emih_in!J8=0,0,SER_hh_emih_in!J8/SER_summary!J$27)</f>
        <v>29.996696439205511</v>
      </c>
      <c r="K8" s="100">
        <f>IF(SER_hh_emih_in!K8=0,0,SER_hh_emih_in!K8/SER_summary!K$27)</f>
        <v>27.567170883621394</v>
      </c>
      <c r="L8" s="100">
        <f>IF(SER_hh_emih_in!L8=0,0,SER_hh_emih_in!L8/SER_summary!L$27)</f>
        <v>27.785164764535377</v>
      </c>
      <c r="M8" s="100">
        <f>IF(SER_hh_emih_in!M8=0,0,SER_hh_emih_in!M8/SER_summary!M$27)</f>
        <v>25.444144590291103</v>
      </c>
      <c r="N8" s="100">
        <f>IF(SER_hh_emih_in!N8=0,0,SER_hh_emih_in!N8/SER_summary!N$27)</f>
        <v>24.008490891757912</v>
      </c>
      <c r="O8" s="100">
        <f>IF(SER_hh_emih_in!O8=0,0,SER_hh_emih_in!O8/SER_summary!O$27)</f>
        <v>22.937343922488349</v>
      </c>
      <c r="P8" s="100">
        <f>IF(SER_hh_emih_in!P8=0,0,SER_hh_emih_in!P8/SER_summary!P$27)</f>
        <v>21.229147515308821</v>
      </c>
      <c r="Q8" s="100">
        <f>IF(SER_hh_emih_in!Q8=0,0,SER_hh_emih_in!Q8/SER_summary!Q$27)</f>
        <v>20.880584713794459</v>
      </c>
    </row>
    <row r="9" spans="1:17" ht="12" customHeight="1" x14ac:dyDescent="0.25">
      <c r="A9" s="88" t="s">
        <v>106</v>
      </c>
      <c r="B9" s="100"/>
      <c r="C9" s="100">
        <f>IF(SER_hh_emih_in!C9=0,0,SER_hh_emih_in!C9/SER_summary!C$27)</f>
        <v>61.932909057068315</v>
      </c>
      <c r="D9" s="100">
        <f>IF(SER_hh_emih_in!D9=0,0,SER_hh_emih_in!D9/SER_summary!D$27)</f>
        <v>55.961462696569605</v>
      </c>
      <c r="E9" s="100">
        <f>IF(SER_hh_emih_in!E9=0,0,SER_hh_emih_in!E9/SER_summary!E$27)</f>
        <v>55.860347539619738</v>
      </c>
      <c r="F9" s="100">
        <f>IF(SER_hh_emih_in!F9=0,0,SER_hh_emih_in!F9/SER_summary!F$27)</f>
        <v>52.853186834555579</v>
      </c>
      <c r="G9" s="100">
        <f>IF(SER_hh_emih_in!G9=0,0,SER_hh_emih_in!G9/SER_summary!G$27)</f>
        <v>46.956991595282652</v>
      </c>
      <c r="H9" s="100">
        <f>IF(SER_hh_emih_in!H9=0,0,SER_hh_emih_in!H9/SER_summary!H$27)</f>
        <v>42.202556388027354</v>
      </c>
      <c r="I9" s="100">
        <f>IF(SER_hh_emih_in!I9=0,0,SER_hh_emih_in!I9/SER_summary!I$27)</f>
        <v>38.997732116543929</v>
      </c>
      <c r="J9" s="100">
        <f>IF(SER_hh_emih_in!J9=0,0,SER_hh_emih_in!J9/SER_summary!J$27)</f>
        <v>42.192564680716693</v>
      </c>
      <c r="K9" s="100">
        <f>IF(SER_hh_emih_in!K9=0,0,SER_hh_emih_in!K9/SER_summary!K$27)</f>
        <v>0</v>
      </c>
      <c r="L9" s="100">
        <f>IF(SER_hh_emih_in!L9=0,0,SER_hh_emih_in!L9/SER_summary!L$27)</f>
        <v>0</v>
      </c>
      <c r="M9" s="100">
        <f>IF(SER_hh_emih_in!M9=0,0,SER_hh_emih_in!M9/SER_summary!M$27)</f>
        <v>36.522600913660533</v>
      </c>
      <c r="N9" s="100">
        <f>IF(SER_hh_emih_in!N9=0,0,SER_hh_emih_in!N9/SER_summary!N$27)</f>
        <v>34.089250562956479</v>
      </c>
      <c r="O9" s="100">
        <f>IF(SER_hh_emih_in!O9=0,0,SER_hh_emih_in!O9/SER_summary!O$27)</f>
        <v>32.2168483493979</v>
      </c>
      <c r="P9" s="100">
        <f>IF(SER_hh_emih_in!P9=0,0,SER_hh_emih_in!P9/SER_summary!P$27)</f>
        <v>31.323625599868997</v>
      </c>
      <c r="Q9" s="100">
        <f>IF(SER_hh_emih_in!Q9=0,0,SER_hh_emih_in!Q9/SER_summary!Q$27)</f>
        <v>31.172998355048399</v>
      </c>
    </row>
    <row r="10" spans="1:17" ht="12" customHeight="1" x14ac:dyDescent="0.25">
      <c r="A10" s="88" t="s">
        <v>34</v>
      </c>
      <c r="B10" s="100"/>
      <c r="C10" s="100">
        <f>IF(SER_hh_emih_in!C10=0,0,SER_hh_emih_in!C10/SER_summary!C$27)</f>
        <v>80.158870302444555</v>
      </c>
      <c r="D10" s="100">
        <f>IF(SER_hh_emih_in!D10=0,0,SER_hh_emih_in!D10/SER_summary!D$27)</f>
        <v>66.232579238759072</v>
      </c>
      <c r="E10" s="100">
        <f>IF(SER_hh_emih_in!E10=0,0,SER_hh_emih_in!E10/SER_summary!E$27)</f>
        <v>65.58080919338407</v>
      </c>
      <c r="F10" s="100">
        <f>IF(SER_hh_emih_in!F10=0,0,SER_hh_emih_in!F10/SER_summary!F$27)</f>
        <v>55.944517697345319</v>
      </c>
      <c r="G10" s="100">
        <f>IF(SER_hh_emih_in!G10=0,0,SER_hh_emih_in!G10/SER_summary!G$27)</f>
        <v>54.793781249448998</v>
      </c>
      <c r="H10" s="100">
        <f>IF(SER_hh_emih_in!H10=0,0,SER_hh_emih_in!H10/SER_summary!H$27)</f>
        <v>51.694571144145264</v>
      </c>
      <c r="I10" s="100">
        <f>IF(SER_hh_emih_in!I10=0,0,SER_hh_emih_in!I10/SER_summary!I$27)</f>
        <v>60.901643289542527</v>
      </c>
      <c r="J10" s="100">
        <f>IF(SER_hh_emih_in!J10=0,0,SER_hh_emih_in!J10/SER_summary!J$27)</f>
        <v>67.307035837511094</v>
      </c>
      <c r="K10" s="100">
        <f>IF(SER_hh_emih_in!K10=0,0,SER_hh_emih_in!K10/SER_summary!K$27)</f>
        <v>58.676023287313711</v>
      </c>
      <c r="L10" s="100">
        <f>IF(SER_hh_emih_in!L10=0,0,SER_hh_emih_in!L10/SER_summary!L$27)</f>
        <v>54.85238003338084</v>
      </c>
      <c r="M10" s="100">
        <f>IF(SER_hh_emih_in!M10=0,0,SER_hh_emih_in!M10/SER_summary!M$27)</f>
        <v>46.728400378759154</v>
      </c>
      <c r="N10" s="100">
        <f>IF(SER_hh_emih_in!N10=0,0,SER_hh_emih_in!N10/SER_summary!N$27)</f>
        <v>42.542757674674434</v>
      </c>
      <c r="O10" s="100">
        <f>IF(SER_hh_emih_in!O10=0,0,SER_hh_emih_in!O10/SER_summary!O$27)</f>
        <v>41.419960960251736</v>
      </c>
      <c r="P10" s="100">
        <f>IF(SER_hh_emih_in!P10=0,0,SER_hh_emih_in!P10/SER_summary!P$27)</f>
        <v>40.318797509161655</v>
      </c>
      <c r="Q10" s="100">
        <f>IF(SER_hh_emih_in!Q10=0,0,SER_hh_emih_in!Q10/SER_summary!Q$27)</f>
        <v>39.905831308471527</v>
      </c>
    </row>
    <row r="11" spans="1:17" ht="12" customHeight="1" x14ac:dyDescent="0.25">
      <c r="A11" s="88" t="s">
        <v>61</v>
      </c>
      <c r="B11" s="100"/>
      <c r="C11" s="100">
        <f>IF(SER_hh_emih_in!C11=0,0,SER_hh_emih_in!C11/SER_summary!C$27)</f>
        <v>0</v>
      </c>
      <c r="D11" s="100">
        <f>IF(SER_hh_emih_in!D11=0,0,SER_hh_emih_in!D11/SER_summary!D$27)</f>
        <v>0</v>
      </c>
      <c r="E11" s="100">
        <f>IF(SER_hh_emih_in!E11=0,0,SER_hh_emih_in!E11/SER_summary!E$27)</f>
        <v>0</v>
      </c>
      <c r="F11" s="100">
        <f>IF(SER_hh_emih_in!F11=0,0,SER_hh_emih_in!F11/SER_summary!F$27)</f>
        <v>0</v>
      </c>
      <c r="G11" s="100">
        <f>IF(SER_hh_emih_in!G11=0,0,SER_hh_emih_in!G11/SER_summary!G$27)</f>
        <v>0</v>
      </c>
      <c r="H11" s="100">
        <f>IF(SER_hh_emih_in!H11=0,0,SER_hh_emih_in!H11/SER_summary!H$27)</f>
        <v>0</v>
      </c>
      <c r="I11" s="100">
        <f>IF(SER_hh_emih_in!I11=0,0,SER_hh_emih_in!I11/SER_summary!I$27)</f>
        <v>0</v>
      </c>
      <c r="J11" s="100">
        <f>IF(SER_hh_emih_in!J11=0,0,SER_hh_emih_in!J11/SER_summary!J$27)</f>
        <v>0</v>
      </c>
      <c r="K11" s="100">
        <f>IF(SER_hh_emih_in!K11=0,0,SER_hh_emih_in!K11/SER_summary!K$27)</f>
        <v>0</v>
      </c>
      <c r="L11" s="100">
        <f>IF(SER_hh_emih_in!L11=0,0,SER_hh_emih_in!L11/SER_summary!L$27)</f>
        <v>0</v>
      </c>
      <c r="M11" s="100">
        <f>IF(SER_hh_emih_in!M11=0,0,SER_hh_emih_in!M11/SER_summary!M$27)</f>
        <v>0</v>
      </c>
      <c r="N11" s="100">
        <f>IF(SER_hh_emih_in!N11=0,0,SER_hh_emih_in!N11/SER_summary!N$27)</f>
        <v>0</v>
      </c>
      <c r="O11" s="100">
        <f>IF(SER_hh_emih_in!O11=0,0,SER_hh_emih_in!O11/SER_summary!O$27)</f>
        <v>0</v>
      </c>
      <c r="P11" s="100">
        <f>IF(SER_hh_emih_in!P11=0,0,SER_hh_emih_in!P11/SER_summary!P$27)</f>
        <v>0</v>
      </c>
      <c r="Q11" s="100">
        <f>IF(SER_hh_emih_in!Q11=0,0,SER_hh_emih_in!Q11/SER_summary!Q$27)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IF(SER_hh_emih_in!C12=0,0,SER_hh_emih_in!C12/SER_summary!C$27)</f>
        <v>0</v>
      </c>
      <c r="D12" s="100">
        <f>IF(SER_hh_emih_in!D12=0,0,SER_hh_emih_in!D12/SER_summary!D$27)</f>
        <v>0</v>
      </c>
      <c r="E12" s="100">
        <f>IF(SER_hh_emih_in!E12=0,0,SER_hh_emih_in!E12/SER_summary!E$27)</f>
        <v>0</v>
      </c>
      <c r="F12" s="100">
        <f>IF(SER_hh_emih_in!F12=0,0,SER_hh_emih_in!F12/SER_summary!F$27)</f>
        <v>0</v>
      </c>
      <c r="G12" s="100">
        <f>IF(SER_hh_emih_in!G12=0,0,SER_hh_emih_in!G12/SER_summary!G$27)</f>
        <v>0</v>
      </c>
      <c r="H12" s="100">
        <f>IF(SER_hh_emih_in!H12=0,0,SER_hh_emih_in!H12/SER_summary!H$27)</f>
        <v>0</v>
      </c>
      <c r="I12" s="100">
        <f>IF(SER_hh_emih_in!I12=0,0,SER_hh_emih_in!I12/SER_summary!I$27)</f>
        <v>0</v>
      </c>
      <c r="J12" s="100">
        <f>IF(SER_hh_emih_in!J12=0,0,SER_hh_emih_in!J12/SER_summary!J$27)</f>
        <v>0</v>
      </c>
      <c r="K12" s="100">
        <f>IF(SER_hh_emih_in!K12=0,0,SER_hh_emih_in!K12/SER_summary!K$27)</f>
        <v>0</v>
      </c>
      <c r="L12" s="100">
        <f>IF(SER_hh_emih_in!L12=0,0,SER_hh_emih_in!L12/SER_summary!L$27)</f>
        <v>0</v>
      </c>
      <c r="M12" s="100">
        <f>IF(SER_hh_emih_in!M12=0,0,SER_hh_emih_in!M12/SER_summary!M$27)</f>
        <v>0</v>
      </c>
      <c r="N12" s="100">
        <f>IF(SER_hh_emih_in!N12=0,0,SER_hh_emih_in!N12/SER_summary!N$27)</f>
        <v>0</v>
      </c>
      <c r="O12" s="100">
        <f>IF(SER_hh_emih_in!O12=0,0,SER_hh_emih_in!O12/SER_summary!O$27)</f>
        <v>0</v>
      </c>
      <c r="P12" s="100">
        <f>IF(SER_hh_emih_in!P12=0,0,SER_hh_emih_in!P12/SER_summary!P$27)</f>
        <v>0</v>
      </c>
      <c r="Q12" s="100">
        <f>IF(SER_hh_emih_in!Q12=0,0,SER_hh_emih_in!Q12/SER_summary!Q$27)</f>
        <v>0</v>
      </c>
    </row>
    <row r="13" spans="1:17" ht="12" customHeight="1" x14ac:dyDescent="0.25">
      <c r="A13" s="88" t="s">
        <v>105</v>
      </c>
      <c r="B13" s="100"/>
      <c r="C13" s="100">
        <f>IF(SER_hh_emih_in!C13=0,0,SER_hh_emih_in!C13/SER_summary!C$27)</f>
        <v>0</v>
      </c>
      <c r="D13" s="100">
        <f>IF(SER_hh_emih_in!D13=0,0,SER_hh_emih_in!D13/SER_summary!D$27)</f>
        <v>0</v>
      </c>
      <c r="E13" s="100">
        <f>IF(SER_hh_emih_in!E13=0,0,SER_hh_emih_in!E13/SER_summary!E$27)</f>
        <v>0</v>
      </c>
      <c r="F13" s="100">
        <f>IF(SER_hh_emih_in!F13=0,0,SER_hh_emih_in!F13/SER_summary!F$27)</f>
        <v>0</v>
      </c>
      <c r="G13" s="100">
        <f>IF(SER_hh_emih_in!G13=0,0,SER_hh_emih_in!G13/SER_summary!G$27)</f>
        <v>0</v>
      </c>
      <c r="H13" s="100">
        <f>IF(SER_hh_emih_in!H13=0,0,SER_hh_emih_in!H13/SER_summary!H$27)</f>
        <v>0</v>
      </c>
      <c r="I13" s="100">
        <f>IF(SER_hh_emih_in!I13=0,0,SER_hh_emih_in!I13/SER_summary!I$27)</f>
        <v>0</v>
      </c>
      <c r="J13" s="100">
        <f>IF(SER_hh_emih_in!J13=0,0,SER_hh_emih_in!J13/SER_summary!J$27)</f>
        <v>0</v>
      </c>
      <c r="K13" s="100">
        <f>IF(SER_hh_emih_in!K13=0,0,SER_hh_emih_in!K13/SER_summary!K$27)</f>
        <v>0</v>
      </c>
      <c r="L13" s="100">
        <f>IF(SER_hh_emih_in!L13=0,0,SER_hh_emih_in!L13/SER_summary!L$27)</f>
        <v>0</v>
      </c>
      <c r="M13" s="100">
        <f>IF(SER_hh_emih_in!M13=0,0,SER_hh_emih_in!M13/SER_summary!M$27)</f>
        <v>0</v>
      </c>
      <c r="N13" s="100">
        <f>IF(SER_hh_emih_in!N13=0,0,SER_hh_emih_in!N13/SER_summary!N$27)</f>
        <v>0</v>
      </c>
      <c r="O13" s="100">
        <f>IF(SER_hh_emih_in!O13=0,0,SER_hh_emih_in!O13/SER_summary!O$27)</f>
        <v>0</v>
      </c>
      <c r="P13" s="100">
        <f>IF(SER_hh_emih_in!P13=0,0,SER_hh_emih_in!P13/SER_summary!P$27)</f>
        <v>0</v>
      </c>
      <c r="Q13" s="100">
        <f>IF(SER_hh_emih_in!Q13=0,0,SER_hh_emih_in!Q13/SER_summary!Q$27)</f>
        <v>0</v>
      </c>
    </row>
    <row r="14" spans="1:17" ht="12" customHeight="1" x14ac:dyDescent="0.25">
      <c r="A14" s="51" t="s">
        <v>104</v>
      </c>
      <c r="B14" s="22"/>
      <c r="C14" s="22">
        <f>IF(SER_hh_emih_in!C14=0,0,SER_hh_emih_in!C14/SER_summary!C$27)</f>
        <v>0</v>
      </c>
      <c r="D14" s="22">
        <f>IF(SER_hh_emih_in!D14=0,0,SER_hh_emih_in!D14/SER_summary!D$27)</f>
        <v>0</v>
      </c>
      <c r="E14" s="22">
        <f>IF(SER_hh_emih_in!E14=0,0,SER_hh_emih_in!E14/SER_summary!E$27)</f>
        <v>0</v>
      </c>
      <c r="F14" s="22">
        <f>IF(SER_hh_emih_in!F14=0,0,SER_hh_emih_in!F14/SER_summary!F$27)</f>
        <v>0</v>
      </c>
      <c r="G14" s="22">
        <f>IF(SER_hh_emih_in!G14=0,0,SER_hh_emih_in!G14/SER_summary!G$27)</f>
        <v>0</v>
      </c>
      <c r="H14" s="22">
        <f>IF(SER_hh_emih_in!H14=0,0,SER_hh_emih_in!H14/SER_summary!H$27)</f>
        <v>0</v>
      </c>
      <c r="I14" s="22">
        <f>IF(SER_hh_emih_in!I14=0,0,SER_hh_emih_in!I14/SER_summary!I$27)</f>
        <v>0</v>
      </c>
      <c r="J14" s="22">
        <f>IF(SER_hh_emih_in!J14=0,0,SER_hh_emih_in!J14/SER_summary!J$27)</f>
        <v>0</v>
      </c>
      <c r="K14" s="22">
        <f>IF(SER_hh_emih_in!K14=0,0,SER_hh_emih_in!K14/SER_summary!K$27)</f>
        <v>0</v>
      </c>
      <c r="L14" s="22">
        <f>IF(SER_hh_emih_in!L14=0,0,SER_hh_emih_in!L14/SER_summary!L$27)</f>
        <v>0</v>
      </c>
      <c r="M14" s="22">
        <f>IF(SER_hh_emih_in!M14=0,0,SER_hh_emih_in!M14/SER_summary!M$27)</f>
        <v>0</v>
      </c>
      <c r="N14" s="22">
        <f>IF(SER_hh_emih_in!N14=0,0,SER_hh_emih_in!N14/SER_summary!N$27)</f>
        <v>0</v>
      </c>
      <c r="O14" s="22">
        <f>IF(SER_hh_emih_in!O14=0,0,SER_hh_emih_in!O14/SER_summary!O$27)</f>
        <v>0</v>
      </c>
      <c r="P14" s="22">
        <f>IF(SER_hh_emih_in!P14=0,0,SER_hh_emih_in!P14/SER_summary!P$27)</f>
        <v>0</v>
      </c>
      <c r="Q14" s="22">
        <f>IF(SER_hh_emih_in!Q14=0,0,SER_hh_emih_in!Q14/SER_summary!Q$27)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IF(SER_hh_emih_in!C15=0,0,SER_hh_emih_in!C15/SER_summary!C$27)</f>
        <v>0</v>
      </c>
      <c r="D15" s="104">
        <f>IF(SER_hh_emih_in!D15=0,0,SER_hh_emih_in!D15/SER_summary!D$27)</f>
        <v>0</v>
      </c>
      <c r="E15" s="104">
        <f>IF(SER_hh_emih_in!E15=0,0,SER_hh_emih_in!E15/SER_summary!E$27)</f>
        <v>0</v>
      </c>
      <c r="F15" s="104">
        <f>IF(SER_hh_emih_in!F15=0,0,SER_hh_emih_in!F15/SER_summary!F$27)</f>
        <v>0</v>
      </c>
      <c r="G15" s="104">
        <f>IF(SER_hh_emih_in!G15=0,0,SER_hh_emih_in!G15/SER_summary!G$27)</f>
        <v>0</v>
      </c>
      <c r="H15" s="104">
        <f>IF(SER_hh_emih_in!H15=0,0,SER_hh_emih_in!H15/SER_summary!H$27)</f>
        <v>0</v>
      </c>
      <c r="I15" s="104">
        <f>IF(SER_hh_emih_in!I15=0,0,SER_hh_emih_in!I15/SER_summary!I$27)</f>
        <v>0</v>
      </c>
      <c r="J15" s="104">
        <f>IF(SER_hh_emih_in!J15=0,0,SER_hh_emih_in!J15/SER_summary!J$27)</f>
        <v>0</v>
      </c>
      <c r="K15" s="104">
        <f>IF(SER_hh_emih_in!K15=0,0,SER_hh_emih_in!K15/SER_summary!K$27)</f>
        <v>0</v>
      </c>
      <c r="L15" s="104">
        <f>IF(SER_hh_emih_in!L15=0,0,SER_hh_emih_in!L15/SER_summary!L$27)</f>
        <v>0</v>
      </c>
      <c r="M15" s="104">
        <f>IF(SER_hh_emih_in!M15=0,0,SER_hh_emih_in!M15/SER_summary!M$27)</f>
        <v>0</v>
      </c>
      <c r="N15" s="104">
        <f>IF(SER_hh_emih_in!N15=0,0,SER_hh_emih_in!N15/SER_summary!N$27)</f>
        <v>0</v>
      </c>
      <c r="O15" s="104">
        <f>IF(SER_hh_emih_in!O15=0,0,SER_hh_emih_in!O15/SER_summary!O$27)</f>
        <v>0</v>
      </c>
      <c r="P15" s="104">
        <f>IF(SER_hh_emih_in!P15=0,0,SER_hh_emih_in!P15/SER_summary!P$27)</f>
        <v>0</v>
      </c>
      <c r="Q15" s="104">
        <f>IF(SER_hh_emih_in!Q15=0,0,SER_hh_emih_in!Q15/SER_summary!Q$27)</f>
        <v>0</v>
      </c>
    </row>
    <row r="16" spans="1:17" ht="12.95" customHeight="1" x14ac:dyDescent="0.25">
      <c r="A16" s="90" t="s">
        <v>102</v>
      </c>
      <c r="B16" s="101"/>
      <c r="C16" s="101">
        <f>IF(SER_hh_emih_in!C16=0,0,SER_hh_emih_in!C16/SER_summary!C$27)</f>
        <v>0</v>
      </c>
      <c r="D16" s="101">
        <f>IF(SER_hh_emih_in!D16=0,0,SER_hh_emih_in!D16/SER_summary!D$27)</f>
        <v>0</v>
      </c>
      <c r="E16" s="101">
        <f>IF(SER_hh_emih_in!E16=0,0,SER_hh_emih_in!E16/SER_summary!E$27)</f>
        <v>0</v>
      </c>
      <c r="F16" s="101">
        <f>IF(SER_hh_emih_in!F16=0,0,SER_hh_emih_in!F16/SER_summary!F$27)</f>
        <v>0</v>
      </c>
      <c r="G16" s="101">
        <f>IF(SER_hh_emih_in!G16=0,0,SER_hh_emih_in!G16/SER_summary!G$27)</f>
        <v>3.4739660822853083E-2</v>
      </c>
      <c r="H16" s="101">
        <f>IF(SER_hh_emih_in!H16=0,0,SER_hh_emih_in!H16/SER_summary!H$27)</f>
        <v>4.0998384521887792E-3</v>
      </c>
      <c r="I16" s="101">
        <f>IF(SER_hh_emih_in!I16=0,0,SER_hh_emih_in!I16/SER_summary!I$27)</f>
        <v>8.3792532063996488E-3</v>
      </c>
      <c r="J16" s="101">
        <f>IF(SER_hh_emih_in!J16=0,0,SER_hh_emih_in!J16/SER_summary!J$27)</f>
        <v>0</v>
      </c>
      <c r="K16" s="101">
        <f>IF(SER_hh_emih_in!K16=0,0,SER_hh_emih_in!K16/SER_summary!K$27)</f>
        <v>1.4111420515213635E-2</v>
      </c>
      <c r="L16" s="101">
        <f>IF(SER_hh_emih_in!L16=0,0,SER_hh_emih_in!L16/SER_summary!L$27)</f>
        <v>0</v>
      </c>
      <c r="M16" s="101">
        <f>IF(SER_hh_emih_in!M16=0,0,SER_hh_emih_in!M16/SER_summary!M$27)</f>
        <v>2.6874048016356539E-2</v>
      </c>
      <c r="N16" s="101">
        <f>IF(SER_hh_emih_in!N16=0,0,SER_hh_emih_in!N16/SER_summary!N$27)</f>
        <v>2.9472716259614843E-2</v>
      </c>
      <c r="O16" s="101">
        <f>IF(SER_hh_emih_in!O16=0,0,SER_hh_emih_in!O16/SER_summary!O$27)</f>
        <v>0.19668266907941243</v>
      </c>
      <c r="P16" s="101">
        <f>IF(SER_hh_emih_in!P16=0,0,SER_hh_emih_in!P16/SER_summary!P$27)</f>
        <v>0.10646298564947754</v>
      </c>
      <c r="Q16" s="101">
        <f>IF(SER_hh_emih_in!Q16=0,0,SER_hh_emih_in!Q16/SER_summary!Q$27)</f>
        <v>0.16248785910400906</v>
      </c>
    </row>
    <row r="17" spans="1:17" ht="12.95" customHeight="1" x14ac:dyDescent="0.25">
      <c r="A17" s="88" t="s">
        <v>101</v>
      </c>
      <c r="B17" s="103"/>
      <c r="C17" s="103">
        <f>IF(SER_hh_emih_in!C17=0,0,SER_hh_emih_in!C17/SER_summary!C$27)</f>
        <v>0</v>
      </c>
      <c r="D17" s="103">
        <f>IF(SER_hh_emih_in!D17=0,0,SER_hh_emih_in!D17/SER_summary!D$27)</f>
        <v>0</v>
      </c>
      <c r="E17" s="103">
        <f>IF(SER_hh_emih_in!E17=0,0,SER_hh_emih_in!E17/SER_summary!E$27)</f>
        <v>0</v>
      </c>
      <c r="F17" s="103">
        <f>IF(SER_hh_emih_in!F17=0,0,SER_hh_emih_in!F17/SER_summary!F$27)</f>
        <v>0</v>
      </c>
      <c r="G17" s="103">
        <f>IF(SER_hh_emih_in!G17=0,0,SER_hh_emih_in!G17/SER_summary!G$27)</f>
        <v>0.34470820912730854</v>
      </c>
      <c r="H17" s="103">
        <f>IF(SER_hh_emih_in!H17=0,0,SER_hh_emih_in!H17/SER_summary!H$27)</f>
        <v>0.39943821242958089</v>
      </c>
      <c r="I17" s="103">
        <f>IF(SER_hh_emih_in!I17=0,0,SER_hh_emih_in!I17/SER_summary!I$27)</f>
        <v>0.46521508370675024</v>
      </c>
      <c r="J17" s="103">
        <f>IF(SER_hh_emih_in!J17=0,0,SER_hh_emih_in!J17/SER_summary!J$27)</f>
        <v>0</v>
      </c>
      <c r="K17" s="103">
        <f>IF(SER_hh_emih_in!K17=0,0,SER_hh_emih_in!K17/SER_summary!K$27)</f>
        <v>0.5268948046396511</v>
      </c>
      <c r="L17" s="103">
        <f>IF(SER_hh_emih_in!L17=0,0,SER_hh_emih_in!L17/SER_summary!L$27)</f>
        <v>0</v>
      </c>
      <c r="M17" s="103">
        <f>IF(SER_hh_emih_in!M17=0,0,SER_hh_emih_in!M17/SER_summary!M$27)</f>
        <v>0.52260807243522989</v>
      </c>
      <c r="N17" s="103">
        <f>IF(SER_hh_emih_in!N17=0,0,SER_hh_emih_in!N17/SER_summary!N$27)</f>
        <v>0.515919483831764</v>
      </c>
      <c r="O17" s="103">
        <f>IF(SER_hh_emih_in!O17=0,0,SER_hh_emih_in!O17/SER_summary!O$27)</f>
        <v>0.51941820047975262</v>
      </c>
      <c r="P17" s="103">
        <f>IF(SER_hh_emih_in!P17=0,0,SER_hh_emih_in!P17/SER_summary!P$27)</f>
        <v>0.53078493890127931</v>
      </c>
      <c r="Q17" s="103">
        <f>IF(SER_hh_emih_in!Q17=0,0,SER_hh_emih_in!Q17/SER_summary!Q$27)</f>
        <v>0.6270882392913959</v>
      </c>
    </row>
    <row r="18" spans="1:17" ht="12" customHeight="1" x14ac:dyDescent="0.25">
      <c r="A18" s="88" t="s">
        <v>100</v>
      </c>
      <c r="B18" s="103"/>
      <c r="C18" s="103">
        <f>IF(SER_hh_emih_in!C18=0,0,SER_hh_emih_in!C18/SER_summary!C$27)</f>
        <v>0</v>
      </c>
      <c r="D18" s="103">
        <f>IF(SER_hh_emih_in!D18=0,0,SER_hh_emih_in!D18/SER_summary!D$27)</f>
        <v>0</v>
      </c>
      <c r="E18" s="103">
        <f>IF(SER_hh_emih_in!E18=0,0,SER_hh_emih_in!E18/SER_summary!E$27)</f>
        <v>0</v>
      </c>
      <c r="F18" s="103">
        <f>IF(SER_hh_emih_in!F18=0,0,SER_hh_emih_in!F18/SER_summary!F$27)</f>
        <v>0</v>
      </c>
      <c r="G18" s="103">
        <f>IF(SER_hh_emih_in!G18=0,0,SER_hh_emih_in!G18/SER_summary!G$27)</f>
        <v>0</v>
      </c>
      <c r="H18" s="103">
        <f>IF(SER_hh_emih_in!H18=0,0,SER_hh_emih_in!H18/SER_summary!H$27)</f>
        <v>0</v>
      </c>
      <c r="I18" s="103">
        <f>IF(SER_hh_emih_in!I18=0,0,SER_hh_emih_in!I18/SER_summary!I$27)</f>
        <v>0</v>
      </c>
      <c r="J18" s="103">
        <f>IF(SER_hh_emih_in!J18=0,0,SER_hh_emih_in!J18/SER_summary!J$27)</f>
        <v>0</v>
      </c>
      <c r="K18" s="103">
        <f>IF(SER_hh_emih_in!K18=0,0,SER_hh_emih_in!K18/SER_summary!K$27)</f>
        <v>0</v>
      </c>
      <c r="L18" s="103">
        <f>IF(SER_hh_emih_in!L18=0,0,SER_hh_emih_in!L18/SER_summary!L$27)</f>
        <v>0</v>
      </c>
      <c r="M18" s="103">
        <f>IF(SER_hh_emih_in!M18=0,0,SER_hh_emih_in!M18/SER_summary!M$27)</f>
        <v>0</v>
      </c>
      <c r="N18" s="103">
        <f>IF(SER_hh_emih_in!N18=0,0,SER_hh_emih_in!N18/SER_summary!N$27)</f>
        <v>0</v>
      </c>
      <c r="O18" s="103">
        <f>IF(SER_hh_emih_in!O18=0,0,SER_hh_emih_in!O18/SER_summary!O$27)</f>
        <v>0</v>
      </c>
      <c r="P18" s="103">
        <f>IF(SER_hh_emih_in!P18=0,0,SER_hh_emih_in!P18/SER_summary!P$27)</f>
        <v>0</v>
      </c>
      <c r="Q18" s="103">
        <f>IF(SER_hh_emih_in!Q18=0,0,SER_hh_emih_in!Q18/SER_summary!Q$27)</f>
        <v>0</v>
      </c>
    </row>
    <row r="19" spans="1:17" ht="12.95" customHeight="1" x14ac:dyDescent="0.25">
      <c r="A19" s="90" t="s">
        <v>47</v>
      </c>
      <c r="B19" s="101"/>
      <c r="C19" s="101">
        <f>IF(SER_hh_emih_in!C19=0,0,SER_hh_emih_in!C19/SER_summary!C$27)</f>
        <v>1.5917743507898259</v>
      </c>
      <c r="D19" s="101">
        <f>IF(SER_hh_emih_in!D19=0,0,SER_hh_emih_in!D19/SER_summary!D$27)</f>
        <v>2.3647438199385804</v>
      </c>
      <c r="E19" s="101">
        <f>IF(SER_hh_emih_in!E19=0,0,SER_hh_emih_in!E19/SER_summary!E$27)</f>
        <v>1.9098949572610222</v>
      </c>
      <c r="F19" s="101">
        <f>IF(SER_hh_emih_in!F19=0,0,SER_hh_emih_in!F19/SER_summary!F$27)</f>
        <v>1.6276804620254035</v>
      </c>
      <c r="G19" s="101">
        <f>IF(SER_hh_emih_in!G19=0,0,SER_hh_emih_in!G19/SER_summary!G$27)</f>
        <v>2.325930850897346</v>
      </c>
      <c r="H19" s="101">
        <f>IF(SER_hh_emih_in!H19=0,0,SER_hh_emih_in!H19/SER_summary!H$27)</f>
        <v>2.2607617950195826</v>
      </c>
      <c r="I19" s="101">
        <f>IF(SER_hh_emih_in!I19=0,0,SER_hh_emih_in!I19/SER_summary!I$27)</f>
        <v>2.3070284616558725</v>
      </c>
      <c r="J19" s="101">
        <f>IF(SER_hh_emih_in!J19=0,0,SER_hh_emih_in!J19/SER_summary!J$27)</f>
        <v>2.9851559708124777</v>
      </c>
      <c r="K19" s="101">
        <f>IF(SER_hh_emih_in!K19=0,0,SER_hh_emih_in!K19/SER_summary!K$27)</f>
        <v>3.8602947174099018</v>
      </c>
      <c r="L19" s="101">
        <f>IF(SER_hh_emih_in!L19=0,0,SER_hh_emih_in!L19/SER_summary!L$27)</f>
        <v>2.2314811982287326</v>
      </c>
      <c r="M19" s="101">
        <f>IF(SER_hh_emih_in!M19=0,0,SER_hh_emih_in!M19/SER_summary!M$27)</f>
        <v>1.5160252924921565</v>
      </c>
      <c r="N19" s="101">
        <f>IF(SER_hh_emih_in!N19=0,0,SER_hh_emih_in!N19/SER_summary!N$27)</f>
        <v>1.7664814236763895</v>
      </c>
      <c r="O19" s="101">
        <f>IF(SER_hh_emih_in!O19=0,0,SER_hh_emih_in!O19/SER_summary!O$27)</f>
        <v>1.8280811847679088</v>
      </c>
      <c r="P19" s="101">
        <f>IF(SER_hh_emih_in!P19=0,0,SER_hh_emih_in!P19/SER_summary!P$27)</f>
        <v>1.3971066169711239</v>
      </c>
      <c r="Q19" s="101">
        <f>IF(SER_hh_emih_in!Q19=0,0,SER_hh_emih_in!Q19/SER_summary!Q$27)</f>
        <v>1.418798854316075</v>
      </c>
    </row>
    <row r="20" spans="1:17" ht="12" customHeight="1" x14ac:dyDescent="0.25">
      <c r="A20" s="88" t="s">
        <v>38</v>
      </c>
      <c r="B20" s="100"/>
      <c r="C20" s="100">
        <f>IF(SER_hh_emih_in!C20=0,0,SER_hh_emih_in!C20/SER_summary!C$27)</f>
        <v>0</v>
      </c>
      <c r="D20" s="100">
        <f>IF(SER_hh_emih_in!D20=0,0,SER_hh_emih_in!D20/SER_summary!D$27)</f>
        <v>0</v>
      </c>
      <c r="E20" s="100">
        <f>IF(SER_hh_emih_in!E20=0,0,SER_hh_emih_in!E20/SER_summary!E$27)</f>
        <v>0</v>
      </c>
      <c r="F20" s="100">
        <f>IF(SER_hh_emih_in!F20=0,0,SER_hh_emih_in!F20/SER_summary!F$27)</f>
        <v>0</v>
      </c>
      <c r="G20" s="100">
        <f>IF(SER_hh_emih_in!G20=0,0,SER_hh_emih_in!G20/SER_summary!G$27)</f>
        <v>0</v>
      </c>
      <c r="H20" s="100">
        <f>IF(SER_hh_emih_in!H20=0,0,SER_hh_emih_in!H20/SER_summary!H$27)</f>
        <v>0</v>
      </c>
      <c r="I20" s="100">
        <f>IF(SER_hh_emih_in!I20=0,0,SER_hh_emih_in!I20/SER_summary!I$27)</f>
        <v>0</v>
      </c>
      <c r="J20" s="100">
        <f>IF(SER_hh_emih_in!J20=0,0,SER_hh_emih_in!J20/SER_summary!J$27)</f>
        <v>0</v>
      </c>
      <c r="K20" s="100">
        <f>IF(SER_hh_emih_in!K20=0,0,SER_hh_emih_in!K20/SER_summary!K$27)</f>
        <v>0</v>
      </c>
      <c r="L20" s="100">
        <f>IF(SER_hh_emih_in!L20=0,0,SER_hh_emih_in!L20/SER_summary!L$27)</f>
        <v>0</v>
      </c>
      <c r="M20" s="100">
        <f>IF(SER_hh_emih_in!M20=0,0,SER_hh_emih_in!M20/SER_summary!M$27)</f>
        <v>0</v>
      </c>
      <c r="N20" s="100">
        <f>IF(SER_hh_emih_in!N20=0,0,SER_hh_emih_in!N20/SER_summary!N$27)</f>
        <v>0</v>
      </c>
      <c r="O20" s="100">
        <f>IF(SER_hh_emih_in!O20=0,0,SER_hh_emih_in!O20/SER_summary!O$27)</f>
        <v>0</v>
      </c>
      <c r="P20" s="100">
        <f>IF(SER_hh_emih_in!P20=0,0,SER_hh_emih_in!P20/SER_summary!P$27)</f>
        <v>0</v>
      </c>
      <c r="Q20" s="100">
        <f>IF(SER_hh_emih_in!Q20=0,0,SER_hh_emih_in!Q20/SER_summary!Q$27)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IF(SER_hh_emih_in!C21=0,0,SER_hh_emih_in!C21/SER_summary!C$27)</f>
        <v>0</v>
      </c>
      <c r="D21" s="100">
        <f>IF(SER_hh_emih_in!D21=0,0,SER_hh_emih_in!D21/SER_summary!D$27)</f>
        <v>0</v>
      </c>
      <c r="E21" s="100">
        <f>IF(SER_hh_emih_in!E21=0,0,SER_hh_emih_in!E21/SER_summary!E$27)</f>
        <v>0</v>
      </c>
      <c r="F21" s="100">
        <f>IF(SER_hh_emih_in!F21=0,0,SER_hh_emih_in!F21/SER_summary!F$27)</f>
        <v>0</v>
      </c>
      <c r="G21" s="100">
        <f>IF(SER_hh_emih_in!G21=0,0,SER_hh_emih_in!G21/SER_summary!G$27)</f>
        <v>0</v>
      </c>
      <c r="H21" s="100">
        <f>IF(SER_hh_emih_in!H21=0,0,SER_hh_emih_in!H21/SER_summary!H$27)</f>
        <v>0</v>
      </c>
      <c r="I21" s="100">
        <f>IF(SER_hh_emih_in!I21=0,0,SER_hh_emih_in!I21/SER_summary!I$27)</f>
        <v>0</v>
      </c>
      <c r="J21" s="100">
        <f>IF(SER_hh_emih_in!J21=0,0,SER_hh_emih_in!J21/SER_summary!J$27)</f>
        <v>0</v>
      </c>
      <c r="K21" s="100">
        <f>IF(SER_hh_emih_in!K21=0,0,SER_hh_emih_in!K21/SER_summary!K$27)</f>
        <v>0</v>
      </c>
      <c r="L21" s="100">
        <f>IF(SER_hh_emih_in!L21=0,0,SER_hh_emih_in!L21/SER_summary!L$27)</f>
        <v>0</v>
      </c>
      <c r="M21" s="100">
        <f>IF(SER_hh_emih_in!M21=0,0,SER_hh_emih_in!M21/SER_summary!M$27)</f>
        <v>0</v>
      </c>
      <c r="N21" s="100">
        <f>IF(SER_hh_emih_in!N21=0,0,SER_hh_emih_in!N21/SER_summary!N$27)</f>
        <v>0</v>
      </c>
      <c r="O21" s="100">
        <f>IF(SER_hh_emih_in!O21=0,0,SER_hh_emih_in!O21/SER_summary!O$27)</f>
        <v>0</v>
      </c>
      <c r="P21" s="100">
        <f>IF(SER_hh_emih_in!P21=0,0,SER_hh_emih_in!P21/SER_summary!P$27)</f>
        <v>0</v>
      </c>
      <c r="Q21" s="100">
        <f>IF(SER_hh_emih_in!Q21=0,0,SER_hh_emih_in!Q21/SER_summary!Q$27)</f>
        <v>0</v>
      </c>
    </row>
    <row r="22" spans="1:17" ht="12" customHeight="1" x14ac:dyDescent="0.25">
      <c r="A22" s="88" t="s">
        <v>99</v>
      </c>
      <c r="B22" s="100"/>
      <c r="C22" s="100">
        <f>IF(SER_hh_emih_in!C22=0,0,SER_hh_emih_in!C22/SER_summary!C$27)</f>
        <v>0</v>
      </c>
      <c r="D22" s="100">
        <f>IF(SER_hh_emih_in!D22=0,0,SER_hh_emih_in!D22/SER_summary!D$27)</f>
        <v>0</v>
      </c>
      <c r="E22" s="100">
        <f>IF(SER_hh_emih_in!E22=0,0,SER_hh_emih_in!E22/SER_summary!E$27)</f>
        <v>0</v>
      </c>
      <c r="F22" s="100">
        <f>IF(SER_hh_emih_in!F22=0,0,SER_hh_emih_in!F22/SER_summary!F$27)</f>
        <v>0</v>
      </c>
      <c r="G22" s="100">
        <f>IF(SER_hh_emih_in!G22=0,0,SER_hh_emih_in!G22/SER_summary!G$27)</f>
        <v>0</v>
      </c>
      <c r="H22" s="100">
        <f>IF(SER_hh_emih_in!H22=0,0,SER_hh_emih_in!H22/SER_summary!H$27)</f>
        <v>0</v>
      </c>
      <c r="I22" s="100">
        <f>IF(SER_hh_emih_in!I22=0,0,SER_hh_emih_in!I22/SER_summary!I$27)</f>
        <v>0</v>
      </c>
      <c r="J22" s="100">
        <f>IF(SER_hh_emih_in!J22=0,0,SER_hh_emih_in!J22/SER_summary!J$27)</f>
        <v>0</v>
      </c>
      <c r="K22" s="100">
        <f>IF(SER_hh_emih_in!K22=0,0,SER_hh_emih_in!K22/SER_summary!K$27)</f>
        <v>0</v>
      </c>
      <c r="L22" s="100">
        <f>IF(SER_hh_emih_in!L22=0,0,SER_hh_emih_in!L22/SER_summary!L$27)</f>
        <v>0</v>
      </c>
      <c r="M22" s="100">
        <f>IF(SER_hh_emih_in!M22=0,0,SER_hh_emih_in!M22/SER_summary!M$27)</f>
        <v>0</v>
      </c>
      <c r="N22" s="100">
        <f>IF(SER_hh_emih_in!N22=0,0,SER_hh_emih_in!N22/SER_summary!N$27)</f>
        <v>0</v>
      </c>
      <c r="O22" s="100">
        <f>IF(SER_hh_emih_in!O22=0,0,SER_hh_emih_in!O22/SER_summary!O$27)</f>
        <v>0</v>
      </c>
      <c r="P22" s="100">
        <f>IF(SER_hh_emih_in!P22=0,0,SER_hh_emih_in!P22/SER_summary!P$27)</f>
        <v>0</v>
      </c>
      <c r="Q22" s="100">
        <f>IF(SER_hh_emih_in!Q22=0,0,SER_hh_emih_in!Q22/SER_summary!Q$27)</f>
        <v>0</v>
      </c>
    </row>
    <row r="23" spans="1:17" ht="12" customHeight="1" x14ac:dyDescent="0.25">
      <c r="A23" s="88" t="s">
        <v>98</v>
      </c>
      <c r="B23" s="100"/>
      <c r="C23" s="100">
        <f>IF(SER_hh_emih_in!C23=0,0,SER_hh_emih_in!C23/SER_summary!C$27)</f>
        <v>5.3696364022073597</v>
      </c>
      <c r="D23" s="100">
        <f>IF(SER_hh_emih_in!D23=0,0,SER_hh_emih_in!D23/SER_summary!D$27)</f>
        <v>5.3990226844975577</v>
      </c>
      <c r="E23" s="100">
        <f>IF(SER_hh_emih_in!E23=0,0,SER_hh_emih_in!E23/SER_summary!E$27)</f>
        <v>5.1160166402244114</v>
      </c>
      <c r="F23" s="100">
        <f>IF(SER_hh_emih_in!F23=0,0,SER_hh_emih_in!F23/SER_summary!F$27)</f>
        <v>5.2370115631621843</v>
      </c>
      <c r="G23" s="100">
        <f>IF(SER_hh_emih_in!G23=0,0,SER_hh_emih_in!G23/SER_summary!G$27)</f>
        <v>5.2462520319917934</v>
      </c>
      <c r="H23" s="100">
        <f>IF(SER_hh_emih_in!H23=0,0,SER_hh_emih_in!H23/SER_summary!H$27)</f>
        <v>5.2373711990490452</v>
      </c>
      <c r="I23" s="100">
        <f>IF(SER_hh_emih_in!I23=0,0,SER_hh_emih_in!I23/SER_summary!I$27)</f>
        <v>5.1960323400636055</v>
      </c>
      <c r="J23" s="100">
        <f>IF(SER_hh_emih_in!J23=0,0,SER_hh_emih_in!J23/SER_summary!J$27)</f>
        <v>5.1730022523058343</v>
      </c>
      <c r="K23" s="100">
        <f>IF(SER_hh_emih_in!K23=0,0,SER_hh_emih_in!K23/SER_summary!K$27)</f>
        <v>5.1465877492428245</v>
      </c>
      <c r="L23" s="100">
        <f>IF(SER_hh_emih_in!L23=0,0,SER_hh_emih_in!L23/SER_summary!L$27)</f>
        <v>4.9932456145321016</v>
      </c>
      <c r="M23" s="100">
        <f>IF(SER_hh_emih_in!M23=0,0,SER_hh_emih_in!M23/SER_summary!M$27)</f>
        <v>4.9460021357231483</v>
      </c>
      <c r="N23" s="100">
        <f>IF(SER_hh_emih_in!N23=0,0,SER_hh_emih_in!N23/SER_summary!N$27)</f>
        <v>4.9754256649734314</v>
      </c>
      <c r="O23" s="100">
        <f>IF(SER_hh_emih_in!O23=0,0,SER_hh_emih_in!O23/SER_summary!O$27)</f>
        <v>5.1254554827600085</v>
      </c>
      <c r="P23" s="100">
        <f>IF(SER_hh_emih_in!P23=0,0,SER_hh_emih_in!P23/SER_summary!P$27)</f>
        <v>5.0360923387344094</v>
      </c>
      <c r="Q23" s="100">
        <f>IF(SER_hh_emih_in!Q23=0,0,SER_hh_emih_in!Q23/SER_summary!Q$27)</f>
        <v>5.2774991570787186</v>
      </c>
    </row>
    <row r="24" spans="1:17" ht="12" customHeight="1" x14ac:dyDescent="0.25">
      <c r="A24" s="88" t="s">
        <v>34</v>
      </c>
      <c r="B24" s="100"/>
      <c r="C24" s="100">
        <f>IF(SER_hh_emih_in!C24=0,0,SER_hh_emih_in!C24/SER_summary!C$27)</f>
        <v>0</v>
      </c>
      <c r="D24" s="100">
        <f>IF(SER_hh_emih_in!D24=0,0,SER_hh_emih_in!D24/SER_summary!D$27)</f>
        <v>0</v>
      </c>
      <c r="E24" s="100">
        <f>IF(SER_hh_emih_in!E24=0,0,SER_hh_emih_in!E24/SER_summary!E$27)</f>
        <v>0</v>
      </c>
      <c r="F24" s="100">
        <f>IF(SER_hh_emih_in!F24=0,0,SER_hh_emih_in!F24/SER_summary!F$27)</f>
        <v>0</v>
      </c>
      <c r="G24" s="100">
        <f>IF(SER_hh_emih_in!G24=0,0,SER_hh_emih_in!G24/SER_summary!G$27)</f>
        <v>0</v>
      </c>
      <c r="H24" s="100">
        <f>IF(SER_hh_emih_in!H24=0,0,SER_hh_emih_in!H24/SER_summary!H$27)</f>
        <v>0</v>
      </c>
      <c r="I24" s="100">
        <f>IF(SER_hh_emih_in!I24=0,0,SER_hh_emih_in!I24/SER_summary!I$27)</f>
        <v>0</v>
      </c>
      <c r="J24" s="100">
        <f>IF(SER_hh_emih_in!J24=0,0,SER_hh_emih_in!J24/SER_summary!J$27)</f>
        <v>0</v>
      </c>
      <c r="K24" s="100">
        <f>IF(SER_hh_emih_in!K24=0,0,SER_hh_emih_in!K24/SER_summary!K$27)</f>
        <v>0</v>
      </c>
      <c r="L24" s="100">
        <f>IF(SER_hh_emih_in!L24=0,0,SER_hh_emih_in!L24/SER_summary!L$27)</f>
        <v>0</v>
      </c>
      <c r="M24" s="100">
        <f>IF(SER_hh_emih_in!M24=0,0,SER_hh_emih_in!M24/SER_summary!M$27)</f>
        <v>0</v>
      </c>
      <c r="N24" s="100">
        <f>IF(SER_hh_emih_in!N24=0,0,SER_hh_emih_in!N24/SER_summary!N$27)</f>
        <v>0</v>
      </c>
      <c r="O24" s="100">
        <f>IF(SER_hh_emih_in!O24=0,0,SER_hh_emih_in!O24/SER_summary!O$27)</f>
        <v>0</v>
      </c>
      <c r="P24" s="100">
        <f>IF(SER_hh_emih_in!P24=0,0,SER_hh_emih_in!P24/SER_summary!P$27)</f>
        <v>0</v>
      </c>
      <c r="Q24" s="100">
        <f>IF(SER_hh_emih_in!Q24=0,0,SER_hh_emih_in!Q24/SER_summary!Q$27)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IF(SER_hh_emih_in!C25=0,0,SER_hh_emih_in!C25/SER_summary!C$27)</f>
        <v>0</v>
      </c>
      <c r="D25" s="100">
        <f>IF(SER_hh_emih_in!D25=0,0,SER_hh_emih_in!D25/SER_summary!D$27)</f>
        <v>0</v>
      </c>
      <c r="E25" s="100">
        <f>IF(SER_hh_emih_in!E25=0,0,SER_hh_emih_in!E25/SER_summary!E$27)</f>
        <v>0</v>
      </c>
      <c r="F25" s="100">
        <f>IF(SER_hh_emih_in!F25=0,0,SER_hh_emih_in!F25/SER_summary!F$27)</f>
        <v>0</v>
      </c>
      <c r="G25" s="100">
        <f>IF(SER_hh_emih_in!G25=0,0,SER_hh_emih_in!G25/SER_summary!G$27)</f>
        <v>0</v>
      </c>
      <c r="H25" s="100">
        <f>IF(SER_hh_emih_in!H25=0,0,SER_hh_emih_in!H25/SER_summary!H$27)</f>
        <v>0</v>
      </c>
      <c r="I25" s="100">
        <f>IF(SER_hh_emih_in!I25=0,0,SER_hh_emih_in!I25/SER_summary!I$27)</f>
        <v>0</v>
      </c>
      <c r="J25" s="100">
        <f>IF(SER_hh_emih_in!J25=0,0,SER_hh_emih_in!J25/SER_summary!J$27)</f>
        <v>0</v>
      </c>
      <c r="K25" s="100">
        <f>IF(SER_hh_emih_in!K25=0,0,SER_hh_emih_in!K25/SER_summary!K$27)</f>
        <v>0</v>
      </c>
      <c r="L25" s="100">
        <f>IF(SER_hh_emih_in!L25=0,0,SER_hh_emih_in!L25/SER_summary!L$27)</f>
        <v>0</v>
      </c>
      <c r="M25" s="100">
        <f>IF(SER_hh_emih_in!M25=0,0,SER_hh_emih_in!M25/SER_summary!M$27)</f>
        <v>0</v>
      </c>
      <c r="N25" s="100">
        <f>IF(SER_hh_emih_in!N25=0,0,SER_hh_emih_in!N25/SER_summary!N$27)</f>
        <v>0</v>
      </c>
      <c r="O25" s="100">
        <f>IF(SER_hh_emih_in!O25=0,0,SER_hh_emih_in!O25/SER_summary!O$27)</f>
        <v>0</v>
      </c>
      <c r="P25" s="100">
        <f>IF(SER_hh_emih_in!P25=0,0,SER_hh_emih_in!P25/SER_summary!P$27)</f>
        <v>0</v>
      </c>
      <c r="Q25" s="100">
        <f>IF(SER_hh_emih_in!Q25=0,0,SER_hh_emih_in!Q25/SER_summary!Q$27)</f>
        <v>0</v>
      </c>
    </row>
    <row r="26" spans="1:17" ht="12" customHeight="1" x14ac:dyDescent="0.25">
      <c r="A26" s="88" t="s">
        <v>30</v>
      </c>
      <c r="B26" s="22"/>
      <c r="C26" s="22">
        <f>IF(SER_hh_emih_in!C26=0,0,SER_hh_emih_in!C26/SER_summary!C$27)</f>
        <v>0</v>
      </c>
      <c r="D26" s="22">
        <f>IF(SER_hh_emih_in!D26=0,0,SER_hh_emih_in!D26/SER_summary!D$27)</f>
        <v>0</v>
      </c>
      <c r="E26" s="22">
        <f>IF(SER_hh_emih_in!E26=0,0,SER_hh_emih_in!E26/SER_summary!E$27)</f>
        <v>0</v>
      </c>
      <c r="F26" s="22">
        <f>IF(SER_hh_emih_in!F26=0,0,SER_hh_emih_in!F26/SER_summary!F$27)</f>
        <v>0</v>
      </c>
      <c r="G26" s="22">
        <f>IF(SER_hh_emih_in!G26=0,0,SER_hh_emih_in!G26/SER_summary!G$27)</f>
        <v>0</v>
      </c>
      <c r="H26" s="22">
        <f>IF(SER_hh_emih_in!H26=0,0,SER_hh_emih_in!H26/SER_summary!H$27)</f>
        <v>0</v>
      </c>
      <c r="I26" s="22">
        <f>IF(SER_hh_emih_in!I26=0,0,SER_hh_emih_in!I26/SER_summary!I$27)</f>
        <v>0</v>
      </c>
      <c r="J26" s="22">
        <f>IF(SER_hh_emih_in!J26=0,0,SER_hh_emih_in!J26/SER_summary!J$27)</f>
        <v>0</v>
      </c>
      <c r="K26" s="22">
        <f>IF(SER_hh_emih_in!K26=0,0,SER_hh_emih_in!K26/SER_summary!K$27)</f>
        <v>0</v>
      </c>
      <c r="L26" s="22">
        <f>IF(SER_hh_emih_in!L26=0,0,SER_hh_emih_in!L26/SER_summary!L$27)</f>
        <v>0</v>
      </c>
      <c r="M26" s="22">
        <f>IF(SER_hh_emih_in!M26=0,0,SER_hh_emih_in!M26/SER_summary!M$27)</f>
        <v>0</v>
      </c>
      <c r="N26" s="22">
        <f>IF(SER_hh_emih_in!N26=0,0,SER_hh_emih_in!N26/SER_summary!N$27)</f>
        <v>0</v>
      </c>
      <c r="O26" s="22">
        <f>IF(SER_hh_emih_in!O26=0,0,SER_hh_emih_in!O26/SER_summary!O$27)</f>
        <v>0</v>
      </c>
      <c r="P26" s="22">
        <f>IF(SER_hh_emih_in!P26=0,0,SER_hh_emih_in!P26/SER_summary!P$27)</f>
        <v>0</v>
      </c>
      <c r="Q26" s="22">
        <f>IF(SER_hh_emih_in!Q26=0,0,SER_hh_emih_in!Q26/SER_summary!Q$27)</f>
        <v>0</v>
      </c>
    </row>
    <row r="27" spans="1:17" ht="12" customHeight="1" x14ac:dyDescent="0.25">
      <c r="A27" s="93" t="s">
        <v>114</v>
      </c>
      <c r="B27" s="121"/>
      <c r="C27" s="116">
        <f>IF(SER_hh_emih_in!C27=0,0,SER_hh_emih_in!C27/SER_summary!C$27)</f>
        <v>0</v>
      </c>
      <c r="D27" s="116">
        <f>IF(SER_hh_emih_in!D27=0,0,SER_hh_emih_in!D27/SER_summary!D$27)</f>
        <v>0</v>
      </c>
      <c r="E27" s="116">
        <f>IF(SER_hh_emih_in!E27=0,0,SER_hh_emih_in!E27/SER_summary!E$27)</f>
        <v>0</v>
      </c>
      <c r="F27" s="116">
        <f>IF(SER_hh_emih_in!F27=0,0,SER_hh_emih_in!F27/SER_summary!F$27)</f>
        <v>0</v>
      </c>
      <c r="G27" s="116">
        <f>IF(SER_hh_emih_in!G27=0,0,SER_hh_emih_in!G27/SER_summary!G$27)</f>
        <v>0</v>
      </c>
      <c r="H27" s="116">
        <f>IF(SER_hh_emih_in!H27=0,0,SER_hh_emih_in!H27/SER_summary!H$27)</f>
        <v>0</v>
      </c>
      <c r="I27" s="116">
        <f>IF(SER_hh_emih_in!I27=0,0,SER_hh_emih_in!I27/SER_summary!I$27)</f>
        <v>0</v>
      </c>
      <c r="J27" s="116">
        <f>IF(SER_hh_emih_in!J27=0,0,SER_hh_emih_in!J27/SER_summary!J$27)</f>
        <v>0</v>
      </c>
      <c r="K27" s="116">
        <f>IF(SER_hh_emih_in!K27=0,0,SER_hh_emih_in!K27/SER_summary!K$27)</f>
        <v>0</v>
      </c>
      <c r="L27" s="116">
        <f>IF(SER_hh_emih_in!L27=0,0,SER_hh_emih_in!L27/SER_summary!L$27)</f>
        <v>0</v>
      </c>
      <c r="M27" s="116">
        <f>IF(SER_hh_emih_in!M27=0,0,SER_hh_emih_in!M27/SER_summary!M$27)</f>
        <v>0</v>
      </c>
      <c r="N27" s="116">
        <f>IF(SER_hh_emih_in!N27=0,0,SER_hh_emih_in!N27/SER_summary!N$27)</f>
        <v>0</v>
      </c>
      <c r="O27" s="116">
        <f>IF(SER_hh_emih_in!O27=0,0,SER_hh_emih_in!O27/SER_summary!O$27)</f>
        <v>0</v>
      </c>
      <c r="P27" s="116">
        <f>IF(SER_hh_emih_in!P27=0,0,SER_hh_emih_in!P27/SER_summary!P$27)</f>
        <v>0</v>
      </c>
      <c r="Q27" s="116">
        <f>IF(SER_hh_emih_in!Q27=0,0,SER_hh_emih_in!Q27/SER_summary!Q$27)</f>
        <v>0</v>
      </c>
    </row>
    <row r="28" spans="1:17" ht="12" customHeight="1" x14ac:dyDescent="0.25">
      <c r="A28" s="91" t="s">
        <v>113</v>
      </c>
      <c r="B28" s="18"/>
      <c r="C28" s="117">
        <f>IF(SER_hh_emih_in!C28=0,0,SER_hh_emih_in!C28/SER_summary!C$27)</f>
        <v>0</v>
      </c>
      <c r="D28" s="117">
        <f>IF(SER_hh_emih_in!D28=0,0,SER_hh_emih_in!D28/SER_summary!D$27)</f>
        <v>0</v>
      </c>
      <c r="E28" s="117">
        <f>IF(SER_hh_emih_in!E28=0,0,SER_hh_emih_in!E28/SER_summary!E$27)</f>
        <v>0</v>
      </c>
      <c r="F28" s="117">
        <f>IF(SER_hh_emih_in!F28=0,0,SER_hh_emih_in!F28/SER_summary!F$27)</f>
        <v>0</v>
      </c>
      <c r="G28" s="117">
        <f>IF(SER_hh_emih_in!G28=0,0,SER_hh_emih_in!G28/SER_summary!G$27)</f>
        <v>0</v>
      </c>
      <c r="H28" s="117">
        <f>IF(SER_hh_emih_in!H28=0,0,SER_hh_emih_in!H28/SER_summary!H$27)</f>
        <v>0</v>
      </c>
      <c r="I28" s="117">
        <f>IF(SER_hh_emih_in!I28=0,0,SER_hh_emih_in!I28/SER_summary!I$27)</f>
        <v>0</v>
      </c>
      <c r="J28" s="117">
        <f>IF(SER_hh_emih_in!J28=0,0,SER_hh_emih_in!J28/SER_summary!J$27)</f>
        <v>0</v>
      </c>
      <c r="K28" s="117">
        <f>IF(SER_hh_emih_in!K28=0,0,SER_hh_emih_in!K28/SER_summary!K$27)</f>
        <v>0</v>
      </c>
      <c r="L28" s="117">
        <f>IF(SER_hh_emih_in!L28=0,0,SER_hh_emih_in!L28/SER_summary!L$27)</f>
        <v>0</v>
      </c>
      <c r="M28" s="117">
        <f>IF(SER_hh_emih_in!M28=0,0,SER_hh_emih_in!M28/SER_summary!M$27)</f>
        <v>0</v>
      </c>
      <c r="N28" s="117">
        <f>IF(SER_hh_emih_in!N28=0,0,SER_hh_emih_in!N28/SER_summary!N$27)</f>
        <v>0</v>
      </c>
      <c r="O28" s="117">
        <f>IF(SER_hh_emih_in!O28=0,0,SER_hh_emih_in!O28/SER_summary!O$27)</f>
        <v>0</v>
      </c>
      <c r="P28" s="117">
        <f>IF(SER_hh_emih_in!P28=0,0,SER_hh_emih_in!P28/SER_summary!P$27)</f>
        <v>0</v>
      </c>
      <c r="Q28" s="117">
        <f>IF(SER_hh_emih_in!Q28=0,0,SER_hh_emih_in!Q28/SER_summary!Q$27)</f>
        <v>0</v>
      </c>
    </row>
    <row r="29" spans="1:17" ht="12.95" customHeight="1" x14ac:dyDescent="0.25">
      <c r="A29" s="90" t="s">
        <v>46</v>
      </c>
      <c r="B29" s="101"/>
      <c r="C29" s="101">
        <f>IF(SER_hh_emih_in!C29=0,0,SER_hh_emih_in!C29/SER_summary!C$27)</f>
        <v>6.0822515507986514</v>
      </c>
      <c r="D29" s="101">
        <f>IF(SER_hh_emih_in!D29=0,0,SER_hh_emih_in!D29/SER_summary!D$27)</f>
        <v>2.3573391556166712</v>
      </c>
      <c r="E29" s="101">
        <f>IF(SER_hh_emih_in!E29=0,0,SER_hh_emih_in!E29/SER_summary!E$27)</f>
        <v>1.9768169611200208</v>
      </c>
      <c r="F29" s="101">
        <f>IF(SER_hh_emih_in!F29=0,0,SER_hh_emih_in!F29/SER_summary!F$27)</f>
        <v>2.5579038892937502</v>
      </c>
      <c r="G29" s="101">
        <f>IF(SER_hh_emih_in!G29=0,0,SER_hh_emih_in!G29/SER_summary!G$27)</f>
        <v>1.915048320495403</v>
      </c>
      <c r="H29" s="101">
        <f>IF(SER_hh_emih_in!H29=0,0,SER_hh_emih_in!H29/SER_summary!H$27)</f>
        <v>1.6544540013828741</v>
      </c>
      <c r="I29" s="101">
        <f>IF(SER_hh_emih_in!I29=0,0,SER_hh_emih_in!I29/SER_summary!I$27)</f>
        <v>2.3477340351184823</v>
      </c>
      <c r="J29" s="101">
        <f>IF(SER_hh_emih_in!J29=0,0,SER_hh_emih_in!J29/SER_summary!J$27)</f>
        <v>3.0836684019395757</v>
      </c>
      <c r="K29" s="101">
        <f>IF(SER_hh_emih_in!K29=0,0,SER_hh_emih_in!K29/SER_summary!K$27)</f>
        <v>4.1887641685928054</v>
      </c>
      <c r="L29" s="101">
        <f>IF(SER_hh_emih_in!L29=0,0,SER_hh_emih_in!L29/SER_summary!L$27)</f>
        <v>2.6023056536632621</v>
      </c>
      <c r="M29" s="101">
        <f>IF(SER_hh_emih_in!M29=0,0,SER_hh_emih_in!M29/SER_summary!M$27)</f>
        <v>2.4898169939335335</v>
      </c>
      <c r="N29" s="101">
        <f>IF(SER_hh_emih_in!N29=0,0,SER_hh_emih_in!N29/SER_summary!N$27)</f>
        <v>2.2917388324438246</v>
      </c>
      <c r="O29" s="101">
        <f>IF(SER_hh_emih_in!O29=0,0,SER_hh_emih_in!O29/SER_summary!O$27)</f>
        <v>6.5308925856795979</v>
      </c>
      <c r="P29" s="101">
        <f>IF(SER_hh_emih_in!P29=0,0,SER_hh_emih_in!P29/SER_summary!P$27)</f>
        <v>3.479767630205326</v>
      </c>
      <c r="Q29" s="101">
        <f>IF(SER_hh_emih_in!Q29=0,0,SER_hh_emih_in!Q29/SER_summary!Q$27)</f>
        <v>1.4897924131253031</v>
      </c>
    </row>
    <row r="30" spans="1:17" s="28" customFormat="1" ht="12" customHeight="1" x14ac:dyDescent="0.25">
      <c r="A30" s="88" t="s">
        <v>66</v>
      </c>
      <c r="B30" s="100"/>
      <c r="C30" s="100">
        <f>IF(SER_hh_emih_in!C30=0,0,SER_hh_emih_in!C30/SER_summary!C$27)</f>
        <v>0</v>
      </c>
      <c r="D30" s="100">
        <f>IF(SER_hh_emih_in!D30=0,0,SER_hh_emih_in!D30/SER_summary!D$27)</f>
        <v>0</v>
      </c>
      <c r="E30" s="100">
        <f>IF(SER_hh_emih_in!E30=0,0,SER_hh_emih_in!E30/SER_summary!E$27)</f>
        <v>0</v>
      </c>
      <c r="F30" s="100">
        <f>IF(SER_hh_emih_in!F30=0,0,SER_hh_emih_in!F30/SER_summary!F$27)</f>
        <v>0</v>
      </c>
      <c r="G30" s="100">
        <f>IF(SER_hh_emih_in!G30=0,0,SER_hh_emih_in!G30/SER_summary!G$27)</f>
        <v>0</v>
      </c>
      <c r="H30" s="100">
        <f>IF(SER_hh_emih_in!H30=0,0,SER_hh_emih_in!H30/SER_summary!H$27)</f>
        <v>0</v>
      </c>
      <c r="I30" s="100">
        <f>IF(SER_hh_emih_in!I30=0,0,SER_hh_emih_in!I30/SER_summary!I$27)</f>
        <v>0</v>
      </c>
      <c r="J30" s="100">
        <f>IF(SER_hh_emih_in!J30=0,0,SER_hh_emih_in!J30/SER_summary!J$27)</f>
        <v>0</v>
      </c>
      <c r="K30" s="100">
        <f>IF(SER_hh_emih_in!K30=0,0,SER_hh_emih_in!K30/SER_summary!K$27)</f>
        <v>0</v>
      </c>
      <c r="L30" s="100">
        <f>IF(SER_hh_emih_in!L30=0,0,SER_hh_emih_in!L30/SER_summary!L$27)</f>
        <v>0</v>
      </c>
      <c r="M30" s="100">
        <f>IF(SER_hh_emih_in!M30=0,0,SER_hh_emih_in!M30/SER_summary!M$27)</f>
        <v>0</v>
      </c>
      <c r="N30" s="100">
        <f>IF(SER_hh_emih_in!N30=0,0,SER_hh_emih_in!N30/SER_summary!N$27)</f>
        <v>0</v>
      </c>
      <c r="O30" s="100">
        <f>IF(SER_hh_emih_in!O30=0,0,SER_hh_emih_in!O30/SER_summary!O$27)</f>
        <v>0</v>
      </c>
      <c r="P30" s="100">
        <f>IF(SER_hh_emih_in!P30=0,0,SER_hh_emih_in!P30/SER_summary!P$27)</f>
        <v>0</v>
      </c>
      <c r="Q30" s="100">
        <f>IF(SER_hh_emih_in!Q30=0,0,SER_hh_emih_in!Q30/SER_summary!Q$27)</f>
        <v>0</v>
      </c>
    </row>
    <row r="31" spans="1:17" ht="12" customHeight="1" x14ac:dyDescent="0.25">
      <c r="A31" s="88" t="s">
        <v>98</v>
      </c>
      <c r="B31" s="100"/>
      <c r="C31" s="100">
        <f>IF(SER_hh_emih_in!C31=0,0,SER_hh_emih_in!C31/SER_summary!C$27)</f>
        <v>6.5373397445466299</v>
      </c>
      <c r="D31" s="100">
        <f>IF(SER_hh_emih_in!D31=0,0,SER_hh_emih_in!D31/SER_summary!D$27)</f>
        <v>6.5234574196904891</v>
      </c>
      <c r="E31" s="100">
        <f>IF(SER_hh_emih_in!E31=0,0,SER_hh_emih_in!E31/SER_summary!E$27)</f>
        <v>6.3943286172296103</v>
      </c>
      <c r="F31" s="100">
        <f>IF(SER_hh_emih_in!F31=0,0,SER_hh_emih_in!F31/SER_summary!F$27)</f>
        <v>6.4287434136591273</v>
      </c>
      <c r="G31" s="100">
        <f>IF(SER_hh_emih_in!G31=0,0,SER_hh_emih_in!G31/SER_summary!G$27)</f>
        <v>6.4343229561196624</v>
      </c>
      <c r="H31" s="100">
        <f>IF(SER_hh_emih_in!H31=0,0,SER_hh_emih_in!H31/SER_summary!H$27)</f>
        <v>6.430992310210133</v>
      </c>
      <c r="I31" s="100">
        <f>IF(SER_hh_emih_in!I31=0,0,SER_hh_emih_in!I31/SER_summary!I$27)</f>
        <v>6.4956342374512985</v>
      </c>
      <c r="J31" s="100">
        <f>IF(SER_hh_emih_in!J31=0,0,SER_hh_emih_in!J31/SER_summary!J$27)</f>
        <v>6.5495337341316908</v>
      </c>
      <c r="K31" s="100">
        <f>IF(SER_hh_emih_in!K31=0,0,SER_hh_emih_in!K31/SER_summary!K$27)</f>
        <v>6.5075575000655199</v>
      </c>
      <c r="L31" s="100">
        <f>IF(SER_hh_emih_in!L31=0,0,SER_hh_emih_in!L31/SER_summary!L$27)</f>
        <v>6.53479024487023</v>
      </c>
      <c r="M31" s="100">
        <f>IF(SER_hh_emih_in!M31=0,0,SER_hh_emih_in!M31/SER_summary!M$27)</f>
        <v>6.5315231463521126</v>
      </c>
      <c r="N31" s="100">
        <f>IF(SER_hh_emih_in!N31=0,0,SER_hh_emih_in!N31/SER_summary!N$27)</f>
        <v>6.5410697504511219</v>
      </c>
      <c r="O31" s="100">
        <f>IF(SER_hh_emih_in!O31=0,0,SER_hh_emih_in!O31/SER_summary!O$27)</f>
        <v>6.6309765899632627</v>
      </c>
      <c r="P31" s="100">
        <f>IF(SER_hh_emih_in!P31=0,0,SER_hh_emih_in!P31/SER_summary!P$27)</f>
        <v>6.6061376920510648</v>
      </c>
      <c r="Q31" s="100">
        <f>IF(SER_hh_emih_in!Q31=0,0,SER_hh_emih_in!Q31/SER_summary!Q$27)</f>
        <v>6.5864445007959294</v>
      </c>
    </row>
    <row r="32" spans="1:17" ht="12" customHeight="1" x14ac:dyDescent="0.25">
      <c r="A32" s="88" t="s">
        <v>34</v>
      </c>
      <c r="B32" s="100"/>
      <c r="C32" s="100">
        <f>IF(SER_hh_emih_in!C32=0,0,SER_hh_emih_in!C32/SER_summary!C$27)</f>
        <v>0</v>
      </c>
      <c r="D32" s="100">
        <f>IF(SER_hh_emih_in!D32=0,0,SER_hh_emih_in!D32/SER_summary!D$27)</f>
        <v>0</v>
      </c>
      <c r="E32" s="100">
        <f>IF(SER_hh_emih_in!E32=0,0,SER_hh_emih_in!E32/SER_summary!E$27)</f>
        <v>0</v>
      </c>
      <c r="F32" s="100">
        <f>IF(SER_hh_emih_in!F32=0,0,SER_hh_emih_in!F32/SER_summary!F$27)</f>
        <v>0</v>
      </c>
      <c r="G32" s="100">
        <f>IF(SER_hh_emih_in!G32=0,0,SER_hh_emih_in!G32/SER_summary!G$27)</f>
        <v>0</v>
      </c>
      <c r="H32" s="100">
        <f>IF(SER_hh_emih_in!H32=0,0,SER_hh_emih_in!H32/SER_summary!H$27)</f>
        <v>0</v>
      </c>
      <c r="I32" s="100">
        <f>IF(SER_hh_emih_in!I32=0,0,SER_hh_emih_in!I32/SER_summary!I$27)</f>
        <v>0</v>
      </c>
      <c r="J32" s="100">
        <f>IF(SER_hh_emih_in!J32=0,0,SER_hh_emih_in!J32/SER_summary!J$27)</f>
        <v>0</v>
      </c>
      <c r="K32" s="100">
        <f>IF(SER_hh_emih_in!K32=0,0,SER_hh_emih_in!K32/SER_summary!K$27)</f>
        <v>0</v>
      </c>
      <c r="L32" s="100">
        <f>IF(SER_hh_emih_in!L32=0,0,SER_hh_emih_in!L32/SER_summary!L$27)</f>
        <v>0</v>
      </c>
      <c r="M32" s="100">
        <f>IF(SER_hh_emih_in!M32=0,0,SER_hh_emih_in!M32/SER_summary!M$27)</f>
        <v>0</v>
      </c>
      <c r="N32" s="100">
        <f>IF(SER_hh_emih_in!N32=0,0,SER_hh_emih_in!N32/SER_summary!N$27)</f>
        <v>0</v>
      </c>
      <c r="O32" s="100">
        <f>IF(SER_hh_emih_in!O32=0,0,SER_hh_emih_in!O32/SER_summary!O$27)</f>
        <v>0</v>
      </c>
      <c r="P32" s="100">
        <f>IF(SER_hh_emih_in!P32=0,0,SER_hh_emih_in!P32/SER_summary!P$27)</f>
        <v>0</v>
      </c>
      <c r="Q32" s="100">
        <f>IF(SER_hh_emih_in!Q32=0,0,SER_hh_emih_in!Q32/SER_summary!Q$27)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IF(SER_hh_emih_in!C33=0,0,SER_hh_emih_in!C33/SER_summary!C$27)</f>
        <v>0</v>
      </c>
      <c r="D33" s="18">
        <f>IF(SER_hh_emih_in!D33=0,0,SER_hh_emih_in!D33/SER_summary!D$27)</f>
        <v>0</v>
      </c>
      <c r="E33" s="18">
        <f>IF(SER_hh_emih_in!E33=0,0,SER_hh_emih_in!E33/SER_summary!E$27)</f>
        <v>0</v>
      </c>
      <c r="F33" s="18">
        <f>IF(SER_hh_emih_in!F33=0,0,SER_hh_emih_in!F33/SER_summary!F$27)</f>
        <v>0</v>
      </c>
      <c r="G33" s="18">
        <f>IF(SER_hh_emih_in!G33=0,0,SER_hh_emih_in!G33/SER_summary!G$27)</f>
        <v>0</v>
      </c>
      <c r="H33" s="18">
        <f>IF(SER_hh_emih_in!H33=0,0,SER_hh_emih_in!H33/SER_summary!H$27)</f>
        <v>0</v>
      </c>
      <c r="I33" s="18">
        <f>IF(SER_hh_emih_in!I33=0,0,SER_hh_emih_in!I33/SER_summary!I$27)</f>
        <v>0</v>
      </c>
      <c r="J33" s="18">
        <f>IF(SER_hh_emih_in!J33=0,0,SER_hh_emih_in!J33/SER_summary!J$27)</f>
        <v>0</v>
      </c>
      <c r="K33" s="18">
        <f>IF(SER_hh_emih_in!K33=0,0,SER_hh_emih_in!K33/SER_summary!K$27)</f>
        <v>0</v>
      </c>
      <c r="L33" s="18">
        <f>IF(SER_hh_emih_in!L33=0,0,SER_hh_emih_in!L33/SER_summary!L$27)</f>
        <v>0</v>
      </c>
      <c r="M33" s="18">
        <f>IF(SER_hh_emih_in!M33=0,0,SER_hh_emih_in!M33/SER_summary!M$27)</f>
        <v>0</v>
      </c>
      <c r="N33" s="18">
        <f>IF(SER_hh_emih_in!N33=0,0,SER_hh_emih_in!N33/SER_summary!N$27)</f>
        <v>0</v>
      </c>
      <c r="O33" s="18">
        <f>IF(SER_hh_emih_in!O33=0,0,SER_hh_emih_in!O33/SER_summary!O$27)</f>
        <v>0</v>
      </c>
      <c r="P33" s="18">
        <f>IF(SER_hh_emih_in!P33=0,0,SER_hh_emih_in!P33/SER_summary!P$27)</f>
        <v>0</v>
      </c>
      <c r="Q33" s="18">
        <f>IF(SER_hh_emih_in!Q33=0,0,SER_hh_emih_in!Q33/SER_summary!Q$27)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8" tint="0.59999389629810485"/>
    <pageSetUpPr fitToPage="1"/>
  </sheetPr>
  <dimension ref="A1:Q73"/>
  <sheetViews>
    <sheetView showGridLines="0" zoomScaleNormal="100" workbookViewId="0">
      <pane xSplit="1" ySplit="1" topLeftCell="B2" activePane="bottomRight" state="frozen"/>
      <selection activeCell="B5" sqref="B5"/>
      <selection pane="topRight" activeCell="B5" sqref="B5"/>
      <selection pane="bottomLeft" activeCell="B5" sqref="B5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27" t="s">
        <v>109</v>
      </c>
      <c r="B3" s="129">
        <f t="shared" ref="B3" si="0">SUM(B4:B9)</f>
        <v>448.883499089304</v>
      </c>
      <c r="C3" s="129">
        <f t="shared" ref="C3" si="1">SUM(C4:C9)</f>
        <v>461.45604055260156</v>
      </c>
      <c r="D3" s="129">
        <f t="shared" ref="D3:Q3" si="2">SUM(D4:D9)</f>
        <v>472.95999160963038</v>
      </c>
      <c r="E3" s="129">
        <f t="shared" si="2"/>
        <v>486.57004638136993</v>
      </c>
      <c r="F3" s="129">
        <f t="shared" si="2"/>
        <v>502.50708992573783</v>
      </c>
      <c r="G3" s="129">
        <f t="shared" si="2"/>
        <v>526.97996270755539</v>
      </c>
      <c r="H3" s="129">
        <f t="shared" si="2"/>
        <v>552.10516580423416</v>
      </c>
      <c r="I3" s="129">
        <f t="shared" si="2"/>
        <v>575.5842138023479</v>
      </c>
      <c r="J3" s="129">
        <f t="shared" si="2"/>
        <v>592.73729247889344</v>
      </c>
      <c r="K3" s="129">
        <f t="shared" si="2"/>
        <v>594.20797205763154</v>
      </c>
      <c r="L3" s="129">
        <f t="shared" si="2"/>
        <v>603.87865700969144</v>
      </c>
      <c r="M3" s="129">
        <f t="shared" si="2"/>
        <v>612.8760662757154</v>
      </c>
      <c r="N3" s="129">
        <f t="shared" si="2"/>
        <v>618.7397495460865</v>
      </c>
      <c r="O3" s="129">
        <f t="shared" si="2"/>
        <v>622.98737174806399</v>
      </c>
      <c r="P3" s="129">
        <f t="shared" si="2"/>
        <v>629.27414332920762</v>
      </c>
      <c r="Q3" s="129">
        <f t="shared" si="2"/>
        <v>638.46859078804118</v>
      </c>
    </row>
    <row r="4" spans="1:17" ht="12" customHeight="1" x14ac:dyDescent="0.25">
      <c r="A4" s="88" t="s">
        <v>9</v>
      </c>
      <c r="B4" s="128">
        <v>58.407674157445385</v>
      </c>
      <c r="C4" s="128">
        <v>59.754112883250443</v>
      </c>
      <c r="D4" s="128">
        <v>61.122834160211021</v>
      </c>
      <c r="E4" s="128">
        <v>63.136098604447419</v>
      </c>
      <c r="F4" s="128">
        <v>65.611970500421023</v>
      </c>
      <c r="G4" s="128">
        <v>69.056627026242325</v>
      </c>
      <c r="H4" s="128">
        <v>72.304465998219328</v>
      </c>
      <c r="I4" s="128">
        <v>75.606071274410766</v>
      </c>
      <c r="J4" s="128">
        <v>79.19604329290982</v>
      </c>
      <c r="K4" s="128">
        <v>79.536014457476483</v>
      </c>
      <c r="L4" s="128">
        <v>82.235348495603233</v>
      </c>
      <c r="M4" s="128">
        <v>84.952434160864513</v>
      </c>
      <c r="N4" s="128">
        <v>86.955383362934654</v>
      </c>
      <c r="O4" s="128">
        <v>88.89832059775884</v>
      </c>
      <c r="P4" s="128">
        <v>91.569849304709749</v>
      </c>
      <c r="Q4" s="128">
        <v>94.840957558044224</v>
      </c>
    </row>
    <row r="5" spans="1:17" ht="12" customHeight="1" x14ac:dyDescent="0.25">
      <c r="A5" s="88" t="s">
        <v>8</v>
      </c>
      <c r="B5" s="128">
        <v>47.519006197355175</v>
      </c>
      <c r="C5" s="128">
        <v>47.919650582327016</v>
      </c>
      <c r="D5" s="128">
        <v>48.285896570851101</v>
      </c>
      <c r="E5" s="128">
        <v>48.432334736521504</v>
      </c>
      <c r="F5" s="128">
        <v>48.71236497564081</v>
      </c>
      <c r="G5" s="128">
        <v>50.133978321470948</v>
      </c>
      <c r="H5" s="128">
        <v>51.266279937765411</v>
      </c>
      <c r="I5" s="128">
        <v>52.724791526749108</v>
      </c>
      <c r="J5" s="128">
        <v>53.745822560791666</v>
      </c>
      <c r="K5" s="128">
        <v>54.585139572296193</v>
      </c>
      <c r="L5" s="128">
        <v>54.834273797424821</v>
      </c>
      <c r="M5" s="128">
        <v>54.980041687096602</v>
      </c>
      <c r="N5" s="128">
        <v>55.094539071864403</v>
      </c>
      <c r="O5" s="128">
        <v>55.166728490149829</v>
      </c>
      <c r="P5" s="128">
        <v>55.163235897379799</v>
      </c>
      <c r="Q5" s="128">
        <v>55.314625518231772</v>
      </c>
    </row>
    <row r="6" spans="1:17" ht="12" customHeight="1" x14ac:dyDescent="0.25">
      <c r="A6" s="88" t="s">
        <v>7</v>
      </c>
      <c r="B6" s="128">
        <v>209.43370132601112</v>
      </c>
      <c r="C6" s="128">
        <v>212.72094145168001</v>
      </c>
      <c r="D6" s="128">
        <v>214.41765721099779</v>
      </c>
      <c r="E6" s="128">
        <v>215.39984384715908</v>
      </c>
      <c r="F6" s="128">
        <v>216.65983787644336</v>
      </c>
      <c r="G6" s="128">
        <v>221.66750720063004</v>
      </c>
      <c r="H6" s="128">
        <v>227.75932803449049</v>
      </c>
      <c r="I6" s="128">
        <v>231.98696620605716</v>
      </c>
      <c r="J6" s="128">
        <v>233.35056136784695</v>
      </c>
      <c r="K6" s="128">
        <v>226.26351262501245</v>
      </c>
      <c r="L6" s="128">
        <v>225.97364256316038</v>
      </c>
      <c r="M6" s="128">
        <v>227.00663262203352</v>
      </c>
      <c r="N6" s="128">
        <v>227.07420011937447</v>
      </c>
      <c r="O6" s="128">
        <v>226.54585633429386</v>
      </c>
      <c r="P6" s="128">
        <v>227.5822447876528</v>
      </c>
      <c r="Q6" s="128">
        <v>230.80079839027294</v>
      </c>
    </row>
    <row r="7" spans="1:17" ht="12" customHeight="1" x14ac:dyDescent="0.25">
      <c r="A7" s="88" t="s">
        <v>39</v>
      </c>
      <c r="B7" s="128">
        <v>84.331645808759205</v>
      </c>
      <c r="C7" s="128">
        <v>86.517698212269792</v>
      </c>
      <c r="D7" s="128">
        <v>88.662832334050833</v>
      </c>
      <c r="E7" s="128">
        <v>91.519482485915987</v>
      </c>
      <c r="F7" s="128">
        <v>94.707096186892471</v>
      </c>
      <c r="G7" s="128">
        <v>98.423763336747882</v>
      </c>
      <c r="H7" s="128">
        <v>100.77688846231557</v>
      </c>
      <c r="I7" s="128">
        <v>102.98381626682188</v>
      </c>
      <c r="J7" s="128">
        <v>105.28219700284092</v>
      </c>
      <c r="K7" s="128">
        <v>107.41567251976289</v>
      </c>
      <c r="L7" s="128">
        <v>108.34999130089939</v>
      </c>
      <c r="M7" s="128">
        <v>108.700164639731</v>
      </c>
      <c r="N7" s="128">
        <v>108.9888804701831</v>
      </c>
      <c r="O7" s="128">
        <v>109.19412025184135</v>
      </c>
      <c r="P7" s="128">
        <v>109.24965479537371</v>
      </c>
      <c r="Q7" s="128">
        <v>109.61221799508299</v>
      </c>
    </row>
    <row r="8" spans="1:17" ht="12" customHeight="1" x14ac:dyDescent="0.25">
      <c r="A8" s="51" t="s">
        <v>6</v>
      </c>
      <c r="B8" s="50">
        <v>30.092733546403654</v>
      </c>
      <c r="C8" s="50">
        <v>32.490762995125202</v>
      </c>
      <c r="D8" s="50">
        <v>34.719119511676958</v>
      </c>
      <c r="E8" s="50">
        <v>37.443978388804304</v>
      </c>
      <c r="F8" s="50">
        <v>40.556234534890869</v>
      </c>
      <c r="G8" s="50">
        <v>44.702708054885896</v>
      </c>
      <c r="H8" s="50">
        <v>49.030613175508122</v>
      </c>
      <c r="I8" s="50">
        <v>53.505867383607082</v>
      </c>
      <c r="J8" s="50">
        <v>57.387811477296999</v>
      </c>
      <c r="K8" s="50">
        <v>59.613840153947308</v>
      </c>
      <c r="L8" s="50">
        <v>63.22490275860217</v>
      </c>
      <c r="M8" s="50">
        <v>67.071251340558746</v>
      </c>
      <c r="N8" s="50">
        <v>69.933844583809488</v>
      </c>
      <c r="O8" s="50">
        <v>72.357153638210676</v>
      </c>
      <c r="P8" s="50">
        <v>75.020261643936365</v>
      </c>
      <c r="Q8" s="50">
        <v>77.836887776964161</v>
      </c>
    </row>
    <row r="9" spans="1:17" ht="12" customHeight="1" x14ac:dyDescent="0.25">
      <c r="A9" s="49" t="s">
        <v>5</v>
      </c>
      <c r="B9" s="48">
        <v>19.098738053329438</v>
      </c>
      <c r="C9" s="48">
        <v>22.052874427949121</v>
      </c>
      <c r="D9" s="48">
        <v>25.751651821842618</v>
      </c>
      <c r="E9" s="48">
        <v>30.638308318521613</v>
      </c>
      <c r="F9" s="48">
        <v>36.259585851449287</v>
      </c>
      <c r="G9" s="48">
        <v>42.99537876757833</v>
      </c>
      <c r="H9" s="48">
        <v>50.96759019593523</v>
      </c>
      <c r="I9" s="48">
        <v>58.776701144701946</v>
      </c>
      <c r="J9" s="48">
        <v>63.774856777207098</v>
      </c>
      <c r="K9" s="48">
        <v>66.793792729136271</v>
      </c>
      <c r="L9" s="48">
        <v>69.26049809400152</v>
      </c>
      <c r="M9" s="48">
        <v>70.165541825431063</v>
      </c>
      <c r="N9" s="48">
        <v>70.692901937920396</v>
      </c>
      <c r="O9" s="48">
        <v>70.82519243580937</v>
      </c>
      <c r="P9" s="48">
        <v>70.688896900155243</v>
      </c>
      <c r="Q9" s="48">
        <v>70.06310354944516</v>
      </c>
    </row>
    <row r="10" spans="1:17" s="28" customFormat="1" ht="12" customHeight="1" x14ac:dyDescent="0.25"/>
    <row r="11" spans="1:17" ht="12.95" customHeight="1" x14ac:dyDescent="0.25">
      <c r="A11" s="127" t="s">
        <v>140</v>
      </c>
      <c r="B11" s="129">
        <f t="shared" ref="B11" si="3">SUM(B12:B17)</f>
        <v>2014.6729508624676</v>
      </c>
      <c r="C11" s="129">
        <f t="shared" ref="C11" si="4">SUM(C12:C17)</f>
        <v>2082.4227559717106</v>
      </c>
      <c r="D11" s="129">
        <f t="shared" ref="D11" si="5">SUM(D12:D17)</f>
        <v>2144.0545907021774</v>
      </c>
      <c r="E11" s="129">
        <f t="shared" ref="E11" si="6">SUM(E12:E17)</f>
        <v>2217.3869974450786</v>
      </c>
      <c r="F11" s="129">
        <f t="shared" ref="F11" si="7">SUM(F12:F17)</f>
        <v>2301.5814489207219</v>
      </c>
      <c r="G11" s="129">
        <f t="shared" ref="G11" si="8">SUM(G12:G17)</f>
        <v>2430.0373544097838</v>
      </c>
      <c r="H11" s="129">
        <f t="shared" ref="H11" si="9">SUM(H12:H17)</f>
        <v>2571.7482936431297</v>
      </c>
      <c r="I11" s="129">
        <f t="shared" ref="I11" si="10">SUM(I12:I17)</f>
        <v>2704.2874615060387</v>
      </c>
      <c r="J11" s="129">
        <f t="shared" ref="J11" si="11">SUM(J12:J17)</f>
        <v>2799.8090860993166</v>
      </c>
      <c r="K11" s="129">
        <f t="shared" ref="K11" si="12">SUM(K12:K17)</f>
        <v>2814.1354835354805</v>
      </c>
      <c r="L11" s="129">
        <f t="shared" ref="L11" si="13">SUM(L12:L17)</f>
        <v>2875.8462838356718</v>
      </c>
      <c r="M11" s="129">
        <f t="shared" ref="M11" si="14">SUM(M12:M17)</f>
        <v>2935.8721633733408</v>
      </c>
      <c r="N11" s="129">
        <f t="shared" ref="N11" si="15">SUM(N12:N17)</f>
        <v>2975.7330808588981</v>
      </c>
      <c r="O11" s="129">
        <f t="shared" ref="O11" si="16">SUM(O12:O17)</f>
        <v>3003.357300586471</v>
      </c>
      <c r="P11" s="129">
        <f t="shared" ref="P11" si="17">SUM(P12:P17)</f>
        <v>3041.0715673526802</v>
      </c>
      <c r="Q11" s="129">
        <f t="shared" ref="Q11" si="18">SUM(Q12:Q17)</f>
        <v>3088.4296054719252</v>
      </c>
    </row>
    <row r="12" spans="1:17" ht="12" customHeight="1" x14ac:dyDescent="0.25">
      <c r="A12" s="88" t="s">
        <v>9</v>
      </c>
      <c r="B12" s="128">
        <v>77.529566419036613</v>
      </c>
      <c r="C12" s="128">
        <v>79.316811196838756</v>
      </c>
      <c r="D12" s="128">
        <v>81.133633535376262</v>
      </c>
      <c r="E12" s="128">
        <v>83.806013863819999</v>
      </c>
      <c r="F12" s="128">
        <v>87.092453143810459</v>
      </c>
      <c r="G12" s="128">
        <v>91.664844199642047</v>
      </c>
      <c r="H12" s="128">
        <v>95.975982263750851</v>
      </c>
      <c r="I12" s="128">
        <v>100.35848900181946</v>
      </c>
      <c r="J12" s="128">
        <v>105.12376990138823</v>
      </c>
      <c r="K12" s="128">
        <v>105.57504308362071</v>
      </c>
      <c r="L12" s="128">
        <v>109.15810302591487</v>
      </c>
      <c r="M12" s="128">
        <v>112.76472624092666</v>
      </c>
      <c r="N12" s="128">
        <v>115.42341425471842</v>
      </c>
      <c r="O12" s="128">
        <v>118.00244318487687</v>
      </c>
      <c r="P12" s="128">
        <v>121.54859470201465</v>
      </c>
      <c r="Q12" s="128">
        <v>125.89062009934729</v>
      </c>
    </row>
    <row r="13" spans="1:17" ht="12" customHeight="1" x14ac:dyDescent="0.25">
      <c r="A13" s="88" t="s">
        <v>8</v>
      </c>
      <c r="B13" s="128">
        <v>140.94443570953942</v>
      </c>
      <c r="C13" s="128">
        <v>141.94909738271676</v>
      </c>
      <c r="D13" s="128">
        <v>142.86925175738008</v>
      </c>
      <c r="E13" s="128">
        <v>143.11916946616984</v>
      </c>
      <c r="F13" s="128">
        <v>143.78504089203284</v>
      </c>
      <c r="G13" s="128">
        <v>147.7383278497127</v>
      </c>
      <c r="H13" s="128">
        <v>150.86718453748767</v>
      </c>
      <c r="I13" s="128">
        <v>155.15370278663465</v>
      </c>
      <c r="J13" s="128">
        <v>158.34351640004971</v>
      </c>
      <c r="K13" s="128">
        <v>160.9859002694358</v>
      </c>
      <c r="L13" s="128">
        <v>161.86331800205565</v>
      </c>
      <c r="M13" s="128">
        <v>162.72790996152253</v>
      </c>
      <c r="N13" s="128">
        <v>163.89328110160315</v>
      </c>
      <c r="O13" s="128">
        <v>165.06791896229453</v>
      </c>
      <c r="P13" s="128">
        <v>165.88437779114872</v>
      </c>
      <c r="Q13" s="128">
        <v>167.62587433169017</v>
      </c>
    </row>
    <row r="14" spans="1:17" ht="12" customHeight="1" x14ac:dyDescent="0.25">
      <c r="A14" s="88" t="s">
        <v>7</v>
      </c>
      <c r="B14" s="128">
        <v>1091.3525477217518</v>
      </c>
      <c r="C14" s="128">
        <v>1099.8360200668012</v>
      </c>
      <c r="D14" s="128">
        <v>1101.4112058501396</v>
      </c>
      <c r="E14" s="128">
        <v>1098.7891616227298</v>
      </c>
      <c r="F14" s="128">
        <v>1095.9183251176837</v>
      </c>
      <c r="G14" s="128">
        <v>1110.1515871665329</v>
      </c>
      <c r="H14" s="128">
        <v>1131.2706789578692</v>
      </c>
      <c r="I14" s="128">
        <v>1142.8580095834996</v>
      </c>
      <c r="J14" s="128">
        <v>1144.6719102233499</v>
      </c>
      <c r="K14" s="128">
        <v>1106.2077983628151</v>
      </c>
      <c r="L14" s="128">
        <v>1101.1862057644789</v>
      </c>
      <c r="M14" s="128">
        <v>1101.0358123194792</v>
      </c>
      <c r="N14" s="128">
        <v>1097.1671074226149</v>
      </c>
      <c r="O14" s="128">
        <v>1090.1959611428701</v>
      </c>
      <c r="P14" s="128">
        <v>1091.2196384013178</v>
      </c>
      <c r="Q14" s="128">
        <v>1101.0662465252076</v>
      </c>
    </row>
    <row r="15" spans="1:17" ht="12" customHeight="1" x14ac:dyDescent="0.25">
      <c r="A15" s="88" t="s">
        <v>39</v>
      </c>
      <c r="B15" s="128">
        <v>111.94070007534143</v>
      </c>
      <c r="C15" s="128">
        <v>114.84243683268265</v>
      </c>
      <c r="D15" s="128">
        <v>117.68985920947603</v>
      </c>
      <c r="E15" s="128">
        <v>121.48173845958905</v>
      </c>
      <c r="F15" s="128">
        <v>125.71293430351027</v>
      </c>
      <c r="G15" s="128">
        <v>130.64638862794402</v>
      </c>
      <c r="H15" s="128">
        <v>133.76989548464948</v>
      </c>
      <c r="I15" s="128">
        <v>136.6993419704018</v>
      </c>
      <c r="J15" s="128">
        <v>139.75018185574083</v>
      </c>
      <c r="K15" s="128">
        <v>142.58212875618941</v>
      </c>
      <c r="L15" s="128">
        <v>143.82233102487444</v>
      </c>
      <c r="M15" s="128">
        <v>144.28714643693723</v>
      </c>
      <c r="N15" s="128">
        <v>144.6703839733768</v>
      </c>
      <c r="O15" s="128">
        <v>144.9428165177888</v>
      </c>
      <c r="P15" s="128">
        <v>145.01653232899773</v>
      </c>
      <c r="Q15" s="128">
        <v>145.49779387687559</v>
      </c>
    </row>
    <row r="16" spans="1:17" ht="12" customHeight="1" x14ac:dyDescent="0.25">
      <c r="A16" s="51" t="s">
        <v>6</v>
      </c>
      <c r="B16" s="50">
        <v>454.06436646871305</v>
      </c>
      <c r="C16" s="50">
        <v>487.91712059177178</v>
      </c>
      <c r="D16" s="50">
        <v>519.11720392023244</v>
      </c>
      <c r="E16" s="50">
        <v>557.62289878360264</v>
      </c>
      <c r="F16" s="50">
        <v>601.73740052839719</v>
      </c>
      <c r="G16" s="50">
        <v>660.97502760974442</v>
      </c>
      <c r="H16" s="50">
        <v>722.63186281070568</v>
      </c>
      <c r="I16" s="50">
        <v>786.20308602345369</v>
      </c>
      <c r="J16" s="50">
        <v>840.83700991391152</v>
      </c>
      <c r="K16" s="50">
        <v>871.09435658851987</v>
      </c>
      <c r="L16" s="50">
        <v>921.49387255986801</v>
      </c>
      <c r="M16" s="50">
        <v>975.96530878015903</v>
      </c>
      <c r="N16" s="50">
        <v>1016.0426290140409</v>
      </c>
      <c r="O16" s="50">
        <v>1049.6934680645272</v>
      </c>
      <c r="P16" s="50">
        <v>1086.7846139112073</v>
      </c>
      <c r="Q16" s="50">
        <v>1126.0545006490124</v>
      </c>
    </row>
    <row r="17" spans="1:17" ht="12" customHeight="1" x14ac:dyDescent="0.25">
      <c r="A17" s="49" t="s">
        <v>5</v>
      </c>
      <c r="B17" s="48">
        <v>138.84133446808519</v>
      </c>
      <c r="C17" s="48">
        <v>158.56126990089945</v>
      </c>
      <c r="D17" s="48">
        <v>181.83343642957311</v>
      </c>
      <c r="E17" s="48">
        <v>212.56801524916722</v>
      </c>
      <c r="F17" s="48">
        <v>247.33529493528766</v>
      </c>
      <c r="G17" s="48">
        <v>288.86117895620799</v>
      </c>
      <c r="H17" s="48">
        <v>337.23268958866652</v>
      </c>
      <c r="I17" s="48">
        <v>383.01483214022954</v>
      </c>
      <c r="J17" s="48">
        <v>411.08269780487609</v>
      </c>
      <c r="K17" s="48">
        <v>427.69025647489991</v>
      </c>
      <c r="L17" s="48">
        <v>438.32245345847991</v>
      </c>
      <c r="M17" s="48">
        <v>439.09125963431615</v>
      </c>
      <c r="N17" s="48">
        <v>438.536265092544</v>
      </c>
      <c r="O17" s="48">
        <v>435.45469271411378</v>
      </c>
      <c r="P17" s="48">
        <v>430.61781021799379</v>
      </c>
      <c r="Q17" s="48">
        <v>422.29456998979174</v>
      </c>
    </row>
    <row r="18" spans="1:17" s="28" customFormat="1" ht="12" customHeight="1" x14ac:dyDescent="0.25"/>
    <row r="19" spans="1:17" ht="12.95" customHeight="1" x14ac:dyDescent="0.25">
      <c r="A19" s="127" t="s">
        <v>139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</row>
    <row r="20" spans="1:17" ht="12" customHeight="1" x14ac:dyDescent="0.25">
      <c r="A20" s="88" t="s">
        <v>136</v>
      </c>
      <c r="B20" s="140">
        <v>33.740443737242359</v>
      </c>
      <c r="C20" s="140">
        <v>34.868143365441064</v>
      </c>
      <c r="D20" s="140">
        <v>36.035720084072992</v>
      </c>
      <c r="E20" s="140">
        <v>37.643337180026059</v>
      </c>
      <c r="F20" s="140">
        <v>39.593333645508032</v>
      </c>
      <c r="G20" s="140">
        <v>42.225649914616781</v>
      </c>
      <c r="H20" s="140">
        <v>44.773647499911498</v>
      </c>
      <c r="I20" s="140">
        <v>47.406569721174968</v>
      </c>
      <c r="J20" s="140">
        <v>50.291207851778111</v>
      </c>
      <c r="K20" s="140">
        <v>50.96463167547526</v>
      </c>
      <c r="L20" s="140">
        <v>53.342266238174027</v>
      </c>
      <c r="M20" s="140">
        <v>55.796969495883395</v>
      </c>
      <c r="N20" s="140">
        <v>57.798696102958367</v>
      </c>
      <c r="O20" s="140">
        <v>59.835008038249917</v>
      </c>
      <c r="P20" s="140">
        <v>62.523366784533685</v>
      </c>
      <c r="Q20" s="140">
        <v>65.794331413518847</v>
      </c>
    </row>
    <row r="21" spans="1:17" ht="12" customHeight="1" x14ac:dyDescent="0.25">
      <c r="A21" s="88" t="s">
        <v>135</v>
      </c>
      <c r="B21" s="140">
        <v>673.9012044710347</v>
      </c>
      <c r="C21" s="140">
        <v>690.99799619324676</v>
      </c>
      <c r="D21" s="140">
        <v>711.651669435283</v>
      </c>
      <c r="E21" s="140">
        <v>733.25854330749621</v>
      </c>
      <c r="F21" s="140">
        <v>762.42960596140529</v>
      </c>
      <c r="G21" s="140">
        <v>801.92491344823179</v>
      </c>
      <c r="H21" s="140">
        <v>839.56369824381397</v>
      </c>
      <c r="I21" s="140">
        <v>886.46388182408339</v>
      </c>
      <c r="J21" s="140">
        <v>928.78335165774263</v>
      </c>
      <c r="K21" s="140">
        <v>970.22067855437012</v>
      </c>
      <c r="L21" s="140">
        <v>1001.6883285840009</v>
      </c>
      <c r="M21" s="140">
        <v>1037.583657856065</v>
      </c>
      <c r="N21" s="140">
        <v>1083.1446538398015</v>
      </c>
      <c r="O21" s="140">
        <v>1140.5810798313012</v>
      </c>
      <c r="P21" s="140">
        <v>1205.3849964237074</v>
      </c>
      <c r="Q21" s="140">
        <v>1296.1300206035783</v>
      </c>
    </row>
    <row r="22" spans="1:17" ht="12" customHeight="1" x14ac:dyDescent="0.25">
      <c r="A22" s="88" t="s">
        <v>183</v>
      </c>
      <c r="B22" s="140">
        <v>22.44099451158942</v>
      </c>
      <c r="C22" s="140">
        <v>22.967988853575381</v>
      </c>
      <c r="D22" s="140">
        <v>23.614166212699516</v>
      </c>
      <c r="E22" s="140">
        <v>24.400365069828265</v>
      </c>
      <c r="F22" s="140">
        <v>25.375513564238179</v>
      </c>
      <c r="G22" s="140">
        <v>26.65624357668489</v>
      </c>
      <c r="H22" s="140">
        <v>28.153627353716114</v>
      </c>
      <c r="I22" s="140">
        <v>29.516795995932373</v>
      </c>
      <c r="J22" s="140">
        <v>30.74821757385153</v>
      </c>
      <c r="K22" s="140">
        <v>30.883623428053333</v>
      </c>
      <c r="L22" s="140">
        <v>32.126161872922921</v>
      </c>
      <c r="M22" s="140">
        <v>33.485088398480094</v>
      </c>
      <c r="N22" s="140">
        <v>34.946941238580834</v>
      </c>
      <c r="O22" s="140">
        <v>36.29775472683329</v>
      </c>
      <c r="P22" s="140">
        <v>38.406306583214636</v>
      </c>
      <c r="Q22" s="140">
        <v>41.362153262181117</v>
      </c>
    </row>
    <row r="23" spans="1:17" ht="12" customHeight="1" x14ac:dyDescent="0.25">
      <c r="A23" s="88" t="s">
        <v>188</v>
      </c>
      <c r="B23" s="140">
        <v>154.2456334903147</v>
      </c>
      <c r="C23" s="140">
        <v>160.06277023306484</v>
      </c>
      <c r="D23" s="140">
        <v>166.48785914905139</v>
      </c>
      <c r="E23" s="140">
        <v>174.95737226840188</v>
      </c>
      <c r="F23" s="140">
        <v>184.45378215006664</v>
      </c>
      <c r="G23" s="140">
        <v>195.46427307234967</v>
      </c>
      <c r="H23" s="140">
        <v>203.9317455828249</v>
      </c>
      <c r="I23" s="140">
        <v>212.42890409318082</v>
      </c>
      <c r="J23" s="140">
        <v>221.5008934127257</v>
      </c>
      <c r="K23" s="140">
        <v>230.58947828186723</v>
      </c>
      <c r="L23" s="140">
        <v>237.6757704527362</v>
      </c>
      <c r="M23" s="140">
        <v>242.64068632685755</v>
      </c>
      <c r="N23" s="140">
        <v>247.95125356142444</v>
      </c>
      <c r="O23" s="140">
        <v>254.14842937282663</v>
      </c>
      <c r="P23" s="140">
        <v>261.65110737564817</v>
      </c>
      <c r="Q23" s="140">
        <v>272.02821127266577</v>
      </c>
    </row>
    <row r="24" spans="1:17" ht="12" customHeight="1" x14ac:dyDescent="0.25">
      <c r="A24" s="51" t="s">
        <v>134</v>
      </c>
      <c r="B24" s="139">
        <v>7.8003256594832893</v>
      </c>
      <c r="C24" s="139">
        <v>8.4570036189084483</v>
      </c>
      <c r="D24" s="139">
        <v>9.0859147711448838</v>
      </c>
      <c r="E24" s="139">
        <v>9.8766043165083435</v>
      </c>
      <c r="F24" s="139">
        <v>10.802120137287751</v>
      </c>
      <c r="G24" s="139">
        <v>12.064903820137586</v>
      </c>
      <c r="H24" s="139">
        <v>13.414922649480387</v>
      </c>
      <c r="I24" s="139">
        <v>14.841360846312595</v>
      </c>
      <c r="J24" s="139">
        <v>16.120785471559504</v>
      </c>
      <c r="K24" s="139">
        <v>16.906389669960948</v>
      </c>
      <c r="L24" s="139">
        <v>18.163459486659914</v>
      </c>
      <c r="M24" s="139">
        <v>19.550239801810211</v>
      </c>
      <c r="N24" s="139">
        <v>20.657865946220021</v>
      </c>
      <c r="O24" s="139">
        <v>21.656899642757427</v>
      </c>
      <c r="P24" s="139">
        <v>22.787701062078092</v>
      </c>
      <c r="Q24" s="139">
        <v>24.025806213477537</v>
      </c>
    </row>
    <row r="25" spans="1:17" ht="12" customHeight="1" x14ac:dyDescent="0.25">
      <c r="A25" s="49" t="s">
        <v>133</v>
      </c>
      <c r="B25" s="138">
        <v>357.37554860177727</v>
      </c>
      <c r="C25" s="138">
        <v>418.9622792650876</v>
      </c>
      <c r="D25" s="138">
        <v>495.73656041031666</v>
      </c>
      <c r="E25" s="138">
        <v>602.35527777021355</v>
      </c>
      <c r="F25" s="138">
        <v>732.55730091033263</v>
      </c>
      <c r="G25" s="138">
        <v>894.43323655901713</v>
      </c>
      <c r="H25" s="138">
        <v>1085.6676068033257</v>
      </c>
      <c r="I25" s="138">
        <v>1283.2473824693254</v>
      </c>
      <c r="J25" s="138">
        <v>1437.0836590572469</v>
      </c>
      <c r="K25" s="138">
        <v>1565.9763505800668</v>
      </c>
      <c r="L25" s="138">
        <v>1703.6011921762274</v>
      </c>
      <c r="M25" s="138">
        <v>1834.5583041530035</v>
      </c>
      <c r="N25" s="138">
        <v>2000.8432738937724</v>
      </c>
      <c r="O25" s="138">
        <v>2183.6007808710697</v>
      </c>
      <c r="P25" s="138">
        <v>2406.6744541096923</v>
      </c>
      <c r="Q25" s="138">
        <v>2716.6465719640651</v>
      </c>
    </row>
    <row r="26" spans="1:17" s="28" customFormat="1" ht="12" customHeight="1" x14ac:dyDescent="0.25"/>
    <row r="27" spans="1:17" ht="12.95" customHeight="1" x14ac:dyDescent="0.25">
      <c r="A27" s="127" t="s">
        <v>138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</row>
    <row r="28" spans="1:17" ht="12" customHeight="1" x14ac:dyDescent="0.25">
      <c r="A28" s="88" t="s">
        <v>136</v>
      </c>
      <c r="B28" s="137"/>
      <c r="C28" s="137">
        <v>3.2364773617763629</v>
      </c>
      <c r="D28" s="137">
        <v>3.276354452209568</v>
      </c>
      <c r="E28" s="137">
        <v>3.7163948295307114</v>
      </c>
      <c r="F28" s="137">
        <v>4.0587741990596253</v>
      </c>
      <c r="G28" s="137">
        <v>4.7410940026863964</v>
      </c>
      <c r="H28" s="137">
        <v>4.6567753188723637</v>
      </c>
      <c r="I28" s="137">
        <v>4.7416999548411169</v>
      </c>
      <c r="J28" s="137">
        <v>4.9934158641807942</v>
      </c>
      <c r="K28" s="137">
        <v>2.7822015572747971</v>
      </c>
      <c r="L28" s="137">
        <v>4.4864122962764004</v>
      </c>
      <c r="M28" s="137">
        <v>4.563480991287018</v>
      </c>
      <c r="N28" s="137">
        <v>4.1105043406526161</v>
      </c>
      <c r="O28" s="137">
        <v>4.1450896688691854</v>
      </c>
      <c r="P28" s="137">
        <v>4.7971364798614298</v>
      </c>
      <c r="Q28" s="137">
        <v>5.3797423625628049</v>
      </c>
    </row>
    <row r="29" spans="1:17" ht="12" customHeight="1" x14ac:dyDescent="0.25">
      <c r="A29" s="88" t="s">
        <v>135</v>
      </c>
      <c r="B29" s="137"/>
      <c r="C29" s="137">
        <v>180.60123088067553</v>
      </c>
      <c r="D29" s="137">
        <v>187.42820118366853</v>
      </c>
      <c r="E29" s="137">
        <v>191.71689237267861</v>
      </c>
      <c r="F29" s="137">
        <v>202.68328152438343</v>
      </c>
      <c r="G29" s="137">
        <v>220.09653836750198</v>
      </c>
      <c r="H29" s="137">
        <v>225.06698597925055</v>
      </c>
      <c r="I29" s="137">
        <v>238.61707595294828</v>
      </c>
      <c r="J29" s="137">
        <v>245.00275135804262</v>
      </c>
      <c r="K29" s="137">
        <v>261.53386526412947</v>
      </c>
      <c r="L29" s="137">
        <v>256.53463600888148</v>
      </c>
      <c r="M29" s="137">
        <v>274.51240522501251</v>
      </c>
      <c r="N29" s="137">
        <v>290.56374734177882</v>
      </c>
      <c r="O29" s="137">
        <v>318.97029125562955</v>
      </c>
      <c r="P29" s="137">
        <v>321.33855260128718</v>
      </c>
      <c r="Q29" s="137">
        <v>365.25742940488402</v>
      </c>
    </row>
    <row r="30" spans="1:17" ht="12" customHeight="1" x14ac:dyDescent="0.25">
      <c r="A30" s="88" t="s">
        <v>183</v>
      </c>
      <c r="B30" s="137"/>
      <c r="C30" s="137">
        <v>5.9717126440635662</v>
      </c>
      <c r="D30" s="137">
        <v>6.1997900272432798</v>
      </c>
      <c r="E30" s="137">
        <v>6.4508837786102831</v>
      </c>
      <c r="F30" s="137">
        <v>6.7531271143210763</v>
      </c>
      <c r="G30" s="137">
        <v>7.2524426565102837</v>
      </c>
      <c r="H30" s="137">
        <v>7.6971738042745041</v>
      </c>
      <c r="I30" s="137">
        <v>7.8140524208265392</v>
      </c>
      <c r="J30" s="137">
        <v>7.9845486922402324</v>
      </c>
      <c r="K30" s="137">
        <v>7.3878485107120877</v>
      </c>
      <c r="L30" s="137">
        <v>8.9397122491440868</v>
      </c>
      <c r="M30" s="137">
        <v>9.1729789463837221</v>
      </c>
      <c r="N30" s="137">
        <v>9.4464015323409676</v>
      </c>
      <c r="O30" s="137">
        <v>8.7386619989645453</v>
      </c>
      <c r="P30" s="137">
        <v>11.048264105525432</v>
      </c>
      <c r="Q30" s="137">
        <v>12.128825625350208</v>
      </c>
    </row>
    <row r="31" spans="1:17" ht="12" customHeight="1" x14ac:dyDescent="0.25">
      <c r="A31" s="88" t="s">
        <v>188</v>
      </c>
      <c r="B31" s="137"/>
      <c r="C31" s="137">
        <v>19.584911213570098</v>
      </c>
      <c r="D31" s="137">
        <v>20.537057748576981</v>
      </c>
      <c r="E31" s="137">
        <v>22.934281172755767</v>
      </c>
      <c r="F31" s="137">
        <v>24.322797136405178</v>
      </c>
      <c r="G31" s="137">
        <v>26.207537858391898</v>
      </c>
      <c r="H31" s="137">
        <v>24.044445619986821</v>
      </c>
      <c r="I31" s="137">
        <v>24.463555947605293</v>
      </c>
      <c r="J31" s="137">
        <v>25.437546692725569</v>
      </c>
      <c r="K31" s="137">
        <v>25.863281176651643</v>
      </c>
      <c r="L31" s="137">
        <v>24.280355886066868</v>
      </c>
      <c r="M31" s="137">
        <v>24.549827087691391</v>
      </c>
      <c r="N31" s="137">
        <v>25.847624983143891</v>
      </c>
      <c r="O31" s="137">
        <v>29.131456984157936</v>
      </c>
      <c r="P31" s="137">
        <v>31.825475139226633</v>
      </c>
      <c r="Q31" s="137">
        <v>36.584641755409542</v>
      </c>
    </row>
    <row r="32" spans="1:17" ht="12" customHeight="1" x14ac:dyDescent="0.25">
      <c r="A32" s="51" t="s">
        <v>134</v>
      </c>
      <c r="B32" s="136"/>
      <c r="C32" s="136">
        <v>1.1766996700573777</v>
      </c>
      <c r="D32" s="136">
        <v>1.1489328628686537</v>
      </c>
      <c r="E32" s="136">
        <v>1.3107112559956797</v>
      </c>
      <c r="F32" s="136">
        <v>1.4455375314116294</v>
      </c>
      <c r="G32" s="136">
        <v>1.782805393482054</v>
      </c>
      <c r="H32" s="136">
        <v>1.8700405399750175</v>
      </c>
      <c r="I32" s="136">
        <v>1.9464599074644278</v>
      </c>
      <c r="J32" s="136">
        <v>1.7994463358791286</v>
      </c>
      <c r="K32" s="136">
        <v>1.3056259090336622</v>
      </c>
      <c r="L32" s="136">
        <v>1.7770915273311905</v>
      </c>
      <c r="M32" s="136">
        <v>1.9068020257825149</v>
      </c>
      <c r="N32" s="136">
        <v>1.6276478550420246</v>
      </c>
      <c r="O32" s="136">
        <v>1.5190554071696309</v>
      </c>
      <c r="P32" s="136">
        <v>1.6508231299528811</v>
      </c>
      <c r="Q32" s="136">
        <v>1.7581268620316652</v>
      </c>
    </row>
    <row r="33" spans="1:17" ht="12" customHeight="1" x14ac:dyDescent="0.25">
      <c r="A33" s="49" t="s">
        <v>133</v>
      </c>
      <c r="B33" s="135"/>
      <c r="C33" s="135">
        <v>114.5910825904247</v>
      </c>
      <c r="D33" s="135">
        <v>137.72928586141055</v>
      </c>
      <c r="E33" s="135">
        <v>176.71697278350575</v>
      </c>
      <c r="F33" s="135">
        <v>210.8150168772689</v>
      </c>
      <c r="G33" s="135">
        <v>254.58087844640696</v>
      </c>
      <c r="H33" s="135">
        <v>305.8254528347336</v>
      </c>
      <c r="I33" s="135">
        <v>335.30906152740999</v>
      </c>
      <c r="J33" s="135">
        <v>330.55324937142757</v>
      </c>
      <c r="K33" s="135">
        <v>339.70770840008834</v>
      </c>
      <c r="L33" s="135">
        <v>392.20572004256815</v>
      </c>
      <c r="M33" s="135">
        <v>436.7825648115097</v>
      </c>
      <c r="N33" s="135">
        <v>501.59403126817824</v>
      </c>
      <c r="O33" s="135">
        <v>513.31075634872514</v>
      </c>
      <c r="P33" s="135">
        <v>562.78138163871142</v>
      </c>
      <c r="Q33" s="135">
        <v>702.1778378969401</v>
      </c>
    </row>
    <row r="34" spans="1:17" s="28" customFormat="1" ht="12" customHeight="1" x14ac:dyDescent="0.25"/>
    <row r="35" spans="1:17" ht="12.95" customHeight="1" x14ac:dyDescent="0.25">
      <c r="A35" s="127" t="s">
        <v>137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</row>
    <row r="36" spans="1:17" ht="12" customHeight="1" x14ac:dyDescent="0.25">
      <c r="A36" s="88" t="s">
        <v>136</v>
      </c>
      <c r="B36" s="137"/>
      <c r="C36" s="137">
        <f t="shared" ref="C36:C41" si="19">B20+C28-C20</f>
        <v>2.1087777335776607</v>
      </c>
      <c r="D36" s="137">
        <f t="shared" ref="D36:D41" si="20">C20+D28-D20</f>
        <v>2.1087777335776394</v>
      </c>
      <c r="E36" s="137">
        <f t="shared" ref="E36:E41" si="21">D20+E28-E20</f>
        <v>2.1087777335776465</v>
      </c>
      <c r="F36" s="137">
        <f t="shared" ref="F36:F41" si="22">E20+F28-F20</f>
        <v>2.1087777335776536</v>
      </c>
      <c r="G36" s="137">
        <f t="shared" ref="G36:G41" si="23">F20+G28-G20</f>
        <v>2.1087777335776465</v>
      </c>
      <c r="H36" s="137">
        <f t="shared" ref="H36:H41" si="24">G20+H28-H20</f>
        <v>2.1087777335776465</v>
      </c>
      <c r="I36" s="137">
        <f t="shared" ref="I36:I41" si="25">H20+I28-I20</f>
        <v>2.1087777335776465</v>
      </c>
      <c r="J36" s="137">
        <f t="shared" ref="J36:J41" si="26">I20+J28-J20</f>
        <v>2.1087777335776536</v>
      </c>
      <c r="K36" s="137">
        <f t="shared" ref="K36:K41" si="27">J20+K28-K20</f>
        <v>2.1087777335776465</v>
      </c>
      <c r="L36" s="137">
        <f t="shared" ref="L36:L41" si="28">K20+L28-L20</f>
        <v>2.1087777335776323</v>
      </c>
      <c r="M36" s="137">
        <f t="shared" ref="M36:M41" si="29">L20+M28-M20</f>
        <v>2.1087777335776465</v>
      </c>
      <c r="N36" s="137">
        <f t="shared" ref="N36:N41" si="30">M20+N28-N20</f>
        <v>2.1087777335776465</v>
      </c>
      <c r="O36" s="137">
        <f t="shared" ref="O36:O41" si="31">N20+O28-O20</f>
        <v>2.1087777335776323</v>
      </c>
      <c r="P36" s="137">
        <f t="shared" ref="P36:P41" si="32">O20+P28-P20</f>
        <v>2.1087777335776607</v>
      </c>
      <c r="Q36" s="137">
        <f t="shared" ref="Q36:Q41" si="33">P20+Q28-Q20</f>
        <v>2.1087777335776394</v>
      </c>
    </row>
    <row r="37" spans="1:17" ht="12" customHeight="1" x14ac:dyDescent="0.25">
      <c r="A37" s="88" t="s">
        <v>135</v>
      </c>
      <c r="B37" s="137"/>
      <c r="C37" s="137">
        <f t="shared" si="19"/>
        <v>163.50443915846347</v>
      </c>
      <c r="D37" s="137">
        <f t="shared" si="20"/>
        <v>166.7745279416323</v>
      </c>
      <c r="E37" s="137">
        <f t="shared" si="21"/>
        <v>170.11001850046546</v>
      </c>
      <c r="F37" s="137">
        <f t="shared" si="22"/>
        <v>173.51221887047438</v>
      </c>
      <c r="G37" s="137">
        <f t="shared" si="23"/>
        <v>180.60123088067553</v>
      </c>
      <c r="H37" s="137">
        <f t="shared" si="24"/>
        <v>187.42820118366842</v>
      </c>
      <c r="I37" s="137">
        <f t="shared" si="25"/>
        <v>191.7168923726789</v>
      </c>
      <c r="J37" s="137">
        <f t="shared" si="26"/>
        <v>202.68328152438346</v>
      </c>
      <c r="K37" s="137">
        <f t="shared" si="27"/>
        <v>220.09653836750203</v>
      </c>
      <c r="L37" s="137">
        <f t="shared" si="28"/>
        <v>225.06698597925072</v>
      </c>
      <c r="M37" s="137">
        <f t="shared" si="29"/>
        <v>238.61707595294843</v>
      </c>
      <c r="N37" s="137">
        <f t="shared" si="30"/>
        <v>245.00275135804236</v>
      </c>
      <c r="O37" s="137">
        <f t="shared" si="31"/>
        <v>261.53386526412987</v>
      </c>
      <c r="P37" s="137">
        <f t="shared" si="32"/>
        <v>256.53463600888085</v>
      </c>
      <c r="Q37" s="137">
        <f t="shared" si="33"/>
        <v>274.51240522501325</v>
      </c>
    </row>
    <row r="38" spans="1:17" ht="12" customHeight="1" x14ac:dyDescent="0.25">
      <c r="A38" s="88" t="s">
        <v>183</v>
      </c>
      <c r="B38" s="137"/>
      <c r="C38" s="137">
        <f t="shared" si="19"/>
        <v>5.4447183020776038</v>
      </c>
      <c r="D38" s="137">
        <f t="shared" si="20"/>
        <v>5.5536126681191433</v>
      </c>
      <c r="E38" s="137">
        <f t="shared" si="21"/>
        <v>5.664684921481534</v>
      </c>
      <c r="F38" s="137">
        <f t="shared" si="22"/>
        <v>5.7779786199111633</v>
      </c>
      <c r="G38" s="137">
        <f t="shared" si="23"/>
        <v>5.9717126440635759</v>
      </c>
      <c r="H38" s="137">
        <f t="shared" si="24"/>
        <v>6.199790027243278</v>
      </c>
      <c r="I38" s="137">
        <f t="shared" si="25"/>
        <v>6.4508837786102795</v>
      </c>
      <c r="J38" s="137">
        <f t="shared" si="26"/>
        <v>6.753127114321078</v>
      </c>
      <c r="K38" s="137">
        <f t="shared" si="27"/>
        <v>7.2524426565102829</v>
      </c>
      <c r="L38" s="137">
        <f t="shared" si="28"/>
        <v>7.6971738042744988</v>
      </c>
      <c r="M38" s="137">
        <f t="shared" si="29"/>
        <v>7.8140524208265489</v>
      </c>
      <c r="N38" s="137">
        <f t="shared" si="30"/>
        <v>7.9845486922402245</v>
      </c>
      <c r="O38" s="137">
        <f t="shared" si="31"/>
        <v>7.3878485107120895</v>
      </c>
      <c r="P38" s="137">
        <f t="shared" si="32"/>
        <v>8.9397122491440868</v>
      </c>
      <c r="Q38" s="137">
        <f t="shared" si="33"/>
        <v>9.1729789463837292</v>
      </c>
    </row>
    <row r="39" spans="1:17" ht="12" customHeight="1" x14ac:dyDescent="0.25">
      <c r="A39" s="88" t="s">
        <v>188</v>
      </c>
      <c r="B39" s="137"/>
      <c r="C39" s="137">
        <f t="shared" si="19"/>
        <v>13.767774470819973</v>
      </c>
      <c r="D39" s="137">
        <f t="shared" si="20"/>
        <v>14.111968832590435</v>
      </c>
      <c r="E39" s="137">
        <f t="shared" si="21"/>
        <v>14.464768053405265</v>
      </c>
      <c r="F39" s="137">
        <f t="shared" si="22"/>
        <v>14.826387254740411</v>
      </c>
      <c r="G39" s="137">
        <f t="shared" si="23"/>
        <v>15.197046936108876</v>
      </c>
      <c r="H39" s="137">
        <f t="shared" si="24"/>
        <v>15.576973109511584</v>
      </c>
      <c r="I39" s="137">
        <f t="shared" si="25"/>
        <v>15.966397437249384</v>
      </c>
      <c r="J39" s="137">
        <f t="shared" si="26"/>
        <v>16.365557373180678</v>
      </c>
      <c r="K39" s="137">
        <f t="shared" si="27"/>
        <v>16.774696307510112</v>
      </c>
      <c r="L39" s="137">
        <f t="shared" si="28"/>
        <v>17.194063715197899</v>
      </c>
      <c r="M39" s="137">
        <f t="shared" si="29"/>
        <v>19.584911213570052</v>
      </c>
      <c r="N39" s="137">
        <f t="shared" si="30"/>
        <v>20.537057748577013</v>
      </c>
      <c r="O39" s="137">
        <f t="shared" si="31"/>
        <v>22.934281172755732</v>
      </c>
      <c r="P39" s="137">
        <f t="shared" si="32"/>
        <v>24.322797136405086</v>
      </c>
      <c r="Q39" s="137">
        <f t="shared" si="33"/>
        <v>26.207537858391959</v>
      </c>
    </row>
    <row r="40" spans="1:17" ht="12" customHeight="1" x14ac:dyDescent="0.25">
      <c r="A40" s="51" t="s">
        <v>134</v>
      </c>
      <c r="B40" s="136"/>
      <c r="C40" s="136">
        <f t="shared" si="19"/>
        <v>0.5200217106322178</v>
      </c>
      <c r="D40" s="136">
        <f t="shared" si="20"/>
        <v>0.5200217106322178</v>
      </c>
      <c r="E40" s="136">
        <f t="shared" si="21"/>
        <v>0.52002171063221958</v>
      </c>
      <c r="F40" s="136">
        <f t="shared" si="22"/>
        <v>0.52002171063222136</v>
      </c>
      <c r="G40" s="136">
        <f t="shared" si="23"/>
        <v>0.52002171063221958</v>
      </c>
      <c r="H40" s="136">
        <f t="shared" si="24"/>
        <v>0.52002171063221603</v>
      </c>
      <c r="I40" s="136">
        <f t="shared" si="25"/>
        <v>0.52002171063221958</v>
      </c>
      <c r="J40" s="136">
        <f t="shared" si="26"/>
        <v>0.5200217106322178</v>
      </c>
      <c r="K40" s="136">
        <f t="shared" si="27"/>
        <v>0.5200217106322178</v>
      </c>
      <c r="L40" s="136">
        <f t="shared" si="28"/>
        <v>0.52002171063222491</v>
      </c>
      <c r="M40" s="136">
        <f t="shared" si="29"/>
        <v>0.5200217106322178</v>
      </c>
      <c r="N40" s="136">
        <f t="shared" si="30"/>
        <v>0.52002171063221425</v>
      </c>
      <c r="O40" s="136">
        <f t="shared" si="31"/>
        <v>0.52002171063222491</v>
      </c>
      <c r="P40" s="136">
        <f t="shared" si="32"/>
        <v>0.52002171063221425</v>
      </c>
      <c r="Q40" s="136">
        <f t="shared" si="33"/>
        <v>0.52002171063222136</v>
      </c>
    </row>
    <row r="41" spans="1:17" ht="12" customHeight="1" x14ac:dyDescent="0.25">
      <c r="A41" s="49" t="s">
        <v>133</v>
      </c>
      <c r="B41" s="135"/>
      <c r="C41" s="135">
        <f t="shared" si="19"/>
        <v>53.004351927114385</v>
      </c>
      <c r="D41" s="135">
        <f t="shared" si="20"/>
        <v>60.95500471618152</v>
      </c>
      <c r="E41" s="135">
        <f t="shared" si="21"/>
        <v>70.098255423608862</v>
      </c>
      <c r="F41" s="135">
        <f t="shared" si="22"/>
        <v>80.61299373714985</v>
      </c>
      <c r="G41" s="135">
        <f t="shared" si="23"/>
        <v>92.704942797722424</v>
      </c>
      <c r="H41" s="135">
        <f t="shared" si="24"/>
        <v>114.591082590425</v>
      </c>
      <c r="I41" s="135">
        <f t="shared" si="25"/>
        <v>137.72928586141029</v>
      </c>
      <c r="J41" s="135">
        <f t="shared" si="26"/>
        <v>176.71697278350598</v>
      </c>
      <c r="K41" s="135">
        <f t="shared" si="27"/>
        <v>210.81501687726836</v>
      </c>
      <c r="L41" s="135">
        <f t="shared" si="28"/>
        <v>254.5808784464075</v>
      </c>
      <c r="M41" s="135">
        <f t="shared" si="29"/>
        <v>305.82545283473337</v>
      </c>
      <c r="N41" s="135">
        <f t="shared" si="30"/>
        <v>335.30906152740931</v>
      </c>
      <c r="O41" s="135">
        <f t="shared" si="31"/>
        <v>330.55324937142768</v>
      </c>
      <c r="P41" s="135">
        <f t="shared" si="32"/>
        <v>339.7077084000889</v>
      </c>
      <c r="Q41" s="135">
        <f t="shared" si="33"/>
        <v>392.20572004256746</v>
      </c>
    </row>
    <row r="42" spans="1:17" s="28" customFormat="1" ht="12" customHeight="1" x14ac:dyDescent="0.25"/>
    <row r="43" spans="1:17" ht="12.95" customHeight="1" x14ac:dyDescent="0.25">
      <c r="A43" s="127" t="s">
        <v>132</v>
      </c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</row>
    <row r="44" spans="1:17" ht="12" customHeight="1" x14ac:dyDescent="0.25">
      <c r="A44" s="88" t="s">
        <v>9</v>
      </c>
      <c r="B44" s="133">
        <v>8759.9999999999964</v>
      </c>
      <c r="C44" s="133">
        <v>8760</v>
      </c>
      <c r="D44" s="133">
        <v>8759.9999999999964</v>
      </c>
      <c r="E44" s="133">
        <v>8759.9999999999982</v>
      </c>
      <c r="F44" s="133">
        <v>8759.9999999999982</v>
      </c>
      <c r="G44" s="133">
        <v>8760</v>
      </c>
      <c r="H44" s="133">
        <v>8760</v>
      </c>
      <c r="I44" s="133">
        <v>8760.0000000000073</v>
      </c>
      <c r="J44" s="133">
        <v>8760</v>
      </c>
      <c r="K44" s="133">
        <v>8760</v>
      </c>
      <c r="L44" s="133">
        <v>8760</v>
      </c>
      <c r="M44" s="133">
        <v>8760.0000000000018</v>
      </c>
      <c r="N44" s="133">
        <v>8760.0000000000018</v>
      </c>
      <c r="O44" s="133">
        <v>8760</v>
      </c>
      <c r="P44" s="133">
        <v>8760</v>
      </c>
      <c r="Q44" s="133">
        <v>8759.9999999999964</v>
      </c>
    </row>
    <row r="45" spans="1:17" ht="12" customHeight="1" x14ac:dyDescent="0.25">
      <c r="A45" s="88" t="s">
        <v>8</v>
      </c>
      <c r="B45" s="133">
        <v>3920.31498731084</v>
      </c>
      <c r="C45" s="133">
        <v>3925.3876889901762</v>
      </c>
      <c r="D45" s="133">
        <v>3929.9142867215628</v>
      </c>
      <c r="E45" s="133">
        <v>3934.9493508340138</v>
      </c>
      <c r="F45" s="133">
        <v>3939.372587300551</v>
      </c>
      <c r="G45" s="133">
        <v>3945.8496977790687</v>
      </c>
      <c r="H45" s="133">
        <v>3951.2869282182332</v>
      </c>
      <c r="I45" s="133">
        <v>3951.4298416994079</v>
      </c>
      <c r="J45" s="133">
        <v>3946.8077969581359</v>
      </c>
      <c r="K45" s="133">
        <v>3942.6491649080281</v>
      </c>
      <c r="L45" s="133">
        <v>3939.1743770239491</v>
      </c>
      <c r="M45" s="133">
        <v>3928.6611034716898</v>
      </c>
      <c r="N45" s="133">
        <v>3908.8495327461642</v>
      </c>
      <c r="O45" s="133">
        <v>3886.1190661844689</v>
      </c>
      <c r="P45" s="133">
        <v>3866.7473338478148</v>
      </c>
      <c r="Q45" s="133">
        <v>3837.0766001597026</v>
      </c>
    </row>
    <row r="46" spans="1:17" ht="12" customHeight="1" x14ac:dyDescent="0.25">
      <c r="A46" s="88" t="s">
        <v>7</v>
      </c>
      <c r="B46" s="133">
        <v>2231.4288832676775</v>
      </c>
      <c r="C46" s="133">
        <v>2248.9710048370189</v>
      </c>
      <c r="D46" s="133">
        <v>2263.6673378463333</v>
      </c>
      <c r="E46" s="133">
        <v>2279.4630985994045</v>
      </c>
      <c r="F46" s="133">
        <v>2298.8030975330471</v>
      </c>
      <c r="G46" s="133">
        <v>2321.7812623899313</v>
      </c>
      <c r="H46" s="133">
        <v>2341.0527018259704</v>
      </c>
      <c r="I46" s="133">
        <v>2360.3307149627526</v>
      </c>
      <c r="J46" s="133">
        <v>2370.4422169553563</v>
      </c>
      <c r="K46" s="133">
        <v>2378.3696706250489</v>
      </c>
      <c r="L46" s="133">
        <v>2386.1545678337884</v>
      </c>
      <c r="M46" s="133">
        <v>2397.3897830555147</v>
      </c>
      <c r="N46" s="133">
        <v>2406.5592724606099</v>
      </c>
      <c r="O46" s="133">
        <v>2416.3125138167734</v>
      </c>
      <c r="P46" s="133">
        <v>2425.0893943096544</v>
      </c>
      <c r="Q46" s="133">
        <v>2437.3921390377877</v>
      </c>
    </row>
    <row r="47" spans="1:17" ht="12" customHeight="1" x14ac:dyDescent="0.25">
      <c r="A47" s="88" t="s">
        <v>39</v>
      </c>
      <c r="B47" s="133">
        <v>8760</v>
      </c>
      <c r="C47" s="133">
        <v>8760</v>
      </c>
      <c r="D47" s="133">
        <v>8760</v>
      </c>
      <c r="E47" s="133">
        <v>8759.9999999999982</v>
      </c>
      <c r="F47" s="133">
        <v>8759.9999999999982</v>
      </c>
      <c r="G47" s="133">
        <v>8760</v>
      </c>
      <c r="H47" s="133">
        <v>8760.0000000000036</v>
      </c>
      <c r="I47" s="133">
        <v>8759.9999999999982</v>
      </c>
      <c r="J47" s="133">
        <v>8760.0000000000018</v>
      </c>
      <c r="K47" s="133">
        <v>8760.0000000000055</v>
      </c>
      <c r="L47" s="133">
        <v>8759.9999999999982</v>
      </c>
      <c r="M47" s="133">
        <v>8760</v>
      </c>
      <c r="N47" s="133">
        <v>8759.9999999999982</v>
      </c>
      <c r="O47" s="133">
        <v>8760</v>
      </c>
      <c r="P47" s="133">
        <v>8760</v>
      </c>
      <c r="Q47" s="133">
        <v>8760</v>
      </c>
    </row>
    <row r="48" spans="1:17" ht="12" customHeight="1" x14ac:dyDescent="0.25">
      <c r="A48" s="51" t="s">
        <v>6</v>
      </c>
      <c r="B48" s="132">
        <v>770.62974369657252</v>
      </c>
      <c r="C48" s="132">
        <v>774.31095111510501</v>
      </c>
      <c r="D48" s="132">
        <v>777.68698272284189</v>
      </c>
      <c r="E48" s="132">
        <v>780.80562777103682</v>
      </c>
      <c r="F48" s="132">
        <v>783.70419070615196</v>
      </c>
      <c r="G48" s="132">
        <v>786.4123592543167</v>
      </c>
      <c r="H48" s="132">
        <v>788.95415267189924</v>
      </c>
      <c r="I48" s="132">
        <v>791.34928329196862</v>
      </c>
      <c r="J48" s="132">
        <v>793.61413162018516</v>
      </c>
      <c r="K48" s="132">
        <v>795.76245970795242</v>
      </c>
      <c r="L48" s="132">
        <v>797.80594291793284</v>
      </c>
      <c r="M48" s="132">
        <v>799.10450134403493</v>
      </c>
      <c r="N48" s="132">
        <v>800.34460772155705</v>
      </c>
      <c r="O48" s="132">
        <v>801.53137768728152</v>
      </c>
      <c r="P48" s="132">
        <v>802.66928018726378</v>
      </c>
      <c r="Q48" s="132">
        <v>803.76224233211121</v>
      </c>
    </row>
    <row r="49" spans="1:17" ht="12" customHeight="1" x14ac:dyDescent="0.25">
      <c r="A49" s="49" t="s">
        <v>5</v>
      </c>
      <c r="B49" s="131">
        <v>1599.5117758563979</v>
      </c>
      <c r="C49" s="131">
        <v>1617.2219898231183</v>
      </c>
      <c r="D49" s="131">
        <v>1646.7698007669114</v>
      </c>
      <c r="E49" s="131">
        <v>1675.978385717993</v>
      </c>
      <c r="F49" s="131">
        <v>1704.6620515937066</v>
      </c>
      <c r="G49" s="131">
        <v>1730.7492358295608</v>
      </c>
      <c r="H49" s="131">
        <v>1757.3812264464145</v>
      </c>
      <c r="I49" s="131">
        <v>1784.3956838210981</v>
      </c>
      <c r="J49" s="131">
        <v>1803.9389787515197</v>
      </c>
      <c r="K49" s="131">
        <v>1815.9684414599467</v>
      </c>
      <c r="L49" s="131">
        <v>1837.3565457246307</v>
      </c>
      <c r="M49" s="131">
        <v>1858.1066587352377</v>
      </c>
      <c r="N49" s="131">
        <v>1874.4413018539503</v>
      </c>
      <c r="O49" s="131">
        <v>1891.238659343778</v>
      </c>
      <c r="P49" s="131">
        <v>1908.8014892546103</v>
      </c>
      <c r="Q49" s="131">
        <v>1929.1918685921951</v>
      </c>
    </row>
    <row r="50" spans="1:17" s="28" customFormat="1" ht="12" customHeight="1" x14ac:dyDescent="0.25"/>
    <row r="51" spans="1:17" ht="12.95" customHeight="1" x14ac:dyDescent="0.25">
      <c r="A51" s="127" t="s">
        <v>131</v>
      </c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</row>
    <row r="52" spans="1:17" ht="12" customHeight="1" x14ac:dyDescent="0.25">
      <c r="A52" s="88" t="s">
        <v>129</v>
      </c>
      <c r="B52" s="130">
        <f t="shared" ref="B52" si="34">IF(B12=0,0,B12/B20)</f>
        <v>2.2978229635273073</v>
      </c>
      <c r="C52" s="130">
        <f t="shared" ref="C52:Q52" si="35">IF(C12=0,0,C12/C20)</f>
        <v>2.2747643992840811</v>
      </c>
      <c r="D52" s="130">
        <f t="shared" si="35"/>
        <v>2.2514780708166167</v>
      </c>
      <c r="E52" s="130">
        <f t="shared" si="35"/>
        <v>2.2263173284298592</v>
      </c>
      <c r="F52" s="130">
        <f t="shared" si="35"/>
        <v>2.1996746705790793</v>
      </c>
      <c r="G52" s="130">
        <f t="shared" si="35"/>
        <v>2.1708332348938328</v>
      </c>
      <c r="H52" s="130">
        <f t="shared" si="35"/>
        <v>2.1435819421221058</v>
      </c>
      <c r="I52" s="130">
        <f t="shared" si="35"/>
        <v>2.1169742841991077</v>
      </c>
      <c r="J52" s="130">
        <f t="shared" si="35"/>
        <v>2.090301155844509</v>
      </c>
      <c r="K52" s="130">
        <f t="shared" si="35"/>
        <v>2.0715354867250926</v>
      </c>
      <c r="L52" s="130">
        <f t="shared" si="35"/>
        <v>2.0463716809203847</v>
      </c>
      <c r="M52" s="130">
        <f t="shared" si="35"/>
        <v>2.0209829899318503</v>
      </c>
      <c r="N52" s="130">
        <f t="shared" si="35"/>
        <v>1.9969899329409024</v>
      </c>
      <c r="O52" s="130">
        <f t="shared" si="35"/>
        <v>1.9721304810294842</v>
      </c>
      <c r="P52" s="130">
        <f t="shared" si="35"/>
        <v>1.9440506958125288</v>
      </c>
      <c r="Q52" s="130">
        <f t="shared" si="35"/>
        <v>1.9133961451499815</v>
      </c>
    </row>
    <row r="53" spans="1:17" ht="12" customHeight="1" x14ac:dyDescent="0.25">
      <c r="A53" s="88" t="s">
        <v>128</v>
      </c>
      <c r="B53" s="130">
        <f t="shared" ref="B53" si="36">IF(B13=0,0,B13/B21*1000)</f>
        <v>209.14703041697476</v>
      </c>
      <c r="C53" s="130">
        <f t="shared" ref="C53:Q53" si="37">IF(C13=0,0,C13/C21*1000)</f>
        <v>205.42620697125554</v>
      </c>
      <c r="D53" s="130">
        <f t="shared" si="37"/>
        <v>200.75727760289121</v>
      </c>
      <c r="E53" s="130">
        <f t="shared" si="37"/>
        <v>195.18240976859917</v>
      </c>
      <c r="F53" s="130">
        <f t="shared" si="37"/>
        <v>188.58795588180681</v>
      </c>
      <c r="G53" s="130">
        <f t="shared" si="37"/>
        <v>184.22962720343261</v>
      </c>
      <c r="H53" s="130">
        <f t="shared" si="37"/>
        <v>179.69712703523183</v>
      </c>
      <c r="I53" s="130">
        <f t="shared" si="37"/>
        <v>175.02540821784382</v>
      </c>
      <c r="J53" s="130">
        <f t="shared" si="37"/>
        <v>170.48487800457411</v>
      </c>
      <c r="K53" s="130">
        <f t="shared" si="37"/>
        <v>165.92709661610695</v>
      </c>
      <c r="L53" s="130">
        <f t="shared" si="37"/>
        <v>161.5905001417633</v>
      </c>
      <c r="M53" s="130">
        <f t="shared" si="37"/>
        <v>156.83353214888083</v>
      </c>
      <c r="N53" s="130">
        <f t="shared" si="37"/>
        <v>151.31245907053443</v>
      </c>
      <c r="O53" s="130">
        <f t="shared" si="37"/>
        <v>144.7226522350424</v>
      </c>
      <c r="P53" s="130">
        <f t="shared" si="37"/>
        <v>137.61941477894285</v>
      </c>
      <c r="Q53" s="130">
        <f t="shared" si="37"/>
        <v>129.32797764658719</v>
      </c>
    </row>
    <row r="54" spans="1:17" ht="12" customHeight="1" x14ac:dyDescent="0.25">
      <c r="A54" s="88" t="s">
        <v>184</v>
      </c>
      <c r="B54" s="130">
        <f t="shared" ref="B54" si="38">IF(B14=0,0,B14/B22)</f>
        <v>48.632093696120911</v>
      </c>
      <c r="C54" s="130">
        <f t="shared" ref="C54:Q54" si="39">IF(C14=0,0,C14/C22)</f>
        <v>47.885604049985943</v>
      </c>
      <c r="D54" s="130">
        <f t="shared" si="39"/>
        <v>46.641968889750984</v>
      </c>
      <c r="E54" s="130">
        <f t="shared" si="39"/>
        <v>45.031668931110111</v>
      </c>
      <c r="F54" s="130">
        <f t="shared" si="39"/>
        <v>43.188025430238625</v>
      </c>
      <c r="G54" s="130">
        <f t="shared" si="39"/>
        <v>41.646962895309692</v>
      </c>
      <c r="H54" s="130">
        <f t="shared" si="39"/>
        <v>40.18205770591576</v>
      </c>
      <c r="I54" s="130">
        <f t="shared" si="39"/>
        <v>38.718904644697673</v>
      </c>
      <c r="J54" s="130">
        <f t="shared" si="39"/>
        <v>37.227260652558471</v>
      </c>
      <c r="K54" s="130">
        <f t="shared" si="39"/>
        <v>35.818588480715128</v>
      </c>
      <c r="L54" s="130">
        <f t="shared" si="39"/>
        <v>34.276930126925556</v>
      </c>
      <c r="M54" s="130">
        <f t="shared" si="39"/>
        <v>32.881376904755484</v>
      </c>
      <c r="N54" s="130">
        <f t="shared" si="39"/>
        <v>31.395225691779885</v>
      </c>
      <c r="O54" s="130">
        <f t="shared" si="39"/>
        <v>30.034804338377921</v>
      </c>
      <c r="P54" s="130">
        <f t="shared" si="39"/>
        <v>28.412511784672159</v>
      </c>
      <c r="Q54" s="130">
        <f t="shared" si="39"/>
        <v>26.620138452316784</v>
      </c>
    </row>
    <row r="55" spans="1:17" ht="12" customHeight="1" x14ac:dyDescent="0.25">
      <c r="A55" s="88" t="s">
        <v>189</v>
      </c>
      <c r="B55" s="130">
        <f t="shared" ref="B55" si="40">IF(B15=0,0,B15/B23*1000)</f>
        <v>725.73010685822965</v>
      </c>
      <c r="C55" s="130">
        <f t="shared" ref="C55:Q55" si="41">IF(C15=0,0,C15/C23*1000)</f>
        <v>717.48375131495231</v>
      </c>
      <c r="D55" s="130">
        <f t="shared" si="41"/>
        <v>706.89754683019839</v>
      </c>
      <c r="E55" s="130">
        <f t="shared" si="41"/>
        <v>694.35049740701447</v>
      </c>
      <c r="F55" s="130">
        <f t="shared" si="41"/>
        <v>681.54164603268259</v>
      </c>
      <c r="G55" s="130">
        <f t="shared" si="41"/>
        <v>668.39011843144453</v>
      </c>
      <c r="H55" s="130">
        <f t="shared" si="41"/>
        <v>655.95425127335136</v>
      </c>
      <c r="I55" s="130">
        <f t="shared" si="41"/>
        <v>643.5063182853844</v>
      </c>
      <c r="J55" s="130">
        <f t="shared" si="41"/>
        <v>630.92378411017228</v>
      </c>
      <c r="K55" s="130">
        <f t="shared" si="41"/>
        <v>618.33753135041286</v>
      </c>
      <c r="L55" s="130">
        <f t="shared" si="41"/>
        <v>605.11986876455592</v>
      </c>
      <c r="M55" s="130">
        <f t="shared" si="41"/>
        <v>594.65355386676674</v>
      </c>
      <c r="N55" s="130">
        <f t="shared" si="41"/>
        <v>583.46300692340697</v>
      </c>
      <c r="O55" s="130">
        <f t="shared" si="41"/>
        <v>570.30774054150413</v>
      </c>
      <c r="P55" s="130">
        <f t="shared" si="41"/>
        <v>554.2362644038036</v>
      </c>
      <c r="Q55" s="130">
        <f t="shared" si="41"/>
        <v>534.86288497863472</v>
      </c>
    </row>
    <row r="56" spans="1:17" ht="12" customHeight="1" x14ac:dyDescent="0.25">
      <c r="A56" s="51" t="s">
        <v>127</v>
      </c>
      <c r="B56" s="68">
        <f t="shared" ref="B56" si="42">IF(B16=0,0,B16/B24)</f>
        <v>58.210949938568497</v>
      </c>
      <c r="C56" s="68">
        <f t="shared" ref="C56:Q56" si="43">IF(C16=0,0,C16/C24)</f>
        <v>57.693852643135983</v>
      </c>
      <c r="D56" s="68">
        <f t="shared" si="43"/>
        <v>57.134280586567769</v>
      </c>
      <c r="E56" s="68">
        <f t="shared" si="43"/>
        <v>56.458969187573764</v>
      </c>
      <c r="F56" s="68">
        <f t="shared" si="43"/>
        <v>55.705490485267305</v>
      </c>
      <c r="G56" s="68">
        <f t="shared" si="43"/>
        <v>54.784939645064391</v>
      </c>
      <c r="H56" s="68">
        <f t="shared" si="43"/>
        <v>53.867762169966454</v>
      </c>
      <c r="I56" s="68">
        <f t="shared" si="43"/>
        <v>52.973786849121012</v>
      </c>
      <c r="J56" s="68">
        <f t="shared" si="43"/>
        <v>52.158563327905263</v>
      </c>
      <c r="K56" s="68">
        <f t="shared" si="43"/>
        <v>51.524564001755436</v>
      </c>
      <c r="L56" s="68">
        <f t="shared" si="43"/>
        <v>50.733389926993581</v>
      </c>
      <c r="M56" s="68">
        <f t="shared" si="43"/>
        <v>49.920886836886353</v>
      </c>
      <c r="N56" s="68">
        <f t="shared" si="43"/>
        <v>49.184297722677236</v>
      </c>
      <c r="O56" s="68">
        <f t="shared" si="43"/>
        <v>48.469240074978565</v>
      </c>
      <c r="P56" s="68">
        <f t="shared" si="43"/>
        <v>47.69171804345671</v>
      </c>
      <c r="Q56" s="68">
        <f t="shared" si="43"/>
        <v>46.868541710676908</v>
      </c>
    </row>
    <row r="57" spans="1:17" ht="12" customHeight="1" x14ac:dyDescent="0.25">
      <c r="A57" s="49" t="s">
        <v>126</v>
      </c>
      <c r="B57" s="57">
        <f t="shared" ref="B57" si="44">IF(B17=0,0,B17/B25*1000)</f>
        <v>388.50261303913589</v>
      </c>
      <c r="C57" s="57">
        <f t="shared" ref="C57:Q57" si="45">IF(C17=0,0,C17/C25*1000)</f>
        <v>378.46192306151238</v>
      </c>
      <c r="D57" s="57">
        <f t="shared" si="45"/>
        <v>366.79448511740031</v>
      </c>
      <c r="E57" s="57">
        <f t="shared" si="45"/>
        <v>352.89475014819681</v>
      </c>
      <c r="F57" s="57">
        <f t="shared" si="45"/>
        <v>337.63269389019757</v>
      </c>
      <c r="G57" s="57">
        <f t="shared" si="45"/>
        <v>322.95443320899909</v>
      </c>
      <c r="H57" s="57">
        <f t="shared" si="45"/>
        <v>310.62241101733264</v>
      </c>
      <c r="I57" s="57">
        <f t="shared" si="45"/>
        <v>298.473106099934</v>
      </c>
      <c r="J57" s="57">
        <f t="shared" si="45"/>
        <v>286.05342160424664</v>
      </c>
      <c r="K57" s="57">
        <f t="shared" si="45"/>
        <v>273.11412226402746</v>
      </c>
      <c r="L57" s="57">
        <f t="shared" si="45"/>
        <v>257.29170387498652</v>
      </c>
      <c r="M57" s="57">
        <f t="shared" si="45"/>
        <v>239.34440166895652</v>
      </c>
      <c r="N57" s="57">
        <f t="shared" si="45"/>
        <v>219.17571996487442</v>
      </c>
      <c r="O57" s="57">
        <f t="shared" si="45"/>
        <v>199.42046940485369</v>
      </c>
      <c r="P57" s="57">
        <f t="shared" si="45"/>
        <v>178.9264889909231</v>
      </c>
      <c r="Q57" s="57">
        <f t="shared" si="45"/>
        <v>155.44700379795214</v>
      </c>
    </row>
    <row r="58" spans="1:17" s="28" customFormat="1" ht="12" customHeight="1" x14ac:dyDescent="0.25"/>
    <row r="59" spans="1:17" ht="12.95" customHeight="1" x14ac:dyDescent="0.25">
      <c r="A59" s="127" t="s">
        <v>130</v>
      </c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</row>
    <row r="60" spans="1:17" ht="12" customHeight="1" x14ac:dyDescent="0.25">
      <c r="A60" s="88" t="s">
        <v>129</v>
      </c>
      <c r="B60" s="128"/>
      <c r="C60" s="128">
        <v>2.0494018457621661</v>
      </c>
      <c r="D60" s="128">
        <v>2.0334857955414889</v>
      </c>
      <c r="E60" s="128">
        <v>2.0229223681765962</v>
      </c>
      <c r="F60" s="128">
        <v>2.0035697435606026</v>
      </c>
      <c r="G60" s="128">
        <v>1.9864590222604612</v>
      </c>
      <c r="H60" s="128">
        <v>1.9663254802501202</v>
      </c>
      <c r="I60" s="128">
        <v>1.9461595476611353</v>
      </c>
      <c r="J60" s="128">
        <v>1.9247102709189694</v>
      </c>
      <c r="K60" s="128">
        <v>1.9038416068642514</v>
      </c>
      <c r="L60" s="128">
        <v>1.8787078152579757</v>
      </c>
      <c r="M60" s="128">
        <v>1.8521433818480526</v>
      </c>
      <c r="N60" s="128">
        <v>1.8256362949832234</v>
      </c>
      <c r="O60" s="128">
        <v>1.7911860597635201</v>
      </c>
      <c r="P60" s="128">
        <v>1.7493247176844913</v>
      </c>
      <c r="Q60" s="128">
        <v>1.7078184565971648</v>
      </c>
    </row>
    <row r="61" spans="1:17" ht="12" customHeight="1" x14ac:dyDescent="0.25">
      <c r="A61" s="88" t="s">
        <v>128</v>
      </c>
      <c r="B61" s="128"/>
      <c r="C61" s="128">
        <v>194.91079552176737</v>
      </c>
      <c r="D61" s="128">
        <v>191.00941809587212</v>
      </c>
      <c r="E61" s="128">
        <v>186.879322311843</v>
      </c>
      <c r="F61" s="128">
        <v>182.33095727353802</v>
      </c>
      <c r="G61" s="128">
        <v>177.89655771625738</v>
      </c>
      <c r="H61" s="128">
        <v>172.96809730331771</v>
      </c>
      <c r="I61" s="128">
        <v>168.11219822086713</v>
      </c>
      <c r="J61" s="128">
        <v>163.85632461094426</v>
      </c>
      <c r="K61" s="128">
        <v>159.81410425765401</v>
      </c>
      <c r="L61" s="128">
        <v>155.17135106023346</v>
      </c>
      <c r="M61" s="128">
        <v>149.27934895096237</v>
      </c>
      <c r="N61" s="128">
        <v>142.17403883006259</v>
      </c>
      <c r="O61" s="128">
        <v>134.71924956322019</v>
      </c>
      <c r="P61" s="128">
        <v>126.4189577106311</v>
      </c>
      <c r="Q61" s="128">
        <v>116.96005674983488</v>
      </c>
    </row>
    <row r="62" spans="1:17" ht="12" customHeight="1" x14ac:dyDescent="0.25">
      <c r="A62" s="88" t="s">
        <v>184</v>
      </c>
      <c r="B62" s="128"/>
      <c r="C62" s="128">
        <v>45.760996760674558</v>
      </c>
      <c r="D62" s="128">
        <v>43.817451271339998</v>
      </c>
      <c r="E62" s="128">
        <v>42.298614112044532</v>
      </c>
      <c r="F62" s="128">
        <v>41.184529241697511</v>
      </c>
      <c r="G62" s="128">
        <v>39.64247614580416</v>
      </c>
      <c r="H62" s="128">
        <v>38.037089540581654</v>
      </c>
      <c r="I62" s="128">
        <v>36.402465576066092</v>
      </c>
      <c r="J62" s="128">
        <v>35.059998071595935</v>
      </c>
      <c r="K62" s="128">
        <v>33.709499157689606</v>
      </c>
      <c r="L62" s="128">
        <v>32.18856363434103</v>
      </c>
      <c r="M62" s="128">
        <v>30.993244667349231</v>
      </c>
      <c r="N62" s="128">
        <v>29.224838253009111</v>
      </c>
      <c r="O62" s="128">
        <v>27.70098293055916</v>
      </c>
      <c r="P62" s="128">
        <v>26.138058531592804</v>
      </c>
      <c r="Q62" s="128">
        <v>24.251893631219669</v>
      </c>
    </row>
    <row r="63" spans="1:17" ht="12" customHeight="1" x14ac:dyDescent="0.25">
      <c r="A63" s="88" t="s">
        <v>189</v>
      </c>
      <c r="B63" s="128"/>
      <c r="C63" s="128">
        <v>658.33462580702133</v>
      </c>
      <c r="D63" s="128">
        <v>637.3309743727134</v>
      </c>
      <c r="E63" s="128">
        <v>623.05841667996367</v>
      </c>
      <c r="F63" s="128">
        <v>616.34158960226887</v>
      </c>
      <c r="G63" s="128">
        <v>609.07701087968769</v>
      </c>
      <c r="H63" s="128">
        <v>600.06312659609659</v>
      </c>
      <c r="I63" s="128">
        <v>593.40276757472941</v>
      </c>
      <c r="J63" s="128">
        <v>586.84187460738451</v>
      </c>
      <c r="K63" s="128">
        <v>580.19896786178037</v>
      </c>
      <c r="L63" s="128">
        <v>565.00209595012473</v>
      </c>
      <c r="M63" s="128">
        <v>544.12768609721206</v>
      </c>
      <c r="N63" s="128">
        <v>521.21386668502021</v>
      </c>
      <c r="O63" s="128">
        <v>499.86615731308348</v>
      </c>
      <c r="P63" s="128">
        <v>473.35875414051912</v>
      </c>
      <c r="Q63" s="128">
        <v>449.46921932758892</v>
      </c>
    </row>
    <row r="64" spans="1:17" ht="12" customHeight="1" x14ac:dyDescent="0.25">
      <c r="A64" s="51" t="s">
        <v>127</v>
      </c>
      <c r="B64" s="50"/>
      <c r="C64" s="50">
        <v>54.494543951485234</v>
      </c>
      <c r="D64" s="50">
        <v>53.50272681691807</v>
      </c>
      <c r="E64" s="50">
        <v>52.472771797252165</v>
      </c>
      <c r="F64" s="50">
        <v>51.458684325363024</v>
      </c>
      <c r="G64" s="50">
        <v>50.206593032067182</v>
      </c>
      <c r="H64" s="50">
        <v>49.158181868490431</v>
      </c>
      <c r="I64" s="50">
        <v>48.21172047646931</v>
      </c>
      <c r="J64" s="50">
        <v>47.183892046193243</v>
      </c>
      <c r="K64" s="50">
        <v>46.359607312011761</v>
      </c>
      <c r="L64" s="50">
        <v>45.394664537666856</v>
      </c>
      <c r="M64" s="50">
        <v>44.442156468810637</v>
      </c>
      <c r="N64" s="50">
        <v>43.220821862998143</v>
      </c>
      <c r="O64" s="50">
        <v>42.079963978515515</v>
      </c>
      <c r="P64" s="50">
        <v>40.805161006669046</v>
      </c>
      <c r="Q64" s="50">
        <v>39.55394005073439</v>
      </c>
    </row>
    <row r="65" spans="1:17" ht="12" customHeight="1" x14ac:dyDescent="0.25">
      <c r="A65" s="49" t="s">
        <v>126</v>
      </c>
      <c r="B65" s="48"/>
      <c r="C65" s="48">
        <v>351.792336259092</v>
      </c>
      <c r="D65" s="48">
        <v>340.91039422051233</v>
      </c>
      <c r="E65" s="48">
        <v>328.0269761760058</v>
      </c>
      <c r="F65" s="48">
        <v>313.47690205761774</v>
      </c>
      <c r="G65" s="48">
        <v>304.58688418660182</v>
      </c>
      <c r="H65" s="48">
        <v>289.98166918214923</v>
      </c>
      <c r="I65" s="48">
        <v>276.56719823751382</v>
      </c>
      <c r="J65" s="48">
        <v>260.27818528301054</v>
      </c>
      <c r="K65" s="48">
        <v>243.42455299996649</v>
      </c>
      <c r="L65" s="48">
        <v>224.81618451023357</v>
      </c>
      <c r="M65" s="48">
        <v>204.79888318308201</v>
      </c>
      <c r="N65" s="48">
        <v>183.77509978628316</v>
      </c>
      <c r="O65" s="48">
        <v>161.60625212188486</v>
      </c>
      <c r="P65" s="48">
        <v>138.3420225187831</v>
      </c>
      <c r="Q65" s="48">
        <v>113.71898824664524</v>
      </c>
    </row>
    <row r="66" spans="1:17" s="28" customFormat="1" ht="12" customHeight="1" x14ac:dyDescent="0.25"/>
    <row r="67" spans="1:17" ht="12.95" customHeight="1" x14ac:dyDescent="0.25">
      <c r="A67" s="127" t="s">
        <v>125</v>
      </c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</row>
    <row r="68" spans="1:17" ht="12" customHeight="1" x14ac:dyDescent="0.25">
      <c r="A68" s="88" t="s">
        <v>124</v>
      </c>
      <c r="B68" s="125">
        <f>1000000*B20/SER_summary!B$8</f>
        <v>154.53207779394319</v>
      </c>
      <c r="C68" s="125">
        <f>1000000*C20/SER_summary!C$8</f>
        <v>157.37531546103145</v>
      </c>
      <c r="D68" s="125">
        <f>1000000*D20/SER_summary!D$8</f>
        <v>160.53699786153948</v>
      </c>
      <c r="E68" s="125">
        <f>1000000*E20/SER_summary!E$8</f>
        <v>164.56149192841258</v>
      </c>
      <c r="F68" s="125">
        <f>1000000*F20/SER_summary!F$8</f>
        <v>169.34984539390763</v>
      </c>
      <c r="G68" s="125">
        <f>1000000*G20/SER_summary!G$8</f>
        <v>174.13159034223094</v>
      </c>
      <c r="H68" s="125">
        <f>1000000*H20/SER_summary!H$8</f>
        <v>177.72695584371053</v>
      </c>
      <c r="I68" s="125">
        <f>1000000*I20/SER_summary!I$8</f>
        <v>182.06686293825103</v>
      </c>
      <c r="J68" s="125">
        <f>1000000*J20/SER_summary!J$8</f>
        <v>189.06469117209818</v>
      </c>
      <c r="K68" s="125">
        <f>1000000*K20/SER_summary!K$8</f>
        <v>195.45989994033954</v>
      </c>
      <c r="L68" s="125">
        <f>1000000*L20/SER_summary!L$8</f>
        <v>201.86746110431804</v>
      </c>
      <c r="M68" s="125">
        <f>1000000*M20/SER_summary!M$8</f>
        <v>208.00474650352771</v>
      </c>
      <c r="N68" s="125">
        <f>1000000*N20/SER_summary!N$8</f>
        <v>214.02675359661663</v>
      </c>
      <c r="O68" s="125">
        <f>1000000*O20/SER_summary!O$8</f>
        <v>220.27528048468588</v>
      </c>
      <c r="P68" s="125">
        <f>1000000*P20/SER_summary!P$8</f>
        <v>227.04251967213494</v>
      </c>
      <c r="Q68" s="125">
        <f>1000000*Q20/SER_summary!Q$8</f>
        <v>233.59862656756576</v>
      </c>
    </row>
    <row r="69" spans="1:17" ht="12" customHeight="1" x14ac:dyDescent="0.25">
      <c r="A69" s="88" t="s">
        <v>123</v>
      </c>
      <c r="B69" s="125">
        <f>1000*B21/SER_summary!B$3</f>
        <v>6.5566722993985332E-2</v>
      </c>
      <c r="C69" s="125">
        <f>1000*C21/SER_summary!C$3</f>
        <v>6.7532855043604442E-2</v>
      </c>
      <c r="D69" s="125">
        <f>1000*D21/SER_summary!D$3</f>
        <v>6.9761687364786065E-2</v>
      </c>
      <c r="E69" s="125">
        <f>1000*E21/SER_summary!E$3</f>
        <v>7.1939938607470569E-2</v>
      </c>
      <c r="F69" s="125">
        <f>1000*F21/SER_summary!F$3</f>
        <v>7.4782114425473237E-2</v>
      </c>
      <c r="G69" s="125">
        <f>1000*G21/SER_summary!G$3</f>
        <v>7.8628916035009003E-2</v>
      </c>
      <c r="H69" s="125">
        <f>1000*H21/SER_summary!H$3</f>
        <v>8.2120347726027193E-2</v>
      </c>
      <c r="I69" s="125">
        <f>1000*I21/SER_summary!I$3</f>
        <v>8.6448579998531672E-2</v>
      </c>
      <c r="J69" s="125">
        <f>1000*J21/SER_summary!J$3</f>
        <v>8.9794591350690581E-2</v>
      </c>
      <c r="K69" s="125">
        <f>1000*K21/SER_summary!K$3</f>
        <v>9.3059742232729198E-2</v>
      </c>
      <c r="L69" s="125">
        <f>1000*L21/SER_summary!L$3</f>
        <v>9.5744590237054103E-2</v>
      </c>
      <c r="M69" s="125">
        <f>1000*M21/SER_summary!M$3</f>
        <v>9.8942526308347656E-2</v>
      </c>
      <c r="N69" s="125">
        <f>1000*N21/SER_summary!N$3</f>
        <v>0.10310316734224979</v>
      </c>
      <c r="O69" s="125">
        <f>1000*O21/SER_summary!O$3</f>
        <v>0.10846020562054</v>
      </c>
      <c r="P69" s="125">
        <f>1000*P21/SER_summary!P$3</f>
        <v>0.11466295211632141</v>
      </c>
      <c r="Q69" s="125">
        <f>1000*Q21/SER_summary!Q$3</f>
        <v>0.12299261697038447</v>
      </c>
    </row>
    <row r="70" spans="1:17" ht="12" customHeight="1" x14ac:dyDescent="0.25">
      <c r="A70" s="88" t="s">
        <v>185</v>
      </c>
      <c r="B70" s="125">
        <f>1000000*B22/SER_summary!B$8</f>
        <v>102.78031719572814</v>
      </c>
      <c r="C70" s="125">
        <f>1000000*C22/SER_summary!C$8</f>
        <v>103.6646675865002</v>
      </c>
      <c r="D70" s="125">
        <f>1000000*D22/SER_summary!D$8</f>
        <v>105.19971134046234</v>
      </c>
      <c r="E70" s="125">
        <f>1000000*E22/SER_summary!E$8</f>
        <v>106.66855757994421</v>
      </c>
      <c r="F70" s="125">
        <f>1000000*F22/SER_summary!F$8</f>
        <v>108.53694052059915</v>
      </c>
      <c r="G70" s="125">
        <f>1000000*G22/SER_summary!G$8</f>
        <v>109.92593591676737</v>
      </c>
      <c r="H70" s="125">
        <f>1000000*H22/SER_summary!H$8</f>
        <v>111.7545423464567</v>
      </c>
      <c r="I70" s="125">
        <f>1000000*I22/SER_summary!I$8</f>
        <v>113.36045789803964</v>
      </c>
      <c r="J70" s="125">
        <f>1000000*J22/SER_summary!J$8</f>
        <v>115.59480290921627</v>
      </c>
      <c r="K70" s="125">
        <f>1000000*K22/SER_summary!K$8</f>
        <v>118.44508135525808</v>
      </c>
      <c r="L70" s="125">
        <f>1000000*L22/SER_summary!L$8</f>
        <v>121.57763795330061</v>
      </c>
      <c r="M70" s="125">
        <f>1000000*M22/SER_summary!M$8</f>
        <v>124.82859529652302</v>
      </c>
      <c r="N70" s="125">
        <f>1000000*N22/SER_summary!N$8</f>
        <v>129.40742414156892</v>
      </c>
      <c r="O70" s="125">
        <f>1000000*O22/SER_summary!O$8</f>
        <v>133.62575464695121</v>
      </c>
      <c r="P70" s="125">
        <f>1000000*P22/SER_summary!P$8</f>
        <v>139.46569205084097</v>
      </c>
      <c r="Q70" s="125">
        <f>1000000*Q22/SER_summary!Q$8</f>
        <v>146.85371803835028</v>
      </c>
    </row>
    <row r="71" spans="1:17" ht="12" customHeight="1" x14ac:dyDescent="0.25">
      <c r="A71" s="88" t="s">
        <v>190</v>
      </c>
      <c r="B71" s="125">
        <f>1000*B23/SER_summary!B$3</f>
        <v>1.5007215682348496E-2</v>
      </c>
      <c r="C71" s="125">
        <f>1000*C23/SER_summary!C$3</f>
        <v>1.5643309994497163E-2</v>
      </c>
      <c r="D71" s="125">
        <f>1000*D23/SER_summary!D$3</f>
        <v>1.632044788035851E-2</v>
      </c>
      <c r="E71" s="125">
        <f>1000*E23/SER_summary!E$3</f>
        <v>1.7165054174670576E-2</v>
      </c>
      <c r="F71" s="125">
        <f>1000*F23/SER_summary!F$3</f>
        <v>1.8091957257567265E-2</v>
      </c>
      <c r="G71" s="125">
        <f>1000*G23/SER_summary!G$3</f>
        <v>1.9165315427305287E-2</v>
      </c>
      <c r="H71" s="125">
        <f>1000*H23/SER_summary!H$3</f>
        <v>1.9947201021993075E-2</v>
      </c>
      <c r="I71" s="125">
        <f>1000*I23/SER_summary!I$3</f>
        <v>2.0716215839174008E-2</v>
      </c>
      <c r="J71" s="125">
        <f>1000*J23/SER_summary!J$3</f>
        <v>2.141466271150164E-2</v>
      </c>
      <c r="K71" s="125">
        <f>1000*K23/SER_summary!K$3</f>
        <v>2.2117233619946552E-2</v>
      </c>
      <c r="L71" s="125">
        <f>1000*L23/SER_summary!L$3</f>
        <v>2.2717814116334733E-2</v>
      </c>
      <c r="M71" s="125">
        <f>1000*M23/SER_summary!M$3</f>
        <v>2.3137876458055189E-2</v>
      </c>
      <c r="N71" s="125">
        <f>1000*N23/SER_summary!N$3</f>
        <v>2.3602165692307601E-2</v>
      </c>
      <c r="O71" s="125">
        <f>1000*O23/SER_summary!O$3</f>
        <v>2.4167497949370762E-2</v>
      </c>
      <c r="P71" s="125">
        <f>1000*P23/SER_summary!P$3</f>
        <v>2.4889714477290922E-2</v>
      </c>
      <c r="Q71" s="125">
        <f>1000*Q23/SER_summary!Q$3</f>
        <v>2.581335287536772E-2</v>
      </c>
    </row>
    <row r="72" spans="1:17" ht="12" customHeight="1" x14ac:dyDescent="0.25">
      <c r="A72" s="51" t="s">
        <v>122</v>
      </c>
      <c r="B72" s="124">
        <f>1000000*B24/SER_summary!B$8</f>
        <v>35.725686983151739</v>
      </c>
      <c r="C72" s="124">
        <f>1000000*C24/SER_summary!C$8</f>
        <v>38.170188714433323</v>
      </c>
      <c r="D72" s="124">
        <f>1000000*D24/SER_summary!D$8</f>
        <v>40.477211965859865</v>
      </c>
      <c r="E72" s="124">
        <f>1000000*E24/SER_summary!E$8</f>
        <v>43.176531712326984</v>
      </c>
      <c r="F72" s="124">
        <f>1000000*F24/SER_summary!F$8</f>
        <v>46.203166208603406</v>
      </c>
      <c r="G72" s="124">
        <f>1000000*G24/SER_summary!G$8</f>
        <v>49.753666166766969</v>
      </c>
      <c r="H72" s="124">
        <f>1000000*H24/SER_summary!H$8</f>
        <v>53.24992486653462</v>
      </c>
      <c r="I72" s="124">
        <f>1000000*I24/SER_summary!I$8</f>
        <v>56.99885114901641</v>
      </c>
      <c r="J72" s="124">
        <f>1000000*J24/SER_summary!J$8</f>
        <v>60.604456659998135</v>
      </c>
      <c r="K72" s="124">
        <f>1000000*K24/SER_summary!K$8</f>
        <v>64.839499955282307</v>
      </c>
      <c r="L72" s="124">
        <f>1000000*L24/SER_summary!L$8</f>
        <v>68.737451743645479</v>
      </c>
      <c r="M72" s="124">
        <f>1000000*M24/SER_summary!M$8</f>
        <v>72.881067032838288</v>
      </c>
      <c r="N72" s="124">
        <f>1000000*N24/SER_summary!N$8</f>
        <v>76.495427800442528</v>
      </c>
      <c r="O72" s="124">
        <f>1000000*O24/SER_summary!O$8</f>
        <v>79.727233264304502</v>
      </c>
      <c r="P72" s="124">
        <f>1000000*P24/SER_summary!P$8</f>
        <v>82.749495632558052</v>
      </c>
      <c r="Q72" s="124">
        <f>1000000*Q24/SER_summary!Q$8</f>
        <v>85.302110578080203</v>
      </c>
    </row>
    <row r="73" spans="1:17" ht="12" customHeight="1" x14ac:dyDescent="0.25">
      <c r="A73" s="49" t="s">
        <v>121</v>
      </c>
      <c r="B73" s="123">
        <f>1000*B25/SER_summary!B$3</f>
        <v>3.4770591660225197E-2</v>
      </c>
      <c r="C73" s="123">
        <f>1000*C25/SER_summary!C$3</f>
        <v>4.0946166313389092E-2</v>
      </c>
      <c r="D73" s="123">
        <f>1000*D25/SER_summary!D$3</f>
        <v>4.8595992151724839E-2</v>
      </c>
      <c r="E73" s="123">
        <f>1000*E25/SER_summary!E$3</f>
        <v>5.9097029415043481E-2</v>
      </c>
      <c r="F73" s="123">
        <f>1000*F25/SER_summary!F$3</f>
        <v>7.1852120473224951E-2</v>
      </c>
      <c r="G73" s="123">
        <f>1000*G25/SER_summary!G$3</f>
        <v>8.7699377681025675E-2</v>
      </c>
      <c r="H73" s="123">
        <f>1000*H25/SER_summary!H$3</f>
        <v>0.10619253973470594</v>
      </c>
      <c r="I73" s="123">
        <f>1000*I25/SER_summary!I$3</f>
        <v>0.12514318549903491</v>
      </c>
      <c r="J73" s="123">
        <f>1000*J25/SER_summary!J$3</f>
        <v>0.13893696487074075</v>
      </c>
      <c r="K73" s="123">
        <f>1000*K25/SER_summary!K$3</f>
        <v>0.15020227742895345</v>
      </c>
      <c r="L73" s="123">
        <f>1000*L25/SER_summary!L$3</f>
        <v>0.16283567794270393</v>
      </c>
      <c r="M73" s="123">
        <f>1000*M25/SER_summary!M$3</f>
        <v>0.17494091382271593</v>
      </c>
      <c r="N73" s="123">
        <f>1000*N25/SER_summary!N$3</f>
        <v>0.19045773633518356</v>
      </c>
      <c r="O73" s="123">
        <f>1000*O25/SER_summary!O$3</f>
        <v>0.20764309865763952</v>
      </c>
      <c r="P73" s="123">
        <f>1000*P25/SER_summary!P$3</f>
        <v>0.22893631371710854</v>
      </c>
      <c r="Q73" s="123">
        <f>1000*Q25/SER_summary!Q$3</f>
        <v>0.25778854432666304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58.407674157445385</v>
      </c>
      <c r="C3" s="154">
        <v>59.754112883250443</v>
      </c>
      <c r="D3" s="154">
        <v>61.122834160211021</v>
      </c>
      <c r="E3" s="154">
        <v>63.136098604447419</v>
      </c>
      <c r="F3" s="154">
        <v>65.611970500421023</v>
      </c>
      <c r="G3" s="154">
        <v>69.056627026242325</v>
      </c>
      <c r="H3" s="154">
        <v>72.304465998219328</v>
      </c>
      <c r="I3" s="154">
        <v>75.606071274410766</v>
      </c>
      <c r="J3" s="154">
        <v>79.19604329290982</v>
      </c>
      <c r="K3" s="154">
        <v>79.536014457476483</v>
      </c>
      <c r="L3" s="154">
        <v>82.235348495603233</v>
      </c>
      <c r="M3" s="154">
        <v>84.952434160864513</v>
      </c>
      <c r="N3" s="154">
        <v>86.955383362934654</v>
      </c>
      <c r="O3" s="154">
        <v>88.89832059775884</v>
      </c>
      <c r="P3" s="154">
        <v>91.569849304709749</v>
      </c>
      <c r="Q3" s="154">
        <v>94.840957558044224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77.529566419036613</v>
      </c>
      <c r="C5" s="143">
        <v>79.316811196838756</v>
      </c>
      <c r="D5" s="143">
        <v>81.133633535376262</v>
      </c>
      <c r="E5" s="143">
        <v>83.806013863819999</v>
      </c>
      <c r="F5" s="143">
        <v>87.092453143810459</v>
      </c>
      <c r="G5" s="143">
        <v>91.664844199642047</v>
      </c>
      <c r="H5" s="143">
        <v>95.975982263750851</v>
      </c>
      <c r="I5" s="143">
        <v>100.35848900181946</v>
      </c>
      <c r="J5" s="143">
        <v>105.12376990138823</v>
      </c>
      <c r="K5" s="143">
        <v>105.57504308362071</v>
      </c>
      <c r="L5" s="143">
        <v>109.15810302591487</v>
      </c>
      <c r="M5" s="143">
        <v>112.76472624092666</v>
      </c>
      <c r="N5" s="143">
        <v>115.42341425471842</v>
      </c>
      <c r="O5" s="143">
        <v>118.00244318487687</v>
      </c>
      <c r="P5" s="143">
        <v>121.54859470201465</v>
      </c>
      <c r="Q5" s="143">
        <v>125.89062009934729</v>
      </c>
    </row>
    <row r="6" spans="1:17" ht="12" customHeight="1" x14ac:dyDescent="0.25">
      <c r="A6" s="153" t="str">
        <f>"Penetration factor "&amp;MID('SER_se-appl'!A68,FIND("(",'SER_se-appl'!A68),100)</f>
        <v>Penetration factor (sqm per building cell)</v>
      </c>
      <c r="B6" s="152">
        <f>1000000*B8/SER_summary!B$8</f>
        <v>154.53207779394319</v>
      </c>
      <c r="C6" s="152">
        <f>1000000*C8/SER_summary!C$8</f>
        <v>157.37531546103145</v>
      </c>
      <c r="D6" s="152">
        <f>1000000*D8/SER_summary!D$8</f>
        <v>160.53699786153948</v>
      </c>
      <c r="E6" s="152">
        <f>1000000*E8/SER_summary!E$8</f>
        <v>164.56149192841258</v>
      </c>
      <c r="F6" s="152">
        <f>1000000*F8/SER_summary!F$8</f>
        <v>169.34984539390763</v>
      </c>
      <c r="G6" s="152">
        <f>1000000*G8/SER_summary!G$8</f>
        <v>174.13159034223094</v>
      </c>
      <c r="H6" s="152">
        <f>1000000*H8/SER_summary!H$8</f>
        <v>177.72695584371053</v>
      </c>
      <c r="I6" s="152">
        <f>1000000*I8/SER_summary!I$8</f>
        <v>182.06686293825103</v>
      </c>
      <c r="J6" s="152">
        <f>1000000*J8/SER_summary!J$8</f>
        <v>189.06469117209818</v>
      </c>
      <c r="K6" s="152">
        <f>1000000*K8/SER_summary!K$8</f>
        <v>195.45989994033954</v>
      </c>
      <c r="L6" s="152">
        <f>1000000*L8/SER_summary!L$8</f>
        <v>201.86746110431804</v>
      </c>
      <c r="M6" s="152">
        <f>1000000*M8/SER_summary!M$8</f>
        <v>208.00474650352771</v>
      </c>
      <c r="N6" s="152">
        <f>1000000*N8/SER_summary!N$8</f>
        <v>214.02675359661663</v>
      </c>
      <c r="O6" s="152">
        <f>1000000*O8/SER_summary!O$8</f>
        <v>220.27528048468588</v>
      </c>
      <c r="P6" s="152">
        <f>1000000*P8/SER_summary!P$8</f>
        <v>227.04251967213494</v>
      </c>
      <c r="Q6" s="152">
        <f>1000000*Q8/SER_summary!Q$8</f>
        <v>233.59862656756576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"&amp;MID('SER_se-appl'!A20,FIND("(",'SER_se-appl'!A20),100)</f>
        <v>Stock of appliances (serviced mio m2)</v>
      </c>
      <c r="B8" s="62">
        <v>33.740443737242359</v>
      </c>
      <c r="C8" s="62">
        <v>34.868143365441064</v>
      </c>
      <c r="D8" s="62">
        <v>36.035720084072992</v>
      </c>
      <c r="E8" s="62">
        <v>37.643337180026059</v>
      </c>
      <c r="F8" s="62">
        <v>39.593333645508032</v>
      </c>
      <c r="G8" s="62">
        <v>42.225649914616781</v>
      </c>
      <c r="H8" s="62">
        <v>44.773647499911498</v>
      </c>
      <c r="I8" s="62">
        <v>47.406569721174968</v>
      </c>
      <c r="J8" s="62">
        <v>50.291207851778111</v>
      </c>
      <c r="K8" s="62">
        <v>50.96463167547526</v>
      </c>
      <c r="L8" s="62">
        <v>53.342266238174027</v>
      </c>
      <c r="M8" s="62">
        <v>55.796969495883395</v>
      </c>
      <c r="N8" s="62">
        <v>57.798696102958367</v>
      </c>
      <c r="O8" s="62">
        <v>59.835008038249917</v>
      </c>
      <c r="P8" s="62">
        <v>62.523366784533685</v>
      </c>
      <c r="Q8" s="62">
        <v>65.794331413518847</v>
      </c>
    </row>
    <row r="9" spans="1:17" ht="12.95" customHeight="1" x14ac:dyDescent="0.25">
      <c r="A9" s="151" t="str">
        <f>"Number of new appliances "&amp;MID('SER_se-appl'!A28,FIND("(",'SER_se-appl'!A28),100)</f>
        <v>Number of new appliances (serviced mio m2)</v>
      </c>
      <c r="B9" s="150"/>
      <c r="C9" s="150">
        <v>3.2364773617763629</v>
      </c>
      <c r="D9" s="150">
        <v>3.276354452209568</v>
      </c>
      <c r="E9" s="150">
        <v>3.7163948295307114</v>
      </c>
      <c r="F9" s="150">
        <v>4.0587741990596253</v>
      </c>
      <c r="G9" s="150">
        <v>4.7410940026863964</v>
      </c>
      <c r="H9" s="150">
        <v>4.6567753188723637</v>
      </c>
      <c r="I9" s="150">
        <v>4.7416999548411169</v>
      </c>
      <c r="J9" s="150">
        <v>4.9934158641807942</v>
      </c>
      <c r="K9" s="150">
        <v>2.7822015572747971</v>
      </c>
      <c r="L9" s="150">
        <v>4.4864122962764004</v>
      </c>
      <c r="M9" s="150">
        <v>4.563480991287018</v>
      </c>
      <c r="N9" s="150">
        <v>4.1105043406526161</v>
      </c>
      <c r="O9" s="150">
        <v>4.1450896688691854</v>
      </c>
      <c r="P9" s="150">
        <v>4.7971364798614298</v>
      </c>
      <c r="Q9" s="150">
        <v>5.3797423625628049</v>
      </c>
    </row>
    <row r="10" spans="1:17" ht="12" customHeight="1" x14ac:dyDescent="0.25">
      <c r="A10" s="142" t="str">
        <f>"Number of replaced appliances "&amp;MID('SER_se-appl'!A36,FIND("(",'SER_se-appl'!A36),100)</f>
        <v>Number of replaced appliances (serviced mio m2)</v>
      </c>
      <c r="B10" s="149"/>
      <c r="C10" s="149">
        <f>B8+C9-C8</f>
        <v>2.1087777335776607</v>
      </c>
      <c r="D10" s="149">
        <f t="shared" ref="D10:Q10" si="0">C8+D9-D8</f>
        <v>2.1087777335776394</v>
      </c>
      <c r="E10" s="149">
        <f t="shared" si="0"/>
        <v>2.1087777335776465</v>
      </c>
      <c r="F10" s="149">
        <f t="shared" si="0"/>
        <v>2.1087777335776536</v>
      </c>
      <c r="G10" s="149">
        <f t="shared" si="0"/>
        <v>2.1087777335776465</v>
      </c>
      <c r="H10" s="149">
        <f t="shared" si="0"/>
        <v>2.1087777335776465</v>
      </c>
      <c r="I10" s="149">
        <f t="shared" si="0"/>
        <v>2.1087777335776465</v>
      </c>
      <c r="J10" s="149">
        <f t="shared" si="0"/>
        <v>2.1087777335776536</v>
      </c>
      <c r="K10" s="149">
        <f t="shared" si="0"/>
        <v>2.1087777335776465</v>
      </c>
      <c r="L10" s="149">
        <f t="shared" si="0"/>
        <v>2.1087777335776323</v>
      </c>
      <c r="M10" s="149">
        <f t="shared" si="0"/>
        <v>2.1087777335776465</v>
      </c>
      <c r="N10" s="149">
        <f t="shared" si="0"/>
        <v>2.1087777335776465</v>
      </c>
      <c r="O10" s="149">
        <f t="shared" si="0"/>
        <v>2.1087777335776323</v>
      </c>
      <c r="P10" s="149">
        <f t="shared" si="0"/>
        <v>2.1087777335776607</v>
      </c>
      <c r="Q10" s="149">
        <f t="shared" si="0"/>
        <v>2.1087777335776394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8759.9999999999964</v>
      </c>
      <c r="C12" s="146">
        <v>8760</v>
      </c>
      <c r="D12" s="146">
        <v>8759.9999999999964</v>
      </c>
      <c r="E12" s="146">
        <v>8759.9999999999982</v>
      </c>
      <c r="F12" s="146">
        <v>8759.9999999999982</v>
      </c>
      <c r="G12" s="146">
        <v>8760</v>
      </c>
      <c r="H12" s="146">
        <v>8760</v>
      </c>
      <c r="I12" s="146">
        <v>8760.0000000000073</v>
      </c>
      <c r="J12" s="146">
        <v>8760</v>
      </c>
      <c r="K12" s="146">
        <v>8760</v>
      </c>
      <c r="L12" s="146">
        <v>8760</v>
      </c>
      <c r="M12" s="146">
        <v>8760.0000000000018</v>
      </c>
      <c r="N12" s="146">
        <v>8760.0000000000018</v>
      </c>
      <c r="O12" s="146">
        <v>8760</v>
      </c>
      <c r="P12" s="146">
        <v>8760</v>
      </c>
      <c r="Q12" s="146">
        <v>8759.9999999999964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"&amp;MID('SER_se-appl'!A52,FIND("(",'SER_se-appl'!A52),100)</f>
        <v>W per appliance in average operating mode (W per serviced m2)</v>
      </c>
      <c r="B14" s="143">
        <f>IF(B5=0,0,B5/B8)</f>
        <v>2.2978229635273073</v>
      </c>
      <c r="C14" s="143">
        <f>IF(C5=0,0,C5/C8)</f>
        <v>2.2747643992840811</v>
      </c>
      <c r="D14" s="143">
        <f t="shared" ref="D14:Q14" si="1">IF(D5=0,0,D5/D8)</f>
        <v>2.2514780708166167</v>
      </c>
      <c r="E14" s="143">
        <f t="shared" si="1"/>
        <v>2.2263173284298592</v>
      </c>
      <c r="F14" s="143">
        <f t="shared" si="1"/>
        <v>2.1996746705790793</v>
      </c>
      <c r="G14" s="143">
        <f t="shared" si="1"/>
        <v>2.1708332348938328</v>
      </c>
      <c r="H14" s="143">
        <f t="shared" si="1"/>
        <v>2.1435819421221058</v>
      </c>
      <c r="I14" s="143">
        <f t="shared" si="1"/>
        <v>2.1169742841991077</v>
      </c>
      <c r="J14" s="143">
        <f t="shared" si="1"/>
        <v>2.090301155844509</v>
      </c>
      <c r="K14" s="143">
        <f t="shared" si="1"/>
        <v>2.0715354867250926</v>
      </c>
      <c r="L14" s="143">
        <f t="shared" si="1"/>
        <v>2.0463716809203847</v>
      </c>
      <c r="M14" s="143">
        <f t="shared" si="1"/>
        <v>2.0209829899318503</v>
      </c>
      <c r="N14" s="143">
        <f t="shared" si="1"/>
        <v>1.9969899329409024</v>
      </c>
      <c r="O14" s="143">
        <f t="shared" si="1"/>
        <v>1.9721304810294842</v>
      </c>
      <c r="P14" s="143">
        <f t="shared" si="1"/>
        <v>1.9440506958125288</v>
      </c>
      <c r="Q14" s="143">
        <f t="shared" si="1"/>
        <v>1.9133961451499815</v>
      </c>
    </row>
    <row r="15" spans="1:17" ht="12" customHeight="1" x14ac:dyDescent="0.25">
      <c r="A15" s="142" t="str">
        <f>"W per new appliance in average operating mode "&amp;MID('SER_se-appl'!A52,FIND("(",'SER_se-appl'!A52),100)</f>
        <v>W per new appliance in average operating mode (W per serviced m2)</v>
      </c>
      <c r="B15" s="141"/>
      <c r="C15" s="141">
        <v>2.0494018457621661</v>
      </c>
      <c r="D15" s="141">
        <v>2.0334857955414889</v>
      </c>
      <c r="E15" s="141">
        <v>2.0229223681765962</v>
      </c>
      <c r="F15" s="141">
        <v>2.0035697435606026</v>
      </c>
      <c r="G15" s="141">
        <v>1.9864590222604612</v>
      </c>
      <c r="H15" s="141">
        <v>1.9663254802501202</v>
      </c>
      <c r="I15" s="141">
        <v>1.9461595476611353</v>
      </c>
      <c r="J15" s="141">
        <v>1.9247102709189694</v>
      </c>
      <c r="K15" s="141">
        <v>1.9038416068642514</v>
      </c>
      <c r="L15" s="141">
        <v>1.8787078152579757</v>
      </c>
      <c r="M15" s="141">
        <v>1.8521433818480526</v>
      </c>
      <c r="N15" s="141">
        <v>1.8256362949832234</v>
      </c>
      <c r="O15" s="141">
        <v>1.7911860597635201</v>
      </c>
      <c r="P15" s="141">
        <v>1.7493247176844913</v>
      </c>
      <c r="Q15" s="141">
        <v>1.7078184565971648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47.519006197355175</v>
      </c>
      <c r="C3" s="154">
        <v>47.919650582327016</v>
      </c>
      <c r="D3" s="154">
        <v>48.285896570851101</v>
      </c>
      <c r="E3" s="154">
        <v>48.432334736521504</v>
      </c>
      <c r="F3" s="154">
        <v>48.71236497564081</v>
      </c>
      <c r="G3" s="154">
        <v>50.133978321470948</v>
      </c>
      <c r="H3" s="154">
        <v>51.266279937765411</v>
      </c>
      <c r="I3" s="154">
        <v>52.724791526749108</v>
      </c>
      <c r="J3" s="154">
        <v>53.745822560791666</v>
      </c>
      <c r="K3" s="154">
        <v>54.585139572296193</v>
      </c>
      <c r="L3" s="154">
        <v>54.834273797424821</v>
      </c>
      <c r="M3" s="154">
        <v>54.980041687096602</v>
      </c>
      <c r="N3" s="154">
        <v>55.094539071864403</v>
      </c>
      <c r="O3" s="154">
        <v>55.166728490149829</v>
      </c>
      <c r="P3" s="154">
        <v>55.163235897379799</v>
      </c>
      <c r="Q3" s="154">
        <v>55.314625518231772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140.94443570953942</v>
      </c>
      <c r="C5" s="143">
        <v>141.94909738271676</v>
      </c>
      <c r="D5" s="143">
        <v>142.86925175738008</v>
      </c>
      <c r="E5" s="143">
        <v>143.11916946616984</v>
      </c>
      <c r="F5" s="143">
        <v>143.78504089203284</v>
      </c>
      <c r="G5" s="143">
        <v>147.7383278497127</v>
      </c>
      <c r="H5" s="143">
        <v>150.86718453748767</v>
      </c>
      <c r="I5" s="143">
        <v>155.15370278663465</v>
      </c>
      <c r="J5" s="143">
        <v>158.34351640004971</v>
      </c>
      <c r="K5" s="143">
        <v>160.9859002694358</v>
      </c>
      <c r="L5" s="143">
        <v>161.86331800205565</v>
      </c>
      <c r="M5" s="143">
        <v>162.72790996152253</v>
      </c>
      <c r="N5" s="143">
        <v>163.89328110160315</v>
      </c>
      <c r="O5" s="143">
        <v>165.06791896229453</v>
      </c>
      <c r="P5" s="143">
        <v>165.88437779114872</v>
      </c>
      <c r="Q5" s="143">
        <v>167.62587433169017</v>
      </c>
    </row>
    <row r="6" spans="1:17" ht="12" customHeight="1" x14ac:dyDescent="0.25">
      <c r="A6" s="153" t="str">
        <f>"Penetration factor "&amp;MID('SER_se-appl'!A69,FIND("(",'SER_se-appl'!A69),100)</f>
        <v>Penetration factor (unit per capita)</v>
      </c>
      <c r="B6" s="152">
        <f>1000*B8/SER_summary!B$3</f>
        <v>6.5566722993985332E-2</v>
      </c>
      <c r="C6" s="152">
        <f>1000*C8/SER_summary!C$3</f>
        <v>6.7532855043604442E-2</v>
      </c>
      <c r="D6" s="152">
        <f>1000*D8/SER_summary!D$3</f>
        <v>6.9761687364786065E-2</v>
      </c>
      <c r="E6" s="152">
        <f>1000*E8/SER_summary!E$3</f>
        <v>7.1939938607470569E-2</v>
      </c>
      <c r="F6" s="152">
        <f>1000*F8/SER_summary!F$3</f>
        <v>7.4782114425473237E-2</v>
      </c>
      <c r="G6" s="152">
        <f>1000*G8/SER_summary!G$3</f>
        <v>7.8628916035009003E-2</v>
      </c>
      <c r="H6" s="152">
        <f>1000*H8/SER_summary!H$3</f>
        <v>8.2120347726027193E-2</v>
      </c>
      <c r="I6" s="152">
        <f>1000*I8/SER_summary!I$3</f>
        <v>8.6448579998531672E-2</v>
      </c>
      <c r="J6" s="152">
        <f>1000*J8/SER_summary!J$3</f>
        <v>8.9794591350690581E-2</v>
      </c>
      <c r="K6" s="152">
        <f>1000*K8/SER_summary!K$3</f>
        <v>9.3059742232729198E-2</v>
      </c>
      <c r="L6" s="152">
        <f>1000*L8/SER_summary!L$3</f>
        <v>9.5744590237054103E-2</v>
      </c>
      <c r="M6" s="152">
        <f>1000*M8/SER_summary!M$3</f>
        <v>9.8942526308347656E-2</v>
      </c>
      <c r="N6" s="152">
        <f>1000*N8/SER_summary!N$3</f>
        <v>0.10310316734224979</v>
      </c>
      <c r="O6" s="152">
        <f>1000*O8/SER_summary!O$3</f>
        <v>0.10846020562054</v>
      </c>
      <c r="P6" s="152">
        <f>1000*P8/SER_summary!P$3</f>
        <v>0.11466295211632141</v>
      </c>
      <c r="Q6" s="152">
        <f>1000*Q8/SER_summary!Q$3</f>
        <v>0.12299261697038447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"&amp;MID('SER_se-appl'!A21,FIND("(",'SER_se-appl'!A21),100)</f>
        <v>Stock of appliances (000 units)</v>
      </c>
      <c r="B8" s="62">
        <v>673.9012044710347</v>
      </c>
      <c r="C8" s="62">
        <v>690.99799619324676</v>
      </c>
      <c r="D8" s="62">
        <v>711.651669435283</v>
      </c>
      <c r="E8" s="62">
        <v>733.25854330749621</v>
      </c>
      <c r="F8" s="62">
        <v>762.42960596140529</v>
      </c>
      <c r="G8" s="62">
        <v>801.92491344823179</v>
      </c>
      <c r="H8" s="62">
        <v>839.56369824381397</v>
      </c>
      <c r="I8" s="62">
        <v>886.46388182408339</v>
      </c>
      <c r="J8" s="62">
        <v>928.78335165774263</v>
      </c>
      <c r="K8" s="62">
        <v>970.22067855437012</v>
      </c>
      <c r="L8" s="62">
        <v>1001.6883285840009</v>
      </c>
      <c r="M8" s="62">
        <v>1037.583657856065</v>
      </c>
      <c r="N8" s="62">
        <v>1083.1446538398015</v>
      </c>
      <c r="O8" s="62">
        <v>1140.5810798313012</v>
      </c>
      <c r="P8" s="62">
        <v>1205.3849964237074</v>
      </c>
      <c r="Q8" s="62">
        <v>1296.1300206035783</v>
      </c>
    </row>
    <row r="9" spans="1:17" ht="12.95" customHeight="1" x14ac:dyDescent="0.25">
      <c r="A9" s="151" t="str">
        <f>"Number of new appliances "&amp;MID('SER_se-appl'!A29,FIND("(",'SER_se-appl'!A29),100)</f>
        <v>Number of new appliances (000 units)</v>
      </c>
      <c r="B9" s="150"/>
      <c r="C9" s="150">
        <v>180.60123088067553</v>
      </c>
      <c r="D9" s="150">
        <v>187.42820118366853</v>
      </c>
      <c r="E9" s="150">
        <v>191.71689237267861</v>
      </c>
      <c r="F9" s="150">
        <v>202.68328152438343</v>
      </c>
      <c r="G9" s="150">
        <v>220.09653836750198</v>
      </c>
      <c r="H9" s="150">
        <v>225.06698597925055</v>
      </c>
      <c r="I9" s="150">
        <v>238.61707595294828</v>
      </c>
      <c r="J9" s="150">
        <v>245.00275135804262</v>
      </c>
      <c r="K9" s="150">
        <v>261.53386526412947</v>
      </c>
      <c r="L9" s="150">
        <v>256.53463600888148</v>
      </c>
      <c r="M9" s="150">
        <v>274.51240522501251</v>
      </c>
      <c r="N9" s="150">
        <v>290.56374734177882</v>
      </c>
      <c r="O9" s="150">
        <v>318.97029125562955</v>
      </c>
      <c r="P9" s="150">
        <v>321.33855260128718</v>
      </c>
      <c r="Q9" s="150">
        <v>365.25742940488402</v>
      </c>
    </row>
    <row r="10" spans="1:17" ht="12" customHeight="1" x14ac:dyDescent="0.25">
      <c r="A10" s="142" t="str">
        <f>"Number of replaced appliances "&amp;MID('SER_se-appl'!A37,FIND("(",'SER_se-appl'!A37),100)</f>
        <v>Number of replaced appliances (000 units)</v>
      </c>
      <c r="B10" s="149"/>
      <c r="C10" s="149">
        <f>B8+C9-C8</f>
        <v>163.50443915846347</v>
      </c>
      <c r="D10" s="149">
        <f t="shared" ref="D10:Q10" si="0">C8+D9-D8</f>
        <v>166.7745279416323</v>
      </c>
      <c r="E10" s="149">
        <f t="shared" si="0"/>
        <v>170.11001850046546</v>
      </c>
      <c r="F10" s="149">
        <f t="shared" si="0"/>
        <v>173.51221887047438</v>
      </c>
      <c r="G10" s="149">
        <f t="shared" si="0"/>
        <v>180.60123088067553</v>
      </c>
      <c r="H10" s="149">
        <f t="shared" si="0"/>
        <v>187.42820118366842</v>
      </c>
      <c r="I10" s="149">
        <f t="shared" si="0"/>
        <v>191.7168923726789</v>
      </c>
      <c r="J10" s="149">
        <f t="shared" si="0"/>
        <v>202.68328152438346</v>
      </c>
      <c r="K10" s="149">
        <f t="shared" si="0"/>
        <v>220.09653836750203</v>
      </c>
      <c r="L10" s="149">
        <f t="shared" si="0"/>
        <v>225.06698597925072</v>
      </c>
      <c r="M10" s="149">
        <f t="shared" si="0"/>
        <v>238.61707595294843</v>
      </c>
      <c r="N10" s="149">
        <f t="shared" si="0"/>
        <v>245.00275135804236</v>
      </c>
      <c r="O10" s="149">
        <f t="shared" si="0"/>
        <v>261.53386526412987</v>
      </c>
      <c r="P10" s="149">
        <f t="shared" si="0"/>
        <v>256.53463600888085</v>
      </c>
      <c r="Q10" s="149">
        <f t="shared" si="0"/>
        <v>274.51240522501325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3920.31498731084</v>
      </c>
      <c r="C12" s="146">
        <v>3925.3876889901762</v>
      </c>
      <c r="D12" s="146">
        <v>3929.9142867215628</v>
      </c>
      <c r="E12" s="146">
        <v>3934.9493508340138</v>
      </c>
      <c r="F12" s="146">
        <v>3939.372587300551</v>
      </c>
      <c r="G12" s="146">
        <v>3945.8496977790687</v>
      </c>
      <c r="H12" s="146">
        <v>3951.2869282182332</v>
      </c>
      <c r="I12" s="146">
        <v>3951.4298416994079</v>
      </c>
      <c r="J12" s="146">
        <v>3946.8077969581359</v>
      </c>
      <c r="K12" s="146">
        <v>3942.6491649080281</v>
      </c>
      <c r="L12" s="146">
        <v>3939.1743770239491</v>
      </c>
      <c r="M12" s="146">
        <v>3928.6611034716898</v>
      </c>
      <c r="N12" s="146">
        <v>3908.8495327461642</v>
      </c>
      <c r="O12" s="146">
        <v>3886.1190661844689</v>
      </c>
      <c r="P12" s="146">
        <v>3866.7473338478148</v>
      </c>
      <c r="Q12" s="146">
        <v>3837.0766001597026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"&amp;MID('SER_se-appl'!A53,FIND("(",'SER_se-appl'!A53),100)</f>
        <v>W per appliance in average operating mode (W per appliance)</v>
      </c>
      <c r="B14" s="143">
        <f>IF(B5=0,0,B5/B8*1000)</f>
        <v>209.14703041697476</v>
      </c>
      <c r="C14" s="143">
        <f>IF(C5=0,0,C5/C8*1000)</f>
        <v>205.42620697125554</v>
      </c>
      <c r="D14" s="143">
        <f t="shared" ref="D14:Q14" si="1">IF(D5=0,0,D5/D8*1000)</f>
        <v>200.75727760289121</v>
      </c>
      <c r="E14" s="143">
        <f t="shared" si="1"/>
        <v>195.18240976859917</v>
      </c>
      <c r="F14" s="143">
        <f t="shared" si="1"/>
        <v>188.58795588180681</v>
      </c>
      <c r="G14" s="143">
        <f t="shared" si="1"/>
        <v>184.22962720343261</v>
      </c>
      <c r="H14" s="143">
        <f t="shared" si="1"/>
        <v>179.69712703523183</v>
      </c>
      <c r="I14" s="143">
        <f t="shared" si="1"/>
        <v>175.02540821784382</v>
      </c>
      <c r="J14" s="143">
        <f t="shared" si="1"/>
        <v>170.48487800457411</v>
      </c>
      <c r="K14" s="143">
        <f t="shared" si="1"/>
        <v>165.92709661610695</v>
      </c>
      <c r="L14" s="143">
        <f t="shared" si="1"/>
        <v>161.5905001417633</v>
      </c>
      <c r="M14" s="143">
        <f t="shared" si="1"/>
        <v>156.83353214888083</v>
      </c>
      <c r="N14" s="143">
        <f t="shared" si="1"/>
        <v>151.31245907053443</v>
      </c>
      <c r="O14" s="143">
        <f t="shared" si="1"/>
        <v>144.7226522350424</v>
      </c>
      <c r="P14" s="143">
        <f t="shared" si="1"/>
        <v>137.61941477894285</v>
      </c>
      <c r="Q14" s="143">
        <f t="shared" si="1"/>
        <v>129.32797764658719</v>
      </c>
    </row>
    <row r="15" spans="1:17" ht="12" customHeight="1" x14ac:dyDescent="0.25">
      <c r="A15" s="142" t="str">
        <f>"W per new appliance in average operating mode "&amp;MID('SER_se-appl'!A53,FIND("(",'SER_se-appl'!A53),100)</f>
        <v>W per new appliance in average operating mode (W per appliance)</v>
      </c>
      <c r="B15" s="141"/>
      <c r="C15" s="141">
        <v>194.91079552176737</v>
      </c>
      <c r="D15" s="141">
        <v>191.00941809587212</v>
      </c>
      <c r="E15" s="141">
        <v>186.879322311843</v>
      </c>
      <c r="F15" s="141">
        <v>182.33095727353802</v>
      </c>
      <c r="G15" s="141">
        <v>177.89655771625738</v>
      </c>
      <c r="H15" s="141">
        <v>172.96809730331771</v>
      </c>
      <c r="I15" s="141">
        <v>168.11219822086713</v>
      </c>
      <c r="J15" s="141">
        <v>163.85632461094426</v>
      </c>
      <c r="K15" s="141">
        <v>159.81410425765401</v>
      </c>
      <c r="L15" s="141">
        <v>155.17135106023346</v>
      </c>
      <c r="M15" s="141">
        <v>149.27934895096237</v>
      </c>
      <c r="N15" s="141">
        <v>142.17403883006259</v>
      </c>
      <c r="O15" s="141">
        <v>134.71924956322019</v>
      </c>
      <c r="P15" s="141">
        <v>126.4189577106311</v>
      </c>
      <c r="Q15" s="141">
        <v>116.96005674983488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8" tint="0.59999389629810485"/>
    <pageSetUpPr fitToPage="1"/>
  </sheetPr>
  <dimension ref="A1:Q1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209.43370132601112</v>
      </c>
      <c r="C3" s="154">
        <v>212.72094145168001</v>
      </c>
      <c r="D3" s="154">
        <v>214.41765721099779</v>
      </c>
      <c r="E3" s="154">
        <v>215.39984384715908</v>
      </c>
      <c r="F3" s="154">
        <v>216.65983787644336</v>
      </c>
      <c r="G3" s="154">
        <v>221.66750720063004</v>
      </c>
      <c r="H3" s="154">
        <v>227.75932803449049</v>
      </c>
      <c r="I3" s="154">
        <v>231.98696620605716</v>
      </c>
      <c r="J3" s="154">
        <v>233.35056136784695</v>
      </c>
      <c r="K3" s="154">
        <v>226.26351262501245</v>
      </c>
      <c r="L3" s="154">
        <v>225.97364256316038</v>
      </c>
      <c r="M3" s="154">
        <v>227.00663262203352</v>
      </c>
      <c r="N3" s="154">
        <v>227.07420011937447</v>
      </c>
      <c r="O3" s="154">
        <v>226.54585633429386</v>
      </c>
      <c r="P3" s="154">
        <v>227.5822447876528</v>
      </c>
      <c r="Q3" s="154">
        <v>230.80079839027294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1091.3525477217518</v>
      </c>
      <c r="C5" s="143">
        <v>1099.8360200668012</v>
      </c>
      <c r="D5" s="143">
        <v>1101.4112058501396</v>
      </c>
      <c r="E5" s="143">
        <v>1098.7891616227298</v>
      </c>
      <c r="F5" s="143">
        <v>1095.9183251176837</v>
      </c>
      <c r="G5" s="143">
        <v>1110.1515871665329</v>
      </c>
      <c r="H5" s="143">
        <v>1131.2706789578692</v>
      </c>
      <c r="I5" s="143">
        <v>1142.8580095834996</v>
      </c>
      <c r="J5" s="143">
        <v>1144.6719102233499</v>
      </c>
      <c r="K5" s="143">
        <v>1106.2077983628151</v>
      </c>
      <c r="L5" s="143">
        <v>1101.1862057644789</v>
      </c>
      <c r="M5" s="143">
        <v>1101.0358123194792</v>
      </c>
      <c r="N5" s="143">
        <v>1097.1671074226149</v>
      </c>
      <c r="O5" s="143">
        <v>1090.1959611428701</v>
      </c>
      <c r="P5" s="143">
        <v>1091.2196384013178</v>
      </c>
      <c r="Q5" s="143">
        <v>1101.0662465252076</v>
      </c>
    </row>
    <row r="6" spans="1:17" ht="12" customHeight="1" x14ac:dyDescent="0.25">
      <c r="A6" s="153" t="str">
        <f>"Penetration factor "&amp;MID('SER_se-appl'!A70,FIND("(",'SER_se-appl'!A70),100)</f>
        <v>Penetration factor (unit per building cell)</v>
      </c>
      <c r="B6" s="152">
        <f>1000000*B8/SER_summary!B$8</f>
        <v>102.78031719572814</v>
      </c>
      <c r="C6" s="152">
        <f>1000000*C8/SER_summary!C$8</f>
        <v>103.6646675865002</v>
      </c>
      <c r="D6" s="152">
        <f>1000000*D8/SER_summary!D$8</f>
        <v>105.19971134046234</v>
      </c>
      <c r="E6" s="152">
        <f>1000000*E8/SER_summary!E$8</f>
        <v>106.66855757994421</v>
      </c>
      <c r="F6" s="152">
        <f>1000000*F8/SER_summary!F$8</f>
        <v>108.53694052059915</v>
      </c>
      <c r="G6" s="152">
        <f>1000000*G8/SER_summary!G$8</f>
        <v>109.92593591676737</v>
      </c>
      <c r="H6" s="152">
        <f>1000000*H8/SER_summary!H$8</f>
        <v>111.7545423464567</v>
      </c>
      <c r="I6" s="152">
        <f>1000000*I8/SER_summary!I$8</f>
        <v>113.36045789803964</v>
      </c>
      <c r="J6" s="152">
        <f>1000000*J8/SER_summary!J$8</f>
        <v>115.59480290921627</v>
      </c>
      <c r="K6" s="152">
        <f>1000000*K8/SER_summary!K$8</f>
        <v>118.44508135525808</v>
      </c>
      <c r="L6" s="152">
        <f>1000000*L8/SER_summary!L$8</f>
        <v>121.57763795330061</v>
      </c>
      <c r="M6" s="152">
        <f>1000000*M8/SER_summary!M$8</f>
        <v>124.82859529652302</v>
      </c>
      <c r="N6" s="152">
        <f>1000000*N8/SER_summary!N$8</f>
        <v>129.40742414156892</v>
      </c>
      <c r="O6" s="152">
        <f>1000000*O8/SER_summary!O$8</f>
        <v>133.62575464695121</v>
      </c>
      <c r="P6" s="152">
        <f>1000000*P8/SER_summary!P$8</f>
        <v>139.46569205084097</v>
      </c>
      <c r="Q6" s="152">
        <f>1000000*Q8/SER_summary!Q$8</f>
        <v>146.85371803835028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"&amp;MID('SER_se-appl'!A22,FIND("(",'SER_se-appl'!A22),1000)</f>
        <v>Stock of appliances (mio units)</v>
      </c>
      <c r="B8" s="62">
        <v>22.44099451158942</v>
      </c>
      <c r="C8" s="62">
        <v>22.967988853575381</v>
      </c>
      <c r="D8" s="62">
        <v>23.614166212699516</v>
      </c>
      <c r="E8" s="62">
        <v>24.400365069828265</v>
      </c>
      <c r="F8" s="62">
        <v>25.375513564238179</v>
      </c>
      <c r="G8" s="62">
        <v>26.65624357668489</v>
      </c>
      <c r="H8" s="62">
        <v>28.153627353716114</v>
      </c>
      <c r="I8" s="62">
        <v>29.516795995932373</v>
      </c>
      <c r="J8" s="62">
        <v>30.74821757385153</v>
      </c>
      <c r="K8" s="62">
        <v>30.883623428053333</v>
      </c>
      <c r="L8" s="62">
        <v>32.126161872922921</v>
      </c>
      <c r="M8" s="62">
        <v>33.485088398480094</v>
      </c>
      <c r="N8" s="62">
        <v>34.946941238580834</v>
      </c>
      <c r="O8" s="62">
        <v>36.29775472683329</v>
      </c>
      <c r="P8" s="62">
        <v>38.406306583214636</v>
      </c>
      <c r="Q8" s="62">
        <v>41.362153262181117</v>
      </c>
    </row>
    <row r="9" spans="1:17" ht="12.95" customHeight="1" x14ac:dyDescent="0.25">
      <c r="A9" s="151" t="str">
        <f>"Number of new appliances "&amp;MID('SER_se-appl'!A30,FIND("(",'SER_se-appl'!A30),100)</f>
        <v>Number of new appliances (mio units)</v>
      </c>
      <c r="B9" s="150"/>
      <c r="C9" s="150">
        <v>5.9717126440635662</v>
      </c>
      <c r="D9" s="150">
        <v>6.1997900272432798</v>
      </c>
      <c r="E9" s="150">
        <v>6.4508837786102831</v>
      </c>
      <c r="F9" s="150">
        <v>6.7531271143210763</v>
      </c>
      <c r="G9" s="150">
        <v>7.2524426565102837</v>
      </c>
      <c r="H9" s="150">
        <v>7.6971738042745041</v>
      </c>
      <c r="I9" s="150">
        <v>7.8140524208265392</v>
      </c>
      <c r="J9" s="150">
        <v>7.9845486922402324</v>
      </c>
      <c r="K9" s="150">
        <v>7.3878485107120877</v>
      </c>
      <c r="L9" s="150">
        <v>8.9397122491440868</v>
      </c>
      <c r="M9" s="150">
        <v>9.1729789463837221</v>
      </c>
      <c r="N9" s="150">
        <v>9.4464015323409676</v>
      </c>
      <c r="O9" s="150">
        <v>8.7386619989645453</v>
      </c>
      <c r="P9" s="150">
        <v>11.048264105525432</v>
      </c>
      <c r="Q9" s="150">
        <v>12.128825625350208</v>
      </c>
    </row>
    <row r="10" spans="1:17" ht="12" customHeight="1" x14ac:dyDescent="0.25">
      <c r="A10" s="142" t="str">
        <f>"Number of replaced appliances "&amp;MID('SER_se-appl'!A38,FIND("(",'SER_se-appl'!A38),100)</f>
        <v>Number of replaced appliances (mio units)</v>
      </c>
      <c r="B10" s="149"/>
      <c r="C10" s="149">
        <f>B8+C9-C8</f>
        <v>5.4447183020776038</v>
      </c>
      <c r="D10" s="149">
        <f t="shared" ref="D10:Q10" si="0">C8+D9-D8</f>
        <v>5.5536126681191433</v>
      </c>
      <c r="E10" s="149">
        <f t="shared" si="0"/>
        <v>5.664684921481534</v>
      </c>
      <c r="F10" s="149">
        <f t="shared" si="0"/>
        <v>5.7779786199111633</v>
      </c>
      <c r="G10" s="149">
        <f t="shared" si="0"/>
        <v>5.9717126440635759</v>
      </c>
      <c r="H10" s="149">
        <f t="shared" si="0"/>
        <v>6.199790027243278</v>
      </c>
      <c r="I10" s="149">
        <f t="shared" si="0"/>
        <v>6.4508837786102795</v>
      </c>
      <c r="J10" s="149">
        <f t="shared" si="0"/>
        <v>6.753127114321078</v>
      </c>
      <c r="K10" s="149">
        <f t="shared" si="0"/>
        <v>7.2524426565102829</v>
      </c>
      <c r="L10" s="149">
        <f t="shared" si="0"/>
        <v>7.6971738042744988</v>
      </c>
      <c r="M10" s="149">
        <f t="shared" si="0"/>
        <v>7.8140524208265489</v>
      </c>
      <c r="N10" s="149">
        <f t="shared" si="0"/>
        <v>7.9845486922402245</v>
      </c>
      <c r="O10" s="149">
        <f t="shared" si="0"/>
        <v>7.3878485107120895</v>
      </c>
      <c r="P10" s="149">
        <f t="shared" si="0"/>
        <v>8.9397122491440868</v>
      </c>
      <c r="Q10" s="149">
        <f t="shared" si="0"/>
        <v>9.1729789463837292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2231.4288832676775</v>
      </c>
      <c r="C12" s="146">
        <v>2248.9710048370189</v>
      </c>
      <c r="D12" s="146">
        <v>2263.6673378463333</v>
      </c>
      <c r="E12" s="146">
        <v>2279.4630985994045</v>
      </c>
      <c r="F12" s="146">
        <v>2298.8030975330471</v>
      </c>
      <c r="G12" s="146">
        <v>2321.7812623899313</v>
      </c>
      <c r="H12" s="146">
        <v>2341.0527018259704</v>
      </c>
      <c r="I12" s="146">
        <v>2360.3307149627526</v>
      </c>
      <c r="J12" s="146">
        <v>2370.4422169553563</v>
      </c>
      <c r="K12" s="146">
        <v>2378.3696706250489</v>
      </c>
      <c r="L12" s="146">
        <v>2386.1545678337884</v>
      </c>
      <c r="M12" s="146">
        <v>2397.3897830555147</v>
      </c>
      <c r="N12" s="146">
        <v>2406.5592724606099</v>
      </c>
      <c r="O12" s="146">
        <v>2416.3125138167734</v>
      </c>
      <c r="P12" s="146">
        <v>2425.0893943096544</v>
      </c>
      <c r="Q12" s="146">
        <v>2437.3921390377877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"&amp;MID('SER_se-appl'!A54,FIND("(",'SER_se-appl'!A54),100)</f>
        <v>W per appliance in average operating mode (W per appliance)</v>
      </c>
      <c r="B14" s="143">
        <f>IF(B5=0,0,B5/B8)</f>
        <v>48.632093696120911</v>
      </c>
      <c r="C14" s="143">
        <f>IF(C5=0,0,C5/C8)</f>
        <v>47.885604049985943</v>
      </c>
      <c r="D14" s="143">
        <f t="shared" ref="D14:Q14" si="1">IF(D5=0,0,D5/D8)</f>
        <v>46.641968889750984</v>
      </c>
      <c r="E14" s="143">
        <f t="shared" si="1"/>
        <v>45.031668931110111</v>
      </c>
      <c r="F14" s="143">
        <f t="shared" si="1"/>
        <v>43.188025430238625</v>
      </c>
      <c r="G14" s="143">
        <f t="shared" si="1"/>
        <v>41.646962895309692</v>
      </c>
      <c r="H14" s="143">
        <f t="shared" si="1"/>
        <v>40.18205770591576</v>
      </c>
      <c r="I14" s="143">
        <f t="shared" si="1"/>
        <v>38.718904644697673</v>
      </c>
      <c r="J14" s="143">
        <f t="shared" si="1"/>
        <v>37.227260652558471</v>
      </c>
      <c r="K14" s="143">
        <f t="shared" si="1"/>
        <v>35.818588480715128</v>
      </c>
      <c r="L14" s="143">
        <f t="shared" si="1"/>
        <v>34.276930126925556</v>
      </c>
      <c r="M14" s="143">
        <f t="shared" si="1"/>
        <v>32.881376904755484</v>
      </c>
      <c r="N14" s="143">
        <f t="shared" si="1"/>
        <v>31.395225691779885</v>
      </c>
      <c r="O14" s="143">
        <f t="shared" si="1"/>
        <v>30.034804338377921</v>
      </c>
      <c r="P14" s="143">
        <f t="shared" si="1"/>
        <v>28.412511784672159</v>
      </c>
      <c r="Q14" s="143">
        <f t="shared" si="1"/>
        <v>26.620138452316784</v>
      </c>
    </row>
    <row r="15" spans="1:17" ht="12" customHeight="1" x14ac:dyDescent="0.25">
      <c r="A15" s="142" t="str">
        <f>"W per new appliance in average operating mode "&amp;MID('SER_se-appl'!A54,FIND("(",'SER_se-appl'!A54),100)</f>
        <v>W per new appliance in average operating mode (W per appliance)</v>
      </c>
      <c r="B15" s="141"/>
      <c r="C15" s="141">
        <v>45.760996760674558</v>
      </c>
      <c r="D15" s="141">
        <v>43.817451271339998</v>
      </c>
      <c r="E15" s="141">
        <v>42.298614112044532</v>
      </c>
      <c r="F15" s="141">
        <v>41.184529241697511</v>
      </c>
      <c r="G15" s="141">
        <v>39.64247614580416</v>
      </c>
      <c r="H15" s="141">
        <v>38.037089540581654</v>
      </c>
      <c r="I15" s="141">
        <v>36.402465576066092</v>
      </c>
      <c r="J15" s="141">
        <v>35.059998071595935</v>
      </c>
      <c r="K15" s="141">
        <v>33.709499157689606</v>
      </c>
      <c r="L15" s="141">
        <v>32.18856363434103</v>
      </c>
      <c r="M15" s="141">
        <v>30.993244667349231</v>
      </c>
      <c r="N15" s="141">
        <v>29.224838253009111</v>
      </c>
      <c r="O15" s="141">
        <v>27.70098293055916</v>
      </c>
      <c r="P15" s="141">
        <v>26.138058531592804</v>
      </c>
      <c r="Q15" s="141">
        <v>24.251893631219669</v>
      </c>
    </row>
    <row r="16" spans="1:17" ht="12.95" customHeight="1" x14ac:dyDescent="0.25">
      <c r="A16" s="142" t="s">
        <v>141</v>
      </c>
      <c r="B16" s="141">
        <v>548.16169171055003</v>
      </c>
      <c r="C16" s="141">
        <v>552.87822712800107</v>
      </c>
      <c r="D16" s="141">
        <v>561.06512714913242</v>
      </c>
      <c r="E16" s="141">
        <v>568.89897375970236</v>
      </c>
      <c r="F16" s="141">
        <v>578.86368277652878</v>
      </c>
      <c r="G16" s="141">
        <v>586.27165822275947</v>
      </c>
      <c r="H16" s="141">
        <v>596.02422584776912</v>
      </c>
      <c r="I16" s="141">
        <v>604.58910878954487</v>
      </c>
      <c r="J16" s="141">
        <v>616.5056155158203</v>
      </c>
      <c r="K16" s="141">
        <v>631.70710056137659</v>
      </c>
      <c r="L16" s="141">
        <v>648.41406908426995</v>
      </c>
      <c r="M16" s="141">
        <v>665.75250824812292</v>
      </c>
      <c r="N16" s="141">
        <v>690.17292875503438</v>
      </c>
      <c r="O16" s="141">
        <v>712.67069145040637</v>
      </c>
      <c r="P16" s="141">
        <v>743.81702427115204</v>
      </c>
      <c r="Q16" s="141">
        <v>783.21982953786812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79998168889431442"/>
    <pageSetUpPr fitToPage="1"/>
  </sheetPr>
  <dimension ref="A1:Q17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" customHeight="1" x14ac:dyDescent="0.25">
      <c r="A3" s="78" t="s">
        <v>97</v>
      </c>
      <c r="B3" s="75">
        <v>10278098</v>
      </c>
      <c r="C3" s="75">
        <v>10232027</v>
      </c>
      <c r="D3" s="75">
        <v>10201182</v>
      </c>
      <c r="E3" s="75">
        <v>10192649</v>
      </c>
      <c r="F3" s="75">
        <v>10195347</v>
      </c>
      <c r="G3" s="75">
        <v>10198855</v>
      </c>
      <c r="H3" s="75">
        <v>10223577</v>
      </c>
      <c r="I3" s="75">
        <v>10254233</v>
      </c>
      <c r="J3" s="75">
        <v>10343422</v>
      </c>
      <c r="K3" s="75">
        <v>10425783</v>
      </c>
      <c r="L3" s="75">
        <v>10462088</v>
      </c>
      <c r="M3" s="75">
        <v>10486731</v>
      </c>
      <c r="N3" s="75">
        <v>10505445</v>
      </c>
      <c r="O3" s="75">
        <v>10516125</v>
      </c>
      <c r="P3" s="75">
        <v>10512419</v>
      </c>
      <c r="Q3" s="75">
        <v>10538275</v>
      </c>
    </row>
    <row r="4" spans="1:17" ht="12" customHeight="1" x14ac:dyDescent="0.25">
      <c r="A4" s="77" t="s">
        <v>96</v>
      </c>
      <c r="B4" s="74">
        <v>114693.52735259797</v>
      </c>
      <c r="C4" s="74">
        <v>118029.33992985972</v>
      </c>
      <c r="D4" s="74">
        <v>119980.01598721022</v>
      </c>
      <c r="E4" s="74">
        <v>124303.26079301359</v>
      </c>
      <c r="F4" s="74">
        <v>130402.63443780554</v>
      </c>
      <c r="G4" s="74">
        <v>138922.23081114647</v>
      </c>
      <c r="H4" s="74">
        <v>148443.8589137074</v>
      </c>
      <c r="I4" s="74">
        <v>156759.79869879628</v>
      </c>
      <c r="J4" s="74">
        <v>160965.41470423885</v>
      </c>
      <c r="K4" s="74">
        <v>153234.59996495894</v>
      </c>
      <c r="L4" s="74">
        <v>156718.20000000001</v>
      </c>
      <c r="M4" s="74">
        <v>159504.20053673527</v>
      </c>
      <c r="N4" s="74">
        <v>158228.58879109245</v>
      </c>
      <c r="O4" s="74">
        <v>157462.8906834902</v>
      </c>
      <c r="P4" s="74">
        <v>161738.59178195335</v>
      </c>
      <c r="Q4" s="74">
        <v>170326.45179553542</v>
      </c>
    </row>
    <row r="5" spans="1:17" ht="12" customHeight="1" x14ac:dyDescent="0.25">
      <c r="A5" s="77" t="s">
        <v>95</v>
      </c>
      <c r="B5" s="74">
        <v>62889.911349310678</v>
      </c>
      <c r="C5" s="74">
        <v>64440.486426728894</v>
      </c>
      <c r="D5" s="74">
        <v>67640.840775725344</v>
      </c>
      <c r="E5" s="74">
        <v>70663.902701064726</v>
      </c>
      <c r="F5" s="74">
        <v>72234.653359089934</v>
      </c>
      <c r="G5" s="74">
        <v>77021.116328119097</v>
      </c>
      <c r="H5" s="74">
        <v>82327.830720482292</v>
      </c>
      <c r="I5" s="74">
        <v>86926.414224859778</v>
      </c>
      <c r="J5" s="74">
        <v>90859.906557883281</v>
      </c>
      <c r="K5" s="74">
        <v>87613.361485793925</v>
      </c>
      <c r="L5" s="74">
        <v>90196.499999999971</v>
      </c>
      <c r="M5" s="74">
        <v>90780.595455477538</v>
      </c>
      <c r="N5" s="74">
        <v>89907.322326624577</v>
      </c>
      <c r="O5" s="74">
        <v>89602.1900759657</v>
      </c>
      <c r="P5" s="74">
        <v>90741.072544689378</v>
      </c>
      <c r="Q5" s="74">
        <v>95403.095167748295</v>
      </c>
    </row>
    <row r="6" spans="1:17" ht="12" customHeight="1" x14ac:dyDescent="0.25">
      <c r="A6" s="80" t="s">
        <v>94</v>
      </c>
      <c r="B6" s="84">
        <v>2836139.9999999995</v>
      </c>
      <c r="C6" s="84">
        <v>2837799.9999999995</v>
      </c>
      <c r="D6" s="84">
        <v>2887720</v>
      </c>
      <c r="E6" s="84">
        <v>2899920</v>
      </c>
      <c r="F6" s="84">
        <v>2873030</v>
      </c>
      <c r="G6" s="84">
        <v>2927840</v>
      </c>
      <c r="H6" s="84">
        <v>2993859.9999999995</v>
      </c>
      <c r="I6" s="84">
        <v>3073620</v>
      </c>
      <c r="J6" s="84">
        <v>3166390.0000000005</v>
      </c>
      <c r="K6" s="84">
        <v>3168060</v>
      </c>
      <c r="L6" s="84">
        <v>3158580</v>
      </c>
      <c r="M6" s="84">
        <v>3121560</v>
      </c>
      <c r="N6" s="84">
        <v>3134310.0000000005</v>
      </c>
      <c r="O6" s="84">
        <v>3161740</v>
      </c>
      <c r="P6" s="84">
        <v>3191759.9999999995</v>
      </c>
      <c r="Q6" s="84">
        <v>3220220</v>
      </c>
    </row>
    <row r="7" spans="1:17" s="28" customFormat="1" ht="12" customHeight="1" x14ac:dyDescent="0.25"/>
    <row r="8" spans="1:17" ht="12" customHeight="1" x14ac:dyDescent="0.25">
      <c r="A8" s="78" t="s">
        <v>93</v>
      </c>
      <c r="B8" s="75">
        <f>1000*B9/B26</f>
        <v>218339.41676648313</v>
      </c>
      <c r="C8" s="75">
        <f t="shared" ref="C8:Q8" si="0">1000*C9/C26</f>
        <v>221560.43508662545</v>
      </c>
      <c r="D8" s="75">
        <f t="shared" si="0"/>
        <v>224469.87650256927</v>
      </c>
      <c r="E8" s="75">
        <f t="shared" si="0"/>
        <v>228749.36741823924</v>
      </c>
      <c r="F8" s="75">
        <f t="shared" si="0"/>
        <v>233796.10151644342</v>
      </c>
      <c r="G8" s="75">
        <f t="shared" si="0"/>
        <v>242492.75982392541</v>
      </c>
      <c r="H8" s="75">
        <f t="shared" si="0"/>
        <v>251923.78549084321</v>
      </c>
      <c r="I8" s="75">
        <f t="shared" si="0"/>
        <v>260379.99972160321</v>
      </c>
      <c r="J8" s="75">
        <f t="shared" si="0"/>
        <v>266000</v>
      </c>
      <c r="K8" s="75">
        <f t="shared" si="0"/>
        <v>260742.13529747666</v>
      </c>
      <c r="L8" s="75">
        <f t="shared" si="0"/>
        <v>264244.00419148587</v>
      </c>
      <c r="M8" s="75">
        <f t="shared" si="0"/>
        <v>268248.53967905534</v>
      </c>
      <c r="N8" s="75">
        <f t="shared" si="0"/>
        <v>270053.60372794094</v>
      </c>
      <c r="O8" s="75">
        <f t="shared" si="0"/>
        <v>271637.41617575561</v>
      </c>
      <c r="P8" s="75">
        <f t="shared" si="0"/>
        <v>275381.75173012412</v>
      </c>
      <c r="Q8" s="75">
        <f t="shared" si="0"/>
        <v>281655.47195325047</v>
      </c>
    </row>
    <row r="9" spans="1:17" ht="12" customHeight="1" x14ac:dyDescent="0.25">
      <c r="A9" s="83" t="s">
        <v>92</v>
      </c>
      <c r="B9" s="82">
        <v>98252.737544917414</v>
      </c>
      <c r="C9" s="82">
        <v>99702.195788981451</v>
      </c>
      <c r="D9" s="82">
        <v>101011.44442615617</v>
      </c>
      <c r="E9" s="82">
        <v>102937.21533820766</v>
      </c>
      <c r="F9" s="82">
        <v>105208.24568239955</v>
      </c>
      <c r="G9" s="82">
        <v>109121.74192076644</v>
      </c>
      <c r="H9" s="82">
        <v>113365.70347087945</v>
      </c>
      <c r="I9" s="82">
        <v>117170.99987472144</v>
      </c>
      <c r="J9" s="82">
        <v>119700</v>
      </c>
      <c r="K9" s="82">
        <v>117333.96088386448</v>
      </c>
      <c r="L9" s="82">
        <v>118909.80188616866</v>
      </c>
      <c r="M9" s="82">
        <v>120711.8428555749</v>
      </c>
      <c r="N9" s="82">
        <v>121524.12167757342</v>
      </c>
      <c r="O9" s="82">
        <v>122236.83727909003</v>
      </c>
      <c r="P9" s="82">
        <v>123921.78827855585</v>
      </c>
      <c r="Q9" s="82">
        <v>126744.96237896271</v>
      </c>
    </row>
    <row r="10" spans="1:17" ht="12" customHeight="1" x14ac:dyDescent="0.25">
      <c r="A10" s="77" t="s">
        <v>21</v>
      </c>
      <c r="B10" s="81"/>
      <c r="C10" s="81">
        <f>1000*C11/C27</f>
        <v>8819.4649038982971</v>
      </c>
      <c r="D10" s="81">
        <f t="shared" ref="D10:Q10" si="1">1000*D11/D27</f>
        <v>8590.4782130367639</v>
      </c>
      <c r="E10" s="81">
        <f t="shared" si="1"/>
        <v>10035.12877471022</v>
      </c>
      <c r="F10" s="81">
        <f t="shared" si="1"/>
        <v>10912.102493543653</v>
      </c>
      <c r="G10" s="81">
        <f t="shared" si="1"/>
        <v>14691.430141236944</v>
      </c>
      <c r="H10" s="81">
        <f t="shared" si="1"/>
        <v>15648.788739326148</v>
      </c>
      <c r="I10" s="81">
        <f t="shared" si="1"/>
        <v>14915.79847411495</v>
      </c>
      <c r="J10" s="81">
        <f t="shared" si="1"/>
        <v>12296.410527668664</v>
      </c>
      <c r="K10" s="81">
        <f t="shared" si="1"/>
        <v>6820.5128205128203</v>
      </c>
      <c r="L10" s="81">
        <f t="shared" si="1"/>
        <v>10187.564670867621</v>
      </c>
      <c r="M10" s="81">
        <f t="shared" si="1"/>
        <v>10780.022774530633</v>
      </c>
      <c r="N10" s="81">
        <f t="shared" si="1"/>
        <v>8683.2317329639245</v>
      </c>
      <c r="O10" s="81">
        <f t="shared" si="1"/>
        <v>8508.2638254542035</v>
      </c>
      <c r="P10" s="81">
        <f t="shared" si="1"/>
        <v>10709.397507592992</v>
      </c>
      <c r="Q10" s="81">
        <f t="shared" si="1"/>
        <v>13334.790780309029</v>
      </c>
    </row>
    <row r="11" spans="1:17" ht="12" customHeight="1" x14ac:dyDescent="0.25">
      <c r="A11" s="80" t="s">
        <v>91</v>
      </c>
      <c r="B11" s="79"/>
      <c r="C11" s="79">
        <v>3968.7592067542332</v>
      </c>
      <c r="D11" s="79">
        <v>3865.7151958665445</v>
      </c>
      <c r="E11" s="79">
        <v>4515.8079486195993</v>
      </c>
      <c r="F11" s="79">
        <v>4910.4461220946441</v>
      </c>
      <c r="G11" s="79">
        <v>6611.1435635566249</v>
      </c>
      <c r="H11" s="79">
        <v>7041.9549326967672</v>
      </c>
      <c r="I11" s="79">
        <v>6712.1093133517279</v>
      </c>
      <c r="J11" s="79">
        <v>5533.3847374508987</v>
      </c>
      <c r="K11" s="79">
        <v>3069.2307692307691</v>
      </c>
      <c r="L11" s="79">
        <v>4584.404101890429</v>
      </c>
      <c r="M11" s="79">
        <v>4851.0102485387843</v>
      </c>
      <c r="N11" s="79">
        <v>3907.4542798337666</v>
      </c>
      <c r="O11" s="79">
        <v>3828.7187214543919</v>
      </c>
      <c r="P11" s="79">
        <v>4819.2288784168468</v>
      </c>
      <c r="Q11" s="79">
        <v>6000.6558511390631</v>
      </c>
    </row>
    <row r="12" spans="1:17" s="28" customFormat="1" ht="12" customHeight="1" x14ac:dyDescent="0.25"/>
    <row r="13" spans="1:17" ht="12" customHeight="1" x14ac:dyDescent="0.25">
      <c r="A13" s="78" t="s">
        <v>90</v>
      </c>
      <c r="B13" s="234">
        <v>3094.81</v>
      </c>
      <c r="C13" s="234">
        <v>3554.49</v>
      </c>
      <c r="D13" s="234">
        <v>3261.63</v>
      </c>
      <c r="E13" s="234">
        <v>3446.47</v>
      </c>
      <c r="F13" s="234">
        <v>3467.69</v>
      </c>
      <c r="G13" s="234">
        <v>3552.62</v>
      </c>
      <c r="H13" s="234">
        <v>3431.27</v>
      </c>
      <c r="I13" s="234">
        <v>3178.05</v>
      </c>
      <c r="J13" s="234">
        <v>3209.56</v>
      </c>
      <c r="K13" s="234">
        <v>3332.83</v>
      </c>
      <c r="L13" s="234">
        <v>3830.85</v>
      </c>
      <c r="M13" s="234">
        <v>3235.75</v>
      </c>
      <c r="N13" s="234">
        <v>3399.5</v>
      </c>
      <c r="O13" s="234">
        <v>3512.39</v>
      </c>
      <c r="P13" s="234">
        <v>2917.71</v>
      </c>
      <c r="Q13" s="234">
        <v>3091.85</v>
      </c>
    </row>
    <row r="14" spans="1:17" ht="12" customHeight="1" x14ac:dyDescent="0.25">
      <c r="A14" s="77" t="s">
        <v>89</v>
      </c>
      <c r="B14" s="235">
        <v>3495.1133333333337</v>
      </c>
      <c r="C14" s="235">
        <v>3495.1133333333337</v>
      </c>
      <c r="D14" s="235">
        <v>3495.1133333333337</v>
      </c>
      <c r="E14" s="235">
        <v>3495.1133333333337</v>
      </c>
      <c r="F14" s="235">
        <v>3495.1133333333337</v>
      </c>
      <c r="G14" s="235">
        <v>3495.1133333333337</v>
      </c>
      <c r="H14" s="235">
        <v>3495.1133333333337</v>
      </c>
      <c r="I14" s="235">
        <v>3495.1133333333337</v>
      </c>
      <c r="J14" s="235">
        <v>3495.1133333333337</v>
      </c>
      <c r="K14" s="235">
        <v>3495.1133333333337</v>
      </c>
      <c r="L14" s="235">
        <v>3495.1133333333337</v>
      </c>
      <c r="M14" s="235">
        <v>3495.1133333333337</v>
      </c>
      <c r="N14" s="235">
        <v>3495.1133333333337</v>
      </c>
      <c r="O14" s="235">
        <v>3495.1133333333337</v>
      </c>
      <c r="P14" s="235">
        <v>3495.1133333333337</v>
      </c>
      <c r="Q14" s="235">
        <v>3495.1133333333337</v>
      </c>
    </row>
    <row r="15" spans="1:17" ht="12" customHeight="1" x14ac:dyDescent="0.25">
      <c r="A15" s="76" t="s">
        <v>88</v>
      </c>
      <c r="B15" s="236">
        <f>IF(B13=0,0,B13/B14)</f>
        <v>0.88546771015532155</v>
      </c>
      <c r="C15" s="236">
        <f t="shared" ref="C15:Q15" si="2">IF(C13=0,0,C13/C14)</f>
        <v>1.016988481060223</v>
      </c>
      <c r="D15" s="236">
        <f t="shared" si="2"/>
        <v>0.93319720676678097</v>
      </c>
      <c r="E15" s="236">
        <f t="shared" si="2"/>
        <v>0.98608247324359521</v>
      </c>
      <c r="F15" s="236">
        <f t="shared" si="2"/>
        <v>0.99215380712499535</v>
      </c>
      <c r="G15" s="236">
        <f t="shared" si="2"/>
        <v>1.0164534483383465</v>
      </c>
      <c r="H15" s="236">
        <f t="shared" si="2"/>
        <v>0.98173354416738023</v>
      </c>
      <c r="I15" s="236">
        <f t="shared" si="2"/>
        <v>0.90928381912269884</v>
      </c>
      <c r="J15" s="236">
        <f t="shared" si="2"/>
        <v>0.91829926354319447</v>
      </c>
      <c r="K15" s="236">
        <f t="shared" si="2"/>
        <v>0.95356850612378796</v>
      </c>
      <c r="L15" s="236">
        <f t="shared" si="2"/>
        <v>1.0960588783959317</v>
      </c>
      <c r="M15" s="236">
        <f t="shared" si="2"/>
        <v>0.92579258278701493</v>
      </c>
      <c r="N15" s="236">
        <f t="shared" si="2"/>
        <v>0.97264371017058093</v>
      </c>
      <c r="O15" s="236">
        <f t="shared" si="2"/>
        <v>1.0049430919741276</v>
      </c>
      <c r="P15" s="236">
        <f t="shared" si="2"/>
        <v>0.83479696414231674</v>
      </c>
      <c r="Q15" s="236">
        <f t="shared" si="2"/>
        <v>0.8846208134404796</v>
      </c>
    </row>
    <row r="16" spans="1:17" s="28" customFormat="1" ht="12" customHeight="1" x14ac:dyDescent="0.25"/>
    <row r="17" spans="1:17" s="28" customFormat="1" ht="12.95" customHeight="1" x14ac:dyDescent="0.25">
      <c r="A17" s="35" t="s">
        <v>87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</row>
    <row r="18" spans="1:17" s="28" customFormat="1" ht="12" customHeight="1" x14ac:dyDescent="0.25"/>
    <row r="19" spans="1:17" ht="12" customHeight="1" x14ac:dyDescent="0.25">
      <c r="A19" s="72" t="s">
        <v>86</v>
      </c>
      <c r="B19" s="75">
        <f t="shared" ref="B19:Q19" si="3">B4*1000000/B3</f>
        <v>11159.022549950192</v>
      </c>
      <c r="C19" s="75">
        <f t="shared" si="3"/>
        <v>11535.284253047781</v>
      </c>
      <c r="D19" s="75">
        <f t="shared" si="3"/>
        <v>11761.383728592453</v>
      </c>
      <c r="E19" s="75">
        <f t="shared" si="3"/>
        <v>12195.383240707453</v>
      </c>
      <c r="F19" s="75">
        <f t="shared" si="3"/>
        <v>12790.406686285964</v>
      </c>
      <c r="G19" s="75">
        <f t="shared" si="3"/>
        <v>13621.355614051427</v>
      </c>
      <c r="H19" s="75">
        <f t="shared" si="3"/>
        <v>14519.757508913701</v>
      </c>
      <c r="I19" s="75">
        <f t="shared" si="3"/>
        <v>15287.325604830343</v>
      </c>
      <c r="J19" s="75">
        <f t="shared" si="3"/>
        <v>15562.104563097093</v>
      </c>
      <c r="K19" s="75">
        <f t="shared" si="3"/>
        <v>14697.658676087822</v>
      </c>
      <c r="L19" s="75">
        <f t="shared" si="3"/>
        <v>14979.629305354725</v>
      </c>
      <c r="M19" s="75">
        <f t="shared" si="3"/>
        <v>15210.097459039929</v>
      </c>
      <c r="N19" s="75">
        <f t="shared" si="3"/>
        <v>15061.578904186585</v>
      </c>
      <c r="O19" s="75">
        <f t="shared" si="3"/>
        <v>14973.470806355972</v>
      </c>
      <c r="P19" s="75">
        <f t="shared" si="3"/>
        <v>15385.47805048042</v>
      </c>
      <c r="Q19" s="75">
        <f t="shared" si="3"/>
        <v>16162.650129697264</v>
      </c>
    </row>
    <row r="20" spans="1:17" ht="12" customHeight="1" x14ac:dyDescent="0.25">
      <c r="A20" s="69" t="s">
        <v>85</v>
      </c>
      <c r="B20" s="74">
        <f t="shared" ref="B20:Q20" si="4">B5*1000000/B6</f>
        <v>22174.473527156872</v>
      </c>
      <c r="C20" s="74">
        <f t="shared" si="4"/>
        <v>22707.902750979247</v>
      </c>
      <c r="D20" s="74">
        <f t="shared" si="4"/>
        <v>23423.614746486965</v>
      </c>
      <c r="E20" s="74">
        <f t="shared" si="4"/>
        <v>24367.53520823496</v>
      </c>
      <c r="F20" s="74">
        <f t="shared" si="4"/>
        <v>25142.324778749244</v>
      </c>
      <c r="G20" s="74">
        <f t="shared" si="4"/>
        <v>26306.463580017724</v>
      </c>
      <c r="H20" s="74">
        <f t="shared" si="4"/>
        <v>27498.8913043637</v>
      </c>
      <c r="I20" s="74">
        <f t="shared" si="4"/>
        <v>28281.444754022868</v>
      </c>
      <c r="J20" s="74">
        <f t="shared" si="4"/>
        <v>28695.109117286018</v>
      </c>
      <c r="K20" s="74">
        <f t="shared" si="4"/>
        <v>27655.209019334838</v>
      </c>
      <c r="L20" s="74">
        <f t="shared" si="4"/>
        <v>28556.028341849807</v>
      </c>
      <c r="M20" s="74">
        <f t="shared" si="4"/>
        <v>29081.803795370757</v>
      </c>
      <c r="N20" s="74">
        <f t="shared" si="4"/>
        <v>28684.885134726483</v>
      </c>
      <c r="O20" s="74">
        <f t="shared" si="4"/>
        <v>28339.518770033494</v>
      </c>
      <c r="P20" s="74">
        <f t="shared" si="4"/>
        <v>28429.79188431755</v>
      </c>
      <c r="Q20" s="74">
        <f t="shared" si="4"/>
        <v>29626.266269928234</v>
      </c>
    </row>
    <row r="21" spans="1:17" ht="12" customHeight="1" x14ac:dyDescent="0.25">
      <c r="A21" s="69" t="s">
        <v>84</v>
      </c>
      <c r="B21" s="74">
        <f t="shared" ref="B21:Q21" si="5">B5*1000000/B3</f>
        <v>6118.8277587264374</v>
      </c>
      <c r="C21" s="74">
        <f t="shared" si="5"/>
        <v>6297.9198966860522</v>
      </c>
      <c r="D21" s="74">
        <f t="shared" si="5"/>
        <v>6630.6865984476444</v>
      </c>
      <c r="E21" s="74">
        <f t="shared" si="5"/>
        <v>6932.8299935634723</v>
      </c>
      <c r="F21" s="74">
        <f t="shared" si="5"/>
        <v>7085.0607987241565</v>
      </c>
      <c r="G21" s="74">
        <f t="shared" si="5"/>
        <v>7551.937578102551</v>
      </c>
      <c r="H21" s="74">
        <f t="shared" si="5"/>
        <v>8052.7422760627032</v>
      </c>
      <c r="I21" s="74">
        <f t="shared" si="5"/>
        <v>8477.1249321972464</v>
      </c>
      <c r="J21" s="74">
        <f t="shared" si="5"/>
        <v>8784.317855143423</v>
      </c>
      <c r="K21" s="74">
        <f t="shared" si="5"/>
        <v>8403.5282036652716</v>
      </c>
      <c r="L21" s="74">
        <f t="shared" si="5"/>
        <v>8621.2713943908675</v>
      </c>
      <c r="M21" s="74">
        <f t="shared" si="5"/>
        <v>8656.7106046181161</v>
      </c>
      <c r="N21" s="74">
        <f t="shared" si="5"/>
        <v>8558.1641069583038</v>
      </c>
      <c r="O21" s="74">
        <f t="shared" si="5"/>
        <v>8520.4569245768471</v>
      </c>
      <c r="P21" s="74">
        <f t="shared" si="5"/>
        <v>8631.7975477089876</v>
      </c>
      <c r="Q21" s="74">
        <f t="shared" si="5"/>
        <v>9053.0086914365293</v>
      </c>
    </row>
    <row r="22" spans="1:17" ht="12" customHeight="1" x14ac:dyDescent="0.25">
      <c r="A22" s="67" t="s">
        <v>83</v>
      </c>
      <c r="B22" s="73">
        <v>0.41927886623155869</v>
      </c>
      <c r="C22" s="73">
        <v>0.42019311335474951</v>
      </c>
      <c r="D22" s="73">
        <v>0.43353985031376452</v>
      </c>
      <c r="E22" s="73">
        <v>0.44614730833956329</v>
      </c>
      <c r="F22" s="73">
        <v>0.44554651660445732</v>
      </c>
      <c r="G22" s="73">
        <v>0.46488428289535572</v>
      </c>
      <c r="H22" s="73">
        <v>0.48279504434136605</v>
      </c>
      <c r="I22" s="73">
        <v>0.49324428763752487</v>
      </c>
      <c r="J22" s="73">
        <v>0.50582411932872495</v>
      </c>
      <c r="K22" s="73">
        <v>0.49629927216088954</v>
      </c>
      <c r="L22" s="73">
        <v>0.50228028729469198</v>
      </c>
      <c r="M22" s="73">
        <v>0.49636940730129825</v>
      </c>
      <c r="N22" s="73">
        <v>0.49151408553310089</v>
      </c>
      <c r="O22" s="73">
        <v>0.48775079926039738</v>
      </c>
      <c r="P22" s="73">
        <v>0.48603151049279331</v>
      </c>
      <c r="Q22" s="73">
        <v>0.49974261510608026</v>
      </c>
    </row>
    <row r="23" spans="1:17" ht="12" customHeight="1" x14ac:dyDescent="0.25">
      <c r="A23" s="72" t="s">
        <v>82</v>
      </c>
      <c r="B23" s="71">
        <f t="shared" ref="B23:Q23" si="6">B6/B8</f>
        <v>12.989592268780713</v>
      </c>
      <c r="C23" s="71">
        <f t="shared" si="6"/>
        <v>12.808243488466159</v>
      </c>
      <c r="D23" s="71">
        <f t="shared" si="6"/>
        <v>12.864621502863201</v>
      </c>
      <c r="E23" s="71">
        <f t="shared" si="6"/>
        <v>12.677280959198736</v>
      </c>
      <c r="F23" s="71">
        <f t="shared" si="6"/>
        <v>12.288613802219166</v>
      </c>
      <c r="G23" s="71">
        <f t="shared" si="6"/>
        <v>12.073927494272043</v>
      </c>
      <c r="H23" s="71">
        <f t="shared" si="6"/>
        <v>11.883991002147031</v>
      </c>
      <c r="I23" s="71">
        <f t="shared" si="6"/>
        <v>11.80436286691104</v>
      </c>
      <c r="J23" s="71">
        <f t="shared" si="6"/>
        <v>11.90372180451128</v>
      </c>
      <c r="K23" s="71">
        <f t="shared" si="6"/>
        <v>12.150165129182552</v>
      </c>
      <c r="L23" s="71">
        <f t="shared" si="6"/>
        <v>11.953270272543696</v>
      </c>
      <c r="M23" s="71">
        <f t="shared" si="6"/>
        <v>11.636820106214838</v>
      </c>
      <c r="N23" s="71">
        <f t="shared" si="6"/>
        <v>11.606251339484388</v>
      </c>
      <c r="O23" s="71">
        <f t="shared" si="6"/>
        <v>11.639559985927278</v>
      </c>
      <c r="P23" s="71">
        <f t="shared" si="6"/>
        <v>11.590310468821277</v>
      </c>
      <c r="Q23" s="71">
        <f t="shared" si="6"/>
        <v>11.433188134667223</v>
      </c>
    </row>
    <row r="24" spans="1:17" ht="12" customHeight="1" x14ac:dyDescent="0.25">
      <c r="A24" s="69" t="s">
        <v>81</v>
      </c>
      <c r="B24" s="70">
        <f t="shared" ref="B24:Q24" si="7">B9*1000/B3</f>
        <v>9.5594279744090223</v>
      </c>
      <c r="C24" s="70">
        <f t="shared" si="7"/>
        <v>9.7441294661342717</v>
      </c>
      <c r="D24" s="70">
        <f t="shared" si="7"/>
        <v>9.901935327313657</v>
      </c>
      <c r="E24" s="70">
        <f t="shared" si="7"/>
        <v>10.099162184257269</v>
      </c>
      <c r="F24" s="70">
        <f t="shared" si="7"/>
        <v>10.319241285500095</v>
      </c>
      <c r="G24" s="70">
        <f t="shared" si="7"/>
        <v>10.699411053570859</v>
      </c>
      <c r="H24" s="70">
        <f t="shared" si="7"/>
        <v>11.088653557446621</v>
      </c>
      <c r="I24" s="70">
        <f t="shared" si="7"/>
        <v>11.426598154608095</v>
      </c>
      <c r="J24" s="70">
        <f t="shared" si="7"/>
        <v>11.57257240398777</v>
      </c>
      <c r="K24" s="70">
        <f t="shared" si="7"/>
        <v>11.254210919588916</v>
      </c>
      <c r="L24" s="70">
        <f t="shared" si="7"/>
        <v>11.365781083677431</v>
      </c>
      <c r="M24" s="70">
        <f t="shared" si="7"/>
        <v>11.510912490801461</v>
      </c>
      <c r="N24" s="70">
        <f t="shared" si="7"/>
        <v>11.56772718124491</v>
      </c>
      <c r="O24" s="70">
        <f t="shared" si="7"/>
        <v>11.623752787180642</v>
      </c>
      <c r="P24" s="70">
        <f t="shared" si="7"/>
        <v>11.788132520075145</v>
      </c>
      <c r="Q24" s="70">
        <f t="shared" si="7"/>
        <v>12.027107128914619</v>
      </c>
    </row>
    <row r="25" spans="1:17" ht="12" customHeight="1" x14ac:dyDescent="0.25">
      <c r="A25" s="69" t="s">
        <v>80</v>
      </c>
      <c r="B25" s="70">
        <f t="shared" ref="B25:Q25" si="8">B9*1000/B6</f>
        <v>34.64311971373678</v>
      </c>
      <c r="C25" s="70">
        <f t="shared" si="8"/>
        <v>35.133623154902203</v>
      </c>
      <c r="D25" s="70">
        <f t="shared" si="8"/>
        <v>34.979653299542953</v>
      </c>
      <c r="E25" s="70">
        <f t="shared" si="8"/>
        <v>35.49657071167745</v>
      </c>
      <c r="F25" s="70">
        <f t="shared" si="8"/>
        <v>36.619264568208315</v>
      </c>
      <c r="G25" s="70">
        <f t="shared" si="8"/>
        <v>37.270391114530312</v>
      </c>
      <c r="H25" s="70">
        <f t="shared" si="8"/>
        <v>37.866067040836732</v>
      </c>
      <c r="I25" s="70">
        <f t="shared" si="8"/>
        <v>38.121498387803776</v>
      </c>
      <c r="J25" s="70">
        <f t="shared" si="8"/>
        <v>37.803302814877505</v>
      </c>
      <c r="K25" s="70">
        <f t="shared" si="8"/>
        <v>37.036533677980998</v>
      </c>
      <c r="L25" s="70">
        <f t="shared" si="8"/>
        <v>37.646601284807936</v>
      </c>
      <c r="M25" s="70">
        <f t="shared" si="8"/>
        <v>38.670358043918711</v>
      </c>
      <c r="N25" s="70">
        <f t="shared" si="8"/>
        <v>38.772208772448614</v>
      </c>
      <c r="O25" s="70">
        <f t="shared" si="8"/>
        <v>38.661255283195338</v>
      </c>
      <c r="P25" s="70">
        <f t="shared" si="8"/>
        <v>38.825534588614389</v>
      </c>
      <c r="Q25" s="70">
        <f t="shared" si="8"/>
        <v>39.359100427598953</v>
      </c>
    </row>
    <row r="26" spans="1:17" ht="12" customHeight="1" x14ac:dyDescent="0.25">
      <c r="A26" s="69" t="s">
        <v>79</v>
      </c>
      <c r="B26" s="68">
        <v>450.00000000000006</v>
      </c>
      <c r="C26" s="68">
        <v>450</v>
      </c>
      <c r="D26" s="68">
        <v>450.00000000000006</v>
      </c>
      <c r="E26" s="68">
        <v>450</v>
      </c>
      <c r="F26" s="68">
        <v>450</v>
      </c>
      <c r="G26" s="68">
        <v>449.99999999999994</v>
      </c>
      <c r="H26" s="68">
        <v>450.00000000000006</v>
      </c>
      <c r="I26" s="68">
        <v>450</v>
      </c>
      <c r="J26" s="68">
        <v>450</v>
      </c>
      <c r="K26" s="68">
        <v>449.99999999999994</v>
      </c>
      <c r="L26" s="68">
        <v>450.00000000000006</v>
      </c>
      <c r="M26" s="68">
        <v>449.99999999999994</v>
      </c>
      <c r="N26" s="68">
        <v>450</v>
      </c>
      <c r="O26" s="68">
        <v>450</v>
      </c>
      <c r="P26" s="68">
        <v>449.99999999999994</v>
      </c>
      <c r="Q26" s="68">
        <v>450</v>
      </c>
    </row>
    <row r="27" spans="1:17" ht="12" customHeight="1" x14ac:dyDescent="0.25">
      <c r="A27" s="67" t="s">
        <v>78</v>
      </c>
      <c r="B27" s="66" t="str">
        <f t="shared" ref="B27" si="9">IF(SUM(B11)=0,"",B11*1000/B10)</f>
        <v/>
      </c>
      <c r="C27" s="65">
        <v>449.99999999999994</v>
      </c>
      <c r="D27" s="65">
        <v>450.00000000000006</v>
      </c>
      <c r="E27" s="65">
        <v>450.00000000000006</v>
      </c>
      <c r="F27" s="65">
        <v>450.00000000000006</v>
      </c>
      <c r="G27" s="65">
        <v>450</v>
      </c>
      <c r="H27" s="65">
        <v>450.00000000000006</v>
      </c>
      <c r="I27" s="65">
        <v>450</v>
      </c>
      <c r="J27" s="65">
        <v>450</v>
      </c>
      <c r="K27" s="65">
        <v>450</v>
      </c>
      <c r="L27" s="65">
        <v>449.99999999999994</v>
      </c>
      <c r="M27" s="65">
        <v>450</v>
      </c>
      <c r="N27" s="65">
        <v>450.00000000000006</v>
      </c>
      <c r="O27" s="65">
        <v>450</v>
      </c>
      <c r="P27" s="65">
        <v>450</v>
      </c>
      <c r="Q27" s="65">
        <v>450</v>
      </c>
    </row>
    <row r="28" spans="1:17" s="28" customFormat="1" ht="12" customHeight="1" x14ac:dyDescent="0.25"/>
    <row r="29" spans="1:17" s="28" customFormat="1" ht="12.95" hidden="1" customHeight="1" x14ac:dyDescent="0.25">
      <c r="A29" s="35" t="s">
        <v>77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</row>
    <row r="30" spans="1:17" s="28" customFormat="1" ht="12" hidden="1" customHeight="1" x14ac:dyDescent="0.25"/>
    <row r="31" spans="1:17" ht="12" hidden="1" customHeight="1" x14ac:dyDescent="0.25">
      <c r="A31" s="63" t="s">
        <v>76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</row>
    <row r="32" spans="1:17" ht="12" hidden="1" customHeight="1" x14ac:dyDescent="0.25">
      <c r="A32" s="63" t="s">
        <v>75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</row>
    <row r="33" spans="1:17" ht="12" hidden="1" customHeight="1" x14ac:dyDescent="0.25">
      <c r="A33" s="61" t="s">
        <v>74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</row>
    <row r="34" spans="1:17" ht="12" hidden="1" customHeight="1" x14ac:dyDescent="0.25">
      <c r="A34" s="59" t="s">
        <v>19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</row>
    <row r="35" spans="1:17" ht="12" hidden="1" customHeight="1" x14ac:dyDescent="0.25">
      <c r="A35" s="19" t="s">
        <v>73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</row>
    <row r="36" spans="1:17" s="28" customFormat="1" ht="12" hidden="1" customHeight="1" x14ac:dyDescent="0.25"/>
    <row r="37" spans="1:17" s="28" customFormat="1" ht="12.95" customHeight="1" x14ac:dyDescent="0.25">
      <c r="A37" s="35" t="s">
        <v>72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</row>
    <row r="38" spans="1:17" s="28" customFormat="1" ht="12" customHeight="1" x14ac:dyDescent="0.25">
      <c r="B38" s="33"/>
    </row>
    <row r="39" spans="1:17" ht="12.95" customHeight="1" x14ac:dyDescent="0.25">
      <c r="A39" s="40" t="s">
        <v>71</v>
      </c>
      <c r="B39" s="55">
        <f>SUM(B40:B41,B44:B45,B51:B52)</f>
        <v>3433.3017801111628</v>
      </c>
      <c r="C39" s="55">
        <f t="shared" ref="C39:Q39" si="10">SUM(C40:C41,C44:C45,C51:C52)</f>
        <v>3418.859286134375</v>
      </c>
      <c r="D39" s="55">
        <f t="shared" si="10"/>
        <v>3242.1616017207707</v>
      </c>
      <c r="E39" s="55">
        <f t="shared" si="10"/>
        <v>3599.4923783947015</v>
      </c>
      <c r="F39" s="55">
        <f t="shared" si="10"/>
        <v>3623.6778762129393</v>
      </c>
      <c r="G39" s="55">
        <f t="shared" si="10"/>
        <v>3335.3258648381948</v>
      </c>
      <c r="H39" s="55">
        <f t="shared" si="10"/>
        <v>3310.815995027554</v>
      </c>
      <c r="I39" s="55">
        <f t="shared" si="10"/>
        <v>3181.3309549434316</v>
      </c>
      <c r="J39" s="55">
        <f t="shared" si="10"/>
        <v>3403.3668852785631</v>
      </c>
      <c r="K39" s="55">
        <f t="shared" si="10"/>
        <v>3153.9827831456905</v>
      </c>
      <c r="L39" s="55">
        <f t="shared" si="10"/>
        <v>3222.7436125713011</v>
      </c>
      <c r="M39" s="55">
        <f t="shared" si="10"/>
        <v>3103.726675008621</v>
      </c>
      <c r="N39" s="55">
        <f t="shared" si="10"/>
        <v>3010.7333546607142</v>
      </c>
      <c r="O39" s="55">
        <f t="shared" si="10"/>
        <v>2949.1316056616643</v>
      </c>
      <c r="P39" s="55">
        <f t="shared" si="10"/>
        <v>2861.3763334593368</v>
      </c>
      <c r="Q39" s="55">
        <f t="shared" si="10"/>
        <v>2916.7352887518809</v>
      </c>
    </row>
    <row r="40" spans="1:17" ht="12" customHeight="1" x14ac:dyDescent="0.25">
      <c r="A40" s="54" t="s">
        <v>38</v>
      </c>
      <c r="B40" s="53">
        <v>505.1538979633695</v>
      </c>
      <c r="C40" s="53">
        <v>223.31858999999997</v>
      </c>
      <c r="D40" s="53">
        <v>226.33085999999997</v>
      </c>
      <c r="E40" s="53">
        <v>444.06366999999989</v>
      </c>
      <c r="F40" s="53">
        <v>486.66957999999954</v>
      </c>
      <c r="G40" s="53">
        <v>85.935084307911239</v>
      </c>
      <c r="H40" s="53">
        <v>172.11311999999998</v>
      </c>
      <c r="I40" s="53">
        <v>58.893679999999996</v>
      </c>
      <c r="J40" s="53">
        <v>84.206089999999975</v>
      </c>
      <c r="K40" s="53">
        <v>27.802669999999988</v>
      </c>
      <c r="L40" s="53">
        <v>39.939744878942982</v>
      </c>
      <c r="M40" s="53">
        <v>35.283130174541192</v>
      </c>
      <c r="N40" s="53">
        <v>33.320500006743089</v>
      </c>
      <c r="O40" s="53">
        <v>33.036884784662789</v>
      </c>
      <c r="P40" s="53">
        <v>29.334046909224924</v>
      </c>
      <c r="Q40" s="53">
        <v>25.868850886065296</v>
      </c>
    </row>
    <row r="41" spans="1:17" ht="12" customHeight="1" x14ac:dyDescent="0.25">
      <c r="A41" s="51" t="s">
        <v>37</v>
      </c>
      <c r="B41" s="50">
        <f>SUM(B42:B43)</f>
        <v>10.199064072170044</v>
      </c>
      <c r="C41" s="50">
        <f t="shared" ref="C41:Q41" si="11">SUM(C42:C43)</f>
        <v>7.00569000000002</v>
      </c>
      <c r="D41" s="50">
        <f t="shared" si="11"/>
        <v>19.007969999999993</v>
      </c>
      <c r="E41" s="50">
        <f t="shared" si="11"/>
        <v>16.00679000000002</v>
      </c>
      <c r="F41" s="50">
        <f t="shared" si="11"/>
        <v>19.902719999999999</v>
      </c>
      <c r="G41" s="50">
        <f t="shared" si="11"/>
        <v>16.891520236163736</v>
      </c>
      <c r="H41" s="50">
        <f t="shared" si="11"/>
        <v>28.20483000000004</v>
      </c>
      <c r="I41" s="50">
        <f t="shared" si="11"/>
        <v>27.243909999999978</v>
      </c>
      <c r="J41" s="50">
        <f t="shared" si="11"/>
        <v>30.258979999999983</v>
      </c>
      <c r="K41" s="50">
        <f t="shared" si="11"/>
        <v>24.30387</v>
      </c>
      <c r="L41" s="50">
        <f t="shared" si="11"/>
        <v>29.375519209546997</v>
      </c>
      <c r="M41" s="50">
        <f t="shared" si="11"/>
        <v>22.378595425514664</v>
      </c>
      <c r="N41" s="50">
        <f t="shared" si="11"/>
        <v>29.060374884039263</v>
      </c>
      <c r="O41" s="50">
        <f t="shared" si="11"/>
        <v>23.18085671632884</v>
      </c>
      <c r="P41" s="50">
        <f t="shared" si="11"/>
        <v>18.202317037270976</v>
      </c>
      <c r="Q41" s="50">
        <f t="shared" si="11"/>
        <v>29.117378118231919</v>
      </c>
    </row>
    <row r="42" spans="1:17" ht="12" customHeight="1" x14ac:dyDescent="0.25">
      <c r="A42" s="52" t="s">
        <v>66</v>
      </c>
      <c r="B42" s="50">
        <v>0</v>
      </c>
      <c r="C42" s="50">
        <v>0</v>
      </c>
      <c r="D42" s="50">
        <v>0</v>
      </c>
      <c r="E42" s="50">
        <v>0</v>
      </c>
      <c r="F42" s="50">
        <v>0</v>
      </c>
      <c r="G42" s="50">
        <v>0</v>
      </c>
      <c r="H42" s="50">
        <v>0</v>
      </c>
      <c r="I42" s="50">
        <v>0</v>
      </c>
      <c r="J42" s="50">
        <v>0</v>
      </c>
      <c r="K42" s="50">
        <v>0</v>
      </c>
      <c r="L42" s="50">
        <v>0</v>
      </c>
      <c r="M42" s="50">
        <v>0</v>
      </c>
      <c r="N42" s="50">
        <v>0</v>
      </c>
      <c r="O42" s="50">
        <v>0</v>
      </c>
      <c r="P42" s="50">
        <v>0</v>
      </c>
      <c r="Q42" s="50">
        <v>0</v>
      </c>
    </row>
    <row r="43" spans="1:17" ht="12" customHeight="1" x14ac:dyDescent="0.25">
      <c r="A43" s="52" t="s">
        <v>65</v>
      </c>
      <c r="B43" s="50">
        <v>10.199064072170044</v>
      </c>
      <c r="C43" s="50">
        <v>7.00569000000002</v>
      </c>
      <c r="D43" s="50">
        <v>19.007969999999993</v>
      </c>
      <c r="E43" s="50">
        <v>16.00679000000002</v>
      </c>
      <c r="F43" s="50">
        <v>19.902719999999999</v>
      </c>
      <c r="G43" s="50">
        <v>16.891520236163736</v>
      </c>
      <c r="H43" s="50">
        <v>28.20483000000004</v>
      </c>
      <c r="I43" s="50">
        <v>27.243909999999978</v>
      </c>
      <c r="J43" s="50">
        <v>30.258979999999983</v>
      </c>
      <c r="K43" s="50">
        <v>24.30387</v>
      </c>
      <c r="L43" s="50">
        <v>29.375519209546997</v>
      </c>
      <c r="M43" s="50">
        <v>22.378595425514664</v>
      </c>
      <c r="N43" s="50">
        <v>29.060374884039263</v>
      </c>
      <c r="O43" s="50">
        <v>23.18085671632884</v>
      </c>
      <c r="P43" s="50">
        <v>18.202317037270976</v>
      </c>
      <c r="Q43" s="50">
        <v>29.117378118231919</v>
      </c>
    </row>
    <row r="44" spans="1:17" ht="12" customHeight="1" x14ac:dyDescent="0.25">
      <c r="A44" s="51" t="s">
        <v>41</v>
      </c>
      <c r="B44" s="50">
        <v>1167.0268824130835</v>
      </c>
      <c r="C44" s="50">
        <v>1363.2047699999996</v>
      </c>
      <c r="D44" s="50">
        <v>1276.1669299999996</v>
      </c>
      <c r="E44" s="50">
        <v>1293.9452099999999</v>
      </c>
      <c r="F44" s="50">
        <v>1274.3422199999995</v>
      </c>
      <c r="G44" s="50">
        <v>1349.0733037495884</v>
      </c>
      <c r="H44" s="50">
        <v>1302.3899100000001</v>
      </c>
      <c r="I44" s="50">
        <v>1293.7938600000002</v>
      </c>
      <c r="J44" s="50">
        <v>1433.8489599999998</v>
      </c>
      <c r="K44" s="50">
        <v>1301.7210999999998</v>
      </c>
      <c r="L44" s="50">
        <v>1261.0359107903316</v>
      </c>
      <c r="M44" s="50">
        <v>1213.2579924338966</v>
      </c>
      <c r="N44" s="50">
        <v>1127.1326666683015</v>
      </c>
      <c r="O44" s="50">
        <v>1074.6997501391559</v>
      </c>
      <c r="P44" s="50">
        <v>1044.007787308198</v>
      </c>
      <c r="Q44" s="50">
        <v>1040.648006384512</v>
      </c>
    </row>
    <row r="45" spans="1:17" ht="12" customHeight="1" x14ac:dyDescent="0.25">
      <c r="A45" s="51" t="s">
        <v>64</v>
      </c>
      <c r="B45" s="50">
        <f>SUM(B46:B50)</f>
        <v>13.351473895045769</v>
      </c>
      <c r="C45" s="50">
        <f t="shared" ref="C45:Q45" si="12">SUM(C46:C50)</f>
        <v>24.39181</v>
      </c>
      <c r="D45" s="50">
        <f t="shared" si="12"/>
        <v>25.012229999999995</v>
      </c>
      <c r="E45" s="50">
        <f t="shared" si="12"/>
        <v>50.832639999999998</v>
      </c>
      <c r="F45" s="50">
        <f t="shared" si="12"/>
        <v>56.560379999999974</v>
      </c>
      <c r="G45" s="50">
        <f t="shared" si="12"/>
        <v>59.305315548790439</v>
      </c>
      <c r="H45" s="50">
        <f t="shared" si="12"/>
        <v>57.443329999999996</v>
      </c>
      <c r="I45" s="50">
        <f t="shared" si="12"/>
        <v>72.234809999999982</v>
      </c>
      <c r="J45" s="50">
        <f t="shared" si="12"/>
        <v>63.564599999999984</v>
      </c>
      <c r="K45" s="50">
        <f t="shared" si="12"/>
        <v>58.820629999999994</v>
      </c>
      <c r="L45" s="50">
        <f t="shared" si="12"/>
        <v>76.860470021647558</v>
      </c>
      <c r="M45" s="50">
        <f t="shared" si="12"/>
        <v>81.064121193488603</v>
      </c>
      <c r="N45" s="50">
        <f t="shared" si="12"/>
        <v>82.665551445795984</v>
      </c>
      <c r="O45" s="50">
        <f t="shared" si="12"/>
        <v>90.141206686777707</v>
      </c>
      <c r="P45" s="50">
        <f t="shared" si="12"/>
        <v>87.273552915434919</v>
      </c>
      <c r="Q45" s="50">
        <f t="shared" si="12"/>
        <v>95.467304592967096</v>
      </c>
    </row>
    <row r="46" spans="1:17" ht="12" customHeight="1" x14ac:dyDescent="0.25">
      <c r="A46" s="52" t="s">
        <v>34</v>
      </c>
      <c r="B46" s="50">
        <v>13.351473895045769</v>
      </c>
      <c r="C46" s="50">
        <v>24.39181</v>
      </c>
      <c r="D46" s="50">
        <v>23.900229999999997</v>
      </c>
      <c r="E46" s="50">
        <v>33.152889999999999</v>
      </c>
      <c r="F46" s="50">
        <v>36.489059999999981</v>
      </c>
      <c r="G46" s="50">
        <v>40.675399613043474</v>
      </c>
      <c r="H46" s="50">
        <v>36.024629999999995</v>
      </c>
      <c r="I46" s="50">
        <v>51.325919999999982</v>
      </c>
      <c r="J46" s="50">
        <v>41.181049999999992</v>
      </c>
      <c r="K46" s="50">
        <v>37.099299999999992</v>
      </c>
      <c r="L46" s="50">
        <v>52.354990574166422</v>
      </c>
      <c r="M46" s="50">
        <v>54.814987683158478</v>
      </c>
      <c r="N46" s="50">
        <v>57.203686304159667</v>
      </c>
      <c r="O46" s="50">
        <v>64.154044139119762</v>
      </c>
      <c r="P46" s="50">
        <v>63.437408687900479</v>
      </c>
      <c r="Q46" s="50">
        <v>71.343209885893557</v>
      </c>
    </row>
    <row r="47" spans="1:17" ht="12" customHeight="1" x14ac:dyDescent="0.25">
      <c r="A47" s="52" t="s">
        <v>63</v>
      </c>
      <c r="B47" s="50">
        <v>0</v>
      </c>
      <c r="C47" s="50">
        <v>0</v>
      </c>
      <c r="D47" s="50">
        <v>1.1120000000000001</v>
      </c>
      <c r="E47" s="50">
        <v>17.301929999999999</v>
      </c>
      <c r="F47" s="50">
        <v>19.595929999999996</v>
      </c>
      <c r="G47" s="50">
        <v>18.032802818456236</v>
      </c>
      <c r="H47" s="50">
        <v>20.69407</v>
      </c>
      <c r="I47" s="50">
        <v>20.007659999999998</v>
      </c>
      <c r="J47" s="50">
        <v>21.185709999999997</v>
      </c>
      <c r="K47" s="50">
        <v>20.29907</v>
      </c>
      <c r="L47" s="50">
        <v>22.594723583030294</v>
      </c>
      <c r="M47" s="50">
        <v>23.860681067059001</v>
      </c>
      <c r="N47" s="50">
        <v>22.595696054658589</v>
      </c>
      <c r="O47" s="50">
        <v>22.834388463431548</v>
      </c>
      <c r="P47" s="50">
        <v>20.20569702075252</v>
      </c>
      <c r="Q47" s="50">
        <v>20.230906592045358</v>
      </c>
    </row>
    <row r="48" spans="1:17" ht="12" customHeight="1" x14ac:dyDescent="0.25">
      <c r="A48" s="52" t="s">
        <v>62</v>
      </c>
      <c r="B48" s="50">
        <v>0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</row>
    <row r="49" spans="1:17" ht="12" customHeight="1" x14ac:dyDescent="0.25">
      <c r="A49" s="52" t="s">
        <v>33</v>
      </c>
      <c r="B49" s="50">
        <v>0</v>
      </c>
      <c r="C49" s="50">
        <v>0</v>
      </c>
      <c r="D49" s="50">
        <v>0</v>
      </c>
      <c r="E49" s="50">
        <v>0.37781999999999999</v>
      </c>
      <c r="F49" s="50">
        <v>0.47538999999999987</v>
      </c>
      <c r="G49" s="50">
        <v>0.59711311729072247</v>
      </c>
      <c r="H49" s="50">
        <v>0.72463</v>
      </c>
      <c r="I49" s="50">
        <v>0.90122999999999986</v>
      </c>
      <c r="J49" s="50">
        <v>1.1978399999999998</v>
      </c>
      <c r="K49" s="50">
        <v>1.4222599999999999</v>
      </c>
      <c r="L49" s="50">
        <v>1.9107558644508411</v>
      </c>
      <c r="M49" s="50">
        <v>2.3884524432711163</v>
      </c>
      <c r="N49" s="50">
        <v>2.8661690869777234</v>
      </c>
      <c r="O49" s="50">
        <v>3.1527740842263894</v>
      </c>
      <c r="P49" s="50">
        <v>3.6304472067819242</v>
      </c>
      <c r="Q49" s="50">
        <v>3.8931881150281802</v>
      </c>
    </row>
    <row r="50" spans="1:17" ht="12" customHeight="1" x14ac:dyDescent="0.25">
      <c r="A50" s="52" t="s">
        <v>61</v>
      </c>
      <c r="B50" s="50">
        <v>0</v>
      </c>
      <c r="C50" s="50">
        <v>0</v>
      </c>
      <c r="D50" s="50">
        <v>0</v>
      </c>
      <c r="E50" s="50">
        <v>0</v>
      </c>
      <c r="F50" s="50">
        <v>0</v>
      </c>
      <c r="G50" s="50">
        <v>0</v>
      </c>
      <c r="H50" s="50">
        <v>0</v>
      </c>
      <c r="I50" s="50">
        <v>0</v>
      </c>
      <c r="J50" s="50">
        <v>0</v>
      </c>
      <c r="K50" s="50">
        <v>0</v>
      </c>
      <c r="L50" s="50">
        <v>0</v>
      </c>
      <c r="M50" s="50">
        <v>0</v>
      </c>
      <c r="N50" s="50">
        <v>0</v>
      </c>
      <c r="O50" s="50">
        <v>0</v>
      </c>
      <c r="P50" s="50">
        <v>0</v>
      </c>
      <c r="Q50" s="50">
        <v>0</v>
      </c>
    </row>
    <row r="51" spans="1:17" ht="12" customHeight="1" x14ac:dyDescent="0.25">
      <c r="A51" s="51" t="s">
        <v>42</v>
      </c>
      <c r="B51" s="50">
        <v>613.49933477224158</v>
      </c>
      <c r="C51" s="50">
        <v>649.60271999999986</v>
      </c>
      <c r="D51" s="50">
        <v>593.81343000000004</v>
      </c>
      <c r="E51" s="50">
        <v>589.22289999999998</v>
      </c>
      <c r="F51" s="50">
        <v>612.50988000000018</v>
      </c>
      <c r="G51" s="50">
        <v>605.16222616706409</v>
      </c>
      <c r="H51" s="50">
        <v>484.55589999999989</v>
      </c>
      <c r="I51" s="50">
        <v>433.33651999999995</v>
      </c>
      <c r="J51" s="50">
        <v>434.20997999999992</v>
      </c>
      <c r="K51" s="50">
        <v>418.82988999999992</v>
      </c>
      <c r="L51" s="50">
        <v>542.17745606742642</v>
      </c>
      <c r="M51" s="50">
        <v>511.38955641880506</v>
      </c>
      <c r="N51" s="50">
        <v>498.42546944079811</v>
      </c>
      <c r="O51" s="50">
        <v>456.65068421489588</v>
      </c>
      <c r="P51" s="50">
        <v>435.36699100241378</v>
      </c>
      <c r="Q51" s="50">
        <v>442.74832584844199</v>
      </c>
    </row>
    <row r="52" spans="1:17" ht="12" customHeight="1" x14ac:dyDescent="0.25">
      <c r="A52" s="49" t="s">
        <v>30</v>
      </c>
      <c r="B52" s="48">
        <v>1124.0711269952528</v>
      </c>
      <c r="C52" s="48">
        <v>1151.3357061343752</v>
      </c>
      <c r="D52" s="48">
        <v>1101.8301817207714</v>
      </c>
      <c r="E52" s="48">
        <v>1205.4211683947015</v>
      </c>
      <c r="F52" s="48">
        <v>1173.69309621294</v>
      </c>
      <c r="G52" s="48">
        <v>1218.9584148286767</v>
      </c>
      <c r="H52" s="48">
        <v>1266.1089050275541</v>
      </c>
      <c r="I52" s="48">
        <v>1295.8281749434316</v>
      </c>
      <c r="J52" s="48">
        <v>1357.2782752785636</v>
      </c>
      <c r="K52" s="48">
        <v>1322.5046231456909</v>
      </c>
      <c r="L52" s="48">
        <v>1273.3545116034056</v>
      </c>
      <c r="M52" s="48">
        <v>1240.3532793623749</v>
      </c>
      <c r="N52" s="48">
        <v>1240.1287922150361</v>
      </c>
      <c r="O52" s="48">
        <v>1271.4222231198435</v>
      </c>
      <c r="P52" s="48">
        <v>1247.1916382867942</v>
      </c>
      <c r="Q52" s="48">
        <v>1282.8854229216627</v>
      </c>
    </row>
    <row r="53" spans="1:17" s="28" customFormat="1" ht="12" customHeight="1" x14ac:dyDescent="0.25"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</row>
    <row r="54" spans="1:17" ht="12.95" customHeight="1" x14ac:dyDescent="0.25">
      <c r="A54" s="27" t="s">
        <v>70</v>
      </c>
      <c r="B54" s="26">
        <f t="shared" ref="B54" si="13">SUM(B55,B60)</f>
        <v>3433.3017801111632</v>
      </c>
      <c r="C54" s="26">
        <f t="shared" ref="C54:Q54" si="14">SUM(C55,C60)</f>
        <v>3418.859286134375</v>
      </c>
      <c r="D54" s="26">
        <f t="shared" si="14"/>
        <v>3242.1616017207716</v>
      </c>
      <c r="E54" s="26">
        <f t="shared" si="14"/>
        <v>3599.4923783947002</v>
      </c>
      <c r="F54" s="26">
        <f t="shared" si="14"/>
        <v>3623.6778762129397</v>
      </c>
      <c r="G54" s="26">
        <f t="shared" si="14"/>
        <v>3335.3258648381943</v>
      </c>
      <c r="H54" s="26">
        <f t="shared" si="14"/>
        <v>3310.815995027554</v>
      </c>
      <c r="I54" s="26">
        <f t="shared" si="14"/>
        <v>3181.3309549434316</v>
      </c>
      <c r="J54" s="26">
        <f t="shared" si="14"/>
        <v>3403.3668852785631</v>
      </c>
      <c r="K54" s="26">
        <f t="shared" si="14"/>
        <v>3153.9827831456905</v>
      </c>
      <c r="L54" s="26">
        <f t="shared" si="14"/>
        <v>3222.7436125713011</v>
      </c>
      <c r="M54" s="26">
        <f t="shared" si="14"/>
        <v>3103.7266750086214</v>
      </c>
      <c r="N54" s="26">
        <f t="shared" si="14"/>
        <v>3010.7333546607142</v>
      </c>
      <c r="O54" s="26">
        <f t="shared" si="14"/>
        <v>2949.1316056616643</v>
      </c>
      <c r="P54" s="26">
        <f t="shared" si="14"/>
        <v>2861.3763334593368</v>
      </c>
      <c r="Q54" s="26">
        <f t="shared" si="14"/>
        <v>2916.7352887518814</v>
      </c>
    </row>
    <row r="55" spans="1:17" ht="12" customHeight="1" x14ac:dyDescent="0.25">
      <c r="A55" s="25" t="s">
        <v>48</v>
      </c>
      <c r="B55" s="24">
        <f t="shared" ref="B55" si="15">SUM(B56:B59)</f>
        <v>2984.4182810218595</v>
      </c>
      <c r="C55" s="24">
        <f t="shared" ref="C55:Q55" si="16">SUM(C56:C59)</f>
        <v>2957.4032455817733</v>
      </c>
      <c r="D55" s="24">
        <f t="shared" si="16"/>
        <v>2769.2016101111412</v>
      </c>
      <c r="E55" s="24">
        <f t="shared" si="16"/>
        <v>3112.9223320133301</v>
      </c>
      <c r="F55" s="24">
        <f t="shared" si="16"/>
        <v>3121.1707862872017</v>
      </c>
      <c r="G55" s="24">
        <f t="shared" si="16"/>
        <v>2808.3459021306389</v>
      </c>
      <c r="H55" s="24">
        <f t="shared" si="16"/>
        <v>2758.7108292233197</v>
      </c>
      <c r="I55" s="24">
        <f t="shared" si="16"/>
        <v>2605.7467411410835</v>
      </c>
      <c r="J55" s="24">
        <f t="shared" si="16"/>
        <v>2810.6295927996698</v>
      </c>
      <c r="K55" s="24">
        <f t="shared" si="16"/>
        <v>2559.7748110880589</v>
      </c>
      <c r="L55" s="24">
        <f t="shared" si="16"/>
        <v>2618.8649555616098</v>
      </c>
      <c r="M55" s="24">
        <f t="shared" si="16"/>
        <v>2490.850608732906</v>
      </c>
      <c r="N55" s="24">
        <f t="shared" si="16"/>
        <v>2391.9936051146274</v>
      </c>
      <c r="O55" s="24">
        <f t="shared" si="16"/>
        <v>2326.1442339136006</v>
      </c>
      <c r="P55" s="24">
        <f t="shared" si="16"/>
        <v>2232.1021901301292</v>
      </c>
      <c r="Q55" s="24">
        <f t="shared" si="16"/>
        <v>2278.2666979638402</v>
      </c>
    </row>
    <row r="56" spans="1:17" ht="12" customHeight="1" x14ac:dyDescent="0.25">
      <c r="A56" s="23" t="s">
        <v>44</v>
      </c>
      <c r="B56" s="22">
        <v>2526.2661415052589</v>
      </c>
      <c r="C56" s="22">
        <v>2483.1343735868459</v>
      </c>
      <c r="D56" s="22">
        <v>2287.5809153736304</v>
      </c>
      <c r="E56" s="22">
        <v>2624.8742917232621</v>
      </c>
      <c r="F56" s="22">
        <v>2619.9295917709323</v>
      </c>
      <c r="G56" s="22">
        <v>2287.5175906970976</v>
      </c>
      <c r="H56" s="22">
        <v>2215.5756334308112</v>
      </c>
      <c r="I56" s="22">
        <v>2040.7757314020655</v>
      </c>
      <c r="J56" s="22">
        <v>2231.4758165675476</v>
      </c>
      <c r="K56" s="22">
        <v>1993.7441459886177</v>
      </c>
      <c r="L56" s="22">
        <v>2044.9507411140164</v>
      </c>
      <c r="M56" s="22">
        <v>1911.1501487129713</v>
      </c>
      <c r="N56" s="22">
        <v>1810.9179494841621</v>
      </c>
      <c r="O56" s="22">
        <v>1740.9100919962023</v>
      </c>
      <c r="P56" s="22">
        <v>1636.4531349281317</v>
      </c>
      <c r="Q56" s="22">
        <v>1670.8648088568789</v>
      </c>
    </row>
    <row r="57" spans="1:17" ht="12" customHeight="1" x14ac:dyDescent="0.25">
      <c r="A57" s="23" t="s">
        <v>43</v>
      </c>
      <c r="B57" s="30">
        <v>5.9385094438603678</v>
      </c>
      <c r="C57" s="30">
        <v>6.6099767008509778</v>
      </c>
      <c r="D57" s="30">
        <v>8.4268016232280427</v>
      </c>
      <c r="E57" s="30">
        <v>9.4161122366810677</v>
      </c>
      <c r="F57" s="30">
        <v>10.597702449913333</v>
      </c>
      <c r="G57" s="30">
        <v>13.196983125882776</v>
      </c>
      <c r="H57" s="30">
        <v>16.0892027429637</v>
      </c>
      <c r="I57" s="30">
        <v>19.545966315038413</v>
      </c>
      <c r="J57" s="30">
        <v>20.741654683160107</v>
      </c>
      <c r="K57" s="30">
        <v>22.812772074461922</v>
      </c>
      <c r="L57" s="30">
        <v>23.974084271859546</v>
      </c>
      <c r="M57" s="30">
        <v>23.954090036549335</v>
      </c>
      <c r="N57" s="30">
        <v>23.888468895593075</v>
      </c>
      <c r="O57" s="30">
        <v>23.849911206804887</v>
      </c>
      <c r="P57" s="30">
        <v>23.998140433714955</v>
      </c>
      <c r="Q57" s="30">
        <v>23.812996271274155</v>
      </c>
    </row>
    <row r="58" spans="1:17" ht="12" customHeight="1" x14ac:dyDescent="0.25">
      <c r="A58" s="23" t="s">
        <v>47</v>
      </c>
      <c r="B58" s="22">
        <v>213.90072767439537</v>
      </c>
      <c r="C58" s="22">
        <v>216.63187110906802</v>
      </c>
      <c r="D58" s="22">
        <v>219.42729068045796</v>
      </c>
      <c r="E58" s="22">
        <v>222.77640536725769</v>
      </c>
      <c r="F58" s="22">
        <v>227.72537988206707</v>
      </c>
      <c r="G58" s="22">
        <v>235.81884568782797</v>
      </c>
      <c r="H58" s="22">
        <v>245.14453883640576</v>
      </c>
      <c r="I58" s="22">
        <v>251.9794722381659</v>
      </c>
      <c r="J58" s="22">
        <v>257.38985935497135</v>
      </c>
      <c r="K58" s="22">
        <v>251.25671425806979</v>
      </c>
      <c r="L58" s="22">
        <v>253.38027021331919</v>
      </c>
      <c r="M58" s="22">
        <v>256.84823207170211</v>
      </c>
      <c r="N58" s="22">
        <v>258.49794280955058</v>
      </c>
      <c r="O58" s="22">
        <v>259.97808683874939</v>
      </c>
      <c r="P58" s="22">
        <v>262.79442571652993</v>
      </c>
      <c r="Q58" s="22">
        <v>268.97180594942108</v>
      </c>
    </row>
    <row r="59" spans="1:17" ht="12" customHeight="1" x14ac:dyDescent="0.25">
      <c r="A59" s="21" t="s">
        <v>46</v>
      </c>
      <c r="B59" s="20">
        <v>238.31290239834465</v>
      </c>
      <c r="C59" s="20">
        <v>251.0270241850086</v>
      </c>
      <c r="D59" s="20">
        <v>253.76660243382446</v>
      </c>
      <c r="E59" s="20">
        <v>255.8555226861296</v>
      </c>
      <c r="F59" s="20">
        <v>262.91811218428882</v>
      </c>
      <c r="G59" s="20">
        <v>271.81248261983058</v>
      </c>
      <c r="H59" s="20">
        <v>281.90145421313917</v>
      </c>
      <c r="I59" s="20">
        <v>293.44557118581383</v>
      </c>
      <c r="J59" s="20">
        <v>301.02226219399103</v>
      </c>
      <c r="K59" s="20">
        <v>291.9611787669096</v>
      </c>
      <c r="L59" s="20">
        <v>296.55985996241452</v>
      </c>
      <c r="M59" s="20">
        <v>298.89813791168291</v>
      </c>
      <c r="N59" s="20">
        <v>298.68924392532165</v>
      </c>
      <c r="O59" s="20">
        <v>301.40614387184417</v>
      </c>
      <c r="P59" s="20">
        <v>308.85648905175259</v>
      </c>
      <c r="Q59" s="20">
        <v>314.61708688626612</v>
      </c>
    </row>
    <row r="60" spans="1:17" ht="12" customHeight="1" x14ac:dyDescent="0.25">
      <c r="A60" s="19" t="s">
        <v>45</v>
      </c>
      <c r="B60" s="18">
        <v>448.88349908930394</v>
      </c>
      <c r="C60" s="18">
        <v>461.45604055260151</v>
      </c>
      <c r="D60" s="18">
        <v>472.95999160963032</v>
      </c>
      <c r="E60" s="18">
        <v>486.57004638136988</v>
      </c>
      <c r="F60" s="18">
        <v>502.50708992573789</v>
      </c>
      <c r="G60" s="18">
        <v>526.9799627075555</v>
      </c>
      <c r="H60" s="18">
        <v>552.10516580423416</v>
      </c>
      <c r="I60" s="18">
        <v>575.5842138023479</v>
      </c>
      <c r="J60" s="18">
        <v>592.73729247889344</v>
      </c>
      <c r="K60" s="18">
        <v>594.20797205763165</v>
      </c>
      <c r="L60" s="18">
        <v>603.87865700969155</v>
      </c>
      <c r="M60" s="18">
        <v>612.8760662757154</v>
      </c>
      <c r="N60" s="18">
        <v>618.73974954608661</v>
      </c>
      <c r="O60" s="18">
        <v>622.98737174806388</v>
      </c>
      <c r="P60" s="18">
        <v>629.27414332920762</v>
      </c>
      <c r="Q60" s="18">
        <v>638.46859078804118</v>
      </c>
    </row>
    <row r="61" spans="1:17" s="28" customFormat="1" ht="12" customHeight="1" x14ac:dyDescent="0.25">
      <c r="B61" s="33"/>
    </row>
    <row r="62" spans="1:17" ht="12.95" customHeight="1" x14ac:dyDescent="0.25">
      <c r="A62" s="40" t="s">
        <v>69</v>
      </c>
      <c r="B62" s="47">
        <f t="shared" ref="B62" si="17">IF(B54=0,0,B54/B$54)</f>
        <v>1</v>
      </c>
      <c r="C62" s="47">
        <f t="shared" ref="C62:Q62" si="18">IF(C54=0,0,C54/C$54)</f>
        <v>1</v>
      </c>
      <c r="D62" s="47">
        <f t="shared" si="18"/>
        <v>1</v>
      </c>
      <c r="E62" s="47">
        <f t="shared" si="18"/>
        <v>1</v>
      </c>
      <c r="F62" s="47">
        <f t="shared" si="18"/>
        <v>1</v>
      </c>
      <c r="G62" s="47">
        <f t="shared" si="18"/>
        <v>1</v>
      </c>
      <c r="H62" s="47">
        <f t="shared" si="18"/>
        <v>1</v>
      </c>
      <c r="I62" s="47">
        <f t="shared" si="18"/>
        <v>1</v>
      </c>
      <c r="J62" s="47">
        <f t="shared" si="18"/>
        <v>1</v>
      </c>
      <c r="K62" s="47">
        <f t="shared" si="18"/>
        <v>1</v>
      </c>
      <c r="L62" s="47">
        <f t="shared" si="18"/>
        <v>1</v>
      </c>
      <c r="M62" s="47">
        <f t="shared" si="18"/>
        <v>1</v>
      </c>
      <c r="N62" s="47">
        <f t="shared" si="18"/>
        <v>1</v>
      </c>
      <c r="O62" s="47">
        <f t="shared" si="18"/>
        <v>1</v>
      </c>
      <c r="P62" s="47">
        <f t="shared" si="18"/>
        <v>1</v>
      </c>
      <c r="Q62" s="47">
        <f t="shared" si="18"/>
        <v>1</v>
      </c>
    </row>
    <row r="63" spans="1:17" ht="12" customHeight="1" x14ac:dyDescent="0.25">
      <c r="A63" s="46" t="s">
        <v>48</v>
      </c>
      <c r="B63" s="41">
        <f t="shared" ref="B63" si="19">IF(B55=0,0,B55/B$54)</f>
        <v>0.86925603170404386</v>
      </c>
      <c r="C63" s="41">
        <f t="shared" ref="C63:Q63" si="20">IF(C55=0,0,C55/C$54)</f>
        <v>0.86502631376959671</v>
      </c>
      <c r="D63" s="41">
        <f t="shared" si="20"/>
        <v>0.85412201805159627</v>
      </c>
      <c r="E63" s="41">
        <f t="shared" si="20"/>
        <v>0.86482259295729624</v>
      </c>
      <c r="F63" s="41">
        <f t="shared" si="20"/>
        <v>0.8613267770779609</v>
      </c>
      <c r="G63" s="41">
        <f t="shared" si="20"/>
        <v>0.84200045690794278</v>
      </c>
      <c r="H63" s="41">
        <f t="shared" si="20"/>
        <v>0.83324196613963764</v>
      </c>
      <c r="I63" s="41">
        <f t="shared" si="20"/>
        <v>0.81907439937741944</v>
      </c>
      <c r="J63" s="41">
        <f t="shared" si="20"/>
        <v>0.82583796797142006</v>
      </c>
      <c r="K63" s="41">
        <f t="shared" si="20"/>
        <v>0.81160075596069492</v>
      </c>
      <c r="L63" s="41">
        <f t="shared" si="20"/>
        <v>0.81261970246280923</v>
      </c>
      <c r="M63" s="41">
        <f t="shared" si="20"/>
        <v>0.80253542581225745</v>
      </c>
      <c r="N63" s="41">
        <f t="shared" si="20"/>
        <v>0.79448869206957251</v>
      </c>
      <c r="O63" s="41">
        <f t="shared" si="20"/>
        <v>0.78875565588457663</v>
      </c>
      <c r="P63" s="41">
        <f t="shared" si="20"/>
        <v>0.7800799091084849</v>
      </c>
      <c r="Q63" s="41">
        <f t="shared" si="20"/>
        <v>0.7811016333054851</v>
      </c>
    </row>
    <row r="64" spans="1:17" ht="12" customHeight="1" x14ac:dyDescent="0.25">
      <c r="A64" s="23" t="s">
        <v>44</v>
      </c>
      <c r="B64" s="45">
        <f t="shared" ref="B64" si="21">IF(B56=0,0,B56/B$54)</f>
        <v>0.73581243458984946</v>
      </c>
      <c r="C64" s="45">
        <f t="shared" ref="C64:Q64" si="22">IF(C56=0,0,C56/C$54)</f>
        <v>0.72630493558407561</v>
      </c>
      <c r="D64" s="45">
        <f t="shared" si="22"/>
        <v>0.7055727617523756</v>
      </c>
      <c r="E64" s="45">
        <f t="shared" si="22"/>
        <v>0.72923457415234261</v>
      </c>
      <c r="F64" s="45">
        <f t="shared" si="22"/>
        <v>0.72300289409526319</v>
      </c>
      <c r="G64" s="45">
        <f t="shared" si="22"/>
        <v>0.68584530669481414</v>
      </c>
      <c r="H64" s="45">
        <f t="shared" si="22"/>
        <v>0.66919322510170853</v>
      </c>
      <c r="I64" s="45">
        <f t="shared" si="22"/>
        <v>0.64148488802490944</v>
      </c>
      <c r="J64" s="45">
        <f t="shared" si="22"/>
        <v>0.65566713545339761</v>
      </c>
      <c r="K64" s="45">
        <f t="shared" si="22"/>
        <v>0.63213539295230881</v>
      </c>
      <c r="L64" s="45">
        <f t="shared" si="22"/>
        <v>0.63453721020097842</v>
      </c>
      <c r="M64" s="45">
        <f t="shared" si="22"/>
        <v>0.61575981032790605</v>
      </c>
      <c r="N64" s="45">
        <f t="shared" si="22"/>
        <v>0.60148732423640294</v>
      </c>
      <c r="O64" s="45">
        <f t="shared" si="22"/>
        <v>0.59031278517854191</v>
      </c>
      <c r="P64" s="45">
        <f t="shared" si="22"/>
        <v>0.57191118686219733</v>
      </c>
      <c r="Q64" s="45">
        <f t="shared" si="22"/>
        <v>0.57285445659070044</v>
      </c>
    </row>
    <row r="65" spans="1:17" ht="12" customHeight="1" x14ac:dyDescent="0.25">
      <c r="A65" s="23" t="s">
        <v>43</v>
      </c>
      <c r="B65" s="44">
        <f t="shared" ref="B65" si="23">IF(B57=0,0,B57/B$54)</f>
        <v>1.7296788410100354E-3</v>
      </c>
      <c r="C65" s="44">
        <f t="shared" ref="C65:Q65" si="24">IF(C57=0,0,C57/C$54)</f>
        <v>1.9333865911529589E-3</v>
      </c>
      <c r="D65" s="44">
        <f t="shared" si="24"/>
        <v>2.5991306598522209E-3</v>
      </c>
      <c r="E65" s="44">
        <f t="shared" si="24"/>
        <v>2.6159555978502893E-3</v>
      </c>
      <c r="F65" s="44">
        <f t="shared" si="24"/>
        <v>2.9245707846937154E-3</v>
      </c>
      <c r="G65" s="44">
        <f t="shared" si="24"/>
        <v>3.9567297651508472E-3</v>
      </c>
      <c r="H65" s="44">
        <f t="shared" si="24"/>
        <v>4.8595883211654586E-3</v>
      </c>
      <c r="I65" s="44">
        <f t="shared" si="24"/>
        <v>6.1439587995917788E-3</v>
      </c>
      <c r="J65" s="44">
        <f t="shared" si="24"/>
        <v>6.0944515776066317E-3</v>
      </c>
      <c r="K65" s="44">
        <f t="shared" si="24"/>
        <v>7.2330046303262082E-3</v>
      </c>
      <c r="L65" s="44">
        <f t="shared" si="24"/>
        <v>7.4390293346145398E-3</v>
      </c>
      <c r="M65" s="44">
        <f t="shared" si="24"/>
        <v>7.7178477826121061E-3</v>
      </c>
      <c r="N65" s="44">
        <f t="shared" si="24"/>
        <v>7.9344352626289343E-3</v>
      </c>
      <c r="O65" s="44">
        <f t="shared" si="24"/>
        <v>8.087096269633564E-3</v>
      </c>
      <c r="P65" s="44">
        <f t="shared" si="24"/>
        <v>8.3869221091591849E-3</v>
      </c>
      <c r="Q65" s="44">
        <f t="shared" si="24"/>
        <v>8.1642637791323608E-3</v>
      </c>
    </row>
    <row r="66" spans="1:17" ht="12" customHeight="1" x14ac:dyDescent="0.25">
      <c r="A66" s="23" t="s">
        <v>47</v>
      </c>
      <c r="B66" s="44">
        <f t="shared" ref="B66" si="25">IF(B58=0,0,B58/B$54)</f>
        <v>6.2301755387046028E-2</v>
      </c>
      <c r="C66" s="44">
        <f t="shared" ref="C66:Q66" si="26">IF(C58=0,0,C58/C$54)</f>
        <v>6.3363786859449447E-2</v>
      </c>
      <c r="D66" s="44">
        <f t="shared" si="26"/>
        <v>6.7679319428123913E-2</v>
      </c>
      <c r="E66" s="44">
        <f t="shared" si="26"/>
        <v>6.1891061835394522E-2</v>
      </c>
      <c r="F66" s="44">
        <f t="shared" si="26"/>
        <v>6.2843715048993262E-2</v>
      </c>
      <c r="G66" s="44">
        <f t="shared" si="26"/>
        <v>7.0703390086673937E-2</v>
      </c>
      <c r="H66" s="44">
        <f t="shared" si="26"/>
        <v>7.404354068742669E-2</v>
      </c>
      <c r="I66" s="44">
        <f t="shared" si="26"/>
        <v>7.9205677059979579E-2</v>
      </c>
      <c r="J66" s="44">
        <f t="shared" si="26"/>
        <v>7.5628008390257392E-2</v>
      </c>
      <c r="K66" s="44">
        <f t="shared" si="26"/>
        <v>7.9663311924446742E-2</v>
      </c>
      <c r="L66" s="44">
        <f t="shared" si="26"/>
        <v>7.8622534298084287E-2</v>
      </c>
      <c r="M66" s="44">
        <f t="shared" si="26"/>
        <v>8.2754784478884125E-2</v>
      </c>
      <c r="N66" s="44">
        <f t="shared" si="26"/>
        <v>8.5858796631520781E-2</v>
      </c>
      <c r="O66" s="44">
        <f t="shared" si="26"/>
        <v>8.8154115041746653E-2</v>
      </c>
      <c r="P66" s="44">
        <f t="shared" si="26"/>
        <v>9.1841965226160116E-2</v>
      </c>
      <c r="Q66" s="44">
        <f t="shared" si="26"/>
        <v>9.2216735261059127E-2</v>
      </c>
    </row>
    <row r="67" spans="1:17" ht="12" customHeight="1" x14ac:dyDescent="0.25">
      <c r="A67" s="23" t="s">
        <v>46</v>
      </c>
      <c r="B67" s="43">
        <f t="shared" ref="B67" si="27">IF(B59=0,0,B59/B$54)</f>
        <v>6.9412162886138301E-2</v>
      </c>
      <c r="C67" s="43">
        <f t="shared" ref="C67:Q67" si="28">IF(C59=0,0,C59/C$54)</f>
        <v>7.3424204734918772E-2</v>
      </c>
      <c r="D67" s="43">
        <f t="shared" si="28"/>
        <v>7.8270806211244465E-2</v>
      </c>
      <c r="E67" s="43">
        <f t="shared" si="28"/>
        <v>7.1081001371708946E-2</v>
      </c>
      <c r="F67" s="43">
        <f t="shared" si="28"/>
        <v>7.2555597149010734E-2</v>
      </c>
      <c r="G67" s="43">
        <f t="shared" si="28"/>
        <v>8.1495030361303816E-2</v>
      </c>
      <c r="H67" s="43">
        <f t="shared" si="28"/>
        <v>8.5145612029336917E-2</v>
      </c>
      <c r="I67" s="43">
        <f t="shared" si="28"/>
        <v>9.2239875492938675E-2</v>
      </c>
      <c r="J67" s="43">
        <f t="shared" si="28"/>
        <v>8.8448372550158541E-2</v>
      </c>
      <c r="K67" s="43">
        <f t="shared" si="28"/>
        <v>9.2569046453613177E-2</v>
      </c>
      <c r="L67" s="43">
        <f t="shared" si="28"/>
        <v>9.2020928629131929E-2</v>
      </c>
      <c r="M67" s="43">
        <f t="shared" si="28"/>
        <v>9.6302983222855035E-2</v>
      </c>
      <c r="N67" s="43">
        <f t="shared" si="28"/>
        <v>9.9208135939019934E-2</v>
      </c>
      <c r="O67" s="43">
        <f t="shared" si="28"/>
        <v>0.10220165939465457</v>
      </c>
      <c r="P67" s="43">
        <f t="shared" si="28"/>
        <v>0.1079398349109683</v>
      </c>
      <c r="Q67" s="43">
        <f t="shared" si="28"/>
        <v>0.10786617767459313</v>
      </c>
    </row>
    <row r="68" spans="1:17" ht="12" customHeight="1" x14ac:dyDescent="0.25">
      <c r="A68" s="42" t="s">
        <v>45</v>
      </c>
      <c r="B68" s="41">
        <f t="shared" ref="B68" si="29">IF(B60=0,0,B60/B$54)</f>
        <v>0.13074396829595622</v>
      </c>
      <c r="C68" s="41">
        <f t="shared" ref="C68:Q68" si="30">IF(C60=0,0,C60/C$54)</f>
        <v>0.13497368623040323</v>
      </c>
      <c r="D68" s="41">
        <f t="shared" si="30"/>
        <v>0.14587798194840368</v>
      </c>
      <c r="E68" s="41">
        <f t="shared" si="30"/>
        <v>0.13517740704270365</v>
      </c>
      <c r="F68" s="41">
        <f t="shared" si="30"/>
        <v>0.13867322292203901</v>
      </c>
      <c r="G68" s="41">
        <f t="shared" si="30"/>
        <v>0.15799954309205727</v>
      </c>
      <c r="H68" s="41">
        <f t="shared" si="30"/>
        <v>0.16675803386036236</v>
      </c>
      <c r="I68" s="41">
        <f t="shared" si="30"/>
        <v>0.18092560062258048</v>
      </c>
      <c r="J68" s="41">
        <f t="shared" si="30"/>
        <v>0.17416203202857994</v>
      </c>
      <c r="K68" s="41">
        <f t="shared" si="30"/>
        <v>0.18839924403930511</v>
      </c>
      <c r="L68" s="41">
        <f t="shared" si="30"/>
        <v>0.18738029753719079</v>
      </c>
      <c r="M68" s="41">
        <f t="shared" si="30"/>
        <v>0.19746457418774255</v>
      </c>
      <c r="N68" s="41">
        <f t="shared" si="30"/>
        <v>0.20551130793042735</v>
      </c>
      <c r="O68" s="41">
        <f t="shared" si="30"/>
        <v>0.21124434411542345</v>
      </c>
      <c r="P68" s="41">
        <f t="shared" si="30"/>
        <v>0.21992009089151512</v>
      </c>
      <c r="Q68" s="41">
        <f t="shared" si="30"/>
        <v>0.21889836669451493</v>
      </c>
    </row>
    <row r="69" spans="1:17" s="28" customFormat="1" ht="12" customHeight="1" x14ac:dyDescent="0.25"/>
    <row r="70" spans="1:17" s="28" customFormat="1" ht="12.95" customHeight="1" x14ac:dyDescent="0.25">
      <c r="A70" s="35" t="s">
        <v>68</v>
      </c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</row>
    <row r="71" spans="1:17" s="28" customFormat="1" ht="12" customHeight="1" x14ac:dyDescent="0.25">
      <c r="B71" s="33"/>
    </row>
    <row r="72" spans="1:17" ht="12.95" customHeight="1" x14ac:dyDescent="0.25">
      <c r="A72" s="40" t="s">
        <v>67</v>
      </c>
      <c r="B72" s="55">
        <f>SUM(B73:B74,B77:B78,B84:B85)</f>
        <v>4961.7473111415757</v>
      </c>
      <c r="C72" s="55">
        <f t="shared" ref="C72:Q72" si="31">SUM(C73:C74,C77:C78,C84:C85)</f>
        <v>4238.2634213673355</v>
      </c>
      <c r="D72" s="55">
        <f t="shared" si="31"/>
        <v>4076.7801731114405</v>
      </c>
      <c r="E72" s="55">
        <f t="shared" si="31"/>
        <v>5041.5370368618605</v>
      </c>
      <c r="F72" s="55">
        <f t="shared" si="31"/>
        <v>5183.2994575611219</v>
      </c>
      <c r="G72" s="55">
        <f t="shared" si="31"/>
        <v>3666.8770791722777</v>
      </c>
      <c r="H72" s="55">
        <f t="shared" si="31"/>
        <v>3955.736608041997</v>
      </c>
      <c r="I72" s="55">
        <f t="shared" si="31"/>
        <v>3479.7821668514289</v>
      </c>
      <c r="J72" s="55">
        <f t="shared" si="31"/>
        <v>3938.5037536864552</v>
      </c>
      <c r="K72" s="55">
        <f t="shared" si="31"/>
        <v>3354.6169139744879</v>
      </c>
      <c r="L72" s="55">
        <f t="shared" si="31"/>
        <v>3347.9057900970915</v>
      </c>
      <c r="M72" s="55">
        <f t="shared" si="31"/>
        <v>3189.9827640909598</v>
      </c>
      <c r="N72" s="55">
        <f t="shared" si="31"/>
        <v>3001.7937022945071</v>
      </c>
      <c r="O72" s="55">
        <f t="shared" si="31"/>
        <v>2875.9466217010086</v>
      </c>
      <c r="P72" s="55">
        <f t="shared" si="31"/>
        <v>2777.5786687008385</v>
      </c>
      <c r="Q72" s="55">
        <f t="shared" si="31"/>
        <v>2805.5716319340786</v>
      </c>
    </row>
    <row r="73" spans="1:17" ht="12" customHeight="1" x14ac:dyDescent="0.25">
      <c r="A73" s="54" t="s">
        <v>38</v>
      </c>
      <c r="B73" s="53">
        <v>2144.6464398181647</v>
      </c>
      <c r="C73" s="53">
        <v>953.07016002465593</v>
      </c>
      <c r="D73" s="53">
        <v>965.50983523764</v>
      </c>
      <c r="E73" s="53">
        <v>1885.2963413572079</v>
      </c>
      <c r="F73" s="53">
        <v>2063.268105160606</v>
      </c>
      <c r="G73" s="53">
        <v>367.37245856291298</v>
      </c>
      <c r="H73" s="53">
        <v>732.37842588023989</v>
      </c>
      <c r="I73" s="53">
        <v>253.12384451087993</v>
      </c>
      <c r="J73" s="53">
        <v>358.92224212543192</v>
      </c>
      <c r="K73" s="53">
        <v>118.29090094883998</v>
      </c>
      <c r="L73" s="53">
        <v>168.7360824459214</v>
      </c>
      <c r="M73" s="53">
        <v>148.70927320496918</v>
      </c>
      <c r="N73" s="53">
        <v>140.24765113873181</v>
      </c>
      <c r="O73" s="53">
        <v>139.19778129916952</v>
      </c>
      <c r="P73" s="53">
        <v>123.41204327350461</v>
      </c>
      <c r="Q73" s="53">
        <v>108.77789503158141</v>
      </c>
    </row>
    <row r="74" spans="1:17" ht="12" customHeight="1" x14ac:dyDescent="0.25">
      <c r="A74" s="51" t="s">
        <v>37</v>
      </c>
      <c r="B74" s="50">
        <f>SUM(B75:B76)</f>
        <v>31.641768119904903</v>
      </c>
      <c r="C74" s="50">
        <f t="shared" ref="C74:Q74" si="32">SUM(C75:C76)</f>
        <v>21.734584362972065</v>
      </c>
      <c r="D74" s="50">
        <f t="shared" si="32"/>
        <v>58.970683477835976</v>
      </c>
      <c r="E74" s="50">
        <f t="shared" si="32"/>
        <v>49.659766223652063</v>
      </c>
      <c r="F74" s="50">
        <f t="shared" si="32"/>
        <v>62.009086440779988</v>
      </c>
      <c r="G74" s="50">
        <f t="shared" si="32"/>
        <v>52.668559943510985</v>
      </c>
      <c r="H74" s="50">
        <f t="shared" si="32"/>
        <v>88.296411861288121</v>
      </c>
      <c r="I74" s="50">
        <f t="shared" si="32"/>
        <v>85.176743738363953</v>
      </c>
      <c r="J74" s="50">
        <f t="shared" si="32"/>
        <v>94.52940510513595</v>
      </c>
      <c r="K74" s="50">
        <f t="shared" si="32"/>
        <v>75.925662848136</v>
      </c>
      <c r="L74" s="50">
        <f t="shared" si="32"/>
        <v>91.927161227540978</v>
      </c>
      <c r="M74" s="50">
        <f t="shared" si="32"/>
        <v>69.823773427663127</v>
      </c>
      <c r="N74" s="50">
        <f t="shared" si="32"/>
        <v>91.477304775133845</v>
      </c>
      <c r="O74" s="50">
        <f t="shared" si="32"/>
        <v>72.708739979452744</v>
      </c>
      <c r="P74" s="50">
        <f t="shared" si="32"/>
        <v>56.999231928413828</v>
      </c>
      <c r="Q74" s="50">
        <f t="shared" si="32"/>
        <v>91.522351383436302</v>
      </c>
    </row>
    <row r="75" spans="1:17" ht="12" customHeight="1" x14ac:dyDescent="0.25">
      <c r="A75" s="52" t="s">
        <v>66</v>
      </c>
      <c r="B75" s="50">
        <v>0</v>
      </c>
      <c r="C75" s="50">
        <v>0</v>
      </c>
      <c r="D75" s="50">
        <v>0</v>
      </c>
      <c r="E75" s="50">
        <v>0</v>
      </c>
      <c r="F75" s="50">
        <v>0</v>
      </c>
      <c r="G75" s="50">
        <v>0</v>
      </c>
      <c r="H75" s="50">
        <v>0</v>
      </c>
      <c r="I75" s="50">
        <v>0</v>
      </c>
      <c r="J75" s="50">
        <v>0</v>
      </c>
      <c r="K75" s="50">
        <v>0</v>
      </c>
      <c r="L75" s="50">
        <v>0</v>
      </c>
      <c r="M75" s="50">
        <v>0</v>
      </c>
      <c r="N75" s="50">
        <v>0</v>
      </c>
      <c r="O75" s="50">
        <v>0</v>
      </c>
      <c r="P75" s="50">
        <v>0</v>
      </c>
      <c r="Q75" s="50">
        <v>0</v>
      </c>
    </row>
    <row r="76" spans="1:17" ht="12" customHeight="1" x14ac:dyDescent="0.25">
      <c r="A76" s="52" t="s">
        <v>65</v>
      </c>
      <c r="B76" s="50">
        <v>31.641768119904903</v>
      </c>
      <c r="C76" s="50">
        <v>21.734584362972065</v>
      </c>
      <c r="D76" s="50">
        <v>58.970683477835976</v>
      </c>
      <c r="E76" s="50">
        <v>49.659766223652063</v>
      </c>
      <c r="F76" s="50">
        <v>62.009086440779988</v>
      </c>
      <c r="G76" s="50">
        <v>52.668559943510985</v>
      </c>
      <c r="H76" s="50">
        <v>88.296411861288121</v>
      </c>
      <c r="I76" s="50">
        <v>85.176743738363953</v>
      </c>
      <c r="J76" s="50">
        <v>94.52940510513595</v>
      </c>
      <c r="K76" s="50">
        <v>75.925662848136</v>
      </c>
      <c r="L76" s="50">
        <v>91.927161227540978</v>
      </c>
      <c r="M76" s="50">
        <v>69.823773427663127</v>
      </c>
      <c r="N76" s="50">
        <v>91.477304775133845</v>
      </c>
      <c r="O76" s="50">
        <v>72.708739979452744</v>
      </c>
      <c r="P76" s="50">
        <v>56.999231928413828</v>
      </c>
      <c r="Q76" s="50">
        <v>91.522351383436302</v>
      </c>
    </row>
    <row r="77" spans="1:17" ht="12" customHeight="1" x14ac:dyDescent="0.25">
      <c r="A77" s="51" t="s">
        <v>41</v>
      </c>
      <c r="B77" s="50">
        <v>2741.106672872063</v>
      </c>
      <c r="C77" s="50">
        <v>3201.8882751111955</v>
      </c>
      <c r="D77" s="50">
        <v>2997.4542491159646</v>
      </c>
      <c r="E77" s="50">
        <v>3039.2117807329082</v>
      </c>
      <c r="F77" s="50">
        <v>2993.168379756456</v>
      </c>
      <c r="G77" s="50">
        <v>3168.6963606658537</v>
      </c>
      <c r="H77" s="50">
        <v>3059.0466481804692</v>
      </c>
      <c r="I77" s="50">
        <v>3038.8562906399288</v>
      </c>
      <c r="J77" s="50">
        <v>3367.8169812334077</v>
      </c>
      <c r="K77" s="50">
        <v>3057.4757507302797</v>
      </c>
      <c r="L77" s="50">
        <v>2961.9145898775955</v>
      </c>
      <c r="M77" s="50">
        <v>2849.6940636871764</v>
      </c>
      <c r="N77" s="50">
        <v>2647.4033463806413</v>
      </c>
      <c r="O77" s="50">
        <v>2524.2491846881489</v>
      </c>
      <c r="P77" s="50">
        <v>2452.1600619890019</v>
      </c>
      <c r="Q77" s="50">
        <v>2444.268626026309</v>
      </c>
    </row>
    <row r="78" spans="1:17" ht="12" customHeight="1" x14ac:dyDescent="0.25">
      <c r="A78" s="51" t="s">
        <v>64</v>
      </c>
      <c r="B78" s="50">
        <f>SUM(B79:B83)</f>
        <v>44.352430331443351</v>
      </c>
      <c r="C78" s="50">
        <f t="shared" ref="C78:Q78" si="33">SUM(C79:C83)</f>
        <v>61.570401868512022</v>
      </c>
      <c r="D78" s="50">
        <f t="shared" si="33"/>
        <v>54.845405280000008</v>
      </c>
      <c r="E78" s="50">
        <f t="shared" si="33"/>
        <v>67.369148548092028</v>
      </c>
      <c r="F78" s="50">
        <f t="shared" si="33"/>
        <v>64.853886203279998</v>
      </c>
      <c r="G78" s="50">
        <f t="shared" si="33"/>
        <v>78.139699999999976</v>
      </c>
      <c r="H78" s="50">
        <f t="shared" si="33"/>
        <v>76.015122120000029</v>
      </c>
      <c r="I78" s="50">
        <f t="shared" si="33"/>
        <v>102.625287962256</v>
      </c>
      <c r="J78" s="50">
        <f t="shared" si="33"/>
        <v>117.23512522247998</v>
      </c>
      <c r="K78" s="50">
        <f t="shared" si="33"/>
        <v>102.92459944723198</v>
      </c>
      <c r="L78" s="50">
        <f t="shared" si="33"/>
        <v>125.32795654603382</v>
      </c>
      <c r="M78" s="50">
        <f t="shared" si="33"/>
        <v>121.75565377115096</v>
      </c>
      <c r="N78" s="50">
        <f t="shared" si="33"/>
        <v>122.66539999999983</v>
      </c>
      <c r="O78" s="50">
        <f t="shared" si="33"/>
        <v>139.79091573423716</v>
      </c>
      <c r="P78" s="50">
        <f t="shared" si="33"/>
        <v>145.00733150991806</v>
      </c>
      <c r="Q78" s="50">
        <f t="shared" si="33"/>
        <v>161.00275949275175</v>
      </c>
    </row>
    <row r="79" spans="1:17" ht="12" customHeight="1" x14ac:dyDescent="0.25">
      <c r="A79" s="52" t="s">
        <v>34</v>
      </c>
      <c r="B79" s="50">
        <v>44.352430331443351</v>
      </c>
      <c r="C79" s="50">
        <v>61.570401868512022</v>
      </c>
      <c r="D79" s="50">
        <v>54.845405280000008</v>
      </c>
      <c r="E79" s="50">
        <v>67.369148548092028</v>
      </c>
      <c r="F79" s="50">
        <v>64.853886203279998</v>
      </c>
      <c r="G79" s="50">
        <v>78.139699999999976</v>
      </c>
      <c r="H79" s="50">
        <v>76.015122120000029</v>
      </c>
      <c r="I79" s="50">
        <v>102.625287962256</v>
      </c>
      <c r="J79" s="50">
        <v>117.23512522247998</v>
      </c>
      <c r="K79" s="50">
        <v>102.92459944723198</v>
      </c>
      <c r="L79" s="50">
        <v>125.32795654603382</v>
      </c>
      <c r="M79" s="50">
        <v>121.75565377115096</v>
      </c>
      <c r="N79" s="50">
        <v>122.66539999999983</v>
      </c>
      <c r="O79" s="50">
        <v>139.79091573423716</v>
      </c>
      <c r="P79" s="50">
        <v>145.00733150991806</v>
      </c>
      <c r="Q79" s="50">
        <v>161.00275949275175</v>
      </c>
    </row>
    <row r="80" spans="1:17" ht="12" customHeight="1" x14ac:dyDescent="0.25">
      <c r="A80" s="52" t="s">
        <v>63</v>
      </c>
      <c r="B80" s="50">
        <v>0</v>
      </c>
      <c r="C80" s="50">
        <v>0</v>
      </c>
      <c r="D80" s="50">
        <v>0</v>
      </c>
      <c r="E80" s="50">
        <v>0</v>
      </c>
      <c r="F80" s="50">
        <v>0</v>
      </c>
      <c r="G80" s="50">
        <v>0</v>
      </c>
      <c r="H80" s="50">
        <v>0</v>
      </c>
      <c r="I80" s="50">
        <v>0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50">
        <v>0</v>
      </c>
      <c r="Q80" s="50">
        <v>0</v>
      </c>
    </row>
    <row r="81" spans="1:17" ht="12" customHeight="1" x14ac:dyDescent="0.25">
      <c r="A81" s="52" t="s">
        <v>62</v>
      </c>
      <c r="B81" s="50">
        <v>0</v>
      </c>
      <c r="C81" s="50">
        <v>0</v>
      </c>
      <c r="D81" s="50">
        <v>0</v>
      </c>
      <c r="E81" s="50">
        <v>0</v>
      </c>
      <c r="F81" s="50">
        <v>0</v>
      </c>
      <c r="G81" s="50">
        <v>0</v>
      </c>
      <c r="H81" s="50">
        <v>0</v>
      </c>
      <c r="I81" s="50">
        <v>0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50">
        <v>0</v>
      </c>
      <c r="Q81" s="50">
        <v>0</v>
      </c>
    </row>
    <row r="82" spans="1:17" ht="12" customHeight="1" x14ac:dyDescent="0.25">
      <c r="A82" s="52" t="s">
        <v>33</v>
      </c>
      <c r="B82" s="50">
        <v>0</v>
      </c>
      <c r="C82" s="50">
        <v>0</v>
      </c>
      <c r="D82" s="50">
        <v>0</v>
      </c>
      <c r="E82" s="50">
        <v>0</v>
      </c>
      <c r="F82" s="50">
        <v>0</v>
      </c>
      <c r="G82" s="50">
        <v>0</v>
      </c>
      <c r="H82" s="50">
        <v>0</v>
      </c>
      <c r="I82" s="50">
        <v>0</v>
      </c>
      <c r="J82" s="50">
        <v>0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50">
        <v>0</v>
      </c>
      <c r="Q82" s="50">
        <v>0</v>
      </c>
    </row>
    <row r="83" spans="1:17" ht="12" customHeight="1" x14ac:dyDescent="0.25">
      <c r="A83" s="52" t="s">
        <v>61</v>
      </c>
      <c r="B83" s="50">
        <v>0</v>
      </c>
      <c r="C83" s="50">
        <v>0</v>
      </c>
      <c r="D83" s="50">
        <v>0</v>
      </c>
      <c r="E83" s="50">
        <v>0</v>
      </c>
      <c r="F83" s="50">
        <v>0</v>
      </c>
      <c r="G83" s="50">
        <v>0</v>
      </c>
      <c r="H83" s="50">
        <v>0</v>
      </c>
      <c r="I83" s="50">
        <v>0</v>
      </c>
      <c r="J83" s="50">
        <v>0</v>
      </c>
      <c r="K83" s="50">
        <v>0</v>
      </c>
      <c r="L83" s="50">
        <v>0</v>
      </c>
      <c r="M83" s="50">
        <v>0</v>
      </c>
      <c r="N83" s="50">
        <v>0</v>
      </c>
      <c r="O83" s="50">
        <v>0</v>
      </c>
      <c r="P83" s="50">
        <v>0</v>
      </c>
      <c r="Q83" s="50">
        <v>0</v>
      </c>
    </row>
    <row r="84" spans="1:17" ht="12" customHeight="1" x14ac:dyDescent="0.25">
      <c r="A84" s="51" t="s">
        <v>42</v>
      </c>
      <c r="B84" s="50">
        <v>0</v>
      </c>
      <c r="C84" s="50">
        <v>0</v>
      </c>
      <c r="D84" s="50">
        <v>0</v>
      </c>
      <c r="E84" s="50">
        <v>0</v>
      </c>
      <c r="F84" s="50">
        <v>0</v>
      </c>
      <c r="G84" s="50">
        <v>0</v>
      </c>
      <c r="H84" s="50">
        <v>0</v>
      </c>
      <c r="I84" s="50">
        <v>0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50">
        <v>0</v>
      </c>
      <c r="Q84" s="50">
        <v>0</v>
      </c>
    </row>
    <row r="85" spans="1:17" ht="12" customHeight="1" x14ac:dyDescent="0.25">
      <c r="A85" s="49" t="s">
        <v>30</v>
      </c>
      <c r="B85" s="48">
        <v>0</v>
      </c>
      <c r="C85" s="48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8">
        <v>0</v>
      </c>
      <c r="J85" s="48">
        <v>0</v>
      </c>
      <c r="K85" s="48">
        <v>0</v>
      </c>
      <c r="L85" s="48">
        <v>0</v>
      </c>
      <c r="M85" s="48">
        <v>0</v>
      </c>
      <c r="N85" s="48">
        <v>0</v>
      </c>
      <c r="O85" s="48">
        <v>0</v>
      </c>
      <c r="P85" s="48">
        <v>0</v>
      </c>
      <c r="Q85" s="48">
        <v>0</v>
      </c>
    </row>
    <row r="86" spans="1:17" s="28" customFormat="1" ht="12" customHeight="1" x14ac:dyDescent="0.25"/>
    <row r="87" spans="1:17" ht="12.95" customHeight="1" x14ac:dyDescent="0.25">
      <c r="A87" s="27" t="s">
        <v>60</v>
      </c>
      <c r="B87" s="26">
        <f t="shared" ref="B87:Q87" si="34">SUM(B88,B93)</f>
        <v>4961.7473111415766</v>
      </c>
      <c r="C87" s="26">
        <f t="shared" si="34"/>
        <v>4238.2634213673364</v>
      </c>
      <c r="D87" s="26">
        <f t="shared" si="34"/>
        <v>4076.7801731114396</v>
      </c>
      <c r="E87" s="26">
        <f t="shared" si="34"/>
        <v>5041.5370368618587</v>
      </c>
      <c r="F87" s="26">
        <f t="shared" si="34"/>
        <v>5183.2994575611228</v>
      </c>
      <c r="G87" s="26">
        <f t="shared" si="34"/>
        <v>3666.8770791722791</v>
      </c>
      <c r="H87" s="26">
        <f t="shared" si="34"/>
        <v>3955.7366080419965</v>
      </c>
      <c r="I87" s="26">
        <f t="shared" si="34"/>
        <v>3479.782166851428</v>
      </c>
      <c r="J87" s="26">
        <f t="shared" si="34"/>
        <v>3938.503753686457</v>
      </c>
      <c r="K87" s="26">
        <f t="shared" si="34"/>
        <v>3354.6169139744879</v>
      </c>
      <c r="L87" s="26">
        <f t="shared" si="34"/>
        <v>3347.905790097092</v>
      </c>
      <c r="M87" s="26">
        <f t="shared" si="34"/>
        <v>3189.9827640909598</v>
      </c>
      <c r="N87" s="26">
        <f t="shared" si="34"/>
        <v>3001.7937022945066</v>
      </c>
      <c r="O87" s="26">
        <f t="shared" si="34"/>
        <v>2875.9466217010076</v>
      </c>
      <c r="P87" s="26">
        <f t="shared" si="34"/>
        <v>2777.578668700839</v>
      </c>
      <c r="Q87" s="26">
        <f t="shared" si="34"/>
        <v>2805.5716319340786</v>
      </c>
    </row>
    <row r="88" spans="1:17" ht="12" customHeight="1" x14ac:dyDescent="0.25">
      <c r="A88" s="25" t="s">
        <v>48</v>
      </c>
      <c r="B88" s="24">
        <f t="shared" ref="B88:Q88" si="35">SUM(B89:B92)</f>
        <v>4961.7473111415766</v>
      </c>
      <c r="C88" s="24">
        <f t="shared" si="35"/>
        <v>4238.2634213673364</v>
      </c>
      <c r="D88" s="24">
        <f t="shared" si="35"/>
        <v>4076.7801731114396</v>
      </c>
      <c r="E88" s="24">
        <f t="shared" si="35"/>
        <v>5041.5370368618587</v>
      </c>
      <c r="F88" s="24">
        <f t="shared" si="35"/>
        <v>5183.2994575611228</v>
      </c>
      <c r="G88" s="24">
        <f t="shared" si="35"/>
        <v>3666.8770791722791</v>
      </c>
      <c r="H88" s="24">
        <f t="shared" si="35"/>
        <v>3955.7366080419965</v>
      </c>
      <c r="I88" s="24">
        <f t="shared" si="35"/>
        <v>3479.782166851428</v>
      </c>
      <c r="J88" s="24">
        <f t="shared" si="35"/>
        <v>3938.503753686457</v>
      </c>
      <c r="K88" s="24">
        <f t="shared" si="35"/>
        <v>3354.6169139744879</v>
      </c>
      <c r="L88" s="24">
        <f t="shared" si="35"/>
        <v>3347.905790097092</v>
      </c>
      <c r="M88" s="24">
        <f t="shared" si="35"/>
        <v>3189.9827640909598</v>
      </c>
      <c r="N88" s="24">
        <f t="shared" si="35"/>
        <v>3001.7937022945066</v>
      </c>
      <c r="O88" s="24">
        <f t="shared" si="35"/>
        <v>2875.9466217010076</v>
      </c>
      <c r="P88" s="24">
        <f t="shared" si="35"/>
        <v>2777.578668700839</v>
      </c>
      <c r="Q88" s="24">
        <f t="shared" si="35"/>
        <v>2805.5716319340786</v>
      </c>
    </row>
    <row r="89" spans="1:17" ht="12" customHeight="1" x14ac:dyDescent="0.25">
      <c r="A89" s="23" t="s">
        <v>44</v>
      </c>
      <c r="B89" s="22">
        <v>4507.9734439747508</v>
      </c>
      <c r="C89" s="22">
        <v>3737.0243800965081</v>
      </c>
      <c r="D89" s="22">
        <v>3566.5506263151078</v>
      </c>
      <c r="E89" s="22">
        <v>4536.7532159389511</v>
      </c>
      <c r="F89" s="22">
        <v>4667.4675596608104</v>
      </c>
      <c r="G89" s="22">
        <v>3133.724473556842</v>
      </c>
      <c r="H89" s="22">
        <v>3408.9131937168745</v>
      </c>
      <c r="I89" s="22">
        <v>2910.6129986600431</v>
      </c>
      <c r="J89" s="22">
        <v>3339.7322977952772</v>
      </c>
      <c r="K89" s="22">
        <v>2743.706517599016</v>
      </c>
      <c r="L89" s="22">
        <v>2727.3081431910373</v>
      </c>
      <c r="M89" s="22">
        <v>2566.7417737001037</v>
      </c>
      <c r="N89" s="22">
        <v>2379.5527636526499</v>
      </c>
      <c r="O89" s="22">
        <v>2251.8988105361764</v>
      </c>
      <c r="P89" s="22">
        <v>2151.1497685242789</v>
      </c>
      <c r="Q89" s="22">
        <v>2177.7470389387054</v>
      </c>
    </row>
    <row r="90" spans="1:17" ht="12" customHeight="1" x14ac:dyDescent="0.25">
      <c r="A90" s="23" t="s">
        <v>43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9.8016040829208326E-2</v>
      </c>
      <c r="H90" s="22">
        <v>0.12693727770109309</v>
      </c>
      <c r="I90" s="22">
        <v>0.1795880862657287</v>
      </c>
      <c r="J90" s="22">
        <v>0.18617404615899438</v>
      </c>
      <c r="K90" s="22">
        <v>0.24152319611891265</v>
      </c>
      <c r="L90" s="22">
        <v>0.24780606010693687</v>
      </c>
      <c r="M90" s="22">
        <v>0.26350161138893741</v>
      </c>
      <c r="N90" s="22">
        <v>0.27608237637645555</v>
      </c>
      <c r="O90" s="22">
        <v>0.34212847026603782</v>
      </c>
      <c r="P90" s="22">
        <v>0.47584081556309277</v>
      </c>
      <c r="Q90" s="22">
        <v>0.6780100675024433</v>
      </c>
    </row>
    <row r="91" spans="1:17" ht="12" customHeight="1" x14ac:dyDescent="0.25">
      <c r="A91" s="23" t="s">
        <v>47</v>
      </c>
      <c r="B91" s="22">
        <v>200.331585147238</v>
      </c>
      <c r="C91" s="22">
        <v>200.74966773619562</v>
      </c>
      <c r="D91" s="22">
        <v>208.00823304827358</v>
      </c>
      <c r="E91" s="22">
        <v>208.06311571314191</v>
      </c>
      <c r="F91" s="22">
        <v>210.44396830246268</v>
      </c>
      <c r="G91" s="22">
        <v>223.20297697564814</v>
      </c>
      <c r="H91" s="22">
        <v>235.65319564432389</v>
      </c>
      <c r="I91" s="22">
        <v>246.72909204988591</v>
      </c>
      <c r="J91" s="22">
        <v>261.85141248730349</v>
      </c>
      <c r="K91" s="22">
        <v>274.10557694337058</v>
      </c>
      <c r="L91" s="22">
        <v>278.5931129751616</v>
      </c>
      <c r="M91" s="22">
        <v>279.11851471213498</v>
      </c>
      <c r="N91" s="22">
        <v>280.29700975990505</v>
      </c>
      <c r="O91" s="22">
        <v>281.2718350579172</v>
      </c>
      <c r="P91" s="22">
        <v>280.90489684120809</v>
      </c>
      <c r="Q91" s="22">
        <v>282.68337872453776</v>
      </c>
    </row>
    <row r="92" spans="1:17" ht="12" customHeight="1" x14ac:dyDescent="0.25">
      <c r="A92" s="21" t="s">
        <v>46</v>
      </c>
      <c r="B92" s="20">
        <v>253.44228201958737</v>
      </c>
      <c r="C92" s="20">
        <v>300.48937353463253</v>
      </c>
      <c r="D92" s="20">
        <v>302.22131374805815</v>
      </c>
      <c r="E92" s="20">
        <v>296.72070520976587</v>
      </c>
      <c r="F92" s="20">
        <v>305.38792959784922</v>
      </c>
      <c r="G92" s="20">
        <v>309.85161259895932</v>
      </c>
      <c r="H92" s="20">
        <v>311.04328140309673</v>
      </c>
      <c r="I92" s="20">
        <v>322.26048805523345</v>
      </c>
      <c r="J92" s="20">
        <v>336.73386935771725</v>
      </c>
      <c r="K92" s="20">
        <v>336.56329623598214</v>
      </c>
      <c r="L92" s="20">
        <v>341.75672787078616</v>
      </c>
      <c r="M92" s="20">
        <v>343.85897406733216</v>
      </c>
      <c r="N92" s="20">
        <v>341.66784650557526</v>
      </c>
      <c r="O92" s="20">
        <v>342.43384763664818</v>
      </c>
      <c r="P92" s="20">
        <v>345.04816251978889</v>
      </c>
      <c r="Q92" s="20">
        <v>344.46320420333302</v>
      </c>
    </row>
    <row r="93" spans="1:17" ht="12" customHeight="1" x14ac:dyDescent="0.25">
      <c r="A93" s="19" t="s">
        <v>45</v>
      </c>
      <c r="B93" s="18"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</row>
    <row r="94" spans="1:17" s="28" customFormat="1" ht="12" customHeight="1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</row>
    <row r="95" spans="1:17" ht="12.95" customHeight="1" x14ac:dyDescent="0.25">
      <c r="A95" s="40" t="s">
        <v>59</v>
      </c>
      <c r="B95" s="47">
        <f t="shared" ref="B95:Q95" si="36">IF(B87=0,0,B87/B$87)</f>
        <v>1</v>
      </c>
      <c r="C95" s="47">
        <f t="shared" si="36"/>
        <v>1</v>
      </c>
      <c r="D95" s="47">
        <f t="shared" si="36"/>
        <v>1</v>
      </c>
      <c r="E95" s="47">
        <f t="shared" si="36"/>
        <v>1</v>
      </c>
      <c r="F95" s="47">
        <f t="shared" si="36"/>
        <v>1</v>
      </c>
      <c r="G95" s="47">
        <f t="shared" si="36"/>
        <v>1</v>
      </c>
      <c r="H95" s="47">
        <f t="shared" si="36"/>
        <v>1</v>
      </c>
      <c r="I95" s="47">
        <f t="shared" si="36"/>
        <v>1</v>
      </c>
      <c r="J95" s="47">
        <f t="shared" si="36"/>
        <v>1</v>
      </c>
      <c r="K95" s="47">
        <f t="shared" si="36"/>
        <v>1</v>
      </c>
      <c r="L95" s="47">
        <f t="shared" si="36"/>
        <v>1</v>
      </c>
      <c r="M95" s="47">
        <f t="shared" si="36"/>
        <v>1</v>
      </c>
      <c r="N95" s="47">
        <f t="shared" si="36"/>
        <v>1</v>
      </c>
      <c r="O95" s="47">
        <f t="shared" si="36"/>
        <v>1</v>
      </c>
      <c r="P95" s="47">
        <f t="shared" si="36"/>
        <v>1</v>
      </c>
      <c r="Q95" s="47">
        <f t="shared" si="36"/>
        <v>1</v>
      </c>
    </row>
    <row r="96" spans="1:17" ht="12" customHeight="1" x14ac:dyDescent="0.25">
      <c r="A96" s="46" t="s">
        <v>48</v>
      </c>
      <c r="B96" s="41">
        <f t="shared" ref="B96:Q96" si="37">IF(B88=0,0,B88/B$87)</f>
        <v>1</v>
      </c>
      <c r="C96" s="41">
        <f t="shared" si="37"/>
        <v>1</v>
      </c>
      <c r="D96" s="41">
        <f t="shared" si="37"/>
        <v>1</v>
      </c>
      <c r="E96" s="41">
        <f t="shared" si="37"/>
        <v>1</v>
      </c>
      <c r="F96" s="41">
        <f t="shared" si="37"/>
        <v>1</v>
      </c>
      <c r="G96" s="41">
        <f t="shared" si="37"/>
        <v>1</v>
      </c>
      <c r="H96" s="41">
        <f t="shared" si="37"/>
        <v>1</v>
      </c>
      <c r="I96" s="41">
        <f t="shared" si="37"/>
        <v>1</v>
      </c>
      <c r="J96" s="41">
        <f t="shared" si="37"/>
        <v>1</v>
      </c>
      <c r="K96" s="41">
        <f t="shared" si="37"/>
        <v>1</v>
      </c>
      <c r="L96" s="41">
        <f t="shared" si="37"/>
        <v>1</v>
      </c>
      <c r="M96" s="41">
        <f t="shared" si="37"/>
        <v>1</v>
      </c>
      <c r="N96" s="41">
        <f t="shared" si="37"/>
        <v>1</v>
      </c>
      <c r="O96" s="41">
        <f t="shared" si="37"/>
        <v>1</v>
      </c>
      <c r="P96" s="41">
        <f t="shared" si="37"/>
        <v>1</v>
      </c>
      <c r="Q96" s="41">
        <f t="shared" si="37"/>
        <v>1</v>
      </c>
    </row>
    <row r="97" spans="1:17" ht="12" customHeight="1" x14ac:dyDescent="0.25">
      <c r="A97" s="23" t="s">
        <v>44</v>
      </c>
      <c r="B97" s="45">
        <f t="shared" ref="B97:Q97" si="38">IF(B89=0,0,B89/B$87)</f>
        <v>0.90854555084901667</v>
      </c>
      <c r="C97" s="45">
        <f t="shared" si="38"/>
        <v>0.88173480705710361</v>
      </c>
      <c r="D97" s="45">
        <f t="shared" si="38"/>
        <v>0.87484496952728275</v>
      </c>
      <c r="E97" s="45">
        <f t="shared" si="38"/>
        <v>0.8998750148551693</v>
      </c>
      <c r="F97" s="45">
        <f t="shared" si="38"/>
        <v>0.90048194164281903</v>
      </c>
      <c r="G97" s="45">
        <f t="shared" si="38"/>
        <v>0.8546030875581504</v>
      </c>
      <c r="H97" s="45">
        <f t="shared" si="38"/>
        <v>0.86176445286740466</v>
      </c>
      <c r="I97" s="45">
        <f t="shared" si="38"/>
        <v>0.83643540287857165</v>
      </c>
      <c r="J97" s="45">
        <f t="shared" si="38"/>
        <v>0.84796981459501541</v>
      </c>
      <c r="K97" s="45">
        <f t="shared" si="38"/>
        <v>0.81788966906159288</v>
      </c>
      <c r="L97" s="45">
        <f t="shared" si="38"/>
        <v>0.81463109005583556</v>
      </c>
      <c r="M97" s="45">
        <f t="shared" si="38"/>
        <v>0.80462559315161086</v>
      </c>
      <c r="N97" s="45">
        <f t="shared" si="38"/>
        <v>0.79271029246072799</v>
      </c>
      <c r="O97" s="45">
        <f t="shared" si="38"/>
        <v>0.78301133739550011</v>
      </c>
      <c r="P97" s="45">
        <f t="shared" si="38"/>
        <v>0.7744694300703423</v>
      </c>
      <c r="Q97" s="45">
        <f t="shared" si="38"/>
        <v>0.77622221944033221</v>
      </c>
    </row>
    <row r="98" spans="1:17" ht="12" customHeight="1" x14ac:dyDescent="0.25">
      <c r="A98" s="23" t="s">
        <v>43</v>
      </c>
      <c r="B98" s="44">
        <f t="shared" ref="B98:Q98" si="39">IF(B90=0,0,B90/B$87)</f>
        <v>0</v>
      </c>
      <c r="C98" s="44">
        <f t="shared" si="39"/>
        <v>0</v>
      </c>
      <c r="D98" s="44">
        <f t="shared" si="39"/>
        <v>0</v>
      </c>
      <c r="E98" s="44">
        <f t="shared" si="39"/>
        <v>0</v>
      </c>
      <c r="F98" s="44">
        <f t="shared" si="39"/>
        <v>0</v>
      </c>
      <c r="G98" s="44">
        <f t="shared" si="39"/>
        <v>2.6730113585190973E-5</v>
      </c>
      <c r="H98" s="44">
        <f t="shared" si="39"/>
        <v>3.2089416025078648E-5</v>
      </c>
      <c r="I98" s="44">
        <f t="shared" si="39"/>
        <v>5.160900241874145E-5</v>
      </c>
      <c r="J98" s="44">
        <f t="shared" si="39"/>
        <v>4.7270247231511373E-5</v>
      </c>
      <c r="K98" s="44">
        <f t="shared" si="39"/>
        <v>7.1997251046099458E-5</v>
      </c>
      <c r="L98" s="44">
        <f t="shared" si="39"/>
        <v>7.4018229796051188E-5</v>
      </c>
      <c r="M98" s="44">
        <f t="shared" si="39"/>
        <v>8.2602832327223155E-5</v>
      </c>
      <c r="N98" s="44">
        <f t="shared" si="39"/>
        <v>9.1972468382961871E-5</v>
      </c>
      <c r="O98" s="44">
        <f t="shared" si="39"/>
        <v>1.1896203764160354E-4</v>
      </c>
      <c r="P98" s="44">
        <f t="shared" si="39"/>
        <v>1.7131497333454772E-4</v>
      </c>
      <c r="Q98" s="44">
        <f t="shared" si="39"/>
        <v>2.4166556996266857E-4</v>
      </c>
    </row>
    <row r="99" spans="1:17" ht="12" customHeight="1" x14ac:dyDescent="0.25">
      <c r="A99" s="23" t="s">
        <v>47</v>
      </c>
      <c r="B99" s="44">
        <f t="shared" ref="B99:Q99" si="40">IF(B91=0,0,B91/B$87)</f>
        <v>4.0375209091642883E-2</v>
      </c>
      <c r="C99" s="44">
        <f t="shared" si="40"/>
        <v>4.7366019470170245E-2</v>
      </c>
      <c r="D99" s="44">
        <f t="shared" si="40"/>
        <v>5.1022675792087073E-2</v>
      </c>
      <c r="E99" s="44">
        <f t="shared" si="40"/>
        <v>4.1269778282270103E-2</v>
      </c>
      <c r="F99" s="44">
        <f t="shared" si="40"/>
        <v>4.0600387846679041E-2</v>
      </c>
      <c r="G99" s="44">
        <f t="shared" si="40"/>
        <v>6.0870046133652114E-2</v>
      </c>
      <c r="H99" s="44">
        <f t="shared" si="40"/>
        <v>5.9572519354610692E-2</v>
      </c>
      <c r="I99" s="44">
        <f t="shared" si="40"/>
        <v>7.0903602645084829E-2</v>
      </c>
      <c r="J99" s="44">
        <f t="shared" si="40"/>
        <v>6.6484997568482557E-2</v>
      </c>
      <c r="K99" s="44">
        <f t="shared" si="40"/>
        <v>8.1709948996416218E-2</v>
      </c>
      <c r="L99" s="44">
        <f t="shared" si="40"/>
        <v>8.3214143539888014E-2</v>
      </c>
      <c r="M99" s="44">
        <f t="shared" si="40"/>
        <v>8.749843975776922E-2</v>
      </c>
      <c r="N99" s="44">
        <f t="shared" si="40"/>
        <v>9.3376506701860304E-2</v>
      </c>
      <c r="O99" s="44">
        <f t="shared" si="40"/>
        <v>9.7801479671259031E-2</v>
      </c>
      <c r="P99" s="44">
        <f t="shared" si="40"/>
        <v>0.10113301200307538</v>
      </c>
      <c r="Q99" s="44">
        <f t="shared" si="40"/>
        <v>0.10075785465854036</v>
      </c>
    </row>
    <row r="100" spans="1:17" ht="12" customHeight="1" x14ac:dyDescent="0.25">
      <c r="A100" s="23" t="s">
        <v>46</v>
      </c>
      <c r="B100" s="43">
        <f t="shared" ref="B100:Q100" si="41">IF(B92=0,0,B92/B$87)</f>
        <v>5.1079240059340406E-2</v>
      </c>
      <c r="C100" s="43">
        <f t="shared" si="41"/>
        <v>7.0899173472726132E-2</v>
      </c>
      <c r="D100" s="43">
        <f t="shared" si="41"/>
        <v>7.4132354680630189E-2</v>
      </c>
      <c r="E100" s="43">
        <f t="shared" si="41"/>
        <v>5.8855206862560676E-2</v>
      </c>
      <c r="F100" s="43">
        <f t="shared" si="41"/>
        <v>5.8917670510501854E-2</v>
      </c>
      <c r="G100" s="43">
        <f t="shared" si="41"/>
        <v>8.4500136194612191E-2</v>
      </c>
      <c r="H100" s="43">
        <f t="shared" si="41"/>
        <v>7.8630938361959432E-2</v>
      </c>
      <c r="I100" s="43">
        <f t="shared" si="41"/>
        <v>9.2609385473924874E-2</v>
      </c>
      <c r="J100" s="43">
        <f t="shared" si="41"/>
        <v>8.5497917589270514E-2</v>
      </c>
      <c r="K100" s="43">
        <f t="shared" si="41"/>
        <v>0.1003283846909447</v>
      </c>
      <c r="L100" s="43">
        <f t="shared" si="41"/>
        <v>0.10208074817448043</v>
      </c>
      <c r="M100" s="43">
        <f t="shared" si="41"/>
        <v>0.10779336425829268</v>
      </c>
      <c r="N100" s="43">
        <f t="shared" si="41"/>
        <v>0.11382122836902872</v>
      </c>
      <c r="O100" s="43">
        <f t="shared" si="41"/>
        <v>0.11906822089559932</v>
      </c>
      <c r="P100" s="43">
        <f t="shared" si="41"/>
        <v>0.12422624295324776</v>
      </c>
      <c r="Q100" s="43">
        <f t="shared" si="41"/>
        <v>0.12277826033116475</v>
      </c>
    </row>
    <row r="101" spans="1:17" ht="12" customHeight="1" x14ac:dyDescent="0.25">
      <c r="A101" s="42" t="s">
        <v>45</v>
      </c>
      <c r="B101" s="41">
        <f t="shared" ref="B101:Q101" si="42">IF(B93=0,0,B93/B$87)</f>
        <v>0</v>
      </c>
      <c r="C101" s="41">
        <f t="shared" si="42"/>
        <v>0</v>
      </c>
      <c r="D101" s="41">
        <f t="shared" si="42"/>
        <v>0</v>
      </c>
      <c r="E101" s="41">
        <f t="shared" si="42"/>
        <v>0</v>
      </c>
      <c r="F101" s="41">
        <f t="shared" si="42"/>
        <v>0</v>
      </c>
      <c r="G101" s="41">
        <f t="shared" si="42"/>
        <v>0</v>
      </c>
      <c r="H101" s="41">
        <f t="shared" si="42"/>
        <v>0</v>
      </c>
      <c r="I101" s="41">
        <f t="shared" si="42"/>
        <v>0</v>
      </c>
      <c r="J101" s="41">
        <f t="shared" si="42"/>
        <v>0</v>
      </c>
      <c r="K101" s="41">
        <f t="shared" si="42"/>
        <v>0</v>
      </c>
      <c r="L101" s="41">
        <f t="shared" si="42"/>
        <v>0</v>
      </c>
      <c r="M101" s="41">
        <f t="shared" si="42"/>
        <v>0</v>
      </c>
      <c r="N101" s="41">
        <f t="shared" si="42"/>
        <v>0</v>
      </c>
      <c r="O101" s="41">
        <f t="shared" si="42"/>
        <v>0</v>
      </c>
      <c r="P101" s="41">
        <f t="shared" si="42"/>
        <v>0</v>
      </c>
      <c r="Q101" s="41">
        <f t="shared" si="42"/>
        <v>0</v>
      </c>
    </row>
    <row r="102" spans="1:17" s="28" customFormat="1" ht="12" customHeight="1" x14ac:dyDescent="0.25"/>
    <row r="103" spans="1:17" s="28" customFormat="1" ht="12.95" customHeight="1" x14ac:dyDescent="0.25">
      <c r="A103" s="35" t="s">
        <v>58</v>
      </c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</row>
    <row r="104" spans="1:17" s="28" customFormat="1" ht="12" customHeight="1" x14ac:dyDescent="0.25">
      <c r="B104" s="33"/>
    </row>
    <row r="105" spans="1:17" ht="12.95" customHeight="1" x14ac:dyDescent="0.25">
      <c r="A105" s="27" t="s">
        <v>57</v>
      </c>
      <c r="B105" s="26">
        <f>SUM(B106,B111)</f>
        <v>182844.28122715038</v>
      </c>
      <c r="C105" s="26">
        <f t="shared" ref="C105:Q105" si="43">SUM(C106,C111)</f>
        <v>179428.14442572073</v>
      </c>
      <c r="D105" s="26">
        <f t="shared" si="43"/>
        <v>167949.27718485895</v>
      </c>
      <c r="E105" s="26">
        <f t="shared" si="43"/>
        <v>182971.27118584551</v>
      </c>
      <c r="F105" s="26">
        <f t="shared" si="43"/>
        <v>180224.51608469826</v>
      </c>
      <c r="G105" s="26">
        <f t="shared" si="43"/>
        <v>159934.09008016446</v>
      </c>
      <c r="H105" s="26">
        <f t="shared" si="43"/>
        <v>152815.50462688028</v>
      </c>
      <c r="I105" s="26">
        <f t="shared" si="43"/>
        <v>142070.12998644615</v>
      </c>
      <c r="J105" s="26">
        <f t="shared" si="43"/>
        <v>148774.56221710803</v>
      </c>
      <c r="K105" s="26">
        <f t="shared" si="43"/>
        <v>140653.21037134936</v>
      </c>
      <c r="L105" s="26">
        <f t="shared" si="43"/>
        <v>141814.99804143157</v>
      </c>
      <c r="M105" s="26">
        <f t="shared" si="43"/>
        <v>134538.83141887485</v>
      </c>
      <c r="N105" s="26">
        <f t="shared" si="43"/>
        <v>129635.47568520602</v>
      </c>
      <c r="O105" s="26">
        <f t="shared" si="43"/>
        <v>126242.6526345038</v>
      </c>
      <c r="P105" s="26">
        <f t="shared" si="43"/>
        <v>120820.7066077825</v>
      </c>
      <c r="Q105" s="26">
        <f t="shared" si="43"/>
        <v>120414.93949396204</v>
      </c>
    </row>
    <row r="106" spans="1:17" ht="12" customHeight="1" x14ac:dyDescent="0.25">
      <c r="A106" s="25" t="s">
        <v>48</v>
      </c>
      <c r="B106" s="24">
        <f>SUM(B107:B110)</f>
        <v>158938.49431929094</v>
      </c>
      <c r="C106" s="24">
        <f t="shared" ref="C106:Q106" si="44">SUM(C107:C110)</f>
        <v>155210.06635910002</v>
      </c>
      <c r="D106" s="24">
        <f t="shared" si="44"/>
        <v>143449.17555943865</v>
      </c>
      <c r="E106" s="24">
        <f t="shared" si="44"/>
        <v>158237.68918363555</v>
      </c>
      <c r="F106" s="24">
        <f t="shared" si="44"/>
        <v>155232.20158966829</v>
      </c>
      <c r="G106" s="24">
        <f t="shared" si="44"/>
        <v>134664.57692265455</v>
      </c>
      <c r="H106" s="24">
        <f t="shared" si="44"/>
        <v>127332.29153192262</v>
      </c>
      <c r="I106" s="24">
        <f t="shared" si="44"/>
        <v>116366.0063881203</v>
      </c>
      <c r="J106" s="24">
        <f t="shared" si="44"/>
        <v>122863.6821472141</v>
      </c>
      <c r="K106" s="24">
        <f t="shared" si="44"/>
        <v>114154.2518656858</v>
      </c>
      <c r="L106" s="24">
        <f t="shared" si="44"/>
        <v>115241.66151319198</v>
      </c>
      <c r="M106" s="24">
        <f t="shared" si="44"/>
        <v>107972.17836103024</v>
      </c>
      <c r="N106" s="24">
        <f t="shared" si="44"/>
        <v>102993.91952295622</v>
      </c>
      <c r="O106" s="24">
        <f t="shared" si="44"/>
        <v>99574.606279336818</v>
      </c>
      <c r="P106" s="24">
        <f t="shared" si="44"/>
        <v>94249.805829021891</v>
      </c>
      <c r="Q106" s="24">
        <f t="shared" si="44"/>
        <v>94056.305913114906</v>
      </c>
    </row>
    <row r="107" spans="1:17" ht="12" customHeight="1" x14ac:dyDescent="0.25">
      <c r="A107" s="23" t="s">
        <v>44</v>
      </c>
      <c r="B107" s="22">
        <v>134539.09572058063</v>
      </c>
      <c r="C107" s="22">
        <v>130319.54687909331</v>
      </c>
      <c r="D107" s="22">
        <v>118500.43533763618</v>
      </c>
      <c r="E107" s="22">
        <v>133428.97702532285</v>
      </c>
      <c r="F107" s="22">
        <v>130302.84671615515</v>
      </c>
      <c r="G107" s="22">
        <v>109690.04506198644</v>
      </c>
      <c r="H107" s="22">
        <v>102263.10038680708</v>
      </c>
      <c r="I107" s="22">
        <v>91135.84142603974</v>
      </c>
      <c r="J107" s="22">
        <v>97546.591037224498</v>
      </c>
      <c r="K107" s="22">
        <v>88911.872408096693</v>
      </c>
      <c r="L107" s="22">
        <v>89986.893221867198</v>
      </c>
      <c r="M107" s="22">
        <v>82843.605316224508</v>
      </c>
      <c r="N107" s="22">
        <v>77974.095396007848</v>
      </c>
      <c r="O107" s="22">
        <v>74522.65188500112</v>
      </c>
      <c r="P107" s="22">
        <v>69098.713713586214</v>
      </c>
      <c r="Q107" s="22">
        <v>68980.234729215692</v>
      </c>
    </row>
    <row r="108" spans="1:17" ht="12" customHeight="1" x14ac:dyDescent="0.25">
      <c r="A108" s="23" t="s">
        <v>43</v>
      </c>
      <c r="B108" s="22">
        <v>316.26188443829039</v>
      </c>
      <c r="C108" s="22">
        <v>346.90396850814494</v>
      </c>
      <c r="D108" s="22">
        <v>436.52211563118607</v>
      </c>
      <c r="E108" s="22">
        <v>478.64472110439584</v>
      </c>
      <c r="F108" s="22">
        <v>527.07935442687108</v>
      </c>
      <c r="G108" s="22">
        <v>632.81597468250379</v>
      </c>
      <c r="H108" s="22">
        <v>742.6204415777936</v>
      </c>
      <c r="I108" s="22">
        <v>872.87302528937357</v>
      </c>
      <c r="J108" s="22">
        <v>906.69936541179004</v>
      </c>
      <c r="K108" s="22">
        <v>1017.3453218862163</v>
      </c>
      <c r="L108" s="22">
        <v>1054.9659305185128</v>
      </c>
      <c r="M108" s="22">
        <v>1038.3502217413873</v>
      </c>
      <c r="N108" s="22">
        <v>1028.5842895643746</v>
      </c>
      <c r="O108" s="22">
        <v>1020.9364851891413</v>
      </c>
      <c r="P108" s="22">
        <v>1013.3138554930462</v>
      </c>
      <c r="Q108" s="22">
        <v>983.0993289769691</v>
      </c>
    </row>
    <row r="109" spans="1:17" ht="12" customHeight="1" x14ac:dyDescent="0.25">
      <c r="A109" s="23" t="s">
        <v>47</v>
      </c>
      <c r="B109" s="22">
        <v>11391.519682934173</v>
      </c>
      <c r="C109" s="22">
        <v>11369.246699977879</v>
      </c>
      <c r="D109" s="22">
        <v>11366.692778316594</v>
      </c>
      <c r="E109" s="22">
        <v>11324.286259063905</v>
      </c>
      <c r="F109" s="22">
        <v>11325.978133669481</v>
      </c>
      <c r="G109" s="22">
        <v>11307.88235909512</v>
      </c>
      <c r="H109" s="22">
        <v>11315.001034510051</v>
      </c>
      <c r="I109" s="22">
        <v>11252.760835575775</v>
      </c>
      <c r="J109" s="22">
        <v>11251.523839612317</v>
      </c>
      <c r="K109" s="22">
        <v>11204.900570987631</v>
      </c>
      <c r="L109" s="22">
        <v>11149.854547495208</v>
      </c>
      <c r="M109" s="22">
        <v>11133.731998109914</v>
      </c>
      <c r="N109" s="22">
        <v>11130.345943086561</v>
      </c>
      <c r="O109" s="22">
        <v>11128.809323517307</v>
      </c>
      <c r="P109" s="22">
        <v>11096.411134872053</v>
      </c>
      <c r="Q109" s="22">
        <v>11104.27259679115</v>
      </c>
    </row>
    <row r="110" spans="1:17" ht="12" customHeight="1" x14ac:dyDescent="0.25">
      <c r="A110" s="21" t="s">
        <v>46</v>
      </c>
      <c r="B110" s="20">
        <v>12691.617031337842</v>
      </c>
      <c r="C110" s="20">
        <v>13174.368811520693</v>
      </c>
      <c r="D110" s="20">
        <v>13145.525327854677</v>
      </c>
      <c r="E110" s="20">
        <v>13005.781178144414</v>
      </c>
      <c r="F110" s="20">
        <v>13076.29738541677</v>
      </c>
      <c r="G110" s="20">
        <v>13033.833526890505</v>
      </c>
      <c r="H110" s="20">
        <v>13011.569669027689</v>
      </c>
      <c r="I110" s="20">
        <v>13104.531101215405</v>
      </c>
      <c r="J110" s="20">
        <v>13158.867904965511</v>
      </c>
      <c r="K110" s="20">
        <v>13020.133564715265</v>
      </c>
      <c r="L110" s="20">
        <v>13049.947813311059</v>
      </c>
      <c r="M110" s="20">
        <v>12956.490824954428</v>
      </c>
      <c r="N110" s="20">
        <v>12860.893894297431</v>
      </c>
      <c r="O110" s="20">
        <v>12902.208585629247</v>
      </c>
      <c r="P110" s="20">
        <v>13041.367125070579</v>
      </c>
      <c r="Q110" s="20">
        <v>12988.69925813109</v>
      </c>
    </row>
    <row r="111" spans="1:17" ht="12" customHeight="1" x14ac:dyDescent="0.25">
      <c r="A111" s="19" t="s">
        <v>45</v>
      </c>
      <c r="B111" s="18">
        <v>23905.786907859449</v>
      </c>
      <c r="C111" s="18">
        <v>24218.078066620703</v>
      </c>
      <c r="D111" s="18">
        <v>24500.101625420306</v>
      </c>
      <c r="E111" s="18">
        <v>24733.582002209954</v>
      </c>
      <c r="F111" s="18">
        <v>24992.314495029965</v>
      </c>
      <c r="G111" s="18">
        <v>25269.513157509919</v>
      </c>
      <c r="H111" s="18">
        <v>25483.21309495766</v>
      </c>
      <c r="I111" s="18">
        <v>25704.123598325852</v>
      </c>
      <c r="J111" s="18">
        <v>25910.88006989393</v>
      </c>
      <c r="K111" s="18">
        <v>26498.95850566357</v>
      </c>
      <c r="L111" s="18">
        <v>26573.336528239575</v>
      </c>
      <c r="M111" s="18">
        <v>26566.653057844604</v>
      </c>
      <c r="N111" s="18">
        <v>26641.556162249803</v>
      </c>
      <c r="O111" s="18">
        <v>26668.046355166985</v>
      </c>
      <c r="P111" s="18">
        <v>26570.900778760606</v>
      </c>
      <c r="Q111" s="18">
        <v>26358.633580847127</v>
      </c>
    </row>
    <row r="112" spans="1:17" s="28" customFormat="1" ht="12" customHeight="1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ht="12.95" customHeight="1" x14ac:dyDescent="0.25">
      <c r="A113" s="32" t="s">
        <v>56</v>
      </c>
      <c r="B113" s="31">
        <f t="shared" ref="B113" si="45">SUM(B114:B117)</f>
        <v>98459.155037962817</v>
      </c>
      <c r="C113" s="31">
        <f t="shared" ref="C113:Q113" si="46">SUM(C114:C117)</f>
        <v>98882.999536380288</v>
      </c>
      <c r="D113" s="31">
        <f t="shared" si="46"/>
        <v>91749.610723790523</v>
      </c>
      <c r="E113" s="31">
        <f t="shared" si="46"/>
        <v>100637.06536109105</v>
      </c>
      <c r="F113" s="31">
        <f t="shared" si="46"/>
        <v>99188.359993670281</v>
      </c>
      <c r="G113" s="31">
        <f t="shared" si="46"/>
        <v>90276.521122210237</v>
      </c>
      <c r="H113" s="31">
        <f t="shared" si="46"/>
        <v>85385.906135757978</v>
      </c>
      <c r="I113" s="31">
        <f t="shared" si="46"/>
        <v>79577.725119994851</v>
      </c>
      <c r="J113" s="31">
        <f t="shared" si="46"/>
        <v>84649.395759956722</v>
      </c>
      <c r="K113" s="31">
        <f t="shared" si="46"/>
        <v>79735.454730432481</v>
      </c>
      <c r="L113" s="31">
        <f t="shared" si="46"/>
        <v>81425.55283601048</v>
      </c>
      <c r="M113" s="31">
        <f t="shared" si="46"/>
        <v>76872.878670796505</v>
      </c>
      <c r="N113" s="31">
        <f t="shared" si="46"/>
        <v>74338.417574616979</v>
      </c>
      <c r="O113" s="31">
        <f t="shared" si="46"/>
        <v>72805.501538910787</v>
      </c>
      <c r="P113" s="31">
        <f t="shared" si="46"/>
        <v>69969.327200079933</v>
      </c>
      <c r="Q113" s="31">
        <f t="shared" si="46"/>
        <v>71153.695420222823</v>
      </c>
    </row>
    <row r="114" spans="1:17" ht="12" customHeight="1" x14ac:dyDescent="0.25">
      <c r="A114" s="23" t="s">
        <v>44</v>
      </c>
      <c r="B114" s="22">
        <v>84144.520002669597</v>
      </c>
      <c r="C114" s="22">
        <v>84254.331813838784</v>
      </c>
      <c r="D114" s="22">
        <v>76871.879149384011</v>
      </c>
      <c r="E114" s="22">
        <v>85647.319983965281</v>
      </c>
      <c r="F114" s="22">
        <v>83937.633605941301</v>
      </c>
      <c r="G114" s="22">
        <v>74700.687495519625</v>
      </c>
      <c r="H114" s="22">
        <v>69431.366076261926</v>
      </c>
      <c r="I114" s="22">
        <v>63202.127070690804</v>
      </c>
      <c r="J114" s="22">
        <v>68069.284191118539</v>
      </c>
      <c r="K114" s="22">
        <v>62981.601759798345</v>
      </c>
      <c r="L114" s="22">
        <v>64472.949492348824</v>
      </c>
      <c r="M114" s="22">
        <v>59849.651753048987</v>
      </c>
      <c r="N114" s="22">
        <v>57194.273223936732</v>
      </c>
      <c r="O114" s="22">
        <v>55475.347252869578</v>
      </c>
      <c r="P114" s="22">
        <v>52392.830106165267</v>
      </c>
      <c r="Q114" s="22">
        <v>53342.776808872055</v>
      </c>
    </row>
    <row r="115" spans="1:17" ht="12" customHeight="1" x14ac:dyDescent="0.25">
      <c r="A115" s="23" t="s">
        <v>43</v>
      </c>
      <c r="B115" s="30">
        <v>516.49045512782698</v>
      </c>
      <c r="C115" s="30">
        <v>585.37194641251585</v>
      </c>
      <c r="D115" s="30">
        <v>766.62637903788368</v>
      </c>
      <c r="E115" s="30">
        <v>857.40228435822883</v>
      </c>
      <c r="F115" s="30">
        <v>960.93226867581723</v>
      </c>
      <c r="G115" s="30">
        <v>1178.0557602044971</v>
      </c>
      <c r="H115" s="30">
        <v>1406.1551574067182</v>
      </c>
      <c r="I115" s="30">
        <v>1678.4332260266101</v>
      </c>
      <c r="J115" s="30">
        <v>1759.4517106252313</v>
      </c>
      <c r="K115" s="30">
        <v>1997.3269624003347</v>
      </c>
      <c r="L115" s="30">
        <v>2091.5738847794933</v>
      </c>
      <c r="M115" s="30">
        <v>2087.635102997473</v>
      </c>
      <c r="N115" s="30">
        <v>2134.699160308603</v>
      </c>
      <c r="O115" s="30">
        <v>2170.2381342415238</v>
      </c>
      <c r="P115" s="30">
        <v>2238.0461299587282</v>
      </c>
      <c r="Q115" s="30">
        <v>2363.4812936969606</v>
      </c>
    </row>
    <row r="116" spans="1:17" ht="12" customHeight="1" x14ac:dyDescent="0.25">
      <c r="A116" s="23" t="s">
        <v>47</v>
      </c>
      <c r="B116" s="22">
        <v>6938.4500951589316</v>
      </c>
      <c r="C116" s="22">
        <v>6978.040476485442</v>
      </c>
      <c r="D116" s="22">
        <v>7010.7880970300566</v>
      </c>
      <c r="E116" s="22">
        <v>7043.0753836592176</v>
      </c>
      <c r="F116" s="22">
        <v>7108.6521393587145</v>
      </c>
      <c r="G116" s="22">
        <v>7154.9727761616359</v>
      </c>
      <c r="H116" s="22">
        <v>7221.2509753883096</v>
      </c>
      <c r="I116" s="22">
        <v>7241.9903408104883</v>
      </c>
      <c r="J116" s="22">
        <v>7282.2687842506284</v>
      </c>
      <c r="K116" s="22">
        <v>7272.6619012228166</v>
      </c>
      <c r="L116" s="22">
        <v>7292.7020364165746</v>
      </c>
      <c r="M116" s="22">
        <v>7352.2456855911769</v>
      </c>
      <c r="N116" s="22">
        <v>7411.1848724591255</v>
      </c>
      <c r="O116" s="22">
        <v>7469.697559556299</v>
      </c>
      <c r="P116" s="22">
        <v>7521.7312268469714</v>
      </c>
      <c r="Q116" s="22">
        <v>7600.87848973784</v>
      </c>
    </row>
    <row r="117" spans="1:17" ht="12" customHeight="1" x14ac:dyDescent="0.25">
      <c r="A117" s="29" t="s">
        <v>46</v>
      </c>
      <c r="B117" s="18">
        <v>6859.6944850064638</v>
      </c>
      <c r="C117" s="18">
        <v>7065.2552996435334</v>
      </c>
      <c r="D117" s="18">
        <v>7100.3170983385708</v>
      </c>
      <c r="E117" s="18">
        <v>7089.2677091083233</v>
      </c>
      <c r="F117" s="18">
        <v>7181.1419796944356</v>
      </c>
      <c r="G117" s="18">
        <v>7242.8050903244766</v>
      </c>
      <c r="H117" s="18">
        <v>7327.1339267010389</v>
      </c>
      <c r="I117" s="18">
        <v>7455.1744824669422</v>
      </c>
      <c r="J117" s="18">
        <v>7538.3910739623279</v>
      </c>
      <c r="K117" s="18">
        <v>7483.8641070109834</v>
      </c>
      <c r="L117" s="18">
        <v>7568.3274224655706</v>
      </c>
      <c r="M117" s="18">
        <v>7583.3461291588574</v>
      </c>
      <c r="N117" s="18">
        <v>7598.2603179125117</v>
      </c>
      <c r="O117" s="18">
        <v>7690.2185922433891</v>
      </c>
      <c r="P117" s="18">
        <v>7816.7197371089669</v>
      </c>
      <c r="Q117" s="18">
        <v>7846.5588279159592</v>
      </c>
    </row>
    <row r="118" spans="1:17" s="28" customFormat="1" ht="12" customHeight="1" x14ac:dyDescent="0.25"/>
    <row r="119" spans="1:17" ht="12.95" customHeight="1" x14ac:dyDescent="0.25">
      <c r="A119" s="27" t="s">
        <v>55</v>
      </c>
      <c r="B119" s="26">
        <f>SUM(B120,B125)</f>
        <v>22724.927017865171</v>
      </c>
      <c r="C119" s="26">
        <f t="shared" ref="C119:Q119" si="47">SUM(C120,C125)</f>
        <v>19129.152818779508</v>
      </c>
      <c r="D119" s="26">
        <f t="shared" si="47"/>
        <v>18161.814122371899</v>
      </c>
      <c r="E119" s="26">
        <f t="shared" si="47"/>
        <v>22039.567119956431</v>
      </c>
      <c r="F119" s="26">
        <f t="shared" si="47"/>
        <v>22170.170605674401</v>
      </c>
      <c r="G119" s="26">
        <f t="shared" si="47"/>
        <v>15121.594070828369</v>
      </c>
      <c r="H119" s="26">
        <f t="shared" si="47"/>
        <v>15702.11641721213</v>
      </c>
      <c r="I119" s="26">
        <f t="shared" si="47"/>
        <v>13364.24522072352</v>
      </c>
      <c r="J119" s="26">
        <f t="shared" si="47"/>
        <v>14806.405089046828</v>
      </c>
      <c r="K119" s="26">
        <f t="shared" si="47"/>
        <v>12865.649466846842</v>
      </c>
      <c r="L119" s="26">
        <f t="shared" si="47"/>
        <v>12669.75120340295</v>
      </c>
      <c r="M119" s="26">
        <f t="shared" si="47"/>
        <v>11891.892376777145</v>
      </c>
      <c r="N119" s="26">
        <f t="shared" si="47"/>
        <v>11115.547657414681</v>
      </c>
      <c r="O119" s="26">
        <f t="shared" si="47"/>
        <v>10587.446538808941</v>
      </c>
      <c r="P119" s="26">
        <f t="shared" si="47"/>
        <v>10086.284407918518</v>
      </c>
      <c r="Q119" s="26">
        <f t="shared" si="47"/>
        <v>9961.0052397623949</v>
      </c>
    </row>
    <row r="120" spans="1:17" ht="12" customHeight="1" x14ac:dyDescent="0.25">
      <c r="A120" s="25" t="s">
        <v>48</v>
      </c>
      <c r="B120" s="24">
        <f>SUM(B121:B124)</f>
        <v>22724.927017865171</v>
      </c>
      <c r="C120" s="24">
        <f t="shared" ref="C120:Q120" si="48">SUM(C121:C124)</f>
        <v>19129.152818779508</v>
      </c>
      <c r="D120" s="24">
        <f t="shared" si="48"/>
        <v>18161.814122371899</v>
      </c>
      <c r="E120" s="24">
        <f t="shared" si="48"/>
        <v>22039.567119956431</v>
      </c>
      <c r="F120" s="24">
        <f t="shared" si="48"/>
        <v>22170.170605674401</v>
      </c>
      <c r="G120" s="24">
        <f t="shared" si="48"/>
        <v>15121.594070828369</v>
      </c>
      <c r="H120" s="24">
        <f t="shared" si="48"/>
        <v>15702.11641721213</v>
      </c>
      <c r="I120" s="24">
        <f t="shared" si="48"/>
        <v>13364.24522072352</v>
      </c>
      <c r="J120" s="24">
        <f t="shared" si="48"/>
        <v>14806.405089046828</v>
      </c>
      <c r="K120" s="24">
        <f t="shared" si="48"/>
        <v>12865.649466846842</v>
      </c>
      <c r="L120" s="24">
        <f t="shared" si="48"/>
        <v>12669.75120340295</v>
      </c>
      <c r="M120" s="24">
        <f t="shared" si="48"/>
        <v>11891.892376777145</v>
      </c>
      <c r="N120" s="24">
        <f t="shared" si="48"/>
        <v>11115.547657414681</v>
      </c>
      <c r="O120" s="24">
        <f t="shared" si="48"/>
        <v>10587.446538808941</v>
      </c>
      <c r="P120" s="24">
        <f t="shared" si="48"/>
        <v>10086.284407918518</v>
      </c>
      <c r="Q120" s="24">
        <f t="shared" si="48"/>
        <v>9961.0052397623949</v>
      </c>
    </row>
    <row r="121" spans="1:17" ht="12" customHeight="1" x14ac:dyDescent="0.25">
      <c r="A121" s="23" t="s">
        <v>44</v>
      </c>
      <c r="B121" s="22">
        <v>20646.631335450016</v>
      </c>
      <c r="C121" s="22">
        <v>16866.839869832402</v>
      </c>
      <c r="D121" s="22">
        <v>15888.77172244662</v>
      </c>
      <c r="E121" s="22">
        <v>19832.855789472291</v>
      </c>
      <c r="F121" s="22">
        <v>19963.838273550238</v>
      </c>
      <c r="G121" s="22">
        <v>12922.960981730947</v>
      </c>
      <c r="H121" s="22">
        <v>13531.525763139105</v>
      </c>
      <c r="I121" s="22">
        <v>11178.327835363903</v>
      </c>
      <c r="J121" s="22">
        <v>12555.384578177733</v>
      </c>
      <c r="K121" s="22">
        <v>10522.681784701825</v>
      </c>
      <c r="L121" s="22">
        <v>10321.173233564377</v>
      </c>
      <c r="M121" s="22">
        <v>9568.5209573594311</v>
      </c>
      <c r="N121" s="22">
        <v>8811.4090343703519</v>
      </c>
      <c r="O121" s="22">
        <v>8290.0906739561469</v>
      </c>
      <c r="P121" s="22">
        <v>7811.5189369280342</v>
      </c>
      <c r="Q121" s="22">
        <v>7731.9535950651461</v>
      </c>
    </row>
    <row r="122" spans="1:17" ht="12" customHeight="1" x14ac:dyDescent="0.25">
      <c r="A122" s="23" t="s">
        <v>43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0.40420192710239267</v>
      </c>
      <c r="H122" s="22">
        <v>0.5038717461861375</v>
      </c>
      <c r="I122" s="22">
        <v>0.6897153639209741</v>
      </c>
      <c r="J122" s="22">
        <v>0.6999024291691518</v>
      </c>
      <c r="K122" s="22">
        <v>0.92629139453568776</v>
      </c>
      <c r="L122" s="22">
        <v>0.9377925560322754</v>
      </c>
      <c r="M122" s="22">
        <v>0.98230399205230579</v>
      </c>
      <c r="N122" s="22">
        <v>1.0223243554808776</v>
      </c>
      <c r="O122" s="22">
        <v>1.2595042136782544</v>
      </c>
      <c r="P122" s="22">
        <v>1.7279315443872252</v>
      </c>
      <c r="Q122" s="22">
        <v>2.4072320086683074</v>
      </c>
    </row>
    <row r="123" spans="1:17" ht="12" customHeight="1" x14ac:dyDescent="0.25">
      <c r="A123" s="23" t="s">
        <v>47</v>
      </c>
      <c r="B123" s="22">
        <v>917.52367993863083</v>
      </c>
      <c r="C123" s="22">
        <v>906.07182486217243</v>
      </c>
      <c r="D123" s="22">
        <v>926.66435376192987</v>
      </c>
      <c r="E123" s="22">
        <v>909.56804847781223</v>
      </c>
      <c r="F123" s="22">
        <v>900.11752521742403</v>
      </c>
      <c r="G123" s="22">
        <v>920.45212870568321</v>
      </c>
      <c r="H123" s="22">
        <v>935.41463417271996</v>
      </c>
      <c r="I123" s="22">
        <v>947.57313278165464</v>
      </c>
      <c r="J123" s="22">
        <v>984.40380634324606</v>
      </c>
      <c r="K123" s="22">
        <v>1051.2515617418251</v>
      </c>
      <c r="L123" s="22">
        <v>1054.3024952546416</v>
      </c>
      <c r="M123" s="22">
        <v>1040.52202873531</v>
      </c>
      <c r="N123" s="22">
        <v>1037.9310103274295</v>
      </c>
      <c r="O123" s="22">
        <v>1035.4679374358643</v>
      </c>
      <c r="P123" s="22">
        <v>1020.0563220924555</v>
      </c>
      <c r="Q123" s="22">
        <v>1003.6495182009384</v>
      </c>
    </row>
    <row r="124" spans="1:17" ht="12" customHeight="1" x14ac:dyDescent="0.25">
      <c r="A124" s="21" t="s">
        <v>46</v>
      </c>
      <c r="B124" s="20">
        <v>1160.7720024765258</v>
      </c>
      <c r="C124" s="20">
        <v>1356.2411240849367</v>
      </c>
      <c r="D124" s="20">
        <v>1346.3780461633521</v>
      </c>
      <c r="E124" s="20">
        <v>1297.1432820063262</v>
      </c>
      <c r="F124" s="20">
        <v>1306.2148069067377</v>
      </c>
      <c r="G124" s="20">
        <v>1277.7767584646376</v>
      </c>
      <c r="H124" s="20">
        <v>1234.6721481541185</v>
      </c>
      <c r="I124" s="20">
        <v>1237.6545372140429</v>
      </c>
      <c r="J124" s="20">
        <v>1265.9168020966813</v>
      </c>
      <c r="K124" s="20">
        <v>1290.7898290086575</v>
      </c>
      <c r="L124" s="20">
        <v>1293.3376820278966</v>
      </c>
      <c r="M124" s="20">
        <v>1281.8670866903528</v>
      </c>
      <c r="N124" s="20">
        <v>1265.1852883614188</v>
      </c>
      <c r="O124" s="20">
        <v>1260.6284232032515</v>
      </c>
      <c r="P124" s="20">
        <v>1252.9812173536404</v>
      </c>
      <c r="Q124" s="20">
        <v>1222.9948944876437</v>
      </c>
    </row>
    <row r="125" spans="1:17" ht="12" customHeight="1" x14ac:dyDescent="0.25">
      <c r="A125" s="19" t="s">
        <v>45</v>
      </c>
      <c r="B125" s="18">
        <v>0</v>
      </c>
      <c r="C125" s="18">
        <v>0</v>
      </c>
      <c r="D125" s="18">
        <v>0</v>
      </c>
      <c r="E125" s="18">
        <v>0</v>
      </c>
      <c r="F125" s="18">
        <v>0</v>
      </c>
      <c r="G125" s="18">
        <v>0</v>
      </c>
      <c r="H125" s="18">
        <v>0</v>
      </c>
      <c r="I125" s="18">
        <v>0</v>
      </c>
      <c r="J125" s="18">
        <v>0</v>
      </c>
      <c r="K125" s="18">
        <v>0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</row>
    <row r="127" spans="1:17" ht="12.95" customHeight="1" x14ac:dyDescent="0.25">
      <c r="A127" s="40" t="s">
        <v>40</v>
      </c>
      <c r="B127" s="39">
        <f t="shared" ref="B127:Q127" si="49">IF(B113=0,"",B113/B106)</f>
        <v>0.61947960095915211</v>
      </c>
      <c r="C127" s="39">
        <f t="shared" si="49"/>
        <v>0.63709140686533017</v>
      </c>
      <c r="D127" s="39">
        <f t="shared" si="49"/>
        <v>0.63959664017569595</v>
      </c>
      <c r="E127" s="39">
        <f t="shared" si="49"/>
        <v>0.63598669748204728</v>
      </c>
      <c r="F127" s="39">
        <f t="shared" si="49"/>
        <v>0.63896768182067654</v>
      </c>
      <c r="G127" s="39">
        <f t="shared" si="49"/>
        <v>0.67038060925302667</v>
      </c>
      <c r="H127" s="39">
        <f t="shared" si="49"/>
        <v>0.67057542991246222</v>
      </c>
      <c r="I127" s="39">
        <f t="shared" si="49"/>
        <v>0.68385714685933285</v>
      </c>
      <c r="J127" s="39">
        <f t="shared" si="49"/>
        <v>0.68897003801766754</v>
      </c>
      <c r="K127" s="39">
        <f t="shared" si="49"/>
        <v>0.69848869776878242</v>
      </c>
      <c r="L127" s="39">
        <f t="shared" si="49"/>
        <v>0.70656350981792737</v>
      </c>
      <c r="M127" s="39">
        <f t="shared" si="49"/>
        <v>0.71196932244669597</v>
      </c>
      <c r="N127" s="39">
        <f t="shared" si="49"/>
        <v>0.72177481854205727</v>
      </c>
      <c r="O127" s="39">
        <f t="shared" si="49"/>
        <v>0.73116534686232537</v>
      </c>
      <c r="P127" s="39">
        <f t="shared" si="49"/>
        <v>0.74238165887589147</v>
      </c>
      <c r="Q127" s="39">
        <f t="shared" si="49"/>
        <v>0.75650106316052312</v>
      </c>
    </row>
    <row r="128" spans="1:17" ht="12" customHeight="1" x14ac:dyDescent="0.25">
      <c r="A128" s="23" t="s">
        <v>44</v>
      </c>
      <c r="B128" s="38">
        <f t="shared" ref="B128:Q128" si="50">IF(B114=0,"",B114/B107)</f>
        <v>0.6254280181682379</v>
      </c>
      <c r="C128" s="38">
        <f t="shared" si="50"/>
        <v>0.64652106174070345</v>
      </c>
      <c r="D128" s="38">
        <f t="shared" si="50"/>
        <v>0.64870545775091526</v>
      </c>
      <c r="E128" s="38">
        <f t="shared" si="50"/>
        <v>0.64189445121587563</v>
      </c>
      <c r="F128" s="38">
        <f t="shared" si="50"/>
        <v>0.64417344456630798</v>
      </c>
      <c r="G128" s="38">
        <f t="shared" si="50"/>
        <v>0.6810161072803449</v>
      </c>
      <c r="H128" s="38">
        <f t="shared" si="50"/>
        <v>0.67894837740729441</v>
      </c>
      <c r="I128" s="38">
        <f t="shared" si="50"/>
        <v>0.69349364730430207</v>
      </c>
      <c r="J128" s="38">
        <f t="shared" si="50"/>
        <v>0.69781304981885839</v>
      </c>
      <c r="K128" s="38">
        <f t="shared" si="50"/>
        <v>0.70835986301940679</v>
      </c>
      <c r="L128" s="38">
        <f t="shared" si="50"/>
        <v>0.71647044568354568</v>
      </c>
      <c r="M128" s="38">
        <f t="shared" si="50"/>
        <v>0.72244141867794509</v>
      </c>
      <c r="N128" s="38">
        <f t="shared" si="50"/>
        <v>0.73350351720611295</v>
      </c>
      <c r="O128" s="38">
        <f t="shared" si="50"/>
        <v>0.74440919438127084</v>
      </c>
      <c r="P128" s="38">
        <f t="shared" si="50"/>
        <v>0.75823162676129197</v>
      </c>
      <c r="Q128" s="38">
        <f t="shared" si="50"/>
        <v>0.7733052376274302</v>
      </c>
    </row>
    <row r="129" spans="1:17" ht="12" customHeight="1" x14ac:dyDescent="0.25">
      <c r="A129" s="23" t="s">
        <v>43</v>
      </c>
      <c r="B129" s="37">
        <f t="shared" ref="B129:Q129" si="51">IF(B115=0,"",B115/B108)</f>
        <v>1.6331100285611735</v>
      </c>
      <c r="C129" s="37">
        <f t="shared" si="51"/>
        <v>1.687417843416144</v>
      </c>
      <c r="D129" s="37">
        <f t="shared" si="51"/>
        <v>1.7562142938150698</v>
      </c>
      <c r="E129" s="37">
        <f t="shared" si="51"/>
        <v>1.7913125258749554</v>
      </c>
      <c r="F129" s="37">
        <f t="shared" si="51"/>
        <v>1.8231263672254887</v>
      </c>
      <c r="G129" s="37">
        <f t="shared" si="51"/>
        <v>1.8616087572624109</v>
      </c>
      <c r="H129" s="37">
        <f t="shared" si="51"/>
        <v>1.893504512775273</v>
      </c>
      <c r="I129" s="37">
        <f t="shared" si="51"/>
        <v>1.9228836009340287</v>
      </c>
      <c r="J129" s="37">
        <f t="shared" si="51"/>
        <v>1.9405017558671742</v>
      </c>
      <c r="K129" s="37">
        <f t="shared" si="51"/>
        <v>1.9632733541224492</v>
      </c>
      <c r="L129" s="37">
        <f t="shared" si="51"/>
        <v>1.9825985126851353</v>
      </c>
      <c r="M129" s="37">
        <f t="shared" si="51"/>
        <v>2.0105308009626657</v>
      </c>
      <c r="N129" s="37">
        <f t="shared" si="51"/>
        <v>2.0753760114425717</v>
      </c>
      <c r="O129" s="37">
        <f t="shared" si="51"/>
        <v>2.1257327617588864</v>
      </c>
      <c r="P129" s="37">
        <f t="shared" si="51"/>
        <v>2.2086406080668524</v>
      </c>
      <c r="Q129" s="37">
        <f t="shared" si="51"/>
        <v>2.4041124065830073</v>
      </c>
    </row>
    <row r="130" spans="1:17" ht="12" customHeight="1" x14ac:dyDescent="0.25">
      <c r="A130" s="23" t="s">
        <v>47</v>
      </c>
      <c r="B130" s="37">
        <f t="shared" ref="B130:Q130" si="52">IF(B116=0,"",B116/B109)</f>
        <v>0.60908906697967091</v>
      </c>
      <c r="C130" s="37">
        <f t="shared" si="52"/>
        <v>0.61376454048613605</v>
      </c>
      <c r="D130" s="37">
        <f t="shared" si="52"/>
        <v>0.61678345968882198</v>
      </c>
      <c r="E130" s="37">
        <f t="shared" si="52"/>
        <v>0.62194430823593616</v>
      </c>
      <c r="F130" s="37">
        <f t="shared" si="52"/>
        <v>0.62764134412606321</v>
      </c>
      <c r="G130" s="37">
        <f t="shared" si="52"/>
        <v>0.63274205982579679</v>
      </c>
      <c r="H130" s="37">
        <f t="shared" si="52"/>
        <v>0.63820153028390736</v>
      </c>
      <c r="I130" s="37">
        <f t="shared" si="52"/>
        <v>0.64357453665191444</v>
      </c>
      <c r="J130" s="37">
        <f t="shared" si="52"/>
        <v>0.6472251126209716</v>
      </c>
      <c r="K130" s="37">
        <f t="shared" si="52"/>
        <v>0.6490608154126426</v>
      </c>
      <c r="L130" s="37">
        <f t="shared" si="52"/>
        <v>0.65406252658738628</v>
      </c>
      <c r="M130" s="37">
        <f t="shared" si="52"/>
        <v>0.66035770277561112</v>
      </c>
      <c r="N130" s="37">
        <f t="shared" si="52"/>
        <v>0.66585395551541382</v>
      </c>
      <c r="O130" s="37">
        <f t="shared" si="52"/>
        <v>0.67120366091378669</v>
      </c>
      <c r="P130" s="37">
        <f t="shared" si="52"/>
        <v>0.67785260796699032</v>
      </c>
      <c r="Q130" s="37">
        <f t="shared" si="52"/>
        <v>0.68450035096709516</v>
      </c>
    </row>
    <row r="131" spans="1:17" ht="12" customHeight="1" x14ac:dyDescent="0.25">
      <c r="A131" s="29" t="s">
        <v>46</v>
      </c>
      <c r="B131" s="36">
        <f t="shared" ref="B131:Q131" si="53">IF(B117=0,"",B117/B110)</f>
        <v>0.54049018876543997</v>
      </c>
      <c r="C131" s="36">
        <f t="shared" si="53"/>
        <v>0.53628795433942344</v>
      </c>
      <c r="D131" s="36">
        <f t="shared" si="53"/>
        <v>0.54013186398061797</v>
      </c>
      <c r="E131" s="36">
        <f t="shared" si="53"/>
        <v>0.54508588234757438</v>
      </c>
      <c r="F131" s="36">
        <f t="shared" si="53"/>
        <v>0.54917242764019292</v>
      </c>
      <c r="G131" s="36">
        <f t="shared" si="53"/>
        <v>0.55569261916546819</v>
      </c>
      <c r="H131" s="36">
        <f t="shared" si="53"/>
        <v>0.56312452018316483</v>
      </c>
      <c r="I131" s="36">
        <f t="shared" si="53"/>
        <v>0.56890051424850274</v>
      </c>
      <c r="J131" s="36">
        <f t="shared" si="53"/>
        <v>0.57287535131481249</v>
      </c>
      <c r="K131" s="36">
        <f t="shared" si="53"/>
        <v>0.57479165400363896</v>
      </c>
      <c r="L131" s="36">
        <f t="shared" si="53"/>
        <v>0.57995078070318506</v>
      </c>
      <c r="M131" s="36">
        <f t="shared" si="53"/>
        <v>0.58529321184353411</v>
      </c>
      <c r="N131" s="36">
        <f t="shared" si="53"/>
        <v>0.59080343717644768</v>
      </c>
      <c r="O131" s="36">
        <f t="shared" si="53"/>
        <v>0.59603892939763181</v>
      </c>
      <c r="P131" s="36">
        <f t="shared" si="53"/>
        <v>0.59937885822431847</v>
      </c>
      <c r="Q131" s="36">
        <f t="shared" si="53"/>
        <v>0.60410659081231055</v>
      </c>
    </row>
    <row r="132" spans="1:17" s="28" customFormat="1" ht="12" customHeight="1" x14ac:dyDescent="0.25">
      <c r="B132" s="33"/>
    </row>
    <row r="133" spans="1:17" s="28" customFormat="1" ht="6.6" customHeight="1" x14ac:dyDescent="0.25">
      <c r="A133" s="35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</row>
    <row r="134" spans="1:17" s="28" customFormat="1" ht="12" customHeight="1" x14ac:dyDescent="0.25">
      <c r="B134" s="33"/>
    </row>
    <row r="135" spans="1:17" ht="12.95" customHeight="1" x14ac:dyDescent="0.25">
      <c r="A135" s="27" t="s">
        <v>54</v>
      </c>
      <c r="B135" s="26">
        <f t="shared" ref="B135:Q135" si="54">IF(B105=0,0,B105/B$26)</f>
        <v>406.32062494922303</v>
      </c>
      <c r="C135" s="26">
        <f t="shared" si="54"/>
        <v>398.72920983493498</v>
      </c>
      <c r="D135" s="26">
        <f t="shared" si="54"/>
        <v>373.22061596635319</v>
      </c>
      <c r="E135" s="26">
        <f t="shared" si="54"/>
        <v>406.60282485743448</v>
      </c>
      <c r="F135" s="26">
        <f t="shared" si="54"/>
        <v>400.49892463266281</v>
      </c>
      <c r="G135" s="26">
        <f t="shared" si="54"/>
        <v>355.4090890670322</v>
      </c>
      <c r="H135" s="26">
        <f t="shared" si="54"/>
        <v>339.59001028195615</v>
      </c>
      <c r="I135" s="26">
        <f t="shared" si="54"/>
        <v>315.71139996988035</v>
      </c>
      <c r="J135" s="26">
        <f t="shared" si="54"/>
        <v>330.61013826024009</v>
      </c>
      <c r="K135" s="26">
        <f t="shared" si="54"/>
        <v>312.56268971410969</v>
      </c>
      <c r="L135" s="26">
        <f t="shared" si="54"/>
        <v>315.14444009207011</v>
      </c>
      <c r="M135" s="26">
        <f t="shared" si="54"/>
        <v>298.97518093083306</v>
      </c>
      <c r="N135" s="26">
        <f t="shared" si="54"/>
        <v>288.07883485601337</v>
      </c>
      <c r="O135" s="26">
        <f t="shared" si="54"/>
        <v>280.5392280766751</v>
      </c>
      <c r="P135" s="26">
        <f t="shared" si="54"/>
        <v>268.49045912840558</v>
      </c>
      <c r="Q135" s="26">
        <f t="shared" si="54"/>
        <v>267.58875443102676</v>
      </c>
    </row>
    <row r="136" spans="1:17" ht="12" customHeight="1" x14ac:dyDescent="0.25">
      <c r="A136" s="25" t="s">
        <v>48</v>
      </c>
      <c r="B136" s="24">
        <f t="shared" ref="B136:Q136" si="55">IF(B106=0,0,B106/B$26)</f>
        <v>353.19665404286872</v>
      </c>
      <c r="C136" s="24">
        <f t="shared" si="55"/>
        <v>344.91125857577782</v>
      </c>
      <c r="D136" s="24">
        <f t="shared" si="55"/>
        <v>318.77594568764141</v>
      </c>
      <c r="E136" s="24">
        <f t="shared" si="55"/>
        <v>351.63930929696789</v>
      </c>
      <c r="F136" s="24">
        <f t="shared" si="55"/>
        <v>344.96044797704064</v>
      </c>
      <c r="G136" s="24">
        <f t="shared" si="55"/>
        <v>299.25461538367682</v>
      </c>
      <c r="H136" s="24">
        <f t="shared" si="55"/>
        <v>282.96064784871686</v>
      </c>
      <c r="I136" s="24">
        <f t="shared" si="55"/>
        <v>258.59112530693398</v>
      </c>
      <c r="J136" s="24">
        <f t="shared" si="55"/>
        <v>273.03040477158692</v>
      </c>
      <c r="K136" s="24">
        <f t="shared" si="55"/>
        <v>253.6761152570796</v>
      </c>
      <c r="L136" s="24">
        <f t="shared" si="55"/>
        <v>256.0925811404266</v>
      </c>
      <c r="M136" s="24">
        <f t="shared" si="55"/>
        <v>239.93817413562277</v>
      </c>
      <c r="N136" s="24">
        <f t="shared" si="55"/>
        <v>228.8753767176805</v>
      </c>
      <c r="O136" s="24">
        <f t="shared" si="55"/>
        <v>221.27690284297071</v>
      </c>
      <c r="P136" s="24">
        <f t="shared" si="55"/>
        <v>209.44401295338201</v>
      </c>
      <c r="Q136" s="24">
        <f t="shared" si="55"/>
        <v>209.01401314025534</v>
      </c>
    </row>
    <row r="137" spans="1:17" ht="12" customHeight="1" x14ac:dyDescent="0.25">
      <c r="A137" s="23" t="s">
        <v>44</v>
      </c>
      <c r="B137" s="22">
        <f t="shared" ref="B137:Q137" si="56">IF(B107=0,0,B107/B$26)</f>
        <v>298.97576826795694</v>
      </c>
      <c r="C137" s="22">
        <f t="shared" si="56"/>
        <v>289.59899306465178</v>
      </c>
      <c r="D137" s="22">
        <f t="shared" si="56"/>
        <v>263.33430075030259</v>
      </c>
      <c r="E137" s="22">
        <f t="shared" si="56"/>
        <v>296.50883783405078</v>
      </c>
      <c r="F137" s="22">
        <f t="shared" si="56"/>
        <v>289.56188159145591</v>
      </c>
      <c r="G137" s="22">
        <f t="shared" si="56"/>
        <v>243.75565569330323</v>
      </c>
      <c r="H137" s="22">
        <f t="shared" si="56"/>
        <v>227.25133419290461</v>
      </c>
      <c r="I137" s="22">
        <f t="shared" si="56"/>
        <v>202.52409205786608</v>
      </c>
      <c r="J137" s="22">
        <f t="shared" si="56"/>
        <v>216.77020230494333</v>
      </c>
      <c r="K137" s="22">
        <f t="shared" si="56"/>
        <v>197.58193868465935</v>
      </c>
      <c r="L137" s="22">
        <f t="shared" si="56"/>
        <v>199.97087382637153</v>
      </c>
      <c r="M137" s="22">
        <f t="shared" si="56"/>
        <v>184.09690070272114</v>
      </c>
      <c r="N137" s="22">
        <f t="shared" si="56"/>
        <v>173.27576754668411</v>
      </c>
      <c r="O137" s="22">
        <f t="shared" si="56"/>
        <v>165.60589307778028</v>
      </c>
      <c r="P137" s="22">
        <f t="shared" si="56"/>
        <v>153.55269714130273</v>
      </c>
      <c r="Q137" s="22">
        <f t="shared" si="56"/>
        <v>153.2894105093682</v>
      </c>
    </row>
    <row r="138" spans="1:17" ht="12" customHeight="1" x14ac:dyDescent="0.25">
      <c r="A138" s="23" t="s">
        <v>43</v>
      </c>
      <c r="B138" s="22">
        <f t="shared" ref="B138:Q138" si="57">IF(B108=0,0,B108/B$26)</f>
        <v>0.70280418764064523</v>
      </c>
      <c r="C138" s="22">
        <f t="shared" si="57"/>
        <v>0.77089770779587763</v>
      </c>
      <c r="D138" s="22">
        <f t="shared" si="57"/>
        <v>0.97004914584708002</v>
      </c>
      <c r="E138" s="22">
        <f t="shared" si="57"/>
        <v>1.0636549357875462</v>
      </c>
      <c r="F138" s="22">
        <f t="shared" si="57"/>
        <v>1.1712874542819358</v>
      </c>
      <c r="G138" s="22">
        <f t="shared" si="57"/>
        <v>1.4062577215166752</v>
      </c>
      <c r="H138" s="22">
        <f t="shared" si="57"/>
        <v>1.6502676479506522</v>
      </c>
      <c r="I138" s="22">
        <f t="shared" si="57"/>
        <v>1.9397178339763856</v>
      </c>
      <c r="J138" s="22">
        <f t="shared" si="57"/>
        <v>2.0148874786928666</v>
      </c>
      <c r="K138" s="22">
        <f t="shared" si="57"/>
        <v>2.2607673819693699</v>
      </c>
      <c r="L138" s="22">
        <f t="shared" si="57"/>
        <v>2.3443687344855837</v>
      </c>
      <c r="M138" s="22">
        <f t="shared" si="57"/>
        <v>2.307444937203083</v>
      </c>
      <c r="N138" s="22">
        <f t="shared" si="57"/>
        <v>2.2857428656986101</v>
      </c>
      <c r="O138" s="22">
        <f t="shared" si="57"/>
        <v>2.2687477448647586</v>
      </c>
      <c r="P138" s="22">
        <f t="shared" si="57"/>
        <v>2.2518085677623252</v>
      </c>
      <c r="Q138" s="22">
        <f t="shared" si="57"/>
        <v>2.1846651755043758</v>
      </c>
    </row>
    <row r="139" spans="1:17" ht="12" customHeight="1" x14ac:dyDescent="0.25">
      <c r="A139" s="23" t="s">
        <v>47</v>
      </c>
      <c r="B139" s="22">
        <f t="shared" ref="B139:Q139" si="58">IF(B109=0,0,B109/B$26)</f>
        <v>25.31448818429816</v>
      </c>
      <c r="C139" s="22">
        <f t="shared" si="58"/>
        <v>25.264992666617509</v>
      </c>
      <c r="D139" s="22">
        <f t="shared" si="58"/>
        <v>25.259317285147983</v>
      </c>
      <c r="E139" s="22">
        <f t="shared" si="58"/>
        <v>25.165080575697566</v>
      </c>
      <c r="F139" s="22">
        <f t="shared" si="58"/>
        <v>25.168840297043293</v>
      </c>
      <c r="G139" s="22">
        <f t="shared" si="58"/>
        <v>25.128627464655825</v>
      </c>
      <c r="H139" s="22">
        <f t="shared" si="58"/>
        <v>25.144446743355665</v>
      </c>
      <c r="I139" s="22">
        <f t="shared" si="58"/>
        <v>25.00613519016839</v>
      </c>
      <c r="J139" s="22">
        <f t="shared" si="58"/>
        <v>25.003386310249592</v>
      </c>
      <c r="K139" s="22">
        <f t="shared" si="58"/>
        <v>24.899779046639182</v>
      </c>
      <c r="L139" s="22">
        <f t="shared" si="58"/>
        <v>24.777454549989347</v>
      </c>
      <c r="M139" s="22">
        <f t="shared" si="58"/>
        <v>24.741626662466476</v>
      </c>
      <c r="N139" s="22">
        <f t="shared" si="58"/>
        <v>24.734102095747911</v>
      </c>
      <c r="O139" s="22">
        <f t="shared" si="58"/>
        <v>24.730687385594017</v>
      </c>
      <c r="P139" s="22">
        <f t="shared" si="58"/>
        <v>24.658691410826787</v>
      </c>
      <c r="Q139" s="22">
        <f t="shared" si="58"/>
        <v>24.676161326202557</v>
      </c>
    </row>
    <row r="140" spans="1:17" ht="12" customHeight="1" x14ac:dyDescent="0.25">
      <c r="A140" s="21" t="s">
        <v>46</v>
      </c>
      <c r="B140" s="20">
        <f t="shared" ref="B140:Q140" si="59">IF(B110=0,0,B110/B$26)</f>
        <v>28.203593402972981</v>
      </c>
      <c r="C140" s="20">
        <f t="shared" si="59"/>
        <v>29.276375136712652</v>
      </c>
      <c r="D140" s="20">
        <f t="shared" si="59"/>
        <v>29.212278506343722</v>
      </c>
      <c r="E140" s="20">
        <f t="shared" si="59"/>
        <v>28.90173595143203</v>
      </c>
      <c r="F140" s="20">
        <f t="shared" si="59"/>
        <v>29.058438634259488</v>
      </c>
      <c r="G140" s="20">
        <f t="shared" si="59"/>
        <v>28.964074504201125</v>
      </c>
      <c r="H140" s="20">
        <f t="shared" si="59"/>
        <v>28.914599264505974</v>
      </c>
      <c r="I140" s="20">
        <f t="shared" si="59"/>
        <v>29.121180224923123</v>
      </c>
      <c r="J140" s="20">
        <f t="shared" si="59"/>
        <v>29.241928677701136</v>
      </c>
      <c r="K140" s="20">
        <f t="shared" si="59"/>
        <v>28.933630143811701</v>
      </c>
      <c r="L140" s="20">
        <f t="shared" si="59"/>
        <v>28.999884029580127</v>
      </c>
      <c r="M140" s="20">
        <f t="shared" si="59"/>
        <v>28.792201833232067</v>
      </c>
      <c r="N140" s="20">
        <f t="shared" si="59"/>
        <v>28.579764209549847</v>
      </c>
      <c r="O140" s="20">
        <f t="shared" si="59"/>
        <v>28.671574634731659</v>
      </c>
      <c r="P140" s="20">
        <f t="shared" si="59"/>
        <v>28.98081583349018</v>
      </c>
      <c r="Q140" s="20">
        <f t="shared" si="59"/>
        <v>28.863776129180199</v>
      </c>
    </row>
    <row r="141" spans="1:17" ht="12" customHeight="1" x14ac:dyDescent="0.25">
      <c r="A141" s="19" t="s">
        <v>45</v>
      </c>
      <c r="B141" s="18">
        <f t="shared" ref="B141:Q141" si="60">IF(B111=0,0,B111/B$26)</f>
        <v>53.123970906354323</v>
      </c>
      <c r="C141" s="18">
        <f t="shared" si="60"/>
        <v>53.81795125915712</v>
      </c>
      <c r="D141" s="18">
        <f t="shared" si="60"/>
        <v>54.444670278711783</v>
      </c>
      <c r="E141" s="18">
        <f t="shared" si="60"/>
        <v>54.963515560466568</v>
      </c>
      <c r="F141" s="18">
        <f t="shared" si="60"/>
        <v>55.538476655622141</v>
      </c>
      <c r="G141" s="18">
        <f t="shared" si="60"/>
        <v>56.154473683355384</v>
      </c>
      <c r="H141" s="18">
        <f t="shared" si="60"/>
        <v>56.629362433239237</v>
      </c>
      <c r="I141" s="18">
        <f t="shared" si="60"/>
        <v>57.120274662946336</v>
      </c>
      <c r="J141" s="18">
        <f t="shared" si="60"/>
        <v>57.579733488653176</v>
      </c>
      <c r="K141" s="18">
        <f t="shared" si="60"/>
        <v>58.886574457030164</v>
      </c>
      <c r="L141" s="18">
        <f t="shared" si="60"/>
        <v>59.051858951643496</v>
      </c>
      <c r="M141" s="18">
        <f t="shared" si="60"/>
        <v>59.037006795210239</v>
      </c>
      <c r="N141" s="18">
        <f t="shared" si="60"/>
        <v>59.203458138332891</v>
      </c>
      <c r="O141" s="18">
        <f t="shared" si="60"/>
        <v>59.262325233704409</v>
      </c>
      <c r="P141" s="18">
        <f t="shared" si="60"/>
        <v>59.046446175023576</v>
      </c>
      <c r="Q141" s="18">
        <f t="shared" si="60"/>
        <v>58.574741290771392</v>
      </c>
    </row>
    <row r="142" spans="1:17" s="28" customFormat="1" ht="12" customHeight="1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7" ht="12.95" customHeight="1" x14ac:dyDescent="0.25">
      <c r="A143" s="32" t="s">
        <v>53</v>
      </c>
      <c r="B143" s="31">
        <f t="shared" ref="B143:Q143" si="61">IF(B113=0,0,B113/B$26)</f>
        <v>218.79812230658402</v>
      </c>
      <c r="C143" s="31">
        <f t="shared" si="61"/>
        <v>219.73999896973396</v>
      </c>
      <c r="D143" s="31">
        <f t="shared" si="61"/>
        <v>203.88802383064558</v>
      </c>
      <c r="E143" s="31">
        <f t="shared" si="61"/>
        <v>223.6379230246468</v>
      </c>
      <c r="F143" s="31">
        <f t="shared" si="61"/>
        <v>220.41857776371174</v>
      </c>
      <c r="G143" s="31">
        <f t="shared" si="61"/>
        <v>200.61449138268944</v>
      </c>
      <c r="H143" s="31">
        <f t="shared" si="61"/>
        <v>189.74645807946214</v>
      </c>
      <c r="I143" s="31">
        <f t="shared" si="61"/>
        <v>176.83938915554413</v>
      </c>
      <c r="J143" s="31">
        <f t="shared" si="61"/>
        <v>188.10976835545938</v>
      </c>
      <c r="K143" s="31">
        <f t="shared" si="61"/>
        <v>177.18989940096108</v>
      </c>
      <c r="L143" s="31">
        <f t="shared" si="61"/>
        <v>180.94567296891216</v>
      </c>
      <c r="M143" s="31">
        <f t="shared" si="61"/>
        <v>170.82861926843671</v>
      </c>
      <c r="N143" s="31">
        <f t="shared" si="61"/>
        <v>165.19648349914885</v>
      </c>
      <c r="O143" s="31">
        <f t="shared" si="61"/>
        <v>161.79000341980174</v>
      </c>
      <c r="P143" s="31">
        <f t="shared" si="61"/>
        <v>155.48739377795542</v>
      </c>
      <c r="Q143" s="31">
        <f t="shared" si="61"/>
        <v>158.11932315605071</v>
      </c>
    </row>
    <row r="144" spans="1:17" ht="12" customHeight="1" x14ac:dyDescent="0.25">
      <c r="A144" s="23" t="s">
        <v>44</v>
      </c>
      <c r="B144" s="22">
        <f t="shared" ref="B144:Q144" si="62">IF(B114=0,0,B114/B$26)</f>
        <v>186.98782222815464</v>
      </c>
      <c r="C144" s="22">
        <f t="shared" si="62"/>
        <v>187.2318484751973</v>
      </c>
      <c r="D144" s="22">
        <f t="shared" si="62"/>
        <v>170.82639810974223</v>
      </c>
      <c r="E144" s="22">
        <f t="shared" si="62"/>
        <v>190.32737774214507</v>
      </c>
      <c r="F144" s="22">
        <f t="shared" si="62"/>
        <v>186.52807467986955</v>
      </c>
      <c r="G144" s="22">
        <f t="shared" si="62"/>
        <v>166.00152776782141</v>
      </c>
      <c r="H144" s="22">
        <f t="shared" si="62"/>
        <v>154.29192461391537</v>
      </c>
      <c r="I144" s="22">
        <f t="shared" si="62"/>
        <v>140.44917126820178</v>
      </c>
      <c r="J144" s="22">
        <f t="shared" si="62"/>
        <v>151.26507598026342</v>
      </c>
      <c r="K144" s="22">
        <f t="shared" si="62"/>
        <v>139.95911502177412</v>
      </c>
      <c r="L144" s="22">
        <f t="shared" si="62"/>
        <v>143.27322109410849</v>
      </c>
      <c r="M144" s="22">
        <f t="shared" si="62"/>
        <v>132.99922611788665</v>
      </c>
      <c r="N144" s="22">
        <f t="shared" si="62"/>
        <v>127.09838494208162</v>
      </c>
      <c r="O144" s="22">
        <f t="shared" si="62"/>
        <v>123.27854945082129</v>
      </c>
      <c r="P144" s="22">
        <f t="shared" si="62"/>
        <v>116.42851134703395</v>
      </c>
      <c r="Q144" s="22">
        <f t="shared" si="62"/>
        <v>118.53950401971568</v>
      </c>
    </row>
    <row r="145" spans="1:17" ht="12" customHeight="1" x14ac:dyDescent="0.25">
      <c r="A145" s="23" t="s">
        <v>43</v>
      </c>
      <c r="B145" s="30">
        <f t="shared" ref="B145:Q145" si="63">IF(B115=0,0,B115/B$26)</f>
        <v>1.1477565669507264</v>
      </c>
      <c r="C145" s="30">
        <f t="shared" si="63"/>
        <v>1.3008265475833685</v>
      </c>
      <c r="D145" s="30">
        <f t="shared" si="63"/>
        <v>1.7036141756397414</v>
      </c>
      <c r="E145" s="30">
        <f t="shared" si="63"/>
        <v>1.905338409684953</v>
      </c>
      <c r="F145" s="30">
        <f t="shared" si="63"/>
        <v>2.1354050415018162</v>
      </c>
      <c r="G145" s="30">
        <f t="shared" si="63"/>
        <v>2.6179016893433271</v>
      </c>
      <c r="H145" s="30">
        <f t="shared" si="63"/>
        <v>3.1247892386815956</v>
      </c>
      <c r="I145" s="30">
        <f t="shared" si="63"/>
        <v>3.7298516133924671</v>
      </c>
      <c r="J145" s="30">
        <f t="shared" si="63"/>
        <v>3.9098926902782916</v>
      </c>
      <c r="K145" s="30">
        <f t="shared" si="63"/>
        <v>4.4385043608896328</v>
      </c>
      <c r="L145" s="30">
        <f t="shared" si="63"/>
        <v>4.647941966176651</v>
      </c>
      <c r="M145" s="30">
        <f t="shared" si="63"/>
        <v>4.6391891177721627</v>
      </c>
      <c r="N145" s="30">
        <f t="shared" si="63"/>
        <v>4.7437759117968961</v>
      </c>
      <c r="O145" s="30">
        <f t="shared" si="63"/>
        <v>4.8227514094256083</v>
      </c>
      <c r="P145" s="30">
        <f t="shared" si="63"/>
        <v>4.9734358443527302</v>
      </c>
      <c r="Q145" s="30">
        <f t="shared" si="63"/>
        <v>5.2521806526599129</v>
      </c>
    </row>
    <row r="146" spans="1:17" ht="12" customHeight="1" x14ac:dyDescent="0.25">
      <c r="A146" s="23" t="s">
        <v>47</v>
      </c>
      <c r="B146" s="22">
        <f t="shared" ref="B146:Q146" si="64">IF(B116=0,0,B116/B$26)</f>
        <v>15.418777989242068</v>
      </c>
      <c r="C146" s="22">
        <f t="shared" si="64"/>
        <v>15.506756614412094</v>
      </c>
      <c r="D146" s="22">
        <f t="shared" si="64"/>
        <v>15.579529104511234</v>
      </c>
      <c r="E146" s="22">
        <f t="shared" si="64"/>
        <v>15.651278630353817</v>
      </c>
      <c r="F146" s="22">
        <f t="shared" si="64"/>
        <v>15.797004754130477</v>
      </c>
      <c r="G146" s="22">
        <f t="shared" si="64"/>
        <v>15.899939502581415</v>
      </c>
      <c r="H146" s="22">
        <f t="shared" si="64"/>
        <v>16.047224389751797</v>
      </c>
      <c r="I146" s="22">
        <f t="shared" si="64"/>
        <v>16.093311868467751</v>
      </c>
      <c r="J146" s="22">
        <f t="shared" si="64"/>
        <v>16.182819520556951</v>
      </c>
      <c r="K146" s="22">
        <f t="shared" si="64"/>
        <v>16.16147089160626</v>
      </c>
      <c r="L146" s="22">
        <f t="shared" si="64"/>
        <v>16.206004525370165</v>
      </c>
      <c r="M146" s="22">
        <f t="shared" si="64"/>
        <v>16.338323745758174</v>
      </c>
      <c r="N146" s="22">
        <f t="shared" si="64"/>
        <v>16.469299716575833</v>
      </c>
      <c r="O146" s="22">
        <f t="shared" si="64"/>
        <v>16.599327910125108</v>
      </c>
      <c r="P146" s="22">
        <f t="shared" si="64"/>
        <v>16.714958281882161</v>
      </c>
      <c r="Q146" s="22">
        <f t="shared" si="64"/>
        <v>16.89084108830631</v>
      </c>
    </row>
    <row r="147" spans="1:17" ht="12" customHeight="1" x14ac:dyDescent="0.25">
      <c r="A147" s="29" t="s">
        <v>46</v>
      </c>
      <c r="B147" s="18">
        <f t="shared" ref="B147:Q147" si="65">IF(B117=0,0,B117/B$26)</f>
        <v>15.243765522236584</v>
      </c>
      <c r="C147" s="18">
        <f t="shared" si="65"/>
        <v>15.700567332541185</v>
      </c>
      <c r="D147" s="18">
        <f t="shared" si="65"/>
        <v>15.778482440752377</v>
      </c>
      <c r="E147" s="18">
        <f t="shared" si="65"/>
        <v>15.753928242462941</v>
      </c>
      <c r="F147" s="18">
        <f t="shared" si="65"/>
        <v>15.958093288209858</v>
      </c>
      <c r="G147" s="18">
        <f t="shared" si="65"/>
        <v>16.095122422943284</v>
      </c>
      <c r="H147" s="18">
        <f t="shared" si="65"/>
        <v>16.282519837113419</v>
      </c>
      <c r="I147" s="18">
        <f t="shared" si="65"/>
        <v>16.567054405482093</v>
      </c>
      <c r="J147" s="18">
        <f t="shared" si="65"/>
        <v>16.751980164360727</v>
      </c>
      <c r="K147" s="18">
        <f t="shared" si="65"/>
        <v>16.630809126691076</v>
      </c>
      <c r="L147" s="18">
        <f t="shared" si="65"/>
        <v>16.81850538325682</v>
      </c>
      <c r="M147" s="18">
        <f t="shared" si="65"/>
        <v>16.851880287019686</v>
      </c>
      <c r="N147" s="18">
        <f t="shared" si="65"/>
        <v>16.885022928694472</v>
      </c>
      <c r="O147" s="18">
        <f t="shared" si="65"/>
        <v>17.089374649429754</v>
      </c>
      <c r="P147" s="18">
        <f t="shared" si="65"/>
        <v>17.370488304686596</v>
      </c>
      <c r="Q147" s="18">
        <f t="shared" si="65"/>
        <v>17.436797395368799</v>
      </c>
    </row>
    <row r="148" spans="1:17" s="28" customFormat="1" ht="12" customHeight="1" x14ac:dyDescent="0.25"/>
    <row r="149" spans="1:17" ht="12.95" customHeight="1" x14ac:dyDescent="0.25">
      <c r="A149" s="27" t="s">
        <v>52</v>
      </c>
      <c r="B149" s="26">
        <f t="shared" ref="B149:Q149" si="66">IF(B119=0,0,B119/B$26)</f>
        <v>50.499837817478152</v>
      </c>
      <c r="C149" s="26">
        <f t="shared" si="66"/>
        <v>42.509228486176688</v>
      </c>
      <c r="D149" s="26">
        <f t="shared" si="66"/>
        <v>40.359586938604217</v>
      </c>
      <c r="E149" s="26">
        <f t="shared" si="66"/>
        <v>48.976815822125403</v>
      </c>
      <c r="F149" s="26">
        <f t="shared" si="66"/>
        <v>49.267045790387556</v>
      </c>
      <c r="G149" s="26">
        <f t="shared" si="66"/>
        <v>33.603542379618602</v>
      </c>
      <c r="H149" s="26">
        <f t="shared" si="66"/>
        <v>34.893592038249174</v>
      </c>
      <c r="I149" s="26">
        <f t="shared" si="66"/>
        <v>29.698322712718934</v>
      </c>
      <c r="J149" s="26">
        <f t="shared" si="66"/>
        <v>32.903122420104062</v>
      </c>
      <c r="K149" s="26">
        <f t="shared" si="66"/>
        <v>28.590332148548541</v>
      </c>
      <c r="L149" s="26">
        <f t="shared" si="66"/>
        <v>28.155002674228772</v>
      </c>
      <c r="M149" s="26">
        <f t="shared" si="66"/>
        <v>26.426427503949213</v>
      </c>
      <c r="N149" s="26">
        <f t="shared" si="66"/>
        <v>24.70121701647707</v>
      </c>
      <c r="O149" s="26">
        <f t="shared" si="66"/>
        <v>23.527658975130979</v>
      </c>
      <c r="P149" s="26">
        <f t="shared" si="66"/>
        <v>22.413965350930042</v>
      </c>
      <c r="Q149" s="26">
        <f t="shared" si="66"/>
        <v>22.135567199471989</v>
      </c>
    </row>
    <row r="150" spans="1:17" ht="12" customHeight="1" x14ac:dyDescent="0.25">
      <c r="A150" s="25" t="s">
        <v>48</v>
      </c>
      <c r="B150" s="24">
        <f t="shared" ref="B150:Q150" si="67">IF(B120=0,0,B120/B$26)</f>
        <v>50.499837817478152</v>
      </c>
      <c r="C150" s="24">
        <f t="shared" si="67"/>
        <v>42.509228486176688</v>
      </c>
      <c r="D150" s="24">
        <f t="shared" si="67"/>
        <v>40.359586938604217</v>
      </c>
      <c r="E150" s="24">
        <f t="shared" si="67"/>
        <v>48.976815822125403</v>
      </c>
      <c r="F150" s="24">
        <f t="shared" si="67"/>
        <v>49.267045790387556</v>
      </c>
      <c r="G150" s="24">
        <f t="shared" si="67"/>
        <v>33.603542379618602</v>
      </c>
      <c r="H150" s="24">
        <f t="shared" si="67"/>
        <v>34.893592038249174</v>
      </c>
      <c r="I150" s="24">
        <f t="shared" si="67"/>
        <v>29.698322712718934</v>
      </c>
      <c r="J150" s="24">
        <f t="shared" si="67"/>
        <v>32.903122420104062</v>
      </c>
      <c r="K150" s="24">
        <f t="shared" si="67"/>
        <v>28.590332148548541</v>
      </c>
      <c r="L150" s="24">
        <f t="shared" si="67"/>
        <v>28.155002674228772</v>
      </c>
      <c r="M150" s="24">
        <f t="shared" si="67"/>
        <v>26.426427503949213</v>
      </c>
      <c r="N150" s="24">
        <f t="shared" si="67"/>
        <v>24.70121701647707</v>
      </c>
      <c r="O150" s="24">
        <f t="shared" si="67"/>
        <v>23.527658975130979</v>
      </c>
      <c r="P150" s="24">
        <f t="shared" si="67"/>
        <v>22.413965350930042</v>
      </c>
      <c r="Q150" s="24">
        <f t="shared" si="67"/>
        <v>22.135567199471989</v>
      </c>
    </row>
    <row r="151" spans="1:17" ht="12" customHeight="1" x14ac:dyDescent="0.25">
      <c r="A151" s="23" t="s">
        <v>44</v>
      </c>
      <c r="B151" s="22">
        <f t="shared" ref="B151:Q151" si="68">IF(B121=0,0,B121/B$26)</f>
        <v>45.881402967666695</v>
      </c>
      <c r="C151" s="22">
        <f t="shared" si="68"/>
        <v>37.481866377405339</v>
      </c>
      <c r="D151" s="22">
        <f t="shared" si="68"/>
        <v>35.308381605436928</v>
      </c>
      <c r="E151" s="22">
        <f t="shared" si="68"/>
        <v>44.073012865493979</v>
      </c>
      <c r="F151" s="22">
        <f t="shared" si="68"/>
        <v>44.364085052333863</v>
      </c>
      <c r="G151" s="22">
        <f t="shared" si="68"/>
        <v>28.717691070513219</v>
      </c>
      <c r="H151" s="22">
        <f t="shared" si="68"/>
        <v>30.070057251420231</v>
      </c>
      <c r="I151" s="22">
        <f t="shared" si="68"/>
        <v>24.840728523030897</v>
      </c>
      <c r="J151" s="22">
        <f t="shared" si="68"/>
        <v>27.90085461817274</v>
      </c>
      <c r="K151" s="22">
        <f t="shared" si="68"/>
        <v>23.38373729933739</v>
      </c>
      <c r="L151" s="22">
        <f t="shared" si="68"/>
        <v>22.935940519031949</v>
      </c>
      <c r="M151" s="22">
        <f t="shared" si="68"/>
        <v>21.263379905243184</v>
      </c>
      <c r="N151" s="22">
        <f t="shared" si="68"/>
        <v>19.580908965267447</v>
      </c>
      <c r="O151" s="22">
        <f t="shared" si="68"/>
        <v>18.42242371990255</v>
      </c>
      <c r="P151" s="22">
        <f t="shared" si="68"/>
        <v>17.358930970951189</v>
      </c>
      <c r="Q151" s="22">
        <f t="shared" si="68"/>
        <v>17.182119100144771</v>
      </c>
    </row>
    <row r="152" spans="1:17" ht="12" customHeight="1" x14ac:dyDescent="0.25">
      <c r="A152" s="23" t="s">
        <v>43</v>
      </c>
      <c r="B152" s="22">
        <f t="shared" ref="B152:Q152" si="69">IF(B122=0,0,B122/B$26)</f>
        <v>0</v>
      </c>
      <c r="C152" s="22">
        <f t="shared" si="69"/>
        <v>0</v>
      </c>
      <c r="D152" s="22">
        <f t="shared" si="69"/>
        <v>0</v>
      </c>
      <c r="E152" s="22">
        <f t="shared" si="69"/>
        <v>0</v>
      </c>
      <c r="F152" s="22">
        <f t="shared" si="69"/>
        <v>0</v>
      </c>
      <c r="G152" s="22">
        <f t="shared" si="69"/>
        <v>8.982265046719838E-4</v>
      </c>
      <c r="H152" s="22">
        <f t="shared" si="69"/>
        <v>1.1197149915247498E-3</v>
      </c>
      <c r="I152" s="22">
        <f t="shared" si="69"/>
        <v>1.5327008087132757E-3</v>
      </c>
      <c r="J152" s="22">
        <f t="shared" si="69"/>
        <v>1.5553387314870041E-3</v>
      </c>
      <c r="K152" s="22">
        <f t="shared" si="69"/>
        <v>2.0584253211904176E-3</v>
      </c>
      <c r="L152" s="22">
        <f t="shared" si="69"/>
        <v>2.0839834578495007E-3</v>
      </c>
      <c r="M152" s="22">
        <f t="shared" si="69"/>
        <v>2.1828977601162352E-3</v>
      </c>
      <c r="N152" s="22">
        <f t="shared" si="69"/>
        <v>2.2718319010686171E-3</v>
      </c>
      <c r="O152" s="22">
        <f t="shared" si="69"/>
        <v>2.7988982526183431E-3</v>
      </c>
      <c r="P152" s="22">
        <f t="shared" si="69"/>
        <v>3.8398478764160564E-3</v>
      </c>
      <c r="Q152" s="22">
        <f t="shared" si="69"/>
        <v>5.3494044637073497E-3</v>
      </c>
    </row>
    <row r="153" spans="1:17" ht="12" customHeight="1" x14ac:dyDescent="0.25">
      <c r="A153" s="23" t="s">
        <v>47</v>
      </c>
      <c r="B153" s="22">
        <f t="shared" ref="B153:Q153" si="70">IF(B123=0,0,B123/B$26)</f>
        <v>2.0389415109747349</v>
      </c>
      <c r="C153" s="22">
        <f t="shared" si="70"/>
        <v>2.0134929441381608</v>
      </c>
      <c r="D153" s="22">
        <f t="shared" si="70"/>
        <v>2.059254119470955</v>
      </c>
      <c r="E153" s="22">
        <f t="shared" si="70"/>
        <v>2.021262329950694</v>
      </c>
      <c r="F153" s="22">
        <f t="shared" si="70"/>
        <v>2.0002611671498314</v>
      </c>
      <c r="G153" s="22">
        <f t="shared" si="70"/>
        <v>2.0454491749015187</v>
      </c>
      <c r="H153" s="22">
        <f t="shared" si="70"/>
        <v>2.0786991870504887</v>
      </c>
      <c r="I153" s="22">
        <f t="shared" si="70"/>
        <v>2.1057180728481213</v>
      </c>
      <c r="J153" s="22">
        <f t="shared" si="70"/>
        <v>2.1875640140961026</v>
      </c>
      <c r="K153" s="22">
        <f t="shared" si="70"/>
        <v>2.3361145816485003</v>
      </c>
      <c r="L153" s="22">
        <f t="shared" si="70"/>
        <v>2.342894433899203</v>
      </c>
      <c r="M153" s="22">
        <f t="shared" si="70"/>
        <v>2.3122711749673557</v>
      </c>
      <c r="N153" s="22">
        <f t="shared" si="70"/>
        <v>2.3065133562831766</v>
      </c>
      <c r="O153" s="22">
        <f t="shared" si="70"/>
        <v>2.3010398609685874</v>
      </c>
      <c r="P153" s="22">
        <f t="shared" si="70"/>
        <v>2.2667918268721237</v>
      </c>
      <c r="Q153" s="22">
        <f t="shared" si="70"/>
        <v>2.2303322626687518</v>
      </c>
    </row>
    <row r="154" spans="1:17" ht="12" customHeight="1" x14ac:dyDescent="0.25">
      <c r="A154" s="21" t="s">
        <v>46</v>
      </c>
      <c r="B154" s="20">
        <f t="shared" ref="B154:Q154" si="71">IF(B124=0,0,B124/B$26)</f>
        <v>2.5794933388367238</v>
      </c>
      <c r="C154" s="20">
        <f t="shared" si="71"/>
        <v>3.0138691646331925</v>
      </c>
      <c r="D154" s="20">
        <f t="shared" si="71"/>
        <v>2.9919512136963378</v>
      </c>
      <c r="E154" s="20">
        <f t="shared" si="71"/>
        <v>2.8825406266807247</v>
      </c>
      <c r="F154" s="20">
        <f t="shared" si="71"/>
        <v>2.9026995709038617</v>
      </c>
      <c r="G154" s="20">
        <f t="shared" si="71"/>
        <v>2.839503907699195</v>
      </c>
      <c r="H154" s="20">
        <f t="shared" si="71"/>
        <v>2.7437158847869298</v>
      </c>
      <c r="I154" s="20">
        <f t="shared" si="71"/>
        <v>2.7503434160312064</v>
      </c>
      <c r="J154" s="20">
        <f t="shared" si="71"/>
        <v>2.8131484491037364</v>
      </c>
      <c r="K154" s="20">
        <f t="shared" si="71"/>
        <v>2.8684218422414616</v>
      </c>
      <c r="L154" s="20">
        <f t="shared" si="71"/>
        <v>2.8740837378397699</v>
      </c>
      <c r="M154" s="20">
        <f t="shared" si="71"/>
        <v>2.8485935259785622</v>
      </c>
      <c r="N154" s="20">
        <f t="shared" si="71"/>
        <v>2.8115228630253752</v>
      </c>
      <c r="O154" s="20">
        <f t="shared" si="71"/>
        <v>2.8013964960072255</v>
      </c>
      <c r="P154" s="20">
        <f t="shared" si="71"/>
        <v>2.7844027052303124</v>
      </c>
      <c r="Q154" s="20">
        <f t="shared" si="71"/>
        <v>2.7177664321947637</v>
      </c>
    </row>
    <row r="155" spans="1:17" ht="12" customHeight="1" x14ac:dyDescent="0.25">
      <c r="A155" s="19" t="s">
        <v>45</v>
      </c>
      <c r="B155" s="18">
        <f t="shared" ref="B155:Q155" si="72">IF(B125=0,0,B125/B$26)</f>
        <v>0</v>
      </c>
      <c r="C155" s="18">
        <f t="shared" si="72"/>
        <v>0</v>
      </c>
      <c r="D155" s="18">
        <f t="shared" si="72"/>
        <v>0</v>
      </c>
      <c r="E155" s="18">
        <f t="shared" si="72"/>
        <v>0</v>
      </c>
      <c r="F155" s="18">
        <f t="shared" si="72"/>
        <v>0</v>
      </c>
      <c r="G155" s="18">
        <f t="shared" si="72"/>
        <v>0</v>
      </c>
      <c r="H155" s="18">
        <f t="shared" si="72"/>
        <v>0</v>
      </c>
      <c r="I155" s="18">
        <f t="shared" si="72"/>
        <v>0</v>
      </c>
      <c r="J155" s="18">
        <f t="shared" si="72"/>
        <v>0</v>
      </c>
      <c r="K155" s="18">
        <f t="shared" si="72"/>
        <v>0</v>
      </c>
      <c r="L155" s="18">
        <f t="shared" si="72"/>
        <v>0</v>
      </c>
      <c r="M155" s="18">
        <f t="shared" si="72"/>
        <v>0</v>
      </c>
      <c r="N155" s="18">
        <f t="shared" si="72"/>
        <v>0</v>
      </c>
      <c r="O155" s="18">
        <f t="shared" si="72"/>
        <v>0</v>
      </c>
      <c r="P155" s="18">
        <f t="shared" si="72"/>
        <v>0</v>
      </c>
      <c r="Q155" s="18">
        <f t="shared" si="72"/>
        <v>0</v>
      </c>
    </row>
    <row r="157" spans="1:17" s="28" customFormat="1" ht="6.6" customHeight="1" x14ac:dyDescent="0.25">
      <c r="A157" s="35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</row>
    <row r="158" spans="1:17" s="28" customFormat="1" ht="12" customHeight="1" x14ac:dyDescent="0.25">
      <c r="B158" s="33"/>
    </row>
    <row r="159" spans="1:17" ht="12.95" customHeight="1" x14ac:dyDescent="0.25">
      <c r="A159" s="27" t="s">
        <v>51</v>
      </c>
      <c r="B159" s="26">
        <f t="shared" ref="B159:Q159" si="73">IF(B105=0,0,B105/B$23)</f>
        <v>14076.214052276278</v>
      </c>
      <c r="C159" s="26">
        <f t="shared" si="73"/>
        <v>14008.80179919253</v>
      </c>
      <c r="D159" s="26">
        <f t="shared" si="73"/>
        <v>13055.127750744901</v>
      </c>
      <c r="E159" s="26">
        <f t="shared" si="73"/>
        <v>14433.005924119723</v>
      </c>
      <c r="F159" s="26">
        <f t="shared" si="73"/>
        <v>14665.976080406403</v>
      </c>
      <c r="G159" s="26">
        <f t="shared" si="73"/>
        <v>13246.235755187226</v>
      </c>
      <c r="H159" s="26">
        <f t="shared" si="73"/>
        <v>12858.938095734989</v>
      </c>
      <c r="I159" s="26">
        <f t="shared" si="73"/>
        <v>12035.391624963067</v>
      </c>
      <c r="J159" s="26">
        <f t="shared" si="73"/>
        <v>12498.155170320375</v>
      </c>
      <c r="K159" s="26">
        <f t="shared" si="73"/>
        <v>11576.238584076949</v>
      </c>
      <c r="L159" s="26">
        <f t="shared" si="73"/>
        <v>11864.117083270205</v>
      </c>
      <c r="M159" s="26">
        <f t="shared" si="73"/>
        <v>11561.477292840691</v>
      </c>
      <c r="N159" s="26">
        <f t="shared" si="73"/>
        <v>11169.452727961096</v>
      </c>
      <c r="O159" s="26">
        <f t="shared" si="73"/>
        <v>10845.998713622897</v>
      </c>
      <c r="P159" s="26">
        <f t="shared" si="73"/>
        <v>10424.285607602869</v>
      </c>
      <c r="Q159" s="26">
        <f t="shared" si="73"/>
        <v>10532.052658946897</v>
      </c>
    </row>
    <row r="160" spans="1:17" ht="12" customHeight="1" x14ac:dyDescent="0.25">
      <c r="A160" s="25" t="s">
        <v>48</v>
      </c>
      <c r="B160" s="24">
        <f t="shared" ref="B160:Q160" si="74">IF(B106=0,0,B106/B$23)</f>
        <v>12235.833968498377</v>
      </c>
      <c r="C160" s="24">
        <f t="shared" si="74"/>
        <v>12117.982180684408</v>
      </c>
      <c r="D160" s="24">
        <f t="shared" si="74"/>
        <v>11150.672060387633</v>
      </c>
      <c r="E160" s="24">
        <f t="shared" si="74"/>
        <v>12481.989607465237</v>
      </c>
      <c r="F160" s="24">
        <f t="shared" si="74"/>
        <v>12632.197910038913</v>
      </c>
      <c r="G160" s="24">
        <f t="shared" si="74"/>
        <v>11153.336558177973</v>
      </c>
      <c r="H160" s="24">
        <f t="shared" si="74"/>
        <v>10714.60686135811</v>
      </c>
      <c r="I160" s="24">
        <f t="shared" si="74"/>
        <v>9857.8811664886489</v>
      </c>
      <c r="J160" s="24">
        <f t="shared" si="74"/>
        <v>10321.451069248875</v>
      </c>
      <c r="K160" s="24">
        <f t="shared" si="74"/>
        <v>9395.2839860182175</v>
      </c>
      <c r="L160" s="24">
        <f t="shared" si="74"/>
        <v>9641.0152941909655</v>
      </c>
      <c r="M160" s="24">
        <f t="shared" si="74"/>
        <v>9278.4951022286496</v>
      </c>
      <c r="N160" s="24">
        <f t="shared" si="74"/>
        <v>8874.0038889707321</v>
      </c>
      <c r="O160" s="24">
        <f t="shared" si="74"/>
        <v>8554.8428290869015</v>
      </c>
      <c r="P160" s="24">
        <f t="shared" si="74"/>
        <v>8131.7757692997329</v>
      </c>
      <c r="Q160" s="24">
        <f t="shared" si="74"/>
        <v>8226.6035339627979</v>
      </c>
    </row>
    <row r="161" spans="1:17" ht="12" customHeight="1" x14ac:dyDescent="0.25">
      <c r="A161" s="23" t="s">
        <v>44</v>
      </c>
      <c r="B161" s="22">
        <f t="shared" ref="B161:Q161" si="75">IF(B107=0,0,B107/B$23)</f>
        <v>10357.453331613258</v>
      </c>
      <c r="C161" s="22">
        <f t="shared" si="75"/>
        <v>10174.661888372613</v>
      </c>
      <c r="D161" s="22">
        <f t="shared" si="75"/>
        <v>9211.3425421231605</v>
      </c>
      <c r="E161" s="22">
        <f t="shared" si="75"/>
        <v>10525.046928813685</v>
      </c>
      <c r="F161" s="22">
        <f t="shared" si="75"/>
        <v>10603.543150865733</v>
      </c>
      <c r="G161" s="22">
        <f t="shared" si="75"/>
        <v>9084.8686240681982</v>
      </c>
      <c r="H161" s="22">
        <f t="shared" si="75"/>
        <v>8605.1142556681207</v>
      </c>
      <c r="I161" s="22">
        <f t="shared" si="75"/>
        <v>7720.5218488753662</v>
      </c>
      <c r="J161" s="22">
        <f t="shared" si="75"/>
        <v>8194.629598976031</v>
      </c>
      <c r="K161" s="22">
        <f t="shared" si="75"/>
        <v>7317.7501262551623</v>
      </c>
      <c r="L161" s="22">
        <f t="shared" si="75"/>
        <v>7528.2237555160445</v>
      </c>
      <c r="M161" s="22">
        <f t="shared" si="75"/>
        <v>7119.0930649499769</v>
      </c>
      <c r="N161" s="22">
        <f t="shared" si="75"/>
        <v>6718.2842345263116</v>
      </c>
      <c r="O161" s="22">
        <f t="shared" si="75"/>
        <v>6402.531708681614</v>
      </c>
      <c r="P161" s="22">
        <f t="shared" si="75"/>
        <v>5961.7655540346786</v>
      </c>
      <c r="Q161" s="22">
        <f t="shared" si="75"/>
        <v>6033.3333027256658</v>
      </c>
    </row>
    <row r="162" spans="1:17" ht="12" customHeight="1" x14ac:dyDescent="0.25">
      <c r="A162" s="23" t="s">
        <v>43</v>
      </c>
      <c r="B162" s="22">
        <f t="shared" ref="B162:Q162" si="76">IF(B108=0,0,B108/B$23)</f>
        <v>24.347329607750403</v>
      </c>
      <c r="C162" s="22">
        <f t="shared" si="76"/>
        <v>27.084429556678277</v>
      </c>
      <c r="D162" s="22">
        <f t="shared" si="76"/>
        <v>33.931982805248637</v>
      </c>
      <c r="E162" s="22">
        <f t="shared" si="76"/>
        <v>37.756102641007367</v>
      </c>
      <c r="F162" s="22">
        <f t="shared" si="76"/>
        <v>42.891685173773411</v>
      </c>
      <c r="G162" s="22">
        <f t="shared" si="76"/>
        <v>52.411775288754733</v>
      </c>
      <c r="H162" s="22">
        <f t="shared" si="76"/>
        <v>62.489145392623357</v>
      </c>
      <c r="I162" s="22">
        <f t="shared" si="76"/>
        <v>73.944950280725024</v>
      </c>
      <c r="J162" s="22">
        <f t="shared" si="76"/>
        <v>76.169401494931492</v>
      </c>
      <c r="K162" s="22">
        <f t="shared" si="76"/>
        <v>83.730987280389499</v>
      </c>
      <c r="L162" s="22">
        <f t="shared" si="76"/>
        <v>88.257515011748538</v>
      </c>
      <c r="M162" s="22">
        <f t="shared" si="76"/>
        <v>89.229721888270745</v>
      </c>
      <c r="N162" s="22">
        <f t="shared" si="76"/>
        <v>88.623299589001476</v>
      </c>
      <c r="O162" s="22">
        <f t="shared" si="76"/>
        <v>87.712635737390144</v>
      </c>
      <c r="P162" s="22">
        <f t="shared" si="76"/>
        <v>87.427671434594373</v>
      </c>
      <c r="Q162" s="22">
        <f t="shared" si="76"/>
        <v>85.986456043354821</v>
      </c>
    </row>
    <row r="163" spans="1:17" ht="12" customHeight="1" x14ac:dyDescent="0.25">
      <c r="A163" s="23" t="s">
        <v>47</v>
      </c>
      <c r="B163" s="22">
        <f t="shared" ref="B163:Q163" si="77">IF(B109=0,0,B109/B$23)</f>
        <v>876.97284466061649</v>
      </c>
      <c r="C163" s="22">
        <f t="shared" si="77"/>
        <v>887.65073136030719</v>
      </c>
      <c r="D163" s="22">
        <f t="shared" si="77"/>
        <v>883.56216121762907</v>
      </c>
      <c r="E163" s="22">
        <f t="shared" si="77"/>
        <v>893.27406212030928</v>
      </c>
      <c r="F163" s="22">
        <f t="shared" si="77"/>
        <v>921.66442171241113</v>
      </c>
      <c r="G163" s="22">
        <f t="shared" si="77"/>
        <v>936.55377377905074</v>
      </c>
      <c r="H163" s="22">
        <f t="shared" si="77"/>
        <v>952.12130608865459</v>
      </c>
      <c r="I163" s="22">
        <f t="shared" si="77"/>
        <v>953.27134233720756</v>
      </c>
      <c r="J163" s="22">
        <f t="shared" si="77"/>
        <v>945.21058408372812</v>
      </c>
      <c r="K163" s="22">
        <f t="shared" si="77"/>
        <v>922.20150523513769</v>
      </c>
      <c r="L163" s="22">
        <f t="shared" si="77"/>
        <v>932.78695229589937</v>
      </c>
      <c r="M163" s="22">
        <f t="shared" si="77"/>
        <v>956.76756162654419</v>
      </c>
      <c r="N163" s="22">
        <f t="shared" si="77"/>
        <v>958.99577025539679</v>
      </c>
      <c r="O163" s="22">
        <f t="shared" si="77"/>
        <v>956.11941834334891</v>
      </c>
      <c r="P163" s="22">
        <f t="shared" si="77"/>
        <v>957.38687628102389</v>
      </c>
      <c r="Q163" s="22">
        <f t="shared" si="77"/>
        <v>971.23151180563991</v>
      </c>
    </row>
    <row r="164" spans="1:17" ht="12" customHeight="1" x14ac:dyDescent="0.25">
      <c r="A164" s="21" t="s">
        <v>46</v>
      </c>
      <c r="B164" s="20">
        <f t="shared" ref="B164:Q164" si="78">IF(B110=0,0,B110/B$23)</f>
        <v>977.06046261674999</v>
      </c>
      <c r="C164" s="20">
        <f t="shared" si="78"/>
        <v>1028.5851313948108</v>
      </c>
      <c r="D164" s="20">
        <f t="shared" si="78"/>
        <v>1021.835374241594</v>
      </c>
      <c r="E164" s="20">
        <f t="shared" si="78"/>
        <v>1025.9125138902373</v>
      </c>
      <c r="F164" s="20">
        <f t="shared" si="78"/>
        <v>1064.0986522869944</v>
      </c>
      <c r="G164" s="20">
        <f t="shared" si="78"/>
        <v>1079.5023850419714</v>
      </c>
      <c r="H164" s="20">
        <f t="shared" si="78"/>
        <v>1094.8821542087119</v>
      </c>
      <c r="I164" s="20">
        <f t="shared" si="78"/>
        <v>1110.1430249953501</v>
      </c>
      <c r="J164" s="20">
        <f t="shared" si="78"/>
        <v>1105.4414846941866</v>
      </c>
      <c r="K164" s="20">
        <f t="shared" si="78"/>
        <v>1071.6013672475283</v>
      </c>
      <c r="L164" s="20">
        <f t="shared" si="78"/>
        <v>1091.7470713672724</v>
      </c>
      <c r="M164" s="20">
        <f t="shared" si="78"/>
        <v>1113.4047537638567</v>
      </c>
      <c r="N164" s="20">
        <f t="shared" si="78"/>
        <v>1108.1005846000214</v>
      </c>
      <c r="O164" s="20">
        <f t="shared" si="78"/>
        <v>1108.4790663245487</v>
      </c>
      <c r="P164" s="20">
        <f t="shared" si="78"/>
        <v>1125.1956675494364</v>
      </c>
      <c r="Q164" s="20">
        <f t="shared" si="78"/>
        <v>1136.0522633881369</v>
      </c>
    </row>
    <row r="165" spans="1:17" ht="12" customHeight="1" x14ac:dyDescent="0.25">
      <c r="A165" s="19" t="s">
        <v>45</v>
      </c>
      <c r="B165" s="18">
        <f t="shared" ref="B165:Q165" si="79">IF(B111=0,0,B111/B$23)</f>
        <v>1840.3800837779029</v>
      </c>
      <c r="C165" s="18">
        <f t="shared" si="79"/>
        <v>1890.8196185081206</v>
      </c>
      <c r="D165" s="18">
        <f t="shared" si="79"/>
        <v>1904.4556903572691</v>
      </c>
      <c r="E165" s="18">
        <f t="shared" si="79"/>
        <v>1951.0163166544849</v>
      </c>
      <c r="F165" s="18">
        <f t="shared" si="79"/>
        <v>2033.7781703674889</v>
      </c>
      <c r="G165" s="18">
        <f t="shared" si="79"/>
        <v>2092.8991970092543</v>
      </c>
      <c r="H165" s="18">
        <f t="shared" si="79"/>
        <v>2144.3312343768785</v>
      </c>
      <c r="I165" s="18">
        <f t="shared" si="79"/>
        <v>2177.5104584744176</v>
      </c>
      <c r="J165" s="18">
        <f t="shared" si="79"/>
        <v>2176.7041010714993</v>
      </c>
      <c r="K165" s="18">
        <f t="shared" si="79"/>
        <v>2180.9545980587332</v>
      </c>
      <c r="L165" s="18">
        <f t="shared" si="79"/>
        <v>2223.1017890792391</v>
      </c>
      <c r="M165" s="18">
        <f t="shared" si="79"/>
        <v>2282.9821906120419</v>
      </c>
      <c r="N165" s="18">
        <f t="shared" si="79"/>
        <v>2295.4488389903645</v>
      </c>
      <c r="O165" s="18">
        <f t="shared" si="79"/>
        <v>2291.155884535995</v>
      </c>
      <c r="P165" s="18">
        <f t="shared" si="79"/>
        <v>2292.5098383031354</v>
      </c>
      <c r="Q165" s="18">
        <f t="shared" si="79"/>
        <v>2305.4491249840985</v>
      </c>
    </row>
    <row r="166" spans="1:17" s="28" customFormat="1" ht="12" customHeight="1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</row>
    <row r="167" spans="1:17" ht="12.95" customHeight="1" x14ac:dyDescent="0.25">
      <c r="A167" s="32" t="s">
        <v>50</v>
      </c>
      <c r="B167" s="31">
        <f t="shared" ref="B167:Q167" si="80">IF(B113=0,0,B113/B$23)</f>
        <v>7579.8495442078129</v>
      </c>
      <c r="C167" s="31">
        <f t="shared" si="80"/>
        <v>7720.2623158612314</v>
      </c>
      <c r="D167" s="31">
        <f t="shared" si="80"/>
        <v>7131.9323855249349</v>
      </c>
      <c r="E167" s="31">
        <f t="shared" si="80"/>
        <v>7938.3793484570515</v>
      </c>
      <c r="F167" s="31">
        <f t="shared" si="80"/>
        <v>8071.5662148775591</v>
      </c>
      <c r="G167" s="31">
        <f t="shared" si="80"/>
        <v>7476.9805570754052</v>
      </c>
      <c r="H167" s="31">
        <f t="shared" si="80"/>
        <v>7184.9521023982315</v>
      </c>
      <c r="I167" s="31">
        <f t="shared" si="80"/>
        <v>6741.38248859328</v>
      </c>
      <c r="J167" s="31">
        <f t="shared" si="80"/>
        <v>7111.1705355778931</v>
      </c>
      <c r="K167" s="31">
        <f t="shared" si="80"/>
        <v>6562.4996765617607</v>
      </c>
      <c r="L167" s="31">
        <f t="shared" si="80"/>
        <v>6811.9896044718853</v>
      </c>
      <c r="M167" s="31">
        <f t="shared" si="80"/>
        <v>6606.0038712587175</v>
      </c>
      <c r="N167" s="31">
        <f t="shared" si="80"/>
        <v>6405.0325467033608</v>
      </c>
      <c r="O167" s="31">
        <f t="shared" si="80"/>
        <v>6255.0046244820014</v>
      </c>
      <c r="P167" s="31">
        <f t="shared" si="80"/>
        <v>6036.881185219514</v>
      </c>
      <c r="Q167" s="31">
        <f t="shared" si="80"/>
        <v>6223.4343196429736</v>
      </c>
    </row>
    <row r="168" spans="1:17" ht="12" customHeight="1" x14ac:dyDescent="0.25">
      <c r="A168" s="23" t="s">
        <v>44</v>
      </c>
      <c r="B168" s="22">
        <f t="shared" ref="B168:Q168" si="81">IF(B114=0,0,B114/B$23)</f>
        <v>6477.841510460893</v>
      </c>
      <c r="C168" s="22">
        <f t="shared" si="81"/>
        <v>6578.1332069233322</v>
      </c>
      <c r="D168" s="22">
        <f t="shared" si="81"/>
        <v>5975.4481802884829</v>
      </c>
      <c r="E168" s="22">
        <f t="shared" si="81"/>
        <v>6755.9692223921966</v>
      </c>
      <c r="F168" s="22">
        <f t="shared" si="81"/>
        <v>6830.5209161006624</v>
      </c>
      <c r="G168" s="22">
        <f t="shared" si="81"/>
        <v>6186.9418655162672</v>
      </c>
      <c r="H168" s="22">
        <f t="shared" si="81"/>
        <v>5842.4283612902473</v>
      </c>
      <c r="I168" s="22">
        <f t="shared" si="81"/>
        <v>5354.1328560691309</v>
      </c>
      <c r="J168" s="22">
        <f t="shared" si="81"/>
        <v>5718.3194725973517</v>
      </c>
      <c r="K168" s="22">
        <f t="shared" si="81"/>
        <v>5183.6004770443533</v>
      </c>
      <c r="L168" s="22">
        <f t="shared" si="81"/>
        <v>5393.749829320036</v>
      </c>
      <c r="M168" s="22">
        <f t="shared" si="81"/>
        <v>5143.1276935427813</v>
      </c>
      <c r="N168" s="22">
        <f t="shared" si="81"/>
        <v>4927.8851156154278</v>
      </c>
      <c r="O168" s="22">
        <f t="shared" si="81"/>
        <v>4766.1034712602222</v>
      </c>
      <c r="P168" s="22">
        <f t="shared" si="81"/>
        <v>4520.3991944051486</v>
      </c>
      <c r="Q168" s="22">
        <f t="shared" si="81"/>
        <v>4665.6082433497595</v>
      </c>
    </row>
    <row r="169" spans="1:17" ht="12" customHeight="1" x14ac:dyDescent="0.25">
      <c r="A169" s="23" t="s">
        <v>43</v>
      </c>
      <c r="B169" s="30">
        <f t="shared" ref="B169:Q169" si="82">IF(B115=0,0,B115/B$23)</f>
        <v>39.761868151101567</v>
      </c>
      <c r="C169" s="30">
        <f t="shared" si="82"/>
        <v>45.702749712686526</v>
      </c>
      <c r="D169" s="30">
        <f t="shared" si="82"/>
        <v>59.591833220064828</v>
      </c>
      <c r="E169" s="30">
        <f t="shared" si="82"/>
        <v>67.632979589056987</v>
      </c>
      <c r="F169" s="30">
        <f t="shared" si="82"/>
        <v>78.196962175040866</v>
      </c>
      <c r="G169" s="30">
        <f t="shared" si="82"/>
        <v>97.570219861215421</v>
      </c>
      <c r="H169" s="30">
        <f t="shared" si="82"/>
        <v>118.3234788004025</v>
      </c>
      <c r="I169" s="30">
        <f t="shared" si="82"/>
        <v>142.18753226668824</v>
      </c>
      <c r="J169" s="30">
        <f t="shared" si="82"/>
        <v>147.80685734426632</v>
      </c>
      <c r="K169" s="30">
        <f t="shared" si="82"/>
        <v>164.38681624195442</v>
      </c>
      <c r="L169" s="30">
        <f t="shared" si="82"/>
        <v>174.97921799557867</v>
      </c>
      <c r="M169" s="30">
        <f t="shared" si="82"/>
        <v>179.39910421770091</v>
      </c>
      <c r="N169" s="30">
        <f t="shared" si="82"/>
        <v>183.926670021902</v>
      </c>
      <c r="O169" s="30">
        <f t="shared" si="82"/>
        <v>186.45362340719356</v>
      </c>
      <c r="P169" s="30">
        <f t="shared" si="82"/>
        <v>193.09630539917151</v>
      </c>
      <c r="Q169" s="30">
        <f t="shared" si="82"/>
        <v>206.72110577193374</v>
      </c>
    </row>
    <row r="170" spans="1:17" ht="12" customHeight="1" x14ac:dyDescent="0.25">
      <c r="A170" s="23" t="s">
        <v>47</v>
      </c>
      <c r="B170" s="22">
        <f t="shared" ref="B170:Q170" si="83">IF(B116=0,0,B116/B$23)</f>
        <v>534.15457172084268</v>
      </c>
      <c r="C170" s="22">
        <f t="shared" si="83"/>
        <v>544.80854324554161</v>
      </c>
      <c r="D170" s="22">
        <f t="shared" si="83"/>
        <v>544.96652664594194</v>
      </c>
      <c r="E170" s="22">
        <f t="shared" si="83"/>
        <v>555.56671863052031</v>
      </c>
      <c r="F170" s="22">
        <f t="shared" si="83"/>
        <v>578.47469647674848</v>
      </c>
      <c r="G170" s="22">
        <f t="shared" si="83"/>
        <v>592.59696395857986</v>
      </c>
      <c r="H170" s="22">
        <f t="shared" si="83"/>
        <v>607.64527456169196</v>
      </c>
      <c r="I170" s="22">
        <f t="shared" si="83"/>
        <v>613.50116244821686</v>
      </c>
      <c r="J170" s="22">
        <f t="shared" si="83"/>
        <v>611.76402673412531</v>
      </c>
      <c r="K170" s="22">
        <f t="shared" si="83"/>
        <v>598.56486096268486</v>
      </c>
      <c r="L170" s="22">
        <f t="shared" si="83"/>
        <v>610.10099078640371</v>
      </c>
      <c r="M170" s="22">
        <f t="shared" si="83"/>
        <v>631.80882908592764</v>
      </c>
      <c r="N170" s="22">
        <f t="shared" si="83"/>
        <v>638.55112694710692</v>
      </c>
      <c r="O170" s="22">
        <f t="shared" si="83"/>
        <v>641.75085386281614</v>
      </c>
      <c r="P170" s="22">
        <f t="shared" si="83"/>
        <v>648.96719092046237</v>
      </c>
      <c r="Q170" s="22">
        <f t="shared" si="83"/>
        <v>664.80831070126294</v>
      </c>
    </row>
    <row r="171" spans="1:17" ht="12" customHeight="1" x14ac:dyDescent="0.25">
      <c r="A171" s="29" t="s">
        <v>46</v>
      </c>
      <c r="B171" s="18">
        <f t="shared" ref="B171:Q171" si="84">IF(B117=0,0,B117/B$23)</f>
        <v>528.09159387497527</v>
      </c>
      <c r="C171" s="18">
        <f t="shared" si="84"/>
        <v>551.61781597967013</v>
      </c>
      <c r="D171" s="18">
        <f t="shared" si="84"/>
        <v>551.92584537044456</v>
      </c>
      <c r="E171" s="18">
        <f t="shared" si="84"/>
        <v>559.2104278452781</v>
      </c>
      <c r="F171" s="18">
        <f t="shared" si="84"/>
        <v>584.37364012510625</v>
      </c>
      <c r="G171" s="18">
        <f t="shared" si="84"/>
        <v>599.87150773934286</v>
      </c>
      <c r="H171" s="18">
        <f t="shared" si="84"/>
        <v>616.5549877458908</v>
      </c>
      <c r="I171" s="18">
        <f t="shared" si="84"/>
        <v>631.56093780924311</v>
      </c>
      <c r="J171" s="18">
        <f t="shared" si="84"/>
        <v>633.28017890215006</v>
      </c>
      <c r="K171" s="18">
        <f t="shared" si="84"/>
        <v>615.94752231276777</v>
      </c>
      <c r="L171" s="18">
        <f t="shared" si="84"/>
        <v>633.1595663698655</v>
      </c>
      <c r="M171" s="18">
        <f t="shared" si="84"/>
        <v>651.66824441230688</v>
      </c>
      <c r="N171" s="18">
        <f t="shared" si="84"/>
        <v>654.66963411892368</v>
      </c>
      <c r="O171" s="18">
        <f t="shared" si="84"/>
        <v>660.69667595177054</v>
      </c>
      <c r="P171" s="18">
        <f t="shared" si="84"/>
        <v>674.41849449473114</v>
      </c>
      <c r="Q171" s="18">
        <f t="shared" si="84"/>
        <v>686.29665982001643</v>
      </c>
    </row>
    <row r="172" spans="1:17" s="28" customFormat="1" ht="12" customHeight="1" x14ac:dyDescent="0.25"/>
    <row r="173" spans="1:17" ht="12.95" customHeight="1" x14ac:dyDescent="0.25">
      <c r="A173" s="27" t="s">
        <v>49</v>
      </c>
      <c r="B173" s="26">
        <f t="shared" ref="B173:Q173" si="85">IF(B119=0,0,B119/B$23)</f>
        <v>1749.4719270351877</v>
      </c>
      <c r="C173" s="26">
        <f t="shared" si="85"/>
        <v>1493.5032142389655</v>
      </c>
      <c r="D173" s="26">
        <f t="shared" si="85"/>
        <v>1411.7643584251377</v>
      </c>
      <c r="E173" s="26">
        <f t="shared" si="85"/>
        <v>1738.509006062877</v>
      </c>
      <c r="F173" s="26">
        <f t="shared" si="85"/>
        <v>1804.122984292236</v>
      </c>
      <c r="G173" s="26">
        <f t="shared" si="85"/>
        <v>1252.4171673220799</v>
      </c>
      <c r="H173" s="26">
        <f t="shared" si="85"/>
        <v>1321.2830954159504</v>
      </c>
      <c r="I173" s="26">
        <f t="shared" si="85"/>
        <v>1132.1445614133911</v>
      </c>
      <c r="J173" s="26">
        <f t="shared" si="85"/>
        <v>1243.8467004021791</v>
      </c>
      <c r="K173" s="26">
        <f t="shared" si="85"/>
        <v>1058.8867994843808</v>
      </c>
      <c r="L173" s="26">
        <f t="shared" si="85"/>
        <v>1059.9401598493919</v>
      </c>
      <c r="M173" s="26">
        <f t="shared" si="85"/>
        <v>1021.9194133993772</v>
      </c>
      <c r="N173" s="26">
        <f t="shared" si="85"/>
        <v>957.72074309640914</v>
      </c>
      <c r="O173" s="26">
        <f t="shared" si="85"/>
        <v>909.60882985350077</v>
      </c>
      <c r="P173" s="26">
        <f t="shared" si="85"/>
        <v>870.23418700053878</v>
      </c>
      <c r="Q173" s="26">
        <f t="shared" si="85"/>
        <v>871.23601242588336</v>
      </c>
    </row>
    <row r="174" spans="1:17" ht="12" customHeight="1" x14ac:dyDescent="0.25">
      <c r="A174" s="25" t="s">
        <v>48</v>
      </c>
      <c r="B174" s="24">
        <f t="shared" ref="B174:Q174" si="86">IF(B120=0,0,B120/B$23)</f>
        <v>1749.4719270351877</v>
      </c>
      <c r="C174" s="24">
        <f t="shared" si="86"/>
        <v>1493.5032142389655</v>
      </c>
      <c r="D174" s="24">
        <f t="shared" si="86"/>
        <v>1411.7643584251377</v>
      </c>
      <c r="E174" s="24">
        <f t="shared" si="86"/>
        <v>1738.509006062877</v>
      </c>
      <c r="F174" s="24">
        <f t="shared" si="86"/>
        <v>1804.122984292236</v>
      </c>
      <c r="G174" s="24">
        <f t="shared" si="86"/>
        <v>1252.4171673220799</v>
      </c>
      <c r="H174" s="24">
        <f t="shared" si="86"/>
        <v>1321.2830954159504</v>
      </c>
      <c r="I174" s="24">
        <f t="shared" si="86"/>
        <v>1132.1445614133911</v>
      </c>
      <c r="J174" s="24">
        <f t="shared" si="86"/>
        <v>1243.8467004021791</v>
      </c>
      <c r="K174" s="24">
        <f t="shared" si="86"/>
        <v>1058.8867994843808</v>
      </c>
      <c r="L174" s="24">
        <f t="shared" si="86"/>
        <v>1059.9401598493919</v>
      </c>
      <c r="M174" s="24">
        <f t="shared" si="86"/>
        <v>1021.9194133993772</v>
      </c>
      <c r="N174" s="24">
        <f t="shared" si="86"/>
        <v>957.72074309640914</v>
      </c>
      <c r="O174" s="24">
        <f t="shared" si="86"/>
        <v>909.60882985350077</v>
      </c>
      <c r="P174" s="24">
        <f t="shared" si="86"/>
        <v>870.23418700053878</v>
      </c>
      <c r="Q174" s="24">
        <f t="shared" si="86"/>
        <v>871.23601242588336</v>
      </c>
    </row>
    <row r="175" spans="1:17" ht="12" customHeight="1" x14ac:dyDescent="0.25">
      <c r="A175" s="23" t="s">
        <v>44</v>
      </c>
      <c r="B175" s="22">
        <f t="shared" ref="B175:Q175" si="87">IF(B121=0,0,B121/B$23)</f>
        <v>1589.4749356430755</v>
      </c>
      <c r="C175" s="22">
        <f t="shared" si="87"/>
        <v>1316.8737684461585</v>
      </c>
      <c r="D175" s="22">
        <f t="shared" si="87"/>
        <v>1235.0749471261438</v>
      </c>
      <c r="E175" s="22">
        <f t="shared" si="87"/>
        <v>1564.4408176566767</v>
      </c>
      <c r="F175" s="22">
        <f t="shared" si="87"/>
        <v>1624.5801678579098</v>
      </c>
      <c r="G175" s="22">
        <f t="shared" si="87"/>
        <v>1070.3195781042823</v>
      </c>
      <c r="H175" s="22">
        <f t="shared" si="87"/>
        <v>1138.6348038040774</v>
      </c>
      <c r="I175" s="22">
        <f t="shared" si="87"/>
        <v>946.96579234259366</v>
      </c>
      <c r="J175" s="22">
        <f t="shared" si="87"/>
        <v>1054.7444559246576</v>
      </c>
      <c r="K175" s="22">
        <f t="shared" si="87"/>
        <v>866.05257400396977</v>
      </c>
      <c r="L175" s="22">
        <f t="shared" si="87"/>
        <v>863.46020781206653</v>
      </c>
      <c r="M175" s="22">
        <f t="shared" si="87"/>
        <v>822.2625141596202</v>
      </c>
      <c r="N175" s="22">
        <f t="shared" si="87"/>
        <v>759.19509035566023</v>
      </c>
      <c r="O175" s="22">
        <f t="shared" si="87"/>
        <v>712.23402637034553</v>
      </c>
      <c r="P175" s="22">
        <f t="shared" si="87"/>
        <v>673.96977483403498</v>
      </c>
      <c r="Q175" s="22">
        <f t="shared" si="87"/>
        <v>676.27275122156414</v>
      </c>
    </row>
    <row r="176" spans="1:17" ht="12" customHeight="1" x14ac:dyDescent="0.25">
      <c r="A176" s="23" t="s">
        <v>43</v>
      </c>
      <c r="B176" s="22">
        <f t="shared" ref="B176:Q176" si="88">IF(B122=0,0,B122/B$23)</f>
        <v>0</v>
      </c>
      <c r="C176" s="22">
        <f t="shared" si="88"/>
        <v>0</v>
      </c>
      <c r="D176" s="22">
        <f t="shared" si="88"/>
        <v>0</v>
      </c>
      <c r="E176" s="22">
        <f t="shared" si="88"/>
        <v>0</v>
      </c>
      <c r="F176" s="22">
        <f t="shared" si="88"/>
        <v>0</v>
      </c>
      <c r="G176" s="22">
        <f t="shared" si="88"/>
        <v>3.347725313856232E-2</v>
      </c>
      <c r="H176" s="22">
        <f t="shared" si="88"/>
        <v>4.2399202935706121E-2</v>
      </c>
      <c r="I176" s="22">
        <f t="shared" si="88"/>
        <v>5.8428851408348692E-2</v>
      </c>
      <c r="J176" s="22">
        <f t="shared" si="88"/>
        <v>5.8796941046110669E-2</v>
      </c>
      <c r="K176" s="22">
        <f t="shared" si="88"/>
        <v>7.6236938731877757E-2</v>
      </c>
      <c r="L176" s="22">
        <f t="shared" si="88"/>
        <v>7.8454894321795504E-2</v>
      </c>
      <c r="M176" s="22">
        <f t="shared" si="88"/>
        <v>8.4413437956963003E-2</v>
      </c>
      <c r="N176" s="22">
        <f t="shared" si="88"/>
        <v>8.8083940764141236E-2</v>
      </c>
      <c r="O176" s="22">
        <f t="shared" si="88"/>
        <v>0.10820891985616711</v>
      </c>
      <c r="P176" s="22">
        <f t="shared" si="88"/>
        <v>0.14908414654080909</v>
      </c>
      <c r="Q176" s="22">
        <f t="shared" si="88"/>
        <v>0.21054774751490371</v>
      </c>
    </row>
    <row r="177" spans="1:17" ht="12" customHeight="1" x14ac:dyDescent="0.25">
      <c r="A177" s="23" t="s">
        <v>47</v>
      </c>
      <c r="B177" s="22">
        <f t="shared" ref="B177:Q177" si="89">IF(B123=0,0,B123/B$23)</f>
        <v>70.63529485400511</v>
      </c>
      <c r="C177" s="22">
        <f t="shared" si="89"/>
        <v>70.7413023244047</v>
      </c>
      <c r="D177" s="22">
        <f t="shared" si="89"/>
        <v>72.031995154749623</v>
      </c>
      <c r="E177" s="22">
        <f t="shared" si="89"/>
        <v>71.747881221944709</v>
      </c>
      <c r="F177" s="22">
        <f t="shared" si="89"/>
        <v>73.248092885372827</v>
      </c>
      <c r="G177" s="22">
        <f t="shared" si="89"/>
        <v>76.234690753472904</v>
      </c>
      <c r="H177" s="22">
        <f t="shared" si="89"/>
        <v>78.712162774586631</v>
      </c>
      <c r="I177" s="22">
        <f t="shared" si="89"/>
        <v>80.273128119248938</v>
      </c>
      <c r="J177" s="22">
        <f t="shared" si="89"/>
        <v>82.697144851803927</v>
      </c>
      <c r="K177" s="22">
        <f t="shared" si="89"/>
        <v>86.521586378847175</v>
      </c>
      <c r="L177" s="22">
        <f t="shared" si="89"/>
        <v>88.202012605399119</v>
      </c>
      <c r="M177" s="22">
        <f t="shared" si="89"/>
        <v>89.416354230620257</v>
      </c>
      <c r="N177" s="22">
        <f t="shared" si="89"/>
        <v>89.428617386252469</v>
      </c>
      <c r="O177" s="22">
        <f t="shared" si="89"/>
        <v>88.961089481714865</v>
      </c>
      <c r="P177" s="22">
        <f t="shared" si="89"/>
        <v>88.009404479412026</v>
      </c>
      <c r="Q177" s="22">
        <f t="shared" si="89"/>
        <v>87.78387151329342</v>
      </c>
    </row>
    <row r="178" spans="1:17" ht="12" customHeight="1" x14ac:dyDescent="0.25">
      <c r="A178" s="21" t="s">
        <v>46</v>
      </c>
      <c r="B178" s="20">
        <f t="shared" ref="B178:Q178" si="90">IF(B124=0,0,B124/B$23)</f>
        <v>89.361696538107225</v>
      </c>
      <c r="C178" s="20">
        <f t="shared" si="90"/>
        <v>105.88814346840249</v>
      </c>
      <c r="D178" s="20">
        <f t="shared" si="90"/>
        <v>104.65741614424465</v>
      </c>
      <c r="E178" s="20">
        <f t="shared" si="90"/>
        <v>102.32030718425537</v>
      </c>
      <c r="F178" s="20">
        <f t="shared" si="90"/>
        <v>106.29472354895327</v>
      </c>
      <c r="G178" s="20">
        <f t="shared" si="90"/>
        <v>105.82942121118617</v>
      </c>
      <c r="H178" s="20">
        <f t="shared" si="90"/>
        <v>103.89372963435058</v>
      </c>
      <c r="I178" s="20">
        <f t="shared" si="90"/>
        <v>104.84721210014037</v>
      </c>
      <c r="J178" s="20">
        <f t="shared" si="90"/>
        <v>106.34630268467156</v>
      </c>
      <c r="K178" s="20">
        <f t="shared" si="90"/>
        <v>106.23640216283219</v>
      </c>
      <c r="L178" s="20">
        <f t="shared" si="90"/>
        <v>108.19948453760428</v>
      </c>
      <c r="M178" s="20">
        <f t="shared" si="90"/>
        <v>110.15613157117986</v>
      </c>
      <c r="N178" s="20">
        <f t="shared" si="90"/>
        <v>109.00895141373228</v>
      </c>
      <c r="O178" s="20">
        <f t="shared" si="90"/>
        <v>108.30550508158424</v>
      </c>
      <c r="P178" s="20">
        <f t="shared" si="90"/>
        <v>108.10592354055096</v>
      </c>
      <c r="Q178" s="20">
        <f t="shared" si="90"/>
        <v>106.96884194351102</v>
      </c>
    </row>
    <row r="179" spans="1:17" ht="12" customHeight="1" x14ac:dyDescent="0.25">
      <c r="A179" s="19" t="s">
        <v>45</v>
      </c>
      <c r="B179" s="18">
        <f t="shared" ref="B179:Q179" si="91">IF(B125=0,0,B125/B$23)</f>
        <v>0</v>
      </c>
      <c r="C179" s="18">
        <f t="shared" si="91"/>
        <v>0</v>
      </c>
      <c r="D179" s="18">
        <f t="shared" si="91"/>
        <v>0</v>
      </c>
      <c r="E179" s="18">
        <f t="shared" si="91"/>
        <v>0</v>
      </c>
      <c r="F179" s="18">
        <f t="shared" si="91"/>
        <v>0</v>
      </c>
      <c r="G179" s="18">
        <f t="shared" si="91"/>
        <v>0</v>
      </c>
      <c r="H179" s="18">
        <f t="shared" si="91"/>
        <v>0</v>
      </c>
      <c r="I179" s="18">
        <f t="shared" si="91"/>
        <v>0</v>
      </c>
      <c r="J179" s="18">
        <f t="shared" si="91"/>
        <v>0</v>
      </c>
      <c r="K179" s="18">
        <f t="shared" si="91"/>
        <v>0</v>
      </c>
      <c r="L179" s="18">
        <f t="shared" si="91"/>
        <v>0</v>
      </c>
      <c r="M179" s="18">
        <f t="shared" si="91"/>
        <v>0</v>
      </c>
      <c r="N179" s="18">
        <f t="shared" si="91"/>
        <v>0</v>
      </c>
      <c r="O179" s="18">
        <f t="shared" si="91"/>
        <v>0</v>
      </c>
      <c r="P179" s="18">
        <f t="shared" si="91"/>
        <v>0</v>
      </c>
      <c r="Q179" s="18">
        <f t="shared" si="91"/>
        <v>0</v>
      </c>
    </row>
  </sheetData>
  <pageMargins left="0.39370078740157483" right="0.39370078740157483" top="0.39370078740157483" bottom="0.39370078740157483" header="0.31496062992125984" footer="0.31496062992125984"/>
  <pageSetup paperSize="9" scale="39" orientation="portrait" horizontalDpi="1200" verticalDpi="12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84.331645808759205</v>
      </c>
      <c r="C3" s="154">
        <v>86.517698212269792</v>
      </c>
      <c r="D3" s="154">
        <v>88.662832334050833</v>
      </c>
      <c r="E3" s="154">
        <v>91.519482485915987</v>
      </c>
      <c r="F3" s="154">
        <v>94.707096186892471</v>
      </c>
      <c r="G3" s="154">
        <v>98.423763336747882</v>
      </c>
      <c r="H3" s="154">
        <v>100.77688846231557</v>
      </c>
      <c r="I3" s="154">
        <v>102.98381626682188</v>
      </c>
      <c r="J3" s="154">
        <v>105.28219700284092</v>
      </c>
      <c r="K3" s="154">
        <v>107.41567251976289</v>
      </c>
      <c r="L3" s="154">
        <v>108.34999130089939</v>
      </c>
      <c r="M3" s="154">
        <v>108.700164639731</v>
      </c>
      <c r="N3" s="154">
        <v>108.9888804701831</v>
      </c>
      <c r="O3" s="154">
        <v>109.19412025184135</v>
      </c>
      <c r="P3" s="154">
        <v>109.24965479537371</v>
      </c>
      <c r="Q3" s="154">
        <v>109.61221799508299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111.94070007534143</v>
      </c>
      <c r="C5" s="143">
        <v>114.84243683268265</v>
      </c>
      <c r="D5" s="143">
        <v>117.68985920947603</v>
      </c>
      <c r="E5" s="143">
        <v>121.48173845958905</v>
      </c>
      <c r="F5" s="143">
        <v>125.71293430351027</v>
      </c>
      <c r="G5" s="143">
        <v>130.64638862794402</v>
      </c>
      <c r="H5" s="143">
        <v>133.76989548464948</v>
      </c>
      <c r="I5" s="143">
        <v>136.6993419704018</v>
      </c>
      <c r="J5" s="143">
        <v>139.75018185574083</v>
      </c>
      <c r="K5" s="143">
        <v>142.58212875618941</v>
      </c>
      <c r="L5" s="143">
        <v>143.82233102487444</v>
      </c>
      <c r="M5" s="143">
        <v>144.28714643693723</v>
      </c>
      <c r="N5" s="143">
        <v>144.6703839733768</v>
      </c>
      <c r="O5" s="143">
        <v>144.9428165177888</v>
      </c>
      <c r="P5" s="143">
        <v>145.01653232899773</v>
      </c>
      <c r="Q5" s="143">
        <v>145.49779387687559</v>
      </c>
    </row>
    <row r="6" spans="1:17" ht="12" customHeight="1" x14ac:dyDescent="0.25">
      <c r="A6" s="153" t="str">
        <f>"Penetration factor "&amp;MID('SER_se-appl'!A71,FIND("(",'SER_se-appl'!A71),100)</f>
        <v>Penetration factor (unit per capita)</v>
      </c>
      <c r="B6" s="152">
        <f>1000*B8/SER_summary!B$3</f>
        <v>1.5007215682348496E-2</v>
      </c>
      <c r="C6" s="152">
        <f>1000*C8/SER_summary!C$3</f>
        <v>1.5643309994497163E-2</v>
      </c>
      <c r="D6" s="152">
        <f>1000*D8/SER_summary!D$3</f>
        <v>1.632044788035851E-2</v>
      </c>
      <c r="E6" s="152">
        <f>1000*E8/SER_summary!E$3</f>
        <v>1.7165054174670576E-2</v>
      </c>
      <c r="F6" s="152">
        <f>1000*F8/SER_summary!F$3</f>
        <v>1.8091957257567265E-2</v>
      </c>
      <c r="G6" s="152">
        <f>1000*G8/SER_summary!G$3</f>
        <v>1.9165315427305287E-2</v>
      </c>
      <c r="H6" s="152">
        <f>1000*H8/SER_summary!H$3</f>
        <v>1.9947201021993075E-2</v>
      </c>
      <c r="I6" s="152">
        <f>1000*I8/SER_summary!I$3</f>
        <v>2.0716215839174008E-2</v>
      </c>
      <c r="J6" s="152">
        <f>1000*J8/SER_summary!J$3</f>
        <v>2.141466271150164E-2</v>
      </c>
      <c r="K6" s="152">
        <f>1000*K8/SER_summary!K$3</f>
        <v>2.2117233619946552E-2</v>
      </c>
      <c r="L6" s="152">
        <f>1000*L8/SER_summary!L$3</f>
        <v>2.2717814116334733E-2</v>
      </c>
      <c r="M6" s="152">
        <f>1000*M8/SER_summary!M$3</f>
        <v>2.3137876458055189E-2</v>
      </c>
      <c r="N6" s="152">
        <f>1000*N8/SER_summary!N$3</f>
        <v>2.3602165692307601E-2</v>
      </c>
      <c r="O6" s="152">
        <f>1000*O8/SER_summary!O$3</f>
        <v>2.4167497949370762E-2</v>
      </c>
      <c r="P6" s="152">
        <f>1000*P8/SER_summary!P$3</f>
        <v>2.4889714477290922E-2</v>
      </c>
      <c r="Q6" s="152">
        <f>1000*Q8/SER_summary!Q$3</f>
        <v>2.581335287536772E-2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"&amp;MID('SER_se-appl'!A23,FIND("(",'SER_se-appl'!A23),100)</f>
        <v>Stock of appliances (000 units)</v>
      </c>
      <c r="B8" s="62">
        <v>154.2456334903147</v>
      </c>
      <c r="C8" s="62">
        <v>160.06277023306484</v>
      </c>
      <c r="D8" s="62">
        <v>166.48785914905139</v>
      </c>
      <c r="E8" s="62">
        <v>174.95737226840188</v>
      </c>
      <c r="F8" s="62">
        <v>184.45378215006664</v>
      </c>
      <c r="G8" s="62">
        <v>195.46427307234967</v>
      </c>
      <c r="H8" s="62">
        <v>203.9317455828249</v>
      </c>
      <c r="I8" s="62">
        <v>212.42890409318082</v>
      </c>
      <c r="J8" s="62">
        <v>221.5008934127257</v>
      </c>
      <c r="K8" s="62">
        <v>230.58947828186723</v>
      </c>
      <c r="L8" s="62">
        <v>237.6757704527362</v>
      </c>
      <c r="M8" s="62">
        <v>242.64068632685755</v>
      </c>
      <c r="N8" s="62">
        <v>247.95125356142444</v>
      </c>
      <c r="O8" s="62">
        <v>254.14842937282663</v>
      </c>
      <c r="P8" s="62">
        <v>261.65110737564817</v>
      </c>
      <c r="Q8" s="62">
        <v>272.02821127266577</v>
      </c>
    </row>
    <row r="9" spans="1:17" ht="12.95" customHeight="1" x14ac:dyDescent="0.25">
      <c r="A9" s="151" t="str">
        <f>"Number of new appliances "&amp;MID('SER_se-appl'!A31,FIND("(",'SER_se-appl'!A31),100)</f>
        <v>Number of new appliances (000 units)</v>
      </c>
      <c r="B9" s="150"/>
      <c r="C9" s="150">
        <v>19.584911213570098</v>
      </c>
      <c r="D9" s="150">
        <v>20.537057748576981</v>
      </c>
      <c r="E9" s="150">
        <v>22.934281172755767</v>
      </c>
      <c r="F9" s="150">
        <v>24.322797136405178</v>
      </c>
      <c r="G9" s="150">
        <v>26.207537858391898</v>
      </c>
      <c r="H9" s="150">
        <v>24.044445619986821</v>
      </c>
      <c r="I9" s="150">
        <v>24.463555947605293</v>
      </c>
      <c r="J9" s="150">
        <v>25.437546692725569</v>
      </c>
      <c r="K9" s="150">
        <v>25.863281176651643</v>
      </c>
      <c r="L9" s="150">
        <v>24.280355886066868</v>
      </c>
      <c r="M9" s="150">
        <v>24.549827087691391</v>
      </c>
      <c r="N9" s="150">
        <v>25.847624983143891</v>
      </c>
      <c r="O9" s="150">
        <v>29.131456984157936</v>
      </c>
      <c r="P9" s="150">
        <v>31.825475139226633</v>
      </c>
      <c r="Q9" s="150">
        <v>36.584641755409542</v>
      </c>
    </row>
    <row r="10" spans="1:17" ht="12" customHeight="1" x14ac:dyDescent="0.25">
      <c r="A10" s="142" t="str">
        <f>"Number of replaced appliances "&amp;MID('SER_se-appl'!A39,FIND("(",'SER_se-appl'!A39),100)</f>
        <v>Number of replaced appliances (000 units)</v>
      </c>
      <c r="B10" s="149"/>
      <c r="C10" s="149">
        <f>B8+C9-C8</f>
        <v>13.767774470819973</v>
      </c>
      <c r="D10" s="149">
        <f t="shared" ref="D10:Q10" si="0">C8+D9-D8</f>
        <v>14.111968832590435</v>
      </c>
      <c r="E10" s="149">
        <f t="shared" si="0"/>
        <v>14.464768053405265</v>
      </c>
      <c r="F10" s="149">
        <f t="shared" si="0"/>
        <v>14.826387254740411</v>
      </c>
      <c r="G10" s="149">
        <f t="shared" si="0"/>
        <v>15.197046936108876</v>
      </c>
      <c r="H10" s="149">
        <f t="shared" si="0"/>
        <v>15.576973109511584</v>
      </c>
      <c r="I10" s="149">
        <f t="shared" si="0"/>
        <v>15.966397437249384</v>
      </c>
      <c r="J10" s="149">
        <f t="shared" si="0"/>
        <v>16.365557373180678</v>
      </c>
      <c r="K10" s="149">
        <f t="shared" si="0"/>
        <v>16.774696307510112</v>
      </c>
      <c r="L10" s="149">
        <f t="shared" si="0"/>
        <v>17.194063715197899</v>
      </c>
      <c r="M10" s="149">
        <f t="shared" si="0"/>
        <v>19.584911213570052</v>
      </c>
      <c r="N10" s="149">
        <f t="shared" si="0"/>
        <v>20.537057748577013</v>
      </c>
      <c r="O10" s="149">
        <f t="shared" si="0"/>
        <v>22.934281172755732</v>
      </c>
      <c r="P10" s="149">
        <f t="shared" si="0"/>
        <v>24.322797136405086</v>
      </c>
      <c r="Q10" s="149">
        <f t="shared" si="0"/>
        <v>26.207537858391959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8760</v>
      </c>
      <c r="C12" s="146">
        <v>8760</v>
      </c>
      <c r="D12" s="146">
        <v>8760</v>
      </c>
      <c r="E12" s="146">
        <v>8759.9999999999982</v>
      </c>
      <c r="F12" s="146">
        <v>8759.9999999999982</v>
      </c>
      <c r="G12" s="146">
        <v>8760</v>
      </c>
      <c r="H12" s="146">
        <v>8760.0000000000036</v>
      </c>
      <c r="I12" s="146">
        <v>8759.9999999999982</v>
      </c>
      <c r="J12" s="146">
        <v>8760.0000000000018</v>
      </c>
      <c r="K12" s="146">
        <v>8760.0000000000055</v>
      </c>
      <c r="L12" s="146">
        <v>8759.9999999999982</v>
      </c>
      <c r="M12" s="146">
        <v>8760</v>
      </c>
      <c r="N12" s="146">
        <v>8759.9999999999982</v>
      </c>
      <c r="O12" s="146">
        <v>8760</v>
      </c>
      <c r="P12" s="146">
        <v>8760</v>
      </c>
      <c r="Q12" s="146">
        <v>8760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"&amp;MID('SER_se-appl'!A55,FIND("(",'SER_se-appl'!A55),100)</f>
        <v>W per appliance in average operating mode (W per appliance)</v>
      </c>
      <c r="B14" s="143">
        <f>IF(B5=0,0,B5/B8*1000)</f>
        <v>725.73010685822965</v>
      </c>
      <c r="C14" s="143">
        <f>IF(C5=0,0,C5/C8*1000)</f>
        <v>717.48375131495231</v>
      </c>
      <c r="D14" s="143">
        <f t="shared" ref="D14:Q14" si="1">IF(D5=0,0,D5/D8*1000)</f>
        <v>706.89754683019839</v>
      </c>
      <c r="E14" s="143">
        <f t="shared" si="1"/>
        <v>694.35049740701447</v>
      </c>
      <c r="F14" s="143">
        <f t="shared" si="1"/>
        <v>681.54164603268259</v>
      </c>
      <c r="G14" s="143">
        <f t="shared" si="1"/>
        <v>668.39011843144453</v>
      </c>
      <c r="H14" s="143">
        <f t="shared" si="1"/>
        <v>655.95425127335136</v>
      </c>
      <c r="I14" s="143">
        <f t="shared" si="1"/>
        <v>643.5063182853844</v>
      </c>
      <c r="J14" s="143">
        <f t="shared" si="1"/>
        <v>630.92378411017228</v>
      </c>
      <c r="K14" s="143">
        <f t="shared" si="1"/>
        <v>618.33753135041286</v>
      </c>
      <c r="L14" s="143">
        <f t="shared" si="1"/>
        <v>605.11986876455592</v>
      </c>
      <c r="M14" s="143">
        <f t="shared" si="1"/>
        <v>594.65355386676674</v>
      </c>
      <c r="N14" s="143">
        <f t="shared" si="1"/>
        <v>583.46300692340697</v>
      </c>
      <c r="O14" s="143">
        <f t="shared" si="1"/>
        <v>570.30774054150413</v>
      </c>
      <c r="P14" s="143">
        <f t="shared" si="1"/>
        <v>554.2362644038036</v>
      </c>
      <c r="Q14" s="143">
        <f t="shared" si="1"/>
        <v>534.86288497863472</v>
      </c>
    </row>
    <row r="15" spans="1:17" ht="12" customHeight="1" x14ac:dyDescent="0.25">
      <c r="A15" s="142" t="str">
        <f>"W per new appliance in average operating mode "&amp;MID('SER_se-appl'!A55,FIND("(",'SER_se-appl'!A55),100)</f>
        <v>W per new appliance in average operating mode (W per appliance)</v>
      </c>
      <c r="B15" s="141"/>
      <c r="C15" s="141">
        <v>658.33462580702133</v>
      </c>
      <c r="D15" s="141">
        <v>637.3309743727134</v>
      </c>
      <c r="E15" s="141">
        <v>623.05841667996367</v>
      </c>
      <c r="F15" s="141">
        <v>616.34158960226887</v>
      </c>
      <c r="G15" s="141">
        <v>609.07701087968769</v>
      </c>
      <c r="H15" s="141">
        <v>600.06312659609659</v>
      </c>
      <c r="I15" s="141">
        <v>593.40276757472941</v>
      </c>
      <c r="J15" s="141">
        <v>586.84187460738451</v>
      </c>
      <c r="K15" s="141">
        <v>580.19896786178037</v>
      </c>
      <c r="L15" s="141">
        <v>565.00209595012473</v>
      </c>
      <c r="M15" s="141">
        <v>544.12768609721206</v>
      </c>
      <c r="N15" s="141">
        <v>521.21386668502021</v>
      </c>
      <c r="O15" s="141">
        <v>499.86615731308348</v>
      </c>
      <c r="P15" s="141">
        <v>473.35875414051912</v>
      </c>
      <c r="Q15" s="141">
        <v>449.46921932758892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30.092733546403654</v>
      </c>
      <c r="C3" s="154">
        <v>32.490762995125202</v>
      </c>
      <c r="D3" s="154">
        <v>34.719119511676958</v>
      </c>
      <c r="E3" s="154">
        <v>37.443978388804304</v>
      </c>
      <c r="F3" s="154">
        <v>40.556234534890869</v>
      </c>
      <c r="G3" s="154">
        <v>44.702708054885896</v>
      </c>
      <c r="H3" s="154">
        <v>49.030613175508122</v>
      </c>
      <c r="I3" s="154">
        <v>53.505867383607082</v>
      </c>
      <c r="J3" s="154">
        <v>57.387811477296999</v>
      </c>
      <c r="K3" s="154">
        <v>59.613840153947308</v>
      </c>
      <c r="L3" s="154">
        <v>63.22490275860217</v>
      </c>
      <c r="M3" s="154">
        <v>67.071251340558746</v>
      </c>
      <c r="N3" s="154">
        <v>69.933844583809488</v>
      </c>
      <c r="O3" s="154">
        <v>72.357153638210676</v>
      </c>
      <c r="P3" s="154">
        <v>75.020261643936365</v>
      </c>
      <c r="Q3" s="154">
        <v>77.836887776964161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454.06436646871305</v>
      </c>
      <c r="C5" s="143">
        <v>487.91712059177178</v>
      </c>
      <c r="D5" s="143">
        <v>519.11720392023244</v>
      </c>
      <c r="E5" s="143">
        <v>557.62289878360264</v>
      </c>
      <c r="F5" s="143">
        <v>601.73740052839719</v>
      </c>
      <c r="G5" s="143">
        <v>660.97502760974442</v>
      </c>
      <c r="H5" s="143">
        <v>722.63186281070568</v>
      </c>
      <c r="I5" s="143">
        <v>786.20308602345369</v>
      </c>
      <c r="J5" s="143">
        <v>840.83700991391152</v>
      </c>
      <c r="K5" s="143">
        <v>871.09435658851987</v>
      </c>
      <c r="L5" s="143">
        <v>921.49387255986801</v>
      </c>
      <c r="M5" s="143">
        <v>975.96530878015903</v>
      </c>
      <c r="N5" s="143">
        <v>1016.0426290140409</v>
      </c>
      <c r="O5" s="143">
        <v>1049.6934680645272</v>
      </c>
      <c r="P5" s="143">
        <v>1086.7846139112073</v>
      </c>
      <c r="Q5" s="143">
        <v>1126.0545006490124</v>
      </c>
    </row>
    <row r="6" spans="1:17" ht="12" customHeight="1" x14ac:dyDescent="0.25">
      <c r="A6" s="153" t="str">
        <f>"Penetration factor "&amp;MID('SER_se-appl'!A72,FIND("(",'SER_se-appl'!A72),100)</f>
        <v>Penetration factor (sqm per building cell)</v>
      </c>
      <c r="B6" s="152">
        <f>1000000*B8/SER_summary!B$8</f>
        <v>35.725686983151739</v>
      </c>
      <c r="C6" s="152">
        <f>1000000*C8/SER_summary!C$8</f>
        <v>38.170188714433323</v>
      </c>
      <c r="D6" s="152">
        <f>1000000*D8/SER_summary!D$8</f>
        <v>40.477211965859865</v>
      </c>
      <c r="E6" s="152">
        <f>1000000*E8/SER_summary!E$8</f>
        <v>43.176531712326984</v>
      </c>
      <c r="F6" s="152">
        <f>1000000*F8/SER_summary!F$8</f>
        <v>46.203166208603406</v>
      </c>
      <c r="G6" s="152">
        <f>1000000*G8/SER_summary!G$8</f>
        <v>49.753666166766969</v>
      </c>
      <c r="H6" s="152">
        <f>1000000*H8/SER_summary!H$8</f>
        <v>53.24992486653462</v>
      </c>
      <c r="I6" s="152">
        <f>1000000*I8/SER_summary!I$8</f>
        <v>56.99885114901641</v>
      </c>
      <c r="J6" s="152">
        <f>1000000*J8/SER_summary!J$8</f>
        <v>60.604456659998135</v>
      </c>
      <c r="K6" s="152">
        <f>1000000*K8/SER_summary!K$8</f>
        <v>64.839499955282307</v>
      </c>
      <c r="L6" s="152">
        <f>1000000*L8/SER_summary!L$8</f>
        <v>68.737451743645479</v>
      </c>
      <c r="M6" s="152">
        <f>1000000*M8/SER_summary!M$8</f>
        <v>72.881067032838288</v>
      </c>
      <c r="N6" s="152">
        <f>1000000*N8/SER_summary!N$8</f>
        <v>76.495427800442528</v>
      </c>
      <c r="O6" s="152">
        <f>1000000*O8/SER_summary!O$8</f>
        <v>79.727233264304502</v>
      </c>
      <c r="P6" s="152">
        <f>1000000*P8/SER_summary!P$8</f>
        <v>82.749495632558052</v>
      </c>
      <c r="Q6" s="152">
        <f>1000000*Q8/SER_summary!Q$8</f>
        <v>85.302110578080203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"&amp;MID('SER_se-appl'!A24,FIND("(",'SER_se-appl'!A24),100)</f>
        <v>Stock of appliances (serviced mio m2)</v>
      </c>
      <c r="B8" s="62">
        <v>7.8003256594832893</v>
      </c>
      <c r="C8" s="62">
        <v>8.4570036189084483</v>
      </c>
      <c r="D8" s="62">
        <v>9.0859147711448838</v>
      </c>
      <c r="E8" s="62">
        <v>9.8766043165083435</v>
      </c>
      <c r="F8" s="62">
        <v>10.802120137287751</v>
      </c>
      <c r="G8" s="62">
        <v>12.064903820137586</v>
      </c>
      <c r="H8" s="62">
        <v>13.414922649480387</v>
      </c>
      <c r="I8" s="62">
        <v>14.841360846312595</v>
      </c>
      <c r="J8" s="62">
        <v>16.120785471559504</v>
      </c>
      <c r="K8" s="62">
        <v>16.906389669960948</v>
      </c>
      <c r="L8" s="62">
        <v>18.163459486659914</v>
      </c>
      <c r="M8" s="62">
        <v>19.550239801810211</v>
      </c>
      <c r="N8" s="62">
        <v>20.657865946220021</v>
      </c>
      <c r="O8" s="62">
        <v>21.656899642757427</v>
      </c>
      <c r="P8" s="62">
        <v>22.787701062078092</v>
      </c>
      <c r="Q8" s="62">
        <v>24.025806213477537</v>
      </c>
    </row>
    <row r="9" spans="1:17" ht="12.95" customHeight="1" x14ac:dyDescent="0.25">
      <c r="A9" s="151" t="str">
        <f>"Number of new appliances "&amp;MID('SER_se-appl'!A32,FIND("(",'SER_se-appl'!A32),100)</f>
        <v>Number of new appliances (serviced mio m2)</v>
      </c>
      <c r="B9" s="150"/>
      <c r="C9" s="150">
        <v>1.1766996700573777</v>
      </c>
      <c r="D9" s="150">
        <v>1.1489328628686537</v>
      </c>
      <c r="E9" s="150">
        <v>1.3107112559956797</v>
      </c>
      <c r="F9" s="150">
        <v>1.4455375314116294</v>
      </c>
      <c r="G9" s="150">
        <v>1.782805393482054</v>
      </c>
      <c r="H9" s="150">
        <v>1.8700405399750175</v>
      </c>
      <c r="I9" s="150">
        <v>1.9464599074644278</v>
      </c>
      <c r="J9" s="150">
        <v>1.7994463358791286</v>
      </c>
      <c r="K9" s="150">
        <v>1.3056259090336622</v>
      </c>
      <c r="L9" s="150">
        <v>1.7770915273311905</v>
      </c>
      <c r="M9" s="150">
        <v>1.9068020257825149</v>
      </c>
      <c r="N9" s="150">
        <v>1.6276478550420246</v>
      </c>
      <c r="O9" s="150">
        <v>1.5190554071696309</v>
      </c>
      <c r="P9" s="150">
        <v>1.6508231299528811</v>
      </c>
      <c r="Q9" s="150">
        <v>1.7581268620316652</v>
      </c>
    </row>
    <row r="10" spans="1:17" ht="12" customHeight="1" x14ac:dyDescent="0.25">
      <c r="A10" s="142" t="str">
        <f>"Number of replaced appliances "&amp;MID('SER_se-appl'!A40,FIND("(",'SER_se-appl'!A40),100)</f>
        <v>Number of replaced appliances (serviced mio m2)</v>
      </c>
      <c r="B10" s="149"/>
      <c r="C10" s="149">
        <f>B8+C9-C8</f>
        <v>0.5200217106322178</v>
      </c>
      <c r="D10" s="149">
        <f t="shared" ref="D10:Q10" si="0">C8+D9-D8</f>
        <v>0.5200217106322178</v>
      </c>
      <c r="E10" s="149">
        <f t="shared" si="0"/>
        <v>0.52002171063221958</v>
      </c>
      <c r="F10" s="149">
        <f t="shared" si="0"/>
        <v>0.52002171063222136</v>
      </c>
      <c r="G10" s="149">
        <f t="shared" si="0"/>
        <v>0.52002171063221958</v>
      </c>
      <c r="H10" s="149">
        <f t="shared" si="0"/>
        <v>0.52002171063221603</v>
      </c>
      <c r="I10" s="149">
        <f t="shared" si="0"/>
        <v>0.52002171063221958</v>
      </c>
      <c r="J10" s="149">
        <f t="shared" si="0"/>
        <v>0.5200217106322178</v>
      </c>
      <c r="K10" s="149">
        <f t="shared" si="0"/>
        <v>0.5200217106322178</v>
      </c>
      <c r="L10" s="149">
        <f t="shared" si="0"/>
        <v>0.52002171063222491</v>
      </c>
      <c r="M10" s="149">
        <f t="shared" si="0"/>
        <v>0.5200217106322178</v>
      </c>
      <c r="N10" s="149">
        <f t="shared" si="0"/>
        <v>0.52002171063221425</v>
      </c>
      <c r="O10" s="149">
        <f t="shared" si="0"/>
        <v>0.52002171063222491</v>
      </c>
      <c r="P10" s="149">
        <f t="shared" si="0"/>
        <v>0.52002171063221425</v>
      </c>
      <c r="Q10" s="149">
        <f t="shared" si="0"/>
        <v>0.52002171063222136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770.62974369657252</v>
      </c>
      <c r="C12" s="146">
        <v>774.31095111510501</v>
      </c>
      <c r="D12" s="146">
        <v>777.68698272284189</v>
      </c>
      <c r="E12" s="146">
        <v>780.80562777103682</v>
      </c>
      <c r="F12" s="146">
        <v>783.70419070615196</v>
      </c>
      <c r="G12" s="146">
        <v>786.4123592543167</v>
      </c>
      <c r="H12" s="146">
        <v>788.95415267189924</v>
      </c>
      <c r="I12" s="146">
        <v>791.34928329196862</v>
      </c>
      <c r="J12" s="146">
        <v>793.61413162018516</v>
      </c>
      <c r="K12" s="146">
        <v>795.76245970795242</v>
      </c>
      <c r="L12" s="146">
        <v>797.80594291793284</v>
      </c>
      <c r="M12" s="146">
        <v>799.10450134403493</v>
      </c>
      <c r="N12" s="146">
        <v>800.34460772155705</v>
      </c>
      <c r="O12" s="146">
        <v>801.53137768728152</v>
      </c>
      <c r="P12" s="146">
        <v>802.66928018726378</v>
      </c>
      <c r="Q12" s="146">
        <v>803.76224233211121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"&amp;MID('SER_se-appl'!A56,FIND("(",'SER_se-appl'!A56),100)</f>
        <v>W per appliance in average operating mode (W per serviced m2)</v>
      </c>
      <c r="B14" s="143">
        <f>IF(B5=0,0,B5/B8)</f>
        <v>58.210949938568497</v>
      </c>
      <c r="C14" s="143">
        <f>IF(C5=0,0,C5/C8)</f>
        <v>57.693852643135983</v>
      </c>
      <c r="D14" s="143">
        <f t="shared" ref="D14:Q14" si="1">IF(D5=0,0,D5/D8)</f>
        <v>57.134280586567769</v>
      </c>
      <c r="E14" s="143">
        <f t="shared" si="1"/>
        <v>56.458969187573764</v>
      </c>
      <c r="F14" s="143">
        <f t="shared" si="1"/>
        <v>55.705490485267305</v>
      </c>
      <c r="G14" s="143">
        <f t="shared" si="1"/>
        <v>54.784939645064391</v>
      </c>
      <c r="H14" s="143">
        <f t="shared" si="1"/>
        <v>53.867762169966454</v>
      </c>
      <c r="I14" s="143">
        <f t="shared" si="1"/>
        <v>52.973786849121012</v>
      </c>
      <c r="J14" s="143">
        <f t="shared" si="1"/>
        <v>52.158563327905263</v>
      </c>
      <c r="K14" s="143">
        <f t="shared" si="1"/>
        <v>51.524564001755436</v>
      </c>
      <c r="L14" s="143">
        <f t="shared" si="1"/>
        <v>50.733389926993581</v>
      </c>
      <c r="M14" s="143">
        <f t="shared" si="1"/>
        <v>49.920886836886353</v>
      </c>
      <c r="N14" s="143">
        <f t="shared" si="1"/>
        <v>49.184297722677236</v>
      </c>
      <c r="O14" s="143">
        <f t="shared" si="1"/>
        <v>48.469240074978565</v>
      </c>
      <c r="P14" s="143">
        <f t="shared" si="1"/>
        <v>47.69171804345671</v>
      </c>
      <c r="Q14" s="143">
        <f t="shared" si="1"/>
        <v>46.868541710676908</v>
      </c>
    </row>
    <row r="15" spans="1:17" ht="12" customHeight="1" x14ac:dyDescent="0.25">
      <c r="A15" s="142" t="str">
        <f>"W per new appliance in average operating mode "&amp;MID('SER_se-appl'!A56,FIND("(",'SER_se-appl'!A56),100)</f>
        <v>W per new appliance in average operating mode (W per serviced m2)</v>
      </c>
      <c r="B15" s="141"/>
      <c r="C15" s="141">
        <v>54.494543951485234</v>
      </c>
      <c r="D15" s="141">
        <v>53.50272681691807</v>
      </c>
      <c r="E15" s="141">
        <v>52.472771797252165</v>
      </c>
      <c r="F15" s="141">
        <v>51.458684325363024</v>
      </c>
      <c r="G15" s="141">
        <v>50.206593032067182</v>
      </c>
      <c r="H15" s="141">
        <v>49.158181868490431</v>
      </c>
      <c r="I15" s="141">
        <v>48.21172047646931</v>
      </c>
      <c r="J15" s="141">
        <v>47.183892046193243</v>
      </c>
      <c r="K15" s="141">
        <v>46.359607312011761</v>
      </c>
      <c r="L15" s="141">
        <v>45.394664537666856</v>
      </c>
      <c r="M15" s="141">
        <v>44.442156468810637</v>
      </c>
      <c r="N15" s="141">
        <v>43.220821862998143</v>
      </c>
      <c r="O15" s="141">
        <v>42.079963978515515</v>
      </c>
      <c r="P15" s="141">
        <v>40.805161006669046</v>
      </c>
      <c r="Q15" s="141">
        <v>39.55394005073439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19.098738053329438</v>
      </c>
      <c r="C3" s="154">
        <v>22.052874427949121</v>
      </c>
      <c r="D3" s="154">
        <v>25.751651821842618</v>
      </c>
      <c r="E3" s="154">
        <v>30.638308318521613</v>
      </c>
      <c r="F3" s="154">
        <v>36.259585851449287</v>
      </c>
      <c r="G3" s="154">
        <v>42.99537876757833</v>
      </c>
      <c r="H3" s="154">
        <v>50.96759019593523</v>
      </c>
      <c r="I3" s="154">
        <v>58.776701144701946</v>
      </c>
      <c r="J3" s="154">
        <v>63.774856777207098</v>
      </c>
      <c r="K3" s="154">
        <v>66.793792729136271</v>
      </c>
      <c r="L3" s="154">
        <v>69.26049809400152</v>
      </c>
      <c r="M3" s="154">
        <v>70.165541825431063</v>
      </c>
      <c r="N3" s="154">
        <v>70.692901937920396</v>
      </c>
      <c r="O3" s="154">
        <v>70.82519243580937</v>
      </c>
      <c r="P3" s="154">
        <v>70.688896900155243</v>
      </c>
      <c r="Q3" s="154">
        <v>70.06310354944516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138.84133446808519</v>
      </c>
      <c r="C5" s="143">
        <v>158.56126990089945</v>
      </c>
      <c r="D5" s="143">
        <v>181.83343642957311</v>
      </c>
      <c r="E5" s="143">
        <v>212.56801524916722</v>
      </c>
      <c r="F5" s="143">
        <v>247.33529493528766</v>
      </c>
      <c r="G5" s="143">
        <v>288.86117895620799</v>
      </c>
      <c r="H5" s="143">
        <v>337.23268958866652</v>
      </c>
      <c r="I5" s="143">
        <v>383.01483214022954</v>
      </c>
      <c r="J5" s="143">
        <v>411.08269780487609</v>
      </c>
      <c r="K5" s="143">
        <v>427.69025647489991</v>
      </c>
      <c r="L5" s="143">
        <v>438.32245345847991</v>
      </c>
      <c r="M5" s="143">
        <v>439.09125963431615</v>
      </c>
      <c r="N5" s="143">
        <v>438.536265092544</v>
      </c>
      <c r="O5" s="143">
        <v>435.45469271411378</v>
      </c>
      <c r="P5" s="143">
        <v>430.61781021799379</v>
      </c>
      <c r="Q5" s="143">
        <v>422.29456998979174</v>
      </c>
    </row>
    <row r="6" spans="1:17" ht="12" customHeight="1" x14ac:dyDescent="0.25">
      <c r="A6" s="153" t="str">
        <f>"Penetration factor "&amp;MID('SER_se-appl'!A73,FIND("(",'SER_se-appl'!A73),100)</f>
        <v>Penetration factor (unit per capita)</v>
      </c>
      <c r="B6" s="152">
        <f>1000*B8/SER_summary!B$3</f>
        <v>3.4770591660225197E-2</v>
      </c>
      <c r="C6" s="152">
        <f>1000*C8/SER_summary!C$3</f>
        <v>4.0946166313389092E-2</v>
      </c>
      <c r="D6" s="152">
        <f>1000*D8/SER_summary!D$3</f>
        <v>4.8595992151724839E-2</v>
      </c>
      <c r="E6" s="152">
        <f>1000*E8/SER_summary!E$3</f>
        <v>5.9097029415043481E-2</v>
      </c>
      <c r="F6" s="152">
        <f>1000*F8/SER_summary!F$3</f>
        <v>7.1852120473224951E-2</v>
      </c>
      <c r="G6" s="152">
        <f>1000*G8/SER_summary!G$3</f>
        <v>8.7699377681025675E-2</v>
      </c>
      <c r="H6" s="152">
        <f>1000*H8/SER_summary!H$3</f>
        <v>0.10619253973470594</v>
      </c>
      <c r="I6" s="152">
        <f>1000*I8/SER_summary!I$3</f>
        <v>0.12514318549903491</v>
      </c>
      <c r="J6" s="152">
        <f>1000*J8/SER_summary!J$3</f>
        <v>0.13893696487074075</v>
      </c>
      <c r="K6" s="152">
        <f>1000*K8/SER_summary!K$3</f>
        <v>0.15020227742895345</v>
      </c>
      <c r="L6" s="152">
        <f>1000*L8/SER_summary!L$3</f>
        <v>0.16283567794270393</v>
      </c>
      <c r="M6" s="152">
        <f>1000*M8/SER_summary!M$3</f>
        <v>0.17494091382271593</v>
      </c>
      <c r="N6" s="152">
        <f>1000*N8/SER_summary!N$3</f>
        <v>0.19045773633518356</v>
      </c>
      <c r="O6" s="152">
        <f>1000*O8/SER_summary!O$3</f>
        <v>0.20764309865763952</v>
      </c>
      <c r="P6" s="152">
        <f>1000*P8/SER_summary!P$3</f>
        <v>0.22893631371710854</v>
      </c>
      <c r="Q6" s="152">
        <f>1000*Q8/SER_summary!Q$3</f>
        <v>0.25778854432666304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"&amp;MID('SER_se-appl'!A25,FIND("(",'SER_se-appl'!A25),100)</f>
        <v>Stock of appliances (000 units)</v>
      </c>
      <c r="B8" s="62">
        <v>357.37554860177727</v>
      </c>
      <c r="C8" s="62">
        <v>418.9622792650876</v>
      </c>
      <c r="D8" s="62">
        <v>495.73656041031666</v>
      </c>
      <c r="E8" s="62">
        <v>602.35527777021355</v>
      </c>
      <c r="F8" s="62">
        <v>732.55730091033263</v>
      </c>
      <c r="G8" s="62">
        <v>894.43323655901713</v>
      </c>
      <c r="H8" s="62">
        <v>1085.6676068033257</v>
      </c>
      <c r="I8" s="62">
        <v>1283.2473824693254</v>
      </c>
      <c r="J8" s="62">
        <v>1437.0836590572469</v>
      </c>
      <c r="K8" s="62">
        <v>1565.9763505800668</v>
      </c>
      <c r="L8" s="62">
        <v>1703.6011921762274</v>
      </c>
      <c r="M8" s="62">
        <v>1834.5583041530035</v>
      </c>
      <c r="N8" s="62">
        <v>2000.8432738937724</v>
      </c>
      <c r="O8" s="62">
        <v>2183.6007808710697</v>
      </c>
      <c r="P8" s="62">
        <v>2406.6744541096923</v>
      </c>
      <c r="Q8" s="62">
        <v>2716.6465719640651</v>
      </c>
    </row>
    <row r="9" spans="1:17" ht="12.95" customHeight="1" x14ac:dyDescent="0.25">
      <c r="A9" s="151" t="str">
        <f>"Number of new appliances "&amp;MID('SER_se-appl'!A33,FIND("(",'SER_se-appl'!A33),100)</f>
        <v>Number of new appliances (000 units)</v>
      </c>
      <c r="B9" s="150"/>
      <c r="C9" s="150">
        <v>114.5910825904247</v>
      </c>
      <c r="D9" s="150">
        <v>137.72928586141055</v>
      </c>
      <c r="E9" s="150">
        <v>176.71697278350575</v>
      </c>
      <c r="F9" s="150">
        <v>210.8150168772689</v>
      </c>
      <c r="G9" s="150">
        <v>254.58087844640696</v>
      </c>
      <c r="H9" s="150">
        <v>305.8254528347336</v>
      </c>
      <c r="I9" s="150">
        <v>335.30906152740999</v>
      </c>
      <c r="J9" s="150">
        <v>330.55324937142757</v>
      </c>
      <c r="K9" s="150">
        <v>339.70770840008834</v>
      </c>
      <c r="L9" s="150">
        <v>392.20572004256815</v>
      </c>
      <c r="M9" s="150">
        <v>436.7825648115097</v>
      </c>
      <c r="N9" s="150">
        <v>501.59403126817824</v>
      </c>
      <c r="O9" s="150">
        <v>513.31075634872514</v>
      </c>
      <c r="P9" s="150">
        <v>562.78138163871142</v>
      </c>
      <c r="Q9" s="150">
        <v>702.1778378969401</v>
      </c>
    </row>
    <row r="10" spans="1:17" ht="12" customHeight="1" x14ac:dyDescent="0.25">
      <c r="A10" s="142" t="str">
        <f>"Number of replaced appliances "&amp;MID('SER_se-appl'!A41,FIND("(",'SER_se-appl'!A41),100)</f>
        <v>Number of replaced appliances (000 units)</v>
      </c>
      <c r="B10" s="149"/>
      <c r="C10" s="149">
        <f>B8+C9-C8</f>
        <v>53.004351927114385</v>
      </c>
      <c r="D10" s="149">
        <f t="shared" ref="D10:Q10" si="0">C8+D9-D8</f>
        <v>60.95500471618152</v>
      </c>
      <c r="E10" s="149">
        <f t="shared" si="0"/>
        <v>70.098255423608862</v>
      </c>
      <c r="F10" s="149">
        <f t="shared" si="0"/>
        <v>80.61299373714985</v>
      </c>
      <c r="G10" s="149">
        <f t="shared" si="0"/>
        <v>92.704942797722424</v>
      </c>
      <c r="H10" s="149">
        <f t="shared" si="0"/>
        <v>114.591082590425</v>
      </c>
      <c r="I10" s="149">
        <f t="shared" si="0"/>
        <v>137.72928586141029</v>
      </c>
      <c r="J10" s="149">
        <f t="shared" si="0"/>
        <v>176.71697278350598</v>
      </c>
      <c r="K10" s="149">
        <f t="shared" si="0"/>
        <v>210.81501687726836</v>
      </c>
      <c r="L10" s="149">
        <f t="shared" si="0"/>
        <v>254.5808784464075</v>
      </c>
      <c r="M10" s="149">
        <f t="shared" si="0"/>
        <v>305.82545283473337</v>
      </c>
      <c r="N10" s="149">
        <f t="shared" si="0"/>
        <v>335.30906152740931</v>
      </c>
      <c r="O10" s="149">
        <f t="shared" si="0"/>
        <v>330.55324937142768</v>
      </c>
      <c r="P10" s="149">
        <f t="shared" si="0"/>
        <v>339.7077084000889</v>
      </c>
      <c r="Q10" s="149">
        <f t="shared" si="0"/>
        <v>392.20572004256746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1599.5117758563979</v>
      </c>
      <c r="C12" s="146">
        <v>1617.2219898231183</v>
      </c>
      <c r="D12" s="146">
        <v>1646.7698007669114</v>
      </c>
      <c r="E12" s="146">
        <v>1675.978385717993</v>
      </c>
      <c r="F12" s="146">
        <v>1704.6620515937066</v>
      </c>
      <c r="G12" s="146">
        <v>1730.7492358295608</v>
      </c>
      <c r="H12" s="146">
        <v>1757.3812264464145</v>
      </c>
      <c r="I12" s="146">
        <v>1784.3956838210981</v>
      </c>
      <c r="J12" s="146">
        <v>1803.9389787515197</v>
      </c>
      <c r="K12" s="146">
        <v>1815.9684414599467</v>
      </c>
      <c r="L12" s="146">
        <v>1837.3565457246307</v>
      </c>
      <c r="M12" s="146">
        <v>1858.1066587352377</v>
      </c>
      <c r="N12" s="146">
        <v>1874.4413018539503</v>
      </c>
      <c r="O12" s="146">
        <v>1891.238659343778</v>
      </c>
      <c r="P12" s="146">
        <v>1908.8014892546103</v>
      </c>
      <c r="Q12" s="146">
        <v>1929.1918685921951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"&amp;MID('SER_se-appl'!A57,FIND("(",'SER_se-appl'!A57),100)</f>
        <v>W per appliance in average operating mode (W per appliance)</v>
      </c>
      <c r="B14" s="143">
        <f>IF(B5=0,0,B5/B8*1000)</f>
        <v>388.50261303913589</v>
      </c>
      <c r="C14" s="143">
        <f>IF(C5=0,0,C5/C8*1000)</f>
        <v>378.46192306151238</v>
      </c>
      <c r="D14" s="143">
        <f t="shared" ref="D14:Q14" si="1">IF(D5=0,0,D5/D8*1000)</f>
        <v>366.79448511740031</v>
      </c>
      <c r="E14" s="143">
        <f t="shared" si="1"/>
        <v>352.89475014819681</v>
      </c>
      <c r="F14" s="143">
        <f t="shared" si="1"/>
        <v>337.63269389019757</v>
      </c>
      <c r="G14" s="143">
        <f t="shared" si="1"/>
        <v>322.95443320899909</v>
      </c>
      <c r="H14" s="143">
        <f t="shared" si="1"/>
        <v>310.62241101733264</v>
      </c>
      <c r="I14" s="143">
        <f t="shared" si="1"/>
        <v>298.473106099934</v>
      </c>
      <c r="J14" s="143">
        <f t="shared" si="1"/>
        <v>286.05342160424664</v>
      </c>
      <c r="K14" s="143">
        <f t="shared" si="1"/>
        <v>273.11412226402746</v>
      </c>
      <c r="L14" s="143">
        <f t="shared" si="1"/>
        <v>257.29170387498652</v>
      </c>
      <c r="M14" s="143">
        <f t="shared" si="1"/>
        <v>239.34440166895652</v>
      </c>
      <c r="N14" s="143">
        <f t="shared" si="1"/>
        <v>219.17571996487442</v>
      </c>
      <c r="O14" s="143">
        <f t="shared" si="1"/>
        <v>199.42046940485369</v>
      </c>
      <c r="P14" s="143">
        <f t="shared" si="1"/>
        <v>178.9264889909231</v>
      </c>
      <c r="Q14" s="143">
        <f t="shared" si="1"/>
        <v>155.44700379795214</v>
      </c>
    </row>
    <row r="15" spans="1:17" ht="12" customHeight="1" x14ac:dyDescent="0.25">
      <c r="A15" s="142" t="str">
        <f>"W per new appliance in average operating mode "&amp;MID('SER_se-appl'!A57,FIND("(",'SER_se-appl'!A57),100)</f>
        <v>W per new appliance in average operating mode (W per appliance)</v>
      </c>
      <c r="B15" s="141"/>
      <c r="C15" s="141">
        <v>351.792336259092</v>
      </c>
      <c r="D15" s="141">
        <v>340.91039422051233</v>
      </c>
      <c r="E15" s="141">
        <v>328.0269761760058</v>
      </c>
      <c r="F15" s="141">
        <v>313.47690205761774</v>
      </c>
      <c r="G15" s="141">
        <v>304.58688418660182</v>
      </c>
      <c r="H15" s="141">
        <v>289.98166918214923</v>
      </c>
      <c r="I15" s="141">
        <v>276.56719823751382</v>
      </c>
      <c r="J15" s="141">
        <v>260.27818528301054</v>
      </c>
      <c r="K15" s="141">
        <v>243.42455299996649</v>
      </c>
      <c r="L15" s="141">
        <v>224.81618451023357</v>
      </c>
      <c r="M15" s="141">
        <v>204.79888318308201</v>
      </c>
      <c r="N15" s="141">
        <v>183.77509978628316</v>
      </c>
      <c r="O15" s="141">
        <v>161.60625212188486</v>
      </c>
      <c r="P15" s="141">
        <v>138.3420225187831</v>
      </c>
      <c r="Q15" s="141">
        <v>113.71898824664524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2" tint="-0.49998474074526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x14ac:dyDescent="0.25">
      <c r="A2" s="175"/>
    </row>
    <row r="3" spans="1:17" x14ac:dyDescent="0.25">
      <c r="A3" s="162" t="s">
        <v>95</v>
      </c>
      <c r="B3" s="174">
        <v>3509.2864125122182</v>
      </c>
      <c r="C3" s="174">
        <v>3479.6093845964865</v>
      </c>
      <c r="D3" s="174">
        <v>3023.7569285394839</v>
      </c>
      <c r="E3" s="174">
        <v>2871.9990082781228</v>
      </c>
      <c r="F3" s="174">
        <v>2969.3872075552695</v>
      </c>
      <c r="G3" s="174">
        <v>3044.4171039746907</v>
      </c>
      <c r="H3" s="174">
        <v>3049.0250762493615</v>
      </c>
      <c r="I3" s="174">
        <v>3052.6800867698462</v>
      </c>
      <c r="J3" s="174">
        <v>3109.4906508074077</v>
      </c>
      <c r="K3" s="174">
        <v>2502.76741421016</v>
      </c>
      <c r="L3" s="174">
        <v>2381.3000000000002</v>
      </c>
      <c r="M3" s="174">
        <v>3440.2249802263473</v>
      </c>
      <c r="N3" s="174">
        <v>3747.8139727895191</v>
      </c>
      <c r="O3" s="174">
        <v>3830.1074834330043</v>
      </c>
      <c r="P3" s="174">
        <v>4037.3557231551317</v>
      </c>
      <c r="Q3" s="174">
        <v>3824.0298309781665</v>
      </c>
    </row>
    <row r="5" spans="1:17" x14ac:dyDescent="0.25">
      <c r="A5" s="162" t="s">
        <v>154</v>
      </c>
      <c r="B5" s="174">
        <v>4624.2785798126179</v>
      </c>
      <c r="C5" s="174">
        <v>4675.2395067407251</v>
      </c>
      <c r="D5" s="174">
        <v>4344.9230359156227</v>
      </c>
      <c r="E5" s="174">
        <v>4367.4674213864218</v>
      </c>
      <c r="F5" s="174">
        <v>3736.9237965593829</v>
      </c>
      <c r="G5" s="174">
        <v>3680.0446554469158</v>
      </c>
      <c r="H5" s="174">
        <v>3781.758657262727</v>
      </c>
      <c r="I5" s="174">
        <v>3509.6040240146763</v>
      </c>
      <c r="J5" s="174">
        <v>3539.9336223323103</v>
      </c>
      <c r="K5" s="174">
        <v>3454.4153908117719</v>
      </c>
      <c r="L5" s="174">
        <v>3761.1091641840335</v>
      </c>
      <c r="M5" s="174">
        <v>3950.5582445517257</v>
      </c>
      <c r="N5" s="174">
        <v>4080.0769685620467</v>
      </c>
      <c r="O5" s="174">
        <v>4473.8968599879699</v>
      </c>
      <c r="P5" s="174">
        <v>4559.5523598612817</v>
      </c>
      <c r="Q5" s="174">
        <v>4528.3286104896051</v>
      </c>
    </row>
    <row r="6" spans="1:17" x14ac:dyDescent="0.25">
      <c r="A6" s="173" t="s">
        <v>153</v>
      </c>
      <c r="B6" s="172">
        <v>5026.3897606658893</v>
      </c>
      <c r="C6" s="172">
        <v>4949.667261891891</v>
      </c>
      <c r="D6" s="172">
        <v>4936.2496421832557</v>
      </c>
      <c r="E6" s="172">
        <v>4844.4171156847151</v>
      </c>
      <c r="F6" s="172">
        <v>4424.0831370322276</v>
      </c>
      <c r="G6" s="172">
        <v>4573.8894266811922</v>
      </c>
      <c r="H6" s="172">
        <v>4239.1277847308538</v>
      </c>
      <c r="I6" s="172">
        <v>3741.8806670952872</v>
      </c>
      <c r="J6" s="172">
        <v>3757.0018146067214</v>
      </c>
      <c r="K6" s="172">
        <v>3948.3228428790376</v>
      </c>
      <c r="L6" s="172">
        <v>3975.8350670310783</v>
      </c>
      <c r="M6" s="172">
        <v>4163.7878871746225</v>
      </c>
      <c r="N6" s="172">
        <v>4298.3660739820643</v>
      </c>
      <c r="O6" s="172">
        <v>4714.4022370669245</v>
      </c>
      <c r="P6" s="172">
        <v>4800.6292383323607</v>
      </c>
      <c r="Q6" s="172">
        <v>4882.3485557874428</v>
      </c>
    </row>
    <row r="7" spans="1:17" x14ac:dyDescent="0.25">
      <c r="A7" s="171" t="s">
        <v>152</v>
      </c>
      <c r="B7" s="170"/>
      <c r="C7" s="170">
        <v>250.08122215935606</v>
      </c>
      <c r="D7" s="170">
        <v>0</v>
      </c>
      <c r="E7" s="170">
        <v>0</v>
      </c>
      <c r="F7" s="170">
        <v>0</v>
      </c>
      <c r="G7" s="170">
        <v>149.80628964896459</v>
      </c>
      <c r="H7" s="170">
        <v>0</v>
      </c>
      <c r="I7" s="170">
        <v>0</v>
      </c>
      <c r="J7" s="170">
        <v>265.37582356162989</v>
      </c>
      <c r="K7" s="170">
        <v>191.3210282723162</v>
      </c>
      <c r="L7" s="170">
        <v>302.67751085829582</v>
      </c>
      <c r="M7" s="170">
        <v>887.7445671918789</v>
      </c>
      <c r="N7" s="170">
        <v>400.2667689425171</v>
      </c>
      <c r="O7" s="170">
        <v>669.057883667851</v>
      </c>
      <c r="P7" s="170">
        <v>388.17429221614003</v>
      </c>
      <c r="Q7" s="170">
        <v>281.13266351384618</v>
      </c>
    </row>
    <row r="8" spans="1:17" x14ac:dyDescent="0.25">
      <c r="A8" s="169" t="s">
        <v>151</v>
      </c>
      <c r="B8" s="168"/>
      <c r="C8" s="168">
        <f t="shared" ref="C8:Q8" si="0">IF(B6=0,0,B6+C7-C6)</f>
        <v>326.80372093335427</v>
      </c>
      <c r="D8" s="168">
        <f t="shared" si="0"/>
        <v>13.417619708635357</v>
      </c>
      <c r="E8" s="168">
        <f t="shared" si="0"/>
        <v>91.832526498540574</v>
      </c>
      <c r="F8" s="168">
        <f t="shared" si="0"/>
        <v>420.33397865248753</v>
      </c>
      <c r="G8" s="168">
        <f t="shared" si="0"/>
        <v>0</v>
      </c>
      <c r="H8" s="168">
        <f t="shared" si="0"/>
        <v>334.76164195033834</v>
      </c>
      <c r="I8" s="168">
        <f t="shared" si="0"/>
        <v>497.24711763556661</v>
      </c>
      <c r="J8" s="168">
        <f t="shared" si="0"/>
        <v>250.25467605019549</v>
      </c>
      <c r="K8" s="168">
        <f t="shared" si="0"/>
        <v>0</v>
      </c>
      <c r="L8" s="168">
        <f t="shared" si="0"/>
        <v>275.16528670625485</v>
      </c>
      <c r="M8" s="168">
        <f t="shared" si="0"/>
        <v>699.7917470483344</v>
      </c>
      <c r="N8" s="168">
        <f t="shared" si="0"/>
        <v>265.68858213507519</v>
      </c>
      <c r="O8" s="168">
        <f t="shared" si="0"/>
        <v>253.02172058299038</v>
      </c>
      <c r="P8" s="168">
        <f t="shared" si="0"/>
        <v>301.94729095070397</v>
      </c>
      <c r="Q8" s="168">
        <f t="shared" si="0"/>
        <v>199.41334605876364</v>
      </c>
    </row>
    <row r="9" spans="1:17" x14ac:dyDescent="0.25">
      <c r="A9" s="167" t="s">
        <v>150</v>
      </c>
      <c r="B9" s="166">
        <f>B6-B5</f>
        <v>402.11118085327143</v>
      </c>
      <c r="C9" s="166">
        <f t="shared" ref="C9:Q9" si="1">C6-C5</f>
        <v>274.42775515116591</v>
      </c>
      <c r="D9" s="166">
        <f t="shared" si="1"/>
        <v>591.326606267633</v>
      </c>
      <c r="E9" s="166">
        <f t="shared" si="1"/>
        <v>476.94969429829325</v>
      </c>
      <c r="F9" s="166">
        <f t="shared" si="1"/>
        <v>687.15934047284463</v>
      </c>
      <c r="G9" s="166">
        <f t="shared" si="1"/>
        <v>893.84477123427632</v>
      </c>
      <c r="H9" s="166">
        <f t="shared" si="1"/>
        <v>457.36912746812686</v>
      </c>
      <c r="I9" s="166">
        <f t="shared" si="1"/>
        <v>232.27664308061094</v>
      </c>
      <c r="J9" s="166">
        <f t="shared" si="1"/>
        <v>217.0681922744111</v>
      </c>
      <c r="K9" s="166">
        <f t="shared" si="1"/>
        <v>493.90745206726569</v>
      </c>
      <c r="L9" s="166">
        <f t="shared" si="1"/>
        <v>214.72590284704484</v>
      </c>
      <c r="M9" s="166">
        <f t="shared" si="1"/>
        <v>213.22964262289679</v>
      </c>
      <c r="N9" s="166">
        <f t="shared" si="1"/>
        <v>218.28910542001768</v>
      </c>
      <c r="O9" s="166">
        <f t="shared" si="1"/>
        <v>240.50537707895455</v>
      </c>
      <c r="P9" s="166">
        <f t="shared" si="1"/>
        <v>241.076878471079</v>
      </c>
      <c r="Q9" s="166">
        <f t="shared" si="1"/>
        <v>354.01994529783769</v>
      </c>
    </row>
    <row r="10" spans="1:17" x14ac:dyDescent="0.25"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</row>
    <row r="11" spans="1:17" x14ac:dyDescent="0.25">
      <c r="A11" s="162" t="s">
        <v>149</v>
      </c>
      <c r="B11" s="233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</row>
    <row r="12" spans="1:17" x14ac:dyDescent="0.25">
      <c r="A12" s="164" t="s">
        <v>148</v>
      </c>
      <c r="B12" s="163">
        <f>SUM(B13:B14,B18:B19,B25:B26)</f>
        <v>714.64201882905456</v>
      </c>
      <c r="C12" s="163">
        <f t="shared" ref="C12:Q12" si="2">SUM(C13:C14,C18:C19,C25:C26)</f>
        <v>730.13467000000003</v>
      </c>
      <c r="D12" s="163">
        <f t="shared" si="2"/>
        <v>676.01054999999974</v>
      </c>
      <c r="E12" s="163">
        <f t="shared" si="2"/>
        <v>680.62152999999989</v>
      </c>
      <c r="F12" s="163">
        <f t="shared" si="2"/>
        <v>567.80583999999999</v>
      </c>
      <c r="G12" s="163">
        <f t="shared" si="2"/>
        <v>558.95263729275837</v>
      </c>
      <c r="H12" s="163">
        <f t="shared" si="2"/>
        <v>574.24705999999992</v>
      </c>
      <c r="I12" s="163">
        <f t="shared" si="2"/>
        <v>531.36290999999994</v>
      </c>
      <c r="J12" s="163">
        <f t="shared" si="2"/>
        <v>530.68599999999992</v>
      </c>
      <c r="K12" s="163">
        <f t="shared" si="2"/>
        <v>520.28761999999995</v>
      </c>
      <c r="L12" s="163">
        <f t="shared" si="2"/>
        <v>551.73557207604381</v>
      </c>
      <c r="M12" s="163">
        <f t="shared" si="2"/>
        <v>554.65218258447999</v>
      </c>
      <c r="N12" s="163">
        <f t="shared" si="2"/>
        <v>569.25795703636572</v>
      </c>
      <c r="O12" s="163">
        <f t="shared" si="2"/>
        <v>614.67263304407038</v>
      </c>
      <c r="P12" s="163">
        <f t="shared" si="2"/>
        <v>620.10035853668955</v>
      </c>
      <c r="Q12" s="163">
        <f t="shared" si="2"/>
        <v>612.62421491732539</v>
      </c>
    </row>
    <row r="13" spans="1:17" x14ac:dyDescent="0.25">
      <c r="A13" s="54" t="s">
        <v>38</v>
      </c>
      <c r="B13" s="53">
        <v>48.794515933039207</v>
      </c>
      <c r="C13" s="53">
        <v>37.395869999999995</v>
      </c>
      <c r="D13" s="53">
        <v>39.605209999999992</v>
      </c>
      <c r="E13" s="53">
        <v>39.989360000000012</v>
      </c>
      <c r="F13" s="53">
        <v>23.403540000000003</v>
      </c>
      <c r="G13" s="53">
        <v>20.015960034994038</v>
      </c>
      <c r="H13" s="53">
        <v>19.501599999999996</v>
      </c>
      <c r="I13" s="53">
        <v>12.702500000000001</v>
      </c>
      <c r="J13" s="53">
        <v>13.403119999999992</v>
      </c>
      <c r="K13" s="53">
        <v>13.201139999999995</v>
      </c>
      <c r="L13" s="53">
        <v>13.065717991759779</v>
      </c>
      <c r="M13" s="53">
        <v>11.106972428311243</v>
      </c>
      <c r="N13" s="53">
        <v>10.843281085003289</v>
      </c>
      <c r="O13" s="53">
        <v>9.983653263122406</v>
      </c>
      <c r="P13" s="53">
        <v>9.3877261707234574</v>
      </c>
      <c r="Q13" s="53">
        <v>9.1236255512537987</v>
      </c>
    </row>
    <row r="14" spans="1:17" x14ac:dyDescent="0.25">
      <c r="A14" s="51" t="s">
        <v>37</v>
      </c>
      <c r="B14" s="50">
        <f>SUM(B15:B17)</f>
        <v>478.38334667883834</v>
      </c>
      <c r="C14" s="50">
        <f t="shared" ref="C14:Q14" si="3">SUM(C15:C17)</f>
        <v>511.36534999999998</v>
      </c>
      <c r="D14" s="50">
        <f t="shared" si="3"/>
        <v>452.00156999999996</v>
      </c>
      <c r="E14" s="50">
        <f t="shared" si="3"/>
        <v>447.20517999999993</v>
      </c>
      <c r="F14" s="50">
        <f t="shared" si="3"/>
        <v>351.80255999999997</v>
      </c>
      <c r="G14" s="50">
        <f t="shared" si="3"/>
        <v>351.45711545088318</v>
      </c>
      <c r="H14" s="50">
        <f t="shared" si="3"/>
        <v>348.88484999999991</v>
      </c>
      <c r="I14" s="50">
        <f t="shared" si="3"/>
        <v>334.53367999999995</v>
      </c>
      <c r="J14" s="50">
        <f t="shared" si="3"/>
        <v>348.73769999999996</v>
      </c>
      <c r="K14" s="50">
        <f t="shared" si="3"/>
        <v>340.48975999999993</v>
      </c>
      <c r="L14" s="50">
        <f t="shared" si="3"/>
        <v>339.83060947090809</v>
      </c>
      <c r="M14" s="50">
        <f t="shared" si="3"/>
        <v>343.56055161040962</v>
      </c>
      <c r="N14" s="50">
        <f t="shared" si="3"/>
        <v>343.48452588804992</v>
      </c>
      <c r="O14" s="50">
        <f t="shared" si="3"/>
        <v>344.49774462604336</v>
      </c>
      <c r="P14" s="50">
        <f t="shared" si="3"/>
        <v>344.44088249727002</v>
      </c>
      <c r="Q14" s="50">
        <f t="shared" si="3"/>
        <v>341.27796932187681</v>
      </c>
    </row>
    <row r="15" spans="1:17" x14ac:dyDescent="0.25">
      <c r="A15" s="52" t="s">
        <v>66</v>
      </c>
      <c r="B15" s="50">
        <v>9.8879113472462929</v>
      </c>
      <c r="C15" s="50">
        <v>12.694839999999997</v>
      </c>
      <c r="D15" s="50">
        <v>6.3946099999999984</v>
      </c>
      <c r="E15" s="50">
        <v>5.3024299999999993</v>
      </c>
      <c r="F15" s="50">
        <v>5.297909999999999</v>
      </c>
      <c r="G15" s="50">
        <v>6.3520595525535475</v>
      </c>
      <c r="H15" s="50">
        <v>6.5874799999999993</v>
      </c>
      <c r="I15" s="50">
        <v>2.1939899999999999</v>
      </c>
      <c r="J15" s="50">
        <v>2.1003299999999996</v>
      </c>
      <c r="K15" s="50">
        <v>2.0999499999999998</v>
      </c>
      <c r="L15" s="50">
        <v>3.1288507196911315</v>
      </c>
      <c r="M15" s="50">
        <v>3.1311389786926562</v>
      </c>
      <c r="N15" s="50">
        <v>3.1280255697130301</v>
      </c>
      <c r="O15" s="50">
        <v>4.1795212895675897</v>
      </c>
      <c r="P15" s="50">
        <v>4.1816283788168738</v>
      </c>
      <c r="Q15" s="50">
        <v>4.1803870568128945</v>
      </c>
    </row>
    <row r="16" spans="1:17" x14ac:dyDescent="0.25">
      <c r="A16" s="52" t="s">
        <v>147</v>
      </c>
      <c r="B16" s="50">
        <v>379.31026279861419</v>
      </c>
      <c r="C16" s="50">
        <v>365.48437000000001</v>
      </c>
      <c r="D16" s="50">
        <v>331.57947999999993</v>
      </c>
      <c r="E16" s="50">
        <v>316.44663999999995</v>
      </c>
      <c r="F16" s="50">
        <v>330.00344000000001</v>
      </c>
      <c r="G16" s="50">
        <v>325.7105127966006</v>
      </c>
      <c r="H16" s="50">
        <v>321.83620999999994</v>
      </c>
      <c r="I16" s="50">
        <v>319.57676999999995</v>
      </c>
      <c r="J16" s="50">
        <v>333.86193999999995</v>
      </c>
      <c r="K16" s="50">
        <v>329.49063999999993</v>
      </c>
      <c r="L16" s="50">
        <v>327.9121284989377</v>
      </c>
      <c r="M16" s="50">
        <v>331.61581684831702</v>
      </c>
      <c r="N16" s="50">
        <v>333.47604403332298</v>
      </c>
      <c r="O16" s="50">
        <v>333.48717997543241</v>
      </c>
      <c r="P16" s="50">
        <v>329.60621121825255</v>
      </c>
      <c r="Q16" s="50">
        <v>329.26340113012867</v>
      </c>
    </row>
    <row r="17" spans="1:17" x14ac:dyDescent="0.25">
      <c r="A17" s="52" t="s">
        <v>146</v>
      </c>
      <c r="B17" s="50">
        <v>89.18517253297783</v>
      </c>
      <c r="C17" s="50">
        <v>133.18613999999997</v>
      </c>
      <c r="D17" s="50">
        <v>114.02748000000001</v>
      </c>
      <c r="E17" s="50">
        <v>125.45610999999997</v>
      </c>
      <c r="F17" s="50">
        <v>16.501209999999951</v>
      </c>
      <c r="G17" s="50">
        <v>19.394543101729031</v>
      </c>
      <c r="H17" s="50">
        <v>20.46115999999995</v>
      </c>
      <c r="I17" s="50">
        <v>12.762920000000012</v>
      </c>
      <c r="J17" s="50">
        <v>12.775430000000025</v>
      </c>
      <c r="K17" s="50">
        <v>8.8991700000000264</v>
      </c>
      <c r="L17" s="50">
        <v>8.7896302522792649</v>
      </c>
      <c r="M17" s="50">
        <v>8.813595783399931</v>
      </c>
      <c r="N17" s="50">
        <v>6.8804562850139055</v>
      </c>
      <c r="O17" s="50">
        <v>6.8310433610433279</v>
      </c>
      <c r="P17" s="50">
        <v>10.6530429002006</v>
      </c>
      <c r="Q17" s="50">
        <v>7.8341811349352488</v>
      </c>
    </row>
    <row r="18" spans="1:17" x14ac:dyDescent="0.25">
      <c r="A18" s="51" t="s">
        <v>41</v>
      </c>
      <c r="B18" s="50">
        <v>68.188152555256053</v>
      </c>
      <c r="C18" s="50">
        <v>67.489109999999997</v>
      </c>
      <c r="D18" s="50">
        <v>71.19711999999997</v>
      </c>
      <c r="E18" s="50">
        <v>68.27422</v>
      </c>
      <c r="F18" s="50">
        <v>66.899439999999998</v>
      </c>
      <c r="G18" s="50">
        <v>67.835556630113032</v>
      </c>
      <c r="H18" s="50">
        <v>64.886459999999985</v>
      </c>
      <c r="I18" s="50">
        <v>65.912910000000011</v>
      </c>
      <c r="J18" s="50">
        <v>53.410499999999999</v>
      </c>
      <c r="K18" s="50">
        <v>51.59996000000001</v>
      </c>
      <c r="L18" s="50">
        <v>63.890878257142631</v>
      </c>
      <c r="M18" s="50">
        <v>60.666482287971583</v>
      </c>
      <c r="N18" s="50">
        <v>51.158207874148339</v>
      </c>
      <c r="O18" s="50">
        <v>64.055570012152984</v>
      </c>
      <c r="P18" s="50">
        <v>56.584446638295162</v>
      </c>
      <c r="Q18" s="50">
        <v>49.534523369956318</v>
      </c>
    </row>
    <row r="19" spans="1:17" x14ac:dyDescent="0.25">
      <c r="A19" s="51" t="s">
        <v>64</v>
      </c>
      <c r="B19" s="50">
        <f>SUM(B20:B24)</f>
        <v>2.3645422735042367</v>
      </c>
      <c r="C19" s="50">
        <f t="shared" ref="C19:Q19" si="4">SUM(C20:C24)</f>
        <v>2.3993900000000008</v>
      </c>
      <c r="D19" s="50">
        <f t="shared" si="4"/>
        <v>3.2065200000000003</v>
      </c>
      <c r="E19" s="50">
        <f t="shared" si="4"/>
        <v>17.596289999999996</v>
      </c>
      <c r="F19" s="50">
        <f t="shared" si="4"/>
        <v>21.104309999999998</v>
      </c>
      <c r="G19" s="50">
        <f t="shared" si="4"/>
        <v>18.009693769290902</v>
      </c>
      <c r="H19" s="50">
        <f t="shared" si="4"/>
        <v>23.199760000000008</v>
      </c>
      <c r="I19" s="50">
        <f t="shared" si="4"/>
        <v>19.596289999999996</v>
      </c>
      <c r="J19" s="50">
        <f t="shared" si="4"/>
        <v>18.316510000000001</v>
      </c>
      <c r="K19" s="50">
        <f t="shared" si="4"/>
        <v>28.398899999999998</v>
      </c>
      <c r="L19" s="50">
        <f t="shared" si="4"/>
        <v>42.705748037554102</v>
      </c>
      <c r="M19" s="50">
        <f t="shared" si="4"/>
        <v>51.495094130468914</v>
      </c>
      <c r="N19" s="50">
        <f t="shared" si="4"/>
        <v>82.854391310110472</v>
      </c>
      <c r="O19" s="50">
        <f t="shared" si="4"/>
        <v>118.10814069267205</v>
      </c>
      <c r="P19" s="50">
        <f t="shared" si="4"/>
        <v>121.52575379223549</v>
      </c>
      <c r="Q19" s="50">
        <f t="shared" si="4"/>
        <v>123.50608537539782</v>
      </c>
    </row>
    <row r="20" spans="1:17" x14ac:dyDescent="0.25">
      <c r="A20" s="52" t="s">
        <v>34</v>
      </c>
      <c r="B20" s="50">
        <v>0.85981394692237234</v>
      </c>
      <c r="C20" s="50">
        <v>0.89985000000000037</v>
      </c>
      <c r="D20" s="50">
        <v>2.6183700000000005</v>
      </c>
      <c r="E20" s="50">
        <v>15.396949999999997</v>
      </c>
      <c r="F20" s="50">
        <v>19.200309999999998</v>
      </c>
      <c r="G20" s="50">
        <v>16.457133064292488</v>
      </c>
      <c r="H20" s="50">
        <v>20.394120000000008</v>
      </c>
      <c r="I20" s="50">
        <v>14.702629999999994</v>
      </c>
      <c r="J20" s="50">
        <v>10.802220000000002</v>
      </c>
      <c r="K20" s="50">
        <v>12.199639999999997</v>
      </c>
      <c r="L20" s="50">
        <v>11.942297308625539</v>
      </c>
      <c r="M20" s="50">
        <v>6.6876490035392404</v>
      </c>
      <c r="N20" s="50">
        <v>8.9085759479351907</v>
      </c>
      <c r="O20" s="50">
        <v>9.1474695514702677</v>
      </c>
      <c r="P20" s="50">
        <v>8.5987516795052414</v>
      </c>
      <c r="Q20" s="50">
        <v>8.7414097745875221</v>
      </c>
    </row>
    <row r="21" spans="1:17" x14ac:dyDescent="0.25">
      <c r="A21" s="52" t="s">
        <v>63</v>
      </c>
      <c r="B21" s="50">
        <v>1.5047283265818645</v>
      </c>
      <c r="C21" s="50">
        <v>1.4995400000000003</v>
      </c>
      <c r="D21" s="50">
        <v>0.58814999999999973</v>
      </c>
      <c r="E21" s="50">
        <v>2.1993399999999999</v>
      </c>
      <c r="F21" s="50">
        <v>1.9039999999999997</v>
      </c>
      <c r="G21" s="50">
        <v>1.5525607049984123</v>
      </c>
      <c r="H21" s="50">
        <v>2.8056399999999995</v>
      </c>
      <c r="I21" s="50">
        <v>4.8936600000000006</v>
      </c>
      <c r="J21" s="50">
        <v>7.514289999999999</v>
      </c>
      <c r="K21" s="50">
        <v>16.199259999999999</v>
      </c>
      <c r="L21" s="50">
        <v>30.763450728928564</v>
      </c>
      <c r="M21" s="50">
        <v>44.807445126929672</v>
      </c>
      <c r="N21" s="50">
        <v>73.945815362175281</v>
      </c>
      <c r="O21" s="50">
        <v>108.96067114120179</v>
      </c>
      <c r="P21" s="50">
        <v>112.92700211273025</v>
      </c>
      <c r="Q21" s="50">
        <v>114.76467560081029</v>
      </c>
    </row>
    <row r="22" spans="1:17" x14ac:dyDescent="0.25">
      <c r="A22" s="52" t="s">
        <v>62</v>
      </c>
      <c r="B22" s="50">
        <v>0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</row>
    <row r="23" spans="1:17" x14ac:dyDescent="0.25">
      <c r="A23" s="52" t="s">
        <v>33</v>
      </c>
      <c r="B23" s="50">
        <v>0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</row>
    <row r="24" spans="1:17" x14ac:dyDescent="0.25">
      <c r="A24" s="52" t="s">
        <v>32</v>
      </c>
      <c r="B24" s="50">
        <v>0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</row>
    <row r="25" spans="1:17" x14ac:dyDescent="0.25">
      <c r="A25" s="51" t="s">
        <v>31</v>
      </c>
      <c r="B25" s="50">
        <v>16.217043988460635</v>
      </c>
      <c r="C25" s="50">
        <v>11.898089999999998</v>
      </c>
      <c r="D25" s="50">
        <v>11.999880000000001</v>
      </c>
      <c r="E25" s="50">
        <v>14.89442</v>
      </c>
      <c r="F25" s="50">
        <v>13.499819999999998</v>
      </c>
      <c r="G25" s="50">
        <v>13.423688221157443</v>
      </c>
      <c r="H25" s="50">
        <v>11.89925</v>
      </c>
      <c r="I25" s="50">
        <v>11.903700000000002</v>
      </c>
      <c r="J25" s="50">
        <v>8.9016299999999973</v>
      </c>
      <c r="K25" s="50">
        <v>6.9004900000000005</v>
      </c>
      <c r="L25" s="50">
        <v>12.969365128108777</v>
      </c>
      <c r="M25" s="50">
        <v>12.157175480695487</v>
      </c>
      <c r="N25" s="50">
        <v>8.4308656012178176</v>
      </c>
      <c r="O25" s="50">
        <v>8.0249292594188582</v>
      </c>
      <c r="P25" s="50">
        <v>7.5000297148898527</v>
      </c>
      <c r="Q25" s="50">
        <v>6.114209984187867</v>
      </c>
    </row>
    <row r="26" spans="1:17" x14ac:dyDescent="0.25">
      <c r="A26" s="49" t="s">
        <v>30</v>
      </c>
      <c r="B26" s="48">
        <v>100.69441739995611</v>
      </c>
      <c r="C26" s="48">
        <v>99.586860000000001</v>
      </c>
      <c r="D26" s="48">
        <v>98.000249999999994</v>
      </c>
      <c r="E26" s="48">
        <v>92.662059999999983</v>
      </c>
      <c r="F26" s="48">
        <v>91.096169999999972</v>
      </c>
      <c r="G26" s="48">
        <v>88.210623186319836</v>
      </c>
      <c r="H26" s="48">
        <v>105.87513999999999</v>
      </c>
      <c r="I26" s="48">
        <v>86.713829999999987</v>
      </c>
      <c r="J26" s="48">
        <v>87.916539999999983</v>
      </c>
      <c r="K26" s="48">
        <v>79.697369999999992</v>
      </c>
      <c r="L26" s="48">
        <v>79.2732531905705</v>
      </c>
      <c r="M26" s="48">
        <v>75.665906646623199</v>
      </c>
      <c r="N26" s="48">
        <v>72.486685277835846</v>
      </c>
      <c r="O26" s="48">
        <v>70.002595190660656</v>
      </c>
      <c r="P26" s="48">
        <v>80.661519723275518</v>
      </c>
      <c r="Q26" s="48">
        <v>83.067801314652783</v>
      </c>
    </row>
    <row r="28" spans="1:17" x14ac:dyDescent="0.25">
      <c r="A28" s="162" t="s">
        <v>112</v>
      </c>
      <c r="B28" s="161">
        <f>AGR_emi!B5</f>
        <v>1857.3587184588439</v>
      </c>
      <c r="C28" s="161">
        <f>AGR_emi!C5</f>
        <v>1914.9211880048163</v>
      </c>
      <c r="D28" s="161">
        <f>AGR_emi!D5</f>
        <v>1750.4915265178915</v>
      </c>
      <c r="E28" s="161">
        <f>AGR_emi!E5</f>
        <v>1731.343424605416</v>
      </c>
      <c r="F28" s="161">
        <f>AGR_emi!F5</f>
        <v>1348.1250880025877</v>
      </c>
      <c r="G28" s="161">
        <f>AGR_emi!G5</f>
        <v>1335.0457005153423</v>
      </c>
      <c r="H28" s="161">
        <f>AGR_emi!H5</f>
        <v>1317.1059396537476</v>
      </c>
      <c r="I28" s="161">
        <f>AGR_emi!I5</f>
        <v>1246.8716489798642</v>
      </c>
      <c r="J28" s="161">
        <f>AGR_emi!J5</f>
        <v>1264.4011758803399</v>
      </c>
      <c r="K28" s="161">
        <f>AGR_emi!K5</f>
        <v>1232.9732340735479</v>
      </c>
      <c r="L28" s="161">
        <f>AGR_emi!L5</f>
        <v>1258.9248821167805</v>
      </c>
      <c r="M28" s="161">
        <f>AGR_emi!M5</f>
        <v>1254.6039093734751</v>
      </c>
      <c r="N28" s="161">
        <f>AGR_emi!N5</f>
        <v>1230.5248835085865</v>
      </c>
      <c r="O28" s="161">
        <f>AGR_emi!O5</f>
        <v>1260.0536755778114</v>
      </c>
      <c r="P28" s="161">
        <f>AGR_emi!P5</f>
        <v>1240.343116634361</v>
      </c>
      <c r="Q28" s="161">
        <f>AGR_emi!Q5</f>
        <v>1212.2536361989978</v>
      </c>
    </row>
    <row r="30" spans="1:17" x14ac:dyDescent="0.25">
      <c r="A30" s="160" t="s">
        <v>145</v>
      </c>
      <c r="B30" s="159">
        <f t="shared" ref="B30:Q30" si="5">IF(B$12=0,"",B$12/B$3*1000)</f>
        <v>203.64311567190055</v>
      </c>
      <c r="C30" s="159">
        <f t="shared" si="5"/>
        <v>209.83236602135739</v>
      </c>
      <c r="D30" s="159">
        <f t="shared" si="5"/>
        <v>223.5664327444872</v>
      </c>
      <c r="E30" s="159">
        <f t="shared" si="5"/>
        <v>236.98529422823842</v>
      </c>
      <c r="F30" s="159">
        <f t="shared" si="5"/>
        <v>191.21987141161057</v>
      </c>
      <c r="G30" s="159">
        <f t="shared" si="5"/>
        <v>183.59923039553556</v>
      </c>
      <c r="H30" s="159">
        <f t="shared" si="5"/>
        <v>188.33792626802116</v>
      </c>
      <c r="I30" s="159">
        <f t="shared" si="5"/>
        <v>174.06439420327689</v>
      </c>
      <c r="J30" s="159">
        <f t="shared" si="5"/>
        <v>170.66653661177673</v>
      </c>
      <c r="K30" s="159">
        <f t="shared" si="5"/>
        <v>207.88492652010802</v>
      </c>
      <c r="L30" s="159">
        <f t="shared" si="5"/>
        <v>231.69511278547171</v>
      </c>
      <c r="M30" s="159">
        <f t="shared" si="5"/>
        <v>161.22555523911899</v>
      </c>
      <c r="N30" s="159">
        <f t="shared" si="5"/>
        <v>151.89066511021727</v>
      </c>
      <c r="O30" s="159">
        <f t="shared" si="5"/>
        <v>160.48443436713339</v>
      </c>
      <c r="P30" s="159">
        <f t="shared" si="5"/>
        <v>153.59071656239658</v>
      </c>
      <c r="Q30" s="159">
        <f t="shared" si="5"/>
        <v>160.20382737459434</v>
      </c>
    </row>
    <row r="31" spans="1:17" x14ac:dyDescent="0.25">
      <c r="A31" s="158" t="s">
        <v>144</v>
      </c>
      <c r="B31" s="157">
        <f t="shared" ref="B31:Q31" si="6">IF(B$12=0,"",B$12/B$5*1000)</f>
        <v>154.54129903610021</v>
      </c>
      <c r="C31" s="157">
        <f t="shared" si="6"/>
        <v>156.17053820393531</v>
      </c>
      <c r="D31" s="157">
        <f t="shared" si="6"/>
        <v>155.58631175098395</v>
      </c>
      <c r="E31" s="157">
        <f t="shared" si="6"/>
        <v>155.8389483724967</v>
      </c>
      <c r="F31" s="157">
        <f t="shared" si="6"/>
        <v>151.94472001885177</v>
      </c>
      <c r="G31" s="157">
        <f t="shared" si="6"/>
        <v>151.88746051367616</v>
      </c>
      <c r="H31" s="157">
        <f t="shared" si="6"/>
        <v>151.84656453345582</v>
      </c>
      <c r="I31" s="157">
        <f t="shared" si="6"/>
        <v>151.40252471906157</v>
      </c>
      <c r="J31" s="157">
        <f t="shared" si="6"/>
        <v>149.91411043757191</v>
      </c>
      <c r="K31" s="157">
        <f t="shared" si="6"/>
        <v>150.61524487873902</v>
      </c>
      <c r="L31" s="157">
        <f t="shared" si="6"/>
        <v>146.69491046153721</v>
      </c>
      <c r="M31" s="157">
        <f t="shared" si="6"/>
        <v>140.39843187969933</v>
      </c>
      <c r="N31" s="157">
        <f t="shared" si="6"/>
        <v>139.52137702857868</v>
      </c>
      <c r="O31" s="157">
        <f t="shared" si="6"/>
        <v>137.39088143523344</v>
      </c>
      <c r="P31" s="157">
        <f t="shared" si="6"/>
        <v>136.00027142917935</v>
      </c>
      <c r="Q31" s="157">
        <f t="shared" si="6"/>
        <v>135.28704906667278</v>
      </c>
    </row>
    <row r="32" spans="1:17" x14ac:dyDescent="0.25">
      <c r="A32" s="158" t="s">
        <v>143</v>
      </c>
      <c r="B32" s="157">
        <f>IF(AGR_ued!B$5=0,"",AGR_ued!B$5/B$5*1000)</f>
        <v>54.831705276501538</v>
      </c>
      <c r="C32" s="157">
        <f>IF(AGR_ued!C$5=0,"",AGR_ued!C$5/C$5*1000)</f>
        <v>54.831705276501545</v>
      </c>
      <c r="D32" s="157">
        <f>IF(AGR_ued!D$5=0,"",AGR_ued!D$5/D$5*1000)</f>
        <v>54.831705276501545</v>
      </c>
      <c r="E32" s="157">
        <f>IF(AGR_ued!E$5=0,"",AGR_ued!E$5/E$5*1000)</f>
        <v>54.831705276501545</v>
      </c>
      <c r="F32" s="157">
        <f>IF(AGR_ued!F$5=0,"",AGR_ued!F$5/F$5*1000)</f>
        <v>54.83170527650153</v>
      </c>
      <c r="G32" s="157">
        <f>IF(AGR_ued!G$5=0,"",AGR_ued!G$5/G$5*1000)</f>
        <v>54.831705276501538</v>
      </c>
      <c r="H32" s="157">
        <f>IF(AGR_ued!H$5=0,"",AGR_ued!H$5/H$5*1000)</f>
        <v>54.83170527650153</v>
      </c>
      <c r="I32" s="157">
        <f>IF(AGR_ued!I$5=0,"",AGR_ued!I$5/I$5*1000)</f>
        <v>54.831705276501538</v>
      </c>
      <c r="J32" s="157">
        <f>IF(AGR_ued!J$5=0,"",AGR_ued!J$5/J$5*1000)</f>
        <v>54.831705276501552</v>
      </c>
      <c r="K32" s="157">
        <f>IF(AGR_ued!K$5=0,"",AGR_ued!K$5/K$5*1000)</f>
        <v>54.83170527650153</v>
      </c>
      <c r="L32" s="157">
        <f>IF(AGR_ued!L$5=0,"",AGR_ued!L$5/L$5*1000)</f>
        <v>54.83170527650153</v>
      </c>
      <c r="M32" s="157">
        <f>IF(AGR_ued!M$5=0,"",AGR_ued!M$5/M$5*1000)</f>
        <v>54.83170527650153</v>
      </c>
      <c r="N32" s="157">
        <f>IF(AGR_ued!N$5=0,"",AGR_ued!N$5/N$5*1000)</f>
        <v>54.831705276501538</v>
      </c>
      <c r="O32" s="157">
        <f>IF(AGR_ued!O$5=0,"",AGR_ued!O$5/O$5*1000)</f>
        <v>54.831705276501538</v>
      </c>
      <c r="P32" s="157">
        <f>IF(AGR_ued!P$5=0,"",AGR_ued!P$5/P$5*1000)</f>
        <v>54.831705276501559</v>
      </c>
      <c r="Q32" s="157">
        <f>IF(AGR_ued!Q$5=0,"",AGR_ued!Q$5/Q$5*1000)</f>
        <v>54.831705276501538</v>
      </c>
    </row>
    <row r="33" spans="1:17" x14ac:dyDescent="0.25">
      <c r="A33" s="156" t="s">
        <v>142</v>
      </c>
      <c r="B33" s="155">
        <f t="shared" ref="B33:Q33" si="7">IF(B$12=0,"",B$28/B$12)</f>
        <v>2.5990057532611051</v>
      </c>
      <c r="C33" s="155">
        <f t="shared" si="7"/>
        <v>2.6226958760975099</v>
      </c>
      <c r="D33" s="155">
        <f t="shared" si="7"/>
        <v>2.5894440945010286</v>
      </c>
      <c r="E33" s="155">
        <f t="shared" si="7"/>
        <v>2.5437682299080611</v>
      </c>
      <c r="F33" s="155">
        <f t="shared" si="7"/>
        <v>2.3742712614625234</v>
      </c>
      <c r="G33" s="155">
        <f t="shared" si="7"/>
        <v>2.3884773260602681</v>
      </c>
      <c r="H33" s="155">
        <f t="shared" si="7"/>
        <v>2.2936224343120672</v>
      </c>
      <c r="I33" s="155">
        <f t="shared" si="7"/>
        <v>2.3465537874667697</v>
      </c>
      <c r="J33" s="155">
        <f t="shared" si="7"/>
        <v>2.3825787299464092</v>
      </c>
      <c r="K33" s="155">
        <f t="shared" si="7"/>
        <v>2.3697916050232908</v>
      </c>
      <c r="L33" s="155">
        <f t="shared" si="7"/>
        <v>2.2817540608805755</v>
      </c>
      <c r="M33" s="155">
        <f t="shared" si="7"/>
        <v>2.2619651535985512</v>
      </c>
      <c r="N33" s="155">
        <f t="shared" si="7"/>
        <v>2.1616296589245168</v>
      </c>
      <c r="O33" s="155">
        <f t="shared" si="7"/>
        <v>2.0499589665113152</v>
      </c>
      <c r="P33" s="155">
        <f t="shared" si="7"/>
        <v>2.0002296395398287</v>
      </c>
      <c r="Q33" s="155">
        <f t="shared" si="7"/>
        <v>1.9787883121182099</v>
      </c>
    </row>
  </sheetData>
  <pageMargins left="0.39370078740157483" right="0.39370078740157483" top="0.39370078740157483" bottom="0.39370078740157483" header="0.31496062992125984" footer="0.31496062992125984"/>
  <pageSetup paperSize="9" scale="88" orientation="landscape" horizontalDpi="1200" verticalDpi="12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168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714.64201882905456</v>
      </c>
      <c r="C5" s="55">
        <f t="shared" ref="C5:Q5" si="0">SUM(C6:C9,C16:C17,C25:C27)</f>
        <v>730.13467000000003</v>
      </c>
      <c r="D5" s="55">
        <f t="shared" si="0"/>
        <v>676.01054999999985</v>
      </c>
      <c r="E5" s="55">
        <f t="shared" si="0"/>
        <v>680.62152999999989</v>
      </c>
      <c r="F5" s="55">
        <f t="shared" si="0"/>
        <v>567.80583999999988</v>
      </c>
      <c r="G5" s="55">
        <f t="shared" si="0"/>
        <v>558.95263729275848</v>
      </c>
      <c r="H5" s="55">
        <f t="shared" si="0"/>
        <v>574.24705999999992</v>
      </c>
      <c r="I5" s="55">
        <f t="shared" si="0"/>
        <v>531.36291000000006</v>
      </c>
      <c r="J5" s="55">
        <f t="shared" si="0"/>
        <v>530.68600000000004</v>
      </c>
      <c r="K5" s="55">
        <f t="shared" si="0"/>
        <v>520.28762000000006</v>
      </c>
      <c r="L5" s="55">
        <f t="shared" si="0"/>
        <v>551.73557207604392</v>
      </c>
      <c r="M5" s="55">
        <f t="shared" si="0"/>
        <v>554.65218258447999</v>
      </c>
      <c r="N5" s="55">
        <f t="shared" si="0"/>
        <v>569.25795703636561</v>
      </c>
      <c r="O5" s="55">
        <f t="shared" si="0"/>
        <v>614.67263304407027</v>
      </c>
      <c r="P5" s="55">
        <f t="shared" si="0"/>
        <v>620.10035853668944</v>
      </c>
      <c r="Q5" s="55">
        <f t="shared" si="0"/>
        <v>612.62421491732539</v>
      </c>
    </row>
    <row r="6" spans="1:17" x14ac:dyDescent="0.25">
      <c r="A6" s="185" t="s">
        <v>162</v>
      </c>
      <c r="B6" s="206">
        <v>19.736105810391397</v>
      </c>
      <c r="C6" s="206">
        <v>19.519024559999998</v>
      </c>
      <c r="D6" s="206">
        <v>19.208048999999995</v>
      </c>
      <c r="E6" s="206">
        <v>18.161763759999992</v>
      </c>
      <c r="F6" s="206">
        <v>17.854849319999992</v>
      </c>
      <c r="G6" s="206">
        <v>17.289282144518687</v>
      </c>
      <c r="H6" s="206">
        <v>20.751527439999997</v>
      </c>
      <c r="I6" s="206">
        <v>16.995910679999994</v>
      </c>
      <c r="J6" s="206">
        <v>17.231641840000002</v>
      </c>
      <c r="K6" s="206">
        <v>15.620684520000001</v>
      </c>
      <c r="L6" s="206">
        <v>15.537557625351825</v>
      </c>
      <c r="M6" s="206">
        <v>14.830517702738147</v>
      </c>
      <c r="N6" s="206">
        <v>14.207390314455829</v>
      </c>
      <c r="O6" s="206">
        <v>13.720508657369491</v>
      </c>
      <c r="P6" s="206">
        <v>15.809657865761995</v>
      </c>
      <c r="Q6" s="206">
        <v>16.281289057671938</v>
      </c>
    </row>
    <row r="7" spans="1:17" x14ac:dyDescent="0.25">
      <c r="A7" s="183" t="s">
        <v>161</v>
      </c>
      <c r="B7" s="205">
        <v>17.762495229352254</v>
      </c>
      <c r="C7" s="205">
        <v>17.567122103999996</v>
      </c>
      <c r="D7" s="205">
        <v>17.287244099999999</v>
      </c>
      <c r="E7" s="205">
        <v>16.345587383999995</v>
      </c>
      <c r="F7" s="205">
        <v>16.069364388</v>
      </c>
      <c r="G7" s="205">
        <v>15.560353930066816</v>
      </c>
      <c r="H7" s="205">
        <v>18.676374695999993</v>
      </c>
      <c r="I7" s="205">
        <v>15.296319611999994</v>
      </c>
      <c r="J7" s="205">
        <v>15.508477656</v>
      </c>
      <c r="K7" s="205">
        <v>14.058616067999992</v>
      </c>
      <c r="L7" s="205">
        <v>13.983801862816643</v>
      </c>
      <c r="M7" s="205">
        <v>13.347465932464329</v>
      </c>
      <c r="N7" s="205">
        <v>12.786651283010242</v>
      </c>
      <c r="O7" s="205">
        <v>12.348457791632539</v>
      </c>
      <c r="P7" s="205">
        <v>14.228692079185807</v>
      </c>
      <c r="Q7" s="205">
        <v>14.653160151904748</v>
      </c>
    </row>
    <row r="8" spans="1:17" x14ac:dyDescent="0.25">
      <c r="A8" s="183" t="s">
        <v>160</v>
      </c>
      <c r="B8" s="205">
        <v>12.828468776754402</v>
      </c>
      <c r="C8" s="205">
        <v>12.687365964</v>
      </c>
      <c r="D8" s="205">
        <v>12.485231849999995</v>
      </c>
      <c r="E8" s="205">
        <v>11.805146443999996</v>
      </c>
      <c r="F8" s="205">
        <v>11.605652057999997</v>
      </c>
      <c r="G8" s="205">
        <v>11.238033393937146</v>
      </c>
      <c r="H8" s="205">
        <v>13.488492836000001</v>
      </c>
      <c r="I8" s="205">
        <v>11.047341941999999</v>
      </c>
      <c r="J8" s="205">
        <v>11.200567196000002</v>
      </c>
      <c r="K8" s="205">
        <v>10.153444938</v>
      </c>
      <c r="L8" s="205">
        <v>10.099412456478682</v>
      </c>
      <c r="M8" s="205">
        <v>9.6398365067797958</v>
      </c>
      <c r="N8" s="205">
        <v>9.2348037043962847</v>
      </c>
      <c r="O8" s="205">
        <v>8.9183306272901657</v>
      </c>
      <c r="P8" s="205">
        <v>10.276277612745304</v>
      </c>
      <c r="Q8" s="205">
        <v>10.582837887486763</v>
      </c>
    </row>
    <row r="9" spans="1:17" x14ac:dyDescent="0.25">
      <c r="A9" s="181" t="s">
        <v>159</v>
      </c>
      <c r="B9" s="204">
        <f>SUM(B10:B15)</f>
        <v>147.71776662540088</v>
      </c>
      <c r="C9" s="204">
        <f t="shared" ref="C9:Q9" si="1">SUM(C10:C15)</f>
        <v>148.00102839999997</v>
      </c>
      <c r="D9" s="204">
        <f t="shared" si="1"/>
        <v>136.52217240000002</v>
      </c>
      <c r="E9" s="204">
        <f t="shared" si="1"/>
        <v>140.96873099999996</v>
      </c>
      <c r="F9" s="204">
        <f t="shared" si="1"/>
        <v>115.40598700000001</v>
      </c>
      <c r="G9" s="204">
        <f t="shared" si="1"/>
        <v>114.03371991591935</v>
      </c>
      <c r="H9" s="204">
        <f t="shared" si="1"/>
        <v>112.32323739999994</v>
      </c>
      <c r="I9" s="204">
        <f t="shared" si="1"/>
        <v>107.10768360000003</v>
      </c>
      <c r="J9" s="204">
        <f t="shared" si="1"/>
        <v>104.3525526</v>
      </c>
      <c r="K9" s="204">
        <f t="shared" si="1"/>
        <v>102.31223720000006</v>
      </c>
      <c r="L9" s="204">
        <f t="shared" si="1"/>
        <v>114.05781495472903</v>
      </c>
      <c r="M9" s="204">
        <f t="shared" si="1"/>
        <v>114.85957758127095</v>
      </c>
      <c r="N9" s="204">
        <f t="shared" si="1"/>
        <v>115.86575495582649</v>
      </c>
      <c r="O9" s="204">
        <f t="shared" si="1"/>
        <v>126.08685315009686</v>
      </c>
      <c r="P9" s="204">
        <f t="shared" si="1"/>
        <v>124.52656771656513</v>
      </c>
      <c r="Q9" s="204">
        <f t="shared" si="1"/>
        <v>121.2714947802545</v>
      </c>
    </row>
    <row r="10" spans="1:17" x14ac:dyDescent="0.25">
      <c r="A10" s="202" t="s">
        <v>35</v>
      </c>
      <c r="B10" s="203">
        <v>115.84353051698814</v>
      </c>
      <c r="C10" s="203">
        <v>119.9626772464584</v>
      </c>
      <c r="D10" s="203">
        <v>107.95497342514467</v>
      </c>
      <c r="E10" s="203">
        <v>109.04339928132914</v>
      </c>
      <c r="F10" s="203">
        <v>87.027008415157454</v>
      </c>
      <c r="G10" s="203">
        <v>85.709852172753259</v>
      </c>
      <c r="H10" s="203">
        <v>85.499379458267825</v>
      </c>
      <c r="I10" s="203">
        <v>80.212606433116846</v>
      </c>
      <c r="J10" s="203">
        <v>82.053983166975073</v>
      </c>
      <c r="K10" s="203">
        <v>81.023377582457385</v>
      </c>
      <c r="L10" s="203">
        <v>82.364693570182808</v>
      </c>
      <c r="M10" s="203">
        <v>82.386834203152304</v>
      </c>
      <c r="N10" s="203">
        <v>84.1974156803455</v>
      </c>
      <c r="O10" s="203">
        <v>88.00285626000948</v>
      </c>
      <c r="P10" s="203">
        <v>87.30957334179628</v>
      </c>
      <c r="Q10" s="203">
        <v>86.174171315796741</v>
      </c>
    </row>
    <row r="11" spans="1:17" x14ac:dyDescent="0.25">
      <c r="A11" s="202" t="s">
        <v>166</v>
      </c>
      <c r="B11" s="201">
        <v>13.64330377195299</v>
      </c>
      <c r="C11" s="201">
        <v>14.148523953541599</v>
      </c>
      <c r="D11" s="201">
        <v>14.607313974855357</v>
      </c>
      <c r="E11" s="201">
        <v>15.177670518670828</v>
      </c>
      <c r="F11" s="201">
        <v>13.057235184842552</v>
      </c>
      <c r="G11" s="201">
        <v>13.135967058282246</v>
      </c>
      <c r="H11" s="201">
        <v>12.807105141732126</v>
      </c>
      <c r="I11" s="201">
        <v>13.257100566883183</v>
      </c>
      <c r="J11" s="201">
        <v>11.638608633024935</v>
      </c>
      <c r="K11" s="201">
        <v>12.794422217542657</v>
      </c>
      <c r="L11" s="201">
        <v>17.138291192626024</v>
      </c>
      <c r="M11" s="201">
        <v>18.8022497644907</v>
      </c>
      <c r="N11" s="201">
        <v>21.787739968706465</v>
      </c>
      <c r="O11" s="201">
        <v>28.659015726855316</v>
      </c>
      <c r="P11" s="201">
        <v>28.10373426541349</v>
      </c>
      <c r="Q11" s="201">
        <v>27.321757453976847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1">
        <v>16.217043988460635</v>
      </c>
      <c r="C14" s="201">
        <v>11.898089999999998</v>
      </c>
      <c r="D14" s="201">
        <v>11.999880000000001</v>
      </c>
      <c r="E14" s="201">
        <v>14.894419999999997</v>
      </c>
      <c r="F14" s="201">
        <v>13.499820000000003</v>
      </c>
      <c r="G14" s="201">
        <v>13.423688221157443</v>
      </c>
      <c r="H14" s="201">
        <v>11.89925</v>
      </c>
      <c r="I14" s="201">
        <v>11.903700000000002</v>
      </c>
      <c r="J14" s="201">
        <v>8.9016299999999973</v>
      </c>
      <c r="K14" s="201">
        <v>6.9004900000000005</v>
      </c>
      <c r="L14" s="201">
        <v>12.969365128108777</v>
      </c>
      <c r="M14" s="201">
        <v>12.157175480695482</v>
      </c>
      <c r="N14" s="201">
        <v>8.4308656012178176</v>
      </c>
      <c r="O14" s="201">
        <v>8.0249292594188582</v>
      </c>
      <c r="P14" s="201">
        <v>7.5000297148898527</v>
      </c>
      <c r="Q14" s="201">
        <v>6.114209984187867</v>
      </c>
    </row>
    <row r="15" spans="1:17" x14ac:dyDescent="0.25">
      <c r="A15" s="202" t="s">
        <v>30</v>
      </c>
      <c r="B15" s="201">
        <v>2.0138883479991216</v>
      </c>
      <c r="C15" s="201">
        <v>1.9917372000000004</v>
      </c>
      <c r="D15" s="201">
        <v>1.9600049999999998</v>
      </c>
      <c r="E15" s="201">
        <v>1.8532411999999991</v>
      </c>
      <c r="F15" s="201">
        <v>1.8219234000000002</v>
      </c>
      <c r="G15" s="201">
        <v>1.7642124637263965</v>
      </c>
      <c r="H15" s="201">
        <v>2.1175028</v>
      </c>
      <c r="I15" s="201">
        <v>1.7342765999999998</v>
      </c>
      <c r="J15" s="201">
        <v>1.7583308000000002</v>
      </c>
      <c r="K15" s="201">
        <v>1.5939474</v>
      </c>
      <c r="L15" s="201">
        <v>1.5854650638114109</v>
      </c>
      <c r="M15" s="201">
        <v>1.5133181329324639</v>
      </c>
      <c r="N15" s="201">
        <v>1.4497337055567165</v>
      </c>
      <c r="O15" s="201">
        <v>1.4000519038132129</v>
      </c>
      <c r="P15" s="201">
        <v>1.6132303944655104</v>
      </c>
      <c r="Q15" s="201">
        <v>1.661356026293056</v>
      </c>
    </row>
    <row r="16" spans="1:17" x14ac:dyDescent="0.25">
      <c r="A16" s="198" t="s">
        <v>158</v>
      </c>
      <c r="B16" s="197">
        <v>189.65513139930709</v>
      </c>
      <c r="C16" s="197">
        <v>182.74218500000001</v>
      </c>
      <c r="D16" s="197">
        <v>165.78973999999994</v>
      </c>
      <c r="E16" s="197">
        <v>158.22331999999994</v>
      </c>
      <c r="F16" s="197">
        <v>165.00172000000001</v>
      </c>
      <c r="G16" s="197">
        <v>162.85525639830027</v>
      </c>
      <c r="H16" s="197">
        <v>160.918105</v>
      </c>
      <c r="I16" s="197">
        <v>159.78838499999998</v>
      </c>
      <c r="J16" s="197">
        <v>166.93096999999997</v>
      </c>
      <c r="K16" s="197">
        <v>164.74531999999996</v>
      </c>
      <c r="L16" s="197">
        <v>163.95606424946885</v>
      </c>
      <c r="M16" s="197">
        <v>165.80790842415851</v>
      </c>
      <c r="N16" s="197">
        <v>166.73802201666152</v>
      </c>
      <c r="O16" s="197">
        <v>166.74358998771621</v>
      </c>
      <c r="P16" s="197">
        <v>164.80310560912625</v>
      </c>
      <c r="Q16" s="197">
        <v>164.63170056506436</v>
      </c>
    </row>
    <row r="17" spans="1:17" x14ac:dyDescent="0.25">
      <c r="A17" s="198" t="s">
        <v>157</v>
      </c>
      <c r="B17" s="197">
        <f>SUM(B18:B24)</f>
        <v>242.85649081093683</v>
      </c>
      <c r="C17" s="197">
        <f t="shared" ref="C17:Q17" si="2">SUM(C18:C24)</f>
        <v>265.28960029999996</v>
      </c>
      <c r="D17" s="197">
        <f t="shared" si="2"/>
        <v>244.50044459999995</v>
      </c>
      <c r="E17" s="197">
        <f t="shared" si="2"/>
        <v>258.97599619999994</v>
      </c>
      <c r="F17" s="197">
        <f t="shared" si="2"/>
        <v>169.73359439999996</v>
      </c>
      <c r="G17" s="197">
        <f t="shared" si="2"/>
        <v>167.66961839130747</v>
      </c>
      <c r="H17" s="197">
        <f t="shared" si="2"/>
        <v>168.53572739999996</v>
      </c>
      <c r="I17" s="197">
        <f t="shared" si="2"/>
        <v>152.91914249999999</v>
      </c>
      <c r="J17" s="197">
        <f t="shared" si="2"/>
        <v>146.70996820000002</v>
      </c>
      <c r="K17" s="197">
        <f t="shared" si="2"/>
        <v>149.11225919999995</v>
      </c>
      <c r="L17" s="197">
        <f t="shared" si="2"/>
        <v>168.44712614128474</v>
      </c>
      <c r="M17" s="197">
        <f t="shared" si="2"/>
        <v>172.0994989361358</v>
      </c>
      <c r="N17" s="197">
        <f t="shared" si="2"/>
        <v>187.15433063978028</v>
      </c>
      <c r="O17" s="197">
        <f t="shared" si="2"/>
        <v>222.50601496720634</v>
      </c>
      <c r="P17" s="197">
        <f t="shared" si="2"/>
        <v>220.71737795535358</v>
      </c>
      <c r="Q17" s="197">
        <f t="shared" si="2"/>
        <v>214.68336353778056</v>
      </c>
    </row>
    <row r="18" spans="1:17" x14ac:dyDescent="0.25">
      <c r="A18" s="200" t="s">
        <v>38</v>
      </c>
      <c r="B18" s="199">
        <v>48.794515933039214</v>
      </c>
      <c r="C18" s="199">
        <v>37.395869999999995</v>
      </c>
      <c r="D18" s="199">
        <v>39.60521</v>
      </c>
      <c r="E18" s="199">
        <v>39.989360000000012</v>
      </c>
      <c r="F18" s="199">
        <v>23.40354</v>
      </c>
      <c r="G18" s="199">
        <v>20.015960034994041</v>
      </c>
      <c r="H18" s="199">
        <v>19.501599999999989</v>
      </c>
      <c r="I18" s="199">
        <v>12.702500000000001</v>
      </c>
      <c r="J18" s="199">
        <v>13.403119999999992</v>
      </c>
      <c r="K18" s="199">
        <v>13.201139999999995</v>
      </c>
      <c r="L18" s="199">
        <v>13.065717991759779</v>
      </c>
      <c r="M18" s="199">
        <v>11.106972428311243</v>
      </c>
      <c r="N18" s="199">
        <v>10.843281085003289</v>
      </c>
      <c r="O18" s="199">
        <v>9.9836532631224042</v>
      </c>
      <c r="P18" s="199">
        <v>9.3877261707234574</v>
      </c>
      <c r="Q18" s="199">
        <v>9.1236255512537969</v>
      </c>
    </row>
    <row r="19" spans="1:17" x14ac:dyDescent="0.25">
      <c r="A19" s="200" t="s">
        <v>36</v>
      </c>
      <c r="B19" s="199">
        <v>9.8879113472462947</v>
      </c>
      <c r="C19" s="199">
        <v>12.694839999999996</v>
      </c>
      <c r="D19" s="199">
        <v>6.3946100000000001</v>
      </c>
      <c r="E19" s="199">
        <v>5.3024299999999993</v>
      </c>
      <c r="F19" s="199">
        <v>5.2979099999999981</v>
      </c>
      <c r="G19" s="199">
        <v>6.3520595525535493</v>
      </c>
      <c r="H19" s="199">
        <v>6.5874799999999993</v>
      </c>
      <c r="I19" s="199">
        <v>2.1939899999999994</v>
      </c>
      <c r="J19" s="199">
        <v>2.1003299999999996</v>
      </c>
      <c r="K19" s="199">
        <v>2.0999499999999998</v>
      </c>
      <c r="L19" s="199">
        <v>3.128850719691131</v>
      </c>
      <c r="M19" s="199">
        <v>3.1311389786926553</v>
      </c>
      <c r="N19" s="199">
        <v>3.1280255697130301</v>
      </c>
      <c r="O19" s="199">
        <v>4.1795212895675897</v>
      </c>
      <c r="P19" s="199">
        <v>4.1816283788168738</v>
      </c>
      <c r="Q19" s="199">
        <v>4.1803870568128945</v>
      </c>
    </row>
    <row r="20" spans="1:17" x14ac:dyDescent="0.25">
      <c r="A20" s="200" t="s">
        <v>35</v>
      </c>
      <c r="B20" s="199">
        <v>38.079499940866192</v>
      </c>
      <c r="C20" s="199">
        <v>26.272774253541613</v>
      </c>
      <c r="D20" s="199">
        <v>24.676818574855343</v>
      </c>
      <c r="E20" s="199">
        <v>17.535256718670841</v>
      </c>
      <c r="F20" s="199">
        <v>49.58441958484255</v>
      </c>
      <c r="G20" s="199">
        <v>49.197772360909148</v>
      </c>
      <c r="H20" s="199">
        <v>46.706372541732144</v>
      </c>
      <c r="I20" s="199">
        <v>53.007633066883173</v>
      </c>
      <c r="J20" s="199">
        <v>58.342686833024949</v>
      </c>
      <c r="K20" s="199">
        <v>57.707561417542614</v>
      </c>
      <c r="L20" s="199">
        <v>54.004592075483878</v>
      </c>
      <c r="M20" s="199">
        <v>55.688465091782199</v>
      </c>
      <c r="N20" s="199">
        <v>54.077708484497727</v>
      </c>
      <c r="O20" s="199">
        <v>48.007102075503262</v>
      </c>
      <c r="P20" s="199">
        <v>46.488514340495513</v>
      </c>
      <c r="Q20" s="199">
        <v>47.826318503401374</v>
      </c>
    </row>
    <row r="21" spans="1:17" x14ac:dyDescent="0.25">
      <c r="A21" s="200" t="s">
        <v>167</v>
      </c>
      <c r="B21" s="199">
        <v>89.185172532977845</v>
      </c>
      <c r="C21" s="199">
        <v>133.18613999999994</v>
      </c>
      <c r="D21" s="199">
        <v>114.02748</v>
      </c>
      <c r="E21" s="199">
        <v>125.45610999999995</v>
      </c>
      <c r="F21" s="199">
        <v>16.501209999999954</v>
      </c>
      <c r="G21" s="199">
        <v>19.394543101729035</v>
      </c>
      <c r="H21" s="199">
        <v>20.461159999999946</v>
      </c>
      <c r="I21" s="199">
        <v>12.762920000000006</v>
      </c>
      <c r="J21" s="199">
        <v>12.775430000000025</v>
      </c>
      <c r="K21" s="199">
        <v>8.8991700000000264</v>
      </c>
      <c r="L21" s="199">
        <v>8.7896302522792631</v>
      </c>
      <c r="M21" s="199">
        <v>8.8135957833999328</v>
      </c>
      <c r="N21" s="199">
        <v>6.8804562850139064</v>
      </c>
      <c r="O21" s="199">
        <v>6.8310433610433252</v>
      </c>
      <c r="P21" s="199">
        <v>10.653042900200601</v>
      </c>
      <c r="Q21" s="199">
        <v>7.8341811349352479</v>
      </c>
    </row>
    <row r="22" spans="1:17" x14ac:dyDescent="0.25">
      <c r="A22" s="200" t="s">
        <v>166</v>
      </c>
      <c r="B22" s="199">
        <v>56.049577109884922</v>
      </c>
      <c r="C22" s="199">
        <v>54.840126046458394</v>
      </c>
      <c r="D22" s="199">
        <v>57.177956025144617</v>
      </c>
      <c r="E22" s="199">
        <v>55.295889481329176</v>
      </c>
      <c r="F22" s="199">
        <v>55.746204815157441</v>
      </c>
      <c r="G22" s="199">
        <v>56.252150276829198</v>
      </c>
      <c r="H22" s="199">
        <v>54.884994858267859</v>
      </c>
      <c r="I22" s="199">
        <v>57.549469433116819</v>
      </c>
      <c r="J22" s="199">
        <v>49.286181366975057</v>
      </c>
      <c r="K22" s="199">
        <v>55.004797782457338</v>
      </c>
      <c r="L22" s="199">
        <v>77.516037793445165</v>
      </c>
      <c r="M22" s="199">
        <v>86.671677650410558</v>
      </c>
      <c r="N22" s="199">
        <v>103.31628326761715</v>
      </c>
      <c r="O22" s="199">
        <v>144.3572254264995</v>
      </c>
      <c r="P22" s="199">
        <v>141.4077144856119</v>
      </c>
      <c r="Q22" s="199">
        <v>136.97744151678972</v>
      </c>
    </row>
    <row r="23" spans="1:17" x14ac:dyDescent="0.25">
      <c r="A23" s="200" t="s">
        <v>165</v>
      </c>
      <c r="B23" s="199">
        <v>0.85981394692237234</v>
      </c>
      <c r="C23" s="199">
        <v>0.89985000000000037</v>
      </c>
      <c r="D23" s="199">
        <v>2.6183700000000005</v>
      </c>
      <c r="E23" s="199">
        <v>15.396949999999997</v>
      </c>
      <c r="F23" s="199">
        <v>19.200310000000002</v>
      </c>
      <c r="G23" s="199">
        <v>16.457133064292485</v>
      </c>
      <c r="H23" s="199">
        <v>20.394120000000008</v>
      </c>
      <c r="I23" s="199">
        <v>14.70262999999999</v>
      </c>
      <c r="J23" s="199">
        <v>10.802220000000002</v>
      </c>
      <c r="K23" s="199">
        <v>12.199639999999999</v>
      </c>
      <c r="L23" s="199">
        <v>11.942297308625543</v>
      </c>
      <c r="M23" s="199">
        <v>6.6876490035392413</v>
      </c>
      <c r="N23" s="199">
        <v>8.9085759479351907</v>
      </c>
      <c r="O23" s="199">
        <v>9.1474695514702677</v>
      </c>
      <c r="P23" s="199">
        <v>8.5987516795052414</v>
      </c>
      <c r="Q23" s="199">
        <v>8.7414097745875239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35.732100941452714</v>
      </c>
      <c r="C25" s="197">
        <v>36.506733500000003</v>
      </c>
      <c r="D25" s="197">
        <v>33.157947999999976</v>
      </c>
      <c r="E25" s="197">
        <v>31.644664000000002</v>
      </c>
      <c r="F25" s="197">
        <v>28.390291999999999</v>
      </c>
      <c r="G25" s="197">
        <v>27.947631864637923</v>
      </c>
      <c r="H25" s="197">
        <v>28.712352999999982</v>
      </c>
      <c r="I25" s="197">
        <v>26.5681455</v>
      </c>
      <c r="J25" s="197">
        <v>26.534300000000002</v>
      </c>
      <c r="K25" s="197">
        <v>26.014381</v>
      </c>
      <c r="L25" s="197">
        <v>27.586778603802202</v>
      </c>
      <c r="M25" s="197">
        <v>27.732609129223999</v>
      </c>
      <c r="N25" s="197">
        <v>28.462897851818294</v>
      </c>
      <c r="O25" s="197">
        <v>30.733631652203524</v>
      </c>
      <c r="P25" s="197">
        <v>31.005017926834469</v>
      </c>
      <c r="Q25" s="197">
        <v>30.631210745866266</v>
      </c>
    </row>
    <row r="26" spans="1:17" x14ac:dyDescent="0.25">
      <c r="A26" s="198" t="s">
        <v>155</v>
      </c>
      <c r="B26" s="197">
        <v>19.736105810391393</v>
      </c>
      <c r="C26" s="197">
        <v>19.519024559999995</v>
      </c>
      <c r="D26" s="197">
        <v>19.208048999999995</v>
      </c>
      <c r="E26" s="197">
        <v>18.161763759999999</v>
      </c>
      <c r="F26" s="197">
        <v>17.854849319999992</v>
      </c>
      <c r="G26" s="197">
        <v>17.289282144518687</v>
      </c>
      <c r="H26" s="197">
        <v>20.75152744</v>
      </c>
      <c r="I26" s="197">
        <v>16.995910679999998</v>
      </c>
      <c r="J26" s="197">
        <v>17.231641840000002</v>
      </c>
      <c r="K26" s="197">
        <v>15.620684519999999</v>
      </c>
      <c r="L26" s="197">
        <v>15.53755762535182</v>
      </c>
      <c r="M26" s="197">
        <v>14.830517702738147</v>
      </c>
      <c r="N26" s="197">
        <v>14.207390314455825</v>
      </c>
      <c r="O26" s="197">
        <v>13.720508657369489</v>
      </c>
      <c r="P26" s="197">
        <v>15.809657865762</v>
      </c>
      <c r="Q26" s="197">
        <v>16.281289057671948</v>
      </c>
    </row>
    <row r="27" spans="1:17" x14ac:dyDescent="0.25">
      <c r="A27" s="196" t="s">
        <v>45</v>
      </c>
      <c r="B27" s="195">
        <v>28.617353425067524</v>
      </c>
      <c r="C27" s="195">
        <v>28.302585612000005</v>
      </c>
      <c r="D27" s="195">
        <v>27.851671050000011</v>
      </c>
      <c r="E27" s="195">
        <v>26.334557451999988</v>
      </c>
      <c r="F27" s="195">
        <v>25.889531513999991</v>
      </c>
      <c r="G27" s="195">
        <v>25.069459109552085</v>
      </c>
      <c r="H27" s="195">
        <v>30.089714787999998</v>
      </c>
      <c r="I27" s="195">
        <v>24.644070486000004</v>
      </c>
      <c r="J27" s="195">
        <v>24.985880668000007</v>
      </c>
      <c r="K27" s="195">
        <v>22.649992554000004</v>
      </c>
      <c r="L27" s="195">
        <v>22.52945855676014</v>
      </c>
      <c r="M27" s="195">
        <v>21.504250668970315</v>
      </c>
      <c r="N27" s="195">
        <v>20.60071595596094</v>
      </c>
      <c r="O27" s="195">
        <v>19.894737553185756</v>
      </c>
      <c r="P27" s="195">
        <v>22.924003905354905</v>
      </c>
      <c r="Q27" s="195">
        <v>23.60786913362432</v>
      </c>
    </row>
    <row r="29" spans="1:17" ht="12.75" x14ac:dyDescent="0.25">
      <c r="A29" s="127" t="s">
        <v>164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0.99999999999999978</v>
      </c>
      <c r="C31" s="194">
        <f t="shared" si="3"/>
        <v>0.99999999999999989</v>
      </c>
      <c r="D31" s="194">
        <f t="shared" si="3"/>
        <v>1</v>
      </c>
      <c r="E31" s="194">
        <f t="shared" si="3"/>
        <v>0.99999999999999989</v>
      </c>
      <c r="F31" s="194">
        <f t="shared" si="3"/>
        <v>1.0000000000000002</v>
      </c>
      <c r="G31" s="194">
        <f t="shared" si="3"/>
        <v>0.99999999999999989</v>
      </c>
      <c r="H31" s="194">
        <f t="shared" si="3"/>
        <v>0.99999999999999989</v>
      </c>
      <c r="I31" s="194">
        <f t="shared" si="3"/>
        <v>1</v>
      </c>
      <c r="J31" s="194">
        <f t="shared" si="3"/>
        <v>1</v>
      </c>
      <c r="K31" s="194">
        <f t="shared" si="3"/>
        <v>0.99999999999999989</v>
      </c>
      <c r="L31" s="194">
        <f t="shared" si="3"/>
        <v>1</v>
      </c>
      <c r="M31" s="194">
        <f t="shared" si="3"/>
        <v>1</v>
      </c>
      <c r="N31" s="194">
        <f t="shared" si="3"/>
        <v>1.0000000000000002</v>
      </c>
      <c r="O31" s="194">
        <f t="shared" si="3"/>
        <v>1.0000000000000002</v>
      </c>
      <c r="P31" s="194">
        <f t="shared" si="3"/>
        <v>1</v>
      </c>
      <c r="Q31" s="194">
        <f t="shared" si="3"/>
        <v>1.0000000000000002</v>
      </c>
    </row>
    <row r="32" spans="1:17" x14ac:dyDescent="0.25">
      <c r="A32" s="185" t="s">
        <v>162</v>
      </c>
      <c r="B32" s="193">
        <f t="shared" ref="B32:Q32" si="4">IF(B$6=0,0,B$6/B$5)</f>
        <v>2.7616772160597457E-2</v>
      </c>
      <c r="C32" s="193">
        <f t="shared" si="4"/>
        <v>2.6733458034529436E-2</v>
      </c>
      <c r="D32" s="193">
        <f t="shared" si="4"/>
        <v>2.8413830227945407E-2</v>
      </c>
      <c r="E32" s="193">
        <f t="shared" si="4"/>
        <v>2.6684086470200253E-2</v>
      </c>
      <c r="F32" s="193">
        <f t="shared" si="4"/>
        <v>3.1445342865793695E-2</v>
      </c>
      <c r="G32" s="193">
        <f t="shared" si="4"/>
        <v>3.0931569136622945E-2</v>
      </c>
      <c r="H32" s="193">
        <f t="shared" si="4"/>
        <v>3.6136932838628726E-2</v>
      </c>
      <c r="I32" s="193">
        <f t="shared" si="4"/>
        <v>3.1985504370261736E-2</v>
      </c>
      <c r="J32" s="193">
        <f t="shared" si="4"/>
        <v>3.2470503913802136E-2</v>
      </c>
      <c r="K32" s="193">
        <f t="shared" si="4"/>
        <v>3.0023171644945154E-2</v>
      </c>
      <c r="L32" s="193">
        <f t="shared" si="4"/>
        <v>2.816123957149954E-2</v>
      </c>
      <c r="M32" s="193">
        <f t="shared" si="4"/>
        <v>2.6738410428015013E-2</v>
      </c>
      <c r="N32" s="193">
        <f t="shared" si="4"/>
        <v>2.4957736890357116E-2</v>
      </c>
      <c r="O32" s="193">
        <f t="shared" si="4"/>
        <v>2.2321652079125134E-2</v>
      </c>
      <c r="P32" s="193">
        <f t="shared" si="4"/>
        <v>2.5495321278429135E-2</v>
      </c>
      <c r="Q32" s="193">
        <f t="shared" si="4"/>
        <v>2.6576306749267368E-2</v>
      </c>
    </row>
    <row r="33" spans="1:17" x14ac:dyDescent="0.25">
      <c r="A33" s="183" t="s">
        <v>161</v>
      </c>
      <c r="B33" s="192">
        <f t="shared" ref="B33:Q33" si="5">IF(B$7=0,0,B$7/B$5)</f>
        <v>2.4855094944537706E-2</v>
      </c>
      <c r="C33" s="192">
        <f t="shared" si="5"/>
        <v>2.4060112231076486E-2</v>
      </c>
      <c r="D33" s="192">
        <f t="shared" si="5"/>
        <v>2.557244720515087E-2</v>
      </c>
      <c r="E33" s="192">
        <f t="shared" si="5"/>
        <v>2.4015677823180228E-2</v>
      </c>
      <c r="F33" s="192">
        <f t="shared" si="5"/>
        <v>2.830080857921434E-2</v>
      </c>
      <c r="G33" s="192">
        <f t="shared" si="5"/>
        <v>2.7838412222960646E-2</v>
      </c>
      <c r="H33" s="192">
        <f t="shared" si="5"/>
        <v>3.2523239554765847E-2</v>
      </c>
      <c r="I33" s="192">
        <f t="shared" si="5"/>
        <v>2.8786953933235559E-2</v>
      </c>
      <c r="J33" s="192">
        <f t="shared" si="5"/>
        <v>2.9223453522421922E-2</v>
      </c>
      <c r="K33" s="192">
        <f t="shared" si="5"/>
        <v>2.7020854480450621E-2</v>
      </c>
      <c r="L33" s="192">
        <f t="shared" si="5"/>
        <v>2.5345115614349586E-2</v>
      </c>
      <c r="M33" s="192">
        <f t="shared" si="5"/>
        <v>2.4064569385213508E-2</v>
      </c>
      <c r="N33" s="192">
        <f t="shared" si="5"/>
        <v>2.2461963201321399E-2</v>
      </c>
      <c r="O33" s="192">
        <f t="shared" si="5"/>
        <v>2.0089486871212616E-2</v>
      </c>
      <c r="P33" s="192">
        <f t="shared" si="5"/>
        <v>2.2945789150586243E-2</v>
      </c>
      <c r="Q33" s="192">
        <f t="shared" si="5"/>
        <v>2.3918676074340638E-2</v>
      </c>
    </row>
    <row r="34" spans="1:17" x14ac:dyDescent="0.25">
      <c r="A34" s="183" t="s">
        <v>160</v>
      </c>
      <c r="B34" s="192">
        <f t="shared" ref="B34:Q34" si="6">IF(B$8=0,0,B$8/B$5)</f>
        <v>1.7950901904388337E-2</v>
      </c>
      <c r="C34" s="192">
        <f t="shared" si="6"/>
        <v>1.7376747722444134E-2</v>
      </c>
      <c r="D34" s="192">
        <f t="shared" si="6"/>
        <v>1.846898964816451E-2</v>
      </c>
      <c r="E34" s="192">
        <f t="shared" si="6"/>
        <v>1.7344656205630166E-2</v>
      </c>
      <c r="F34" s="192">
        <f t="shared" si="6"/>
        <v>2.0439472862765904E-2</v>
      </c>
      <c r="G34" s="192">
        <f t="shared" si="6"/>
        <v>2.0105519938804911E-2</v>
      </c>
      <c r="H34" s="192">
        <f t="shared" si="6"/>
        <v>2.3489006345108678E-2</v>
      </c>
      <c r="I34" s="192">
        <f t="shared" si="6"/>
        <v>2.0790577840670132E-2</v>
      </c>
      <c r="J34" s="192">
        <f t="shared" si="6"/>
        <v>2.1105827543971389E-2</v>
      </c>
      <c r="K34" s="192">
        <f t="shared" si="6"/>
        <v>1.9515061569214349E-2</v>
      </c>
      <c r="L34" s="192">
        <f t="shared" si="6"/>
        <v>1.8304805721474693E-2</v>
      </c>
      <c r="M34" s="192">
        <f t="shared" si="6"/>
        <v>1.7379966778209761E-2</v>
      </c>
      <c r="N34" s="192">
        <f t="shared" si="6"/>
        <v>1.622252897873212E-2</v>
      </c>
      <c r="O34" s="192">
        <f t="shared" si="6"/>
        <v>1.4509073851431331E-2</v>
      </c>
      <c r="P34" s="192">
        <f t="shared" si="6"/>
        <v>1.657195883097895E-2</v>
      </c>
      <c r="Q34" s="192">
        <f t="shared" si="6"/>
        <v>1.7274599387023797E-2</v>
      </c>
    </row>
    <row r="35" spans="1:17" x14ac:dyDescent="0.25">
      <c r="A35" s="181" t="s">
        <v>159</v>
      </c>
      <c r="B35" s="191">
        <f t="shared" ref="B35:Q35" si="7">IF(B$9=0,0,B$9/B$5)</f>
        <v>0.2067017649863877</v>
      </c>
      <c r="C35" s="191">
        <f t="shared" si="7"/>
        <v>0.20270374011961378</v>
      </c>
      <c r="D35" s="191">
        <f t="shared" si="7"/>
        <v>0.20195272455437277</v>
      </c>
      <c r="E35" s="191">
        <f t="shared" si="7"/>
        <v>0.20711764877611202</v>
      </c>
      <c r="F35" s="191">
        <f t="shared" si="7"/>
        <v>0.20324903139425271</v>
      </c>
      <c r="G35" s="191">
        <f t="shared" si="7"/>
        <v>0.20401320667924991</v>
      </c>
      <c r="H35" s="191">
        <f t="shared" si="7"/>
        <v>0.19560089241031545</v>
      </c>
      <c r="I35" s="191">
        <f t="shared" si="7"/>
        <v>0.20157162192596398</v>
      </c>
      <c r="J35" s="191">
        <f t="shared" si="7"/>
        <v>0.19663709349784994</v>
      </c>
      <c r="K35" s="191">
        <f t="shared" si="7"/>
        <v>0.19664553463716866</v>
      </c>
      <c r="L35" s="191">
        <f t="shared" si="7"/>
        <v>0.20672550534589929</v>
      </c>
      <c r="M35" s="191">
        <f t="shared" si="7"/>
        <v>0.2070839729613369</v>
      </c>
      <c r="N35" s="191">
        <f t="shared" si="7"/>
        <v>0.20353822642908564</v>
      </c>
      <c r="O35" s="191">
        <f t="shared" si="7"/>
        <v>0.20512846411539651</v>
      </c>
      <c r="P35" s="191">
        <f t="shared" si="7"/>
        <v>0.20081679683337461</v>
      </c>
      <c r="Q35" s="191">
        <f t="shared" si="7"/>
        <v>0.19795413212097776</v>
      </c>
    </row>
    <row r="36" spans="1:17" x14ac:dyDescent="0.25">
      <c r="A36" s="179" t="s">
        <v>158</v>
      </c>
      <c r="B36" s="190">
        <f t="shared" ref="B36:Q36" si="8">IF(B$16=0,0,B$16/B$5)</f>
        <v>0.26538480302355888</v>
      </c>
      <c r="C36" s="190">
        <f t="shared" si="8"/>
        <v>0.25028558772589171</v>
      </c>
      <c r="D36" s="190">
        <f t="shared" si="8"/>
        <v>0.24524726722090354</v>
      </c>
      <c r="E36" s="190">
        <f t="shared" si="8"/>
        <v>0.23246887297261956</v>
      </c>
      <c r="F36" s="190">
        <f t="shared" si="8"/>
        <v>0.2905953204003679</v>
      </c>
      <c r="G36" s="190">
        <f t="shared" si="8"/>
        <v>0.2913578817466117</v>
      </c>
      <c r="H36" s="190">
        <f t="shared" si="8"/>
        <v>0.28022451695268585</v>
      </c>
      <c r="I36" s="190">
        <f t="shared" si="8"/>
        <v>0.30071422373082074</v>
      </c>
      <c r="J36" s="190">
        <f t="shared" si="8"/>
        <v>0.31455695081460594</v>
      </c>
      <c r="K36" s="190">
        <f t="shared" si="8"/>
        <v>0.31664278308217281</v>
      </c>
      <c r="L36" s="190">
        <f t="shared" si="8"/>
        <v>0.29716420790586856</v>
      </c>
      <c r="M36" s="190">
        <f t="shared" si="8"/>
        <v>0.29894033347449062</v>
      </c>
      <c r="N36" s="190">
        <f t="shared" si="8"/>
        <v>0.29290415699188876</v>
      </c>
      <c r="O36" s="190">
        <f t="shared" si="8"/>
        <v>0.2712721878668074</v>
      </c>
      <c r="P36" s="190">
        <f t="shared" si="8"/>
        <v>0.26576844109238706</v>
      </c>
      <c r="Q36" s="190">
        <f t="shared" si="8"/>
        <v>0.26873195109873621</v>
      </c>
    </row>
    <row r="37" spans="1:17" x14ac:dyDescent="0.25">
      <c r="A37" s="179" t="s">
        <v>157</v>
      </c>
      <c r="B37" s="190">
        <f t="shared" ref="B37:Q37" si="9">IF(B$17=0,0,B$17/B$5)</f>
        <v>0.33982957118706608</v>
      </c>
      <c r="C37" s="190">
        <f t="shared" si="9"/>
        <v>0.36334338198184718</v>
      </c>
      <c r="D37" s="190">
        <f t="shared" si="9"/>
        <v>0.36168140364081597</v>
      </c>
      <c r="E37" s="190">
        <f t="shared" si="9"/>
        <v>0.38049927130574313</v>
      </c>
      <c r="F37" s="190">
        <f t="shared" si="9"/>
        <v>0.29892893387641101</v>
      </c>
      <c r="G37" s="190">
        <f t="shared" si="9"/>
        <v>0.29997106589102357</v>
      </c>
      <c r="H37" s="190">
        <f t="shared" si="9"/>
        <v>0.29348992644385496</v>
      </c>
      <c r="I37" s="190">
        <f t="shared" si="9"/>
        <v>0.2877866324919065</v>
      </c>
      <c r="J37" s="190">
        <f t="shared" si="9"/>
        <v>0.2764534361185334</v>
      </c>
      <c r="K37" s="190">
        <f t="shared" si="9"/>
        <v>0.28659582405593265</v>
      </c>
      <c r="L37" s="190">
        <f t="shared" si="9"/>
        <v>0.30530408889073446</v>
      </c>
      <c r="M37" s="190">
        <f t="shared" si="9"/>
        <v>0.31028364142409742</v>
      </c>
      <c r="N37" s="190">
        <f t="shared" si="9"/>
        <v>0.32876893212724018</v>
      </c>
      <c r="O37" s="190">
        <f t="shared" si="9"/>
        <v>0.36199108762217058</v>
      </c>
      <c r="P37" s="190">
        <f t="shared" si="9"/>
        <v>0.35593815568209258</v>
      </c>
      <c r="Q37" s="190">
        <f t="shared" si="9"/>
        <v>0.35043238303394919</v>
      </c>
    </row>
    <row r="38" spans="1:17" x14ac:dyDescent="0.25">
      <c r="A38" s="179" t="s">
        <v>156</v>
      </c>
      <c r="B38" s="190">
        <f t="shared" ref="B38:Q38" si="10">IF(B$25=0,0,B$25/B$5)</f>
        <v>4.9999999999999982E-2</v>
      </c>
      <c r="C38" s="190">
        <f t="shared" si="10"/>
        <v>0.05</v>
      </c>
      <c r="D38" s="190">
        <f t="shared" si="10"/>
        <v>4.9049453444180692E-2</v>
      </c>
      <c r="E38" s="190">
        <f t="shared" si="10"/>
        <v>4.6493774594523932E-2</v>
      </c>
      <c r="F38" s="190">
        <f t="shared" si="10"/>
        <v>5.000000000000001E-2</v>
      </c>
      <c r="G38" s="190">
        <f t="shared" si="10"/>
        <v>4.9999999999999996E-2</v>
      </c>
      <c r="H38" s="190">
        <f t="shared" si="10"/>
        <v>4.9999999999999975E-2</v>
      </c>
      <c r="I38" s="190">
        <f t="shared" si="10"/>
        <v>4.9999999999999996E-2</v>
      </c>
      <c r="J38" s="190">
        <f t="shared" si="10"/>
        <v>0.05</v>
      </c>
      <c r="K38" s="190">
        <f t="shared" si="10"/>
        <v>4.9999999999999996E-2</v>
      </c>
      <c r="L38" s="190">
        <f t="shared" si="10"/>
        <v>5.000000000000001E-2</v>
      </c>
      <c r="M38" s="190">
        <f t="shared" si="10"/>
        <v>4.9999999999999996E-2</v>
      </c>
      <c r="N38" s="190">
        <f t="shared" si="10"/>
        <v>5.0000000000000024E-2</v>
      </c>
      <c r="O38" s="190">
        <f t="shared" si="10"/>
        <v>5.0000000000000017E-2</v>
      </c>
      <c r="P38" s="190">
        <f t="shared" si="10"/>
        <v>4.9999999999999996E-2</v>
      </c>
      <c r="Q38" s="190">
        <f t="shared" si="10"/>
        <v>4.9999999999999996E-2</v>
      </c>
    </row>
    <row r="39" spans="1:17" x14ac:dyDescent="0.25">
      <c r="A39" s="179" t="s">
        <v>155</v>
      </c>
      <c r="B39" s="190">
        <f t="shared" ref="B39:Q39" si="11">IF(B$26=0,0,B$26/B$5)</f>
        <v>2.761677216059745E-2</v>
      </c>
      <c r="C39" s="190">
        <f t="shared" si="11"/>
        <v>2.673345803452943E-2</v>
      </c>
      <c r="D39" s="190">
        <f t="shared" si="11"/>
        <v>2.8413830227945407E-2</v>
      </c>
      <c r="E39" s="190">
        <f t="shared" si="11"/>
        <v>2.6684086470200263E-2</v>
      </c>
      <c r="F39" s="190">
        <f t="shared" si="11"/>
        <v>3.1445342865793695E-2</v>
      </c>
      <c r="G39" s="190">
        <f t="shared" si="11"/>
        <v>3.0931569136622945E-2</v>
      </c>
      <c r="H39" s="190">
        <f t="shared" si="11"/>
        <v>3.6136932838628733E-2</v>
      </c>
      <c r="I39" s="190">
        <f t="shared" si="11"/>
        <v>3.1985504370261743E-2</v>
      </c>
      <c r="J39" s="190">
        <f t="shared" si="11"/>
        <v>3.2470503913802136E-2</v>
      </c>
      <c r="K39" s="190">
        <f t="shared" si="11"/>
        <v>3.0023171644945151E-2</v>
      </c>
      <c r="L39" s="190">
        <f t="shared" si="11"/>
        <v>2.8161239571499529E-2</v>
      </c>
      <c r="M39" s="190">
        <f t="shared" si="11"/>
        <v>2.6738410428015013E-2</v>
      </c>
      <c r="N39" s="190">
        <f t="shared" si="11"/>
        <v>2.4957736890357112E-2</v>
      </c>
      <c r="O39" s="190">
        <f t="shared" si="11"/>
        <v>2.2321652079125131E-2</v>
      </c>
      <c r="P39" s="190">
        <f t="shared" si="11"/>
        <v>2.5495321278429146E-2</v>
      </c>
      <c r="Q39" s="190">
        <f t="shared" si="11"/>
        <v>2.6576306749267385E-2</v>
      </c>
    </row>
    <row r="40" spans="1:17" x14ac:dyDescent="0.25">
      <c r="A40" s="177" t="s">
        <v>45</v>
      </c>
      <c r="B40" s="189">
        <f t="shared" ref="B40:Q40" si="12">IF(B$27=0,0,B$27/B$5)</f>
        <v>4.004431963286631E-2</v>
      </c>
      <c r="C40" s="189">
        <f t="shared" si="12"/>
        <v>3.8763514150067693E-2</v>
      </c>
      <c r="D40" s="189">
        <f t="shared" si="12"/>
        <v>4.1200053830520868E-2</v>
      </c>
      <c r="E40" s="189">
        <f t="shared" si="12"/>
        <v>3.8691925381790365E-2</v>
      </c>
      <c r="F40" s="189">
        <f t="shared" si="12"/>
        <v>4.5595747155400858E-2</v>
      </c>
      <c r="G40" s="189">
        <f t="shared" si="12"/>
        <v>4.4850775248103249E-2</v>
      </c>
      <c r="H40" s="189">
        <f t="shared" si="12"/>
        <v>5.2398552616011659E-2</v>
      </c>
      <c r="I40" s="189">
        <f t="shared" si="12"/>
        <v>4.6378981336879538E-2</v>
      </c>
      <c r="J40" s="189">
        <f t="shared" si="12"/>
        <v>4.7082230675013104E-2</v>
      </c>
      <c r="K40" s="189">
        <f t="shared" si="12"/>
        <v>4.3533598885170478E-2</v>
      </c>
      <c r="L40" s="189">
        <f t="shared" si="12"/>
        <v>4.0833797378674326E-2</v>
      </c>
      <c r="M40" s="189">
        <f t="shared" si="12"/>
        <v>3.877069512062177E-2</v>
      </c>
      <c r="N40" s="189">
        <f t="shared" si="12"/>
        <v>3.6188718491017798E-2</v>
      </c>
      <c r="O40" s="189">
        <f t="shared" si="12"/>
        <v>3.236639551473143E-2</v>
      </c>
      <c r="P40" s="189">
        <f t="shared" si="12"/>
        <v>3.6968215853722265E-2</v>
      </c>
      <c r="Q40" s="189">
        <f t="shared" si="12"/>
        <v>3.8535644786437701E-2</v>
      </c>
    </row>
    <row r="42" spans="1:17" ht="12.75" x14ac:dyDescent="0.25">
      <c r="A42" s="127" t="s">
        <v>29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186">
        <f t="shared" ref="B44:Q44" si="13">SUM(B$45:B$53)</f>
        <v>154.54129903610018</v>
      </c>
      <c r="C44" s="186">
        <f t="shared" si="13"/>
        <v>156.17053820393531</v>
      </c>
      <c r="D44" s="186">
        <f t="shared" si="13"/>
        <v>155.58631175098398</v>
      </c>
      <c r="E44" s="186">
        <f t="shared" si="13"/>
        <v>155.8389483724967</v>
      </c>
      <c r="F44" s="186">
        <f t="shared" si="13"/>
        <v>151.94472001885174</v>
      </c>
      <c r="G44" s="186">
        <f t="shared" si="13"/>
        <v>151.88746051367616</v>
      </c>
      <c r="H44" s="186">
        <f t="shared" si="13"/>
        <v>151.84656453345582</v>
      </c>
      <c r="I44" s="186">
        <f t="shared" si="13"/>
        <v>151.40252471906155</v>
      </c>
      <c r="J44" s="186">
        <f t="shared" si="13"/>
        <v>149.91411043757194</v>
      </c>
      <c r="K44" s="186">
        <f t="shared" si="13"/>
        <v>150.61524487873899</v>
      </c>
      <c r="L44" s="186">
        <f t="shared" si="13"/>
        <v>146.69491046153726</v>
      </c>
      <c r="M44" s="186">
        <f t="shared" si="13"/>
        <v>140.39843187969933</v>
      </c>
      <c r="N44" s="186">
        <f t="shared" si="13"/>
        <v>139.52137702857871</v>
      </c>
      <c r="O44" s="186">
        <f t="shared" si="13"/>
        <v>137.39088143523344</v>
      </c>
      <c r="P44" s="186">
        <f t="shared" si="13"/>
        <v>136.00027142917932</v>
      </c>
      <c r="Q44" s="186">
        <f t="shared" si="13"/>
        <v>135.28704906667278</v>
      </c>
    </row>
    <row r="45" spans="1:17" x14ac:dyDescent="0.25">
      <c r="A45" s="185" t="s">
        <v>162</v>
      </c>
      <c r="B45" s="184">
        <f>IF(B$6=0,0,B$6/AGR!B$5*1000)</f>
        <v>4.2679318448827388</v>
      </c>
      <c r="C45" s="184">
        <f>IF(C$6=0,0,C$6/AGR!C$5*1000)</f>
        <v>4.1749785293047799</v>
      </c>
      <c r="D45" s="184">
        <f>IF(D$6=0,0,D$6/AGR!D$5*1000)</f>
        <v>4.4208030478846458</v>
      </c>
      <c r="E45" s="184">
        <f>IF(E$6=0,0,E$6/AGR!E$5*1000)</f>
        <v>4.1584199737967751</v>
      </c>
      <c r="F45" s="184">
        <f>IF(F$6=0,0,F$6/AGR!F$5*1000)</f>
        <v>4.7779538176398191</v>
      </c>
      <c r="G45" s="184">
        <f>IF(G$6=0,0,G$6/AGR!G$5*1000)</f>
        <v>4.698117485864862</v>
      </c>
      <c r="H45" s="184">
        <f>IF(H$6=0,0,H$6/AGR!H$5*1000)</f>
        <v>5.4872691043219959</v>
      </c>
      <c r="I45" s="184">
        <f>IF(I$6=0,0,I$6/AGR!I$5*1000)</f>
        <v>4.8426861160702055</v>
      </c>
      <c r="J45" s="184">
        <f>IF(J$6=0,0,J$6/AGR!J$5*1000)</f>
        <v>4.8677867096973451</v>
      </c>
      <c r="K45" s="184">
        <f>IF(K$6=0,0,K$6/AGR!K$5*1000)</f>
        <v>4.521947349339829</v>
      </c>
      <c r="L45" s="184">
        <f>IF(L$6=0,0,L$6/AGR!L$5*1000)</f>
        <v>4.1311105174270244</v>
      </c>
      <c r="M45" s="184">
        <f>IF(M$6=0,0,M$6/AGR!M$5*1000)</f>
        <v>3.7540308950491079</v>
      </c>
      <c r="N45" s="184">
        <f>IF(N$6=0,0,N$6/AGR!N$5*1000)</f>
        <v>3.4821378184595821</v>
      </c>
      <c r="O45" s="184">
        <f>IF(O$6=0,0,O$6/AGR!O$5*1000)</f>
        <v>3.0667914542416126</v>
      </c>
      <c r="P45" s="184">
        <f>IF(P$6=0,0,P$6/AGR!P$5*1000)</f>
        <v>3.4673706140404938</v>
      </c>
      <c r="Q45" s="184">
        <f>IF(Q$6=0,0,Q$6/AGR!Q$5*1000)</f>
        <v>3.5954301151990813</v>
      </c>
    </row>
    <row r="46" spans="1:17" x14ac:dyDescent="0.25">
      <c r="A46" s="183" t="s">
        <v>161</v>
      </c>
      <c r="B46" s="182">
        <f>IF(B$7=0,0,B$7/AGR!B$5*1000)</f>
        <v>3.8411386603944639</v>
      </c>
      <c r="C46" s="182">
        <f>IF(C$7=0,0,C$7/AGR!C$5*1000)</f>
        <v>3.7574806763743016</v>
      </c>
      <c r="D46" s="182">
        <f>IF(D$7=0,0,D$7/AGR!D$5*1000)</f>
        <v>3.9787227430961822</v>
      </c>
      <c r="E46" s="182">
        <f>IF(E$7=0,0,E$7/AGR!E$5*1000)</f>
        <v>3.7425779764170977</v>
      </c>
      <c r="F46" s="182">
        <f>IF(F$7=0,0,F$7/AGR!F$5*1000)</f>
        <v>4.30015843587584</v>
      </c>
      <c r="G46" s="182">
        <f>IF(G$7=0,0,G$7/AGR!G$5*1000)</f>
        <v>4.228305737278375</v>
      </c>
      <c r="H46" s="182">
        <f>IF(H$7=0,0,H$7/AGR!H$5*1000)</f>
        <v>4.9385421938897949</v>
      </c>
      <c r="I46" s="182">
        <f>IF(I$7=0,0,I$7/AGR!I$5*1000)</f>
        <v>4.3584175044631834</v>
      </c>
      <c r="J46" s="182">
        <f>IF(J$7=0,0,J$7/AGR!J$5*1000)</f>
        <v>4.38100803872761</v>
      </c>
      <c r="K46" s="182">
        <f>IF(K$7=0,0,K$7/AGR!K$5*1000)</f>
        <v>4.0697526144058429</v>
      </c>
      <c r="L46" s="182">
        <f>IF(L$7=0,0,L$7/AGR!L$5*1000)</f>
        <v>3.717999465684322</v>
      </c>
      <c r="M46" s="182">
        <f>IF(M$7=0,0,M$7/AGR!M$5*1000)</f>
        <v>3.3786278055441965</v>
      </c>
      <c r="N46" s="182">
        <f>IF(N$7=0,0,N$7/AGR!N$5*1000)</f>
        <v>3.1339240366136223</v>
      </c>
      <c r="O46" s="182">
        <f>IF(O$7=0,0,O$7/AGR!O$5*1000)</f>
        <v>2.7601123088174506</v>
      </c>
      <c r="P46" s="182">
        <f>IF(P$7=0,0,P$7/AGR!P$5*1000)</f>
        <v>3.120633552636447</v>
      </c>
      <c r="Q46" s="182">
        <f>IF(Q$7=0,0,Q$7/AGR!Q$5*1000)</f>
        <v>3.2358871036791745</v>
      </c>
    </row>
    <row r="47" spans="1:17" x14ac:dyDescent="0.25">
      <c r="A47" s="183" t="s">
        <v>160</v>
      </c>
      <c r="B47" s="182">
        <f>IF(B$8=0,0,B$8/AGR!B$5*1000)</f>
        <v>2.7741556991737788</v>
      </c>
      <c r="C47" s="182">
        <f>IF(C$8=0,0,C$8/AGR!C$5*1000)</f>
        <v>2.7137360440481073</v>
      </c>
      <c r="D47" s="182">
        <f>IF(D$8=0,0,D$8/AGR!D$5*1000)</f>
        <v>2.8735219811250197</v>
      </c>
      <c r="E47" s="182">
        <f>IF(E$8=0,0,E$8/AGR!E$5*1000)</f>
        <v>2.7029729829679043</v>
      </c>
      <c r="F47" s="182">
        <f>IF(F$8=0,0,F$8/AGR!F$5*1000)</f>
        <v>3.105669981465883</v>
      </c>
      <c r="G47" s="182">
        <f>IF(G$8=0,0,G$8/AGR!G$5*1000)</f>
        <v>3.0537763658121602</v>
      </c>
      <c r="H47" s="182">
        <f>IF(H$8=0,0,H$8/AGR!H$5*1000)</f>
        <v>3.5667249178092981</v>
      </c>
      <c r="I47" s="182">
        <f>IF(I$8=0,0,I$8/AGR!I$5*1000)</f>
        <v>3.1477459754456341</v>
      </c>
      <c r="J47" s="182">
        <f>IF(J$8=0,0,J$8/AGR!J$5*1000)</f>
        <v>3.1640613613032746</v>
      </c>
      <c r="K47" s="182">
        <f>IF(K$8=0,0,K$8/AGR!K$5*1000)</f>
        <v>2.9392657770708883</v>
      </c>
      <c r="L47" s="182">
        <f>IF(L$8=0,0,L$8/AGR!L$5*1000)</f>
        <v>2.6852218363275644</v>
      </c>
      <c r="M47" s="182">
        <f>IF(M$8=0,0,M$8/AGR!M$5*1000)</f>
        <v>2.4401200817819202</v>
      </c>
      <c r="N47" s="182">
        <f>IF(N$8=0,0,N$8/AGR!N$5*1000)</f>
        <v>2.2633895819987271</v>
      </c>
      <c r="O47" s="182">
        <f>IF(O$8=0,0,O$8/AGR!O$5*1000)</f>
        <v>1.9934144452570477</v>
      </c>
      <c r="P47" s="182">
        <f>IF(P$8=0,0,P$8/AGR!P$5*1000)</f>
        <v>2.2537908991263222</v>
      </c>
      <c r="Q47" s="182">
        <f>IF(Q$8=0,0,Q$8/AGR!Q$5*1000)</f>
        <v>2.3370295748794034</v>
      </c>
    </row>
    <row r="48" spans="1:17" x14ac:dyDescent="0.25">
      <c r="A48" s="181" t="s">
        <v>159</v>
      </c>
      <c r="B48" s="180">
        <f>IF(B$9=0,0,B$9/AGR!B$5*1000)</f>
        <v>31.943959274051046</v>
      </c>
      <c r="C48" s="180">
        <f>IF(C$9=0,0,C$9/AGR!C$5*1000)</f>
        <v>31.656352190430713</v>
      </c>
      <c r="D48" s="180">
        <f>IF(D$9=0,0,D$9/AGR!D$5*1000)</f>
        <v>31.421079561477246</v>
      </c>
      <c r="E48" s="180">
        <f>IF(E$9=0,0,E$9/AGR!E$5*1000)</f>
        <v>32.276996574653424</v>
      </c>
      <c r="F48" s="180">
        <f>IF(F$9=0,0,F$9/AGR!F$5*1000)</f>
        <v>30.882617169302534</v>
      </c>
      <c r="G48" s="180">
        <f>IF(G$9=0,0,G$9/AGR!G$5*1000)</f>
        <v>30.987047873763029</v>
      </c>
      <c r="H48" s="180">
        <f>IF(H$9=0,0,H$9/AGR!H$5*1000)</f>
        <v>29.701323532184514</v>
      </c>
      <c r="I48" s="180">
        <f>IF(I$9=0,0,I$9/AGR!I$5*1000)</f>
        <v>30.518452471307096</v>
      </c>
      <c r="J48" s="180">
        <f>IF(J$9=0,0,J$9/AGR!J$5*1000)</f>
        <v>29.478674950759832</v>
      </c>
      <c r="K48" s="180">
        <f>IF(K$9=0,0,K$9/AGR!K$5*1000)</f>
        <v>29.617815353687718</v>
      </c>
      <c r="L48" s="180">
        <f>IF(L$9=0,0,L$9/AGR!L$5*1000)</f>
        <v>30.325579496832734</v>
      </c>
      <c r="M48" s="180">
        <f>IF(M$9=0,0,M$9/AGR!M$5*1000)</f>
        <v>29.074265071189753</v>
      </c>
      <c r="N48" s="180">
        <f>IF(N$9=0,0,N$9/AGR!N$5*1000)</f>
        <v>28.397933629340674</v>
      </c>
      <c r="O48" s="180">
        <f>IF(O$9=0,0,O$9/AGR!O$5*1000)</f>
        <v>28.182780492269977</v>
      </c>
      <c r="P48" s="180">
        <f>IF(P$9=0,0,P$9/AGR!P$5*1000)</f>
        <v>27.311138876877308</v>
      </c>
      <c r="Q48" s="180">
        <f>IF(Q$9=0,0,Q$9/AGR!Q$5*1000)</f>
        <v>26.780630385201341</v>
      </c>
    </row>
    <row r="49" spans="1:17" x14ac:dyDescent="0.25">
      <c r="A49" s="179" t="s">
        <v>158</v>
      </c>
      <c r="B49" s="178">
        <f>IF(B$16=0,0,B$16/AGR!B$5*1000)</f>
        <v>41.01291220370036</v>
      </c>
      <c r="C49" s="178">
        <f>IF(C$16=0,0,C$16/AGR!C$5*1000)</f>
        <v>39.087234939840776</v>
      </c>
      <c r="D49" s="178">
        <f>IF(D$16=0,0,D$16/AGR!D$5*1000)</f>
        <v>38.157117773908375</v>
      </c>
      <c r="E49" s="178">
        <f>IF(E$16=0,0,E$16/AGR!E$5*1000)</f>
        <v>36.227704693392553</v>
      </c>
      <c r="F49" s="178">
        <f>IF(F$16=0,0,F$16/AGR!F$5*1000)</f>
        <v>44.154424597022413</v>
      </c>
      <c r="G49" s="178">
        <f>IF(G$16=0,0,G$16/AGR!G$5*1000)</f>
        <v>44.253608759136817</v>
      </c>
      <c r="H49" s="178">
        <f>IF(H$16=0,0,H$16/AGR!H$5*1000)</f>
        <v>42.551130197312496</v>
      </c>
      <c r="I49" s="178">
        <f>IF(I$16=0,0,I$16/AGR!I$5*1000)</f>
        <v>45.528892691779006</v>
      </c>
      <c r="J49" s="178">
        <f>IF(J$16=0,0,J$16/AGR!J$5*1000)</f>
        <v>47.156525463326716</v>
      </c>
      <c r="K49" s="178">
        <f>IF(K$16=0,0,K$16/AGR!K$5*1000)</f>
        <v>47.691230313006905</v>
      </c>
      <c r="L49" s="178">
        <f>IF(L$16=0,0,L$16/AGR!L$5*1000)</f>
        <v>43.592476871125022</v>
      </c>
      <c r="M49" s="178">
        <f>IF(M$16=0,0,M$16/AGR!M$5*1000)</f>
        <v>41.970754045412875</v>
      </c>
      <c r="N49" s="178">
        <f>IF(N$16=0,0,N$16/AGR!N$5*1000)</f>
        <v>40.866391320903311</v>
      </c>
      <c r="O49" s="178">
        <f>IF(O$16=0,0,O$16/AGR!O$5*1000)</f>
        <v>37.270324999884906</v>
      </c>
      <c r="P49" s="178">
        <f>IF(P$16=0,0,P$16/AGR!P$5*1000)</f>
        <v>36.144580125874498</v>
      </c>
      <c r="Q49" s="178">
        <f>IF(Q$16=0,0,Q$16/AGR!Q$5*1000)</f>
        <v>36.355952654077441</v>
      </c>
    </row>
    <row r="50" spans="1:17" x14ac:dyDescent="0.25">
      <c r="A50" s="179" t="s">
        <v>157</v>
      </c>
      <c r="B50" s="178">
        <f>IF(B$17=0,0,B$17/AGR!B$5*1000)</f>
        <v>52.517703382130087</v>
      </c>
      <c r="C50" s="178">
        <f>IF(C$17=0,0,C$17/AGR!C$5*1000)</f>
        <v>56.743531516943129</v>
      </c>
      <c r="D50" s="178">
        <f>IF(D$17=0,0,D$17/AGR!D$5*1000)</f>
        <v>56.272675621393468</v>
      </c>
      <c r="E50" s="178">
        <f>IF(E$17=0,0,E$17/AGR!E$5*1000)</f>
        <v>59.296606296788319</v>
      </c>
      <c r="F50" s="178">
        <f>IF(F$17=0,0,F$17/AGR!F$5*1000)</f>
        <v>45.420673163385104</v>
      </c>
      <c r="G50" s="178">
        <f>IF(G$17=0,0,G$17/AGR!G$5*1000)</f>
        <v>45.561843425768203</v>
      </c>
      <c r="H50" s="178">
        <f>IF(H$17=0,0,H$17/AGR!H$5*1000)</f>
        <v>44.565437055676036</v>
      </c>
      <c r="I50" s="178">
        <f>IF(I$17=0,0,I$17/AGR!I$5*1000)</f>
        <v>43.571622739671362</v>
      </c>
      <c r="J50" s="178">
        <f>IF(J$17=0,0,J$17/AGR!J$5*1000)</f>
        <v>41.444270953120053</v>
      </c>
      <c r="K50" s="178">
        <f>IF(K$17=0,0,K$17/AGR!K$5*1000)</f>
        <v>43.165700221408301</v>
      </c>
      <c r="L50" s="178">
        <f>IF(L$17=0,0,L$17/AGR!L$5*1000)</f>
        <v>44.786555983367499</v>
      </c>
      <c r="M50" s="178">
        <f>IF(M$17=0,0,M$17/AGR!M$5*1000)</f>
        <v>43.563336693866198</v>
      </c>
      <c r="N50" s="178">
        <f>IF(N$17=0,0,N$17/AGR!N$5*1000)</f>
        <v>45.870294134607867</v>
      </c>
      <c r="O50" s="178">
        <f>IF(O$17=0,0,O$17/AGR!O$5*1000)</f>
        <v>49.734274600108826</v>
      </c>
      <c r="P50" s="178">
        <f>IF(P$17=0,0,P$17/AGR!P$5*1000)</f>
        <v>48.40768578476608</v>
      </c>
      <c r="Q50" s="178">
        <f>IF(Q$17=0,0,Q$17/AGR!Q$5*1000)</f>
        <v>47.408962998064951</v>
      </c>
    </row>
    <row r="51" spans="1:17" x14ac:dyDescent="0.25">
      <c r="A51" s="179" t="s">
        <v>156</v>
      </c>
      <c r="B51" s="178">
        <f>IF(B$25=0,0,B$25/AGR!B$5*1000)</f>
        <v>7.7270649518050076</v>
      </c>
      <c r="C51" s="178">
        <f>IF(C$25=0,0,C$25/AGR!C$5*1000)</f>
        <v>7.8085269101967647</v>
      </c>
      <c r="D51" s="178">
        <f>IF(D$25=0,0,D$25/AGR!D$5*1000)</f>
        <v>7.631423554781672</v>
      </c>
      <c r="E51" s="178">
        <f>IF(E$25=0,0,E$25/AGR!E$5*1000)</f>
        <v>7.2455409386785137</v>
      </c>
      <c r="F51" s="178">
        <f>IF(F$25=0,0,F$25/AGR!F$5*1000)</f>
        <v>7.597236000942587</v>
      </c>
      <c r="G51" s="178">
        <f>IF(G$25=0,0,G$25/AGR!G$5*1000)</f>
        <v>7.5943730256838089</v>
      </c>
      <c r="H51" s="178">
        <f>IF(H$25=0,0,H$25/AGR!H$5*1000)</f>
        <v>7.5923282266727883</v>
      </c>
      <c r="I51" s="178">
        <f>IF(I$25=0,0,I$25/AGR!I$5*1000)</f>
        <v>7.5701262359530794</v>
      </c>
      <c r="J51" s="178">
        <f>IF(J$25=0,0,J$25/AGR!J$5*1000)</f>
        <v>7.4957055218785964</v>
      </c>
      <c r="K51" s="178">
        <f>IF(K$25=0,0,K$25/AGR!K$5*1000)</f>
        <v>7.5307622439369508</v>
      </c>
      <c r="L51" s="178">
        <f>IF(L$25=0,0,L$25/AGR!L$5*1000)</f>
        <v>7.3347455230768634</v>
      </c>
      <c r="M51" s="178">
        <f>IF(M$25=0,0,M$25/AGR!M$5*1000)</f>
        <v>7.0199215939849653</v>
      </c>
      <c r="N51" s="178">
        <f>IF(N$25=0,0,N$25/AGR!N$5*1000)</f>
        <v>6.976068851428936</v>
      </c>
      <c r="O51" s="178">
        <f>IF(O$25=0,0,O$25/AGR!O$5*1000)</f>
        <v>6.8695440717616734</v>
      </c>
      <c r="P51" s="178">
        <f>IF(P$25=0,0,P$25/AGR!P$5*1000)</f>
        <v>6.8000135714589662</v>
      </c>
      <c r="Q51" s="178">
        <f>IF(Q$25=0,0,Q$25/AGR!Q$5*1000)</f>
        <v>6.7643524533336388</v>
      </c>
    </row>
    <row r="52" spans="1:17" x14ac:dyDescent="0.25">
      <c r="A52" s="179" t="s">
        <v>155</v>
      </c>
      <c r="B52" s="178">
        <f>IF(B$26=0,0,B$26/AGR!B$5*1000)</f>
        <v>4.2679318448827379</v>
      </c>
      <c r="C52" s="178">
        <f>IF(C$26=0,0,C$26/AGR!C$5*1000)</f>
        <v>4.174978529304779</v>
      </c>
      <c r="D52" s="178">
        <f>IF(D$26=0,0,D$26/AGR!D$5*1000)</f>
        <v>4.4208030478846458</v>
      </c>
      <c r="E52" s="178">
        <f>IF(E$26=0,0,E$26/AGR!E$5*1000)</f>
        <v>4.1584199737967769</v>
      </c>
      <c r="F52" s="178">
        <f>IF(F$26=0,0,F$26/AGR!F$5*1000)</f>
        <v>4.7779538176398191</v>
      </c>
      <c r="G52" s="178">
        <f>IF(G$26=0,0,G$26/AGR!G$5*1000)</f>
        <v>4.698117485864862</v>
      </c>
      <c r="H52" s="178">
        <f>IF(H$26=0,0,H$26/AGR!H$5*1000)</f>
        <v>5.4872691043219968</v>
      </c>
      <c r="I52" s="178">
        <f>IF(I$26=0,0,I$26/AGR!I$5*1000)</f>
        <v>4.8426861160702064</v>
      </c>
      <c r="J52" s="178">
        <f>IF(J$26=0,0,J$26/AGR!J$5*1000)</f>
        <v>4.8677867096973451</v>
      </c>
      <c r="K52" s="178">
        <f>IF(K$26=0,0,K$26/AGR!K$5*1000)</f>
        <v>4.5219473493398281</v>
      </c>
      <c r="L52" s="178">
        <f>IF(L$26=0,0,L$26/AGR!L$5*1000)</f>
        <v>4.1311105174270226</v>
      </c>
      <c r="M52" s="178">
        <f>IF(M$26=0,0,M$26/AGR!M$5*1000)</f>
        <v>3.7540308950491079</v>
      </c>
      <c r="N52" s="178">
        <f>IF(N$26=0,0,N$26/AGR!N$5*1000)</f>
        <v>3.4821378184595813</v>
      </c>
      <c r="O52" s="178">
        <f>IF(O$26=0,0,O$26/AGR!O$5*1000)</f>
        <v>3.0667914542416121</v>
      </c>
      <c r="P52" s="178">
        <f>IF(P$26=0,0,P$26/AGR!P$5*1000)</f>
        <v>3.4673706140404952</v>
      </c>
      <c r="Q52" s="178">
        <f>IF(Q$26=0,0,Q$26/AGR!Q$5*1000)</f>
        <v>3.595430115199084</v>
      </c>
    </row>
    <row r="53" spans="1:17" x14ac:dyDescent="0.25">
      <c r="A53" s="177" t="s">
        <v>45</v>
      </c>
      <c r="B53" s="176">
        <f>IF(B$27=0,0,B$27/AGR!B$5*1000)</f>
        <v>6.1885011750799706</v>
      </c>
      <c r="C53" s="176">
        <f>IF(C$27=0,0,C$27/AGR!C$5*1000)</f>
        <v>6.0537188674919333</v>
      </c>
      <c r="D53" s="176">
        <f>IF(D$27=0,0,D$27/AGR!D$5*1000)</f>
        <v>6.4101644194327418</v>
      </c>
      <c r="E53" s="176">
        <f>IF(E$27=0,0,E$27/AGR!E$5*1000)</f>
        <v>6.0297089620053237</v>
      </c>
      <c r="F53" s="176">
        <f>IF(F$27=0,0,F$27/AGR!F$5*1000)</f>
        <v>6.9280330355777391</v>
      </c>
      <c r="G53" s="176">
        <f>IF(G$27=0,0,G$27/AGR!G$5*1000)</f>
        <v>6.8122703545040473</v>
      </c>
      <c r="H53" s="176">
        <f>IF(H$27=0,0,H$27/AGR!H$5*1000)</f>
        <v>7.9565402012668951</v>
      </c>
      <c r="I53" s="176">
        <f>IF(I$27=0,0,I$27/AGR!I$5*1000)</f>
        <v>7.0218948683017999</v>
      </c>
      <c r="J53" s="176">
        <f>IF(J$27=0,0,J$27/AGR!J$5*1000)</f>
        <v>7.0582907290611514</v>
      </c>
      <c r="K53" s="176">
        <f>IF(K$27=0,0,K$27/AGR!K$5*1000)</f>
        <v>6.5568236565427522</v>
      </c>
      <c r="L53" s="176">
        <f>IF(L$27=0,0,L$27/AGR!L$5*1000)</f>
        <v>5.9901102502691836</v>
      </c>
      <c r="M53" s="176">
        <f>IF(M$27=0,0,M$27/AGR!M$5*1000)</f>
        <v>5.4433447978212071</v>
      </c>
      <c r="N53" s="176">
        <f>IF(N$27=0,0,N$27/AGR!N$5*1000)</f>
        <v>5.0490998367663913</v>
      </c>
      <c r="O53" s="176">
        <f>IF(O$27=0,0,O$27/AGR!O$5*1000)</f>
        <v>4.4468476086503372</v>
      </c>
      <c r="P53" s="176">
        <f>IF(P$27=0,0,P$27/AGR!P$5*1000)</f>
        <v>5.0276873903587189</v>
      </c>
      <c r="Q53" s="176">
        <f>IF(Q$27=0,0,Q$27/AGR!Q$5*1000)</f>
        <v>5.2133736670386703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171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253.55708020472457</v>
      </c>
      <c r="C5" s="55">
        <f t="shared" ref="C5:Q5" si="0">SUM(C6:C9,C16:C17,C25:C27)</f>
        <v>256.3513547306639</v>
      </c>
      <c r="D5" s="55">
        <f t="shared" si="0"/>
        <v>238.23953935440775</v>
      </c>
      <c r="E5" s="55">
        <f t="shared" si="0"/>
        <v>239.47568645418247</v>
      </c>
      <c r="F5" s="55">
        <f t="shared" si="0"/>
        <v>204.90190425368925</v>
      </c>
      <c r="G5" s="55">
        <f t="shared" si="0"/>
        <v>201.78312395182994</v>
      </c>
      <c r="H5" s="55">
        <f t="shared" si="0"/>
        <v>207.36027612188801</v>
      </c>
      <c r="I5" s="55">
        <f t="shared" si="0"/>
        <v>192.43757348199657</v>
      </c>
      <c r="J5" s="55">
        <f t="shared" si="0"/>
        <v>194.10059707810379</v>
      </c>
      <c r="K5" s="55">
        <f t="shared" si="0"/>
        <v>189.41148661160193</v>
      </c>
      <c r="L5" s="55">
        <f t="shared" si="0"/>
        <v>206.22802920328795</v>
      </c>
      <c r="M5" s="55">
        <f t="shared" si="0"/>
        <v>216.61584534291347</v>
      </c>
      <c r="N5" s="55">
        <f t="shared" si="0"/>
        <v>223.71757784563599</v>
      </c>
      <c r="O5" s="55">
        <f t="shared" si="0"/>
        <v>245.31139406432604</v>
      </c>
      <c r="P5" s="55">
        <f t="shared" si="0"/>
        <v>250.00803118869098</v>
      </c>
      <c r="Q5" s="55">
        <f t="shared" si="0"/>
        <v>248.29597976551577</v>
      </c>
    </row>
    <row r="6" spans="1:17" x14ac:dyDescent="0.25">
      <c r="A6" s="185" t="s">
        <v>162</v>
      </c>
      <c r="B6" s="206">
        <v>8.4681031382548007</v>
      </c>
      <c r="C6" s="206">
        <v>8.3846820311554424</v>
      </c>
      <c r="D6" s="206">
        <v>8.2510979382595337</v>
      </c>
      <c r="E6" s="206">
        <v>7.8016508347772664</v>
      </c>
      <c r="F6" s="206">
        <v>7.6698112552808775</v>
      </c>
      <c r="G6" s="206">
        <v>7.4268636162176316</v>
      </c>
      <c r="H6" s="206">
        <v>8.9141216411890731</v>
      </c>
      <c r="I6" s="206">
        <v>7.3008416196039034</v>
      </c>
      <c r="J6" s="206">
        <v>7.5055627407777079</v>
      </c>
      <c r="K6" s="206">
        <v>6.8038802574575241</v>
      </c>
      <c r="L6" s="206">
        <v>6.8894028840451416</v>
      </c>
      <c r="M6" s="206">
        <v>6.8753928141884888</v>
      </c>
      <c r="N6" s="206">
        <v>6.6795986276957757</v>
      </c>
      <c r="O6" s="206">
        <v>6.5716292546955204</v>
      </c>
      <c r="P6" s="206">
        <v>7.6411460875906139</v>
      </c>
      <c r="Q6" s="206">
        <v>7.9152377811859225</v>
      </c>
    </row>
    <row r="7" spans="1:17" x14ac:dyDescent="0.25">
      <c r="A7" s="183" t="s">
        <v>161</v>
      </c>
      <c r="B7" s="205">
        <v>1.9954109752824045</v>
      </c>
      <c r="C7" s="205">
        <v>1.9757537521760526</v>
      </c>
      <c r="D7" s="205">
        <v>1.9442761992063138</v>
      </c>
      <c r="E7" s="205">
        <v>1.8383691656646519</v>
      </c>
      <c r="F7" s="205">
        <v>1.8073026871855136</v>
      </c>
      <c r="G7" s="205">
        <v>1.7500548741285684</v>
      </c>
      <c r="H7" s="205">
        <v>2.1005100985929759</v>
      </c>
      <c r="I7" s="205">
        <v>1.7203592420531824</v>
      </c>
      <c r="J7" s="205">
        <v>1.7685994164337826</v>
      </c>
      <c r="K7" s="205">
        <v>1.6032560206908413</v>
      </c>
      <c r="L7" s="205">
        <v>1.623408442660879</v>
      </c>
      <c r="M7" s="205">
        <v>1.6201071310566131</v>
      </c>
      <c r="N7" s="205">
        <v>1.5739704860198869</v>
      </c>
      <c r="O7" s="205">
        <v>1.5485287467824653</v>
      </c>
      <c r="P7" s="205">
        <v>1.8005480705631602</v>
      </c>
      <c r="Q7" s="205">
        <v>1.8651346213767754</v>
      </c>
    </row>
    <row r="8" spans="1:17" x14ac:dyDescent="0.25">
      <c r="A8" s="183" t="s">
        <v>160</v>
      </c>
      <c r="B8" s="205">
        <v>7.9027330342147293</v>
      </c>
      <c r="C8" s="205">
        <v>7.8248815097278941</v>
      </c>
      <c r="D8" s="205">
        <v>7.7002161145929424</v>
      </c>
      <c r="E8" s="205">
        <v>7.2807761982584509</v>
      </c>
      <c r="F8" s="205">
        <v>7.1577388446631307</v>
      </c>
      <c r="G8" s="205">
        <v>6.9310115243337185</v>
      </c>
      <c r="H8" s="205">
        <v>8.318973259382334</v>
      </c>
      <c r="I8" s="205">
        <v>6.8134033446248647</v>
      </c>
      <c r="J8" s="205">
        <v>7.0044563278830578</v>
      </c>
      <c r="K8" s="205">
        <v>6.3496214433841116</v>
      </c>
      <c r="L8" s="205">
        <v>6.4294341801059378</v>
      </c>
      <c r="M8" s="205">
        <v>6.4163594879275143</v>
      </c>
      <c r="N8" s="205">
        <v>6.2336374355102322</v>
      </c>
      <c r="O8" s="205">
        <v>6.1328766019726686</v>
      </c>
      <c r="P8" s="205">
        <v>7.1309874974087739</v>
      </c>
      <c r="Q8" s="205">
        <v>7.3867795497745821</v>
      </c>
    </row>
    <row r="9" spans="1:17" x14ac:dyDescent="0.25">
      <c r="A9" s="181" t="s">
        <v>159</v>
      </c>
      <c r="B9" s="204">
        <f>SUM(B10:B15)</f>
        <v>84.87272731480131</v>
      </c>
      <c r="C9" s="204">
        <f t="shared" ref="C9:Q9" si="1">SUM(C10:C15)</f>
        <v>84.591531757081583</v>
      </c>
      <c r="D9" s="204">
        <f t="shared" si="1"/>
        <v>78.284011381157768</v>
      </c>
      <c r="E9" s="204">
        <f t="shared" si="1"/>
        <v>81.129251843354737</v>
      </c>
      <c r="F9" s="204">
        <f t="shared" si="1"/>
        <v>66.69014512147578</v>
      </c>
      <c r="G9" s="204">
        <f t="shared" si="1"/>
        <v>65.914660627401616</v>
      </c>
      <c r="H9" s="204">
        <f t="shared" si="1"/>
        <v>64.8260173530429</v>
      </c>
      <c r="I9" s="204">
        <f t="shared" si="1"/>
        <v>61.891375958228913</v>
      </c>
      <c r="J9" s="204">
        <f t="shared" si="1"/>
        <v>60.722808425074227</v>
      </c>
      <c r="K9" s="204">
        <f t="shared" si="1"/>
        <v>59.351395526993038</v>
      </c>
      <c r="L9" s="204">
        <f t="shared" si="1"/>
        <v>68.201602931103892</v>
      </c>
      <c r="M9" s="204">
        <f t="shared" si="1"/>
        <v>71.763872295027184</v>
      </c>
      <c r="N9" s="204">
        <f t="shared" si="1"/>
        <v>73.03857698308714</v>
      </c>
      <c r="O9" s="204">
        <f t="shared" si="1"/>
        <v>81.096748400434294</v>
      </c>
      <c r="P9" s="204">
        <f t="shared" si="1"/>
        <v>80.800680579929562</v>
      </c>
      <c r="Q9" s="204">
        <f t="shared" si="1"/>
        <v>78.993104245472907</v>
      </c>
    </row>
    <row r="10" spans="1:17" x14ac:dyDescent="0.25">
      <c r="A10" s="202" t="s">
        <v>35</v>
      </c>
      <c r="B10" s="203">
        <v>63.926628782948633</v>
      </c>
      <c r="C10" s="203">
        <v>66.276563216660534</v>
      </c>
      <c r="D10" s="203">
        <v>59.642588720032386</v>
      </c>
      <c r="E10" s="203">
        <v>60.243918456245744</v>
      </c>
      <c r="F10" s="203">
        <v>48.080379307759316</v>
      </c>
      <c r="G10" s="203">
        <v>47.352681402296831</v>
      </c>
      <c r="H10" s="203">
        <v>47.236400168106677</v>
      </c>
      <c r="I10" s="203">
        <v>44.31558217157518</v>
      </c>
      <c r="J10" s="203">
        <v>45.966518511358025</v>
      </c>
      <c r="K10" s="203">
        <v>45.389174806028826</v>
      </c>
      <c r="L10" s="203">
        <v>46.970508347246287</v>
      </c>
      <c r="M10" s="203">
        <v>49.122941262941154</v>
      </c>
      <c r="N10" s="203">
        <v>50.912000225833417</v>
      </c>
      <c r="O10" s="203">
        <v>54.210692289006516</v>
      </c>
      <c r="P10" s="203">
        <v>54.272926539015856</v>
      </c>
      <c r="Q10" s="203">
        <v>53.881246993643863</v>
      </c>
    </row>
    <row r="11" spans="1:17" x14ac:dyDescent="0.25">
      <c r="A11" s="202" t="s">
        <v>166</v>
      </c>
      <c r="B11" s="201">
        <v>8.3526583838663448</v>
      </c>
      <c r="C11" s="201">
        <v>8.6720169506928553</v>
      </c>
      <c r="D11" s="201">
        <v>8.9532218915549535</v>
      </c>
      <c r="E11" s="201">
        <v>9.3028090027015047</v>
      </c>
      <c r="F11" s="201">
        <v>8.0031362440315803</v>
      </c>
      <c r="G11" s="201">
        <v>8.0513931606732587</v>
      </c>
      <c r="H11" s="201">
        <v>7.8498247056086523</v>
      </c>
      <c r="I11" s="201">
        <v>8.1256391981633573</v>
      </c>
      <c r="J11" s="201">
        <v>7.2333280440592285</v>
      </c>
      <c r="K11" s="201">
        <v>7.9516595111792565</v>
      </c>
      <c r="L11" s="201">
        <v>10.842934748290292</v>
      </c>
      <c r="M11" s="201">
        <v>12.437454880581479</v>
      </c>
      <c r="N11" s="201">
        <v>14.616006750840379</v>
      </c>
      <c r="O11" s="201">
        <v>19.585948554064807</v>
      </c>
      <c r="P11" s="201">
        <v>19.381195313472322</v>
      </c>
      <c r="Q11" s="201">
        <v>18.952404080686019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1">
        <v>11.057186939398921</v>
      </c>
      <c r="C14" s="201">
        <v>8.1218323422360754</v>
      </c>
      <c r="D14" s="201">
        <v>8.1913158739723606</v>
      </c>
      <c r="E14" s="201">
        <v>10.16717658673349</v>
      </c>
      <c r="F14" s="201">
        <v>9.2151996404772056</v>
      </c>
      <c r="G14" s="201">
        <v>9.1632308334102337</v>
      </c>
      <c r="H14" s="201">
        <v>8.1226241773555756</v>
      </c>
      <c r="I14" s="201">
        <v>8.1256618207019429</v>
      </c>
      <c r="J14" s="201">
        <v>6.1613293228490731</v>
      </c>
      <c r="K14" s="201">
        <v>4.7762254080462565</v>
      </c>
      <c r="L14" s="201">
        <v>9.1383088225284155</v>
      </c>
      <c r="M14" s="201">
        <v>8.95616679560165</v>
      </c>
      <c r="N14" s="201">
        <v>6.2987809367317373</v>
      </c>
      <c r="O14" s="201">
        <v>6.1079059080271874</v>
      </c>
      <c r="P14" s="201">
        <v>5.7603291311913916</v>
      </c>
      <c r="Q14" s="201">
        <v>4.7234988328984899</v>
      </c>
    </row>
    <row r="15" spans="1:17" x14ac:dyDescent="0.25">
      <c r="A15" s="202" t="s">
        <v>30</v>
      </c>
      <c r="B15" s="201">
        <v>1.5362532085874161</v>
      </c>
      <c r="C15" s="201">
        <v>1.5211192474921194</v>
      </c>
      <c r="D15" s="201">
        <v>1.4968848955980694</v>
      </c>
      <c r="E15" s="201">
        <v>1.4153477976740065</v>
      </c>
      <c r="F15" s="201">
        <v>1.3914299292076704</v>
      </c>
      <c r="G15" s="201">
        <v>1.3473552310212984</v>
      </c>
      <c r="H15" s="201">
        <v>1.6171683019719949</v>
      </c>
      <c r="I15" s="201">
        <v>1.3244927677884371</v>
      </c>
      <c r="J15" s="201">
        <v>1.3616325468079067</v>
      </c>
      <c r="K15" s="201">
        <v>1.2343358017386943</v>
      </c>
      <c r="L15" s="201">
        <v>1.2498510130389118</v>
      </c>
      <c r="M15" s="201">
        <v>1.2473093559029016</v>
      </c>
      <c r="N15" s="201">
        <v>1.2117890696816134</v>
      </c>
      <c r="O15" s="201">
        <v>1.1922016493357861</v>
      </c>
      <c r="P15" s="201">
        <v>1.3862295962499944</v>
      </c>
      <c r="Q15" s="201">
        <v>1.4359543382445441</v>
      </c>
    </row>
    <row r="16" spans="1:17" x14ac:dyDescent="0.25">
      <c r="A16" s="198" t="s">
        <v>158</v>
      </c>
      <c r="B16" s="197">
        <v>59.525154882902441</v>
      </c>
      <c r="C16" s="197">
        <v>57.422032794557097</v>
      </c>
      <c r="D16" s="197">
        <v>52.095162850773029</v>
      </c>
      <c r="E16" s="197">
        <v>49.717609920794686</v>
      </c>
      <c r="F16" s="197">
        <v>51.847547828096296</v>
      </c>
      <c r="G16" s="197">
        <v>51.17307683318554</v>
      </c>
      <c r="H16" s="197">
        <v>50.564376816157584</v>
      </c>
      <c r="I16" s="197">
        <v>50.209391354597798</v>
      </c>
      <c r="J16" s="197">
        <v>53.1869124423256</v>
      </c>
      <c r="K16" s="197">
        <v>52.490528930149416</v>
      </c>
      <c r="L16" s="197">
        <v>53.178682939963622</v>
      </c>
      <c r="M16" s="197">
        <v>56.228656601777324</v>
      </c>
      <c r="N16" s="197">
        <v>57.343204985832067</v>
      </c>
      <c r="O16" s="197">
        <v>58.420228604820451</v>
      </c>
      <c r="P16" s="197">
        <v>58.265661991720535</v>
      </c>
      <c r="Q16" s="197">
        <v>58.546360933798951</v>
      </c>
    </row>
    <row r="17" spans="1:17" x14ac:dyDescent="0.25">
      <c r="A17" s="198" t="s">
        <v>157</v>
      </c>
      <c r="B17" s="197">
        <f>SUM(B18:B24)</f>
        <v>61.416952024204647</v>
      </c>
      <c r="C17" s="197">
        <f t="shared" ref="C17:Q17" si="2">SUM(C18:C24)</f>
        <v>66.809028169953592</v>
      </c>
      <c r="D17" s="197">
        <f t="shared" si="2"/>
        <v>61.69748655836549</v>
      </c>
      <c r="E17" s="197">
        <f t="shared" si="2"/>
        <v>64.916074181062626</v>
      </c>
      <c r="F17" s="197">
        <f t="shared" si="2"/>
        <v>43.988359151048357</v>
      </c>
      <c r="G17" s="197">
        <f t="shared" si="2"/>
        <v>43.561386225117786</v>
      </c>
      <c r="H17" s="197">
        <f t="shared" si="2"/>
        <v>43.661453576819099</v>
      </c>
      <c r="I17" s="197">
        <f t="shared" si="2"/>
        <v>40.09990298972582</v>
      </c>
      <c r="J17" s="197">
        <f t="shared" si="2"/>
        <v>38.915435093806352</v>
      </c>
      <c r="K17" s="197">
        <f t="shared" si="2"/>
        <v>39.715587524369383</v>
      </c>
      <c r="L17" s="197">
        <f t="shared" si="2"/>
        <v>46.129521639570832</v>
      </c>
      <c r="M17" s="197">
        <f t="shared" si="2"/>
        <v>49.651214467969588</v>
      </c>
      <c r="N17" s="197">
        <f t="shared" si="2"/>
        <v>55.017197577564211</v>
      </c>
      <c r="O17" s="197">
        <f t="shared" si="2"/>
        <v>67.299076784051024</v>
      </c>
      <c r="P17" s="197">
        <f t="shared" si="2"/>
        <v>67.27229770822558</v>
      </c>
      <c r="Q17" s="197">
        <f t="shared" si="2"/>
        <v>65.843983815435408</v>
      </c>
    </row>
    <row r="18" spans="1:17" x14ac:dyDescent="0.25">
      <c r="A18" s="200" t="s">
        <v>38</v>
      </c>
      <c r="B18" s="199">
        <v>11.418050815731132</v>
      </c>
      <c r="C18" s="199">
        <v>8.7608937231613133</v>
      </c>
      <c r="D18" s="199">
        <v>9.2784854502244674</v>
      </c>
      <c r="E18" s="199">
        <v>9.3684819477989976</v>
      </c>
      <c r="F18" s="199">
        <v>5.4828494880786209</v>
      </c>
      <c r="G18" s="199">
        <v>4.689226340599296</v>
      </c>
      <c r="H18" s="199">
        <v>4.5687249696718526</v>
      </c>
      <c r="I18" s="199">
        <v>2.9758701300025003</v>
      </c>
      <c r="J18" s="199">
        <v>3.1838953879348062</v>
      </c>
      <c r="K18" s="199">
        <v>3.1359152765536429</v>
      </c>
      <c r="L18" s="199">
        <v>3.1595729996167656</v>
      </c>
      <c r="M18" s="199">
        <v>2.8082332784594151</v>
      </c>
      <c r="N18" s="199">
        <v>2.7803089286341787</v>
      </c>
      <c r="O18" s="199">
        <v>2.607886072288752</v>
      </c>
      <c r="P18" s="199">
        <v>2.4745300266512498</v>
      </c>
      <c r="Q18" s="199">
        <v>2.4190169723764012</v>
      </c>
    </row>
    <row r="19" spans="1:17" x14ac:dyDescent="0.25">
      <c r="A19" s="200" t="s">
        <v>36</v>
      </c>
      <c r="B19" s="199">
        <v>2.5671322608564009</v>
      </c>
      <c r="C19" s="199">
        <v>3.2997020393783747</v>
      </c>
      <c r="D19" s="199">
        <v>1.6621168646496813</v>
      </c>
      <c r="E19" s="199">
        <v>1.3782323435869286</v>
      </c>
      <c r="F19" s="199">
        <v>1.3770574840992953</v>
      </c>
      <c r="G19" s="199">
        <v>1.6510569538343016</v>
      </c>
      <c r="H19" s="199">
        <v>1.7122485348664707</v>
      </c>
      <c r="I19" s="199">
        <v>0.57027211665336175</v>
      </c>
      <c r="J19" s="199">
        <v>0.55355801398054749</v>
      </c>
      <c r="K19" s="199">
        <v>0.55345786207807846</v>
      </c>
      <c r="L19" s="199">
        <v>0.83946516610061117</v>
      </c>
      <c r="M19" s="199">
        <v>0.87833978599266949</v>
      </c>
      <c r="N19" s="199">
        <v>0.88986752104318712</v>
      </c>
      <c r="O19" s="199">
        <v>1.211290720872896</v>
      </c>
      <c r="P19" s="199">
        <v>1.2229268272658449</v>
      </c>
      <c r="Q19" s="199">
        <v>1.2297325823693337</v>
      </c>
    </row>
    <row r="20" spans="1:17" x14ac:dyDescent="0.25">
      <c r="A20" s="200" t="s">
        <v>35</v>
      </c>
      <c r="B20" s="199">
        <v>9.8863257711853407</v>
      </c>
      <c r="C20" s="199">
        <v>6.8289420571302193</v>
      </c>
      <c r="D20" s="199">
        <v>6.4141138113454259</v>
      </c>
      <c r="E20" s="199">
        <v>4.5578457354028528</v>
      </c>
      <c r="F20" s="199">
        <v>12.888213669924006</v>
      </c>
      <c r="G20" s="199">
        <v>12.787714519613091</v>
      </c>
      <c r="H20" s="199">
        <v>12.140138255221792</v>
      </c>
      <c r="I20" s="199">
        <v>13.777991288855555</v>
      </c>
      <c r="J20" s="199">
        <v>15.37666074073042</v>
      </c>
      <c r="K20" s="199">
        <v>15.209268586343734</v>
      </c>
      <c r="L20" s="199">
        <v>14.489337433559983</v>
      </c>
      <c r="M20" s="199">
        <v>15.621598033121808</v>
      </c>
      <c r="N20" s="199">
        <v>15.384144189464195</v>
      </c>
      <c r="O20" s="199">
        <v>13.913209971008722</v>
      </c>
      <c r="P20" s="199">
        <v>13.59567283279495</v>
      </c>
      <c r="Q20" s="199">
        <v>14.068932220655469</v>
      </c>
    </row>
    <row r="21" spans="1:17" x14ac:dyDescent="0.25">
      <c r="A21" s="200" t="s">
        <v>167</v>
      </c>
      <c r="B21" s="199">
        <v>21.584418521192173</v>
      </c>
      <c r="C21" s="199">
        <v>32.270860205570912</v>
      </c>
      <c r="D21" s="199">
        <v>27.628737244532612</v>
      </c>
      <c r="E21" s="199">
        <v>30.397882150085024</v>
      </c>
      <c r="F21" s="199">
        <v>3.998225649701745</v>
      </c>
      <c r="G21" s="199">
        <v>4.6992771859505584</v>
      </c>
      <c r="H21" s="199">
        <v>4.9577173270718529</v>
      </c>
      <c r="I21" s="199">
        <v>3.0924419548076498</v>
      </c>
      <c r="J21" s="199">
        <v>3.1387386091915976</v>
      </c>
      <c r="K21" s="199">
        <v>2.1863975199863805</v>
      </c>
      <c r="L21" s="199">
        <v>2.198327834928365</v>
      </c>
      <c r="M21" s="199">
        <v>2.3047156741447163</v>
      </c>
      <c r="N21" s="199">
        <v>1.8246363282907063</v>
      </c>
      <c r="O21" s="199">
        <v>1.8454951435536848</v>
      </c>
      <c r="P21" s="199">
        <v>2.9042415185471575</v>
      </c>
      <c r="Q21" s="199">
        <v>2.1482845760252762</v>
      </c>
    </row>
    <row r="22" spans="1:17" x14ac:dyDescent="0.25">
      <c r="A22" s="200" t="s">
        <v>166</v>
      </c>
      <c r="B22" s="199">
        <v>15.757431103239144</v>
      </c>
      <c r="C22" s="199">
        <v>15.435309214905478</v>
      </c>
      <c r="D22" s="199">
        <v>16.093315153519264</v>
      </c>
      <c r="E22" s="199">
        <v>15.563588452267524</v>
      </c>
      <c r="F22" s="199">
        <v>15.690334266381155</v>
      </c>
      <c r="G22" s="199">
        <v>15.832737743721191</v>
      </c>
      <c r="H22" s="199">
        <v>15.447937996681038</v>
      </c>
      <c r="I22" s="199">
        <v>16.197881367037368</v>
      </c>
      <c r="J22" s="199">
        <v>14.065985776968342</v>
      </c>
      <c r="K22" s="199">
        <v>15.698045208904974</v>
      </c>
      <c r="L22" s="199">
        <v>22.520539933682549</v>
      </c>
      <c r="M22" s="199">
        <v>26.327329563769151</v>
      </c>
      <c r="N22" s="199">
        <v>31.826818827938954</v>
      </c>
      <c r="O22" s="199">
        <v>45.303292987643978</v>
      </c>
      <c r="P22" s="199">
        <v>44.781386610361125</v>
      </c>
      <c r="Q22" s="199">
        <v>43.632754645698419</v>
      </c>
    </row>
    <row r="23" spans="1:17" x14ac:dyDescent="0.25">
      <c r="A23" s="200" t="s">
        <v>165</v>
      </c>
      <c r="B23" s="199">
        <v>0.20359355200045606</v>
      </c>
      <c r="C23" s="199">
        <v>0.21332092980729206</v>
      </c>
      <c r="D23" s="199">
        <v>0.62071803409403725</v>
      </c>
      <c r="E23" s="199">
        <v>3.6500435519213021</v>
      </c>
      <c r="F23" s="199">
        <v>4.5516785928635288</v>
      </c>
      <c r="G23" s="199">
        <v>3.9013734813993475</v>
      </c>
      <c r="H23" s="199">
        <v>4.834686493306096</v>
      </c>
      <c r="I23" s="199">
        <v>3.4854461323693804</v>
      </c>
      <c r="J23" s="199">
        <v>2.5965965650006368</v>
      </c>
      <c r="K23" s="199">
        <v>2.9325030705025781</v>
      </c>
      <c r="L23" s="199">
        <v>2.9222782716825568</v>
      </c>
      <c r="M23" s="199">
        <v>1.7109981324818273</v>
      </c>
      <c r="N23" s="199">
        <v>2.3114217821929888</v>
      </c>
      <c r="O23" s="199">
        <v>2.4179018886829931</v>
      </c>
      <c r="P23" s="199">
        <v>2.2935398926052559</v>
      </c>
      <c r="Q23" s="199">
        <v>2.3452628183105158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7.8504399970995857</v>
      </c>
      <c r="C25" s="197">
        <v>8.0299387923635752</v>
      </c>
      <c r="D25" s="197">
        <v>7.2933474839750909</v>
      </c>
      <c r="E25" s="197">
        <v>6.9604889471941114</v>
      </c>
      <c r="F25" s="197">
        <v>6.244664619400397</v>
      </c>
      <c r="G25" s="197">
        <v>6.1472980940503037</v>
      </c>
      <c r="H25" s="197">
        <v>6.3155044308397672</v>
      </c>
      <c r="I25" s="197">
        <v>5.8438693834826303</v>
      </c>
      <c r="J25" s="197">
        <v>5.9180006393323259</v>
      </c>
      <c r="K25" s="197">
        <v>5.8020420131616346</v>
      </c>
      <c r="L25" s="197">
        <v>6.2634064027633833</v>
      </c>
      <c r="M25" s="197">
        <v>6.5832857649582133</v>
      </c>
      <c r="N25" s="197">
        <v>6.8521354835598318</v>
      </c>
      <c r="O25" s="197">
        <v>7.5375029697461686</v>
      </c>
      <c r="P25" s="197">
        <v>7.6732401465912385</v>
      </c>
      <c r="Q25" s="197">
        <v>7.6251802576265328</v>
      </c>
    </row>
    <row r="26" spans="1:17" x14ac:dyDescent="0.25">
      <c r="A26" s="198" t="s">
        <v>155</v>
      </c>
      <c r="B26" s="197">
        <v>8.5106643802729192</v>
      </c>
      <c r="C26" s="197">
        <v>8.4268239932154927</v>
      </c>
      <c r="D26" s="197">
        <v>8.2925684979034067</v>
      </c>
      <c r="E26" s="197">
        <v>7.8408624437880015</v>
      </c>
      <c r="F26" s="197">
        <v>7.708360229914244</v>
      </c>
      <c r="G26" s="197">
        <v>7.4641915200757492</v>
      </c>
      <c r="H26" s="197">
        <v>8.958924601469004</v>
      </c>
      <c r="I26" s="197">
        <v>7.3375361286379519</v>
      </c>
      <c r="J26" s="197">
        <v>7.5432861915998002</v>
      </c>
      <c r="K26" s="197">
        <v>6.8380770060766718</v>
      </c>
      <c r="L26" s="197">
        <v>6.9240294749971971</v>
      </c>
      <c r="M26" s="197">
        <v>6.9099489896101574</v>
      </c>
      <c r="N26" s="197">
        <v>6.7131707286888496</v>
      </c>
      <c r="O26" s="197">
        <v>6.6046586945353454</v>
      </c>
      <c r="P26" s="197">
        <v>7.6795509892102674</v>
      </c>
      <c r="Q26" s="197">
        <v>7.9550202856424574</v>
      </c>
    </row>
    <row r="27" spans="1:17" x14ac:dyDescent="0.25">
      <c r="A27" s="196" t="s">
        <v>45</v>
      </c>
      <c r="B27" s="195">
        <v>13.014894457691765</v>
      </c>
      <c r="C27" s="195">
        <v>12.886681930433182</v>
      </c>
      <c r="D27" s="195">
        <v>12.681372330174225</v>
      </c>
      <c r="E27" s="195">
        <v>11.990602919287896</v>
      </c>
      <c r="F27" s="195">
        <v>11.787974516624672</v>
      </c>
      <c r="G27" s="195">
        <v>11.414580637318997</v>
      </c>
      <c r="H27" s="195">
        <v>13.700394344395269</v>
      </c>
      <c r="I27" s="195">
        <v>11.22089346104149</v>
      </c>
      <c r="J27" s="195">
        <v>11.535535800870912</v>
      </c>
      <c r="K27" s="195">
        <v>10.457097889319291</v>
      </c>
      <c r="L27" s="195">
        <v>10.588540308077057</v>
      </c>
      <c r="M27" s="195">
        <v>10.567007790398394</v>
      </c>
      <c r="N27" s="195">
        <v>10.266085537677993</v>
      </c>
      <c r="O27" s="195">
        <v>10.100144007288101</v>
      </c>
      <c r="P27" s="195">
        <v>11.743918117451232</v>
      </c>
      <c r="Q27" s="195">
        <v>12.16517827520223</v>
      </c>
    </row>
    <row r="29" spans="1:17" ht="12.75" x14ac:dyDescent="0.25">
      <c r="A29" s="127" t="s">
        <v>170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1</v>
      </c>
      <c r="C31" s="194">
        <f t="shared" si="3"/>
        <v>1</v>
      </c>
      <c r="D31" s="194">
        <f t="shared" si="3"/>
        <v>1.0000000000000002</v>
      </c>
      <c r="E31" s="194">
        <f t="shared" si="3"/>
        <v>1</v>
      </c>
      <c r="F31" s="194">
        <f t="shared" si="3"/>
        <v>1</v>
      </c>
      <c r="G31" s="194">
        <f t="shared" si="3"/>
        <v>0.99999999999999967</v>
      </c>
      <c r="H31" s="194">
        <f t="shared" si="3"/>
        <v>1</v>
      </c>
      <c r="I31" s="194">
        <f t="shared" si="3"/>
        <v>1</v>
      </c>
      <c r="J31" s="194">
        <f t="shared" si="3"/>
        <v>0.99999999999999989</v>
      </c>
      <c r="K31" s="194">
        <f t="shared" si="3"/>
        <v>1</v>
      </c>
      <c r="L31" s="194">
        <f t="shared" si="3"/>
        <v>1</v>
      </c>
      <c r="M31" s="194">
        <f t="shared" si="3"/>
        <v>1.0000000000000002</v>
      </c>
      <c r="N31" s="194">
        <f t="shared" si="3"/>
        <v>1</v>
      </c>
      <c r="O31" s="194">
        <f t="shared" si="3"/>
        <v>1</v>
      </c>
      <c r="P31" s="194">
        <f t="shared" si="3"/>
        <v>0.99999999999999989</v>
      </c>
      <c r="Q31" s="194">
        <f t="shared" si="3"/>
        <v>1</v>
      </c>
    </row>
    <row r="32" spans="1:17" x14ac:dyDescent="0.25">
      <c r="A32" s="185" t="s">
        <v>162</v>
      </c>
      <c r="B32" s="193">
        <f t="shared" ref="B32:Q32" si="4">IF(B$6=0,0,B$6/B$5)</f>
        <v>3.3397226105528456E-2</v>
      </c>
      <c r="C32" s="193">
        <f t="shared" si="4"/>
        <v>3.270777343839211E-2</v>
      </c>
      <c r="D32" s="193">
        <f t="shared" si="4"/>
        <v>3.4633621105122733E-2</v>
      </c>
      <c r="E32" s="193">
        <f t="shared" si="4"/>
        <v>3.2578049781558566E-2</v>
      </c>
      <c r="F32" s="193">
        <f t="shared" si="4"/>
        <v>3.7431625065743053E-2</v>
      </c>
      <c r="G32" s="193">
        <f t="shared" si="4"/>
        <v>3.6806168279913176E-2</v>
      </c>
      <c r="H32" s="193">
        <f t="shared" si="4"/>
        <v>4.298856949799431E-2</v>
      </c>
      <c r="I32" s="193">
        <f t="shared" si="4"/>
        <v>3.7938753266845426E-2</v>
      </c>
      <c r="J32" s="193">
        <f t="shared" si="4"/>
        <v>3.8668416551843776E-2</v>
      </c>
      <c r="K32" s="193">
        <f t="shared" si="4"/>
        <v>3.5921159688742814E-2</v>
      </c>
      <c r="L32" s="193">
        <f t="shared" si="4"/>
        <v>3.3406724152195422E-2</v>
      </c>
      <c r="M32" s="193">
        <f t="shared" si="4"/>
        <v>3.1740027158698413E-2</v>
      </c>
      <c r="N32" s="193">
        <f t="shared" si="4"/>
        <v>2.9857281184693791E-2</v>
      </c>
      <c r="O32" s="193">
        <f t="shared" si="4"/>
        <v>2.6788927924694336E-2</v>
      </c>
      <c r="P32" s="193">
        <f t="shared" si="4"/>
        <v>3.0563602502127373E-2</v>
      </c>
      <c r="Q32" s="193">
        <f t="shared" si="4"/>
        <v>3.1878235759841403E-2</v>
      </c>
    </row>
    <row r="33" spans="1:17" x14ac:dyDescent="0.25">
      <c r="A33" s="183" t="s">
        <v>161</v>
      </c>
      <c r="B33" s="192">
        <f t="shared" ref="B33:Q33" si="5">IF(B$7=0,0,B$7/B$5)</f>
        <v>7.8696716876187778E-3</v>
      </c>
      <c r="C33" s="192">
        <f t="shared" si="5"/>
        <v>7.7072101072057234E-3</v>
      </c>
      <c r="D33" s="192">
        <f t="shared" si="5"/>
        <v>8.1610139294048378E-3</v>
      </c>
      <c r="E33" s="192">
        <f t="shared" si="5"/>
        <v>7.6766422215324842E-3</v>
      </c>
      <c r="F33" s="192">
        <f t="shared" si="5"/>
        <v>8.82033133741837E-3</v>
      </c>
      <c r="G33" s="192">
        <f t="shared" si="5"/>
        <v>8.6729496493787306E-3</v>
      </c>
      <c r="H33" s="192">
        <f t="shared" si="5"/>
        <v>1.0129761292168995E-2</v>
      </c>
      <c r="I33" s="192">
        <f t="shared" si="5"/>
        <v>8.9398302572866826E-3</v>
      </c>
      <c r="J33" s="192">
        <f t="shared" si="5"/>
        <v>9.1117670066832353E-3</v>
      </c>
      <c r="K33" s="192">
        <f t="shared" si="5"/>
        <v>8.4644075677332113E-3</v>
      </c>
      <c r="L33" s="192">
        <f t="shared" si="5"/>
        <v>7.8719097929244846E-3</v>
      </c>
      <c r="M33" s="192">
        <f t="shared" si="5"/>
        <v>7.4791718421701988E-3</v>
      </c>
      <c r="N33" s="192">
        <f t="shared" si="5"/>
        <v>7.0355244374490714E-3</v>
      </c>
      <c r="O33" s="192">
        <f t="shared" si="5"/>
        <v>6.3125023307168812E-3</v>
      </c>
      <c r="P33" s="192">
        <f t="shared" si="5"/>
        <v>7.2019609210242337E-3</v>
      </c>
      <c r="Q33" s="192">
        <f t="shared" si="5"/>
        <v>7.5117391072467617E-3</v>
      </c>
    </row>
    <row r="34" spans="1:17" x14ac:dyDescent="0.25">
      <c r="A34" s="183" t="s">
        <v>160</v>
      </c>
      <c r="B34" s="192">
        <f t="shared" ref="B34:Q34" si="6">IF(B$8=0,0,B$8/B$5)</f>
        <v>3.116747135530186E-2</v>
      </c>
      <c r="C34" s="192">
        <f t="shared" si="6"/>
        <v>3.0524049767355912E-2</v>
      </c>
      <c r="D34" s="192">
        <f t="shared" si="6"/>
        <v>3.2321318851855303E-2</v>
      </c>
      <c r="E34" s="192">
        <f t="shared" si="6"/>
        <v>3.0402987067547006E-2</v>
      </c>
      <c r="F34" s="192">
        <f t="shared" si="6"/>
        <v>3.4932515003868035E-2</v>
      </c>
      <c r="G34" s="192">
        <f t="shared" si="6"/>
        <v>3.4348816633388547E-2</v>
      </c>
      <c r="H34" s="192">
        <f t="shared" si="6"/>
        <v>4.0118451879820875E-2</v>
      </c>
      <c r="I34" s="192">
        <f t="shared" si="6"/>
        <v>3.5405784958425959E-2</v>
      </c>
      <c r="J34" s="192">
        <f t="shared" si="6"/>
        <v>3.608673251563748E-2</v>
      </c>
      <c r="K34" s="192">
        <f t="shared" si="6"/>
        <v>3.3522895347969782E-2</v>
      </c>
      <c r="L34" s="192">
        <f t="shared" si="6"/>
        <v>3.1176335268025882E-2</v>
      </c>
      <c r="M34" s="192">
        <f t="shared" si="6"/>
        <v>2.9620914747811287E-2</v>
      </c>
      <c r="N34" s="192">
        <f t="shared" si="6"/>
        <v>2.7863869685784866E-2</v>
      </c>
      <c r="O34" s="192">
        <f t="shared" si="6"/>
        <v>2.5000374015910952E-2</v>
      </c>
      <c r="P34" s="192">
        <f t="shared" si="6"/>
        <v>2.8523033694172549E-2</v>
      </c>
      <c r="Q34" s="192">
        <f t="shared" si="6"/>
        <v>2.9749895897430413E-2</v>
      </c>
    </row>
    <row r="35" spans="1:17" x14ac:dyDescent="0.25">
      <c r="A35" s="181" t="s">
        <v>159</v>
      </c>
      <c r="B35" s="191">
        <f t="shared" ref="B35:Q35" si="7">IF(B$9=0,0,B$9/B$5)</f>
        <v>0.33472828779332137</v>
      </c>
      <c r="C35" s="191">
        <f t="shared" si="7"/>
        <v>0.32998277635769802</v>
      </c>
      <c r="D35" s="191">
        <f t="shared" si="7"/>
        <v>0.32859369856613774</v>
      </c>
      <c r="E35" s="191">
        <f t="shared" si="7"/>
        <v>0.33877865867972673</v>
      </c>
      <c r="F35" s="191">
        <f t="shared" si="7"/>
        <v>0.32547352531632229</v>
      </c>
      <c r="G35" s="191">
        <f t="shared" si="7"/>
        <v>0.32666091859662599</v>
      </c>
      <c r="H35" s="191">
        <f t="shared" si="7"/>
        <v>0.31262505319455525</v>
      </c>
      <c r="I35" s="191">
        <f t="shared" si="7"/>
        <v>0.32161793998103566</v>
      </c>
      <c r="J35" s="191">
        <f t="shared" si="7"/>
        <v>0.31284194556413492</v>
      </c>
      <c r="K35" s="191">
        <f t="shared" si="7"/>
        <v>0.31334633706083598</v>
      </c>
      <c r="L35" s="191">
        <f t="shared" si="7"/>
        <v>0.33070966732594143</v>
      </c>
      <c r="M35" s="191">
        <f t="shared" si="7"/>
        <v>0.33129558080768035</v>
      </c>
      <c r="N35" s="191">
        <f t="shared" si="7"/>
        <v>0.32647670194911277</v>
      </c>
      <c r="O35" s="191">
        <f t="shared" si="7"/>
        <v>0.33058696156269424</v>
      </c>
      <c r="P35" s="191">
        <f t="shared" si="7"/>
        <v>0.32319233984505913</v>
      </c>
      <c r="Q35" s="191">
        <f t="shared" si="7"/>
        <v>0.31814089104492116</v>
      </c>
    </row>
    <row r="36" spans="1:17" x14ac:dyDescent="0.25">
      <c r="A36" s="179" t="s">
        <v>158</v>
      </c>
      <c r="B36" s="190">
        <f t="shared" ref="B36:Q36" si="8">IF(B$16=0,0,B$16/B$5)</f>
        <v>0.23476037362017746</v>
      </c>
      <c r="C36" s="190">
        <f t="shared" si="8"/>
        <v>0.22399738380508141</v>
      </c>
      <c r="D36" s="190">
        <f t="shared" si="8"/>
        <v>0.21866715739940923</v>
      </c>
      <c r="E36" s="190">
        <f t="shared" si="8"/>
        <v>0.20761026163842683</v>
      </c>
      <c r="F36" s="190">
        <f t="shared" si="8"/>
        <v>0.25303594916279448</v>
      </c>
      <c r="G36" s="190">
        <f t="shared" si="8"/>
        <v>0.25360434426320844</v>
      </c>
      <c r="H36" s="190">
        <f t="shared" si="8"/>
        <v>0.24384794311537011</v>
      </c>
      <c r="I36" s="190">
        <f t="shared" si="8"/>
        <v>0.26091261932948412</v>
      </c>
      <c r="J36" s="190">
        <f t="shared" si="8"/>
        <v>0.27401725313046726</v>
      </c>
      <c r="K36" s="190">
        <f t="shared" si="8"/>
        <v>0.27712431737460552</v>
      </c>
      <c r="L36" s="190">
        <f t="shared" si="8"/>
        <v>0.2578635074262533</v>
      </c>
      <c r="M36" s="190">
        <f t="shared" si="8"/>
        <v>0.25957776317223985</v>
      </c>
      <c r="N36" s="190">
        <f t="shared" si="8"/>
        <v>0.25631962198964353</v>
      </c>
      <c r="O36" s="190">
        <f t="shared" si="8"/>
        <v>0.2381472284548731</v>
      </c>
      <c r="P36" s="190">
        <f t="shared" si="8"/>
        <v>0.23305516112698446</v>
      </c>
      <c r="Q36" s="190">
        <f t="shared" si="8"/>
        <v>0.23579262535417853</v>
      </c>
    </row>
    <row r="37" spans="1:17" x14ac:dyDescent="0.25">
      <c r="A37" s="179" t="s">
        <v>157</v>
      </c>
      <c r="B37" s="190">
        <f t="shared" ref="B37:Q37" si="9">IF(B$17=0,0,B$17/B$5)</f>
        <v>0.24222140424797436</v>
      </c>
      <c r="C37" s="190">
        <f t="shared" si="9"/>
        <v>0.26061507745939805</v>
      </c>
      <c r="D37" s="190">
        <f t="shared" si="9"/>
        <v>0.25897248930868538</v>
      </c>
      <c r="E37" s="190">
        <f t="shared" si="9"/>
        <v>0.2710758454949983</v>
      </c>
      <c r="F37" s="190">
        <f t="shared" si="9"/>
        <v>0.21468008953487483</v>
      </c>
      <c r="G37" s="190">
        <f t="shared" si="9"/>
        <v>0.21588220745118827</v>
      </c>
      <c r="H37" s="190">
        <f t="shared" si="9"/>
        <v>0.21055842706900404</v>
      </c>
      <c r="I37" s="190">
        <f t="shared" si="9"/>
        <v>0.20837876026054419</v>
      </c>
      <c r="J37" s="190">
        <f t="shared" si="9"/>
        <v>0.20049106329202707</v>
      </c>
      <c r="K37" s="190">
        <f t="shared" si="9"/>
        <v>0.20967887552568684</v>
      </c>
      <c r="L37" s="190">
        <f t="shared" si="9"/>
        <v>0.22368211449132822</v>
      </c>
      <c r="M37" s="190">
        <f t="shared" si="9"/>
        <v>0.2292132156323527</v>
      </c>
      <c r="N37" s="190">
        <f t="shared" si="9"/>
        <v>0.2459225515820925</v>
      </c>
      <c r="O37" s="190">
        <f t="shared" si="9"/>
        <v>0.27434142242248938</v>
      </c>
      <c r="P37" s="190">
        <f t="shared" si="9"/>
        <v>0.2690805466863283</v>
      </c>
      <c r="Q37" s="190">
        <f t="shared" si="9"/>
        <v>0.26518344710058028</v>
      </c>
    </row>
    <row r="38" spans="1:17" x14ac:dyDescent="0.25">
      <c r="A38" s="179" t="s">
        <v>156</v>
      </c>
      <c r="B38" s="190">
        <f t="shared" ref="B38:Q38" si="10">IF(B$25=0,0,B$25/B$5)</f>
        <v>3.0961233623454966E-2</v>
      </c>
      <c r="C38" s="190">
        <f t="shared" si="10"/>
        <v>3.1323956921547179E-2</v>
      </c>
      <c r="D38" s="190">
        <f t="shared" si="10"/>
        <v>3.0613505649561501E-2</v>
      </c>
      <c r="E38" s="190">
        <f t="shared" si="10"/>
        <v>2.9065535003804332E-2</v>
      </c>
      <c r="F38" s="190">
        <f t="shared" si="10"/>
        <v>3.047636205307722E-2</v>
      </c>
      <c r="G38" s="190">
        <f t="shared" si="10"/>
        <v>3.0464877209046476E-2</v>
      </c>
      <c r="H38" s="190">
        <f t="shared" si="10"/>
        <v>3.0456674484400589E-2</v>
      </c>
      <c r="I38" s="190">
        <f t="shared" si="10"/>
        <v>3.0367611052990916E-2</v>
      </c>
      <c r="J38" s="190">
        <f t="shared" si="10"/>
        <v>3.0489347938229126E-2</v>
      </c>
      <c r="K38" s="190">
        <f t="shared" si="10"/>
        <v>3.0631943801059026E-2</v>
      </c>
      <c r="L38" s="190">
        <f t="shared" si="10"/>
        <v>3.0371266345125526E-2</v>
      </c>
      <c r="M38" s="190">
        <f t="shared" si="10"/>
        <v>3.0391524472905249E-2</v>
      </c>
      <c r="N38" s="190">
        <f t="shared" si="10"/>
        <v>3.0628507377671373E-2</v>
      </c>
      <c r="O38" s="190">
        <f t="shared" si="10"/>
        <v>3.0726265278039511E-2</v>
      </c>
      <c r="P38" s="190">
        <f t="shared" si="10"/>
        <v>3.0691974614207251E-2</v>
      </c>
      <c r="Q38" s="190">
        <f t="shared" si="10"/>
        <v>3.0710043170362862E-2</v>
      </c>
    </row>
    <row r="39" spans="1:17" x14ac:dyDescent="0.25">
      <c r="A39" s="179" t="s">
        <v>155</v>
      </c>
      <c r="B39" s="190">
        <f t="shared" ref="B39:Q39" si="11">IF(B$26=0,0,B$26/B$5)</f>
        <v>3.3565082755335887E-2</v>
      </c>
      <c r="C39" s="190">
        <f t="shared" si="11"/>
        <v>3.2872164853855183E-2</v>
      </c>
      <c r="D39" s="190">
        <f t="shared" si="11"/>
        <v>3.4807691957325734E-2</v>
      </c>
      <c r="E39" s="190">
        <f t="shared" si="11"/>
        <v>3.2741789197410442E-2</v>
      </c>
      <c r="F39" s="190">
        <f t="shared" si="11"/>
        <v>3.7619758869446698E-2</v>
      </c>
      <c r="G39" s="190">
        <f t="shared" si="11"/>
        <v>3.6991158496771093E-2</v>
      </c>
      <c r="H39" s="190">
        <f t="shared" si="11"/>
        <v>4.3204632869040346E-2</v>
      </c>
      <c r="I39" s="190">
        <f t="shared" si="11"/>
        <v>3.8129435930163671E-2</v>
      </c>
      <c r="J39" s="190">
        <f t="shared" si="11"/>
        <v>3.8862766550710151E-2</v>
      </c>
      <c r="K39" s="190">
        <f t="shared" si="11"/>
        <v>3.6101701794350537E-2</v>
      </c>
      <c r="L39" s="190">
        <f t="shared" si="11"/>
        <v>3.3574628539808624E-2</v>
      </c>
      <c r="M39" s="190">
        <f t="shared" si="11"/>
        <v>3.1899554617859878E-2</v>
      </c>
      <c r="N39" s="190">
        <f t="shared" si="11"/>
        <v>3.0007345839051163E-2</v>
      </c>
      <c r="O39" s="190">
        <f t="shared" si="11"/>
        <v>2.6923570834233076E-2</v>
      </c>
      <c r="P39" s="190">
        <f t="shared" si="11"/>
        <v>3.0717217173772331E-2</v>
      </c>
      <c r="Q39" s="190">
        <f t="shared" si="11"/>
        <v>3.2038457864500949E-2</v>
      </c>
    </row>
    <row r="40" spans="1:17" x14ac:dyDescent="0.25">
      <c r="A40" s="177" t="s">
        <v>45</v>
      </c>
      <c r="B40" s="189">
        <f t="shared" ref="B40:Q40" si="12">IF(B$27=0,0,B$27/B$5)</f>
        <v>5.1329248811287018E-2</v>
      </c>
      <c r="C40" s="189">
        <f t="shared" si="12"/>
        <v>5.0269607289466452E-2</v>
      </c>
      <c r="D40" s="189">
        <f t="shared" si="12"/>
        <v>5.3229503232497762E-2</v>
      </c>
      <c r="E40" s="189">
        <f t="shared" si="12"/>
        <v>5.007023091499517E-2</v>
      </c>
      <c r="F40" s="189">
        <f t="shared" si="12"/>
        <v>5.7529843656455089E-2</v>
      </c>
      <c r="G40" s="189">
        <f t="shared" si="12"/>
        <v>5.6568559420479128E-2</v>
      </c>
      <c r="H40" s="189">
        <f t="shared" si="12"/>
        <v>6.6070486597645486E-2</v>
      </c>
      <c r="I40" s="189">
        <f t="shared" si="12"/>
        <v>5.8309264963223292E-2</v>
      </c>
      <c r="J40" s="189">
        <f t="shared" si="12"/>
        <v>5.9430707450266879E-2</v>
      </c>
      <c r="K40" s="189">
        <f t="shared" si="12"/>
        <v>5.5208361839016194E-2</v>
      </c>
      <c r="L40" s="189">
        <f t="shared" si="12"/>
        <v>5.1343846658397106E-2</v>
      </c>
      <c r="M40" s="189">
        <f t="shared" si="12"/>
        <v>4.8782247548282094E-2</v>
      </c>
      <c r="N40" s="189">
        <f t="shared" si="12"/>
        <v>4.5888595954500906E-2</v>
      </c>
      <c r="O40" s="189">
        <f t="shared" si="12"/>
        <v>4.1172747176348529E-2</v>
      </c>
      <c r="P40" s="189">
        <f t="shared" si="12"/>
        <v>4.6974163436324295E-2</v>
      </c>
      <c r="Q40" s="189">
        <f t="shared" si="12"/>
        <v>4.8994664700937593E-2</v>
      </c>
    </row>
    <row r="42" spans="1:17" ht="12.75" x14ac:dyDescent="0.25">
      <c r="A42" s="127" t="s">
        <v>169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0.35480292723366508</v>
      </c>
      <c r="C44" s="213">
        <f>IF(C$5=0,0,C$5/AGR_fec!C$5)</f>
        <v>0.35110146835057687</v>
      </c>
      <c r="D44" s="213">
        <f>IF(D$5=0,0,D$5/AGR_fec!D$5)</f>
        <v>0.35241985403098786</v>
      </c>
      <c r="E44" s="213">
        <f>IF(E$5=0,0,E$5/AGR_fec!E$5)</f>
        <v>0.35184853240564179</v>
      </c>
      <c r="F44" s="213">
        <f>IF(F$5=0,0,F$5/AGR_fec!F$5)</f>
        <v>0.36086614440895731</v>
      </c>
      <c r="G44" s="213">
        <f>IF(G$5=0,0,G$5/AGR_fec!G$5)</f>
        <v>0.36100218603341788</v>
      </c>
      <c r="H44" s="213">
        <f>IF(H$5=0,0,H$5/AGR_fec!H$5)</f>
        <v>0.3610994127194801</v>
      </c>
      <c r="I44" s="213">
        <f>IF(I$5=0,0,I$5/AGR_fec!I$5)</f>
        <v>0.36215846055569922</v>
      </c>
      <c r="J44" s="213">
        <f>IF(J$5=0,0,J$5/AGR_fec!J$5)</f>
        <v>0.36575413159213505</v>
      </c>
      <c r="K44" s="213">
        <f>IF(K$5=0,0,K$5/AGR_fec!K$5)</f>
        <v>0.36405149638502238</v>
      </c>
      <c r="L44" s="213">
        <f>IF(L$5=0,0,L$5/AGR_fec!L$5)</f>
        <v>0.37378055655774212</v>
      </c>
      <c r="M44" s="213">
        <f>IF(M$5=0,0,M$5/AGR_fec!M$5)</f>
        <v>0.39054357333195988</v>
      </c>
      <c r="N44" s="213">
        <f>IF(N$5=0,0,N$5/AGR_fec!N$5)</f>
        <v>0.39299859594469289</v>
      </c>
      <c r="O44" s="213">
        <f>IF(O$5=0,0,O$5/AGR_fec!O$5)</f>
        <v>0.39909275421854989</v>
      </c>
      <c r="P44" s="213">
        <f>IF(P$5=0,0,P$5/AGR_fec!P$5)</f>
        <v>0.40317349884889442</v>
      </c>
      <c r="Q44" s="213">
        <f>IF(Q$5=0,0,Q$5/AGR_fec!Q$5)</f>
        <v>0.40529899687204446</v>
      </c>
    </row>
    <row r="45" spans="1:17" x14ac:dyDescent="0.25">
      <c r="A45" s="185" t="s">
        <v>162</v>
      </c>
      <c r="B45" s="212">
        <f>IF(B$6=0,0,B$6/AGR_fec!B$6)</f>
        <v>0.42906656559351236</v>
      </c>
      <c r="C45" s="212">
        <f>IF(C$6=0,0,C$6/AGR_fec!C$6)</f>
        <v>0.42956460274854241</v>
      </c>
      <c r="D45" s="212">
        <f>IF(D$6=0,0,D$6/AGR_fec!D$6)</f>
        <v>0.4295646027485423</v>
      </c>
      <c r="E45" s="212">
        <f>IF(E$6=0,0,E$6/AGR_fec!E$6)</f>
        <v>0.42956460274854219</v>
      </c>
      <c r="F45" s="212">
        <f>IF(F$6=0,0,F$6/AGR_fec!F$6)</f>
        <v>0.4295646027485423</v>
      </c>
      <c r="G45" s="212">
        <f>IF(G$6=0,0,G$6/AGR_fec!G$6)</f>
        <v>0.42956460274854208</v>
      </c>
      <c r="H45" s="212">
        <f>IF(H$6=0,0,H$6/AGR_fec!H$6)</f>
        <v>0.4295646027485423</v>
      </c>
      <c r="I45" s="212">
        <f>IF(I$6=0,0,I$6/AGR_fec!I$6)</f>
        <v>0.42956460274854219</v>
      </c>
      <c r="J45" s="212">
        <f>IF(J$6=0,0,J$6/AGR_fec!J$6)</f>
        <v>0.43556863649260408</v>
      </c>
      <c r="K45" s="212">
        <f>IF(K$6=0,0,K$6/AGR_fec!K$6)</f>
        <v>0.4355686364926038</v>
      </c>
      <c r="L45" s="212">
        <f>IF(L$6=0,0,L$6/AGR_fec!L$6)</f>
        <v>0.44340320725852439</v>
      </c>
      <c r="M45" s="212">
        <f>IF(M$6=0,0,M$6/AGR_fec!M$6)</f>
        <v>0.46359762700118623</v>
      </c>
      <c r="N45" s="212">
        <f>IF(N$6=0,0,N$6/AGR_fec!N$6)</f>
        <v>0.4701495827069222</v>
      </c>
      <c r="O45" s="212">
        <f>IF(O$6=0,0,O$6/AGR_fec!O$6)</f>
        <v>0.4789639669201185</v>
      </c>
      <c r="P45" s="212">
        <f>IF(P$6=0,0,P$6/AGR_fec!P$6)</f>
        <v>0.48332140723542</v>
      </c>
      <c r="Q45" s="212">
        <f>IF(Q$6=0,0,Q$6/AGR_fec!Q$6)</f>
        <v>0.48615547289581273</v>
      </c>
    </row>
    <row r="46" spans="1:17" x14ac:dyDescent="0.25">
      <c r="A46" s="183" t="s">
        <v>161</v>
      </c>
      <c r="B46" s="211">
        <f>IF(B$7=0,0,B$7/AGR_fec!B$7)</f>
        <v>0.11233843835099351</v>
      </c>
      <c r="C46" s="211">
        <f>IF(C$7=0,0,C$7/AGR_fec!C$7)</f>
        <v>0.11246883470606593</v>
      </c>
      <c r="D46" s="211">
        <f>IF(D$7=0,0,D$7/AGR_fec!D$7)</f>
        <v>0.11246883470606596</v>
      </c>
      <c r="E46" s="211">
        <f>IF(E$7=0,0,E$7/AGR_fec!E$7)</f>
        <v>0.11246883470606593</v>
      </c>
      <c r="F46" s="211">
        <f>IF(F$7=0,0,F$7/AGR_fec!F$7)</f>
        <v>0.11246883470606588</v>
      </c>
      <c r="G46" s="211">
        <f>IF(G$7=0,0,G$7/AGR_fec!G$7)</f>
        <v>0.11246883470606595</v>
      </c>
      <c r="H46" s="211">
        <f>IF(H$7=0,0,H$7/AGR_fec!H$7)</f>
        <v>0.11246883470606595</v>
      </c>
      <c r="I46" s="211">
        <f>IF(I$7=0,0,I$7/AGR_fec!I$7)</f>
        <v>0.11246883470606596</v>
      </c>
      <c r="J46" s="211">
        <f>IF(J$7=0,0,J$7/AGR_fec!J$7)</f>
        <v>0.11404081404144382</v>
      </c>
      <c r="K46" s="211">
        <f>IF(K$7=0,0,K$7/AGR_fec!K$7)</f>
        <v>0.11404081404144382</v>
      </c>
      <c r="L46" s="211">
        <f>IF(L$7=0,0,L$7/AGR_fec!L$7)</f>
        <v>0.11609206556176771</v>
      </c>
      <c r="M46" s="211">
        <f>IF(M$7=0,0,M$7/AGR_fec!M$7)</f>
        <v>0.12137937937088963</v>
      </c>
      <c r="N46" s="211">
        <f>IF(N$7=0,0,N$7/AGR_fec!N$7)</f>
        <v>0.12309481592817331</v>
      </c>
      <c r="O46" s="211">
        <f>IF(O$7=0,0,O$7/AGR_fec!O$7)</f>
        <v>0.12540260273082576</v>
      </c>
      <c r="P46" s="211">
        <f>IF(P$7=0,0,P$7/AGR_fec!P$7)</f>
        <v>0.12654347009146824</v>
      </c>
      <c r="Q46" s="211">
        <f>IF(Q$7=0,0,Q$7/AGR_fec!Q$7)</f>
        <v>0.12728548668283876</v>
      </c>
    </row>
    <row r="47" spans="1:17" x14ac:dyDescent="0.25">
      <c r="A47" s="183" t="s">
        <v>160</v>
      </c>
      <c r="B47" s="211">
        <f>IF(B$8=0,0,B$8/AGR_fec!B$8)</f>
        <v>0.61603088971419062</v>
      </c>
      <c r="C47" s="211">
        <f>IF(C$8=0,0,C$8/AGR_fec!C$8)</f>
        <v>0.61674594489752632</v>
      </c>
      <c r="D47" s="211">
        <f>IF(D$8=0,0,D$8/AGR_fec!D$8)</f>
        <v>0.61674594489752677</v>
      </c>
      <c r="E47" s="211">
        <f>IF(E$8=0,0,E$8/AGR_fec!E$8)</f>
        <v>0.61674594489752632</v>
      </c>
      <c r="F47" s="211">
        <f>IF(F$8=0,0,F$8/AGR_fec!F$8)</f>
        <v>0.61674594489752643</v>
      </c>
      <c r="G47" s="211">
        <f>IF(G$8=0,0,G$8/AGR_fec!G$8)</f>
        <v>0.61674594489752621</v>
      </c>
      <c r="H47" s="211">
        <f>IF(H$8=0,0,H$8/AGR_fec!H$8)</f>
        <v>0.61674594489752621</v>
      </c>
      <c r="I47" s="211">
        <f>IF(I$8=0,0,I$8/AGR_fec!I$8)</f>
        <v>0.61674594489752643</v>
      </c>
      <c r="J47" s="211">
        <f>IF(J$8=0,0,J$8/AGR_fec!J$8)</f>
        <v>0.62536621630952061</v>
      </c>
      <c r="K47" s="211">
        <f>IF(K$8=0,0,K$8/AGR_fec!K$8)</f>
        <v>0.62536621630952027</v>
      </c>
      <c r="L47" s="211">
        <f>IF(L$8=0,0,L$8/AGR_fec!L$8)</f>
        <v>0.63661467514196968</v>
      </c>
      <c r="M47" s="211">
        <f>IF(M$8=0,0,M$8/AGR_fec!M$8)</f>
        <v>0.66560874589676111</v>
      </c>
      <c r="N47" s="211">
        <f>IF(N$8=0,0,N$8/AGR_fec!N$8)</f>
        <v>0.67501569443676113</v>
      </c>
      <c r="O47" s="211">
        <f>IF(O$8=0,0,O$8/AGR_fec!O$8)</f>
        <v>0.68767091715640316</v>
      </c>
      <c r="P47" s="211">
        <f>IF(P$8=0,0,P$8/AGR_fec!P$8)</f>
        <v>0.69392709754789639</v>
      </c>
      <c r="Q47" s="211">
        <f>IF(Q$8=0,0,Q$8/AGR_fec!Q$8)</f>
        <v>0.69799609786225425</v>
      </c>
    </row>
    <row r="48" spans="1:17" x14ac:dyDescent="0.25">
      <c r="A48" s="181" t="s">
        <v>159</v>
      </c>
      <c r="B48" s="210">
        <f>IF(B$9=0,0,B$9/AGR_fec!B$9)</f>
        <v>0.57456004957095641</v>
      </c>
      <c r="C48" s="210">
        <f>IF(C$9=0,0,C$9/AGR_fec!C$9)</f>
        <v>0.57156043219144015</v>
      </c>
      <c r="D48" s="210">
        <f>IF(D$9=0,0,D$9/AGR_fec!D$9)</f>
        <v>0.57341609794921311</v>
      </c>
      <c r="E48" s="210">
        <f>IF(E$9=0,0,E$9/AGR_fec!E$9)</f>
        <v>0.57551239390354414</v>
      </c>
      <c r="F48" s="210">
        <f>IF(F$9=0,0,F$9/AGR_fec!F$9)</f>
        <v>0.57787422347053596</v>
      </c>
      <c r="G48" s="210">
        <f>IF(G$9=0,0,G$9/AGR_fec!G$9)</f>
        <v>0.57802780331995285</v>
      </c>
      <c r="H48" s="210">
        <f>IF(H$9=0,0,H$9/AGR_fec!H$9)</f>
        <v>0.5771380780469112</v>
      </c>
      <c r="I48" s="210">
        <f>IF(I$9=0,0,I$9/AGR_fec!I$9)</f>
        <v>0.57784254012406722</v>
      </c>
      <c r="J48" s="210">
        <f>IF(J$9=0,0,J$9/AGR_fec!J$9)</f>
        <v>0.58190055645149819</v>
      </c>
      <c r="K48" s="210">
        <f>IF(K$9=0,0,K$9/AGR_fec!K$9)</f>
        <v>0.58010065219249263</v>
      </c>
      <c r="L48" s="210">
        <f>IF(L$9=0,0,L$9/AGR_fec!L$9)</f>
        <v>0.59795642199680887</v>
      </c>
      <c r="M48" s="210">
        <f>IF(M$9=0,0,M$9/AGR_fec!M$9)</f>
        <v>0.62479658907198543</v>
      </c>
      <c r="N48" s="210">
        <f>IF(N$9=0,0,N$9/AGR_fec!N$9)</f>
        <v>0.63037242549304495</v>
      </c>
      <c r="O48" s="210">
        <f>IF(O$9=0,0,O$9/AGR_fec!O$9)</f>
        <v>0.64318163531208727</v>
      </c>
      <c r="P48" s="210">
        <f>IF(P$9=0,0,P$9/AGR_fec!P$9)</f>
        <v>0.64886298612068039</v>
      </c>
      <c r="Q48" s="210">
        <f>IF(Q$9=0,0,Q$9/AGR_fec!Q$9)</f>
        <v>0.65137404621431794</v>
      </c>
    </row>
    <row r="49" spans="1:17" x14ac:dyDescent="0.25">
      <c r="A49" s="179" t="s">
        <v>158</v>
      </c>
      <c r="B49" s="209">
        <f>IF(B$16=0,0,B$16/AGR_fec!B$16)</f>
        <v>0.3138599754391877</v>
      </c>
      <c r="C49" s="209">
        <f>IF(C$16=0,0,C$16/AGR_fec!C$16)</f>
        <v>0.31422428704437949</v>
      </c>
      <c r="D49" s="209">
        <f>IF(D$16=0,0,D$16/AGR_fec!D$16)</f>
        <v>0.31422428704437949</v>
      </c>
      <c r="E49" s="209">
        <f>IF(E$16=0,0,E$16/AGR_fec!E$16)</f>
        <v>0.31422428704437944</v>
      </c>
      <c r="F49" s="209">
        <f>IF(F$16=0,0,F$16/AGR_fec!F$16)</f>
        <v>0.31422428704437927</v>
      </c>
      <c r="G49" s="209">
        <f>IF(G$16=0,0,G$16/AGR_fec!G$16)</f>
        <v>0.3142242870443796</v>
      </c>
      <c r="H49" s="209">
        <f>IF(H$16=0,0,H$16/AGR_fec!H$16)</f>
        <v>0.31422428704437938</v>
      </c>
      <c r="I49" s="209">
        <f>IF(I$16=0,0,I$16/AGR_fec!I$16)</f>
        <v>0.31422428704437938</v>
      </c>
      <c r="J49" s="209">
        <f>IF(J$16=0,0,J$16/AGR_fec!J$16)</f>
        <v>0.31861620670104301</v>
      </c>
      <c r="K49" s="209">
        <f>IF(K$16=0,0,K$16/AGR_fec!K$16)</f>
        <v>0.31861620670104274</v>
      </c>
      <c r="L49" s="209">
        <f>IF(L$16=0,0,L$16/AGR_fec!L$16)</f>
        <v>0.32434715472950798</v>
      </c>
      <c r="M49" s="209">
        <f>IF(M$16=0,0,M$16/AGR_fec!M$16)</f>
        <v>0.33911926841231843</v>
      </c>
      <c r="N49" s="209">
        <f>IF(N$16=0,0,N$16/AGR_fec!N$16)</f>
        <v>0.34391199015244389</v>
      </c>
      <c r="O49" s="209">
        <f>IF(O$16=0,0,O$16/AGR_fec!O$16)</f>
        <v>0.3503596666541976</v>
      </c>
      <c r="P49" s="209">
        <f>IF(P$16=0,0,P$16/AGR_fec!P$16)</f>
        <v>0.35354711172684344</v>
      </c>
      <c r="Q49" s="209">
        <f>IF(Q$16=0,0,Q$16/AGR_fec!Q$16)</f>
        <v>0.35562021611178551</v>
      </c>
    </row>
    <row r="50" spans="1:17" x14ac:dyDescent="0.25">
      <c r="A50" s="179" t="s">
        <v>157</v>
      </c>
      <c r="B50" s="209">
        <f>IF(B$17=0,0,B$17/AGR_fec!B$17)</f>
        <v>0.25289401085852631</v>
      </c>
      <c r="C50" s="209">
        <f>IF(C$17=0,0,C$17/AGR_fec!C$17)</f>
        <v>0.25183432782288978</v>
      </c>
      <c r="D50" s="209">
        <f>IF(D$17=0,0,D$17/AGR_fec!D$17)</f>
        <v>0.2523409994583114</v>
      </c>
      <c r="E50" s="209">
        <f>IF(E$17=0,0,E$17/AGR_fec!E$17)</f>
        <v>0.25066444432529472</v>
      </c>
      <c r="F50" s="209">
        <f>IF(F$17=0,0,F$17/AGR_fec!F$17)</f>
        <v>0.25916118318559789</v>
      </c>
      <c r="G50" s="209">
        <f>IF(G$17=0,0,G$17/AGR_fec!G$17)</f>
        <v>0.25980488679501967</v>
      </c>
      <c r="H50" s="209">
        <f>IF(H$17=0,0,H$17/AGR_fec!H$17)</f>
        <v>0.25906348909150706</v>
      </c>
      <c r="I50" s="209">
        <f>IF(I$17=0,0,I$17/AGR_fec!I$17)</f>
        <v>0.26222945233770079</v>
      </c>
      <c r="J50" s="209">
        <f>IF(J$17=0,0,J$17/AGR_fec!J$17)</f>
        <v>0.26525419895637564</v>
      </c>
      <c r="K50" s="209">
        <f>IF(K$17=0,0,K$17/AGR_fec!K$17)</f>
        <v>0.26634689687787516</v>
      </c>
      <c r="L50" s="209">
        <f>IF(L$17=0,0,L$17/AGR_fec!L$17)</f>
        <v>0.27385163936177681</v>
      </c>
      <c r="M50" s="209">
        <f>IF(M$17=0,0,M$17/AGR_fec!M$17)</f>
        <v>0.28850295773606288</v>
      </c>
      <c r="N50" s="209">
        <f>IF(N$17=0,0,N$17/AGR_fec!N$17)</f>
        <v>0.29396700247058094</v>
      </c>
      <c r="O50" s="209">
        <f>IF(O$17=0,0,O$17/AGR_fec!O$17)</f>
        <v>0.30245958426773217</v>
      </c>
      <c r="P50" s="209">
        <f>IF(P$17=0,0,P$17/AGR_fec!P$17)</f>
        <v>0.30478931170446094</v>
      </c>
      <c r="Q50" s="209">
        <f>IF(Q$17=0,0,Q$17/AGR_fec!Q$17)</f>
        <v>0.30670277719888622</v>
      </c>
    </row>
    <row r="51" spans="1:17" x14ac:dyDescent="0.25">
      <c r="A51" s="179" t="s">
        <v>156</v>
      </c>
      <c r="B51" s="209">
        <f>IF(B$25=0,0,B$25/AGR_fec!B$25)</f>
        <v>0.21970272640734403</v>
      </c>
      <c r="C51" s="209">
        <f>IF(C$25=0,0,C$25/AGR_fec!C$25)</f>
        <v>0.21995774539410859</v>
      </c>
      <c r="D51" s="209">
        <f>IF(D$25=0,0,D$25/AGR_fec!D$25)</f>
        <v>0.2199577453941087</v>
      </c>
      <c r="E51" s="209">
        <f>IF(E$25=0,0,E$25/AGR_fec!E$25)</f>
        <v>0.21995774539410851</v>
      </c>
      <c r="F51" s="209">
        <f>IF(F$25=0,0,F$25/AGR_fec!F$25)</f>
        <v>0.21995774539410856</v>
      </c>
      <c r="G51" s="209">
        <f>IF(G$25=0,0,G$25/AGR_fec!G$25)</f>
        <v>0.21995774539410856</v>
      </c>
      <c r="H51" s="209">
        <f>IF(H$25=0,0,H$25/AGR_fec!H$25)</f>
        <v>0.21995774539410862</v>
      </c>
      <c r="I51" s="209">
        <f>IF(I$25=0,0,I$25/AGR_fec!I$25)</f>
        <v>0.21995774539410853</v>
      </c>
      <c r="J51" s="209">
        <f>IF(J$25=0,0,J$25/AGR_fec!J$25)</f>
        <v>0.22303209955914893</v>
      </c>
      <c r="K51" s="209">
        <f>IF(K$25=0,0,K$25/AGR_fec!K$25)</f>
        <v>0.22303209955914902</v>
      </c>
      <c r="L51" s="209">
        <f>IF(L$25=0,0,L$25/AGR_fec!L$25)</f>
        <v>0.22704377675688878</v>
      </c>
      <c r="M51" s="209">
        <f>IF(M$25=0,0,M$25/AGR_fec!M$25)</f>
        <v>0.2373842913330825</v>
      </c>
      <c r="N51" s="209">
        <f>IF(N$25=0,0,N$25/AGR_fec!N$25)</f>
        <v>0.24073920790613024</v>
      </c>
      <c r="O51" s="209">
        <f>IF(O$25=0,0,O$25/AGR_fec!O$25)</f>
        <v>0.24525259673325162</v>
      </c>
      <c r="P51" s="209">
        <f>IF(P$25=0,0,P$25/AGR_fec!P$25)</f>
        <v>0.24748381583582771</v>
      </c>
      <c r="Q51" s="209">
        <f>IF(Q$25=0,0,Q$25/AGR_fec!Q$25)</f>
        <v>0.24893499381690501</v>
      </c>
    </row>
    <row r="52" spans="1:17" x14ac:dyDescent="0.25">
      <c r="A52" s="179" t="s">
        <v>155</v>
      </c>
      <c r="B52" s="209">
        <f>IF(B$26=0,0,B$26/AGR_fec!B$26)</f>
        <v>0.43122308230592837</v>
      </c>
      <c r="C52" s="209">
        <f>IF(C$26=0,0,C$26/AGR_fec!C$26)</f>
        <v>0.43172362262837866</v>
      </c>
      <c r="D52" s="209">
        <f>IF(D$26=0,0,D$26/AGR_fec!D$26)</f>
        <v>0.43172362262837877</v>
      </c>
      <c r="E52" s="209">
        <f>IF(E$26=0,0,E$26/AGR_fec!E$26)</f>
        <v>0.43172362262837854</v>
      </c>
      <c r="F52" s="209">
        <f>IF(F$26=0,0,F$26/AGR_fec!F$26)</f>
        <v>0.43172362262837888</v>
      </c>
      <c r="G52" s="209">
        <f>IF(G$26=0,0,G$26/AGR_fec!G$26)</f>
        <v>0.43172362262837854</v>
      </c>
      <c r="H52" s="209">
        <f>IF(H$26=0,0,H$26/AGR_fec!H$26)</f>
        <v>0.4317236226283786</v>
      </c>
      <c r="I52" s="209">
        <f>IF(I$26=0,0,I$26/AGR_fec!I$26)</f>
        <v>0.43172362262837877</v>
      </c>
      <c r="J52" s="209">
        <f>IF(J$26=0,0,J$26/AGR_fec!J$26)</f>
        <v>0.43775783304000004</v>
      </c>
      <c r="K52" s="209">
        <f>IF(K$26=0,0,K$26/AGR_fec!K$26)</f>
        <v>0.43775783303999999</v>
      </c>
      <c r="L52" s="209">
        <f>IF(L$26=0,0,L$26/AGR_fec!L$26)</f>
        <v>0.44563178087266564</v>
      </c>
      <c r="M52" s="209">
        <f>IF(M$26=0,0,M$26/AGR_fec!M$26)</f>
        <v>0.46592769909403625</v>
      </c>
      <c r="N52" s="209">
        <f>IF(N$26=0,0,N$26/AGR_fec!N$26)</f>
        <v>0.47251258535906415</v>
      </c>
      <c r="O52" s="209">
        <f>IF(O$26=0,0,O$26/AGR_fec!O$26)</f>
        <v>0.48137127124568263</v>
      </c>
      <c r="P52" s="209">
        <f>IF(P$26=0,0,P$26/AGR_fec!P$26)</f>
        <v>0.48575061234192785</v>
      </c>
      <c r="Q52" s="209">
        <f>IF(Q$26=0,0,Q$26/AGR_fec!Q$26)</f>
        <v>0.48859892220229034</v>
      </c>
    </row>
    <row r="53" spans="1:17" x14ac:dyDescent="0.25">
      <c r="A53" s="177" t="s">
        <v>45</v>
      </c>
      <c r="B53" s="208">
        <f>IF(B$27=0,0,B$27/AGR_fec!B$27)</f>
        <v>0.45479028980685893</v>
      </c>
      <c r="C53" s="208">
        <f>IF(C$27=0,0,C$27/AGR_fec!C$27)</f>
        <v>0.45531818566319826</v>
      </c>
      <c r="D53" s="208">
        <f>IF(D$27=0,0,D$27/AGR_fec!D$27)</f>
        <v>0.45531818566319815</v>
      </c>
      <c r="E53" s="208">
        <f>IF(E$27=0,0,E$27/AGR_fec!E$27)</f>
        <v>0.45531818566319843</v>
      </c>
      <c r="F53" s="208">
        <f>IF(F$27=0,0,F$27/AGR_fec!F$27)</f>
        <v>0.45531818566319832</v>
      </c>
      <c r="G53" s="208">
        <f>IF(G$27=0,0,G$27/AGR_fec!G$27)</f>
        <v>0.45531818566319843</v>
      </c>
      <c r="H53" s="208">
        <f>IF(H$27=0,0,H$27/AGR_fec!H$27)</f>
        <v>0.45531818566319837</v>
      </c>
      <c r="I53" s="208">
        <f>IF(I$27=0,0,I$27/AGR_fec!I$27)</f>
        <v>0.45531818566319809</v>
      </c>
      <c r="J53" s="208">
        <f>IF(J$27=0,0,J$27/AGR_fec!J$27)</f>
        <v>0.46168217779270587</v>
      </c>
      <c r="K53" s="208">
        <f>IF(K$27=0,0,K$27/AGR_fec!K$27)</f>
        <v>0.46168217779270576</v>
      </c>
      <c r="L53" s="208">
        <f>IF(L$27=0,0,L$27/AGR_fec!L$27)</f>
        <v>0.46998645268817979</v>
      </c>
      <c r="M53" s="208">
        <f>IF(M$27=0,0,M$27/AGR_fec!M$27)</f>
        <v>0.49139158360193969</v>
      </c>
      <c r="N53" s="208">
        <f>IF(N$27=0,0,N$27/AGR_fec!N$27)</f>
        <v>0.49833634712619979</v>
      </c>
      <c r="O53" s="208">
        <f>IF(O$27=0,0,O$27/AGR_fec!O$27)</f>
        <v>0.50767917798798801</v>
      </c>
      <c r="P53" s="208">
        <f>IF(P$27=0,0,P$27/AGR_fec!P$27)</f>
        <v>0.51229785887045354</v>
      </c>
      <c r="Q53" s="208">
        <f>IF(Q$27=0,0,Q$27/AGR_fec!Q$27)</f>
        <v>0.51530183458512813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230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215" t="s">
        <v>174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1857.3587184588439</v>
      </c>
      <c r="C5" s="55">
        <f t="shared" ref="C5:Q5" si="0">SUM(C6:C9,C16:C17,C25:C27)</f>
        <v>1914.9211880048163</v>
      </c>
      <c r="D5" s="55">
        <f t="shared" si="0"/>
        <v>1750.4915265178915</v>
      </c>
      <c r="E5" s="55">
        <f t="shared" si="0"/>
        <v>1731.343424605416</v>
      </c>
      <c r="F5" s="55">
        <f t="shared" si="0"/>
        <v>1348.1250880025877</v>
      </c>
      <c r="G5" s="55">
        <f t="shared" si="0"/>
        <v>1335.0457005153423</v>
      </c>
      <c r="H5" s="55">
        <f t="shared" si="0"/>
        <v>1317.1059396537476</v>
      </c>
      <c r="I5" s="55">
        <f t="shared" si="0"/>
        <v>1246.8716489798642</v>
      </c>
      <c r="J5" s="55">
        <f t="shared" si="0"/>
        <v>1264.4011758803399</v>
      </c>
      <c r="K5" s="55">
        <f t="shared" si="0"/>
        <v>1232.9732340735479</v>
      </c>
      <c r="L5" s="55">
        <f t="shared" si="0"/>
        <v>1258.9248821167805</v>
      </c>
      <c r="M5" s="55">
        <f t="shared" si="0"/>
        <v>1254.6039093734751</v>
      </c>
      <c r="N5" s="55">
        <f t="shared" si="0"/>
        <v>1230.5248835085865</v>
      </c>
      <c r="O5" s="55">
        <f t="shared" si="0"/>
        <v>1260.0536755778114</v>
      </c>
      <c r="P5" s="55">
        <f t="shared" si="0"/>
        <v>1240.343116634361</v>
      </c>
      <c r="Q5" s="55">
        <f t="shared" si="0"/>
        <v>1212.2536361989978</v>
      </c>
    </row>
    <row r="6" spans="1:17" x14ac:dyDescent="0.25">
      <c r="A6" s="185" t="s">
        <v>162</v>
      </c>
      <c r="B6" s="206">
        <v>0</v>
      </c>
      <c r="C6" s="206">
        <v>0</v>
      </c>
      <c r="D6" s="206">
        <v>0</v>
      </c>
      <c r="E6" s="206">
        <v>0</v>
      </c>
      <c r="F6" s="206">
        <v>0</v>
      </c>
      <c r="G6" s="206">
        <v>0</v>
      </c>
      <c r="H6" s="206">
        <v>0</v>
      </c>
      <c r="I6" s="206">
        <v>0</v>
      </c>
      <c r="J6" s="206">
        <v>0</v>
      </c>
      <c r="K6" s="206">
        <v>0</v>
      </c>
      <c r="L6" s="206">
        <v>0</v>
      </c>
      <c r="M6" s="206">
        <v>0</v>
      </c>
      <c r="N6" s="206">
        <v>0</v>
      </c>
      <c r="O6" s="206">
        <v>0</v>
      </c>
      <c r="P6" s="206">
        <v>0</v>
      </c>
      <c r="Q6" s="206">
        <v>0</v>
      </c>
    </row>
    <row r="7" spans="1:17" x14ac:dyDescent="0.25">
      <c r="A7" s="183" t="s">
        <v>161</v>
      </c>
      <c r="B7" s="205">
        <v>0</v>
      </c>
      <c r="C7" s="205">
        <v>0</v>
      </c>
      <c r="D7" s="205">
        <v>0</v>
      </c>
      <c r="E7" s="205">
        <v>0</v>
      </c>
      <c r="F7" s="205">
        <v>0</v>
      </c>
      <c r="G7" s="205">
        <v>0</v>
      </c>
      <c r="H7" s="205">
        <v>0</v>
      </c>
      <c r="I7" s="205">
        <v>0</v>
      </c>
      <c r="J7" s="205">
        <v>0</v>
      </c>
      <c r="K7" s="205">
        <v>0</v>
      </c>
      <c r="L7" s="205">
        <v>0</v>
      </c>
      <c r="M7" s="205">
        <v>0</v>
      </c>
      <c r="N7" s="205">
        <v>0</v>
      </c>
      <c r="O7" s="205">
        <v>0</v>
      </c>
      <c r="P7" s="205">
        <v>0</v>
      </c>
      <c r="Q7" s="205">
        <v>0</v>
      </c>
    </row>
    <row r="8" spans="1:17" x14ac:dyDescent="0.25">
      <c r="A8" s="183" t="s">
        <v>160</v>
      </c>
      <c r="B8" s="205">
        <v>0</v>
      </c>
      <c r="C8" s="205">
        <v>0</v>
      </c>
      <c r="D8" s="205">
        <v>0</v>
      </c>
      <c r="E8" s="205">
        <v>0</v>
      </c>
      <c r="F8" s="205">
        <v>0</v>
      </c>
      <c r="G8" s="205">
        <v>0</v>
      </c>
      <c r="H8" s="205">
        <v>0</v>
      </c>
      <c r="I8" s="205">
        <v>0</v>
      </c>
      <c r="J8" s="205">
        <v>0</v>
      </c>
      <c r="K8" s="205">
        <v>0</v>
      </c>
      <c r="L8" s="205">
        <v>0</v>
      </c>
      <c r="M8" s="205">
        <v>0</v>
      </c>
      <c r="N8" s="205">
        <v>0</v>
      </c>
      <c r="O8" s="205">
        <v>0</v>
      </c>
      <c r="P8" s="205">
        <v>0</v>
      </c>
      <c r="Q8" s="205">
        <v>0</v>
      </c>
    </row>
    <row r="9" spans="1:17" x14ac:dyDescent="0.25">
      <c r="A9" s="181" t="s">
        <v>159</v>
      </c>
      <c r="B9" s="204">
        <f>SUM(B10:B15)</f>
        <v>390.74858226757146</v>
      </c>
      <c r="C9" s="204">
        <f t="shared" ref="C9:Q9" si="1">SUM(C10:C15)</f>
        <v>404.68411306897957</v>
      </c>
      <c r="D9" s="204">
        <f t="shared" si="1"/>
        <v>368.95001745086574</v>
      </c>
      <c r="E9" s="204">
        <f t="shared" si="1"/>
        <v>372.83498367835216</v>
      </c>
      <c r="F9" s="204">
        <f t="shared" si="1"/>
        <v>299.81429528310463</v>
      </c>
      <c r="G9" s="204">
        <f t="shared" si="1"/>
        <v>296.07119580425075</v>
      </c>
      <c r="H9" s="204">
        <f t="shared" si="1"/>
        <v>294.08936365714413</v>
      </c>
      <c r="I9" s="204">
        <f t="shared" si="1"/>
        <v>277.83924960888936</v>
      </c>
      <c r="J9" s="204">
        <f t="shared" si="1"/>
        <v>278.53089231971501</v>
      </c>
      <c r="K9" s="204">
        <f t="shared" si="1"/>
        <v>274.23972731464278</v>
      </c>
      <c r="L9" s="204">
        <f t="shared" si="1"/>
        <v>282.70110843276166</v>
      </c>
      <c r="M9" s="204">
        <f t="shared" si="1"/>
        <v>280.99991807624201</v>
      </c>
      <c r="N9" s="204">
        <f t="shared" si="1"/>
        <v>282.14237218643382</v>
      </c>
      <c r="O9" s="204">
        <f t="shared" si="1"/>
        <v>297.9433417680072</v>
      </c>
      <c r="P9" s="204">
        <f t="shared" si="1"/>
        <v>292.90556188416667</v>
      </c>
      <c r="Q9" s="204">
        <f t="shared" si="1"/>
        <v>286.69593133114518</v>
      </c>
    </row>
    <row r="10" spans="1:17" x14ac:dyDescent="0.25">
      <c r="A10" s="202" t="s">
        <v>35</v>
      </c>
      <c r="B10" s="203">
        <v>359.3951469342777</v>
      </c>
      <c r="C10" s="203">
        <v>372.17446518774477</v>
      </c>
      <c r="D10" s="203">
        <v>334.92153910766922</v>
      </c>
      <c r="E10" s="203">
        <v>338.29829194630213</v>
      </c>
      <c r="F10" s="203">
        <v>269.99422701494262</v>
      </c>
      <c r="G10" s="203">
        <v>265.90785672597053</v>
      </c>
      <c r="H10" s="203">
        <v>265.2548822196639</v>
      </c>
      <c r="I10" s="203">
        <v>248.85309819510269</v>
      </c>
      <c r="J10" s="203">
        <v>254.56581999210695</v>
      </c>
      <c r="K10" s="203">
        <v>251.3684498513143</v>
      </c>
      <c r="L10" s="203">
        <v>255.52977378837434</v>
      </c>
      <c r="M10" s="203">
        <v>255.59846330434274</v>
      </c>
      <c r="N10" s="203">
        <v>261.21564531811879</v>
      </c>
      <c r="O10" s="203">
        <v>273.02171571475111</v>
      </c>
      <c r="P10" s="203">
        <v>270.87086175556772</v>
      </c>
      <c r="Q10" s="203">
        <v>267.3483691645485</v>
      </c>
    </row>
    <row r="11" spans="1:17" x14ac:dyDescent="0.25">
      <c r="A11" s="202" t="s">
        <v>166</v>
      </c>
      <c r="B11" s="201">
        <v>31.353435333293767</v>
      </c>
      <c r="C11" s="201">
        <v>32.509647881234784</v>
      </c>
      <c r="D11" s="201">
        <v>34.028478343196518</v>
      </c>
      <c r="E11" s="201">
        <v>34.536691732050016</v>
      </c>
      <c r="F11" s="201">
        <v>29.820068268162004</v>
      </c>
      <c r="G11" s="201">
        <v>30.163339078280213</v>
      </c>
      <c r="H11" s="201">
        <v>28.83448143748025</v>
      </c>
      <c r="I11" s="201">
        <v>28.986151413786658</v>
      </c>
      <c r="J11" s="201">
        <v>23.965072327608077</v>
      </c>
      <c r="K11" s="201">
        <v>22.871277463328454</v>
      </c>
      <c r="L11" s="201">
        <v>27.171334644387311</v>
      </c>
      <c r="M11" s="201">
        <v>25.401454771899292</v>
      </c>
      <c r="N11" s="201">
        <v>20.926726868315036</v>
      </c>
      <c r="O11" s="201">
        <v>24.921626053256112</v>
      </c>
      <c r="P11" s="201">
        <v>22.034700128598942</v>
      </c>
      <c r="Q11" s="201">
        <v>19.347562166596688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3">
        <v>0</v>
      </c>
      <c r="C14" s="203">
        <v>0</v>
      </c>
      <c r="D14" s="203">
        <v>0</v>
      </c>
      <c r="E14" s="203">
        <v>0</v>
      </c>
      <c r="F14" s="203">
        <v>0</v>
      </c>
      <c r="G14" s="203">
        <v>0</v>
      </c>
      <c r="H14" s="203">
        <v>0</v>
      </c>
      <c r="I14" s="203">
        <v>0</v>
      </c>
      <c r="J14" s="203">
        <v>0</v>
      </c>
      <c r="K14" s="203">
        <v>0</v>
      </c>
      <c r="L14" s="203">
        <v>0</v>
      </c>
      <c r="M14" s="203">
        <v>0</v>
      </c>
      <c r="N14" s="203">
        <v>0</v>
      </c>
      <c r="O14" s="203">
        <v>0</v>
      </c>
      <c r="P14" s="203">
        <v>0</v>
      </c>
      <c r="Q14" s="203">
        <v>0</v>
      </c>
    </row>
    <row r="15" spans="1:17" x14ac:dyDescent="0.25">
      <c r="A15" s="202" t="s">
        <v>30</v>
      </c>
      <c r="B15" s="201">
        <v>0</v>
      </c>
      <c r="C15" s="201">
        <v>0</v>
      </c>
      <c r="D15" s="201">
        <v>0</v>
      </c>
      <c r="E15" s="201">
        <v>0</v>
      </c>
      <c r="F15" s="201">
        <v>0</v>
      </c>
      <c r="G15" s="201">
        <v>0</v>
      </c>
      <c r="H15" s="201">
        <v>0</v>
      </c>
      <c r="I15" s="201">
        <v>0</v>
      </c>
      <c r="J15" s="201">
        <v>0</v>
      </c>
      <c r="K15" s="201">
        <v>0</v>
      </c>
      <c r="L15" s="201">
        <v>0</v>
      </c>
      <c r="M15" s="201">
        <v>0</v>
      </c>
      <c r="N15" s="201">
        <v>0</v>
      </c>
      <c r="O15" s="201">
        <v>0</v>
      </c>
      <c r="P15" s="201">
        <v>0</v>
      </c>
      <c r="Q15" s="201">
        <v>0</v>
      </c>
    </row>
    <row r="16" spans="1:17" x14ac:dyDescent="0.25">
      <c r="A16" s="198" t="s">
        <v>158</v>
      </c>
      <c r="B16" s="197">
        <v>588.38964516968065</v>
      </c>
      <c r="C16" s="197">
        <v>566.94279029707798</v>
      </c>
      <c r="D16" s="197">
        <v>514.34920622311165</v>
      </c>
      <c r="E16" s="197">
        <v>490.8750025664159</v>
      </c>
      <c r="F16" s="197">
        <v>511.90443816033616</v>
      </c>
      <c r="G16" s="197">
        <v>505.24520912890722</v>
      </c>
      <c r="H16" s="197">
        <v>499.23535421237386</v>
      </c>
      <c r="I16" s="197">
        <v>495.73048964563799</v>
      </c>
      <c r="J16" s="197">
        <v>517.88977963023603</v>
      </c>
      <c r="K16" s="197">
        <v>511.10897798001588</v>
      </c>
      <c r="L16" s="197">
        <v>508.6603761015599</v>
      </c>
      <c r="M16" s="197">
        <v>514.40557228378793</v>
      </c>
      <c r="N16" s="197">
        <v>517.29117417930468</v>
      </c>
      <c r="O16" s="197">
        <v>517.30844835738253</v>
      </c>
      <c r="P16" s="197">
        <v>511.28825314013886</v>
      </c>
      <c r="Q16" s="197">
        <v>510.75648290902643</v>
      </c>
    </row>
    <row r="17" spans="1:17" x14ac:dyDescent="0.25">
      <c r="A17" s="198" t="s">
        <v>157</v>
      </c>
      <c r="B17" s="197">
        <f>SUM(B18:B24)</f>
        <v>767.36454929733122</v>
      </c>
      <c r="C17" s="197">
        <f t="shared" ref="C17:Q17" si="2">SUM(C18:C24)</f>
        <v>830.03510830176867</v>
      </c>
      <c r="D17" s="197">
        <f t="shared" si="2"/>
        <v>764.32246159929184</v>
      </c>
      <c r="E17" s="197">
        <f t="shared" si="2"/>
        <v>769.45843784736462</v>
      </c>
      <c r="F17" s="197">
        <f t="shared" si="2"/>
        <v>448.3277789208575</v>
      </c>
      <c r="G17" s="197">
        <f t="shared" si="2"/>
        <v>447.02403706985262</v>
      </c>
      <c r="H17" s="197">
        <f t="shared" si="2"/>
        <v>434.7034780447932</v>
      </c>
      <c r="I17" s="197">
        <f t="shared" si="2"/>
        <v>390.87639564500137</v>
      </c>
      <c r="J17" s="197">
        <f t="shared" si="2"/>
        <v>385.65999276554902</v>
      </c>
      <c r="K17" s="197">
        <f t="shared" si="2"/>
        <v>366.91702409412642</v>
      </c>
      <c r="L17" s="197">
        <f t="shared" si="2"/>
        <v>381.97765701058529</v>
      </c>
      <c r="M17" s="197">
        <f t="shared" si="2"/>
        <v>373.16025107788903</v>
      </c>
      <c r="N17" s="197">
        <f t="shared" si="2"/>
        <v>342.78750774488731</v>
      </c>
      <c r="O17" s="197">
        <f t="shared" si="2"/>
        <v>349.45328882235032</v>
      </c>
      <c r="P17" s="197">
        <f t="shared" si="2"/>
        <v>339.95875109950714</v>
      </c>
      <c r="Q17" s="197">
        <f t="shared" si="2"/>
        <v>319.77037787408875</v>
      </c>
    </row>
    <row r="18" spans="1:17" x14ac:dyDescent="0.25">
      <c r="A18" s="200" t="s">
        <v>38</v>
      </c>
      <c r="B18" s="199">
        <v>206.46189778612379</v>
      </c>
      <c r="C18" s="199">
        <v>158.38258958661604</v>
      </c>
      <c r="D18" s="199">
        <v>168.805750608648</v>
      </c>
      <c r="E18" s="199">
        <v>169.583880200256</v>
      </c>
      <c r="F18" s="199">
        <v>99.501165293472013</v>
      </c>
      <c r="G18" s="199">
        <v>85.605696014871981</v>
      </c>
      <c r="H18" s="199">
        <v>82.894008394367972</v>
      </c>
      <c r="I18" s="199">
        <v>53.950419337103995</v>
      </c>
      <c r="J18" s="199">
        <v>56.733873143039986</v>
      </c>
      <c r="K18" s="199">
        <v>55.852865753039971</v>
      </c>
      <c r="L18" s="199">
        <v>55.228008515060012</v>
      </c>
      <c r="M18" s="199">
        <v>46.771091726174198</v>
      </c>
      <c r="N18" s="199">
        <v>45.661852125153231</v>
      </c>
      <c r="O18" s="199">
        <v>42.014055652900609</v>
      </c>
      <c r="P18" s="199">
        <v>39.500964514953381</v>
      </c>
      <c r="Q18" s="199">
        <v>38.402876395524203</v>
      </c>
    </row>
    <row r="19" spans="1:17" x14ac:dyDescent="0.25">
      <c r="A19" s="200" t="s">
        <v>36</v>
      </c>
      <c r="B19" s="199">
        <v>26.122584261278647</v>
      </c>
      <c r="C19" s="199">
        <v>33.538127106671993</v>
      </c>
      <c r="D19" s="199">
        <v>16.893733436388001</v>
      </c>
      <c r="E19" s="199">
        <v>14.008334986044002</v>
      </c>
      <c r="F19" s="199">
        <v>13.996393730028002</v>
      </c>
      <c r="G19" s="199">
        <v>16.781320651752292</v>
      </c>
      <c r="H19" s="199">
        <v>17.403271057584004</v>
      </c>
      <c r="I19" s="199">
        <v>5.7962381164919998</v>
      </c>
      <c r="J19" s="199">
        <v>5.5488004973640006</v>
      </c>
      <c r="K19" s="199">
        <v>5.5477965864600014</v>
      </c>
      <c r="L19" s="199">
        <v>8.2660193539109876</v>
      </c>
      <c r="M19" s="199">
        <v>8.2720646385499492</v>
      </c>
      <c r="N19" s="199">
        <v>8.2638394142782214</v>
      </c>
      <c r="O19" s="199">
        <v>11.041755252886963</v>
      </c>
      <c r="P19" s="199">
        <v>11.047321910447637</v>
      </c>
      <c r="Q19" s="199">
        <v>11.04404249809193</v>
      </c>
    </row>
    <row r="20" spans="1:17" x14ac:dyDescent="0.25">
      <c r="A20" s="200" t="s">
        <v>35</v>
      </c>
      <c r="B20" s="199">
        <v>118.13855651114213</v>
      </c>
      <c r="C20" s="199">
        <v>81.509148772343465</v>
      </c>
      <c r="D20" s="199">
        <v>76.557825870820409</v>
      </c>
      <c r="E20" s="199">
        <v>54.40171010683072</v>
      </c>
      <c r="F20" s="199">
        <v>153.83163550710367</v>
      </c>
      <c r="G20" s="199">
        <v>152.63209389060489</v>
      </c>
      <c r="H20" s="199">
        <v>144.90272825327361</v>
      </c>
      <c r="I20" s="199">
        <v>164.45187737019995</v>
      </c>
      <c r="J20" s="199">
        <v>181.00344847328904</v>
      </c>
      <c r="K20" s="199">
        <v>179.03302344393876</v>
      </c>
      <c r="L20" s="199">
        <v>167.54486174131222</v>
      </c>
      <c r="M20" s="199">
        <v>172.76894104388884</v>
      </c>
      <c r="N20" s="199">
        <v>167.77169946322536</v>
      </c>
      <c r="O20" s="199">
        <v>148.93813601256031</v>
      </c>
      <c r="P20" s="199">
        <v>144.22684087402291</v>
      </c>
      <c r="Q20" s="199">
        <v>148.37726965974028</v>
      </c>
    </row>
    <row r="21" spans="1:17" x14ac:dyDescent="0.25">
      <c r="A21" s="200" t="s">
        <v>167</v>
      </c>
      <c r="B21" s="199">
        <v>287.83496792868834</v>
      </c>
      <c r="C21" s="199">
        <v>430.596820092744</v>
      </c>
      <c r="D21" s="199">
        <v>368.8662047956559</v>
      </c>
      <c r="E21" s="199">
        <v>405.63907137622795</v>
      </c>
      <c r="F21" s="199">
        <v>53.685595863503885</v>
      </c>
      <c r="G21" s="199">
        <v>62.836462922988609</v>
      </c>
      <c r="H21" s="199">
        <v>65.932971938639838</v>
      </c>
      <c r="I21" s="199">
        <v>40.848111974124031</v>
      </c>
      <c r="J21" s="199">
        <v>40.888638314064082</v>
      </c>
      <c r="K21" s="199">
        <v>28.156898045808095</v>
      </c>
      <c r="L21" s="199">
        <v>28.043539426879672</v>
      </c>
      <c r="M21" s="199">
        <v>28.256490308895515</v>
      </c>
      <c r="N21" s="199">
        <v>21.856710978426808</v>
      </c>
      <c r="O21" s="199">
        <v>21.927578201677534</v>
      </c>
      <c r="P21" s="199">
        <v>34.313069903777013</v>
      </c>
      <c r="Q21" s="199">
        <v>24.947320575497137</v>
      </c>
    </row>
    <row r="22" spans="1:17" x14ac:dyDescent="0.25">
      <c r="A22" s="200" t="s">
        <v>166</v>
      </c>
      <c r="B22" s="199">
        <v>128.80654281009836</v>
      </c>
      <c r="C22" s="199">
        <v>126.00842274339321</v>
      </c>
      <c r="D22" s="199">
        <v>133.19894688777947</v>
      </c>
      <c r="E22" s="199">
        <v>125.825441178006</v>
      </c>
      <c r="F22" s="199">
        <v>127.31298852674998</v>
      </c>
      <c r="G22" s="199">
        <v>129.16846358963483</v>
      </c>
      <c r="H22" s="199">
        <v>123.57049840092779</v>
      </c>
      <c r="I22" s="199">
        <v>125.82974884708139</v>
      </c>
      <c r="J22" s="199">
        <v>101.48523233779197</v>
      </c>
      <c r="K22" s="199">
        <v>98.326440264879579</v>
      </c>
      <c r="L22" s="199">
        <v>122.89522797342245</v>
      </c>
      <c r="M22" s="199">
        <v>117.09166336038049</v>
      </c>
      <c r="N22" s="199">
        <v>99.233405763803674</v>
      </c>
      <c r="O22" s="199">
        <v>125.53176370232488</v>
      </c>
      <c r="P22" s="199">
        <v>110.87055389630623</v>
      </c>
      <c r="Q22" s="199">
        <v>96.998868745235185</v>
      </c>
    </row>
    <row r="23" spans="1:17" x14ac:dyDescent="0.25">
      <c r="A23" s="200" t="s">
        <v>165</v>
      </c>
      <c r="B23" s="199">
        <v>0</v>
      </c>
      <c r="C23" s="199">
        <v>0</v>
      </c>
      <c r="D23" s="199">
        <v>0</v>
      </c>
      <c r="E23" s="199">
        <v>0</v>
      </c>
      <c r="F23" s="199">
        <v>0</v>
      </c>
      <c r="G23" s="199">
        <v>0</v>
      </c>
      <c r="H23" s="199">
        <v>0</v>
      </c>
      <c r="I23" s="199">
        <v>0</v>
      </c>
      <c r="J23" s="199">
        <v>0</v>
      </c>
      <c r="K23" s="199">
        <v>0</v>
      </c>
      <c r="L23" s="199">
        <v>0</v>
      </c>
      <c r="M23" s="199">
        <v>0</v>
      </c>
      <c r="N23" s="199">
        <v>0</v>
      </c>
      <c r="O23" s="199">
        <v>0</v>
      </c>
      <c r="P23" s="199">
        <v>0</v>
      </c>
      <c r="Q23" s="199">
        <v>0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110.85594172426059</v>
      </c>
      <c r="C25" s="197">
        <v>113.25917633698978</v>
      </c>
      <c r="D25" s="197">
        <v>102.86984124462236</v>
      </c>
      <c r="E25" s="197">
        <v>98.175000513283194</v>
      </c>
      <c r="F25" s="197">
        <v>88.078575638289593</v>
      </c>
      <c r="G25" s="197">
        <v>86.705258512331739</v>
      </c>
      <c r="H25" s="197">
        <v>89.077743739436372</v>
      </c>
      <c r="I25" s="197">
        <v>82.425514080335404</v>
      </c>
      <c r="J25" s="197">
        <v>82.320511164840013</v>
      </c>
      <c r="K25" s="197">
        <v>80.707504684762782</v>
      </c>
      <c r="L25" s="197">
        <v>85.585740571873671</v>
      </c>
      <c r="M25" s="197">
        <v>86.038167935556146</v>
      </c>
      <c r="N25" s="197">
        <v>88.303829397960712</v>
      </c>
      <c r="O25" s="197">
        <v>95.34859663007127</v>
      </c>
      <c r="P25" s="197">
        <v>96.190550510548292</v>
      </c>
      <c r="Q25" s="197">
        <v>95.030844084737538</v>
      </c>
    </row>
    <row r="26" spans="1:17" x14ac:dyDescent="0.25">
      <c r="A26" s="198" t="s">
        <v>155</v>
      </c>
      <c r="B26" s="197">
        <v>0</v>
      </c>
      <c r="C26" s="197">
        <v>0</v>
      </c>
      <c r="D26" s="197">
        <v>0</v>
      </c>
      <c r="E26" s="197">
        <v>0</v>
      </c>
      <c r="F26" s="197">
        <v>0</v>
      </c>
      <c r="G26" s="197">
        <v>0</v>
      </c>
      <c r="H26" s="197">
        <v>0</v>
      </c>
      <c r="I26" s="197">
        <v>0</v>
      </c>
      <c r="J26" s="197">
        <v>0</v>
      </c>
      <c r="K26" s="197">
        <v>0</v>
      </c>
      <c r="L26" s="197">
        <v>0</v>
      </c>
      <c r="M26" s="197">
        <v>0</v>
      </c>
      <c r="N26" s="197">
        <v>0</v>
      </c>
      <c r="O26" s="197">
        <v>0</v>
      </c>
      <c r="P26" s="197">
        <v>0</v>
      </c>
      <c r="Q26" s="197">
        <v>0</v>
      </c>
    </row>
    <row r="27" spans="1:17" x14ac:dyDescent="0.25">
      <c r="A27" s="196" t="s">
        <v>45</v>
      </c>
      <c r="B27" s="195">
        <v>0</v>
      </c>
      <c r="C27" s="195">
        <v>0</v>
      </c>
      <c r="D27" s="195">
        <v>0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>
        <v>0</v>
      </c>
      <c r="K27" s="195">
        <v>0</v>
      </c>
      <c r="L27" s="195">
        <v>0</v>
      </c>
      <c r="M27" s="195">
        <v>0</v>
      </c>
      <c r="N27" s="195">
        <v>0</v>
      </c>
      <c r="O27" s="195">
        <v>0</v>
      </c>
      <c r="P27" s="195">
        <v>0</v>
      </c>
      <c r="Q27" s="195">
        <v>0</v>
      </c>
    </row>
    <row r="29" spans="1:17" ht="12.75" x14ac:dyDescent="0.25">
      <c r="A29" s="215" t="s">
        <v>173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1</v>
      </c>
      <c r="C31" s="194">
        <f t="shared" si="3"/>
        <v>1</v>
      </c>
      <c r="D31" s="194">
        <f t="shared" si="3"/>
        <v>1</v>
      </c>
      <c r="E31" s="194">
        <f t="shared" si="3"/>
        <v>0.99999999999999989</v>
      </c>
      <c r="F31" s="194">
        <f t="shared" si="3"/>
        <v>1</v>
      </c>
      <c r="G31" s="194">
        <f t="shared" si="3"/>
        <v>1</v>
      </c>
      <c r="H31" s="194">
        <f t="shared" si="3"/>
        <v>1</v>
      </c>
      <c r="I31" s="194">
        <f t="shared" si="3"/>
        <v>1</v>
      </c>
      <c r="J31" s="194">
        <f t="shared" si="3"/>
        <v>1.0000000000000002</v>
      </c>
      <c r="K31" s="194">
        <f t="shared" si="3"/>
        <v>0.99999999999999989</v>
      </c>
      <c r="L31" s="194">
        <f t="shared" si="3"/>
        <v>1</v>
      </c>
      <c r="M31" s="194">
        <f t="shared" si="3"/>
        <v>1</v>
      </c>
      <c r="N31" s="194">
        <f t="shared" si="3"/>
        <v>0.99999999999999989</v>
      </c>
      <c r="O31" s="194">
        <f t="shared" si="3"/>
        <v>1</v>
      </c>
      <c r="P31" s="194">
        <f t="shared" si="3"/>
        <v>1</v>
      </c>
      <c r="Q31" s="194">
        <f t="shared" si="3"/>
        <v>1.0000000000000002</v>
      </c>
    </row>
    <row r="32" spans="1:17" x14ac:dyDescent="0.25">
      <c r="A32" s="185" t="s">
        <v>162</v>
      </c>
      <c r="B32" s="193">
        <f t="shared" ref="B32:Q32" si="4">IF(B$6=0,0,B$6/B$5)</f>
        <v>0</v>
      </c>
      <c r="C32" s="193">
        <f t="shared" si="4"/>
        <v>0</v>
      </c>
      <c r="D32" s="193">
        <f t="shared" si="4"/>
        <v>0</v>
      </c>
      <c r="E32" s="193">
        <f t="shared" si="4"/>
        <v>0</v>
      </c>
      <c r="F32" s="193">
        <f t="shared" si="4"/>
        <v>0</v>
      </c>
      <c r="G32" s="193">
        <f t="shared" si="4"/>
        <v>0</v>
      </c>
      <c r="H32" s="193">
        <f t="shared" si="4"/>
        <v>0</v>
      </c>
      <c r="I32" s="193">
        <f t="shared" si="4"/>
        <v>0</v>
      </c>
      <c r="J32" s="193">
        <f t="shared" si="4"/>
        <v>0</v>
      </c>
      <c r="K32" s="193">
        <f t="shared" si="4"/>
        <v>0</v>
      </c>
      <c r="L32" s="193">
        <f t="shared" si="4"/>
        <v>0</v>
      </c>
      <c r="M32" s="193">
        <f t="shared" si="4"/>
        <v>0</v>
      </c>
      <c r="N32" s="193">
        <f t="shared" si="4"/>
        <v>0</v>
      </c>
      <c r="O32" s="193">
        <f t="shared" si="4"/>
        <v>0</v>
      </c>
      <c r="P32" s="193">
        <f t="shared" si="4"/>
        <v>0</v>
      </c>
      <c r="Q32" s="193">
        <f t="shared" si="4"/>
        <v>0</v>
      </c>
    </row>
    <row r="33" spans="1:17" x14ac:dyDescent="0.25">
      <c r="A33" s="183" t="s">
        <v>161</v>
      </c>
      <c r="B33" s="192">
        <f t="shared" ref="B33:Q33" si="5">IF(B$7=0,0,B$7/B$5)</f>
        <v>0</v>
      </c>
      <c r="C33" s="192">
        <f t="shared" si="5"/>
        <v>0</v>
      </c>
      <c r="D33" s="192">
        <f t="shared" si="5"/>
        <v>0</v>
      </c>
      <c r="E33" s="192">
        <f t="shared" si="5"/>
        <v>0</v>
      </c>
      <c r="F33" s="192">
        <f t="shared" si="5"/>
        <v>0</v>
      </c>
      <c r="G33" s="192">
        <f t="shared" si="5"/>
        <v>0</v>
      </c>
      <c r="H33" s="192">
        <f t="shared" si="5"/>
        <v>0</v>
      </c>
      <c r="I33" s="192">
        <f t="shared" si="5"/>
        <v>0</v>
      </c>
      <c r="J33" s="192">
        <f t="shared" si="5"/>
        <v>0</v>
      </c>
      <c r="K33" s="192">
        <f t="shared" si="5"/>
        <v>0</v>
      </c>
      <c r="L33" s="192">
        <f t="shared" si="5"/>
        <v>0</v>
      </c>
      <c r="M33" s="192">
        <f t="shared" si="5"/>
        <v>0</v>
      </c>
      <c r="N33" s="192">
        <f t="shared" si="5"/>
        <v>0</v>
      </c>
      <c r="O33" s="192">
        <f t="shared" si="5"/>
        <v>0</v>
      </c>
      <c r="P33" s="192">
        <f t="shared" si="5"/>
        <v>0</v>
      </c>
      <c r="Q33" s="192">
        <f t="shared" si="5"/>
        <v>0</v>
      </c>
    </row>
    <row r="34" spans="1:17" x14ac:dyDescent="0.25">
      <c r="A34" s="183" t="s">
        <v>160</v>
      </c>
      <c r="B34" s="192">
        <f t="shared" ref="B34:Q34" si="6">IF(B$8=0,0,B$8/B$5)</f>
        <v>0</v>
      </c>
      <c r="C34" s="192">
        <f t="shared" si="6"/>
        <v>0</v>
      </c>
      <c r="D34" s="192">
        <f t="shared" si="6"/>
        <v>0</v>
      </c>
      <c r="E34" s="192">
        <f t="shared" si="6"/>
        <v>0</v>
      </c>
      <c r="F34" s="192">
        <f t="shared" si="6"/>
        <v>0</v>
      </c>
      <c r="G34" s="192">
        <f t="shared" si="6"/>
        <v>0</v>
      </c>
      <c r="H34" s="192">
        <f t="shared" si="6"/>
        <v>0</v>
      </c>
      <c r="I34" s="192">
        <f t="shared" si="6"/>
        <v>0</v>
      </c>
      <c r="J34" s="192">
        <f t="shared" si="6"/>
        <v>0</v>
      </c>
      <c r="K34" s="192">
        <f t="shared" si="6"/>
        <v>0</v>
      </c>
      <c r="L34" s="192">
        <f t="shared" si="6"/>
        <v>0</v>
      </c>
      <c r="M34" s="192">
        <f t="shared" si="6"/>
        <v>0</v>
      </c>
      <c r="N34" s="192">
        <f t="shared" si="6"/>
        <v>0</v>
      </c>
      <c r="O34" s="192">
        <f t="shared" si="6"/>
        <v>0</v>
      </c>
      <c r="P34" s="192">
        <f t="shared" si="6"/>
        <v>0</v>
      </c>
      <c r="Q34" s="192">
        <f t="shared" si="6"/>
        <v>0</v>
      </c>
    </row>
    <row r="35" spans="1:17" x14ac:dyDescent="0.25">
      <c r="A35" s="181" t="s">
        <v>159</v>
      </c>
      <c r="B35" s="191">
        <f t="shared" ref="B35:Q35" si="7">IF(B$9=0,0,B$9/B$5)</f>
        <v>0.21037862981675279</v>
      </c>
      <c r="C35" s="191">
        <f t="shared" si="7"/>
        <v>0.21133199402875985</v>
      </c>
      <c r="D35" s="191">
        <f t="shared" si="7"/>
        <v>0.21076938212022517</v>
      </c>
      <c r="E35" s="191">
        <f t="shared" si="7"/>
        <v>0.21534432648064816</v>
      </c>
      <c r="F35" s="191">
        <f t="shared" si="7"/>
        <v>0.22239352857628084</v>
      </c>
      <c r="G35" s="191">
        <f t="shared" si="7"/>
        <v>0.22176858491807735</v>
      </c>
      <c r="H35" s="191">
        <f t="shared" si="7"/>
        <v>0.22328451706356814</v>
      </c>
      <c r="I35" s="191">
        <f t="shared" si="7"/>
        <v>0.22282906972518404</v>
      </c>
      <c r="J35" s="191">
        <f t="shared" si="7"/>
        <v>0.22028680266434247</v>
      </c>
      <c r="K35" s="191">
        <f t="shared" si="7"/>
        <v>0.22242147658680167</v>
      </c>
      <c r="L35" s="191">
        <f t="shared" si="7"/>
        <v>0.22455756689582826</v>
      </c>
      <c r="M35" s="191">
        <f t="shared" si="7"/>
        <v>0.22397500595751207</v>
      </c>
      <c r="N35" s="191">
        <f t="shared" si="7"/>
        <v>0.22928619808318168</v>
      </c>
      <c r="O35" s="191">
        <f t="shared" si="7"/>
        <v>0.23645289684297141</v>
      </c>
      <c r="P35" s="191">
        <f t="shared" si="7"/>
        <v>0.23614881878730326</v>
      </c>
      <c r="Q35" s="191">
        <f t="shared" si="7"/>
        <v>0.23649830594039359</v>
      </c>
    </row>
    <row r="36" spans="1:17" x14ac:dyDescent="0.25">
      <c r="A36" s="179" t="s">
        <v>158</v>
      </c>
      <c r="B36" s="190">
        <f t="shared" ref="B36:Q36" si="8">IF(B$16=0,0,B$16/B$5)</f>
        <v>0.31678837228486534</v>
      </c>
      <c r="C36" s="190">
        <f t="shared" si="8"/>
        <v>0.29606586101216198</v>
      </c>
      <c r="D36" s="190">
        <f t="shared" si="8"/>
        <v>0.29383130305478489</v>
      </c>
      <c r="E36" s="190">
        <f t="shared" si="8"/>
        <v>0.28352260769886795</v>
      </c>
      <c r="F36" s="190">
        <f t="shared" si="8"/>
        <v>0.37971583105747642</v>
      </c>
      <c r="G36" s="190">
        <f t="shared" si="8"/>
        <v>0.37844787555502934</v>
      </c>
      <c r="H36" s="190">
        <f t="shared" si="8"/>
        <v>0.37903963468847257</v>
      </c>
      <c r="I36" s="190">
        <f t="shared" si="8"/>
        <v>0.39757940606895903</v>
      </c>
      <c r="J36" s="190">
        <f t="shared" si="8"/>
        <v>0.40959292786931728</v>
      </c>
      <c r="K36" s="190">
        <f t="shared" si="8"/>
        <v>0.41453371724168975</v>
      </c>
      <c r="L36" s="190">
        <f t="shared" si="8"/>
        <v>0.40404346861926232</v>
      </c>
      <c r="M36" s="190">
        <f t="shared" si="8"/>
        <v>0.41001432279983258</v>
      </c>
      <c r="N36" s="190">
        <f t="shared" si="8"/>
        <v>0.42038253846956442</v>
      </c>
      <c r="O36" s="190">
        <f t="shared" si="8"/>
        <v>0.41054477153139135</v>
      </c>
      <c r="P36" s="190">
        <f t="shared" si="8"/>
        <v>0.41221517359446985</v>
      </c>
      <c r="Q36" s="190">
        <f t="shared" si="8"/>
        <v>0.42132806836570552</v>
      </c>
    </row>
    <row r="37" spans="1:17" x14ac:dyDescent="0.25">
      <c r="A37" s="179" t="s">
        <v>157</v>
      </c>
      <c r="B37" s="190">
        <f t="shared" ref="B37:Q37" si="9">IF(B$17=0,0,B$17/B$5)</f>
        <v>0.41314827430538414</v>
      </c>
      <c r="C37" s="190">
        <f t="shared" si="9"/>
        <v>0.43345653779443222</v>
      </c>
      <c r="D37" s="190">
        <f t="shared" si="9"/>
        <v>0.43663305421403298</v>
      </c>
      <c r="E37" s="190">
        <f t="shared" si="9"/>
        <v>0.44442854428071021</v>
      </c>
      <c r="F37" s="190">
        <f t="shared" si="9"/>
        <v>0.33255651342050901</v>
      </c>
      <c r="G37" s="190">
        <f t="shared" si="9"/>
        <v>0.33483800359590421</v>
      </c>
      <c r="H37" s="190">
        <f t="shared" si="9"/>
        <v>0.3300444291968434</v>
      </c>
      <c r="I37" s="190">
        <f t="shared" si="9"/>
        <v>0.31348567109116593</v>
      </c>
      <c r="J37" s="190">
        <f t="shared" si="9"/>
        <v>0.30501394661946046</v>
      </c>
      <c r="K37" s="190">
        <f t="shared" si="9"/>
        <v>0.29758717704024346</v>
      </c>
      <c r="L37" s="190">
        <f t="shared" si="9"/>
        <v>0.30341576565578776</v>
      </c>
      <c r="M37" s="190">
        <f t="shared" si="9"/>
        <v>0.29743271823872924</v>
      </c>
      <c r="N37" s="190">
        <f t="shared" si="9"/>
        <v>0.27857015517435113</v>
      </c>
      <c r="O37" s="190">
        <f t="shared" si="9"/>
        <v>0.27733206576466252</v>
      </c>
      <c r="P37" s="190">
        <f t="shared" si="9"/>
        <v>0.27408444207113952</v>
      </c>
      <c r="Q37" s="190">
        <f t="shared" si="9"/>
        <v>0.26378174362646067</v>
      </c>
    </row>
    <row r="38" spans="1:17" x14ac:dyDescent="0.25">
      <c r="A38" s="179" t="s">
        <v>156</v>
      </c>
      <c r="B38" s="190">
        <f t="shared" ref="B38:Q38" si="10">IF(B$25=0,0,B$25/B$5)</f>
        <v>5.9684723592997729E-2</v>
      </c>
      <c r="C38" s="190">
        <f t="shared" si="10"/>
        <v>5.9145607164645841E-2</v>
      </c>
      <c r="D38" s="190">
        <f t="shared" si="10"/>
        <v>5.8766260610957001E-2</v>
      </c>
      <c r="E38" s="190">
        <f t="shared" si="10"/>
        <v>5.6704521539773595E-2</v>
      </c>
      <c r="F38" s="190">
        <f t="shared" si="10"/>
        <v>6.5334126945733775E-2</v>
      </c>
      <c r="G38" s="190">
        <f t="shared" si="10"/>
        <v>6.4945535930989146E-2</v>
      </c>
      <c r="H38" s="190">
        <f t="shared" si="10"/>
        <v>6.7631419051115901E-2</v>
      </c>
      <c r="I38" s="190">
        <f t="shared" si="10"/>
        <v>6.6105853114690957E-2</v>
      </c>
      <c r="J38" s="190">
        <f t="shared" si="10"/>
        <v>6.5106322846879922E-2</v>
      </c>
      <c r="K38" s="190">
        <f t="shared" si="10"/>
        <v>6.5457629131265072E-2</v>
      </c>
      <c r="L38" s="190">
        <f t="shared" si="10"/>
        <v>6.7983198829121683E-2</v>
      </c>
      <c r="M38" s="190">
        <f t="shared" si="10"/>
        <v>6.8577953003926106E-2</v>
      </c>
      <c r="N38" s="190">
        <f t="shared" si="10"/>
        <v>7.1761108272902746E-2</v>
      </c>
      <c r="O38" s="190">
        <f t="shared" si="10"/>
        <v>7.5670265860974639E-2</v>
      </c>
      <c r="P38" s="190">
        <f t="shared" si="10"/>
        <v>7.7551565547087378E-2</v>
      </c>
      <c r="Q38" s="190">
        <f t="shared" si="10"/>
        <v>7.8391882067440313E-2</v>
      </c>
    </row>
    <row r="39" spans="1:17" x14ac:dyDescent="0.25">
      <c r="A39" s="179" t="s">
        <v>155</v>
      </c>
      <c r="B39" s="190">
        <f t="shared" ref="B39:Q39" si="11">IF(B$26=0,0,B$26/B$5)</f>
        <v>0</v>
      </c>
      <c r="C39" s="190">
        <f t="shared" si="11"/>
        <v>0</v>
      </c>
      <c r="D39" s="190">
        <f t="shared" si="11"/>
        <v>0</v>
      </c>
      <c r="E39" s="190">
        <f t="shared" si="11"/>
        <v>0</v>
      </c>
      <c r="F39" s="190">
        <f t="shared" si="11"/>
        <v>0</v>
      </c>
      <c r="G39" s="190">
        <f t="shared" si="11"/>
        <v>0</v>
      </c>
      <c r="H39" s="190">
        <f t="shared" si="11"/>
        <v>0</v>
      </c>
      <c r="I39" s="190">
        <f t="shared" si="11"/>
        <v>0</v>
      </c>
      <c r="J39" s="190">
        <f t="shared" si="11"/>
        <v>0</v>
      </c>
      <c r="K39" s="190">
        <f t="shared" si="11"/>
        <v>0</v>
      </c>
      <c r="L39" s="190">
        <f t="shared" si="11"/>
        <v>0</v>
      </c>
      <c r="M39" s="190">
        <f t="shared" si="11"/>
        <v>0</v>
      </c>
      <c r="N39" s="190">
        <f t="shared" si="11"/>
        <v>0</v>
      </c>
      <c r="O39" s="190">
        <f t="shared" si="11"/>
        <v>0</v>
      </c>
      <c r="P39" s="190">
        <f t="shared" si="11"/>
        <v>0</v>
      </c>
      <c r="Q39" s="190">
        <f t="shared" si="11"/>
        <v>0</v>
      </c>
    </row>
    <row r="40" spans="1:17" x14ac:dyDescent="0.25">
      <c r="A40" s="177" t="s">
        <v>45</v>
      </c>
      <c r="B40" s="189">
        <f t="shared" ref="B40:Q40" si="12">IF(B$27=0,0,B$27/B$5)</f>
        <v>0</v>
      </c>
      <c r="C40" s="189">
        <f t="shared" si="12"/>
        <v>0</v>
      </c>
      <c r="D40" s="189">
        <f t="shared" si="12"/>
        <v>0</v>
      </c>
      <c r="E40" s="189">
        <f t="shared" si="12"/>
        <v>0</v>
      </c>
      <c r="F40" s="189">
        <f t="shared" si="12"/>
        <v>0</v>
      </c>
      <c r="G40" s="189">
        <f t="shared" si="12"/>
        <v>0</v>
      </c>
      <c r="H40" s="189">
        <f t="shared" si="12"/>
        <v>0</v>
      </c>
      <c r="I40" s="189">
        <f t="shared" si="12"/>
        <v>0</v>
      </c>
      <c r="J40" s="189">
        <f t="shared" si="12"/>
        <v>0</v>
      </c>
      <c r="K40" s="189">
        <f t="shared" si="12"/>
        <v>0</v>
      </c>
      <c r="L40" s="189">
        <f t="shared" si="12"/>
        <v>0</v>
      </c>
      <c r="M40" s="189">
        <f t="shared" si="12"/>
        <v>0</v>
      </c>
      <c r="N40" s="189">
        <f t="shared" si="12"/>
        <v>0</v>
      </c>
      <c r="O40" s="189">
        <f t="shared" si="12"/>
        <v>0</v>
      </c>
      <c r="P40" s="189">
        <f t="shared" si="12"/>
        <v>0</v>
      </c>
      <c r="Q40" s="189">
        <f t="shared" si="12"/>
        <v>0</v>
      </c>
    </row>
    <row r="42" spans="1:17" ht="12.75" x14ac:dyDescent="0.25">
      <c r="A42" s="214" t="s">
        <v>172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2.5990057532611051</v>
      </c>
      <c r="C44" s="213">
        <f>IF(C$5=0,0,C$5/AGR_fec!C$5)</f>
        <v>2.6226958760975099</v>
      </c>
      <c r="D44" s="213">
        <f>IF(D$5=0,0,D$5/AGR_fec!D$5)</f>
        <v>2.5894440945010282</v>
      </c>
      <c r="E44" s="213">
        <f>IF(E$5=0,0,E$5/AGR_fec!E$5)</f>
        <v>2.5437682299080611</v>
      </c>
      <c r="F44" s="213">
        <f>IF(F$5=0,0,F$5/AGR_fec!F$5)</f>
        <v>2.3742712614625239</v>
      </c>
      <c r="G44" s="213">
        <f>IF(G$5=0,0,G$5/AGR_fec!G$5)</f>
        <v>2.3884773260602676</v>
      </c>
      <c r="H44" s="213">
        <f>IF(H$5=0,0,H$5/AGR_fec!H$5)</f>
        <v>2.2936224343120672</v>
      </c>
      <c r="I44" s="213">
        <f>IF(I$5=0,0,I$5/AGR_fec!I$5)</f>
        <v>2.3465537874667692</v>
      </c>
      <c r="J44" s="213">
        <f>IF(J$5=0,0,J$5/AGR_fec!J$5)</f>
        <v>2.3825787299464087</v>
      </c>
      <c r="K44" s="213">
        <f>IF(K$5=0,0,K$5/AGR_fec!K$5)</f>
        <v>2.3697916050232903</v>
      </c>
      <c r="L44" s="213">
        <f>IF(L$5=0,0,L$5/AGR_fec!L$5)</f>
        <v>2.2817540608805751</v>
      </c>
      <c r="M44" s="213">
        <f>IF(M$5=0,0,M$5/AGR_fec!M$5)</f>
        <v>2.2619651535985512</v>
      </c>
      <c r="N44" s="213">
        <f>IF(N$5=0,0,N$5/AGR_fec!N$5)</f>
        <v>2.1616296589245172</v>
      </c>
      <c r="O44" s="213">
        <f>IF(O$5=0,0,O$5/AGR_fec!O$5)</f>
        <v>2.0499589665113156</v>
      </c>
      <c r="P44" s="213">
        <f>IF(P$5=0,0,P$5/AGR_fec!P$5)</f>
        <v>2.0002296395398287</v>
      </c>
      <c r="Q44" s="213">
        <f>IF(Q$5=0,0,Q$5/AGR_fec!Q$5)</f>
        <v>1.9787883121182099</v>
      </c>
    </row>
    <row r="45" spans="1:17" x14ac:dyDescent="0.25">
      <c r="A45" s="185" t="s">
        <v>162</v>
      </c>
      <c r="B45" s="212">
        <f>IF(B$6=0,0,B$6/AGR_fec!B$6)</f>
        <v>0</v>
      </c>
      <c r="C45" s="212">
        <f>IF(C$6=0,0,C$6/AGR_fec!C$6)</f>
        <v>0</v>
      </c>
      <c r="D45" s="212">
        <f>IF(D$6=0,0,D$6/AGR_fec!D$6)</f>
        <v>0</v>
      </c>
      <c r="E45" s="212">
        <f>IF(E$6=0,0,E$6/AGR_fec!E$6)</f>
        <v>0</v>
      </c>
      <c r="F45" s="212">
        <f>IF(F$6=0,0,F$6/AGR_fec!F$6)</f>
        <v>0</v>
      </c>
      <c r="G45" s="212">
        <f>IF(G$6=0,0,G$6/AGR_fec!G$6)</f>
        <v>0</v>
      </c>
      <c r="H45" s="212">
        <f>IF(H$6=0,0,H$6/AGR_fec!H$6)</f>
        <v>0</v>
      </c>
      <c r="I45" s="212">
        <f>IF(I$6=0,0,I$6/AGR_fec!I$6)</f>
        <v>0</v>
      </c>
      <c r="J45" s="212">
        <f>IF(J$6=0,0,J$6/AGR_fec!J$6)</f>
        <v>0</v>
      </c>
      <c r="K45" s="212">
        <f>IF(K$6=0,0,K$6/AGR_fec!K$6)</f>
        <v>0</v>
      </c>
      <c r="L45" s="212">
        <f>IF(L$6=0,0,L$6/AGR_fec!L$6)</f>
        <v>0</v>
      </c>
      <c r="M45" s="212">
        <f>IF(M$6=0,0,M$6/AGR_fec!M$6)</f>
        <v>0</v>
      </c>
      <c r="N45" s="212">
        <f>IF(N$6=0,0,N$6/AGR_fec!N$6)</f>
        <v>0</v>
      </c>
      <c r="O45" s="212">
        <f>IF(O$6=0,0,O$6/AGR_fec!O$6)</f>
        <v>0</v>
      </c>
      <c r="P45" s="212">
        <f>IF(P$6=0,0,P$6/AGR_fec!P$6)</f>
        <v>0</v>
      </c>
      <c r="Q45" s="212">
        <f>IF(Q$6=0,0,Q$6/AGR_fec!Q$6)</f>
        <v>0</v>
      </c>
    </row>
    <row r="46" spans="1:17" x14ac:dyDescent="0.25">
      <c r="A46" s="183" t="s">
        <v>161</v>
      </c>
      <c r="B46" s="211">
        <f>IF(B$7=0,0,B$7/AGR_fec!B$7)</f>
        <v>0</v>
      </c>
      <c r="C46" s="211">
        <f>IF(C$7=0,0,C$7/AGR_fec!C$7)</f>
        <v>0</v>
      </c>
      <c r="D46" s="211">
        <f>IF(D$7=0,0,D$7/AGR_fec!D$7)</f>
        <v>0</v>
      </c>
      <c r="E46" s="211">
        <f>IF(E$7=0,0,E$7/AGR_fec!E$7)</f>
        <v>0</v>
      </c>
      <c r="F46" s="211">
        <f>IF(F$7=0,0,F$7/AGR_fec!F$7)</f>
        <v>0</v>
      </c>
      <c r="G46" s="211">
        <f>IF(G$7=0,0,G$7/AGR_fec!G$7)</f>
        <v>0</v>
      </c>
      <c r="H46" s="211">
        <f>IF(H$7=0,0,H$7/AGR_fec!H$7)</f>
        <v>0</v>
      </c>
      <c r="I46" s="211">
        <f>IF(I$7=0,0,I$7/AGR_fec!I$7)</f>
        <v>0</v>
      </c>
      <c r="J46" s="211">
        <f>IF(J$7=0,0,J$7/AGR_fec!J$7)</f>
        <v>0</v>
      </c>
      <c r="K46" s="211">
        <f>IF(K$7=0,0,K$7/AGR_fec!K$7)</f>
        <v>0</v>
      </c>
      <c r="L46" s="211">
        <f>IF(L$7=0,0,L$7/AGR_fec!L$7)</f>
        <v>0</v>
      </c>
      <c r="M46" s="211">
        <f>IF(M$7=0,0,M$7/AGR_fec!M$7)</f>
        <v>0</v>
      </c>
      <c r="N46" s="211">
        <f>IF(N$7=0,0,N$7/AGR_fec!N$7)</f>
        <v>0</v>
      </c>
      <c r="O46" s="211">
        <f>IF(O$7=0,0,O$7/AGR_fec!O$7)</f>
        <v>0</v>
      </c>
      <c r="P46" s="211">
        <f>IF(P$7=0,0,P$7/AGR_fec!P$7)</f>
        <v>0</v>
      </c>
      <c r="Q46" s="211">
        <f>IF(Q$7=0,0,Q$7/AGR_fec!Q$7)</f>
        <v>0</v>
      </c>
    </row>
    <row r="47" spans="1:17" x14ac:dyDescent="0.25">
      <c r="A47" s="183" t="s">
        <v>160</v>
      </c>
      <c r="B47" s="211">
        <f>IF(B$8=0,0,B$8/AGR_fec!B$8)</f>
        <v>0</v>
      </c>
      <c r="C47" s="211">
        <f>IF(C$8=0,0,C$8/AGR_fec!C$8)</f>
        <v>0</v>
      </c>
      <c r="D47" s="211">
        <f>IF(D$8=0,0,D$8/AGR_fec!D$8)</f>
        <v>0</v>
      </c>
      <c r="E47" s="211">
        <f>IF(E$8=0,0,E$8/AGR_fec!E$8)</f>
        <v>0</v>
      </c>
      <c r="F47" s="211">
        <f>IF(F$8=0,0,F$8/AGR_fec!F$8)</f>
        <v>0</v>
      </c>
      <c r="G47" s="211">
        <f>IF(G$8=0,0,G$8/AGR_fec!G$8)</f>
        <v>0</v>
      </c>
      <c r="H47" s="211">
        <f>IF(H$8=0,0,H$8/AGR_fec!H$8)</f>
        <v>0</v>
      </c>
      <c r="I47" s="211">
        <f>IF(I$8=0,0,I$8/AGR_fec!I$8)</f>
        <v>0</v>
      </c>
      <c r="J47" s="211">
        <f>IF(J$8=0,0,J$8/AGR_fec!J$8)</f>
        <v>0</v>
      </c>
      <c r="K47" s="211">
        <f>IF(K$8=0,0,K$8/AGR_fec!K$8)</f>
        <v>0</v>
      </c>
      <c r="L47" s="211">
        <f>IF(L$8=0,0,L$8/AGR_fec!L$8)</f>
        <v>0</v>
      </c>
      <c r="M47" s="211">
        <f>IF(M$8=0,0,M$8/AGR_fec!M$8)</f>
        <v>0</v>
      </c>
      <c r="N47" s="211">
        <f>IF(N$8=0,0,N$8/AGR_fec!N$8)</f>
        <v>0</v>
      </c>
      <c r="O47" s="211">
        <f>IF(O$8=0,0,O$8/AGR_fec!O$8)</f>
        <v>0</v>
      </c>
      <c r="P47" s="211">
        <f>IF(P$8=0,0,P$8/AGR_fec!P$8)</f>
        <v>0</v>
      </c>
      <c r="Q47" s="211">
        <f>IF(Q$8=0,0,Q$8/AGR_fec!Q$8)</f>
        <v>0</v>
      </c>
    </row>
    <row r="48" spans="1:17" x14ac:dyDescent="0.25">
      <c r="A48" s="181" t="s">
        <v>159</v>
      </c>
      <c r="B48" s="210">
        <f>IF(B$9=0,0,B$9/AGR_fec!B$9)</f>
        <v>2.645237544502518</v>
      </c>
      <c r="C48" s="210">
        <f>IF(C$9=0,0,C$9/AGR_fec!C$9)</f>
        <v>2.7343331154108363</v>
      </c>
      <c r="D48" s="210">
        <f>IF(D$9=0,0,D$9/AGR_fec!D$9)</f>
        <v>2.7024915511150018</v>
      </c>
      <c r="E48" s="210">
        <f>IF(E$9=0,0,E$9/AGR_fec!E$9)</f>
        <v>2.6448062703944766</v>
      </c>
      <c r="F48" s="210">
        <f>IF(F$9=0,0,F$9/AGR_fec!F$9)</f>
        <v>2.5979093726143048</v>
      </c>
      <c r="G48" s="210">
        <f>IF(G$9=0,0,G$9/AGR_fec!G$9)</f>
        <v>2.5963477822397913</v>
      </c>
      <c r="H48" s="210">
        <f>IF(H$9=0,0,H$9/AGR_fec!H$9)</f>
        <v>2.6182415185367893</v>
      </c>
      <c r="I48" s="210">
        <f>IF(I$9=0,0,I$9/AGR_fec!I$9)</f>
        <v>2.5940179104843351</v>
      </c>
      <c r="J48" s="210">
        <f>IF(J$9=0,0,J$9/AGR_fec!J$9)</f>
        <v>2.6691334843275794</v>
      </c>
      <c r="K48" s="210">
        <f>IF(K$9=0,0,K$9/AGR_fec!K$9)</f>
        <v>2.6804196137218534</v>
      </c>
      <c r="L48" s="210">
        <f>IF(L$9=0,0,L$9/AGR_fec!L$9)</f>
        <v>2.4785772771902499</v>
      </c>
      <c r="M48" s="210">
        <f>IF(M$9=0,0,M$9/AGR_fec!M$9)</f>
        <v>2.4464648398816848</v>
      </c>
      <c r="N48" s="210">
        <f>IF(N$9=0,0,N$9/AGR_fec!N$9)</f>
        <v>2.4350799103151735</v>
      </c>
      <c r="O48" s="210">
        <f>IF(O$9=0,0,O$9/AGR_fec!O$9)</f>
        <v>2.3630008547626149</v>
      </c>
      <c r="P48" s="210">
        <f>IF(P$9=0,0,P$9/AGR_fec!P$9)</f>
        <v>2.3521531770702051</v>
      </c>
      <c r="Q48" s="210">
        <f>IF(Q$9=0,0,Q$9/AGR_fec!Q$9)</f>
        <v>2.3640834299160067</v>
      </c>
    </row>
    <row r="49" spans="1:17" x14ac:dyDescent="0.25">
      <c r="A49" s="179" t="s">
        <v>158</v>
      </c>
      <c r="B49" s="209">
        <f>IF(B$16=0,0,B$16/AGR_fec!B$16)</f>
        <v>3.1024188000000001</v>
      </c>
      <c r="C49" s="209">
        <f>IF(C$16=0,0,C$16/AGR_fec!C$16)</f>
        <v>3.1024187999999997</v>
      </c>
      <c r="D49" s="209">
        <f>IF(D$16=0,0,D$16/AGR_fec!D$16)</f>
        <v>3.1024187999999993</v>
      </c>
      <c r="E49" s="209">
        <f>IF(E$16=0,0,E$16/AGR_fec!E$16)</f>
        <v>3.1024188000000006</v>
      </c>
      <c r="F49" s="209">
        <f>IF(F$16=0,0,F$16/AGR_fec!F$16)</f>
        <v>3.102418800000001</v>
      </c>
      <c r="G49" s="209">
        <f>IF(G$16=0,0,G$16/AGR_fec!G$16)</f>
        <v>3.102418800000001</v>
      </c>
      <c r="H49" s="209">
        <f>IF(H$16=0,0,H$16/AGR_fec!H$16)</f>
        <v>3.1024187999999993</v>
      </c>
      <c r="I49" s="209">
        <f>IF(I$16=0,0,I$16/AGR_fec!I$16)</f>
        <v>3.1024188000000006</v>
      </c>
      <c r="J49" s="209">
        <f>IF(J$16=0,0,J$16/AGR_fec!J$16)</f>
        <v>3.1024188000000006</v>
      </c>
      <c r="K49" s="209">
        <f>IF(K$16=0,0,K$16/AGR_fec!K$16)</f>
        <v>3.1024188000000001</v>
      </c>
      <c r="L49" s="209">
        <f>IF(L$16=0,0,L$16/AGR_fec!L$16)</f>
        <v>3.1024187999999993</v>
      </c>
      <c r="M49" s="209">
        <f>IF(M$16=0,0,M$16/AGR_fec!M$16)</f>
        <v>3.102418800000001</v>
      </c>
      <c r="N49" s="209">
        <f>IF(N$16=0,0,N$16/AGR_fec!N$16)</f>
        <v>3.1024188000000006</v>
      </c>
      <c r="O49" s="209">
        <f>IF(O$16=0,0,O$16/AGR_fec!O$16)</f>
        <v>3.1024188000000001</v>
      </c>
      <c r="P49" s="209">
        <f>IF(P$16=0,0,P$16/AGR_fec!P$16)</f>
        <v>3.102418800000001</v>
      </c>
      <c r="Q49" s="209">
        <f>IF(Q$16=0,0,Q$16/AGR_fec!Q$16)</f>
        <v>3.1024188000000006</v>
      </c>
    </row>
    <row r="50" spans="1:17" x14ac:dyDescent="0.25">
      <c r="A50" s="179" t="s">
        <v>157</v>
      </c>
      <c r="B50" s="209">
        <f>IF(B$17=0,0,B$17/AGR_fec!B$17)</f>
        <v>3.1597448630463929</v>
      </c>
      <c r="C50" s="209">
        <f>IF(C$17=0,0,C$17/AGR_fec!C$17)</f>
        <v>3.1287887175491695</v>
      </c>
      <c r="D50" s="209">
        <f>IF(D$17=0,0,D$17/AGR_fec!D$17)</f>
        <v>3.1260575531865187</v>
      </c>
      <c r="E50" s="209">
        <f>IF(E$17=0,0,E$17/AGR_fec!E$17)</f>
        <v>2.9711573626041132</v>
      </c>
      <c r="F50" s="209">
        <f>IF(F$17=0,0,F$17/AGR_fec!F$17)</f>
        <v>2.6413614847766258</v>
      </c>
      <c r="G50" s="209">
        <f>IF(G$17=0,0,G$17/AGR_fec!G$17)</f>
        <v>2.6661004024389654</v>
      </c>
      <c r="H50" s="209">
        <f>IF(H$17=0,0,H$17/AGR_fec!H$17)</f>
        <v>2.5792957063227018</v>
      </c>
      <c r="I50" s="209">
        <f>IF(I$17=0,0,I$17/AGR_fec!I$17)</f>
        <v>2.5560985319087921</v>
      </c>
      <c r="J50" s="209">
        <f>IF(J$17=0,0,J$17/AGR_fec!J$17)</f>
        <v>2.6287238522184411</v>
      </c>
      <c r="K50" s="209">
        <f>IF(K$17=0,0,K$17/AGR_fec!K$17)</f>
        <v>2.4606764464750763</v>
      </c>
      <c r="L50" s="209">
        <f>IF(L$17=0,0,L$17/AGR_fec!L$17)</f>
        <v>2.2676412816339897</v>
      </c>
      <c r="M50" s="209">
        <f>IF(M$17=0,0,M$17/AGR_fec!M$17)</f>
        <v>2.1682820309451607</v>
      </c>
      <c r="N50" s="209">
        <f>IF(N$17=0,0,N$17/AGR_fec!N$17)</f>
        <v>1.8315766809834464</v>
      </c>
      <c r="O50" s="209">
        <f>IF(O$17=0,0,O$17/AGR_fec!O$17)</f>
        <v>1.5705341218476898</v>
      </c>
      <c r="P50" s="209">
        <f>IF(P$17=0,0,P$17/AGR_fec!P$17)</f>
        <v>1.540244607147669</v>
      </c>
      <c r="Q50" s="209">
        <f>IF(Q$17=0,0,Q$17/AGR_fec!Q$17)</f>
        <v>1.4894977077150866</v>
      </c>
    </row>
    <row r="51" spans="1:17" x14ac:dyDescent="0.25">
      <c r="A51" s="179" t="s">
        <v>156</v>
      </c>
      <c r="B51" s="209">
        <f>IF(B$25=0,0,B$25/AGR_fec!B$25)</f>
        <v>3.1024187999999997</v>
      </c>
      <c r="C51" s="209">
        <f>IF(C$25=0,0,C$25/AGR_fec!C$25)</f>
        <v>3.1024187999999993</v>
      </c>
      <c r="D51" s="209">
        <f>IF(D$25=0,0,D$25/AGR_fec!D$25)</f>
        <v>3.102418800000001</v>
      </c>
      <c r="E51" s="209">
        <f>IF(E$25=0,0,E$25/AGR_fec!E$25)</f>
        <v>3.1024187999999997</v>
      </c>
      <c r="F51" s="209">
        <f>IF(F$25=0,0,F$25/AGR_fec!F$25)</f>
        <v>3.1024187999999997</v>
      </c>
      <c r="G51" s="209">
        <f>IF(G$25=0,0,G$25/AGR_fec!G$25)</f>
        <v>3.1024187999999997</v>
      </c>
      <c r="H51" s="209">
        <f>IF(H$25=0,0,H$25/AGR_fec!H$25)</f>
        <v>3.102418800000001</v>
      </c>
      <c r="I51" s="209">
        <f>IF(I$25=0,0,I$25/AGR_fec!I$25)</f>
        <v>3.1024188000000001</v>
      </c>
      <c r="J51" s="209">
        <f>IF(J$25=0,0,J$25/AGR_fec!J$25)</f>
        <v>3.1024188000000001</v>
      </c>
      <c r="K51" s="209">
        <f>IF(K$25=0,0,K$25/AGR_fec!K$25)</f>
        <v>3.1024187999999993</v>
      </c>
      <c r="L51" s="209">
        <f>IF(L$25=0,0,L$25/AGR_fec!L$25)</f>
        <v>3.1024187999999988</v>
      </c>
      <c r="M51" s="209">
        <f>IF(M$25=0,0,M$25/AGR_fec!M$25)</f>
        <v>3.1024187999999993</v>
      </c>
      <c r="N51" s="209">
        <f>IF(N$25=0,0,N$25/AGR_fec!N$25)</f>
        <v>3.1024188000000006</v>
      </c>
      <c r="O51" s="209">
        <f>IF(O$25=0,0,O$25/AGR_fec!O$25)</f>
        <v>3.1024187999999997</v>
      </c>
      <c r="P51" s="209">
        <f>IF(P$25=0,0,P$25/AGR_fec!P$25)</f>
        <v>3.1024188000000001</v>
      </c>
      <c r="Q51" s="209">
        <f>IF(Q$25=0,0,Q$25/AGR_fec!Q$25)</f>
        <v>3.1024188000000006</v>
      </c>
    </row>
    <row r="52" spans="1:17" x14ac:dyDescent="0.25">
      <c r="A52" s="179" t="s">
        <v>155</v>
      </c>
      <c r="B52" s="209">
        <f>IF(B$26=0,0,B$26/AGR_fec!B$26)</f>
        <v>0</v>
      </c>
      <c r="C52" s="209">
        <f>IF(C$26=0,0,C$26/AGR_fec!C$26)</f>
        <v>0</v>
      </c>
      <c r="D52" s="209">
        <f>IF(D$26=0,0,D$26/AGR_fec!D$26)</f>
        <v>0</v>
      </c>
      <c r="E52" s="209">
        <f>IF(E$26=0,0,E$26/AGR_fec!E$26)</f>
        <v>0</v>
      </c>
      <c r="F52" s="209">
        <f>IF(F$26=0,0,F$26/AGR_fec!F$26)</f>
        <v>0</v>
      </c>
      <c r="G52" s="209">
        <f>IF(G$26=0,0,G$26/AGR_fec!G$26)</f>
        <v>0</v>
      </c>
      <c r="H52" s="209">
        <f>IF(H$26=0,0,H$26/AGR_fec!H$26)</f>
        <v>0</v>
      </c>
      <c r="I52" s="209">
        <f>IF(I$26=0,0,I$26/AGR_fec!I$26)</f>
        <v>0</v>
      </c>
      <c r="J52" s="209">
        <f>IF(J$26=0,0,J$26/AGR_fec!J$26)</f>
        <v>0</v>
      </c>
      <c r="K52" s="209">
        <f>IF(K$26=0,0,K$26/AGR_fec!K$26)</f>
        <v>0</v>
      </c>
      <c r="L52" s="209">
        <f>IF(L$26=0,0,L$26/AGR_fec!L$26)</f>
        <v>0</v>
      </c>
      <c r="M52" s="209">
        <f>IF(M$26=0,0,M$26/AGR_fec!M$26)</f>
        <v>0</v>
      </c>
      <c r="N52" s="209">
        <f>IF(N$26=0,0,N$26/AGR_fec!N$26)</f>
        <v>0</v>
      </c>
      <c r="O52" s="209">
        <f>IF(O$26=0,0,O$26/AGR_fec!O$26)</f>
        <v>0</v>
      </c>
      <c r="P52" s="209">
        <f>IF(P$26=0,0,P$26/AGR_fec!P$26)</f>
        <v>0</v>
      </c>
      <c r="Q52" s="209">
        <f>IF(Q$26=0,0,Q$26/AGR_fec!Q$26)</f>
        <v>0</v>
      </c>
    </row>
    <row r="53" spans="1:17" x14ac:dyDescent="0.25">
      <c r="A53" s="177" t="s">
        <v>45</v>
      </c>
      <c r="B53" s="208">
        <f>IF(B$27=0,0,B$27/AGR_fec!B$27)</f>
        <v>0</v>
      </c>
      <c r="C53" s="208">
        <f>IF(C$27=0,0,C$27/AGR_fec!C$27)</f>
        <v>0</v>
      </c>
      <c r="D53" s="208">
        <f>IF(D$27=0,0,D$27/AGR_fec!D$27)</f>
        <v>0</v>
      </c>
      <c r="E53" s="208">
        <f>IF(E$27=0,0,E$27/AGR_fec!E$27)</f>
        <v>0</v>
      </c>
      <c r="F53" s="208">
        <f>IF(F$27=0,0,F$27/AGR_fec!F$27)</f>
        <v>0</v>
      </c>
      <c r="G53" s="208">
        <f>IF(G$27=0,0,G$27/AGR_fec!G$27)</f>
        <v>0</v>
      </c>
      <c r="H53" s="208">
        <f>IF(H$27=0,0,H$27/AGR_fec!H$27)</f>
        <v>0</v>
      </c>
      <c r="I53" s="208">
        <f>IF(I$27=0,0,I$27/AGR_fec!I$27)</f>
        <v>0</v>
      </c>
      <c r="J53" s="208">
        <f>IF(J$27=0,0,J$27/AGR_fec!J$27)</f>
        <v>0</v>
      </c>
      <c r="K53" s="208">
        <f>IF(K$27=0,0,K$27/AGR_fec!K$27)</f>
        <v>0</v>
      </c>
      <c r="L53" s="208">
        <f>IF(L$27=0,0,L$27/AGR_fec!L$27)</f>
        <v>0</v>
      </c>
      <c r="M53" s="208">
        <f>IF(M$27=0,0,M$27/AGR_fec!M$27)</f>
        <v>0</v>
      </c>
      <c r="N53" s="208">
        <f>IF(N$27=0,0,N$27/AGR_fec!N$27)</f>
        <v>0</v>
      </c>
      <c r="O53" s="208">
        <f>IF(O$27=0,0,O$27/AGR_fec!O$27)</f>
        <v>0</v>
      </c>
      <c r="P53" s="208">
        <f>IF(P$27=0,0,P$27/AGR_fec!P$27)</f>
        <v>0</v>
      </c>
      <c r="Q53" s="208">
        <f>IF(Q$27=0,0,Q$27/AGR_fec!Q$27)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>
        <f t="shared" ref="B3:Q3" si="0">B4</f>
        <v>218339.41676648316</v>
      </c>
      <c r="C3" s="98">
        <f t="shared" si="0"/>
        <v>221560.43508662542</v>
      </c>
      <c r="D3" s="98">
        <f t="shared" si="0"/>
        <v>224469.87650256921</v>
      </c>
      <c r="E3" s="98">
        <f t="shared" si="0"/>
        <v>228749.36741823918</v>
      </c>
      <c r="F3" s="98">
        <f t="shared" si="0"/>
        <v>233796.10151644339</v>
      </c>
      <c r="G3" s="98">
        <f t="shared" si="0"/>
        <v>242492.75982392541</v>
      </c>
      <c r="H3" s="98">
        <f t="shared" si="0"/>
        <v>251923.78549084329</v>
      </c>
      <c r="I3" s="98">
        <f t="shared" si="0"/>
        <v>260379.99972160321</v>
      </c>
      <c r="J3" s="98">
        <f t="shared" si="0"/>
        <v>266000</v>
      </c>
      <c r="K3" s="98">
        <f t="shared" si="0"/>
        <v>260742.13529747663</v>
      </c>
      <c r="L3" s="98">
        <f t="shared" si="0"/>
        <v>264244.00419148587</v>
      </c>
      <c r="M3" s="98">
        <f t="shared" si="0"/>
        <v>268248.53967905528</v>
      </c>
      <c r="N3" s="98">
        <f t="shared" si="0"/>
        <v>270053.60372794094</v>
      </c>
      <c r="O3" s="98">
        <f t="shared" si="0"/>
        <v>271637.41617575556</v>
      </c>
      <c r="P3" s="98">
        <f t="shared" si="0"/>
        <v>275381.75173012412</v>
      </c>
      <c r="Q3" s="98">
        <f t="shared" si="0"/>
        <v>281655.47195325047</v>
      </c>
    </row>
    <row r="4" spans="1:17" ht="12.95" customHeight="1" x14ac:dyDescent="0.25">
      <c r="A4" s="90" t="s">
        <v>44</v>
      </c>
      <c r="B4" s="89">
        <f t="shared" ref="B4" si="1">SUM(B5:B14)</f>
        <v>218339.41676648316</v>
      </c>
      <c r="C4" s="89">
        <f t="shared" ref="C4:Q4" si="2">SUM(C5:C14)</f>
        <v>221560.43508662542</v>
      </c>
      <c r="D4" s="89">
        <f t="shared" si="2"/>
        <v>224469.87650256921</v>
      </c>
      <c r="E4" s="89">
        <f t="shared" si="2"/>
        <v>228749.36741823918</v>
      </c>
      <c r="F4" s="89">
        <f t="shared" si="2"/>
        <v>233796.10151644339</v>
      </c>
      <c r="G4" s="89">
        <f t="shared" si="2"/>
        <v>242492.75982392541</v>
      </c>
      <c r="H4" s="89">
        <f t="shared" si="2"/>
        <v>251923.78549084329</v>
      </c>
      <c r="I4" s="89">
        <f t="shared" si="2"/>
        <v>260379.99972160321</v>
      </c>
      <c r="J4" s="89">
        <f t="shared" si="2"/>
        <v>266000</v>
      </c>
      <c r="K4" s="89">
        <f t="shared" si="2"/>
        <v>260742.13529747663</v>
      </c>
      <c r="L4" s="89">
        <f t="shared" si="2"/>
        <v>264244.00419148587</v>
      </c>
      <c r="M4" s="89">
        <f t="shared" si="2"/>
        <v>268248.53967905528</v>
      </c>
      <c r="N4" s="89">
        <f t="shared" si="2"/>
        <v>270053.60372794094</v>
      </c>
      <c r="O4" s="89">
        <f t="shared" si="2"/>
        <v>271637.41617575556</v>
      </c>
      <c r="P4" s="89">
        <f t="shared" si="2"/>
        <v>275381.75173012412</v>
      </c>
      <c r="Q4" s="89">
        <f t="shared" si="2"/>
        <v>281655.47195325047</v>
      </c>
    </row>
    <row r="5" spans="1:17" ht="12" customHeight="1" x14ac:dyDescent="0.25">
      <c r="A5" s="88" t="s">
        <v>38</v>
      </c>
      <c r="B5" s="87">
        <v>34644.831644497943</v>
      </c>
      <c r="C5" s="87">
        <v>30421.056019779229</v>
      </c>
      <c r="D5" s="87">
        <v>29241.99930455711</v>
      </c>
      <c r="E5" s="87">
        <v>29034.649977582339</v>
      </c>
      <c r="F5" s="87">
        <v>28888.821252146208</v>
      </c>
      <c r="G5" s="87">
        <v>11948.47139173377</v>
      </c>
      <c r="H5" s="87">
        <v>11105.736717593283</v>
      </c>
      <c r="I5" s="87">
        <v>5743.184118259579</v>
      </c>
      <c r="J5" s="87">
        <v>5681.8789333983786</v>
      </c>
      <c r="K5" s="87">
        <v>2752.1110366397411</v>
      </c>
      <c r="L5" s="87">
        <v>3693.0521685163649</v>
      </c>
      <c r="M5" s="87">
        <v>3734.4184396671958</v>
      </c>
      <c r="N5" s="87">
        <v>3817.6668195339353</v>
      </c>
      <c r="O5" s="87">
        <v>3828.9003694957373</v>
      </c>
      <c r="P5" s="87">
        <v>3630.4521971214144</v>
      </c>
      <c r="Q5" s="87">
        <v>3166.3277924640342</v>
      </c>
    </row>
    <row r="6" spans="1:17" ht="12" customHeight="1" x14ac:dyDescent="0.25">
      <c r="A6" s="88" t="s">
        <v>66</v>
      </c>
      <c r="B6" s="87">
        <v>0</v>
      </c>
      <c r="C6" s="87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  <c r="P6" s="87">
        <v>0</v>
      </c>
      <c r="Q6" s="87">
        <v>0</v>
      </c>
    </row>
    <row r="7" spans="1:17" ht="12" customHeight="1" x14ac:dyDescent="0.25">
      <c r="A7" s="88" t="s">
        <v>99</v>
      </c>
      <c r="B7" s="87">
        <v>815.08288042715571</v>
      </c>
      <c r="C7" s="87">
        <v>833.72443294358766</v>
      </c>
      <c r="D7" s="87">
        <v>1687.3543373602329</v>
      </c>
      <c r="E7" s="87">
        <v>1782.5628437904018</v>
      </c>
      <c r="F7" s="87">
        <v>1788.7859307156136</v>
      </c>
      <c r="G7" s="87">
        <v>1791.5277262891718</v>
      </c>
      <c r="H7" s="87">
        <v>2884.5503549464415</v>
      </c>
      <c r="I7" s="87">
        <v>3095.8519863270922</v>
      </c>
      <c r="J7" s="87">
        <v>3116.6584221267258</v>
      </c>
      <c r="K7" s="87">
        <v>3143.3775122956981</v>
      </c>
      <c r="L7" s="87">
        <v>3144.5465879515455</v>
      </c>
      <c r="M7" s="87">
        <v>3165.1733149911579</v>
      </c>
      <c r="N7" s="87">
        <v>3394.8951513367897</v>
      </c>
      <c r="O7" s="87">
        <v>3405.3221355397336</v>
      </c>
      <c r="P7" s="87">
        <v>3431.8865084158792</v>
      </c>
      <c r="Q7" s="87">
        <v>4229.5534246908328</v>
      </c>
    </row>
    <row r="8" spans="1:17" ht="12" customHeight="1" x14ac:dyDescent="0.25">
      <c r="A8" s="88" t="s">
        <v>101</v>
      </c>
      <c r="B8" s="87">
        <v>0</v>
      </c>
      <c r="C8" s="87">
        <v>0</v>
      </c>
      <c r="D8" s="87">
        <v>0</v>
      </c>
      <c r="E8" s="87">
        <v>0</v>
      </c>
      <c r="F8" s="87">
        <v>0</v>
      </c>
      <c r="G8" s="87">
        <v>11.320163154728741</v>
      </c>
      <c r="H8" s="87">
        <v>33.54760488096445</v>
      </c>
      <c r="I8" s="87">
        <v>76.309461890977332</v>
      </c>
      <c r="J8" s="87">
        <v>131.1239084537473</v>
      </c>
      <c r="K8" s="87">
        <v>170.01317696620876</v>
      </c>
      <c r="L8" s="87">
        <v>184.57152011706788</v>
      </c>
      <c r="M8" s="87">
        <v>253.45014193136251</v>
      </c>
      <c r="N8" s="87">
        <v>402.93994278431472</v>
      </c>
      <c r="O8" s="87">
        <v>782.53733527505676</v>
      </c>
      <c r="P8" s="87">
        <v>1389.395237687093</v>
      </c>
      <c r="Q8" s="87">
        <v>1738.8782361284927</v>
      </c>
    </row>
    <row r="9" spans="1:17" ht="12" customHeight="1" x14ac:dyDescent="0.25">
      <c r="A9" s="88" t="s">
        <v>106</v>
      </c>
      <c r="B9" s="87">
        <v>83146.312626337749</v>
      </c>
      <c r="C9" s="87">
        <v>87575.36439985472</v>
      </c>
      <c r="D9" s="87">
        <v>89516.190807169522</v>
      </c>
      <c r="E9" s="87">
        <v>91604.172496762811</v>
      </c>
      <c r="F9" s="87">
        <v>94959.439768306096</v>
      </c>
      <c r="G9" s="87">
        <v>115352.66410373198</v>
      </c>
      <c r="H9" s="87">
        <v>122599.68420479208</v>
      </c>
      <c r="I9" s="87">
        <v>130774.32590218459</v>
      </c>
      <c r="J9" s="87">
        <v>135782.30846387192</v>
      </c>
      <c r="K9" s="87">
        <v>129709.86830078688</v>
      </c>
      <c r="L9" s="87">
        <v>123396.82302317725</v>
      </c>
      <c r="M9" s="87">
        <v>126293.85009520095</v>
      </c>
      <c r="N9" s="87">
        <v>122943.86461578053</v>
      </c>
      <c r="O9" s="87">
        <v>121976.99330262118</v>
      </c>
      <c r="P9" s="87">
        <v>120324.57807934395</v>
      </c>
      <c r="Q9" s="87">
        <v>120360.29829802943</v>
      </c>
    </row>
    <row r="10" spans="1:17" ht="12" customHeight="1" x14ac:dyDescent="0.25">
      <c r="A10" s="88" t="s">
        <v>34</v>
      </c>
      <c r="B10" s="87">
        <v>873.41830690560766</v>
      </c>
      <c r="C10" s="87">
        <v>1606.6141920587904</v>
      </c>
      <c r="D10" s="87">
        <v>1736.6978346113979</v>
      </c>
      <c r="E10" s="87">
        <v>2174.4399954561595</v>
      </c>
      <c r="F10" s="87">
        <v>2459.3712809584736</v>
      </c>
      <c r="G10" s="87">
        <v>3037.1040801422255</v>
      </c>
      <c r="H10" s="87">
        <v>3115.8226278499214</v>
      </c>
      <c r="I10" s="87">
        <v>3574.1836666558938</v>
      </c>
      <c r="J10" s="87">
        <v>3683.4364342410863</v>
      </c>
      <c r="K10" s="87">
        <v>3702.8657678504323</v>
      </c>
      <c r="L10" s="87">
        <v>4867.6725528270936</v>
      </c>
      <c r="M10" s="87">
        <v>5565.5665191664511</v>
      </c>
      <c r="N10" s="87">
        <v>6170.0980709023615</v>
      </c>
      <c r="O10" s="87">
        <v>7252.2798753982843</v>
      </c>
      <c r="P10" s="87">
        <v>7734.9595859240599</v>
      </c>
      <c r="Q10" s="87">
        <v>8700.5882456886775</v>
      </c>
    </row>
    <row r="11" spans="1:17" ht="12" customHeight="1" x14ac:dyDescent="0.25">
      <c r="A11" s="88" t="s">
        <v>61</v>
      </c>
      <c r="B11" s="87">
        <v>0</v>
      </c>
      <c r="C11" s="87">
        <v>0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  <c r="P11" s="87">
        <v>0</v>
      </c>
      <c r="Q11" s="87">
        <v>0</v>
      </c>
    </row>
    <row r="12" spans="1:17" ht="12" customHeight="1" x14ac:dyDescent="0.25">
      <c r="A12" s="88" t="s">
        <v>42</v>
      </c>
      <c r="B12" s="87">
        <v>57233.501205052424</v>
      </c>
      <c r="C12" s="87">
        <v>58230.250469114952</v>
      </c>
      <c r="D12" s="87">
        <v>58334.650467497442</v>
      </c>
      <c r="E12" s="87">
        <v>58800.411636799392</v>
      </c>
      <c r="F12" s="87">
        <v>59662.045610714078</v>
      </c>
      <c r="G12" s="87">
        <v>60340.699823733965</v>
      </c>
      <c r="H12" s="87">
        <v>56443.143773639844</v>
      </c>
      <c r="I12" s="87">
        <v>55486.793809392228</v>
      </c>
      <c r="J12" s="87">
        <v>53976.853871391446</v>
      </c>
      <c r="K12" s="87">
        <v>54182.549703463825</v>
      </c>
      <c r="L12" s="87">
        <v>70540.306068702193</v>
      </c>
      <c r="M12" s="87">
        <v>71184.399449258708</v>
      </c>
      <c r="N12" s="87">
        <v>72396.489000287969</v>
      </c>
      <c r="O12" s="87">
        <v>69789.752891266602</v>
      </c>
      <c r="P12" s="87">
        <v>69344.915494322646</v>
      </c>
      <c r="Q12" s="87">
        <v>68617.432278553562</v>
      </c>
    </row>
    <row r="13" spans="1:17" ht="12" customHeight="1" x14ac:dyDescent="0.25">
      <c r="A13" s="88" t="s">
        <v>105</v>
      </c>
      <c r="B13" s="87">
        <v>1346.3557944074253</v>
      </c>
      <c r="C13" s="87">
        <v>2018.5238633136016</v>
      </c>
      <c r="D13" s="87">
        <v>2634.2161361221301</v>
      </c>
      <c r="E13" s="87">
        <v>3785.604243592742</v>
      </c>
      <c r="F13" s="87">
        <v>4372.6019844072543</v>
      </c>
      <c r="G13" s="87">
        <v>6209.2055672164925</v>
      </c>
      <c r="H13" s="87">
        <v>8060.8290939555036</v>
      </c>
      <c r="I13" s="87">
        <v>10037.122827958645</v>
      </c>
      <c r="J13" s="87">
        <v>11323.623828526021</v>
      </c>
      <c r="K13" s="87">
        <v>12604.178953427365</v>
      </c>
      <c r="L13" s="87">
        <v>13222.53784319369</v>
      </c>
      <c r="M13" s="87">
        <v>14164.478503787275</v>
      </c>
      <c r="N13" s="87">
        <v>17405.108478001792</v>
      </c>
      <c r="O13" s="87">
        <v>20730.581586699238</v>
      </c>
      <c r="P13" s="87">
        <v>25192.693784892348</v>
      </c>
      <c r="Q13" s="87">
        <v>30762.981921968225</v>
      </c>
    </row>
    <row r="14" spans="1:17" ht="12" customHeight="1" x14ac:dyDescent="0.25">
      <c r="A14" s="51" t="s">
        <v>104</v>
      </c>
      <c r="B14" s="94">
        <v>40279.914308854859</v>
      </c>
      <c r="C14" s="94">
        <v>40874.901709560567</v>
      </c>
      <c r="D14" s="94">
        <v>41318.767615251389</v>
      </c>
      <c r="E14" s="94">
        <v>41567.526224255344</v>
      </c>
      <c r="F14" s="94">
        <v>41665.035689195676</v>
      </c>
      <c r="G14" s="94">
        <v>43801.76696792306</v>
      </c>
      <c r="H14" s="94">
        <v>47680.471113185216</v>
      </c>
      <c r="I14" s="94">
        <v>51592.227948934211</v>
      </c>
      <c r="J14" s="94">
        <v>52304.116137990641</v>
      </c>
      <c r="K14" s="94">
        <v>54477.170846046494</v>
      </c>
      <c r="L14" s="94">
        <v>45194.494427000645</v>
      </c>
      <c r="M14" s="94">
        <v>43887.203215052148</v>
      </c>
      <c r="N14" s="94">
        <v>43522.541649313251</v>
      </c>
      <c r="O14" s="94">
        <v>43871.048679459702</v>
      </c>
      <c r="P14" s="94">
        <v>44332.870842416742</v>
      </c>
      <c r="Q14" s="94">
        <v>44079.411755727197</v>
      </c>
    </row>
    <row r="15" spans="1:17" ht="12" hidden="1" customHeight="1" x14ac:dyDescent="0.25">
      <c r="A15" s="97" t="s">
        <v>103</v>
      </c>
      <c r="B15" s="96">
        <f t="shared" ref="B15" si="3">SUM(B5:B12)</f>
        <v>176713.14666322089</v>
      </c>
      <c r="C15" s="96">
        <f t="shared" ref="C15:Q15" si="4">SUM(C5:C12)</f>
        <v>178667.00951375125</v>
      </c>
      <c r="D15" s="96">
        <f t="shared" si="4"/>
        <v>180516.8927511957</v>
      </c>
      <c r="E15" s="96">
        <f t="shared" si="4"/>
        <v>183396.23695039112</v>
      </c>
      <c r="F15" s="96">
        <f t="shared" si="4"/>
        <v>187758.46384284046</v>
      </c>
      <c r="G15" s="96">
        <f t="shared" si="4"/>
        <v>192481.78728878585</v>
      </c>
      <c r="H15" s="96">
        <f t="shared" si="4"/>
        <v>196182.48528370255</v>
      </c>
      <c r="I15" s="96">
        <f t="shared" si="4"/>
        <v>198750.64894471035</v>
      </c>
      <c r="J15" s="96">
        <f t="shared" si="4"/>
        <v>202372.2600334833</v>
      </c>
      <c r="K15" s="96">
        <f t="shared" si="4"/>
        <v>193660.78549800278</v>
      </c>
      <c r="L15" s="96">
        <f t="shared" si="4"/>
        <v>205826.97192129152</v>
      </c>
      <c r="M15" s="96">
        <f t="shared" si="4"/>
        <v>210196.85796021583</v>
      </c>
      <c r="N15" s="96">
        <f t="shared" si="4"/>
        <v>209125.95360062591</v>
      </c>
      <c r="O15" s="96">
        <f t="shared" si="4"/>
        <v>207035.7859095966</v>
      </c>
      <c r="P15" s="96">
        <f t="shared" si="4"/>
        <v>205856.18710281502</v>
      </c>
      <c r="Q15" s="96">
        <f t="shared" si="4"/>
        <v>206813.07827555505</v>
      </c>
    </row>
    <row r="16" spans="1:17" ht="12.95" customHeight="1" x14ac:dyDescent="0.25">
      <c r="A16" s="90" t="s">
        <v>102</v>
      </c>
      <c r="B16" s="89">
        <f t="shared" ref="B16" si="5">SUM(B17:B18)</f>
        <v>11208.000000000002</v>
      </c>
      <c r="C16" s="89">
        <f t="shared" ref="C16:Q16" si="6">SUM(C17:C18)</f>
        <v>12827.000000000004</v>
      </c>
      <c r="D16" s="89">
        <f t="shared" si="6"/>
        <v>16937</v>
      </c>
      <c r="E16" s="89">
        <f t="shared" si="6"/>
        <v>19273.000000000004</v>
      </c>
      <c r="F16" s="89">
        <f t="shared" si="6"/>
        <v>21962</v>
      </c>
      <c r="G16" s="89">
        <f t="shared" si="6"/>
        <v>28231.877681753904</v>
      </c>
      <c r="H16" s="89">
        <f t="shared" si="6"/>
        <v>34780.088594626635</v>
      </c>
      <c r="I16" s="89">
        <f t="shared" si="6"/>
        <v>42670.201908663505</v>
      </c>
      <c r="J16" s="89">
        <f t="shared" si="6"/>
        <v>45812.932862449299</v>
      </c>
      <c r="K16" s="89">
        <f t="shared" si="6"/>
        <v>50739.887725780158</v>
      </c>
      <c r="L16" s="89">
        <f t="shared" si="6"/>
        <v>53701.800996167643</v>
      </c>
      <c r="M16" s="89">
        <f t="shared" si="6"/>
        <v>54782.366880008383</v>
      </c>
      <c r="N16" s="89">
        <f t="shared" si="6"/>
        <v>55216.147270698122</v>
      </c>
      <c r="O16" s="89">
        <f t="shared" si="6"/>
        <v>55777.83612838565</v>
      </c>
      <c r="P16" s="89">
        <f t="shared" si="6"/>
        <v>57915.626675470485</v>
      </c>
      <c r="Q16" s="89">
        <f t="shared" si="6"/>
        <v>60538.165314917496</v>
      </c>
    </row>
    <row r="17" spans="1:17" ht="12.95" customHeight="1" x14ac:dyDescent="0.25">
      <c r="A17" s="88" t="s">
        <v>101</v>
      </c>
      <c r="B17" s="95">
        <v>0</v>
      </c>
      <c r="C17" s="95">
        <v>0</v>
      </c>
      <c r="D17" s="95">
        <v>0</v>
      </c>
      <c r="E17" s="95">
        <v>0</v>
      </c>
      <c r="F17" s="95">
        <v>0</v>
      </c>
      <c r="G17" s="95">
        <v>631.87768175391489</v>
      </c>
      <c r="H17" s="95">
        <v>699.08859462663065</v>
      </c>
      <c r="I17" s="95">
        <v>841.2019086634873</v>
      </c>
      <c r="J17" s="95">
        <v>838.93286244933006</v>
      </c>
      <c r="K17" s="95">
        <v>970.88772578013914</v>
      </c>
      <c r="L17" s="95">
        <v>962.80099616765233</v>
      </c>
      <c r="M17" s="95">
        <v>1018.3668800084</v>
      </c>
      <c r="N17" s="95">
        <v>1043.1472706981067</v>
      </c>
      <c r="O17" s="95">
        <v>1255.83612838563</v>
      </c>
      <c r="P17" s="95">
        <v>1684.6266754704918</v>
      </c>
      <c r="Q17" s="95">
        <v>2364.1653149174786</v>
      </c>
    </row>
    <row r="18" spans="1:17" ht="12" customHeight="1" x14ac:dyDescent="0.25">
      <c r="A18" s="88" t="s">
        <v>100</v>
      </c>
      <c r="B18" s="95">
        <v>11208.000000000002</v>
      </c>
      <c r="C18" s="95">
        <v>12827.000000000004</v>
      </c>
      <c r="D18" s="95">
        <v>16937</v>
      </c>
      <c r="E18" s="95">
        <v>19273.000000000004</v>
      </c>
      <c r="F18" s="95">
        <v>21962</v>
      </c>
      <c r="G18" s="95">
        <v>27599.999999999989</v>
      </c>
      <c r="H18" s="95">
        <v>34081.000000000007</v>
      </c>
      <c r="I18" s="95">
        <v>41829.000000000015</v>
      </c>
      <c r="J18" s="95">
        <v>44973.999999999971</v>
      </c>
      <c r="K18" s="95">
        <v>49769.000000000022</v>
      </c>
      <c r="L18" s="95">
        <v>52738.999999999993</v>
      </c>
      <c r="M18" s="95">
        <v>53763.999999999985</v>
      </c>
      <c r="N18" s="95">
        <v>54173.000000000015</v>
      </c>
      <c r="O18" s="95">
        <v>54522.000000000022</v>
      </c>
      <c r="P18" s="95">
        <v>56230.999999999993</v>
      </c>
      <c r="Q18" s="95">
        <v>58174.000000000015</v>
      </c>
    </row>
    <row r="19" spans="1:17" ht="12.95" customHeight="1" x14ac:dyDescent="0.25">
      <c r="A19" s="90" t="s">
        <v>47</v>
      </c>
      <c r="B19" s="89">
        <f t="shared" ref="B19" si="7">SUM(B20:B26)</f>
        <v>218339.41676648313</v>
      </c>
      <c r="C19" s="89">
        <f t="shared" ref="C19:Q19" si="8">SUM(C20:C26)</f>
        <v>221560.43508662545</v>
      </c>
      <c r="D19" s="89">
        <f t="shared" si="8"/>
        <v>224469.87650256924</v>
      </c>
      <c r="E19" s="89">
        <f t="shared" si="8"/>
        <v>228749.36741823924</v>
      </c>
      <c r="F19" s="89">
        <f t="shared" si="8"/>
        <v>233796.10151644345</v>
      </c>
      <c r="G19" s="89">
        <f t="shared" si="8"/>
        <v>242492.75982392544</v>
      </c>
      <c r="H19" s="89">
        <f t="shared" si="8"/>
        <v>251923.78549084323</v>
      </c>
      <c r="I19" s="89">
        <f t="shared" si="8"/>
        <v>260379.99972160324</v>
      </c>
      <c r="J19" s="89">
        <f t="shared" si="8"/>
        <v>266000</v>
      </c>
      <c r="K19" s="89">
        <f t="shared" si="8"/>
        <v>260742.13529747663</v>
      </c>
      <c r="L19" s="89">
        <f t="shared" si="8"/>
        <v>264244.00419148593</v>
      </c>
      <c r="M19" s="89">
        <f t="shared" si="8"/>
        <v>268248.53967905534</v>
      </c>
      <c r="N19" s="89">
        <f t="shared" si="8"/>
        <v>270053.60372794094</v>
      </c>
      <c r="O19" s="89">
        <f t="shared" si="8"/>
        <v>271637.41617575561</v>
      </c>
      <c r="P19" s="89">
        <f t="shared" si="8"/>
        <v>275381.75173012412</v>
      </c>
      <c r="Q19" s="89">
        <f t="shared" si="8"/>
        <v>281655.47195325053</v>
      </c>
    </row>
    <row r="20" spans="1:17" ht="12" customHeight="1" x14ac:dyDescent="0.25">
      <c r="A20" s="88" t="s">
        <v>38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s="28" customFormat="1" ht="12" customHeight="1" x14ac:dyDescent="0.25">
      <c r="A21" s="88" t="s">
        <v>66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ht="12" customHeight="1" x14ac:dyDescent="0.25">
      <c r="A22" s="88" t="s">
        <v>99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ht="12" customHeight="1" x14ac:dyDescent="0.25">
      <c r="A23" s="88" t="s">
        <v>98</v>
      </c>
      <c r="B23" s="87">
        <v>76053.658923092618</v>
      </c>
      <c r="C23" s="87">
        <v>76300.425368709271</v>
      </c>
      <c r="D23" s="87">
        <v>78798.36234519587</v>
      </c>
      <c r="E23" s="87">
        <v>80736.975277926205</v>
      </c>
      <c r="F23" s="87">
        <v>81793.451360600928</v>
      </c>
      <c r="G23" s="87">
        <v>86945.831262414984</v>
      </c>
      <c r="H23" s="87">
        <v>92153.99047780929</v>
      </c>
      <c r="I23" s="87">
        <v>97214.072628436828</v>
      </c>
      <c r="J23" s="87">
        <v>103578.56704118934</v>
      </c>
      <c r="K23" s="87">
        <v>109779.77017522568</v>
      </c>
      <c r="L23" s="87">
        <v>112689.89361920166</v>
      </c>
      <c r="M23" s="87">
        <v>113346.76444408407</v>
      </c>
      <c r="N23" s="87">
        <v>114079.25191041012</v>
      </c>
      <c r="O23" s="87">
        <v>114757.94696171714</v>
      </c>
      <c r="P23" s="87">
        <v>114829.05827873704</v>
      </c>
      <c r="Q23" s="87">
        <v>115430.96442104691</v>
      </c>
    </row>
    <row r="24" spans="1:17" ht="12" customHeight="1" x14ac:dyDescent="0.25">
      <c r="A24" s="88" t="s">
        <v>34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ht="12" customHeight="1" x14ac:dyDescent="0.25">
      <c r="A25" s="88" t="s">
        <v>42</v>
      </c>
      <c r="B25" s="87">
        <v>46546.260638894018</v>
      </c>
      <c r="C25" s="87">
        <v>46953.352838939427</v>
      </c>
      <c r="D25" s="87">
        <v>47241.103432064127</v>
      </c>
      <c r="E25" s="87">
        <v>48644.353241316436</v>
      </c>
      <c r="F25" s="87">
        <v>48896.340012025998</v>
      </c>
      <c r="G25" s="87">
        <v>48920.338627386009</v>
      </c>
      <c r="H25" s="87">
        <v>49787.913719457611</v>
      </c>
      <c r="I25" s="87">
        <v>49841.723366063627</v>
      </c>
      <c r="J25" s="87">
        <v>50480.55900429887</v>
      </c>
      <c r="K25" s="87">
        <v>51037.538038610146</v>
      </c>
      <c r="L25" s="87">
        <v>54285.039482113207</v>
      </c>
      <c r="M25" s="87">
        <v>58710.999840809389</v>
      </c>
      <c r="N25" s="87">
        <v>61622.171007302451</v>
      </c>
      <c r="O25" s="87">
        <v>63115.703472164678</v>
      </c>
      <c r="P25" s="87">
        <v>63493.333367266678</v>
      </c>
      <c r="Q25" s="87">
        <v>63778.723331553694</v>
      </c>
    </row>
    <row r="26" spans="1:17" ht="12" customHeight="1" x14ac:dyDescent="0.25">
      <c r="A26" s="88" t="s">
        <v>30</v>
      </c>
      <c r="B26" s="94">
        <v>95739.497204496496</v>
      </c>
      <c r="C26" s="94">
        <v>98306.656878976763</v>
      </c>
      <c r="D26" s="94">
        <v>98430.410725309266</v>
      </c>
      <c r="E26" s="94">
        <v>99368.038898996601</v>
      </c>
      <c r="F26" s="94">
        <v>103106.31014381652</v>
      </c>
      <c r="G26" s="94">
        <v>106626.58993412442</v>
      </c>
      <c r="H26" s="94">
        <v>109981.88129357631</v>
      </c>
      <c r="I26" s="94">
        <v>113324.20372710279</v>
      </c>
      <c r="J26" s="94">
        <v>111940.87395451182</v>
      </c>
      <c r="K26" s="94">
        <v>99924.827083640819</v>
      </c>
      <c r="L26" s="94">
        <v>97269.071090171026</v>
      </c>
      <c r="M26" s="94">
        <v>96190.775394161901</v>
      </c>
      <c r="N26" s="94">
        <v>94352.180810228398</v>
      </c>
      <c r="O26" s="94">
        <v>93763.765741873794</v>
      </c>
      <c r="P26" s="94">
        <v>97059.360084120388</v>
      </c>
      <c r="Q26" s="94">
        <v>102445.78420064991</v>
      </c>
    </row>
    <row r="27" spans="1:17" ht="12" customHeight="1" x14ac:dyDescent="0.25">
      <c r="A27" s="93" t="s">
        <v>33</v>
      </c>
      <c r="B27" s="92">
        <v>0</v>
      </c>
      <c r="C27" s="92">
        <v>0</v>
      </c>
      <c r="D27" s="92">
        <v>0</v>
      </c>
      <c r="E27" s="92">
        <v>1688.067107836534</v>
      </c>
      <c r="F27" s="92">
        <v>2101.4118142229318</v>
      </c>
      <c r="G27" s="92">
        <v>2616.893173245815</v>
      </c>
      <c r="H27" s="92">
        <v>3139.0898933640428</v>
      </c>
      <c r="I27" s="92">
        <v>3886.47793160325</v>
      </c>
      <c r="J27" s="92">
        <v>5131.2143902449634</v>
      </c>
      <c r="K27" s="92">
        <v>6114.9070040121333</v>
      </c>
      <c r="L27" s="92">
        <v>8186.1413921839185</v>
      </c>
      <c r="M27" s="92">
        <v>10205.715127306088</v>
      </c>
      <c r="N27" s="92">
        <v>12194.987683767258</v>
      </c>
      <c r="O27" s="92">
        <v>13356.042482571782</v>
      </c>
      <c r="P27" s="92">
        <v>15323.63200708534</v>
      </c>
      <c r="Q27" s="92">
        <v>16303.228408099672</v>
      </c>
    </row>
    <row r="28" spans="1:17" ht="12" hidden="1" customHeight="1" x14ac:dyDescent="0.25">
      <c r="A28" s="91" t="s">
        <v>33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</row>
    <row r="29" spans="1:17" ht="12.95" customHeight="1" x14ac:dyDescent="0.25">
      <c r="A29" s="90" t="s">
        <v>46</v>
      </c>
      <c r="B29" s="89">
        <f t="shared" ref="B29" si="9">SUM(B30:B33)</f>
        <v>218339.4167664831</v>
      </c>
      <c r="C29" s="89">
        <f t="shared" ref="C29:Q29" si="10">SUM(C30:C33)</f>
        <v>221560.43508662545</v>
      </c>
      <c r="D29" s="89">
        <f t="shared" si="10"/>
        <v>224469.87650256924</v>
      </c>
      <c r="E29" s="89">
        <f t="shared" si="10"/>
        <v>228749.36741823921</v>
      </c>
      <c r="F29" s="89">
        <f t="shared" si="10"/>
        <v>233796.10151644339</v>
      </c>
      <c r="G29" s="89">
        <f t="shared" si="10"/>
        <v>242492.75982392533</v>
      </c>
      <c r="H29" s="89">
        <f t="shared" si="10"/>
        <v>251923.78549084315</v>
      </c>
      <c r="I29" s="89">
        <f t="shared" si="10"/>
        <v>260379.99972160315</v>
      </c>
      <c r="J29" s="89">
        <f t="shared" si="10"/>
        <v>266000</v>
      </c>
      <c r="K29" s="89">
        <f t="shared" si="10"/>
        <v>260742.13529747666</v>
      </c>
      <c r="L29" s="89">
        <f t="shared" si="10"/>
        <v>264244.00419148593</v>
      </c>
      <c r="M29" s="89">
        <f t="shared" si="10"/>
        <v>268248.53967905528</v>
      </c>
      <c r="N29" s="89">
        <f t="shared" si="10"/>
        <v>270053.60372794094</v>
      </c>
      <c r="O29" s="89">
        <f t="shared" si="10"/>
        <v>271637.41617575556</v>
      </c>
      <c r="P29" s="89">
        <f t="shared" si="10"/>
        <v>275381.75173012406</v>
      </c>
      <c r="Q29" s="89">
        <f t="shared" si="10"/>
        <v>281655.47195325053</v>
      </c>
    </row>
    <row r="30" spans="1:17" ht="12" customHeight="1" x14ac:dyDescent="0.25">
      <c r="A30" s="88" t="s">
        <v>66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ht="12" customHeight="1" x14ac:dyDescent="0.25">
      <c r="A31" s="88" t="s">
        <v>98</v>
      </c>
      <c r="B31" s="87">
        <v>81351.865003663668</v>
      </c>
      <c r="C31" s="87">
        <v>94497.66844740235</v>
      </c>
      <c r="D31" s="87">
        <v>95344.702808398215</v>
      </c>
      <c r="E31" s="87">
        <v>95513.390659078083</v>
      </c>
      <c r="F31" s="87">
        <v>97981.59859758048</v>
      </c>
      <c r="G31" s="87">
        <v>99206.029566374797</v>
      </c>
      <c r="H31" s="87">
        <v>99533.839024984773</v>
      </c>
      <c r="I31" s="87">
        <v>102387.1172899933</v>
      </c>
      <c r="J31" s="87">
        <v>106820.41231115276</v>
      </c>
      <c r="K31" s="87">
        <v>108368.39355016995</v>
      </c>
      <c r="L31" s="87">
        <v>110229.25056863329</v>
      </c>
      <c r="M31" s="87">
        <v>111912.37414488499</v>
      </c>
      <c r="N31" s="87">
        <v>112140.28693198373</v>
      </c>
      <c r="O31" s="87">
        <v>113201.04138953623</v>
      </c>
      <c r="P31" s="87">
        <v>114906.64308526726</v>
      </c>
      <c r="Q31" s="87">
        <v>115260.49295761096</v>
      </c>
    </row>
    <row r="32" spans="1:17" ht="12" customHeight="1" x14ac:dyDescent="0.25">
      <c r="A32" s="88" t="s">
        <v>34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ht="12" customHeight="1" x14ac:dyDescent="0.25">
      <c r="A33" s="49" t="s">
        <v>30</v>
      </c>
      <c r="B33" s="86">
        <v>136987.55176281944</v>
      </c>
      <c r="C33" s="86">
        <v>127062.76663922309</v>
      </c>
      <c r="D33" s="86">
        <v>129125.17369417104</v>
      </c>
      <c r="E33" s="86">
        <v>133235.97675916113</v>
      </c>
      <c r="F33" s="86">
        <v>135814.50291886291</v>
      </c>
      <c r="G33" s="86">
        <v>143286.73025755055</v>
      </c>
      <c r="H33" s="86">
        <v>152389.94646585837</v>
      </c>
      <c r="I33" s="86">
        <v>157992.88243160985</v>
      </c>
      <c r="J33" s="86">
        <v>159179.58768884721</v>
      </c>
      <c r="K33" s="86">
        <v>152373.74174730672</v>
      </c>
      <c r="L33" s="86">
        <v>154014.75362285262</v>
      </c>
      <c r="M33" s="86">
        <v>156336.16553417029</v>
      </c>
      <c r="N33" s="86">
        <v>157913.31679595719</v>
      </c>
      <c r="O33" s="86">
        <v>158436.37478621933</v>
      </c>
      <c r="P33" s="86">
        <v>160475.10864485678</v>
      </c>
      <c r="Q33" s="86">
        <v>166394.97899563957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>
      <c r="A2"/>
    </row>
    <row r="3" spans="1:17" ht="12.95" customHeight="1" x14ac:dyDescent="0.25">
      <c r="A3" s="99" t="s">
        <v>109</v>
      </c>
      <c r="B3" s="106">
        <f t="shared" ref="B3" si="0">SUM(B4,B16,B19,B29)</f>
        <v>2984.4182810218595</v>
      </c>
      <c r="C3" s="106">
        <f t="shared" ref="C3:Q3" si="1">SUM(C4,C16,C19,C29)</f>
        <v>2957.4032455817733</v>
      </c>
      <c r="D3" s="106">
        <f t="shared" si="1"/>
        <v>2769.2016101111412</v>
      </c>
      <c r="E3" s="106">
        <f t="shared" si="1"/>
        <v>3112.9223320133306</v>
      </c>
      <c r="F3" s="106">
        <f t="shared" si="1"/>
        <v>3121.1707862872017</v>
      </c>
      <c r="G3" s="106">
        <f t="shared" si="1"/>
        <v>2808.3459021306394</v>
      </c>
      <c r="H3" s="106">
        <f t="shared" si="1"/>
        <v>2758.7108292233197</v>
      </c>
      <c r="I3" s="106">
        <f t="shared" si="1"/>
        <v>2605.7467411410835</v>
      </c>
      <c r="J3" s="106">
        <f t="shared" si="1"/>
        <v>2810.6295927996698</v>
      </c>
      <c r="K3" s="106">
        <f t="shared" si="1"/>
        <v>2559.7748110880593</v>
      </c>
      <c r="L3" s="106">
        <f t="shared" si="1"/>
        <v>2618.8649555616103</v>
      </c>
      <c r="M3" s="106">
        <f t="shared" si="1"/>
        <v>2490.8506087329056</v>
      </c>
      <c r="N3" s="106">
        <f t="shared" si="1"/>
        <v>2391.9936051146274</v>
      </c>
      <c r="O3" s="106">
        <f t="shared" si="1"/>
        <v>2326.1442339136006</v>
      </c>
      <c r="P3" s="106">
        <f t="shared" si="1"/>
        <v>2232.1021901301292</v>
      </c>
      <c r="Q3" s="106">
        <f t="shared" si="1"/>
        <v>2278.2666979638398</v>
      </c>
    </row>
    <row r="4" spans="1:17" ht="12.95" customHeight="1" x14ac:dyDescent="0.25">
      <c r="A4" s="90" t="s">
        <v>44</v>
      </c>
      <c r="B4" s="101">
        <f t="shared" ref="B4" si="2">SUM(B5:B15)</f>
        <v>2526.2661415052589</v>
      </c>
      <c r="C4" s="101">
        <f t="shared" ref="C4:Q4" si="3">SUM(C5:C15)</f>
        <v>2483.1343735868459</v>
      </c>
      <c r="D4" s="101">
        <f t="shared" si="3"/>
        <v>2287.5809153736304</v>
      </c>
      <c r="E4" s="101">
        <f t="shared" si="3"/>
        <v>2624.8742917232626</v>
      </c>
      <c r="F4" s="101">
        <f t="shared" si="3"/>
        <v>2619.9295917709323</v>
      </c>
      <c r="G4" s="101">
        <f t="shared" si="3"/>
        <v>2287.5175906970981</v>
      </c>
      <c r="H4" s="101">
        <f t="shared" si="3"/>
        <v>2215.5756334308112</v>
      </c>
      <c r="I4" s="101">
        <f t="shared" si="3"/>
        <v>2040.7757314020657</v>
      </c>
      <c r="J4" s="101">
        <f t="shared" si="3"/>
        <v>2231.4758165675476</v>
      </c>
      <c r="K4" s="101">
        <f t="shared" si="3"/>
        <v>1993.7441459886179</v>
      </c>
      <c r="L4" s="101">
        <f t="shared" si="3"/>
        <v>2044.9507411140166</v>
      </c>
      <c r="M4" s="101">
        <f t="shared" si="3"/>
        <v>1911.150148712971</v>
      </c>
      <c r="N4" s="101">
        <f t="shared" si="3"/>
        <v>1810.9179494841619</v>
      </c>
      <c r="O4" s="101">
        <f t="shared" si="3"/>
        <v>1740.9100919962023</v>
      </c>
      <c r="P4" s="101">
        <f t="shared" si="3"/>
        <v>1636.4531349281317</v>
      </c>
      <c r="Q4" s="101">
        <f t="shared" si="3"/>
        <v>1670.8648088568784</v>
      </c>
    </row>
    <row r="5" spans="1:17" ht="12" customHeight="1" x14ac:dyDescent="0.25">
      <c r="A5" s="88" t="s">
        <v>38</v>
      </c>
      <c r="B5" s="100">
        <v>505.1538979633695</v>
      </c>
      <c r="C5" s="100">
        <v>223.31858999999997</v>
      </c>
      <c r="D5" s="100">
        <v>226.33085999999997</v>
      </c>
      <c r="E5" s="100">
        <v>444.06366999999989</v>
      </c>
      <c r="F5" s="100">
        <v>486.66957999999954</v>
      </c>
      <c r="G5" s="100">
        <v>85.935084307911239</v>
      </c>
      <c r="H5" s="100">
        <v>172.11311999999998</v>
      </c>
      <c r="I5" s="100">
        <v>58.893679999999982</v>
      </c>
      <c r="J5" s="100">
        <v>84.206089999999975</v>
      </c>
      <c r="K5" s="100">
        <v>27.802669999999988</v>
      </c>
      <c r="L5" s="100">
        <v>39.939744878942982</v>
      </c>
      <c r="M5" s="100">
        <v>35.283130174541192</v>
      </c>
      <c r="N5" s="100">
        <v>33.320500006743089</v>
      </c>
      <c r="O5" s="100">
        <v>33.036884784662789</v>
      </c>
      <c r="P5" s="100">
        <v>29.334046909224913</v>
      </c>
      <c r="Q5" s="100">
        <v>25.868850886065289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10.199064072170044</v>
      </c>
      <c r="C7" s="100">
        <v>7.0056900000000208</v>
      </c>
      <c r="D7" s="100">
        <v>19.007969999999993</v>
      </c>
      <c r="E7" s="100">
        <v>16.00679000000002</v>
      </c>
      <c r="F7" s="100">
        <v>19.902719999999999</v>
      </c>
      <c r="G7" s="100">
        <v>16.891520236163732</v>
      </c>
      <c r="H7" s="100">
        <v>28.20483000000004</v>
      </c>
      <c r="I7" s="100">
        <v>27.243909999999978</v>
      </c>
      <c r="J7" s="100">
        <v>30.258979999999976</v>
      </c>
      <c r="K7" s="100">
        <v>24.30387</v>
      </c>
      <c r="L7" s="100">
        <v>29.375519209546997</v>
      </c>
      <c r="M7" s="100">
        <v>22.378595425514668</v>
      </c>
      <c r="N7" s="100">
        <v>29.060374884039263</v>
      </c>
      <c r="O7" s="100">
        <v>23.18085671632884</v>
      </c>
      <c r="P7" s="100">
        <v>18.202317037270973</v>
      </c>
      <c r="Q7" s="100">
        <v>29.117378118231919</v>
      </c>
    </row>
    <row r="8" spans="1:17" ht="12" customHeight="1" x14ac:dyDescent="0.25">
      <c r="A8" s="88" t="s">
        <v>101</v>
      </c>
      <c r="B8" s="100">
        <v>0</v>
      </c>
      <c r="C8" s="100">
        <v>0</v>
      </c>
      <c r="D8" s="100">
        <v>0</v>
      </c>
      <c r="E8" s="100">
        <v>0</v>
      </c>
      <c r="F8" s="100">
        <v>0</v>
      </c>
      <c r="G8" s="100">
        <v>7.5020839201745931E-2</v>
      </c>
      <c r="H8" s="100">
        <v>0.2048243492935492</v>
      </c>
      <c r="I8" s="100">
        <v>0.41931687649194938</v>
      </c>
      <c r="J8" s="100">
        <v>0.77020427979621042</v>
      </c>
      <c r="K8" s="100">
        <v>0.92034601028960272</v>
      </c>
      <c r="L8" s="100">
        <v>1.0146768455264137</v>
      </c>
      <c r="M8" s="100">
        <v>1.2806856664947075</v>
      </c>
      <c r="N8" s="100">
        <v>1.9228030896193762</v>
      </c>
      <c r="O8" s="100">
        <v>3.5674045610807608</v>
      </c>
      <c r="P8" s="100">
        <v>5.8688547583048285</v>
      </c>
      <c r="Q8" s="100">
        <v>7.3286816118645071</v>
      </c>
    </row>
    <row r="9" spans="1:17" ht="12" customHeight="1" x14ac:dyDescent="0.25">
      <c r="A9" s="88" t="s">
        <v>106</v>
      </c>
      <c r="B9" s="100">
        <v>973.83253986480099</v>
      </c>
      <c r="C9" s="100">
        <v>1149.8021171710561</v>
      </c>
      <c r="D9" s="100">
        <v>1059.8592813836412</v>
      </c>
      <c r="E9" s="100">
        <v>1093.4616122853704</v>
      </c>
      <c r="F9" s="100">
        <v>1070.9454923886603</v>
      </c>
      <c r="G9" s="100">
        <v>1137.0070948165783</v>
      </c>
      <c r="H9" s="100">
        <v>1086.3697517118005</v>
      </c>
      <c r="I9" s="100">
        <v>1067.3109030063481</v>
      </c>
      <c r="J9" s="100">
        <v>1195.5707087307821</v>
      </c>
      <c r="K9" s="100">
        <v>1056.948631334081</v>
      </c>
      <c r="L9" s="100">
        <v>1013.6621686808871</v>
      </c>
      <c r="M9" s="100">
        <v>965.27453432951097</v>
      </c>
      <c r="N9" s="100">
        <v>877.57546546126844</v>
      </c>
      <c r="O9" s="100">
        <v>822.63307133172179</v>
      </c>
      <c r="P9" s="100">
        <v>786.48061348333079</v>
      </c>
      <c r="Q9" s="100">
        <v>781.05732094359746</v>
      </c>
    </row>
    <row r="10" spans="1:17" ht="12" customHeight="1" x14ac:dyDescent="0.25">
      <c r="A10" s="88" t="s">
        <v>34</v>
      </c>
      <c r="B10" s="100">
        <v>13.351473895045771</v>
      </c>
      <c r="C10" s="100">
        <v>24.391810000000003</v>
      </c>
      <c r="D10" s="100">
        <v>23.900229999999997</v>
      </c>
      <c r="E10" s="100">
        <v>33.152889999999999</v>
      </c>
      <c r="F10" s="100">
        <v>36.489059999999981</v>
      </c>
      <c r="G10" s="100">
        <v>40.675399613043474</v>
      </c>
      <c r="H10" s="100">
        <v>36.024630000000002</v>
      </c>
      <c r="I10" s="100">
        <v>51.325919999999996</v>
      </c>
      <c r="J10" s="100">
        <v>41.181049999999992</v>
      </c>
      <c r="K10" s="100">
        <v>37.099299999999992</v>
      </c>
      <c r="L10" s="100">
        <v>52.354990574166422</v>
      </c>
      <c r="M10" s="100">
        <v>54.814987683158463</v>
      </c>
      <c r="N10" s="100">
        <v>57.203686304159667</v>
      </c>
      <c r="O10" s="100">
        <v>64.154044139119762</v>
      </c>
      <c r="P10" s="100">
        <v>63.437408687900465</v>
      </c>
      <c r="Q10" s="100">
        <v>71.343209885893557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572.3919737194874</v>
      </c>
      <c r="C12" s="100">
        <v>608.18368545691078</v>
      </c>
      <c r="D12" s="100">
        <v>552.23002127353482</v>
      </c>
      <c r="E12" s="100">
        <v>546.63078478019202</v>
      </c>
      <c r="F12" s="100">
        <v>569.41916757618242</v>
      </c>
      <c r="G12" s="100">
        <v>562.75485429453886</v>
      </c>
      <c r="H12" s="100">
        <v>441.10423688278649</v>
      </c>
      <c r="I12" s="100">
        <v>390.26854687998326</v>
      </c>
      <c r="J12" s="100">
        <v>390.79050183092772</v>
      </c>
      <c r="K12" s="100">
        <v>375.43776753680612</v>
      </c>
      <c r="L12" s="100">
        <v>496.37553753981763</v>
      </c>
      <c r="M12" s="100">
        <v>461.85576284063075</v>
      </c>
      <c r="N12" s="100">
        <v>446.38500119417989</v>
      </c>
      <c r="O12" s="100">
        <v>403.24529300186225</v>
      </c>
      <c r="P12" s="100">
        <v>381.64453723928898</v>
      </c>
      <c r="Q12" s="100">
        <v>388.49127932101078</v>
      </c>
    </row>
    <row r="13" spans="1:17" ht="12" customHeight="1" x14ac:dyDescent="0.25">
      <c r="A13" s="88" t="s">
        <v>105</v>
      </c>
      <c r="B13" s="100">
        <v>8.5893131362656021</v>
      </c>
      <c r="C13" s="100">
        <v>12.789468873791016</v>
      </c>
      <c r="D13" s="100">
        <v>15.128999687218696</v>
      </c>
      <c r="E13" s="100">
        <v>24.08771321522789</v>
      </c>
      <c r="F13" s="100">
        <v>27.074009875316627</v>
      </c>
      <c r="G13" s="100">
        <v>33.598926956276337</v>
      </c>
      <c r="H13" s="100">
        <v>40.185219586137222</v>
      </c>
      <c r="I13" s="100">
        <v>45.034593152000589</v>
      </c>
      <c r="J13" s="100">
        <v>54.309458118345482</v>
      </c>
      <c r="K13" s="100">
        <v>55.713262266955098</v>
      </c>
      <c r="L13" s="100">
        <v>59.352616649370866</v>
      </c>
      <c r="M13" s="100">
        <v>57.516548929430733</v>
      </c>
      <c r="N13" s="100">
        <v>65.286295319509023</v>
      </c>
      <c r="O13" s="100">
        <v>72.595840100108731</v>
      </c>
      <c r="P13" s="100">
        <v>79.815897206583443</v>
      </c>
      <c r="Q13" s="100">
        <v>94.803221763515282</v>
      </c>
    </row>
    <row r="14" spans="1:17" ht="12" customHeight="1" x14ac:dyDescent="0.25">
      <c r="A14" s="51" t="s">
        <v>104</v>
      </c>
      <c r="B14" s="22">
        <v>426.03382654523045</v>
      </c>
      <c r="C14" s="22">
        <v>439.87509608661514</v>
      </c>
      <c r="D14" s="22">
        <v>374.38260177730979</v>
      </c>
      <c r="E14" s="22">
        <v>449.051061347396</v>
      </c>
      <c r="F14" s="22">
        <v>390.74715946683261</v>
      </c>
      <c r="G14" s="22">
        <v>392.95059669962905</v>
      </c>
      <c r="H14" s="22">
        <v>394.07975380958476</v>
      </c>
      <c r="I14" s="22">
        <v>383.77637859331043</v>
      </c>
      <c r="J14" s="22">
        <v>415.89419284016066</v>
      </c>
      <c r="K14" s="22">
        <v>399.2229750100762</v>
      </c>
      <c r="L14" s="22">
        <v>336.33149434643485</v>
      </c>
      <c r="M14" s="22">
        <v>297.05488768690873</v>
      </c>
      <c r="N14" s="22">
        <v>285.55548414615356</v>
      </c>
      <c r="O14" s="22">
        <v>304.75437903904742</v>
      </c>
      <c r="P14" s="22">
        <v>258.48900372907559</v>
      </c>
      <c r="Q14" s="22">
        <v>259.43479853544477</v>
      </c>
    </row>
    <row r="15" spans="1:17" ht="12" customHeight="1" x14ac:dyDescent="0.25">
      <c r="A15" s="105" t="s">
        <v>108</v>
      </c>
      <c r="B15" s="104">
        <v>16.714052308889325</v>
      </c>
      <c r="C15" s="104">
        <v>17.767915998472553</v>
      </c>
      <c r="D15" s="104">
        <v>16.740951251925729</v>
      </c>
      <c r="E15" s="104">
        <v>18.419770095076398</v>
      </c>
      <c r="F15" s="104">
        <v>18.682402463940594</v>
      </c>
      <c r="G15" s="104">
        <v>17.629092933755182</v>
      </c>
      <c r="H15" s="104">
        <v>17.289267091208899</v>
      </c>
      <c r="I15" s="104">
        <v>16.502482893931543</v>
      </c>
      <c r="J15" s="104">
        <v>18.49463076753554</v>
      </c>
      <c r="K15" s="104">
        <v>16.295323830409615</v>
      </c>
      <c r="L15" s="104">
        <v>16.543992389323293</v>
      </c>
      <c r="M15" s="104">
        <v>15.691015976780957</v>
      </c>
      <c r="N15" s="104">
        <v>14.608339078489784</v>
      </c>
      <c r="O15" s="104">
        <v>13.74231832226976</v>
      </c>
      <c r="P15" s="104">
        <v>13.18045587715166</v>
      </c>
      <c r="Q15" s="104">
        <v>13.420067791255009</v>
      </c>
    </row>
    <row r="16" spans="1:17" ht="12.95" customHeight="1" x14ac:dyDescent="0.25">
      <c r="A16" s="90" t="s">
        <v>102</v>
      </c>
      <c r="B16" s="101">
        <f t="shared" ref="B16" si="4">SUM(B17:B18)</f>
        <v>5.9385094438603678</v>
      </c>
      <c r="C16" s="101">
        <f t="shared" ref="C16:Q16" si="5">SUM(C17:C18)</f>
        <v>6.6099767008509778</v>
      </c>
      <c r="D16" s="101">
        <f t="shared" si="5"/>
        <v>8.4268016232280427</v>
      </c>
      <c r="E16" s="101">
        <f t="shared" si="5"/>
        <v>9.4161122366810677</v>
      </c>
      <c r="F16" s="101">
        <f t="shared" si="5"/>
        <v>10.597702449913333</v>
      </c>
      <c r="G16" s="101">
        <f t="shared" si="5"/>
        <v>13.196983125882777</v>
      </c>
      <c r="H16" s="101">
        <f t="shared" si="5"/>
        <v>16.089202742963703</v>
      </c>
      <c r="I16" s="101">
        <f t="shared" si="5"/>
        <v>19.545966315038413</v>
      </c>
      <c r="J16" s="101">
        <f t="shared" si="5"/>
        <v>20.741654683160107</v>
      </c>
      <c r="K16" s="101">
        <f t="shared" si="5"/>
        <v>22.812772074461918</v>
      </c>
      <c r="L16" s="101">
        <f t="shared" si="5"/>
        <v>23.974084271859546</v>
      </c>
      <c r="M16" s="101">
        <f t="shared" si="5"/>
        <v>23.954090036549339</v>
      </c>
      <c r="N16" s="101">
        <f t="shared" si="5"/>
        <v>23.888468895593075</v>
      </c>
      <c r="O16" s="101">
        <f t="shared" si="5"/>
        <v>23.849911206804887</v>
      </c>
      <c r="P16" s="101">
        <f t="shared" si="5"/>
        <v>23.998140433714955</v>
      </c>
      <c r="Q16" s="101">
        <f t="shared" si="5"/>
        <v>23.812996271274155</v>
      </c>
    </row>
    <row r="17" spans="1:17" ht="12.95" customHeight="1" x14ac:dyDescent="0.25">
      <c r="A17" s="88" t="s">
        <v>101</v>
      </c>
      <c r="B17" s="103">
        <v>0</v>
      </c>
      <c r="C17" s="103">
        <v>0</v>
      </c>
      <c r="D17" s="103">
        <v>0</v>
      </c>
      <c r="E17" s="103">
        <v>0</v>
      </c>
      <c r="F17" s="103">
        <v>0</v>
      </c>
      <c r="G17" s="103">
        <v>4.2288156613111312E-2</v>
      </c>
      <c r="H17" s="103">
        <v>5.4902294050018466E-2</v>
      </c>
      <c r="I17" s="103">
        <v>7.7642072590448183E-2</v>
      </c>
      <c r="J17" s="103">
        <v>8.0434801928075117E-2</v>
      </c>
      <c r="K17" s="103">
        <v>0.10443207496111898</v>
      </c>
      <c r="L17" s="103">
        <v>0.10739386315314932</v>
      </c>
      <c r="M17" s="103">
        <v>0.1143921967276243</v>
      </c>
      <c r="N17" s="103">
        <v>0.11989851829790955</v>
      </c>
      <c r="O17" s="103">
        <v>0.14875618389126929</v>
      </c>
      <c r="P17" s="103">
        <v>0.20651026014410287</v>
      </c>
      <c r="Q17" s="103">
        <v>0.2942747682232093</v>
      </c>
    </row>
    <row r="18" spans="1:17" ht="12" customHeight="1" x14ac:dyDescent="0.25">
      <c r="A18" s="88" t="s">
        <v>100</v>
      </c>
      <c r="B18" s="103">
        <v>5.9385094438603678</v>
      </c>
      <c r="C18" s="103">
        <v>6.6099767008509778</v>
      </c>
      <c r="D18" s="103">
        <v>8.4268016232280427</v>
      </c>
      <c r="E18" s="103">
        <v>9.4161122366810677</v>
      </c>
      <c r="F18" s="103">
        <v>10.597702449913333</v>
      </c>
      <c r="G18" s="103">
        <v>13.154694969269666</v>
      </c>
      <c r="H18" s="103">
        <v>16.034300448913683</v>
      </c>
      <c r="I18" s="103">
        <v>19.468324242447967</v>
      </c>
      <c r="J18" s="103">
        <v>20.661219881232032</v>
      </c>
      <c r="K18" s="103">
        <v>22.708339999500801</v>
      </c>
      <c r="L18" s="103">
        <v>23.866690408706397</v>
      </c>
      <c r="M18" s="103">
        <v>23.839697839821714</v>
      </c>
      <c r="N18" s="103">
        <v>23.768570377295166</v>
      </c>
      <c r="O18" s="103">
        <v>23.701155022913618</v>
      </c>
      <c r="P18" s="103">
        <v>23.791630173570852</v>
      </c>
      <c r="Q18" s="103">
        <v>23.518721503050944</v>
      </c>
    </row>
    <row r="19" spans="1:17" ht="12.95" customHeight="1" x14ac:dyDescent="0.25">
      <c r="A19" s="90" t="s">
        <v>47</v>
      </c>
      <c r="B19" s="101">
        <f t="shared" ref="B19" si="6">SUM(B20:B27)</f>
        <v>213.90072767439534</v>
      </c>
      <c r="C19" s="101">
        <f t="shared" ref="C19:Q19" si="7">SUM(C20:C27)</f>
        <v>216.63187110906802</v>
      </c>
      <c r="D19" s="101">
        <f t="shared" si="7"/>
        <v>219.42729068045799</v>
      </c>
      <c r="E19" s="101">
        <f t="shared" si="7"/>
        <v>222.77640536725775</v>
      </c>
      <c r="F19" s="101">
        <f t="shared" si="7"/>
        <v>227.72537988206707</v>
      </c>
      <c r="G19" s="101">
        <f t="shared" si="7"/>
        <v>235.81884568782797</v>
      </c>
      <c r="H19" s="101">
        <f t="shared" si="7"/>
        <v>245.14453883640573</v>
      </c>
      <c r="I19" s="101">
        <f t="shared" si="7"/>
        <v>251.97947223816587</v>
      </c>
      <c r="J19" s="101">
        <f t="shared" si="7"/>
        <v>257.38985935497129</v>
      </c>
      <c r="K19" s="101">
        <f t="shared" si="7"/>
        <v>251.25671425806979</v>
      </c>
      <c r="L19" s="101">
        <f t="shared" si="7"/>
        <v>253.38027021331919</v>
      </c>
      <c r="M19" s="101">
        <f t="shared" si="7"/>
        <v>256.84823207170211</v>
      </c>
      <c r="N19" s="101">
        <f t="shared" si="7"/>
        <v>258.49794280955058</v>
      </c>
      <c r="O19" s="101">
        <f t="shared" si="7"/>
        <v>259.97808683874939</v>
      </c>
      <c r="P19" s="101">
        <f t="shared" si="7"/>
        <v>262.79442571652987</v>
      </c>
      <c r="Q19" s="101">
        <f t="shared" si="7"/>
        <v>268.97180594942108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0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>
        <v>0</v>
      </c>
      <c r="C22" s="100">
        <v>0</v>
      </c>
      <c r="D22" s="100">
        <v>0</v>
      </c>
      <c r="E22" s="100">
        <v>0</v>
      </c>
      <c r="F22" s="100">
        <v>0</v>
      </c>
      <c r="G22" s="100">
        <v>0</v>
      </c>
      <c r="H22" s="100">
        <v>0</v>
      </c>
      <c r="I22" s="100">
        <v>0</v>
      </c>
      <c r="J22" s="100">
        <v>0</v>
      </c>
      <c r="K22" s="100">
        <v>0</v>
      </c>
      <c r="L22" s="100">
        <v>0</v>
      </c>
      <c r="M22" s="100">
        <v>0</v>
      </c>
      <c r="N22" s="100">
        <v>0</v>
      </c>
      <c r="O22" s="100">
        <v>0</v>
      </c>
      <c r="P22" s="100">
        <v>0</v>
      </c>
      <c r="Q22" s="100">
        <v>0</v>
      </c>
    </row>
    <row r="23" spans="1:17" ht="12" customHeight="1" x14ac:dyDescent="0.25">
      <c r="A23" s="88" t="s">
        <v>98</v>
      </c>
      <c r="B23" s="100">
        <v>85.291224736719414</v>
      </c>
      <c r="C23" s="100">
        <v>85.469223508241583</v>
      </c>
      <c r="D23" s="100">
        <v>88.636726788222887</v>
      </c>
      <c r="E23" s="100">
        <v>89.76740849318341</v>
      </c>
      <c r="F23" s="100">
        <v>90.97432702603362</v>
      </c>
      <c r="G23" s="100">
        <v>96.298956446383556</v>
      </c>
      <c r="H23" s="100">
        <v>101.92357418879629</v>
      </c>
      <c r="I23" s="100">
        <v>106.66942598167391</v>
      </c>
      <c r="J23" s="100">
        <v>113.13051917030278</v>
      </c>
      <c r="K23" s="100">
        <v>118.52035174508573</v>
      </c>
      <c r="L23" s="100">
        <v>120.73631547732609</v>
      </c>
      <c r="M23" s="100">
        <v>121.17185878664158</v>
      </c>
      <c r="N23" s="100">
        <v>121.72887163113161</v>
      </c>
      <c r="O23" s="100">
        <v>122.29594569190613</v>
      </c>
      <c r="P23" s="100">
        <v>121.90997792777328</v>
      </c>
      <c r="Q23" s="100">
        <v>122.69225744854778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41.107361052754186</v>
      </c>
      <c r="C25" s="100">
        <v>41.41903454308904</v>
      </c>
      <c r="D25" s="100">
        <v>41.58340872646513</v>
      </c>
      <c r="E25" s="100">
        <v>42.592115219807987</v>
      </c>
      <c r="F25" s="100">
        <v>43.090712423817692</v>
      </c>
      <c r="G25" s="100">
        <v>42.407371872525239</v>
      </c>
      <c r="H25" s="100">
        <v>43.451663117213386</v>
      </c>
      <c r="I25" s="100">
        <v>43.067973120016724</v>
      </c>
      <c r="J25" s="100">
        <v>43.419478169072235</v>
      </c>
      <c r="K25" s="100">
        <v>43.392122463193871</v>
      </c>
      <c r="L25" s="100">
        <v>45.801918527608748</v>
      </c>
      <c r="M25" s="100">
        <v>49.533793578174397</v>
      </c>
      <c r="N25" s="100">
        <v>52.040468246618211</v>
      </c>
      <c r="O25" s="100">
        <v>53.405391213033575</v>
      </c>
      <c r="P25" s="100">
        <v>53.722453763124747</v>
      </c>
      <c r="Q25" s="100">
        <v>54.257046527431207</v>
      </c>
    </row>
    <row r="26" spans="1:17" ht="12" customHeight="1" x14ac:dyDescent="0.25">
      <c r="A26" s="88" t="s">
        <v>30</v>
      </c>
      <c r="B26" s="22">
        <v>87.502141884921755</v>
      </c>
      <c r="C26" s="22">
        <v>89.743613057737406</v>
      </c>
      <c r="D26" s="22">
        <v>89.207155165769962</v>
      </c>
      <c r="E26" s="22">
        <v>90.039061654266334</v>
      </c>
      <c r="F26" s="22">
        <v>93.184950432215743</v>
      </c>
      <c r="G26" s="22">
        <v>96.515404251628453</v>
      </c>
      <c r="H26" s="22">
        <v>99.04467153039603</v>
      </c>
      <c r="I26" s="22">
        <v>101.34084313647523</v>
      </c>
      <c r="J26" s="22">
        <v>99.642022015596325</v>
      </c>
      <c r="K26" s="22">
        <v>87.921980049790207</v>
      </c>
      <c r="L26" s="22">
        <v>84.931280343933523</v>
      </c>
      <c r="M26" s="22">
        <v>83.754127263615032</v>
      </c>
      <c r="N26" s="22">
        <v>81.862433844823045</v>
      </c>
      <c r="O26" s="22">
        <v>81.123975849583303</v>
      </c>
      <c r="P26" s="22">
        <v>83.531546818849918</v>
      </c>
      <c r="Q26" s="22">
        <v>88.129313858413937</v>
      </c>
    </row>
    <row r="27" spans="1:17" ht="12" customHeight="1" x14ac:dyDescent="0.25">
      <c r="A27" s="93" t="s">
        <v>33</v>
      </c>
      <c r="B27" s="102">
        <v>0</v>
      </c>
      <c r="C27" s="102">
        <v>0</v>
      </c>
      <c r="D27" s="102">
        <v>0</v>
      </c>
      <c r="E27" s="102">
        <v>0.37781999999999999</v>
      </c>
      <c r="F27" s="102">
        <v>0.47538999999999987</v>
      </c>
      <c r="G27" s="102">
        <v>0.59711311729072247</v>
      </c>
      <c r="H27" s="102">
        <v>0.72463</v>
      </c>
      <c r="I27" s="102">
        <v>0.90122999999999986</v>
      </c>
      <c r="J27" s="102">
        <v>1.1978399999999998</v>
      </c>
      <c r="K27" s="102">
        <v>1.4222599999999996</v>
      </c>
      <c r="L27" s="102">
        <v>1.9107558644508411</v>
      </c>
      <c r="M27" s="102">
        <v>2.3884524432711163</v>
      </c>
      <c r="N27" s="102">
        <v>2.8661690869777234</v>
      </c>
      <c r="O27" s="102">
        <v>3.1527740842263894</v>
      </c>
      <c r="P27" s="102">
        <v>3.6304472067819242</v>
      </c>
      <c r="Q27" s="102">
        <v>3.8931881150281806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238.31290239834468</v>
      </c>
      <c r="C29" s="101">
        <f t="shared" ref="C29:Q29" si="9">SUM(C30:C33)</f>
        <v>251.0270241850086</v>
      </c>
      <c r="D29" s="101">
        <f t="shared" si="9"/>
        <v>253.76660243382446</v>
      </c>
      <c r="E29" s="101">
        <f t="shared" si="9"/>
        <v>255.85552268612963</v>
      </c>
      <c r="F29" s="101">
        <f t="shared" si="9"/>
        <v>262.91811218428882</v>
      </c>
      <c r="G29" s="101">
        <f t="shared" si="9"/>
        <v>271.81248261983052</v>
      </c>
      <c r="H29" s="101">
        <f t="shared" si="9"/>
        <v>281.90145421313923</v>
      </c>
      <c r="I29" s="101">
        <f t="shared" si="9"/>
        <v>293.44557118581383</v>
      </c>
      <c r="J29" s="101">
        <f t="shared" si="9"/>
        <v>301.02226219399097</v>
      </c>
      <c r="K29" s="101">
        <f t="shared" si="9"/>
        <v>291.9611787669096</v>
      </c>
      <c r="L29" s="101">
        <f t="shared" si="9"/>
        <v>296.55985996241452</v>
      </c>
      <c r="M29" s="101">
        <f t="shared" si="9"/>
        <v>298.89813791168291</v>
      </c>
      <c r="N29" s="101">
        <f t="shared" si="9"/>
        <v>298.68924392532165</v>
      </c>
      <c r="O29" s="101">
        <f t="shared" si="9"/>
        <v>301.40614387184417</v>
      </c>
      <c r="P29" s="101">
        <f t="shared" si="9"/>
        <v>308.85648905175259</v>
      </c>
      <c r="Q29" s="101">
        <f t="shared" si="9"/>
        <v>314.61708688626612</v>
      </c>
    </row>
    <row r="30" spans="1:17" ht="12" customHeight="1" x14ac:dyDescent="0.25">
      <c r="A30" s="88" t="s">
        <v>66</v>
      </c>
      <c r="B30" s="100">
        <v>0</v>
      </c>
      <c r="C30" s="100">
        <v>0</v>
      </c>
      <c r="D30" s="100">
        <v>0</v>
      </c>
      <c r="E30" s="100">
        <v>0</v>
      </c>
      <c r="F30" s="100">
        <v>0</v>
      </c>
      <c r="G30" s="100">
        <v>0</v>
      </c>
      <c r="H30" s="100">
        <v>0</v>
      </c>
      <c r="I30" s="100">
        <v>0</v>
      </c>
      <c r="J30" s="100">
        <v>0</v>
      </c>
      <c r="K30" s="100">
        <v>0</v>
      </c>
      <c r="L30" s="100">
        <v>0</v>
      </c>
      <c r="M30" s="100">
        <v>0</v>
      </c>
      <c r="N30" s="100">
        <v>0</v>
      </c>
      <c r="O30" s="100">
        <v>0</v>
      </c>
      <c r="P30" s="100">
        <v>0</v>
      </c>
      <c r="Q30" s="100">
        <v>0</v>
      </c>
    </row>
    <row r="31" spans="1:17" ht="12" customHeight="1" x14ac:dyDescent="0.25">
      <c r="A31" s="88" t="s">
        <v>98</v>
      </c>
      <c r="B31" s="100">
        <v>107.90311781156331</v>
      </c>
      <c r="C31" s="100">
        <v>127.93342932070202</v>
      </c>
      <c r="D31" s="100">
        <v>128.78292182813558</v>
      </c>
      <c r="E31" s="100">
        <v>128.018119221446</v>
      </c>
      <c r="F31" s="100">
        <v>132.01833058530553</v>
      </c>
      <c r="G31" s="100">
        <v>133.68274630926771</v>
      </c>
      <c r="H31" s="100">
        <v>134.53092745605974</v>
      </c>
      <c r="I31" s="100">
        <v>139.32423206289559</v>
      </c>
      <c r="J31" s="100">
        <v>145.48280301719052</v>
      </c>
      <c r="K31" s="100">
        <v>145.52640883558229</v>
      </c>
      <c r="L31" s="100">
        <v>148.11007950646919</v>
      </c>
      <c r="M31" s="100">
        <v>149.2772025215809</v>
      </c>
      <c r="N31" s="100">
        <v>148.38132402264279</v>
      </c>
      <c r="O31" s="100">
        <v>148.88896083398737</v>
      </c>
      <c r="P31" s="100">
        <v>149.74752789939754</v>
      </c>
      <c r="Q31" s="100">
        <v>149.50637820432439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130.40978458678137</v>
      </c>
      <c r="C33" s="18">
        <v>123.09359486430657</v>
      </c>
      <c r="D33" s="18">
        <v>124.98368060568889</v>
      </c>
      <c r="E33" s="18">
        <v>127.83740346468362</v>
      </c>
      <c r="F33" s="18">
        <v>130.89978159898331</v>
      </c>
      <c r="G33" s="18">
        <v>138.12973631056281</v>
      </c>
      <c r="H33" s="18">
        <v>147.37052675707946</v>
      </c>
      <c r="I33" s="18">
        <v>154.12133912291827</v>
      </c>
      <c r="J33" s="18">
        <v>155.53945917680045</v>
      </c>
      <c r="K33" s="18">
        <v>146.43476993132731</v>
      </c>
      <c r="L33" s="18">
        <v>148.44978045594533</v>
      </c>
      <c r="M33" s="18">
        <v>149.62093539010201</v>
      </c>
      <c r="N33" s="18">
        <v>150.30791990267886</v>
      </c>
      <c r="O33" s="18">
        <v>152.51718303785677</v>
      </c>
      <c r="P33" s="18">
        <v>159.10896115235505</v>
      </c>
      <c r="Q33" s="18">
        <v>165.11070868194173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>
        <f t="shared" ref="B3" si="0">SUM(B4,B16,B19,B29)</f>
        <v>1848.7862458226205</v>
      </c>
      <c r="C3" s="106">
        <f t="shared" ref="C3:Q3" si="1">SUM(C4,C16,C19,C29)</f>
        <v>1884.1361943957857</v>
      </c>
      <c r="D3" s="106">
        <f t="shared" si="1"/>
        <v>1771.1720457962133</v>
      </c>
      <c r="E3" s="106">
        <f t="shared" si="1"/>
        <v>1979.7771934552713</v>
      </c>
      <c r="F3" s="106">
        <f t="shared" si="1"/>
        <v>1994.3272618803514</v>
      </c>
      <c r="G3" s="106">
        <f t="shared" si="1"/>
        <v>1882.6606368635785</v>
      </c>
      <c r="H3" s="106">
        <f t="shared" si="1"/>
        <v>1849.9237003105929</v>
      </c>
      <c r="I3" s="106">
        <f t="shared" si="1"/>
        <v>1781.9585318347456</v>
      </c>
      <c r="J3" s="106">
        <f t="shared" si="1"/>
        <v>1936.43957740477</v>
      </c>
      <c r="K3" s="106">
        <f t="shared" si="1"/>
        <v>1787.9737743782293</v>
      </c>
      <c r="L3" s="106">
        <f t="shared" si="1"/>
        <v>1850.3944147407801</v>
      </c>
      <c r="M3" s="106">
        <f t="shared" si="1"/>
        <v>1773.4092202155068</v>
      </c>
      <c r="N3" s="106">
        <f t="shared" si="1"/>
        <v>1726.4807502853719</v>
      </c>
      <c r="O3" s="106">
        <f t="shared" si="1"/>
        <v>1700.7960556412359</v>
      </c>
      <c r="P3" s="106">
        <f t="shared" si="1"/>
        <v>1657.0717266893157</v>
      </c>
      <c r="Q3" s="106">
        <f t="shared" si="1"/>
        <v>1723.5111791728591</v>
      </c>
    </row>
    <row r="4" spans="1:17" ht="12.95" customHeight="1" x14ac:dyDescent="0.25">
      <c r="A4" s="90" t="s">
        <v>44</v>
      </c>
      <c r="B4" s="101">
        <f t="shared" ref="B4" si="2">SUM(B5:B15)</f>
        <v>1579.9976262471555</v>
      </c>
      <c r="C4" s="101">
        <f t="shared" ref="C4:Q4" si="3">SUM(C5:C15)</f>
        <v>1605.3986716562044</v>
      </c>
      <c r="D4" s="101">
        <f t="shared" si="3"/>
        <v>1483.9662248497084</v>
      </c>
      <c r="E4" s="101">
        <f t="shared" si="3"/>
        <v>1684.8922429963636</v>
      </c>
      <c r="F4" s="101">
        <f t="shared" si="3"/>
        <v>1687.6890696522828</v>
      </c>
      <c r="G4" s="101">
        <f t="shared" si="3"/>
        <v>1557.8363249518511</v>
      </c>
      <c r="H4" s="101">
        <f t="shared" si="3"/>
        <v>1504.2614813409875</v>
      </c>
      <c r="I4" s="101">
        <f t="shared" si="3"/>
        <v>1415.2650053001228</v>
      </c>
      <c r="J4" s="101">
        <f t="shared" si="3"/>
        <v>1557.1529451560275</v>
      </c>
      <c r="K4" s="101">
        <f t="shared" si="3"/>
        <v>1412.2883301482414</v>
      </c>
      <c r="L4" s="101">
        <f t="shared" si="3"/>
        <v>1465.1467688868556</v>
      </c>
      <c r="M4" s="101">
        <f t="shared" si="3"/>
        <v>1380.6940247427647</v>
      </c>
      <c r="N4" s="101">
        <f t="shared" si="3"/>
        <v>1328.3146853183152</v>
      </c>
      <c r="O4" s="101">
        <f t="shared" si="3"/>
        <v>1295.9494790731167</v>
      </c>
      <c r="P4" s="101">
        <f t="shared" si="3"/>
        <v>1240.8105226151736</v>
      </c>
      <c r="Q4" s="101">
        <f t="shared" si="3"/>
        <v>1292.0885080563792</v>
      </c>
    </row>
    <row r="5" spans="1:17" ht="12" customHeight="1" x14ac:dyDescent="0.25">
      <c r="A5" s="88" t="s">
        <v>38</v>
      </c>
      <c r="B5" s="100">
        <v>248.20593716804493</v>
      </c>
      <c r="C5" s="100">
        <v>109.72695675806847</v>
      </c>
      <c r="D5" s="100">
        <v>111.36321809773071</v>
      </c>
      <c r="E5" s="100">
        <v>219.21058282896968</v>
      </c>
      <c r="F5" s="100">
        <v>241.17793749676031</v>
      </c>
      <c r="G5" s="100">
        <v>43.100961589227943</v>
      </c>
      <c r="H5" s="100">
        <v>87.201217410948857</v>
      </c>
      <c r="I5" s="100">
        <v>30.566118078519768</v>
      </c>
      <c r="J5" s="100">
        <v>43.709925431591799</v>
      </c>
      <c r="K5" s="100">
        <v>14.54039125842044</v>
      </c>
      <c r="L5" s="100">
        <v>21.072495052300386</v>
      </c>
      <c r="M5" s="100">
        <v>18.621536513026445</v>
      </c>
      <c r="N5" s="100">
        <v>17.597145006991013</v>
      </c>
      <c r="O5" s="100">
        <v>17.448893563806699</v>
      </c>
      <c r="P5" s="100">
        <v>15.508416010109862</v>
      </c>
      <c r="Q5" s="100">
        <v>13.714405543545476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5.7822475939648461</v>
      </c>
      <c r="C7" s="100">
        <v>3.9966427126297455</v>
      </c>
      <c r="D7" s="100">
        <v>11.278970023098452</v>
      </c>
      <c r="E7" s="100">
        <v>9.5412011209517829</v>
      </c>
      <c r="F7" s="100">
        <v>11.895957430361626</v>
      </c>
      <c r="G7" s="100">
        <v>10.125504695156465</v>
      </c>
      <c r="H7" s="100">
        <v>17.287232671728212</v>
      </c>
      <c r="I7" s="100">
        <v>16.774704616449974</v>
      </c>
      <c r="J7" s="100">
        <v>18.673191063984039</v>
      </c>
      <c r="K7" s="100">
        <v>15.034315107820241</v>
      </c>
      <c r="L7" s="100">
        <v>18.210574561337385</v>
      </c>
      <c r="M7" s="100">
        <v>13.908098893548416</v>
      </c>
      <c r="N7" s="100">
        <v>18.164202693756575</v>
      </c>
      <c r="O7" s="100">
        <v>14.522893839199467</v>
      </c>
      <c r="P7" s="100">
        <v>11.433678391220575</v>
      </c>
      <c r="Q7" s="100">
        <v>18.510783557745231</v>
      </c>
    </row>
    <row r="8" spans="1:17" ht="12" customHeight="1" x14ac:dyDescent="0.25">
      <c r="A8" s="88" t="s">
        <v>101</v>
      </c>
      <c r="B8" s="100">
        <v>0</v>
      </c>
      <c r="C8" s="100">
        <v>0</v>
      </c>
      <c r="D8" s="100">
        <v>0</v>
      </c>
      <c r="E8" s="100">
        <v>0</v>
      </c>
      <c r="F8" s="100">
        <v>0</v>
      </c>
      <c r="G8" s="100">
        <v>7.3598179420369406E-2</v>
      </c>
      <c r="H8" s="100">
        <v>0.20210113236350585</v>
      </c>
      <c r="I8" s="100">
        <v>0.41630968241772226</v>
      </c>
      <c r="J8" s="100">
        <v>0.7684089026620502</v>
      </c>
      <c r="K8" s="100">
        <v>0.92056901448443507</v>
      </c>
      <c r="L8" s="100">
        <v>1.0160923918029745</v>
      </c>
      <c r="M8" s="100">
        <v>1.2898627027746918</v>
      </c>
      <c r="N8" s="100">
        <v>1.9548832250665802</v>
      </c>
      <c r="O8" s="100">
        <v>3.6780423721616491</v>
      </c>
      <c r="P8" s="100">
        <v>6.135189192562831</v>
      </c>
      <c r="Q8" s="100">
        <v>7.7230728681567964</v>
      </c>
    </row>
    <row r="9" spans="1:17" ht="12" customHeight="1" x14ac:dyDescent="0.25">
      <c r="A9" s="88" t="s">
        <v>106</v>
      </c>
      <c r="B9" s="100">
        <v>589.84500555175543</v>
      </c>
      <c r="C9" s="100">
        <v>706.2561723406177</v>
      </c>
      <c r="D9" s="100">
        <v>657.72252390923802</v>
      </c>
      <c r="E9" s="100">
        <v>685.7032183283643</v>
      </c>
      <c r="F9" s="100">
        <v>679.54792320647186</v>
      </c>
      <c r="G9" s="100">
        <v>740.11531019292454</v>
      </c>
      <c r="H9" s="100">
        <v>715.61082637137065</v>
      </c>
      <c r="I9" s="100">
        <v>711.39246012045237</v>
      </c>
      <c r="J9" s="100">
        <v>804.41088878971766</v>
      </c>
      <c r="K9" s="100">
        <v>714.46414080637737</v>
      </c>
      <c r="L9" s="100">
        <v>688.8482304365383</v>
      </c>
      <c r="M9" s="100">
        <v>662.09377878969792</v>
      </c>
      <c r="N9" s="100">
        <v>605.57142915042004</v>
      </c>
      <c r="O9" s="100">
        <v>572.04743353470053</v>
      </c>
      <c r="P9" s="100">
        <v>551.10317122086053</v>
      </c>
      <c r="Q9" s="100">
        <v>552.1750187963861</v>
      </c>
    </row>
    <row r="10" spans="1:17" ht="12" customHeight="1" x14ac:dyDescent="0.25">
      <c r="A10" s="88" t="s">
        <v>34</v>
      </c>
      <c r="B10" s="100">
        <v>6.2574300152404483</v>
      </c>
      <c r="C10" s="100">
        <v>12.151342381275818</v>
      </c>
      <c r="D10" s="100">
        <v>12.014416703043977</v>
      </c>
      <c r="E10" s="100">
        <v>16.939470111879967</v>
      </c>
      <c r="F10" s="100">
        <v>18.819942222843132</v>
      </c>
      <c r="G10" s="100">
        <v>21.249765396109332</v>
      </c>
      <c r="H10" s="100">
        <v>18.89406318295427</v>
      </c>
      <c r="I10" s="100">
        <v>27.172036078383648</v>
      </c>
      <c r="J10" s="100">
        <v>21.88823234950339</v>
      </c>
      <c r="K10" s="100">
        <v>19.773570934976306</v>
      </c>
      <c r="L10" s="100">
        <v>28.328237367041666</v>
      </c>
      <c r="M10" s="100">
        <v>29.875869790953079</v>
      </c>
      <c r="N10" s="100">
        <v>31.351755922193874</v>
      </c>
      <c r="O10" s="100">
        <v>35.408669111423229</v>
      </c>
      <c r="P10" s="100">
        <v>35.131136814351727</v>
      </c>
      <c r="Q10" s="100">
        <v>39.694289723834302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412.07791248721946</v>
      </c>
      <c r="C12" s="100">
        <v>439.06891707402377</v>
      </c>
      <c r="D12" s="100">
        <v>399.71687434002331</v>
      </c>
      <c r="E12" s="100">
        <v>396.95741087852798</v>
      </c>
      <c r="F12" s="100">
        <v>415.15032684006997</v>
      </c>
      <c r="G12" s="100">
        <v>412.07967331480251</v>
      </c>
      <c r="H12" s="100">
        <v>323.37610115753625</v>
      </c>
      <c r="I12" s="100">
        <v>287.29319768753317</v>
      </c>
      <c r="J12" s="100">
        <v>288.82411392663914</v>
      </c>
      <c r="K12" s="100">
        <v>279.24008505046322</v>
      </c>
      <c r="L12" s="100">
        <v>376.67603864000557</v>
      </c>
      <c r="M12" s="100">
        <v>352.41761395831708</v>
      </c>
      <c r="N12" s="100">
        <v>342.64280224195289</v>
      </c>
      <c r="O12" s="100">
        <v>310.70715200793092</v>
      </c>
      <c r="P12" s="100">
        <v>295.63530567799251</v>
      </c>
      <c r="Q12" s="100">
        <v>302.54456242127355</v>
      </c>
    </row>
    <row r="13" spans="1:17" ht="12" customHeight="1" x14ac:dyDescent="0.25">
      <c r="A13" s="88" t="s">
        <v>105</v>
      </c>
      <c r="B13" s="100">
        <v>9.7392338874512312</v>
      </c>
      <c r="C13" s="100">
        <v>14.773378539819923</v>
      </c>
      <c r="D13" s="100">
        <v>17.628576890075603</v>
      </c>
      <c r="E13" s="100">
        <v>28.283535742749102</v>
      </c>
      <c r="F13" s="100">
        <v>31.879095306782762</v>
      </c>
      <c r="G13" s="100">
        <v>39.71798039934712</v>
      </c>
      <c r="H13" s="100">
        <v>47.605568679124318</v>
      </c>
      <c r="I13" s="100">
        <v>53.424280805671486</v>
      </c>
      <c r="J13" s="100">
        <v>64.476274985574122</v>
      </c>
      <c r="K13" s="100">
        <v>66.183038337903298</v>
      </c>
      <c r="L13" s="100">
        <v>71.428962297288294</v>
      </c>
      <c r="M13" s="100">
        <v>71.210123455620007</v>
      </c>
      <c r="N13" s="100">
        <v>87.988605682629824</v>
      </c>
      <c r="O13" s="100">
        <v>104.43624723500474</v>
      </c>
      <c r="P13" s="100">
        <v>122.24275205879918</v>
      </c>
      <c r="Q13" s="100">
        <v>153.12659150747649</v>
      </c>
    </row>
    <row r="14" spans="1:17" ht="12" customHeight="1" x14ac:dyDescent="0.25">
      <c r="A14" s="51" t="s">
        <v>104</v>
      </c>
      <c r="B14" s="22">
        <v>291.37580723458973</v>
      </c>
      <c r="C14" s="22">
        <v>301.65734585129638</v>
      </c>
      <c r="D14" s="22">
        <v>257.50069363457271</v>
      </c>
      <c r="E14" s="22">
        <v>309.8370538898443</v>
      </c>
      <c r="F14" s="22">
        <v>270.5354846850525</v>
      </c>
      <c r="G14" s="22">
        <v>273.74443825110751</v>
      </c>
      <c r="H14" s="22">
        <v>276.7951036437525</v>
      </c>
      <c r="I14" s="22">
        <v>271.72341533676314</v>
      </c>
      <c r="J14" s="22">
        <v>295.90727893881984</v>
      </c>
      <c r="K14" s="22">
        <v>285.83689580738621</v>
      </c>
      <c r="L14" s="22">
        <v>243.02214575121795</v>
      </c>
      <c r="M14" s="22">
        <v>215.58612466204588</v>
      </c>
      <c r="N14" s="22">
        <v>208.43552231681443</v>
      </c>
      <c r="O14" s="22">
        <v>223.95782908661985</v>
      </c>
      <c r="P14" s="22">
        <v>190.44041737212456</v>
      </c>
      <c r="Q14" s="22">
        <v>191.17971584670642</v>
      </c>
    </row>
    <row r="15" spans="1:17" ht="12" customHeight="1" x14ac:dyDescent="0.25">
      <c r="A15" s="105" t="s">
        <v>108</v>
      </c>
      <c r="B15" s="104">
        <v>16.714052308889325</v>
      </c>
      <c r="C15" s="104">
        <v>17.76791599847256</v>
      </c>
      <c r="D15" s="104">
        <v>16.740951251925733</v>
      </c>
      <c r="E15" s="104">
        <v>18.419770095076395</v>
      </c>
      <c r="F15" s="104">
        <v>18.682402463940594</v>
      </c>
      <c r="G15" s="104">
        <v>17.629092933755178</v>
      </c>
      <c r="H15" s="104">
        <v>17.289267091208895</v>
      </c>
      <c r="I15" s="104">
        <v>16.502482893931536</v>
      </c>
      <c r="J15" s="104">
        <v>18.494630767535543</v>
      </c>
      <c r="K15" s="104">
        <v>16.295323830409618</v>
      </c>
      <c r="L15" s="104">
        <v>16.543992389323289</v>
      </c>
      <c r="M15" s="104">
        <v>15.69101597678096</v>
      </c>
      <c r="N15" s="104">
        <v>14.608339078489783</v>
      </c>
      <c r="O15" s="104">
        <v>13.74231832226976</v>
      </c>
      <c r="P15" s="104">
        <v>13.180455877151655</v>
      </c>
      <c r="Q15" s="104">
        <v>13.420067791255009</v>
      </c>
    </row>
    <row r="16" spans="1:17" ht="12.95" customHeight="1" x14ac:dyDescent="0.25">
      <c r="A16" s="90" t="s">
        <v>102</v>
      </c>
      <c r="B16" s="101">
        <f t="shared" ref="B16:Q16" si="4">SUM(B17:B18)</f>
        <v>9.698239327473603</v>
      </c>
      <c r="C16" s="101">
        <f t="shared" si="4"/>
        <v>11.153792629580915</v>
      </c>
      <c r="D16" s="101">
        <f t="shared" si="4"/>
        <v>14.799269461857122</v>
      </c>
      <c r="E16" s="101">
        <f t="shared" si="4"/>
        <v>16.867199794611235</v>
      </c>
      <c r="F16" s="101">
        <f t="shared" si="4"/>
        <v>19.320950768447155</v>
      </c>
      <c r="G16" s="101">
        <f t="shared" si="4"/>
        <v>24.567619356587638</v>
      </c>
      <c r="H16" s="101">
        <f t="shared" si="4"/>
        <v>30.464978000758073</v>
      </c>
      <c r="I16" s="101">
        <f t="shared" si="4"/>
        <v>37.58461809159629</v>
      </c>
      <c r="J16" s="101">
        <f t="shared" si="4"/>
        <v>40.249217332262788</v>
      </c>
      <c r="K16" s="101">
        <f t="shared" si="4"/>
        <v>44.787707547459803</v>
      </c>
      <c r="L16" s="101">
        <f t="shared" si="4"/>
        <v>47.530983820376825</v>
      </c>
      <c r="M16" s="101">
        <f t="shared" si="4"/>
        <v>48.160435827515336</v>
      </c>
      <c r="N16" s="101">
        <f t="shared" si="4"/>
        <v>49.577555296005904</v>
      </c>
      <c r="O16" s="101">
        <f t="shared" si="4"/>
        <v>50.698537617345565</v>
      </c>
      <c r="P16" s="101">
        <f t="shared" si="4"/>
        <v>53.003267479993916</v>
      </c>
      <c r="Q16" s="101">
        <f t="shared" si="4"/>
        <v>57.249119773685074</v>
      </c>
    </row>
    <row r="17" spans="1:17" ht="12.95" customHeight="1" x14ac:dyDescent="0.25">
      <c r="A17" s="88" t="s">
        <v>101</v>
      </c>
      <c r="B17" s="103">
        <v>0</v>
      </c>
      <c r="C17" s="103">
        <v>0</v>
      </c>
      <c r="D17" s="103">
        <v>0</v>
      </c>
      <c r="E17" s="103">
        <v>0</v>
      </c>
      <c r="F17" s="103">
        <v>0</v>
      </c>
      <c r="G17" s="103">
        <v>8.236178279643043E-2</v>
      </c>
      <c r="H17" s="103">
        <v>0.10705311984590334</v>
      </c>
      <c r="I17" s="103">
        <v>0.15204042892201311</v>
      </c>
      <c r="J17" s="103">
        <v>0.15751151728246338</v>
      </c>
      <c r="K17" s="103">
        <v>0.20614637614903583</v>
      </c>
      <c r="L17" s="103">
        <v>0.21201663618123953</v>
      </c>
      <c r="M17" s="103">
        <v>0.22717099053694273</v>
      </c>
      <c r="N17" s="103">
        <v>0.23893474311121538</v>
      </c>
      <c r="O17" s="103">
        <v>0.30662457942941879</v>
      </c>
      <c r="P17" s="103">
        <v>0.45202285449184876</v>
      </c>
      <c r="Q17" s="103">
        <v>0.81001110275698318</v>
      </c>
    </row>
    <row r="18" spans="1:17" ht="12" customHeight="1" x14ac:dyDescent="0.25">
      <c r="A18" s="88" t="s">
        <v>100</v>
      </c>
      <c r="B18" s="103">
        <v>9.698239327473603</v>
      </c>
      <c r="C18" s="103">
        <v>11.153792629580915</v>
      </c>
      <c r="D18" s="103">
        <v>14.799269461857122</v>
      </c>
      <c r="E18" s="103">
        <v>16.867199794611235</v>
      </c>
      <c r="F18" s="103">
        <v>19.320950768447155</v>
      </c>
      <c r="G18" s="103">
        <v>24.485257573791209</v>
      </c>
      <c r="H18" s="103">
        <v>30.357924880912169</v>
      </c>
      <c r="I18" s="103">
        <v>37.432577662674277</v>
      </c>
      <c r="J18" s="103">
        <v>40.091705814980322</v>
      </c>
      <c r="K18" s="103">
        <v>44.581561171310767</v>
      </c>
      <c r="L18" s="103">
        <v>47.318967184195586</v>
      </c>
      <c r="M18" s="103">
        <v>47.933264836978395</v>
      </c>
      <c r="N18" s="103">
        <v>49.338620552894689</v>
      </c>
      <c r="O18" s="103">
        <v>50.391913037916147</v>
      </c>
      <c r="P18" s="103">
        <v>52.551244625502065</v>
      </c>
      <c r="Q18" s="103">
        <v>56.439108670928093</v>
      </c>
    </row>
    <row r="19" spans="1:17" ht="12.95" customHeight="1" x14ac:dyDescent="0.25">
      <c r="A19" s="90" t="s">
        <v>47</v>
      </c>
      <c r="B19" s="101">
        <f t="shared" ref="B19" si="5">SUM(B20:B27)</f>
        <v>130.28459464547012</v>
      </c>
      <c r="C19" s="101">
        <f t="shared" ref="C19:Q19" si="6">SUM(C20:C27)</f>
        <v>132.96096082590898</v>
      </c>
      <c r="D19" s="101">
        <f t="shared" si="6"/>
        <v>135.33912349603764</v>
      </c>
      <c r="E19" s="101">
        <f t="shared" si="6"/>
        <v>138.55451732742756</v>
      </c>
      <c r="F19" s="101">
        <f t="shared" si="6"/>
        <v>142.92986352079896</v>
      </c>
      <c r="G19" s="101">
        <f t="shared" si="6"/>
        <v>149.21250216625799</v>
      </c>
      <c r="H19" s="101">
        <f t="shared" si="6"/>
        <v>156.45161982613689</v>
      </c>
      <c r="I19" s="101">
        <f t="shared" si="6"/>
        <v>162.16757209147153</v>
      </c>
      <c r="J19" s="101">
        <f t="shared" si="6"/>
        <v>166.58918070851738</v>
      </c>
      <c r="K19" s="101">
        <f t="shared" si="6"/>
        <v>163.08088783424412</v>
      </c>
      <c r="L19" s="101">
        <f t="shared" si="6"/>
        <v>165.72653972311818</v>
      </c>
      <c r="M19" s="101">
        <f t="shared" si="6"/>
        <v>169.61170849284628</v>
      </c>
      <c r="N19" s="101">
        <f t="shared" si="6"/>
        <v>172.12187771233644</v>
      </c>
      <c r="O19" s="101">
        <f t="shared" si="6"/>
        <v>174.49824364353094</v>
      </c>
      <c r="P19" s="101">
        <f t="shared" si="6"/>
        <v>178.1358868311373</v>
      </c>
      <c r="Q19" s="101">
        <f t="shared" si="6"/>
        <v>184.11129557263217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0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>
        <v>0</v>
      </c>
      <c r="C22" s="100">
        <v>0</v>
      </c>
      <c r="D22" s="100">
        <v>0</v>
      </c>
      <c r="E22" s="100">
        <v>0</v>
      </c>
      <c r="F22" s="100">
        <v>0</v>
      </c>
      <c r="G22" s="100">
        <v>0</v>
      </c>
      <c r="H22" s="100">
        <v>0</v>
      </c>
      <c r="I22" s="100">
        <v>0</v>
      </c>
      <c r="J22" s="100">
        <v>0</v>
      </c>
      <c r="K22" s="100">
        <v>0</v>
      </c>
      <c r="L22" s="100">
        <v>0</v>
      </c>
      <c r="M22" s="100">
        <v>0</v>
      </c>
      <c r="N22" s="100">
        <v>0</v>
      </c>
      <c r="O22" s="100">
        <v>0</v>
      </c>
      <c r="P22" s="100">
        <v>0</v>
      </c>
      <c r="Q22" s="100">
        <v>0</v>
      </c>
    </row>
    <row r="23" spans="1:17" ht="12" customHeight="1" x14ac:dyDescent="0.25">
      <c r="A23" s="88" t="s">
        <v>98</v>
      </c>
      <c r="B23" s="100">
        <v>45.38769103403402</v>
      </c>
      <c r="C23" s="100">
        <v>45.76393114508047</v>
      </c>
      <c r="D23" s="100">
        <v>47.888470505370996</v>
      </c>
      <c r="E23" s="100">
        <v>48.897118077067972</v>
      </c>
      <c r="F23" s="100">
        <v>49.935695681002677</v>
      </c>
      <c r="G23" s="100">
        <v>53.491688415157448</v>
      </c>
      <c r="H23" s="100">
        <v>57.271690595010561</v>
      </c>
      <c r="I23" s="100">
        <v>60.597044193989554</v>
      </c>
      <c r="J23" s="100">
        <v>64.994410323209095</v>
      </c>
      <c r="K23" s="100">
        <v>68.792634833296972</v>
      </c>
      <c r="L23" s="100">
        <v>70.63621779191233</v>
      </c>
      <c r="M23" s="100">
        <v>71.363809418959335</v>
      </c>
      <c r="N23" s="100">
        <v>72.171283176689982</v>
      </c>
      <c r="O23" s="100">
        <v>72.990631461965734</v>
      </c>
      <c r="P23" s="100">
        <v>73.222015353691717</v>
      </c>
      <c r="Q23" s="100">
        <v>74.173008271199421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27.778115170028595</v>
      </c>
      <c r="C25" s="100">
        <v>28.059066526287332</v>
      </c>
      <c r="D25" s="100">
        <v>28.249178232031234</v>
      </c>
      <c r="E25" s="100">
        <v>29.050313283870413</v>
      </c>
      <c r="F25" s="100">
        <v>29.493152936283476</v>
      </c>
      <c r="G25" s="100">
        <v>29.135686992058055</v>
      </c>
      <c r="H25" s="100">
        <v>30.008726360461885</v>
      </c>
      <c r="I25" s="100">
        <v>29.885093190713413</v>
      </c>
      <c r="J25" s="100">
        <v>30.30254630339574</v>
      </c>
      <c r="K25" s="100">
        <v>30.460406617525262</v>
      </c>
      <c r="L25" s="100">
        <v>32.432408892751901</v>
      </c>
      <c r="M25" s="100">
        <v>35.389179375360818</v>
      </c>
      <c r="N25" s="100">
        <v>37.436234261850039</v>
      </c>
      <c r="O25" s="100">
        <v>38.633518199740642</v>
      </c>
      <c r="P25" s="100">
        <v>39.050087454721904</v>
      </c>
      <c r="Q25" s="100">
        <v>39.626953922615229</v>
      </c>
    </row>
    <row r="26" spans="1:17" ht="12" customHeight="1" x14ac:dyDescent="0.25">
      <c r="A26" s="88" t="s">
        <v>30</v>
      </c>
      <c r="B26" s="22">
        <v>57.118788441407496</v>
      </c>
      <c r="C26" s="22">
        <v>59.137963154541183</v>
      </c>
      <c r="D26" s="22">
        <v>59.201474758635428</v>
      </c>
      <c r="E26" s="22">
        <v>60.229265966489173</v>
      </c>
      <c r="F26" s="22">
        <v>63.025624903512806</v>
      </c>
      <c r="G26" s="22">
        <v>65.988013641751763</v>
      </c>
      <c r="H26" s="22">
        <v>68.446572870664468</v>
      </c>
      <c r="I26" s="22">
        <v>70.784204706768563</v>
      </c>
      <c r="J26" s="22">
        <v>70.094384081912523</v>
      </c>
      <c r="K26" s="22">
        <v>62.405586383421884</v>
      </c>
      <c r="L26" s="22">
        <v>60.747157174003128</v>
      </c>
      <c r="M26" s="22">
        <v>60.470267255255003</v>
      </c>
      <c r="N26" s="22">
        <v>59.648191186818707</v>
      </c>
      <c r="O26" s="22">
        <v>59.721319897598157</v>
      </c>
      <c r="P26" s="22">
        <v>62.233336815941755</v>
      </c>
      <c r="Q26" s="22">
        <v>66.418145263789327</v>
      </c>
    </row>
    <row r="27" spans="1:17" ht="12" customHeight="1" x14ac:dyDescent="0.25">
      <c r="A27" s="93" t="s">
        <v>33</v>
      </c>
      <c r="B27" s="107">
        <v>0</v>
      </c>
      <c r="C27" s="107">
        <v>0</v>
      </c>
      <c r="D27" s="107">
        <v>0</v>
      </c>
      <c r="E27" s="107">
        <v>0.37781999999999999</v>
      </c>
      <c r="F27" s="107">
        <v>0.47538999999999987</v>
      </c>
      <c r="G27" s="107">
        <v>0.59711311729072247</v>
      </c>
      <c r="H27" s="107">
        <v>0.72463</v>
      </c>
      <c r="I27" s="107">
        <v>0.90122999999999964</v>
      </c>
      <c r="J27" s="107">
        <v>1.19784</v>
      </c>
      <c r="K27" s="107">
        <v>1.4222599999999999</v>
      </c>
      <c r="L27" s="107">
        <v>1.9107558644508416</v>
      </c>
      <c r="M27" s="107">
        <v>2.3884524432711158</v>
      </c>
      <c r="N27" s="107">
        <v>2.8661690869777243</v>
      </c>
      <c r="O27" s="107">
        <v>3.1527740842263894</v>
      </c>
      <c r="P27" s="107">
        <v>3.6304472067819242</v>
      </c>
      <c r="Q27" s="107">
        <v>3.8931881150281802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7">SUM(B30:B33)</f>
        <v>128.80578560252121</v>
      </c>
      <c r="C29" s="101">
        <f t="shared" ref="C29:Q29" si="8">SUM(C30:C33)</f>
        <v>134.62276928409125</v>
      </c>
      <c r="D29" s="101">
        <f t="shared" si="8"/>
        <v>137.06742798861004</v>
      </c>
      <c r="E29" s="101">
        <f t="shared" si="8"/>
        <v>139.46323333686877</v>
      </c>
      <c r="F29" s="101">
        <f t="shared" si="8"/>
        <v>144.38737793882248</v>
      </c>
      <c r="G29" s="101">
        <f t="shared" si="8"/>
        <v>151.04419038888193</v>
      </c>
      <c r="H29" s="101">
        <f t="shared" si="8"/>
        <v>158.74562114271043</v>
      </c>
      <c r="I29" s="101">
        <f t="shared" si="8"/>
        <v>166.94133635155512</v>
      </c>
      <c r="J29" s="101">
        <f t="shared" si="8"/>
        <v>172.4482342079622</v>
      </c>
      <c r="K29" s="101">
        <f t="shared" si="8"/>
        <v>167.81684884828408</v>
      </c>
      <c r="L29" s="101">
        <f t="shared" si="8"/>
        <v>171.99012231042954</v>
      </c>
      <c r="M29" s="101">
        <f t="shared" si="8"/>
        <v>174.94305115238052</v>
      </c>
      <c r="N29" s="101">
        <f t="shared" si="8"/>
        <v>176.4666319587144</v>
      </c>
      <c r="O29" s="101">
        <f t="shared" si="8"/>
        <v>179.64979530724258</v>
      </c>
      <c r="P29" s="101">
        <f t="shared" si="8"/>
        <v>185.1220497630112</v>
      </c>
      <c r="Q29" s="101">
        <f t="shared" si="8"/>
        <v>190.06225577016272</v>
      </c>
    </row>
    <row r="30" spans="1:17" ht="12" customHeight="1" x14ac:dyDescent="0.25">
      <c r="A30" s="88" t="s">
        <v>66</v>
      </c>
      <c r="B30" s="100">
        <v>0</v>
      </c>
      <c r="C30" s="100">
        <v>0</v>
      </c>
      <c r="D30" s="100">
        <v>0</v>
      </c>
      <c r="E30" s="100">
        <v>0</v>
      </c>
      <c r="F30" s="100">
        <v>0</v>
      </c>
      <c r="G30" s="100">
        <v>0</v>
      </c>
      <c r="H30" s="100">
        <v>0</v>
      </c>
      <c r="I30" s="100">
        <v>0</v>
      </c>
      <c r="J30" s="100">
        <v>0</v>
      </c>
      <c r="K30" s="100">
        <v>0</v>
      </c>
      <c r="L30" s="100">
        <v>0</v>
      </c>
      <c r="M30" s="100">
        <v>0</v>
      </c>
      <c r="N30" s="100">
        <v>0</v>
      </c>
      <c r="O30" s="100">
        <v>0</v>
      </c>
      <c r="P30" s="100">
        <v>0</v>
      </c>
      <c r="Q30" s="100">
        <v>0</v>
      </c>
    </row>
    <row r="31" spans="1:17" ht="12" customHeight="1" x14ac:dyDescent="0.25">
      <c r="A31" s="88" t="s">
        <v>98</v>
      </c>
      <c r="B31" s="100">
        <v>48.710187682399614</v>
      </c>
      <c r="C31" s="100">
        <v>58.981363572329165</v>
      </c>
      <c r="D31" s="100">
        <v>59.861290691378287</v>
      </c>
      <c r="E31" s="100">
        <v>59.984441153481477</v>
      </c>
      <c r="F31" s="100">
        <v>62.489180021346925</v>
      </c>
      <c r="G31" s="100">
        <v>63.882462855614655</v>
      </c>
      <c r="H31" s="100">
        <v>64.890319733382654</v>
      </c>
      <c r="I31" s="100">
        <v>67.975350051714514</v>
      </c>
      <c r="J31" s="100">
        <v>71.854208962166126</v>
      </c>
      <c r="K31" s="100">
        <v>72.615073949581728</v>
      </c>
      <c r="L31" s="100">
        <v>74.680487558520824</v>
      </c>
      <c r="M31" s="100">
        <v>76.038297326026452</v>
      </c>
      <c r="N31" s="100">
        <v>76.300978286373649</v>
      </c>
      <c r="O31" s="100">
        <v>78.002210879636536</v>
      </c>
      <c r="P31" s="100">
        <v>78.749620279736689</v>
      </c>
      <c r="Q31" s="100">
        <v>78.828158606245111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80.095597920121591</v>
      </c>
      <c r="C33" s="18">
        <v>75.641405711762076</v>
      </c>
      <c r="D33" s="18">
        <v>77.206137297231749</v>
      </c>
      <c r="E33" s="18">
        <v>79.478792183387299</v>
      </c>
      <c r="F33" s="18">
        <v>81.898197917475557</v>
      </c>
      <c r="G33" s="18">
        <v>87.161727533267282</v>
      </c>
      <c r="H33" s="18">
        <v>93.855301409327794</v>
      </c>
      <c r="I33" s="18">
        <v>98.965986299840608</v>
      </c>
      <c r="J33" s="18">
        <v>100.59402524579608</v>
      </c>
      <c r="K33" s="18">
        <v>95.201774898702354</v>
      </c>
      <c r="L33" s="18">
        <v>97.309634751908717</v>
      </c>
      <c r="M33" s="18">
        <v>98.904753826354053</v>
      </c>
      <c r="N33" s="18">
        <v>100.16565367234075</v>
      </c>
      <c r="O33" s="18">
        <v>101.64758442760603</v>
      </c>
      <c r="P33" s="18">
        <v>106.37242948327452</v>
      </c>
      <c r="Q33" s="18">
        <v>111.23409716391762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>
        <f>IF(SER_hh_tes!B3=0,"",SER_hh_tes!B3/SER_hh_fec!B3)</f>
        <v>0.61947960095915222</v>
      </c>
      <c r="C3" s="115">
        <f>IF(SER_hh_tes!C3=0,"",SER_hh_tes!C3/SER_hh_fec!C3)</f>
        <v>0.63709140686533028</v>
      </c>
      <c r="D3" s="115">
        <f>IF(SER_hh_tes!D3=0,"",SER_hh_tes!D3/SER_hh_fec!D3)</f>
        <v>0.63959664017569584</v>
      </c>
      <c r="E3" s="115">
        <f>IF(SER_hh_tes!E3=0,"",SER_hh_tes!E3/SER_hh_fec!E3)</f>
        <v>0.63598669748204728</v>
      </c>
      <c r="F3" s="115">
        <f>IF(SER_hh_tes!F3=0,"",SER_hh_tes!F3/SER_hh_fec!F3)</f>
        <v>0.63896768182067654</v>
      </c>
      <c r="G3" s="115">
        <f>IF(SER_hh_tes!G3=0,"",SER_hh_tes!G3/SER_hh_fec!G3)</f>
        <v>0.67038060925302656</v>
      </c>
      <c r="H3" s="115">
        <f>IF(SER_hh_tes!H3=0,"",SER_hh_tes!H3/SER_hh_fec!H3)</f>
        <v>0.67057542991246233</v>
      </c>
      <c r="I3" s="115">
        <f>IF(SER_hh_tes!I3=0,"",SER_hh_tes!I3/SER_hh_fec!I3)</f>
        <v>0.68385714685933274</v>
      </c>
      <c r="J3" s="115">
        <f>IF(SER_hh_tes!J3=0,"",SER_hh_tes!J3/SER_hh_fec!J3)</f>
        <v>0.68897003801766754</v>
      </c>
      <c r="K3" s="115">
        <f>IF(SER_hh_tes!K3=0,"",SER_hh_tes!K3/SER_hh_fec!K3)</f>
        <v>0.69848869776878231</v>
      </c>
      <c r="L3" s="115">
        <f>IF(SER_hh_tes!L3=0,"",SER_hh_tes!L3/SER_hh_fec!L3)</f>
        <v>0.7065635098179267</v>
      </c>
      <c r="M3" s="115">
        <f>IF(SER_hh_tes!M3=0,"",SER_hh_tes!M3/SER_hh_fec!M3)</f>
        <v>0.71196932244669586</v>
      </c>
      <c r="N3" s="115">
        <f>IF(SER_hh_tes!N3=0,"",SER_hh_tes!N3/SER_hh_fec!N3)</f>
        <v>0.72177481854205738</v>
      </c>
      <c r="O3" s="115">
        <f>IF(SER_hh_tes!O3=0,"",SER_hh_tes!O3/SER_hh_fec!O3)</f>
        <v>0.73116534686232537</v>
      </c>
      <c r="P3" s="115">
        <f>IF(SER_hh_tes!P3=0,"",SER_hh_tes!P3/SER_hh_fec!P3)</f>
        <v>0.74238165887589147</v>
      </c>
      <c r="Q3" s="115">
        <f>IF(SER_hh_tes!Q3=0,"",SER_hh_tes!Q3/SER_hh_fec!Q3)</f>
        <v>0.75650106316052312</v>
      </c>
    </row>
    <row r="4" spans="1:17" ht="12.95" customHeight="1" x14ac:dyDescent="0.25">
      <c r="A4" s="90" t="s">
        <v>44</v>
      </c>
      <c r="B4" s="110">
        <f>IF(SER_hh_tes!B4=0,"",SER_hh_tes!B4/SER_hh_fec!B4)</f>
        <v>0.62542801816823801</v>
      </c>
      <c r="C4" s="110">
        <f>IF(SER_hh_tes!C4=0,"",SER_hh_tes!C4/SER_hh_fec!C4)</f>
        <v>0.64652106174070356</v>
      </c>
      <c r="D4" s="110">
        <f>IF(SER_hh_tes!D4=0,"",SER_hh_tes!D4/SER_hh_fec!D4)</f>
        <v>0.64870545775091515</v>
      </c>
      <c r="E4" s="110">
        <f>IF(SER_hh_tes!E4=0,"",SER_hh_tes!E4/SER_hh_fec!E4)</f>
        <v>0.64189445121587552</v>
      </c>
      <c r="F4" s="110">
        <f>IF(SER_hh_tes!F4=0,"",SER_hh_tes!F4/SER_hh_fec!F4)</f>
        <v>0.6441734445663081</v>
      </c>
      <c r="G4" s="110">
        <f>IF(SER_hh_tes!G4=0,"",SER_hh_tes!G4/SER_hh_fec!G4)</f>
        <v>0.6810161072803449</v>
      </c>
      <c r="H4" s="110">
        <f>IF(SER_hh_tes!H4=0,"",SER_hh_tes!H4/SER_hh_fec!H4)</f>
        <v>0.6789483774072943</v>
      </c>
      <c r="I4" s="110">
        <f>IF(SER_hh_tes!I4=0,"",SER_hh_tes!I4/SER_hh_fec!I4)</f>
        <v>0.69349364730430185</v>
      </c>
      <c r="J4" s="110">
        <f>IF(SER_hh_tes!J4=0,"",SER_hh_tes!J4/SER_hh_fec!J4)</f>
        <v>0.69781304981885828</v>
      </c>
      <c r="K4" s="110">
        <f>IF(SER_hh_tes!K4=0,"",SER_hh_tes!K4/SER_hh_fec!K4)</f>
        <v>0.70835986301940668</v>
      </c>
      <c r="L4" s="110">
        <f>IF(SER_hh_tes!L4=0,"",SER_hh_tes!L4/SER_hh_fec!L4)</f>
        <v>0.71647044568354523</v>
      </c>
      <c r="M4" s="110">
        <f>IF(SER_hh_tes!M4=0,"",SER_hh_tes!M4/SER_hh_fec!M4)</f>
        <v>0.7224414186779452</v>
      </c>
      <c r="N4" s="110">
        <f>IF(SER_hh_tes!N4=0,"",SER_hh_tes!N4/SER_hh_fec!N4)</f>
        <v>0.73350351720611318</v>
      </c>
      <c r="O4" s="110">
        <f>IF(SER_hh_tes!O4=0,"",SER_hh_tes!O4/SER_hh_fec!O4)</f>
        <v>0.74440919438127062</v>
      </c>
      <c r="P4" s="110">
        <f>IF(SER_hh_tes!P4=0,"",SER_hh_tes!P4/SER_hh_fec!P4)</f>
        <v>0.75823162676129208</v>
      </c>
      <c r="Q4" s="110">
        <f>IF(SER_hh_tes!Q4=0,"",SER_hh_tes!Q4/SER_hh_fec!Q4)</f>
        <v>0.7733052376274302</v>
      </c>
    </row>
    <row r="5" spans="1:17" ht="12" customHeight="1" x14ac:dyDescent="0.25">
      <c r="A5" s="88" t="s">
        <v>38</v>
      </c>
      <c r="B5" s="109">
        <f>IF(SER_hh_tes!B5=0,"",SER_hh_tes!B5/SER_hh_fec!B5)</f>
        <v>0.49134716799917322</v>
      </c>
      <c r="C5" s="109">
        <f>IF(SER_hh_tes!C5=0,"",SER_hh_tes!C5/SER_hh_fec!C5)</f>
        <v>0.49134716799917322</v>
      </c>
      <c r="D5" s="109">
        <f>IF(SER_hh_tes!D5=0,"",SER_hh_tes!D5/SER_hh_fec!D5)</f>
        <v>0.49203726835010797</v>
      </c>
      <c r="E5" s="109">
        <f>IF(SER_hh_tes!E5=0,"",SER_hh_tes!E5/SER_hh_fec!E5)</f>
        <v>0.49364673950690391</v>
      </c>
      <c r="F5" s="109">
        <f>IF(SER_hh_tes!F5=0,"",SER_hh_tes!F5/SER_hh_fec!F5)</f>
        <v>0.49556813782517606</v>
      </c>
      <c r="G5" s="109">
        <f>IF(SER_hh_tes!G5=0,"",SER_hh_tes!G5/SER_hh_fec!G5)</f>
        <v>0.50155256070726917</v>
      </c>
      <c r="H5" s="109">
        <f>IF(SER_hh_tes!H5=0,"",SER_hh_tes!H5/SER_hh_fec!H5)</f>
        <v>0.50665061101064734</v>
      </c>
      <c r="I5" s="109">
        <f>IF(SER_hh_tes!I5=0,"",SER_hh_tes!I5/SER_hh_fec!I5)</f>
        <v>0.51900506265731361</v>
      </c>
      <c r="J5" s="109">
        <f>IF(SER_hh_tes!J5=0,"",SER_hh_tes!J5/SER_hh_fec!J5)</f>
        <v>0.51908271042619136</v>
      </c>
      <c r="K5" s="109">
        <f>IF(SER_hh_tes!K5=0,"",SER_hh_tes!K5/SER_hh_fec!K5)</f>
        <v>0.52298542760175359</v>
      </c>
      <c r="L5" s="109">
        <f>IF(SER_hh_tes!L5=0,"",SER_hh_tes!L5/SER_hh_fec!L5)</f>
        <v>0.52760715212806031</v>
      </c>
      <c r="M5" s="109">
        <f>IF(SER_hh_tes!M5=0,"",SER_hh_tes!M5/SER_hh_fec!M5)</f>
        <v>0.52777450359160472</v>
      </c>
      <c r="N5" s="109">
        <f>IF(SER_hh_tes!N5=0,"",SER_hh_tes!N5/SER_hh_fec!N5)</f>
        <v>0.52811767540792809</v>
      </c>
      <c r="O5" s="109">
        <f>IF(SER_hh_tes!O5=0,"",SER_hh_tes!O5/SER_hh_fec!O5)</f>
        <v>0.52816401054579043</v>
      </c>
      <c r="P5" s="109">
        <f>IF(SER_hh_tes!P5=0,"",SER_hh_tes!P5/SER_hh_fec!P5)</f>
        <v>0.52868313936024991</v>
      </c>
      <c r="Q5" s="109">
        <f>IF(SER_hh_tes!Q5=0,"",SER_hh_tes!Q5/SER_hh_fec!Q5)</f>
        <v>0.53015132384303087</v>
      </c>
    </row>
    <row r="6" spans="1:17" ht="12" customHeight="1" x14ac:dyDescent="0.25">
      <c r="A6" s="88" t="s">
        <v>66</v>
      </c>
      <c r="B6" s="109" t="str">
        <f>IF(SER_hh_tes!B6=0,"",SER_hh_tes!B6/SER_hh_fec!B6)</f>
        <v/>
      </c>
      <c r="C6" s="109" t="str">
        <f>IF(SER_hh_tes!C6=0,"",SER_hh_tes!C6/SER_hh_fec!C6)</f>
        <v/>
      </c>
      <c r="D6" s="109" t="str">
        <f>IF(SER_hh_tes!D6=0,"",SER_hh_tes!D6/SER_hh_fec!D6)</f>
        <v/>
      </c>
      <c r="E6" s="109" t="str">
        <f>IF(SER_hh_tes!E6=0,"",SER_hh_tes!E6/SER_hh_fec!E6)</f>
        <v/>
      </c>
      <c r="F6" s="109" t="str">
        <f>IF(SER_hh_tes!F6=0,"",SER_hh_tes!F6/SER_hh_fec!F6)</f>
        <v/>
      </c>
      <c r="G6" s="109" t="str">
        <f>IF(SER_hh_tes!G6=0,"",SER_hh_tes!G6/SER_hh_fec!G6)</f>
        <v/>
      </c>
      <c r="H6" s="109" t="str">
        <f>IF(SER_hh_tes!H6=0,"",SER_hh_tes!H6/SER_hh_fec!H6)</f>
        <v/>
      </c>
      <c r="I6" s="109" t="str">
        <f>IF(SER_hh_tes!I6=0,"",SER_hh_tes!I6/SER_hh_fec!I6)</f>
        <v/>
      </c>
      <c r="J6" s="109" t="str">
        <f>IF(SER_hh_tes!J6=0,"",SER_hh_tes!J6/SER_hh_fec!J6)</f>
        <v/>
      </c>
      <c r="K6" s="109" t="str">
        <f>IF(SER_hh_tes!K6=0,"",SER_hh_tes!K6/SER_hh_fec!K6)</f>
        <v/>
      </c>
      <c r="L6" s="109" t="str">
        <f>IF(SER_hh_tes!L6=0,"",SER_hh_tes!L6/SER_hh_fec!L6)</f>
        <v/>
      </c>
      <c r="M6" s="109" t="str">
        <f>IF(SER_hh_tes!M6=0,"",SER_hh_tes!M6/SER_hh_fec!M6)</f>
        <v/>
      </c>
      <c r="N6" s="109" t="str">
        <f>IF(SER_hh_tes!N6=0,"",SER_hh_tes!N6/SER_hh_fec!N6)</f>
        <v/>
      </c>
      <c r="O6" s="109" t="str">
        <f>IF(SER_hh_tes!O6=0,"",SER_hh_tes!O6/SER_hh_fec!O6)</f>
        <v/>
      </c>
      <c r="P6" s="109" t="str">
        <f>IF(SER_hh_tes!P6=0,"",SER_hh_tes!P6/SER_hh_fec!P6)</f>
        <v/>
      </c>
      <c r="Q6" s="109" t="str">
        <f>IF(SER_hh_tes!Q6=0,"",SER_hh_tes!Q6/SER_hh_fec!Q6)</f>
        <v/>
      </c>
    </row>
    <row r="7" spans="1:17" ht="12" customHeight="1" x14ac:dyDescent="0.25">
      <c r="A7" s="88" t="s">
        <v>99</v>
      </c>
      <c r="B7" s="109">
        <f>IF(SER_hh_tes!B7=0,"",SER_hh_tes!B7/SER_hh_fec!B7)</f>
        <v>0.56693903999904605</v>
      </c>
      <c r="C7" s="109">
        <f>IF(SER_hh_tes!C7=0,"",SER_hh_tes!C7/SER_hh_fec!C7)</f>
        <v>0.5704852359481698</v>
      </c>
      <c r="D7" s="109">
        <f>IF(SER_hh_tes!D7=0,"",SER_hh_tes!D7/SER_hh_fec!D7)</f>
        <v>0.59338109346229273</v>
      </c>
      <c r="E7" s="109">
        <f>IF(SER_hh_tes!E7=0,"",SER_hh_tes!E7/SER_hh_fec!E7)</f>
        <v>0.59607211195697396</v>
      </c>
      <c r="F7" s="109">
        <f>IF(SER_hh_tes!F7=0,"",SER_hh_tes!F7/SER_hh_fec!F7)</f>
        <v>0.59770510916907982</v>
      </c>
      <c r="G7" s="109">
        <f>IF(SER_hh_tes!G7=0,"",SER_hh_tes!G7/SER_hh_fec!G7)</f>
        <v>0.59944306691107452</v>
      </c>
      <c r="H7" s="109">
        <f>IF(SER_hh_tes!H7=0,"",SER_hh_tes!H7/SER_hh_fec!H7)</f>
        <v>0.61291745675220122</v>
      </c>
      <c r="I7" s="109">
        <f>IF(SER_hh_tes!I7=0,"",SER_hh_tes!I7/SER_hh_fec!I7)</f>
        <v>0.61572309615066223</v>
      </c>
      <c r="J7" s="109">
        <f>IF(SER_hh_tes!J7=0,"",SER_hh_tes!J7/SER_hh_fec!J7)</f>
        <v>0.61711237668897145</v>
      </c>
      <c r="K7" s="109">
        <f>IF(SER_hh_tes!K7=0,"",SER_hh_tes!K7/SER_hh_fec!K7)</f>
        <v>0.61859757758004141</v>
      </c>
      <c r="L7" s="109">
        <f>IF(SER_hh_tes!L7=0,"",SER_hh_tes!L7/SER_hh_fec!L7)</f>
        <v>0.61992349586859308</v>
      </c>
      <c r="M7" s="109">
        <f>IF(SER_hh_tes!M7=0,"",SER_hh_tes!M7/SER_hh_fec!M7)</f>
        <v>0.62149114495770708</v>
      </c>
      <c r="N7" s="109">
        <f>IF(SER_hh_tes!N7=0,"",SER_hh_tes!N7/SER_hh_fec!N7)</f>
        <v>0.62505052898449853</v>
      </c>
      <c r="O7" s="109">
        <f>IF(SER_hh_tes!O7=0,"",SER_hh_tes!O7/SER_hh_fec!O7)</f>
        <v>0.62650375768766942</v>
      </c>
      <c r="P7" s="109">
        <f>IF(SER_hh_tes!P7=0,"",SER_hh_tes!P7/SER_hh_fec!P7)</f>
        <v>0.62814411856518226</v>
      </c>
      <c r="Q7" s="109">
        <f>IF(SER_hh_tes!Q7=0,"",SER_hh_tes!Q7/SER_hh_fec!Q7)</f>
        <v>0.63572975157933809</v>
      </c>
    </row>
    <row r="8" spans="1:17" ht="12" customHeight="1" x14ac:dyDescent="0.25">
      <c r="A8" s="88" t="s">
        <v>101</v>
      </c>
      <c r="B8" s="109" t="str">
        <f>IF(SER_hh_tes!B8=0,"",SER_hh_tes!B8/SER_hh_fec!B8)</f>
        <v/>
      </c>
      <c r="C8" s="109" t="str">
        <f>IF(SER_hh_tes!C8=0,"",SER_hh_tes!C8/SER_hh_fec!C8)</f>
        <v/>
      </c>
      <c r="D8" s="109" t="str">
        <f>IF(SER_hh_tes!D8=0,"",SER_hh_tes!D8/SER_hh_fec!D8)</f>
        <v/>
      </c>
      <c r="E8" s="109" t="str">
        <f>IF(SER_hh_tes!E8=0,"",SER_hh_tes!E8/SER_hh_fec!E8)</f>
        <v/>
      </c>
      <c r="F8" s="109" t="str">
        <f>IF(SER_hh_tes!F8=0,"",SER_hh_tes!F8/SER_hh_fec!F8)</f>
        <v/>
      </c>
      <c r="G8" s="109">
        <f>IF(SER_hh_tes!G8=0,"",SER_hh_tes!G8/SER_hh_fec!G8)</f>
        <v>0.98103647204544442</v>
      </c>
      <c r="H8" s="109">
        <f>IF(SER_hh_tes!H8=0,"",SER_hh_tes!H8/SER_hh_fec!H8)</f>
        <v>0.98670462306148721</v>
      </c>
      <c r="I8" s="109">
        <f>IF(SER_hh_tes!I8=0,"",SER_hh_tes!I8/SER_hh_fec!I8)</f>
        <v>0.99282834953034649</v>
      </c>
      <c r="J8" s="109">
        <f>IF(SER_hh_tes!J8=0,"",SER_hh_tes!J8/SER_hh_fec!J8)</f>
        <v>0.99766895980552683</v>
      </c>
      <c r="K8" s="109">
        <f>IF(SER_hh_tes!K8=0,"",SER_hh_tes!K8/SER_hh_fec!K8)</f>
        <v>1.0002423047335884</v>
      </c>
      <c r="L8" s="109">
        <f>IF(SER_hh_tes!L8=0,"",SER_hh_tes!L8/SER_hh_fec!L8)</f>
        <v>1.0013950710344892</v>
      </c>
      <c r="M8" s="109">
        <f>IF(SER_hh_tes!M8=0,"",SER_hh_tes!M8/SER_hh_fec!M8)</f>
        <v>1.0071657210821312</v>
      </c>
      <c r="N8" s="109">
        <f>IF(SER_hh_tes!N8=0,"",SER_hh_tes!N8/SER_hh_fec!N8)</f>
        <v>1.0166840461305657</v>
      </c>
      <c r="O8" s="109">
        <f>IF(SER_hh_tes!O8=0,"",SER_hh_tes!O8/SER_hh_fec!O8)</f>
        <v>1.0310135307578825</v>
      </c>
      <c r="P8" s="109">
        <f>IF(SER_hh_tes!P8=0,"",SER_hh_tes!P8/SER_hh_fec!P8)</f>
        <v>1.0453809891752937</v>
      </c>
      <c r="Q8" s="109">
        <f>IF(SER_hh_tes!Q8=0,"",SER_hh_tes!Q8/SER_hh_fec!Q8)</f>
        <v>1.0538147619421485</v>
      </c>
    </row>
    <row r="9" spans="1:17" ht="12" customHeight="1" x14ac:dyDescent="0.25">
      <c r="A9" s="88" t="s">
        <v>106</v>
      </c>
      <c r="B9" s="109">
        <f>IF(SER_hh_tes!B9=0,"",SER_hh_tes!B9/SER_hh_fec!B9)</f>
        <v>0.60569449202595416</v>
      </c>
      <c r="C9" s="109">
        <f>IF(SER_hh_tes!C9=0,"",SER_hh_tes!C9/SER_hh_fec!C9)</f>
        <v>0.61424149581344689</v>
      </c>
      <c r="D9" s="109">
        <f>IF(SER_hh_tes!D9=0,"",SER_hh_tes!D9/SER_hh_fec!D9)</f>
        <v>0.62057533057651237</v>
      </c>
      <c r="E9" s="109">
        <f>IF(SER_hh_tes!E9=0,"",SER_hh_tes!E9/SER_hh_fec!E9)</f>
        <v>0.62709400186003994</v>
      </c>
      <c r="F9" s="109">
        <f>IF(SER_hh_tes!F9=0,"",SER_hh_tes!F9/SER_hh_fec!F9)</f>
        <v>0.6345308216301403</v>
      </c>
      <c r="G9" s="109">
        <f>IF(SER_hh_tes!G9=0,"",SER_hh_tes!G9/SER_hh_fec!G9)</f>
        <v>0.65093288649383474</v>
      </c>
      <c r="H9" s="109">
        <f>IF(SER_hh_tes!H9=0,"",SER_hh_tes!H9/SER_hh_fec!H9)</f>
        <v>0.6587175547218409</v>
      </c>
      <c r="I9" s="109">
        <f>IF(SER_hh_tes!I9=0,"",SER_hh_tes!I9/SER_hh_fec!I9)</f>
        <v>0.66652786748138482</v>
      </c>
      <c r="J9" s="109">
        <f>IF(SER_hh_tes!J9=0,"",SER_hh_tes!J9/SER_hh_fec!J9)</f>
        <v>0.67282585874295986</v>
      </c>
      <c r="K9" s="109">
        <f>IF(SER_hh_tes!K9=0,"",SER_hh_tes!K9/SER_hh_fec!K9)</f>
        <v>0.67596865129063122</v>
      </c>
      <c r="L9" s="109">
        <f>IF(SER_hh_tes!L9=0,"",SER_hh_tes!L9/SER_hh_fec!L9)</f>
        <v>0.67956391361922863</v>
      </c>
      <c r="M9" s="109">
        <f>IF(SER_hh_tes!M9=0,"",SER_hh_tes!M9/SER_hh_fec!M9)</f>
        <v>0.68591240651510055</v>
      </c>
      <c r="N9" s="109">
        <f>IF(SER_hh_tes!N9=0,"",SER_hh_tes!N9/SER_hh_fec!N9)</f>
        <v>0.69005054606001492</v>
      </c>
      <c r="O9" s="109">
        <f>IF(SER_hh_tes!O9=0,"",SER_hh_tes!O9/SER_hh_fec!O9)</f>
        <v>0.69538589374803517</v>
      </c>
      <c r="P9" s="109">
        <f>IF(SER_hh_tes!P9=0,"",SER_hh_tes!P9/SER_hh_fec!P9)</f>
        <v>0.70072060489834442</v>
      </c>
      <c r="Q9" s="109">
        <f>IF(SER_hh_tes!Q9=0,"",SER_hh_tes!Q9/SER_hh_fec!Q9)</f>
        <v>0.70695838063370553</v>
      </c>
    </row>
    <row r="10" spans="1:17" ht="12" customHeight="1" x14ac:dyDescent="0.25">
      <c r="A10" s="88" t="s">
        <v>34</v>
      </c>
      <c r="B10" s="109">
        <f>IF(SER_hh_tes!B10=0,"",SER_hh_tes!B10/SER_hh_fec!B10)</f>
        <v>0.46866960639921146</v>
      </c>
      <c r="C10" s="109">
        <f>IF(SER_hh_tes!C10=0,"",SER_hh_tes!C10/SER_hh_fec!C10)</f>
        <v>0.49817304994077177</v>
      </c>
      <c r="D10" s="109">
        <f>IF(SER_hh_tes!D10=0,"",SER_hh_tes!D10/SER_hh_fec!D10)</f>
        <v>0.50269042193501812</v>
      </c>
      <c r="E10" s="109">
        <f>IF(SER_hh_tes!E10=0,"",SER_hh_tes!E10/SER_hh_fec!E10)</f>
        <v>0.5109500291491923</v>
      </c>
      <c r="F10" s="109">
        <f>IF(SER_hh_tes!F10=0,"",SER_hh_tes!F10/SER_hh_fec!F10)</f>
        <v>0.51576944494714694</v>
      </c>
      <c r="G10" s="109">
        <f>IF(SER_hh_tes!G10=0,"",SER_hh_tes!G10/SER_hh_fec!G10)</f>
        <v>0.52242302714329381</v>
      </c>
      <c r="H10" s="109">
        <f>IF(SER_hh_tes!H10=0,"",SER_hh_tes!H10/SER_hh_fec!H10)</f>
        <v>0.52447625924136543</v>
      </c>
      <c r="I10" s="109">
        <f>IF(SER_hh_tes!I10=0,"",SER_hh_tes!I10/SER_hh_fec!I10)</f>
        <v>0.52940183202529345</v>
      </c>
      <c r="J10" s="109">
        <f>IF(SER_hh_tes!J10=0,"",SER_hh_tes!J10/SER_hh_fec!J10)</f>
        <v>0.53151224530465824</v>
      </c>
      <c r="K10" s="109">
        <f>IF(SER_hh_tes!K10=0,"",SER_hh_tes!K10/SER_hh_fec!K10)</f>
        <v>0.53299040507438977</v>
      </c>
      <c r="L10" s="109">
        <f>IF(SER_hh_tes!L10=0,"",SER_hh_tes!L10/SER_hh_fec!L10)</f>
        <v>0.54107998218262876</v>
      </c>
      <c r="M10" s="109">
        <f>IF(SER_hh_tes!M10=0,"",SER_hh_tes!M10/SER_hh_fec!M10)</f>
        <v>0.54503104084673981</v>
      </c>
      <c r="N10" s="109">
        <f>IF(SER_hh_tes!N10=0,"",SER_hh_tes!N10/SER_hh_fec!N10)</f>
        <v>0.54807230001738672</v>
      </c>
      <c r="O10" s="109">
        <f>IF(SER_hh_tes!O10=0,"",SER_hh_tes!O10/SER_hh_fec!O10)</f>
        <v>0.55193198786718078</v>
      </c>
      <c r="P10" s="109">
        <f>IF(SER_hh_tes!P10=0,"",SER_hh_tes!P10/SER_hh_fec!P10)</f>
        <v>0.55379211637079928</v>
      </c>
      <c r="Q10" s="109">
        <f>IF(SER_hh_tes!Q10=0,"",SER_hh_tes!Q10/SER_hh_fec!Q10)</f>
        <v>0.55638497044528012</v>
      </c>
    </row>
    <row r="11" spans="1:17" ht="12" customHeight="1" x14ac:dyDescent="0.25">
      <c r="A11" s="88" t="s">
        <v>61</v>
      </c>
      <c r="B11" s="109" t="str">
        <f>IF(SER_hh_tes!B11=0,"",SER_hh_tes!B11/SER_hh_fec!B11)</f>
        <v/>
      </c>
      <c r="C11" s="109" t="str">
        <f>IF(SER_hh_tes!C11=0,"",SER_hh_tes!C11/SER_hh_fec!C11)</f>
        <v/>
      </c>
      <c r="D11" s="109" t="str">
        <f>IF(SER_hh_tes!D11=0,"",SER_hh_tes!D11/SER_hh_fec!D11)</f>
        <v/>
      </c>
      <c r="E11" s="109" t="str">
        <f>IF(SER_hh_tes!E11=0,"",SER_hh_tes!E11/SER_hh_fec!E11)</f>
        <v/>
      </c>
      <c r="F11" s="109" t="str">
        <f>IF(SER_hh_tes!F11=0,"",SER_hh_tes!F11/SER_hh_fec!F11)</f>
        <v/>
      </c>
      <c r="G11" s="109" t="str">
        <f>IF(SER_hh_tes!G11=0,"",SER_hh_tes!G11/SER_hh_fec!G11)</f>
        <v/>
      </c>
      <c r="H11" s="109" t="str">
        <f>IF(SER_hh_tes!H11=0,"",SER_hh_tes!H11/SER_hh_fec!H11)</f>
        <v/>
      </c>
      <c r="I11" s="109" t="str">
        <f>IF(SER_hh_tes!I11=0,"",SER_hh_tes!I11/SER_hh_fec!I11)</f>
        <v/>
      </c>
      <c r="J11" s="109" t="str">
        <f>IF(SER_hh_tes!J11=0,"",SER_hh_tes!J11/SER_hh_fec!J11)</f>
        <v/>
      </c>
      <c r="K11" s="109" t="str">
        <f>IF(SER_hh_tes!K11=0,"",SER_hh_tes!K11/SER_hh_fec!K11)</f>
        <v/>
      </c>
      <c r="L11" s="109" t="str">
        <f>IF(SER_hh_tes!L11=0,"",SER_hh_tes!L11/SER_hh_fec!L11)</f>
        <v/>
      </c>
      <c r="M11" s="109" t="str">
        <f>IF(SER_hh_tes!M11=0,"",SER_hh_tes!M11/SER_hh_fec!M11)</f>
        <v/>
      </c>
      <c r="N11" s="109" t="str">
        <f>IF(SER_hh_tes!N11=0,"",SER_hh_tes!N11/SER_hh_fec!N11)</f>
        <v/>
      </c>
      <c r="O11" s="109" t="str">
        <f>IF(SER_hh_tes!O11=0,"",SER_hh_tes!O11/SER_hh_fec!O11)</f>
        <v/>
      </c>
      <c r="P11" s="109" t="str">
        <f>IF(SER_hh_tes!P11=0,"",SER_hh_tes!P11/SER_hh_fec!P11)</f>
        <v/>
      </c>
      <c r="Q11" s="109" t="str">
        <f>IF(SER_hh_tes!Q11=0,"",SER_hh_tes!Q11/SER_hh_fec!Q11)</f>
        <v/>
      </c>
    </row>
    <row r="12" spans="1:17" ht="12" customHeight="1" x14ac:dyDescent="0.25">
      <c r="A12" s="88" t="s">
        <v>42</v>
      </c>
      <c r="B12" s="109">
        <f>IF(SER_hh_tes!B12=0,"",SER_hh_tes!B12/SER_hh_fec!B12)</f>
        <v>0.71992259047497897</v>
      </c>
      <c r="C12" s="109">
        <f>IF(SER_hh_tes!C12=0,"",SER_hh_tes!C12/SER_hh_fec!C12)</f>
        <v>0.7219347173776357</v>
      </c>
      <c r="D12" s="109">
        <f>IF(SER_hh_tes!D12=0,"",SER_hh_tes!D12/SER_hh_fec!D12)</f>
        <v>0.72382315147990206</v>
      </c>
      <c r="E12" s="109">
        <f>IF(SER_hh_tes!E12=0,"",SER_hh_tes!E12/SER_hh_fec!E12)</f>
        <v>0.7261892705844406</v>
      </c>
      <c r="F12" s="109">
        <f>IF(SER_hh_tes!F12=0,"",SER_hh_tes!F12/SER_hh_fec!F12)</f>
        <v>0.72907683913630661</v>
      </c>
      <c r="G12" s="109">
        <f>IF(SER_hh_tes!G12=0,"",SER_hh_tes!G12/SER_hh_fec!G12)</f>
        <v>0.73225432027837323</v>
      </c>
      <c r="H12" s="109">
        <f>IF(SER_hh_tes!H12=0,"",SER_hh_tes!H12/SER_hh_fec!H12)</f>
        <v>0.73310586051674254</v>
      </c>
      <c r="I12" s="109">
        <f>IF(SER_hh_tes!I12=0,"",SER_hh_tes!I12/SER_hh_fec!I12)</f>
        <v>0.73614233067027701</v>
      </c>
      <c r="J12" s="109">
        <f>IF(SER_hh_tes!J12=0,"",SER_hh_tes!J12/SER_hh_fec!J12)</f>
        <v>0.73907659621573019</v>
      </c>
      <c r="K12" s="109">
        <f>IF(SER_hh_tes!K12=0,"",SER_hh_tes!K12/SER_hh_fec!K12)</f>
        <v>0.74377196221498376</v>
      </c>
      <c r="L12" s="109">
        <f>IF(SER_hh_tes!L12=0,"",SER_hh_tes!L12/SER_hh_fec!L12)</f>
        <v>0.75885294530613301</v>
      </c>
      <c r="M12" s="109">
        <f>IF(SER_hh_tes!M12=0,"",SER_hh_tes!M12/SER_hh_fec!M12)</f>
        <v>0.76304691272180425</v>
      </c>
      <c r="N12" s="109">
        <f>IF(SER_hh_tes!N12=0,"",SER_hh_tes!N12/SER_hh_fec!N12)</f>
        <v>0.76759479222040761</v>
      </c>
      <c r="O12" s="109">
        <f>IF(SER_hh_tes!O12=0,"",SER_hh_tes!O12/SER_hh_fec!O12)</f>
        <v>0.77051650050257625</v>
      </c>
      <c r="P12" s="109">
        <f>IF(SER_hh_tes!P12=0,"",SER_hh_tes!P12/SER_hh_fec!P12)</f>
        <v>0.77463523470435747</v>
      </c>
      <c r="Q12" s="109">
        <f>IF(SER_hh_tes!Q12=0,"",SER_hh_tes!Q12/SER_hh_fec!Q12)</f>
        <v>0.77876796346638366</v>
      </c>
    </row>
    <row r="13" spans="1:17" ht="12" customHeight="1" x14ac:dyDescent="0.25">
      <c r="A13" s="88" t="s">
        <v>105</v>
      </c>
      <c r="B13" s="109">
        <f>IF(SER_hh_tes!B13=0,"",SER_hh_tes!B13/SER_hh_fec!B13)</f>
        <v>1.1338780799980921</v>
      </c>
      <c r="C13" s="109">
        <f>IF(SER_hh_tes!C13=0,"",SER_hh_tes!C13/SER_hh_fec!C13)</f>
        <v>1.155120567210923</v>
      </c>
      <c r="D13" s="109">
        <f>IF(SER_hh_tes!D13=0,"",SER_hh_tes!D13/SER_hh_fec!D13)</f>
        <v>1.1652176121709226</v>
      </c>
      <c r="E13" s="109">
        <f>IF(SER_hh_tes!E13=0,"",SER_hh_tes!E13/SER_hh_fec!E13)</f>
        <v>1.1741893259036593</v>
      </c>
      <c r="F13" s="109">
        <f>IF(SER_hh_tes!F13=0,"",SER_hh_tes!F13/SER_hh_fec!F13)</f>
        <v>1.1774796365072959</v>
      </c>
      <c r="G13" s="109">
        <f>IF(SER_hh_tes!G13=0,"",SER_hh_tes!G13/SER_hh_fec!G13)</f>
        <v>1.1821205019741778</v>
      </c>
      <c r="H13" s="109">
        <f>IF(SER_hh_tes!H13=0,"",SER_hh_tes!H13/SER_hh_fec!H13)</f>
        <v>1.1846536903221727</v>
      </c>
      <c r="I13" s="109">
        <f>IF(SER_hh_tes!I13=0,"",SER_hh_tes!I13/SER_hh_fec!I13)</f>
        <v>1.1862942921534576</v>
      </c>
      <c r="J13" s="109">
        <f>IF(SER_hh_tes!J13=0,"",SER_hh_tes!J13/SER_hh_fec!J13)</f>
        <v>1.1872015891794423</v>
      </c>
      <c r="K13" s="109">
        <f>IF(SER_hh_tes!K13=0,"",SER_hh_tes!K13/SER_hh_fec!K13)</f>
        <v>1.1879225097389079</v>
      </c>
      <c r="L13" s="109">
        <f>IF(SER_hh_tes!L13=0,"",SER_hh_tes!L13/SER_hh_fec!L13)</f>
        <v>1.2034677884424063</v>
      </c>
      <c r="M13" s="109">
        <f>IF(SER_hh_tes!M13=0,"",SER_hh_tes!M13/SER_hh_fec!M13)</f>
        <v>1.2380806008196084</v>
      </c>
      <c r="N13" s="109">
        <f>IF(SER_hh_tes!N13=0,"",SER_hh_tes!N13/SER_hh_fec!N13)</f>
        <v>1.3477347007058131</v>
      </c>
      <c r="O13" s="109">
        <f>IF(SER_hh_tes!O13=0,"",SER_hh_tes!O13/SER_hh_fec!O13)</f>
        <v>1.4385982322263713</v>
      </c>
      <c r="P13" s="109">
        <f>IF(SER_hh_tes!P13=0,"",SER_hh_tes!P13/SER_hh_fec!P13)</f>
        <v>1.5315589542570005</v>
      </c>
      <c r="Q13" s="109">
        <f>IF(SER_hh_tes!Q13=0,"",SER_hh_tes!Q13/SER_hh_fec!Q13)</f>
        <v>1.6152045116087688</v>
      </c>
    </row>
    <row r="14" spans="1:17" ht="12" customHeight="1" x14ac:dyDescent="0.25">
      <c r="A14" s="51" t="s">
        <v>104</v>
      </c>
      <c r="B14" s="112">
        <f>IF(SER_hh_tes!B14=0,"",SER_hh_tes!B14/SER_hh_fec!B14)</f>
        <v>0.68392646095123022</v>
      </c>
      <c r="C14" s="112">
        <f>IF(SER_hh_tes!C14=0,"",SER_hh_tes!C14/SER_hh_fec!C14)</f>
        <v>0.68577955091119203</v>
      </c>
      <c r="D14" s="112">
        <f>IF(SER_hh_tes!D14=0,"",SER_hh_tes!D14/SER_hh_fec!D14)</f>
        <v>0.6878009085148119</v>
      </c>
      <c r="E14" s="112">
        <f>IF(SER_hh_tes!E14=0,"",SER_hh_tes!E14/SER_hh_fec!E14)</f>
        <v>0.6899817872830889</v>
      </c>
      <c r="F14" s="112">
        <f>IF(SER_hh_tes!F14=0,"",SER_hh_tes!F14/SER_hh_fec!F14)</f>
        <v>0.69235432204854219</v>
      </c>
      <c r="G14" s="112">
        <f>IF(SER_hh_tes!G14=0,"",SER_hh_tes!G14/SER_hh_fec!G14)</f>
        <v>0.69663830657154446</v>
      </c>
      <c r="H14" s="112">
        <f>IF(SER_hh_tes!H14=0,"",SER_hh_tes!H14/SER_hh_fec!H14)</f>
        <v>0.70238346671698593</v>
      </c>
      <c r="I14" s="112">
        <f>IF(SER_hh_tes!I14=0,"",SER_hh_tes!I14/SER_hh_fec!I14)</f>
        <v>0.70802537751993766</v>
      </c>
      <c r="J14" s="112">
        <f>IF(SER_hh_tes!J14=0,"",SER_hh_tes!J14/SER_hh_fec!J14)</f>
        <v>0.71149653934346946</v>
      </c>
      <c r="K14" s="112">
        <f>IF(SER_hh_tes!K14=0,"",SER_hh_tes!K14/SER_hh_fec!K14)</f>
        <v>0.71598308138496247</v>
      </c>
      <c r="L14" s="112">
        <f>IF(SER_hh_tes!L14=0,"",SER_hh_tes!L14/SER_hh_fec!L14)</f>
        <v>0.72256731776922278</v>
      </c>
      <c r="M14" s="112">
        <f>IF(SER_hh_tes!M14=0,"",SER_hh_tes!M14/SER_hh_fec!M14)</f>
        <v>0.72574508482509914</v>
      </c>
      <c r="N14" s="112">
        <f>IF(SER_hh_tes!N14=0,"",SER_hh_tes!N14/SER_hh_fec!N14)</f>
        <v>0.72993002722417533</v>
      </c>
      <c r="O14" s="112">
        <f>IF(SER_hh_tes!O14=0,"",SER_hh_tes!O14/SER_hh_fec!O14)</f>
        <v>0.73487977364855095</v>
      </c>
      <c r="P14" s="112">
        <f>IF(SER_hh_tes!P14=0,"",SER_hh_tes!P14/SER_hh_fec!P14)</f>
        <v>0.73674475364424663</v>
      </c>
      <c r="Q14" s="112">
        <f>IF(SER_hh_tes!Q14=0,"",SER_hh_tes!Q14/SER_hh_fec!Q14)</f>
        <v>0.73690852933357309</v>
      </c>
    </row>
    <row r="15" spans="1:17" ht="12" customHeight="1" x14ac:dyDescent="0.25">
      <c r="A15" s="105" t="s">
        <v>108</v>
      </c>
      <c r="B15" s="114">
        <f>IF(SER_hh_tes!B15=0,"",SER_hh_tes!B15/SER_hh_fec!B15)</f>
        <v>1</v>
      </c>
      <c r="C15" s="114">
        <f>IF(SER_hh_tes!C15=0,"",SER_hh_tes!C15/SER_hh_fec!C15)</f>
        <v>1.0000000000000004</v>
      </c>
      <c r="D15" s="114">
        <f>IF(SER_hh_tes!D15=0,"",SER_hh_tes!D15/SER_hh_fec!D15)</f>
        <v>1.0000000000000002</v>
      </c>
      <c r="E15" s="114">
        <f>IF(SER_hh_tes!E15=0,"",SER_hh_tes!E15/SER_hh_fec!E15)</f>
        <v>0.99999999999999978</v>
      </c>
      <c r="F15" s="114">
        <f>IF(SER_hh_tes!F15=0,"",SER_hh_tes!F15/SER_hh_fec!F15)</f>
        <v>1</v>
      </c>
      <c r="G15" s="114">
        <f>IF(SER_hh_tes!G15=0,"",SER_hh_tes!G15/SER_hh_fec!G15)</f>
        <v>0.99999999999999978</v>
      </c>
      <c r="H15" s="114">
        <f>IF(SER_hh_tes!H15=0,"",SER_hh_tes!H15/SER_hh_fec!H15)</f>
        <v>0.99999999999999978</v>
      </c>
      <c r="I15" s="114">
        <f>IF(SER_hh_tes!I15=0,"",SER_hh_tes!I15/SER_hh_fec!I15)</f>
        <v>0.99999999999999956</v>
      </c>
      <c r="J15" s="114">
        <f>IF(SER_hh_tes!J15=0,"",SER_hh_tes!J15/SER_hh_fec!J15)</f>
        <v>1.0000000000000002</v>
      </c>
      <c r="K15" s="114">
        <f>IF(SER_hh_tes!K15=0,"",SER_hh_tes!K15/SER_hh_fec!K15)</f>
        <v>1.0000000000000002</v>
      </c>
      <c r="L15" s="114">
        <f>IF(SER_hh_tes!L15=0,"",SER_hh_tes!L15/SER_hh_fec!L15)</f>
        <v>0.99999999999999978</v>
      </c>
      <c r="M15" s="114">
        <f>IF(SER_hh_tes!M15=0,"",SER_hh_tes!M15/SER_hh_fec!M15)</f>
        <v>1.0000000000000002</v>
      </c>
      <c r="N15" s="114">
        <f>IF(SER_hh_tes!N15=0,"",SER_hh_tes!N15/SER_hh_fec!N15)</f>
        <v>0.99999999999999989</v>
      </c>
      <c r="O15" s="114">
        <f>IF(SER_hh_tes!O15=0,"",SER_hh_tes!O15/SER_hh_fec!O15)</f>
        <v>1</v>
      </c>
      <c r="P15" s="114">
        <f>IF(SER_hh_tes!P15=0,"",SER_hh_tes!P15/SER_hh_fec!P15)</f>
        <v>0.99999999999999956</v>
      </c>
      <c r="Q15" s="114">
        <f>IF(SER_hh_tes!Q15=0,"",SER_hh_tes!Q15/SER_hh_fec!Q15)</f>
        <v>1</v>
      </c>
    </row>
    <row r="16" spans="1:17" ht="12.95" customHeight="1" x14ac:dyDescent="0.25">
      <c r="A16" s="90" t="s">
        <v>102</v>
      </c>
      <c r="B16" s="110">
        <f>IF(SER_hh_tes!B16=0,"",SER_hh_tes!B16/SER_hh_fec!B16)</f>
        <v>1.6331100285611733</v>
      </c>
      <c r="C16" s="110">
        <f>IF(SER_hh_tes!C16=0,"",SER_hh_tes!C16/SER_hh_fec!C16)</f>
        <v>1.687417843416144</v>
      </c>
      <c r="D16" s="110">
        <f>IF(SER_hh_tes!D16=0,"",SER_hh_tes!D16/SER_hh_fec!D16)</f>
        <v>1.75621429381507</v>
      </c>
      <c r="E16" s="110">
        <f>IF(SER_hh_tes!E16=0,"",SER_hh_tes!E16/SER_hh_fec!E16)</f>
        <v>1.7913125258749549</v>
      </c>
      <c r="F16" s="110">
        <f>IF(SER_hh_tes!F16=0,"",SER_hh_tes!F16/SER_hh_fec!F16)</f>
        <v>1.8231263672254885</v>
      </c>
      <c r="G16" s="110">
        <f>IF(SER_hh_tes!G16=0,"",SER_hh_tes!G16/SER_hh_fec!G16)</f>
        <v>1.8616087572624105</v>
      </c>
      <c r="H16" s="110">
        <f>IF(SER_hh_tes!H16=0,"",SER_hh_tes!H16/SER_hh_fec!H16)</f>
        <v>1.893504512775273</v>
      </c>
      <c r="I16" s="110">
        <f>IF(SER_hh_tes!I16=0,"",SER_hh_tes!I16/SER_hh_fec!I16)</f>
        <v>1.9228836009340287</v>
      </c>
      <c r="J16" s="110">
        <f>IF(SER_hh_tes!J16=0,"",SER_hh_tes!J16/SER_hh_fec!J16)</f>
        <v>1.9405017558671744</v>
      </c>
      <c r="K16" s="110">
        <f>IF(SER_hh_tes!K16=0,"",SER_hh_tes!K16/SER_hh_fec!K16)</f>
        <v>1.9632733541224496</v>
      </c>
      <c r="L16" s="110">
        <f>IF(SER_hh_tes!L16=0,"",SER_hh_tes!L16/SER_hh_fec!L16)</f>
        <v>1.9825985126851351</v>
      </c>
      <c r="M16" s="110">
        <f>IF(SER_hh_tes!M16=0,"",SER_hh_tes!M16/SER_hh_fec!M16)</f>
        <v>2.0105308009626652</v>
      </c>
      <c r="N16" s="110">
        <f>IF(SER_hh_tes!N16=0,"",SER_hh_tes!N16/SER_hh_fec!N16)</f>
        <v>2.0753760114425721</v>
      </c>
      <c r="O16" s="110">
        <f>IF(SER_hh_tes!O16=0,"",SER_hh_tes!O16/SER_hh_fec!O16)</f>
        <v>2.1257327617588864</v>
      </c>
      <c r="P16" s="110">
        <f>IF(SER_hh_tes!P16=0,"",SER_hh_tes!P16/SER_hh_fec!P16)</f>
        <v>2.2086406080668524</v>
      </c>
      <c r="Q16" s="110">
        <f>IF(SER_hh_tes!Q16=0,"",SER_hh_tes!Q16/SER_hh_fec!Q16)</f>
        <v>2.4041124065830068</v>
      </c>
    </row>
    <row r="17" spans="1:17" ht="12.95" customHeight="1" x14ac:dyDescent="0.25">
      <c r="A17" s="88" t="s">
        <v>101</v>
      </c>
      <c r="B17" s="113" t="str">
        <f>IF(SER_hh_tes!B17=0,"",SER_hh_tes!B17/SER_hh_fec!B17)</f>
        <v/>
      </c>
      <c r="C17" s="113" t="str">
        <f>IF(SER_hh_tes!C17=0,"",SER_hh_tes!C17/SER_hh_fec!C17)</f>
        <v/>
      </c>
      <c r="D17" s="113" t="str">
        <f>IF(SER_hh_tes!D17=0,"",SER_hh_tes!D17/SER_hh_fec!D17)</f>
        <v/>
      </c>
      <c r="E17" s="113" t="str">
        <f>IF(SER_hh_tes!E17=0,"",SER_hh_tes!E17/SER_hh_fec!E17)</f>
        <v/>
      </c>
      <c r="F17" s="113" t="str">
        <f>IF(SER_hh_tes!F17=0,"",SER_hh_tes!F17/SER_hh_fec!F17)</f>
        <v/>
      </c>
      <c r="G17" s="113">
        <f>IF(SER_hh_tes!G17=0,"",SER_hh_tes!G17/SER_hh_fec!G17)</f>
        <v>1.9476323725800433</v>
      </c>
      <c r="H17" s="113">
        <f>IF(SER_hh_tes!H17=0,"",SER_hh_tes!H17/SER_hh_fec!H17)</f>
        <v>1.9498842752977337</v>
      </c>
      <c r="I17" s="113">
        <f>IF(SER_hh_tes!I17=0,"",SER_hh_tes!I17/SER_hh_fec!I17)</f>
        <v>1.9582221835319435</v>
      </c>
      <c r="J17" s="113">
        <f>IF(SER_hh_tes!J17=0,"",SER_hh_tes!J17/SER_hh_fec!J17)</f>
        <v>1.9582508255979836</v>
      </c>
      <c r="K17" s="113">
        <f>IF(SER_hh_tes!K17=0,"",SER_hh_tes!K17/SER_hh_fec!K17)</f>
        <v>1.9739756796538424</v>
      </c>
      <c r="L17" s="113">
        <f>IF(SER_hh_tes!L17=0,"",SER_hh_tes!L17/SER_hh_fec!L17)</f>
        <v>1.9741969415784273</v>
      </c>
      <c r="M17" s="113">
        <f>IF(SER_hh_tes!M17=0,"",SER_hh_tes!M17/SER_hh_fec!M17)</f>
        <v>1.9858958655882142</v>
      </c>
      <c r="N17" s="113">
        <f>IF(SER_hh_tes!N17=0,"",SER_hh_tes!N17/SER_hh_fec!N17)</f>
        <v>1.9928081389424579</v>
      </c>
      <c r="O17" s="113">
        <f>IF(SER_hh_tes!O17=0,"",SER_hh_tes!O17/SER_hh_fec!O17)</f>
        <v>2.061256019134913</v>
      </c>
      <c r="P17" s="113">
        <f>IF(SER_hh_tes!P17=0,"",SER_hh_tes!P17/SER_hh_fec!P17)</f>
        <v>2.1888639052433869</v>
      </c>
      <c r="Q17" s="113">
        <f>IF(SER_hh_tes!Q17=0,"",SER_hh_tes!Q17/SER_hh_fec!Q17)</f>
        <v>2.752567295007041</v>
      </c>
    </row>
    <row r="18" spans="1:17" ht="12" customHeight="1" x14ac:dyDescent="0.25">
      <c r="A18" s="88" t="s">
        <v>100</v>
      </c>
      <c r="B18" s="113">
        <f>IF(SER_hh_tes!B18=0,"",SER_hh_tes!B18/SER_hh_fec!B18)</f>
        <v>1.6331100285611733</v>
      </c>
      <c r="C18" s="113">
        <f>IF(SER_hh_tes!C18=0,"",SER_hh_tes!C18/SER_hh_fec!C18)</f>
        <v>1.687417843416144</v>
      </c>
      <c r="D18" s="113">
        <f>IF(SER_hh_tes!D18=0,"",SER_hh_tes!D18/SER_hh_fec!D18)</f>
        <v>1.75621429381507</v>
      </c>
      <c r="E18" s="113">
        <f>IF(SER_hh_tes!E18=0,"",SER_hh_tes!E18/SER_hh_fec!E18)</f>
        <v>1.7913125258749549</v>
      </c>
      <c r="F18" s="113">
        <f>IF(SER_hh_tes!F18=0,"",SER_hh_tes!F18/SER_hh_fec!F18)</f>
        <v>1.8231263672254885</v>
      </c>
      <c r="G18" s="113">
        <f>IF(SER_hh_tes!G18=0,"",SER_hh_tes!G18/SER_hh_fec!G18)</f>
        <v>1.8613322187242327</v>
      </c>
      <c r="H18" s="113">
        <f>IF(SER_hh_tes!H18=0,"",SER_hh_tes!H18/SER_hh_fec!H18)</f>
        <v>1.8933114654820444</v>
      </c>
      <c r="I18" s="113">
        <f>IF(SER_hh_tes!I18=0,"",SER_hh_tes!I18/SER_hh_fec!I18)</f>
        <v>1.9227426663183347</v>
      </c>
      <c r="J18" s="113">
        <f>IF(SER_hh_tes!J18=0,"",SER_hh_tes!J18/SER_hh_fec!J18)</f>
        <v>1.9404326581606297</v>
      </c>
      <c r="K18" s="113">
        <f>IF(SER_hh_tes!K18=0,"",SER_hh_tes!K18/SER_hh_fec!K18)</f>
        <v>1.9632241358148947</v>
      </c>
      <c r="L18" s="113">
        <f>IF(SER_hh_tes!L18=0,"",SER_hh_tes!L18/SER_hh_fec!L18)</f>
        <v>1.9826363175572079</v>
      </c>
      <c r="M18" s="113">
        <f>IF(SER_hh_tes!M18=0,"",SER_hh_tes!M18/SER_hh_fec!M18)</f>
        <v>2.0106490090201943</v>
      </c>
      <c r="N18" s="113">
        <f>IF(SER_hh_tes!N18=0,"",SER_hh_tes!N18/SER_hh_fec!N18)</f>
        <v>2.0757925180062666</v>
      </c>
      <c r="O18" s="113">
        <f>IF(SER_hh_tes!O18=0,"",SER_hh_tes!O18/SER_hh_fec!O18)</f>
        <v>2.1261374388378393</v>
      </c>
      <c r="P18" s="113">
        <f>IF(SER_hh_tes!P18=0,"",SER_hh_tes!P18/SER_hh_fec!P18)</f>
        <v>2.2088122689414993</v>
      </c>
      <c r="Q18" s="113">
        <f>IF(SER_hh_tes!Q18=0,"",SER_hh_tes!Q18/SER_hh_fec!Q18)</f>
        <v>2.3997524127154013</v>
      </c>
    </row>
    <row r="19" spans="1:17" ht="12.95" customHeight="1" x14ac:dyDescent="0.25">
      <c r="A19" s="90" t="s">
        <v>47</v>
      </c>
      <c r="B19" s="110">
        <f>IF(SER_hh_tes!B19=0,"",SER_hh_tes!B19/SER_hh_fec!B19)</f>
        <v>0.60908906697967091</v>
      </c>
      <c r="C19" s="110">
        <f>IF(SER_hh_tes!C19=0,"",SER_hh_tes!C19/SER_hh_fec!C19)</f>
        <v>0.61376454048613605</v>
      </c>
      <c r="D19" s="110">
        <f>IF(SER_hh_tes!D19=0,"",SER_hh_tes!D19/SER_hh_fec!D19)</f>
        <v>0.61678345968882176</v>
      </c>
      <c r="E19" s="110">
        <f>IF(SER_hh_tes!E19=0,"",SER_hh_tes!E19/SER_hh_fec!E19)</f>
        <v>0.62194430823593594</v>
      </c>
      <c r="F19" s="110">
        <f>IF(SER_hh_tes!F19=0,"",SER_hh_tes!F19/SER_hh_fec!F19)</f>
        <v>0.62764134412606332</v>
      </c>
      <c r="G19" s="110">
        <f>IF(SER_hh_tes!G19=0,"",SER_hh_tes!G19/SER_hh_fec!G19)</f>
        <v>0.63274205982579679</v>
      </c>
      <c r="H19" s="110">
        <f>IF(SER_hh_tes!H19=0,"",SER_hh_tes!H19/SER_hh_fec!H19)</f>
        <v>0.63820153028390736</v>
      </c>
      <c r="I19" s="110">
        <f>IF(SER_hh_tes!I19=0,"",SER_hh_tes!I19/SER_hh_fec!I19)</f>
        <v>0.64357453665191444</v>
      </c>
      <c r="J19" s="110">
        <f>IF(SER_hh_tes!J19=0,"",SER_hh_tes!J19/SER_hh_fec!J19)</f>
        <v>0.64722511262097171</v>
      </c>
      <c r="K19" s="110">
        <f>IF(SER_hh_tes!K19=0,"",SER_hh_tes!K19/SER_hh_fec!K19)</f>
        <v>0.6490608154126426</v>
      </c>
      <c r="L19" s="110">
        <f>IF(SER_hh_tes!L19=0,"",SER_hh_tes!L19/SER_hh_fec!L19)</f>
        <v>0.65406252658738617</v>
      </c>
      <c r="M19" s="110">
        <f>IF(SER_hh_tes!M19=0,"",SER_hh_tes!M19/SER_hh_fec!M19)</f>
        <v>0.66035770277561123</v>
      </c>
      <c r="N19" s="110">
        <f>IF(SER_hh_tes!N19=0,"",SER_hh_tes!N19/SER_hh_fec!N19)</f>
        <v>0.66585395551541371</v>
      </c>
      <c r="O19" s="110">
        <f>IF(SER_hh_tes!O19=0,"",SER_hh_tes!O19/SER_hh_fec!O19)</f>
        <v>0.67120366091378669</v>
      </c>
      <c r="P19" s="110">
        <f>IF(SER_hh_tes!P19=0,"",SER_hh_tes!P19/SER_hh_fec!P19)</f>
        <v>0.67785260796699043</v>
      </c>
      <c r="Q19" s="110">
        <f>IF(SER_hh_tes!Q19=0,"",SER_hh_tes!Q19/SER_hh_fec!Q19)</f>
        <v>0.68450035096709527</v>
      </c>
    </row>
    <row r="20" spans="1:17" ht="12" customHeight="1" x14ac:dyDescent="0.25">
      <c r="A20" s="88" t="s">
        <v>38</v>
      </c>
      <c r="B20" s="109" t="str">
        <f>IF(SER_hh_tes!B20=0,"",SER_hh_tes!B20/SER_hh_fec!B20)</f>
        <v/>
      </c>
      <c r="C20" s="109" t="str">
        <f>IF(SER_hh_tes!C20=0,"",SER_hh_tes!C20/SER_hh_fec!C20)</f>
        <v/>
      </c>
      <c r="D20" s="109" t="str">
        <f>IF(SER_hh_tes!D20=0,"",SER_hh_tes!D20/SER_hh_fec!D20)</f>
        <v/>
      </c>
      <c r="E20" s="109" t="str">
        <f>IF(SER_hh_tes!E20=0,"",SER_hh_tes!E20/SER_hh_fec!E20)</f>
        <v/>
      </c>
      <c r="F20" s="109" t="str">
        <f>IF(SER_hh_tes!F20=0,"",SER_hh_tes!F20/SER_hh_fec!F20)</f>
        <v/>
      </c>
      <c r="G20" s="109" t="str">
        <f>IF(SER_hh_tes!G20=0,"",SER_hh_tes!G20/SER_hh_fec!G20)</f>
        <v/>
      </c>
      <c r="H20" s="109" t="str">
        <f>IF(SER_hh_tes!H20=0,"",SER_hh_tes!H20/SER_hh_fec!H20)</f>
        <v/>
      </c>
      <c r="I20" s="109" t="str">
        <f>IF(SER_hh_tes!I20=0,"",SER_hh_tes!I20/SER_hh_fec!I20)</f>
        <v/>
      </c>
      <c r="J20" s="109" t="str">
        <f>IF(SER_hh_tes!J20=0,"",SER_hh_tes!J20/SER_hh_fec!J20)</f>
        <v/>
      </c>
      <c r="K20" s="109" t="str">
        <f>IF(SER_hh_tes!K20=0,"",SER_hh_tes!K20/SER_hh_fec!K20)</f>
        <v/>
      </c>
      <c r="L20" s="109" t="str">
        <f>IF(SER_hh_tes!L20=0,"",SER_hh_tes!L20/SER_hh_fec!L20)</f>
        <v/>
      </c>
      <c r="M20" s="109" t="str">
        <f>IF(SER_hh_tes!M20=0,"",SER_hh_tes!M20/SER_hh_fec!M20)</f>
        <v/>
      </c>
      <c r="N20" s="109" t="str">
        <f>IF(SER_hh_tes!N20=0,"",SER_hh_tes!N20/SER_hh_fec!N20)</f>
        <v/>
      </c>
      <c r="O20" s="109" t="str">
        <f>IF(SER_hh_tes!O20=0,"",SER_hh_tes!O20/SER_hh_fec!O20)</f>
        <v/>
      </c>
      <c r="P20" s="109" t="str">
        <f>IF(SER_hh_tes!P20=0,"",SER_hh_tes!P20/SER_hh_fec!P20)</f>
        <v/>
      </c>
      <c r="Q20" s="109" t="str">
        <f>IF(SER_hh_tes!Q20=0,"",SER_hh_tes!Q20/SER_hh_fec!Q20)</f>
        <v/>
      </c>
    </row>
    <row r="21" spans="1:17" s="28" customFormat="1" ht="12" customHeight="1" x14ac:dyDescent="0.25">
      <c r="A21" s="88" t="s">
        <v>66</v>
      </c>
      <c r="B21" s="109" t="str">
        <f>IF(SER_hh_tes!B21=0,"",SER_hh_tes!B21/SER_hh_fec!B21)</f>
        <v/>
      </c>
      <c r="C21" s="109" t="str">
        <f>IF(SER_hh_tes!C21=0,"",SER_hh_tes!C21/SER_hh_fec!C21)</f>
        <v/>
      </c>
      <c r="D21" s="109" t="str">
        <f>IF(SER_hh_tes!D21=0,"",SER_hh_tes!D21/SER_hh_fec!D21)</f>
        <v/>
      </c>
      <c r="E21" s="109" t="str">
        <f>IF(SER_hh_tes!E21=0,"",SER_hh_tes!E21/SER_hh_fec!E21)</f>
        <v/>
      </c>
      <c r="F21" s="109" t="str">
        <f>IF(SER_hh_tes!F21=0,"",SER_hh_tes!F21/SER_hh_fec!F21)</f>
        <v/>
      </c>
      <c r="G21" s="109" t="str">
        <f>IF(SER_hh_tes!G21=0,"",SER_hh_tes!G21/SER_hh_fec!G21)</f>
        <v/>
      </c>
      <c r="H21" s="109" t="str">
        <f>IF(SER_hh_tes!H21=0,"",SER_hh_tes!H21/SER_hh_fec!H21)</f>
        <v/>
      </c>
      <c r="I21" s="109" t="str">
        <f>IF(SER_hh_tes!I21=0,"",SER_hh_tes!I21/SER_hh_fec!I21)</f>
        <v/>
      </c>
      <c r="J21" s="109" t="str">
        <f>IF(SER_hh_tes!J21=0,"",SER_hh_tes!J21/SER_hh_fec!J21)</f>
        <v/>
      </c>
      <c r="K21" s="109" t="str">
        <f>IF(SER_hh_tes!K21=0,"",SER_hh_tes!K21/SER_hh_fec!K21)</f>
        <v/>
      </c>
      <c r="L21" s="109" t="str">
        <f>IF(SER_hh_tes!L21=0,"",SER_hh_tes!L21/SER_hh_fec!L21)</f>
        <v/>
      </c>
      <c r="M21" s="109" t="str">
        <f>IF(SER_hh_tes!M21=0,"",SER_hh_tes!M21/SER_hh_fec!M21)</f>
        <v/>
      </c>
      <c r="N21" s="109" t="str">
        <f>IF(SER_hh_tes!N21=0,"",SER_hh_tes!N21/SER_hh_fec!N21)</f>
        <v/>
      </c>
      <c r="O21" s="109" t="str">
        <f>IF(SER_hh_tes!O21=0,"",SER_hh_tes!O21/SER_hh_fec!O21)</f>
        <v/>
      </c>
      <c r="P21" s="109" t="str">
        <f>IF(SER_hh_tes!P21=0,"",SER_hh_tes!P21/SER_hh_fec!P21)</f>
        <v/>
      </c>
      <c r="Q21" s="109" t="str">
        <f>IF(SER_hh_tes!Q21=0,"",SER_hh_tes!Q21/SER_hh_fec!Q21)</f>
        <v/>
      </c>
    </row>
    <row r="22" spans="1:17" ht="12" customHeight="1" x14ac:dyDescent="0.25">
      <c r="A22" s="88" t="s">
        <v>99</v>
      </c>
      <c r="B22" s="109" t="str">
        <f>IF(SER_hh_tes!B22=0,"",SER_hh_tes!B22/SER_hh_fec!B22)</f>
        <v/>
      </c>
      <c r="C22" s="109" t="str">
        <f>IF(SER_hh_tes!C22=0,"",SER_hh_tes!C22/SER_hh_fec!C22)</f>
        <v/>
      </c>
      <c r="D22" s="109" t="str">
        <f>IF(SER_hh_tes!D22=0,"",SER_hh_tes!D22/SER_hh_fec!D22)</f>
        <v/>
      </c>
      <c r="E22" s="109" t="str">
        <f>IF(SER_hh_tes!E22=0,"",SER_hh_tes!E22/SER_hh_fec!E22)</f>
        <v/>
      </c>
      <c r="F22" s="109" t="str">
        <f>IF(SER_hh_tes!F22=0,"",SER_hh_tes!F22/SER_hh_fec!F22)</f>
        <v/>
      </c>
      <c r="G22" s="109" t="str">
        <f>IF(SER_hh_tes!G22=0,"",SER_hh_tes!G22/SER_hh_fec!G22)</f>
        <v/>
      </c>
      <c r="H22" s="109" t="str">
        <f>IF(SER_hh_tes!H22=0,"",SER_hh_tes!H22/SER_hh_fec!H22)</f>
        <v/>
      </c>
      <c r="I22" s="109" t="str">
        <f>IF(SER_hh_tes!I22=0,"",SER_hh_tes!I22/SER_hh_fec!I22)</f>
        <v/>
      </c>
      <c r="J22" s="109" t="str">
        <f>IF(SER_hh_tes!J22=0,"",SER_hh_tes!J22/SER_hh_fec!J22)</f>
        <v/>
      </c>
      <c r="K22" s="109" t="str">
        <f>IF(SER_hh_tes!K22=0,"",SER_hh_tes!K22/SER_hh_fec!K22)</f>
        <v/>
      </c>
      <c r="L22" s="109" t="str">
        <f>IF(SER_hh_tes!L22=0,"",SER_hh_tes!L22/SER_hh_fec!L22)</f>
        <v/>
      </c>
      <c r="M22" s="109" t="str">
        <f>IF(SER_hh_tes!M22=0,"",SER_hh_tes!M22/SER_hh_fec!M22)</f>
        <v/>
      </c>
      <c r="N22" s="109" t="str">
        <f>IF(SER_hh_tes!N22=0,"",SER_hh_tes!N22/SER_hh_fec!N22)</f>
        <v/>
      </c>
      <c r="O22" s="109" t="str">
        <f>IF(SER_hh_tes!O22=0,"",SER_hh_tes!O22/SER_hh_fec!O22)</f>
        <v/>
      </c>
      <c r="P22" s="109" t="str">
        <f>IF(SER_hh_tes!P22=0,"",SER_hh_tes!P22/SER_hh_fec!P22)</f>
        <v/>
      </c>
      <c r="Q22" s="109" t="str">
        <f>IF(SER_hh_tes!Q22=0,"",SER_hh_tes!Q22/SER_hh_fec!Q22)</f>
        <v/>
      </c>
    </row>
    <row r="23" spans="1:17" ht="12" customHeight="1" x14ac:dyDescent="0.25">
      <c r="A23" s="88" t="s">
        <v>98</v>
      </c>
      <c r="B23" s="109">
        <f>IF(SER_hh_tes!B23=0,"",SER_hh_tes!B23/SER_hh_fec!B23)</f>
        <v>0.5321495989081958</v>
      </c>
      <c r="C23" s="109">
        <f>IF(SER_hh_tes!C23=0,"",SER_hh_tes!C23/SER_hh_fec!C23)</f>
        <v>0.53544339431921439</v>
      </c>
      <c r="D23" s="109">
        <f>IF(SER_hh_tes!D23=0,"",SER_hh_tes!D23/SER_hh_fec!D23)</f>
        <v>0.54027796648887438</v>
      </c>
      <c r="E23" s="109">
        <f>IF(SER_hh_tes!E23=0,"",SER_hh_tes!E23/SER_hh_fec!E23)</f>
        <v>0.54470903079240651</v>
      </c>
      <c r="F23" s="109">
        <f>IF(SER_hh_tes!F23=0,"",SER_hh_tes!F23/SER_hh_fec!F23)</f>
        <v>0.5488987642273282</v>
      </c>
      <c r="G23" s="109">
        <f>IF(SER_hh_tes!G23=0,"",SER_hh_tes!G23/SER_hh_fec!G23)</f>
        <v>0.55547526566334138</v>
      </c>
      <c r="H23" s="109">
        <f>IF(SER_hh_tes!H23=0,"",SER_hh_tes!H23/SER_hh_fec!H23)</f>
        <v>0.56190818513609397</v>
      </c>
      <c r="I23" s="109">
        <f>IF(SER_hh_tes!I23=0,"",SER_hh_tes!I23/SER_hh_fec!I23)</f>
        <v>0.56808259382965354</v>
      </c>
      <c r="J23" s="109">
        <f>IF(SER_hh_tes!J23=0,"",SER_hh_tes!J23/SER_hh_fec!J23)</f>
        <v>0.57450819460457669</v>
      </c>
      <c r="K23" s="109">
        <f>IF(SER_hh_tes!K23=0,"",SER_hh_tes!K23/SER_hh_fec!K23)</f>
        <v>0.58042887841960322</v>
      </c>
      <c r="L23" s="109">
        <f>IF(SER_hh_tes!L23=0,"",SER_hh_tes!L23/SER_hh_fec!L23)</f>
        <v>0.58504533215756116</v>
      </c>
      <c r="M23" s="109">
        <f>IF(SER_hh_tes!M23=0,"",SER_hh_tes!M23/SER_hh_fec!M23)</f>
        <v>0.58894705531105329</v>
      </c>
      <c r="N23" s="109">
        <f>IF(SER_hh_tes!N23=0,"",SER_hh_tes!N23/SER_hh_fec!N23)</f>
        <v>0.59288550209671464</v>
      </c>
      <c r="O23" s="109">
        <f>IF(SER_hh_tes!O23=0,"",SER_hh_tes!O23/SER_hh_fec!O23)</f>
        <v>0.59683606884113127</v>
      </c>
      <c r="P23" s="109">
        <f>IF(SER_hh_tes!P23=0,"",SER_hh_tes!P23/SER_hh_fec!P23)</f>
        <v>0.60062364540064794</v>
      </c>
      <c r="Q23" s="109">
        <f>IF(SER_hh_tes!Q23=0,"",SER_hh_tes!Q23/SER_hh_fec!Q23)</f>
        <v>0.60454514256781533</v>
      </c>
    </row>
    <row r="24" spans="1:17" ht="12" customHeight="1" x14ac:dyDescent="0.25">
      <c r="A24" s="88" t="s">
        <v>34</v>
      </c>
      <c r="B24" s="109" t="str">
        <f>IF(SER_hh_tes!B24=0,"",SER_hh_tes!B24/SER_hh_fec!B24)</f>
        <v/>
      </c>
      <c r="C24" s="109" t="str">
        <f>IF(SER_hh_tes!C24=0,"",SER_hh_tes!C24/SER_hh_fec!C24)</f>
        <v/>
      </c>
      <c r="D24" s="109" t="str">
        <f>IF(SER_hh_tes!D24=0,"",SER_hh_tes!D24/SER_hh_fec!D24)</f>
        <v/>
      </c>
      <c r="E24" s="109" t="str">
        <f>IF(SER_hh_tes!E24=0,"",SER_hh_tes!E24/SER_hh_fec!E24)</f>
        <v/>
      </c>
      <c r="F24" s="109" t="str">
        <f>IF(SER_hh_tes!F24=0,"",SER_hh_tes!F24/SER_hh_fec!F24)</f>
        <v/>
      </c>
      <c r="G24" s="109" t="str">
        <f>IF(SER_hh_tes!G24=0,"",SER_hh_tes!G24/SER_hh_fec!G24)</f>
        <v/>
      </c>
      <c r="H24" s="109" t="str">
        <f>IF(SER_hh_tes!H24=0,"",SER_hh_tes!H24/SER_hh_fec!H24)</f>
        <v/>
      </c>
      <c r="I24" s="109" t="str">
        <f>IF(SER_hh_tes!I24=0,"",SER_hh_tes!I24/SER_hh_fec!I24)</f>
        <v/>
      </c>
      <c r="J24" s="109" t="str">
        <f>IF(SER_hh_tes!J24=0,"",SER_hh_tes!J24/SER_hh_fec!J24)</f>
        <v/>
      </c>
      <c r="K24" s="109" t="str">
        <f>IF(SER_hh_tes!K24=0,"",SER_hh_tes!K24/SER_hh_fec!K24)</f>
        <v/>
      </c>
      <c r="L24" s="109" t="str">
        <f>IF(SER_hh_tes!L24=0,"",SER_hh_tes!L24/SER_hh_fec!L24)</f>
        <v/>
      </c>
      <c r="M24" s="109" t="str">
        <f>IF(SER_hh_tes!M24=0,"",SER_hh_tes!M24/SER_hh_fec!M24)</f>
        <v/>
      </c>
      <c r="N24" s="109" t="str">
        <f>IF(SER_hh_tes!N24=0,"",SER_hh_tes!N24/SER_hh_fec!N24)</f>
        <v/>
      </c>
      <c r="O24" s="109" t="str">
        <f>IF(SER_hh_tes!O24=0,"",SER_hh_tes!O24/SER_hh_fec!O24)</f>
        <v/>
      </c>
      <c r="P24" s="109" t="str">
        <f>IF(SER_hh_tes!P24=0,"",SER_hh_tes!P24/SER_hh_fec!P24)</f>
        <v/>
      </c>
      <c r="Q24" s="109" t="str">
        <f>IF(SER_hh_tes!Q24=0,"",SER_hh_tes!Q24/SER_hh_fec!Q24)</f>
        <v/>
      </c>
    </row>
    <row r="25" spans="1:17" ht="12" customHeight="1" x14ac:dyDescent="0.25">
      <c r="A25" s="88" t="s">
        <v>42</v>
      </c>
      <c r="B25" s="109">
        <f>IF(SER_hh_tes!B25=0,"",SER_hh_tes!B25/SER_hh_fec!B25)</f>
        <v>0.67574552242310548</v>
      </c>
      <c r="C25" s="109">
        <f>IF(SER_hh_tes!C25=0,"",SER_hh_tes!C25/SER_hh_fec!C25)</f>
        <v>0.67744376072061574</v>
      </c>
      <c r="D25" s="109">
        <f>IF(SER_hh_tes!D25=0,"",SER_hh_tes!D25/SER_hh_fec!D25)</f>
        <v>0.6793377237987821</v>
      </c>
      <c r="E25" s="109">
        <f>IF(SER_hh_tes!E25=0,"",SER_hh_tes!E25/SER_hh_fec!E25)</f>
        <v>0.68205847805276898</v>
      </c>
      <c r="F25" s="109">
        <f>IF(SER_hh_tes!F25=0,"",SER_hh_tes!F25/SER_hh_fec!F25)</f>
        <v>0.68444338181750775</v>
      </c>
      <c r="G25" s="109">
        <f>IF(SER_hh_tes!G25=0,"",SER_hh_tes!G25/SER_hh_fec!G25)</f>
        <v>0.68704297638718792</v>
      </c>
      <c r="H25" s="109">
        <f>IF(SER_hh_tes!H25=0,"",SER_hh_tes!H25/SER_hh_fec!H25)</f>
        <v>0.69062319385823279</v>
      </c>
      <c r="I25" s="109">
        <f>IF(SER_hh_tes!I25=0,"",SER_hh_tes!I25/SER_hh_fec!I25)</f>
        <v>0.69390526244253881</v>
      </c>
      <c r="J25" s="109">
        <f>IF(SER_hh_tes!J25=0,"",SER_hh_tes!J25/SER_hh_fec!J25)</f>
        <v>0.69790213013154756</v>
      </c>
      <c r="K25" s="109">
        <f>IF(SER_hh_tes!K25=0,"",SER_hh_tes!K25/SER_hh_fec!K25)</f>
        <v>0.70198010349372586</v>
      </c>
      <c r="L25" s="109">
        <f>IF(SER_hh_tes!L25=0,"",SER_hh_tes!L25/SER_hh_fec!L25)</f>
        <v>0.70810153669004294</v>
      </c>
      <c r="M25" s="109">
        <f>IF(SER_hh_tes!M25=0,"",SER_hh_tes!M25/SER_hh_fec!M25)</f>
        <v>0.71444516599580643</v>
      </c>
      <c r="N25" s="109">
        <f>IF(SER_hh_tes!N25=0,"",SER_hh_tes!N25/SER_hh_fec!N25)</f>
        <v>0.71936774443382889</v>
      </c>
      <c r="O25" s="109">
        <f>IF(SER_hh_tes!O25=0,"",SER_hh_tes!O25/SER_hh_fec!O25)</f>
        <v>0.72340108970706574</v>
      </c>
      <c r="P25" s="109">
        <f>IF(SER_hh_tes!P25=0,"",SER_hh_tes!P25/SER_hh_fec!P25)</f>
        <v>0.72688577530176035</v>
      </c>
      <c r="Q25" s="109">
        <f>IF(SER_hh_tes!Q25=0,"",SER_hh_tes!Q25/SER_hh_fec!Q25)</f>
        <v>0.73035589769120013</v>
      </c>
    </row>
    <row r="26" spans="1:17" ht="12" customHeight="1" x14ac:dyDescent="0.25">
      <c r="A26" s="88" t="s">
        <v>30</v>
      </c>
      <c r="B26" s="112">
        <f>IF(SER_hh_tes!B26=0,"",SER_hh_tes!B26/SER_hh_fec!B26)</f>
        <v>0.65277017466072018</v>
      </c>
      <c r="C26" s="112">
        <f>IF(SER_hh_tes!C26=0,"",SER_hh_tes!C26/SER_hh_fec!C26)</f>
        <v>0.65896570396039456</v>
      </c>
      <c r="D26" s="112">
        <f>IF(SER_hh_tes!D26=0,"",SER_hh_tes!D26/SER_hh_fec!D26)</f>
        <v>0.6636404293873488</v>
      </c>
      <c r="E26" s="112">
        <f>IF(SER_hh_tes!E26=0,"",SER_hh_tes!E26/SER_hh_fec!E26)</f>
        <v>0.66892374109537733</v>
      </c>
      <c r="F26" s="112">
        <f>IF(SER_hh_tes!F26=0,"",SER_hh_tes!F26/SER_hh_fec!F26)</f>
        <v>0.67634982485029782</v>
      </c>
      <c r="G26" s="112">
        <f>IF(SER_hh_tes!G26=0,"",SER_hh_tes!G26/SER_hh_fec!G26)</f>
        <v>0.68370447343008856</v>
      </c>
      <c r="H26" s="112">
        <f>IF(SER_hh_tes!H26=0,"",SER_hh_tes!H26/SER_hh_fec!H26)</f>
        <v>0.69106769514257771</v>
      </c>
      <c r="I26" s="112">
        <f>IF(SER_hh_tes!I26=0,"",SER_hh_tes!I26/SER_hh_fec!I26)</f>
        <v>0.69847657189356327</v>
      </c>
      <c r="J26" s="112">
        <f>IF(SER_hh_tes!J26=0,"",SER_hh_tes!J26/SER_hh_fec!J26)</f>
        <v>0.7034620801948509</v>
      </c>
      <c r="K26" s="112">
        <f>IF(SER_hh_tes!K26=0,"",SER_hh_tes!K26/SER_hh_fec!K26)</f>
        <v>0.70978367807551201</v>
      </c>
      <c r="L26" s="112">
        <f>IF(SER_hh_tes!L26=0,"",SER_hh_tes!L26/SER_hh_fec!L26)</f>
        <v>0.71525069359609839</v>
      </c>
      <c r="M26" s="112">
        <f>IF(SER_hh_tes!M26=0,"",SER_hh_tes!M26/SER_hh_fec!M26)</f>
        <v>0.72199746127048303</v>
      </c>
      <c r="N26" s="112">
        <f>IF(SER_hh_tes!N26=0,"",SER_hh_tes!N26/SER_hh_fec!N26)</f>
        <v>0.72863935733802809</v>
      </c>
      <c r="O26" s="112">
        <f>IF(SER_hh_tes!O26=0,"",SER_hh_tes!O26/SER_hh_fec!O26)</f>
        <v>0.73617348351282663</v>
      </c>
      <c r="P26" s="112">
        <f>IF(SER_hh_tes!P26=0,"",SER_hh_tes!P26/SER_hh_fec!P26)</f>
        <v>0.74502794675769179</v>
      </c>
      <c r="Q26" s="112">
        <f>IF(SER_hh_tes!Q26=0,"",SER_hh_tes!Q26/SER_hh_fec!Q26)</f>
        <v>0.75364418893008567</v>
      </c>
    </row>
    <row r="27" spans="1:17" ht="12" customHeight="1" x14ac:dyDescent="0.25">
      <c r="A27" s="93" t="s">
        <v>33</v>
      </c>
      <c r="B27" s="111" t="str">
        <f>IF(SER_hh_tes!B27=0,"",SER_hh_tes!B27/SER_hh_fec!B27)</f>
        <v/>
      </c>
      <c r="C27" s="111" t="str">
        <f>IF(SER_hh_tes!C27=0,"",SER_hh_tes!C27/SER_hh_fec!C27)</f>
        <v/>
      </c>
      <c r="D27" s="111" t="str">
        <f>IF(SER_hh_tes!D27=0,"",SER_hh_tes!D27/SER_hh_fec!D27)</f>
        <v/>
      </c>
      <c r="E27" s="111">
        <f>IF(SER_hh_tes!E27=0,"",SER_hh_tes!E27/SER_hh_fec!E27)</f>
        <v>1</v>
      </c>
      <c r="F27" s="111">
        <f>IF(SER_hh_tes!F27=0,"",SER_hh_tes!F27/SER_hh_fec!F27)</f>
        <v>1</v>
      </c>
      <c r="G27" s="111">
        <f>IF(SER_hh_tes!G27=0,"",SER_hh_tes!G27/SER_hh_fec!G27)</f>
        <v>1</v>
      </c>
      <c r="H27" s="111">
        <f>IF(SER_hh_tes!H27=0,"",SER_hh_tes!H27/SER_hh_fec!H27)</f>
        <v>1</v>
      </c>
      <c r="I27" s="111">
        <f>IF(SER_hh_tes!I27=0,"",SER_hh_tes!I27/SER_hh_fec!I27)</f>
        <v>0.99999999999999978</v>
      </c>
      <c r="J27" s="111">
        <f>IF(SER_hh_tes!J27=0,"",SER_hh_tes!J27/SER_hh_fec!J27)</f>
        <v>1.0000000000000002</v>
      </c>
      <c r="K27" s="111">
        <f>IF(SER_hh_tes!K27=0,"",SER_hh_tes!K27/SER_hh_fec!K27)</f>
        <v>1.0000000000000002</v>
      </c>
      <c r="L27" s="111">
        <f>IF(SER_hh_tes!L27=0,"",SER_hh_tes!L27/SER_hh_fec!L27)</f>
        <v>1.0000000000000002</v>
      </c>
      <c r="M27" s="111">
        <f>IF(SER_hh_tes!M27=0,"",SER_hh_tes!M27/SER_hh_fec!M27)</f>
        <v>0.99999999999999978</v>
      </c>
      <c r="N27" s="111">
        <f>IF(SER_hh_tes!N27=0,"",SER_hh_tes!N27/SER_hh_fec!N27)</f>
        <v>1.0000000000000002</v>
      </c>
      <c r="O27" s="111">
        <f>IF(SER_hh_tes!O27=0,"",SER_hh_tes!O27/SER_hh_fec!O27)</f>
        <v>1</v>
      </c>
      <c r="P27" s="111">
        <f>IF(SER_hh_tes!P27=0,"",SER_hh_tes!P27/SER_hh_fec!P27)</f>
        <v>1</v>
      </c>
      <c r="Q27" s="111">
        <f>IF(SER_hh_tes!Q27=0,"",SER_hh_tes!Q27/SER_hh_fec!Q27)</f>
        <v>0.99999999999999989</v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>
        <f>IF(SER_hh_tes!B29=0,"",SER_hh_tes!B29/SER_hh_fec!B29)</f>
        <v>0.54049018876544008</v>
      </c>
      <c r="C29" s="110">
        <f>IF(SER_hh_tes!C29=0,"",SER_hh_tes!C29/SER_hh_fec!C29)</f>
        <v>0.53628795433942344</v>
      </c>
      <c r="D29" s="110">
        <f>IF(SER_hh_tes!D29=0,"",SER_hh_tes!D29/SER_hh_fec!D29)</f>
        <v>0.54013186398061797</v>
      </c>
      <c r="E29" s="110">
        <f>IF(SER_hh_tes!E29=0,"",SER_hh_tes!E29/SER_hh_fec!E29)</f>
        <v>0.54508588234757427</v>
      </c>
      <c r="F29" s="110">
        <f>IF(SER_hh_tes!F29=0,"",SER_hh_tes!F29/SER_hh_fec!F29)</f>
        <v>0.54917242764019292</v>
      </c>
      <c r="G29" s="110">
        <f>IF(SER_hh_tes!G29=0,"",SER_hh_tes!G29/SER_hh_fec!G29)</f>
        <v>0.55569261916546819</v>
      </c>
      <c r="H29" s="110">
        <f>IF(SER_hh_tes!H29=0,"",SER_hh_tes!H29/SER_hh_fec!H29)</f>
        <v>0.56312452018316483</v>
      </c>
      <c r="I29" s="110">
        <f>IF(SER_hh_tes!I29=0,"",SER_hh_tes!I29/SER_hh_fec!I29)</f>
        <v>0.56890051424850274</v>
      </c>
      <c r="J29" s="110">
        <f>IF(SER_hh_tes!J29=0,"",SER_hh_tes!J29/SER_hh_fec!J29)</f>
        <v>0.5728753513148126</v>
      </c>
      <c r="K29" s="110">
        <f>IF(SER_hh_tes!K29=0,"",SER_hh_tes!K29/SER_hh_fec!K29)</f>
        <v>0.57479165400363896</v>
      </c>
      <c r="L29" s="110">
        <f>IF(SER_hh_tes!L29=0,"",SER_hh_tes!L29/SER_hh_fec!L29)</f>
        <v>0.57995078070318506</v>
      </c>
      <c r="M29" s="110">
        <f>IF(SER_hh_tes!M29=0,"",SER_hh_tes!M29/SER_hh_fec!M29)</f>
        <v>0.58529321184353422</v>
      </c>
      <c r="N29" s="110">
        <f>IF(SER_hh_tes!N29=0,"",SER_hh_tes!N29/SER_hh_fec!N29)</f>
        <v>0.59080343717644757</v>
      </c>
      <c r="O29" s="110">
        <f>IF(SER_hh_tes!O29=0,"",SER_hh_tes!O29/SER_hh_fec!O29)</f>
        <v>0.59603892939763181</v>
      </c>
      <c r="P29" s="110">
        <f>IF(SER_hh_tes!P29=0,"",SER_hh_tes!P29/SER_hh_fec!P29)</f>
        <v>0.59937885822431858</v>
      </c>
      <c r="Q29" s="110">
        <f>IF(SER_hh_tes!Q29=0,"",SER_hh_tes!Q29/SER_hh_fec!Q29)</f>
        <v>0.60410659081231055</v>
      </c>
    </row>
    <row r="30" spans="1:17" ht="12" customHeight="1" x14ac:dyDescent="0.25">
      <c r="A30" s="88" t="s">
        <v>66</v>
      </c>
      <c r="B30" s="109" t="str">
        <f>IF(SER_hh_tes!B30=0,"",SER_hh_tes!B30/SER_hh_fec!B30)</f>
        <v/>
      </c>
      <c r="C30" s="109" t="str">
        <f>IF(SER_hh_tes!C30=0,"",SER_hh_tes!C30/SER_hh_fec!C30)</f>
        <v/>
      </c>
      <c r="D30" s="109" t="str">
        <f>IF(SER_hh_tes!D30=0,"",SER_hh_tes!D30/SER_hh_fec!D30)</f>
        <v/>
      </c>
      <c r="E30" s="109" t="str">
        <f>IF(SER_hh_tes!E30=0,"",SER_hh_tes!E30/SER_hh_fec!E30)</f>
        <v/>
      </c>
      <c r="F30" s="109" t="str">
        <f>IF(SER_hh_tes!F30=0,"",SER_hh_tes!F30/SER_hh_fec!F30)</f>
        <v/>
      </c>
      <c r="G30" s="109" t="str">
        <f>IF(SER_hh_tes!G30=0,"",SER_hh_tes!G30/SER_hh_fec!G30)</f>
        <v/>
      </c>
      <c r="H30" s="109" t="str">
        <f>IF(SER_hh_tes!H30=0,"",SER_hh_tes!H30/SER_hh_fec!H30)</f>
        <v/>
      </c>
      <c r="I30" s="109" t="str">
        <f>IF(SER_hh_tes!I30=0,"",SER_hh_tes!I30/SER_hh_fec!I30)</f>
        <v/>
      </c>
      <c r="J30" s="109" t="str">
        <f>IF(SER_hh_tes!J30=0,"",SER_hh_tes!J30/SER_hh_fec!J30)</f>
        <v/>
      </c>
      <c r="K30" s="109" t="str">
        <f>IF(SER_hh_tes!K30=0,"",SER_hh_tes!K30/SER_hh_fec!K30)</f>
        <v/>
      </c>
      <c r="L30" s="109" t="str">
        <f>IF(SER_hh_tes!L30=0,"",SER_hh_tes!L30/SER_hh_fec!L30)</f>
        <v/>
      </c>
      <c r="M30" s="109" t="str">
        <f>IF(SER_hh_tes!M30=0,"",SER_hh_tes!M30/SER_hh_fec!M30)</f>
        <v/>
      </c>
      <c r="N30" s="109" t="str">
        <f>IF(SER_hh_tes!N30=0,"",SER_hh_tes!N30/SER_hh_fec!N30)</f>
        <v/>
      </c>
      <c r="O30" s="109" t="str">
        <f>IF(SER_hh_tes!O30=0,"",SER_hh_tes!O30/SER_hh_fec!O30)</f>
        <v/>
      </c>
      <c r="P30" s="109" t="str">
        <f>IF(SER_hh_tes!P30=0,"",SER_hh_tes!P30/SER_hh_fec!P30)</f>
        <v/>
      </c>
      <c r="Q30" s="109" t="str">
        <f>IF(SER_hh_tes!Q30=0,"",SER_hh_tes!Q30/SER_hh_fec!Q30)</f>
        <v/>
      </c>
    </row>
    <row r="31" spans="1:17" ht="12" customHeight="1" x14ac:dyDescent="0.25">
      <c r="A31" s="88" t="s">
        <v>98</v>
      </c>
      <c r="B31" s="109">
        <f>IF(SER_hh_tes!B31=0,"",SER_hh_tes!B31/SER_hh_fec!B31)</f>
        <v>0.4514252105992404</v>
      </c>
      <c r="C31" s="109">
        <f>IF(SER_hh_tes!C31=0,"",SER_hh_tes!C31/SER_hh_fec!C31)</f>
        <v>0.46103167784610366</v>
      </c>
      <c r="D31" s="109">
        <f>IF(SER_hh_tes!D31=0,"",SER_hh_tes!D31/SER_hh_fec!D31)</f>
        <v>0.46482320669245925</v>
      </c>
      <c r="E31" s="109">
        <f>IF(SER_hh_tes!E31=0,"",SER_hh_tes!E31/SER_hh_fec!E31)</f>
        <v>0.46856211853667579</v>
      </c>
      <c r="F31" s="109">
        <f>IF(SER_hh_tes!F31=0,"",SER_hh_tes!F31/SER_hh_fec!F31)</f>
        <v>0.4733371475332257</v>
      </c>
      <c r="G31" s="109">
        <f>IF(SER_hh_tes!G31=0,"",SER_hh_tes!G31/SER_hh_fec!G31)</f>
        <v>0.4778661765956399</v>
      </c>
      <c r="H31" s="109">
        <f>IF(SER_hh_tes!H31=0,"",SER_hh_tes!H31/SER_hh_fec!H31)</f>
        <v>0.48234499650332835</v>
      </c>
      <c r="I31" s="109">
        <f>IF(SER_hh_tes!I31=0,"",SER_hh_tes!I31/SER_hh_fec!I31)</f>
        <v>0.48789323325340977</v>
      </c>
      <c r="J31" s="109">
        <f>IF(SER_hh_tes!J31=0,"",SER_hh_tes!J31/SER_hh_fec!J31)</f>
        <v>0.49390173595758735</v>
      </c>
      <c r="K31" s="109">
        <f>IF(SER_hh_tes!K31=0,"",SER_hh_tes!K31/SER_hh_fec!K31)</f>
        <v>0.49898210593256115</v>
      </c>
      <c r="L31" s="109">
        <f>IF(SER_hh_tes!L31=0,"",SER_hh_tes!L31/SER_hh_fec!L31)</f>
        <v>0.50422285780529141</v>
      </c>
      <c r="M31" s="109">
        <f>IF(SER_hh_tes!M31=0,"",SER_hh_tes!M31/SER_hh_fec!M31)</f>
        <v>0.50937648911952005</v>
      </c>
      <c r="N31" s="109">
        <f>IF(SER_hh_tes!N31=0,"",SER_hh_tes!N31/SER_hh_fec!N31)</f>
        <v>0.51422224992904242</v>
      </c>
      <c r="O31" s="109">
        <f>IF(SER_hh_tes!O31=0,"",SER_hh_tes!O31/SER_hh_fec!O31)</f>
        <v>0.52389519305336385</v>
      </c>
      <c r="P31" s="109">
        <f>IF(SER_hh_tes!P31=0,"",SER_hh_tes!P31/SER_hh_fec!P31)</f>
        <v>0.52588260644036655</v>
      </c>
      <c r="Q31" s="109">
        <f>IF(SER_hh_tes!Q31=0,"",SER_hh_tes!Q31/SER_hh_fec!Q31)</f>
        <v>0.52725615825241789</v>
      </c>
    </row>
    <row r="32" spans="1:17" ht="12" customHeight="1" x14ac:dyDescent="0.25">
      <c r="A32" s="88" t="s">
        <v>34</v>
      </c>
      <c r="B32" s="109" t="str">
        <f>IF(SER_hh_tes!B32=0,"",SER_hh_tes!B32/SER_hh_fec!B32)</f>
        <v/>
      </c>
      <c r="C32" s="109" t="str">
        <f>IF(SER_hh_tes!C32=0,"",SER_hh_tes!C32/SER_hh_fec!C32)</f>
        <v/>
      </c>
      <c r="D32" s="109" t="str">
        <f>IF(SER_hh_tes!D32=0,"",SER_hh_tes!D32/SER_hh_fec!D32)</f>
        <v/>
      </c>
      <c r="E32" s="109" t="str">
        <f>IF(SER_hh_tes!E32=0,"",SER_hh_tes!E32/SER_hh_fec!E32)</f>
        <v/>
      </c>
      <c r="F32" s="109" t="str">
        <f>IF(SER_hh_tes!F32=0,"",SER_hh_tes!F32/SER_hh_fec!F32)</f>
        <v/>
      </c>
      <c r="G32" s="109" t="str">
        <f>IF(SER_hh_tes!G32=0,"",SER_hh_tes!G32/SER_hh_fec!G32)</f>
        <v/>
      </c>
      <c r="H32" s="109" t="str">
        <f>IF(SER_hh_tes!H32=0,"",SER_hh_tes!H32/SER_hh_fec!H32)</f>
        <v/>
      </c>
      <c r="I32" s="109" t="str">
        <f>IF(SER_hh_tes!I32=0,"",SER_hh_tes!I32/SER_hh_fec!I32)</f>
        <v/>
      </c>
      <c r="J32" s="109" t="str">
        <f>IF(SER_hh_tes!J32=0,"",SER_hh_tes!J32/SER_hh_fec!J32)</f>
        <v/>
      </c>
      <c r="K32" s="109" t="str">
        <f>IF(SER_hh_tes!K32=0,"",SER_hh_tes!K32/SER_hh_fec!K32)</f>
        <v/>
      </c>
      <c r="L32" s="109" t="str">
        <f>IF(SER_hh_tes!L32=0,"",SER_hh_tes!L32/SER_hh_fec!L32)</f>
        <v/>
      </c>
      <c r="M32" s="109" t="str">
        <f>IF(SER_hh_tes!M32=0,"",SER_hh_tes!M32/SER_hh_fec!M32)</f>
        <v/>
      </c>
      <c r="N32" s="109" t="str">
        <f>IF(SER_hh_tes!N32=0,"",SER_hh_tes!N32/SER_hh_fec!N32)</f>
        <v/>
      </c>
      <c r="O32" s="109" t="str">
        <f>IF(SER_hh_tes!O32=0,"",SER_hh_tes!O32/SER_hh_fec!O32)</f>
        <v/>
      </c>
      <c r="P32" s="109" t="str">
        <f>IF(SER_hh_tes!P32=0,"",SER_hh_tes!P32/SER_hh_fec!P32)</f>
        <v/>
      </c>
      <c r="Q32" s="109" t="str">
        <f>IF(SER_hh_tes!Q32=0,"",SER_hh_tes!Q32/SER_hh_fec!Q32)</f>
        <v/>
      </c>
    </row>
    <row r="33" spans="1:17" ht="12" customHeight="1" x14ac:dyDescent="0.25">
      <c r="A33" s="49" t="s">
        <v>30</v>
      </c>
      <c r="B33" s="108">
        <f>IF(SER_hh_tes!B33=0,"",SER_hh_tes!B33/SER_hh_fec!B33)</f>
        <v>0.61418395999896669</v>
      </c>
      <c r="C33" s="108">
        <f>IF(SER_hh_tes!C33=0,"",SER_hh_tes!C33/SER_hh_fec!C33)</f>
        <v>0.61450318186861086</v>
      </c>
      <c r="D33" s="108">
        <f>IF(SER_hh_tes!D33=0,"",SER_hh_tes!D33/SER_hh_fec!D33)</f>
        <v>0.61772974618029897</v>
      </c>
      <c r="E33" s="108">
        <f>IF(SER_hh_tes!E33=0,"",SER_hh_tes!E33/SER_hh_fec!E33)</f>
        <v>0.62171782302621725</v>
      </c>
      <c r="F33" s="108">
        <f>IF(SER_hh_tes!F33=0,"",SER_hh_tes!F33/SER_hh_fec!F33)</f>
        <v>0.62565572621330989</v>
      </c>
      <c r="G33" s="108">
        <f>IF(SER_hh_tes!G33=0,"",SER_hh_tes!G33/SER_hh_fec!G33)</f>
        <v>0.63101349399015694</v>
      </c>
      <c r="H33" s="108">
        <f>IF(SER_hh_tes!H33=0,"",SER_hh_tes!H33/SER_hh_fec!H33)</f>
        <v>0.63686615956822668</v>
      </c>
      <c r="I33" s="108">
        <f>IF(SER_hh_tes!I33=0,"",SER_hh_tes!I33/SER_hh_fec!I33)</f>
        <v>0.64213032966778893</v>
      </c>
      <c r="J33" s="108">
        <f>IF(SER_hh_tes!J33=0,"",SER_hh_tes!J33/SER_hh_fec!J33)</f>
        <v>0.64674279940405133</v>
      </c>
      <c r="K33" s="108">
        <f>IF(SER_hh_tes!K33=0,"",SER_hh_tes!K33/SER_hh_fec!K33)</f>
        <v>0.65013094187499731</v>
      </c>
      <c r="L33" s="108">
        <f>IF(SER_hh_tes!L33=0,"",SER_hh_tes!L33/SER_hh_fec!L33)</f>
        <v>0.65550541370309934</v>
      </c>
      <c r="M33" s="108">
        <f>IF(SER_hh_tes!M33=0,"",SER_hh_tes!M33/SER_hh_fec!M33)</f>
        <v>0.66103552666933119</v>
      </c>
      <c r="N33" s="108">
        <f>IF(SER_hh_tes!N33=0,"",SER_hh_tes!N33/SER_hh_fec!N33)</f>
        <v>0.66640303276897084</v>
      </c>
      <c r="O33" s="108">
        <f>IF(SER_hh_tes!O33=0,"",SER_hh_tes!O33/SER_hh_fec!O33)</f>
        <v>0.66646644268518762</v>
      </c>
      <c r="P33" s="108">
        <f>IF(SER_hh_tes!P33=0,"",SER_hh_tes!P33/SER_hh_fec!P33)</f>
        <v>0.66855083907824286</v>
      </c>
      <c r="Q33" s="108">
        <f>IF(SER_hh_tes!Q33=0,"",SER_hh_tes!Q33/SER_hh_fec!Q33)</f>
        <v>0.67369402052650373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>
        <f t="shared" ref="B3" si="0">SUM(B4,B16,B19,B29)</f>
        <v>4961.7473111415766</v>
      </c>
      <c r="C3" s="106">
        <f t="shared" ref="C3:Q3" si="1">SUM(C4,C16,C19,C29)</f>
        <v>4238.2634213673355</v>
      </c>
      <c r="D3" s="106">
        <f t="shared" si="1"/>
        <v>4076.78017311144</v>
      </c>
      <c r="E3" s="106">
        <f t="shared" si="1"/>
        <v>5041.5370368618605</v>
      </c>
      <c r="F3" s="106">
        <f t="shared" si="1"/>
        <v>5183.2994575611228</v>
      </c>
      <c r="G3" s="106">
        <f t="shared" si="1"/>
        <v>3666.8770791722782</v>
      </c>
      <c r="H3" s="106">
        <f t="shared" si="1"/>
        <v>3955.7366080419965</v>
      </c>
      <c r="I3" s="106">
        <f t="shared" si="1"/>
        <v>3479.7821668514289</v>
      </c>
      <c r="J3" s="106">
        <f t="shared" si="1"/>
        <v>3938.5037536864561</v>
      </c>
      <c r="K3" s="106">
        <f t="shared" si="1"/>
        <v>3354.6169139744884</v>
      </c>
      <c r="L3" s="106">
        <f t="shared" si="1"/>
        <v>3347.905790097092</v>
      </c>
      <c r="M3" s="106">
        <f t="shared" si="1"/>
        <v>3189.9827640909598</v>
      </c>
      <c r="N3" s="106">
        <f t="shared" si="1"/>
        <v>3001.7937022945061</v>
      </c>
      <c r="O3" s="106">
        <f t="shared" si="1"/>
        <v>2875.9466217010081</v>
      </c>
      <c r="P3" s="106">
        <f t="shared" si="1"/>
        <v>2777.5786687008385</v>
      </c>
      <c r="Q3" s="106">
        <f t="shared" si="1"/>
        <v>2805.5716319340791</v>
      </c>
    </row>
    <row r="4" spans="1:17" ht="12.95" customHeight="1" x14ac:dyDescent="0.25">
      <c r="A4" s="90" t="s">
        <v>44</v>
      </c>
      <c r="B4" s="101">
        <f t="shared" ref="B4" si="2">SUM(B5:B15)</f>
        <v>4507.9734439747508</v>
      </c>
      <c r="C4" s="101">
        <f t="shared" ref="C4:Q4" si="3">SUM(C5:C15)</f>
        <v>3737.0243800965077</v>
      </c>
      <c r="D4" s="101">
        <f t="shared" si="3"/>
        <v>3566.5506263151083</v>
      </c>
      <c r="E4" s="101">
        <f t="shared" si="3"/>
        <v>4536.753215938953</v>
      </c>
      <c r="F4" s="101">
        <f t="shared" si="3"/>
        <v>4667.4675596608104</v>
      </c>
      <c r="G4" s="101">
        <f t="shared" si="3"/>
        <v>3133.7244735568411</v>
      </c>
      <c r="H4" s="101">
        <f t="shared" si="3"/>
        <v>3408.913193716875</v>
      </c>
      <c r="I4" s="101">
        <f t="shared" si="3"/>
        <v>2910.612998660044</v>
      </c>
      <c r="J4" s="101">
        <f t="shared" si="3"/>
        <v>3339.7322977952763</v>
      </c>
      <c r="K4" s="101">
        <f t="shared" si="3"/>
        <v>2743.7065175990165</v>
      </c>
      <c r="L4" s="101">
        <f t="shared" si="3"/>
        <v>2727.3081431910373</v>
      </c>
      <c r="M4" s="101">
        <f t="shared" si="3"/>
        <v>2566.7417737001037</v>
      </c>
      <c r="N4" s="101">
        <f t="shared" si="3"/>
        <v>2379.5527636526494</v>
      </c>
      <c r="O4" s="101">
        <f t="shared" si="3"/>
        <v>2251.8988105361768</v>
      </c>
      <c r="P4" s="101">
        <f t="shared" si="3"/>
        <v>2151.1497685242784</v>
      </c>
      <c r="Q4" s="101">
        <f t="shared" si="3"/>
        <v>2177.7470389387058</v>
      </c>
    </row>
    <row r="5" spans="1:17" ht="12" customHeight="1" x14ac:dyDescent="0.25">
      <c r="A5" s="88" t="s">
        <v>38</v>
      </c>
      <c r="B5" s="100">
        <v>2144.6464398181647</v>
      </c>
      <c r="C5" s="100">
        <v>953.07016002465593</v>
      </c>
      <c r="D5" s="100">
        <v>965.50983523764</v>
      </c>
      <c r="E5" s="100">
        <v>1885.2963413572079</v>
      </c>
      <c r="F5" s="100">
        <v>2063.268105160606</v>
      </c>
      <c r="G5" s="100">
        <v>367.37245856291298</v>
      </c>
      <c r="H5" s="100">
        <v>732.37842588023989</v>
      </c>
      <c r="I5" s="100">
        <v>253.12384451087993</v>
      </c>
      <c r="J5" s="100">
        <v>358.92224212543192</v>
      </c>
      <c r="K5" s="100">
        <v>118.29090094883998</v>
      </c>
      <c r="L5" s="100">
        <v>168.7360824459214</v>
      </c>
      <c r="M5" s="100">
        <v>148.70927320496918</v>
      </c>
      <c r="N5" s="100">
        <v>140.24765113873181</v>
      </c>
      <c r="O5" s="100">
        <v>139.19778129916952</v>
      </c>
      <c r="P5" s="100">
        <v>123.41204327350461</v>
      </c>
      <c r="Q5" s="100">
        <v>108.77789503158141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31.641768119904903</v>
      </c>
      <c r="C7" s="100">
        <v>21.734584362972065</v>
      </c>
      <c r="D7" s="100">
        <v>58.970683477835976</v>
      </c>
      <c r="E7" s="100">
        <v>49.659766223652063</v>
      </c>
      <c r="F7" s="100">
        <v>62.009086440779988</v>
      </c>
      <c r="G7" s="100">
        <v>52.668559943510985</v>
      </c>
      <c r="H7" s="100">
        <v>88.296411861288121</v>
      </c>
      <c r="I7" s="100">
        <v>85.176743738363953</v>
      </c>
      <c r="J7" s="100">
        <v>94.52940510513595</v>
      </c>
      <c r="K7" s="100">
        <v>75.925662848136</v>
      </c>
      <c r="L7" s="100">
        <v>91.927161227540978</v>
      </c>
      <c r="M7" s="100">
        <v>69.823773427663127</v>
      </c>
      <c r="N7" s="100">
        <v>91.477304775133845</v>
      </c>
      <c r="O7" s="100">
        <v>72.708739979452744</v>
      </c>
      <c r="P7" s="100">
        <v>56.999231928413828</v>
      </c>
      <c r="Q7" s="100">
        <v>91.522351383436302</v>
      </c>
    </row>
    <row r="8" spans="1:17" ht="12" customHeight="1" x14ac:dyDescent="0.25">
      <c r="A8" s="88" t="s">
        <v>101</v>
      </c>
      <c r="B8" s="100">
        <v>0</v>
      </c>
      <c r="C8" s="100">
        <v>0</v>
      </c>
      <c r="D8" s="100">
        <v>0</v>
      </c>
      <c r="E8" s="100">
        <v>0</v>
      </c>
      <c r="F8" s="100">
        <v>0</v>
      </c>
      <c r="G8" s="100">
        <v>0.17388427936250953</v>
      </c>
      <c r="H8" s="100">
        <v>0.47356573629753806</v>
      </c>
      <c r="I8" s="100">
        <v>0.96989058735374756</v>
      </c>
      <c r="J8" s="100">
        <v>1.782711509215327</v>
      </c>
      <c r="K8" s="100">
        <v>2.1285118582886837</v>
      </c>
      <c r="L8" s="100">
        <v>2.3413169429715408</v>
      </c>
      <c r="M8" s="100">
        <v>2.9500503221176251</v>
      </c>
      <c r="N8" s="100">
        <v>4.4275113139189104</v>
      </c>
      <c r="O8" s="100">
        <v>8.2047726244090651</v>
      </c>
      <c r="P8" s="100">
        <v>13.523011557219489</v>
      </c>
      <c r="Q8" s="100">
        <v>16.885307375708173</v>
      </c>
    </row>
    <row r="9" spans="1:17" ht="12" customHeight="1" x14ac:dyDescent="0.25">
      <c r="A9" s="88" t="s">
        <v>106</v>
      </c>
      <c r="B9" s="100">
        <v>2287.3328057052377</v>
      </c>
      <c r="C9" s="100">
        <v>2700.6492338403677</v>
      </c>
      <c r="D9" s="100">
        <v>2487.2247023196323</v>
      </c>
      <c r="E9" s="100">
        <v>2534.4279598100006</v>
      </c>
      <c r="F9" s="100">
        <v>2477.336481856144</v>
      </c>
      <c r="G9" s="100">
        <v>2635.3698707710546</v>
      </c>
      <c r="H9" s="100">
        <v>2511.7496681190496</v>
      </c>
      <c r="I9" s="100">
        <v>2468.7172318611902</v>
      </c>
      <c r="J9" s="100">
        <v>2767.2628138330133</v>
      </c>
      <c r="K9" s="100">
        <v>2444.4368424965196</v>
      </c>
      <c r="L9" s="100">
        <v>2338.9756260285694</v>
      </c>
      <c r="M9" s="100">
        <v>2223.5030229742028</v>
      </c>
      <c r="N9" s="100">
        <v>2020.7348964248652</v>
      </c>
      <c r="O9" s="100">
        <v>1891.9966008989084</v>
      </c>
      <c r="P9" s="100">
        <v>1812.2081502552226</v>
      </c>
      <c r="Q9" s="100">
        <v>1799.558725655228</v>
      </c>
    </row>
    <row r="10" spans="1:17" ht="12" customHeight="1" x14ac:dyDescent="0.25">
      <c r="A10" s="88" t="s">
        <v>34</v>
      </c>
      <c r="B10" s="100">
        <v>44.352430331443351</v>
      </c>
      <c r="C10" s="100">
        <v>61.570401868512022</v>
      </c>
      <c r="D10" s="100">
        <v>54.845405280000008</v>
      </c>
      <c r="E10" s="100">
        <v>67.369148548092028</v>
      </c>
      <c r="F10" s="100">
        <v>64.853886203279998</v>
      </c>
      <c r="G10" s="100">
        <v>78.139699999999976</v>
      </c>
      <c r="H10" s="100">
        <v>76.015122120000029</v>
      </c>
      <c r="I10" s="100">
        <v>102.625287962256</v>
      </c>
      <c r="J10" s="100">
        <v>117.23512522247998</v>
      </c>
      <c r="K10" s="100">
        <v>102.92459944723198</v>
      </c>
      <c r="L10" s="100">
        <v>125.32795654603382</v>
      </c>
      <c r="M10" s="100">
        <v>121.75565377115096</v>
      </c>
      <c r="N10" s="100">
        <v>122.66539999999983</v>
      </c>
      <c r="O10" s="100">
        <v>139.79091573423716</v>
      </c>
      <c r="P10" s="100">
        <v>145.00733150991806</v>
      </c>
      <c r="Q10" s="100">
        <v>161.00275949275175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0</v>
      </c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>
        <v>0</v>
      </c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>
        <v>0</v>
      </c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>
        <f t="shared" ref="B16" si="4">SUM(B17:B18)</f>
        <v>0</v>
      </c>
      <c r="C16" s="101">
        <f t="shared" ref="C16:Q16" si="5">SUM(C17:C18)</f>
        <v>0</v>
      </c>
      <c r="D16" s="101">
        <f t="shared" si="5"/>
        <v>0</v>
      </c>
      <c r="E16" s="101">
        <f t="shared" si="5"/>
        <v>0</v>
      </c>
      <c r="F16" s="101">
        <f t="shared" si="5"/>
        <v>0</v>
      </c>
      <c r="G16" s="101">
        <f t="shared" si="5"/>
        <v>9.8016040829208326E-2</v>
      </c>
      <c r="H16" s="101">
        <f t="shared" si="5"/>
        <v>0.12693727770109306</v>
      </c>
      <c r="I16" s="101">
        <f t="shared" si="5"/>
        <v>0.17958808626572867</v>
      </c>
      <c r="J16" s="101">
        <f t="shared" si="5"/>
        <v>0.18617404615899436</v>
      </c>
      <c r="K16" s="101">
        <f t="shared" si="5"/>
        <v>0.2415231961189126</v>
      </c>
      <c r="L16" s="101">
        <f t="shared" si="5"/>
        <v>0.24780606010693693</v>
      </c>
      <c r="M16" s="101">
        <f t="shared" si="5"/>
        <v>0.26350161138893741</v>
      </c>
      <c r="N16" s="101">
        <f t="shared" si="5"/>
        <v>0.2760823763764555</v>
      </c>
      <c r="O16" s="101">
        <f t="shared" si="5"/>
        <v>0.34212847026603793</v>
      </c>
      <c r="P16" s="101">
        <f t="shared" si="5"/>
        <v>0.4758408155630926</v>
      </c>
      <c r="Q16" s="101">
        <f t="shared" si="5"/>
        <v>0.6780100675024433</v>
      </c>
    </row>
    <row r="17" spans="1:17" ht="12.95" customHeight="1" x14ac:dyDescent="0.25">
      <c r="A17" s="88" t="s">
        <v>101</v>
      </c>
      <c r="B17" s="103">
        <v>0</v>
      </c>
      <c r="C17" s="103">
        <v>0</v>
      </c>
      <c r="D17" s="103">
        <v>0</v>
      </c>
      <c r="E17" s="103">
        <v>0</v>
      </c>
      <c r="F17" s="103">
        <v>0</v>
      </c>
      <c r="G17" s="103">
        <v>9.8016040829208326E-2</v>
      </c>
      <c r="H17" s="103">
        <v>0.12693727770109306</v>
      </c>
      <c r="I17" s="103">
        <v>0.17958808626572867</v>
      </c>
      <c r="J17" s="103">
        <v>0.18617404615899436</v>
      </c>
      <c r="K17" s="103">
        <v>0.2415231961189126</v>
      </c>
      <c r="L17" s="103">
        <v>0.24780606010693693</v>
      </c>
      <c r="M17" s="103">
        <v>0.26350161138893741</v>
      </c>
      <c r="N17" s="103">
        <v>0.2760823763764555</v>
      </c>
      <c r="O17" s="103">
        <v>0.34212847026603793</v>
      </c>
      <c r="P17" s="103">
        <v>0.4758408155630926</v>
      </c>
      <c r="Q17" s="103">
        <v>0.6780100675024433</v>
      </c>
    </row>
    <row r="18" spans="1:17" ht="12" customHeight="1" x14ac:dyDescent="0.25">
      <c r="A18" s="88" t="s">
        <v>100</v>
      </c>
      <c r="B18" s="103">
        <v>0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>
        <f t="shared" ref="B19" si="6">SUM(B20:B27)</f>
        <v>200.331585147238</v>
      </c>
      <c r="C19" s="101">
        <f t="shared" ref="C19:Q19" si="7">SUM(C20:C27)</f>
        <v>200.74966773619562</v>
      </c>
      <c r="D19" s="101">
        <f t="shared" si="7"/>
        <v>208.00823304827358</v>
      </c>
      <c r="E19" s="101">
        <f t="shared" si="7"/>
        <v>208.06311571314188</v>
      </c>
      <c r="F19" s="101">
        <f t="shared" si="7"/>
        <v>210.44396830246259</v>
      </c>
      <c r="G19" s="101">
        <f t="shared" si="7"/>
        <v>223.20297697564808</v>
      </c>
      <c r="H19" s="101">
        <f t="shared" si="7"/>
        <v>235.65319564432383</v>
      </c>
      <c r="I19" s="101">
        <f t="shared" si="7"/>
        <v>246.72909204988591</v>
      </c>
      <c r="J19" s="101">
        <f t="shared" si="7"/>
        <v>261.85141248730338</v>
      </c>
      <c r="K19" s="101">
        <f t="shared" si="7"/>
        <v>274.10557694337058</v>
      </c>
      <c r="L19" s="101">
        <f t="shared" si="7"/>
        <v>278.59311297516155</v>
      </c>
      <c r="M19" s="101">
        <f t="shared" si="7"/>
        <v>279.11851471213498</v>
      </c>
      <c r="N19" s="101">
        <f t="shared" si="7"/>
        <v>280.29700975990511</v>
      </c>
      <c r="O19" s="101">
        <f t="shared" si="7"/>
        <v>281.2718350579172</v>
      </c>
      <c r="P19" s="101">
        <f t="shared" si="7"/>
        <v>280.90489684120809</v>
      </c>
      <c r="Q19" s="101">
        <f t="shared" si="7"/>
        <v>282.68337872453776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0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>
        <v>0</v>
      </c>
      <c r="C22" s="100">
        <v>0</v>
      </c>
      <c r="D22" s="100">
        <v>0</v>
      </c>
      <c r="E22" s="100">
        <v>0</v>
      </c>
      <c r="F22" s="100">
        <v>0</v>
      </c>
      <c r="G22" s="100">
        <v>0</v>
      </c>
      <c r="H22" s="100">
        <v>0</v>
      </c>
      <c r="I22" s="100">
        <v>0</v>
      </c>
      <c r="J22" s="100">
        <v>0</v>
      </c>
      <c r="K22" s="100">
        <v>0</v>
      </c>
      <c r="L22" s="100">
        <v>0</v>
      </c>
      <c r="M22" s="100">
        <v>0</v>
      </c>
      <c r="N22" s="100">
        <v>0</v>
      </c>
      <c r="O22" s="100">
        <v>0</v>
      </c>
      <c r="P22" s="100">
        <v>0</v>
      </c>
      <c r="Q22" s="100">
        <v>0</v>
      </c>
    </row>
    <row r="23" spans="1:17" ht="12" customHeight="1" x14ac:dyDescent="0.25">
      <c r="A23" s="88" t="s">
        <v>98</v>
      </c>
      <c r="B23" s="100">
        <v>200.331585147238</v>
      </c>
      <c r="C23" s="100">
        <v>200.74966773619562</v>
      </c>
      <c r="D23" s="100">
        <v>208.00823304827358</v>
      </c>
      <c r="E23" s="100">
        <v>208.06311571314188</v>
      </c>
      <c r="F23" s="100">
        <v>210.44396830246259</v>
      </c>
      <c r="G23" s="100">
        <v>223.20297697564808</v>
      </c>
      <c r="H23" s="100">
        <v>235.65319564432383</v>
      </c>
      <c r="I23" s="100">
        <v>246.72909204988591</v>
      </c>
      <c r="J23" s="100">
        <v>261.85141248730338</v>
      </c>
      <c r="K23" s="100">
        <v>274.10557694337058</v>
      </c>
      <c r="L23" s="100">
        <v>278.59311297516155</v>
      </c>
      <c r="M23" s="100">
        <v>279.11851471213498</v>
      </c>
      <c r="N23" s="100">
        <v>280.29700975990511</v>
      </c>
      <c r="O23" s="100">
        <v>281.2718350579172</v>
      </c>
      <c r="P23" s="100">
        <v>280.90489684120809</v>
      </c>
      <c r="Q23" s="100">
        <v>282.68337872453776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0</v>
      </c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16">
        <v>0</v>
      </c>
      <c r="C27" s="116">
        <v>0</v>
      </c>
      <c r="D27" s="116">
        <v>0</v>
      </c>
      <c r="E27" s="116">
        <v>0</v>
      </c>
      <c r="F27" s="116">
        <v>0</v>
      </c>
      <c r="G27" s="116">
        <v>0</v>
      </c>
      <c r="H27" s="116">
        <v>0</v>
      </c>
      <c r="I27" s="116">
        <v>0</v>
      </c>
      <c r="J27" s="116">
        <v>0</v>
      </c>
      <c r="K27" s="116">
        <v>0</v>
      </c>
      <c r="L27" s="116">
        <v>0</v>
      </c>
      <c r="M27" s="116">
        <v>0</v>
      </c>
      <c r="N27" s="116">
        <v>0</v>
      </c>
      <c r="O27" s="116">
        <v>0</v>
      </c>
      <c r="P27" s="116">
        <v>0</v>
      </c>
      <c r="Q27" s="116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253.44228201958734</v>
      </c>
      <c r="C29" s="101">
        <f t="shared" ref="C29:Q29" si="9">SUM(C30:C33)</f>
        <v>300.48937353463248</v>
      </c>
      <c r="D29" s="101">
        <f t="shared" si="9"/>
        <v>302.22131374805821</v>
      </c>
      <c r="E29" s="101">
        <f t="shared" si="9"/>
        <v>296.72070520976592</v>
      </c>
      <c r="F29" s="101">
        <f t="shared" si="9"/>
        <v>305.38792959784922</v>
      </c>
      <c r="G29" s="101">
        <f t="shared" si="9"/>
        <v>309.85161259895926</v>
      </c>
      <c r="H29" s="101">
        <f t="shared" si="9"/>
        <v>311.04328140309678</v>
      </c>
      <c r="I29" s="101">
        <f t="shared" si="9"/>
        <v>322.2604880552334</v>
      </c>
      <c r="J29" s="101">
        <f t="shared" si="9"/>
        <v>336.73386935771731</v>
      </c>
      <c r="K29" s="101">
        <f t="shared" si="9"/>
        <v>336.56329623598225</v>
      </c>
      <c r="L29" s="101">
        <f t="shared" si="9"/>
        <v>341.75672787078622</v>
      </c>
      <c r="M29" s="101">
        <f t="shared" si="9"/>
        <v>343.85897406733216</v>
      </c>
      <c r="N29" s="101">
        <f t="shared" si="9"/>
        <v>341.6678465055752</v>
      </c>
      <c r="O29" s="101">
        <f t="shared" si="9"/>
        <v>342.43384763664824</v>
      </c>
      <c r="P29" s="101">
        <f t="shared" si="9"/>
        <v>345.04816251978883</v>
      </c>
      <c r="Q29" s="101">
        <f t="shared" si="9"/>
        <v>344.46320420333291</v>
      </c>
    </row>
    <row r="30" spans="1:17" ht="12" customHeight="1" x14ac:dyDescent="0.25">
      <c r="A30" s="88" t="s">
        <v>66</v>
      </c>
      <c r="B30" s="100">
        <v>0</v>
      </c>
      <c r="C30" s="100">
        <v>0</v>
      </c>
      <c r="D30" s="100">
        <v>0</v>
      </c>
      <c r="E30" s="100">
        <v>0</v>
      </c>
      <c r="F30" s="100">
        <v>0</v>
      </c>
      <c r="G30" s="100">
        <v>0</v>
      </c>
      <c r="H30" s="100">
        <v>0</v>
      </c>
      <c r="I30" s="100">
        <v>0</v>
      </c>
      <c r="J30" s="100">
        <v>0</v>
      </c>
      <c r="K30" s="100">
        <v>0</v>
      </c>
      <c r="L30" s="100">
        <v>0</v>
      </c>
      <c r="M30" s="100">
        <v>0</v>
      </c>
      <c r="N30" s="100">
        <v>0</v>
      </c>
      <c r="O30" s="100">
        <v>0</v>
      </c>
      <c r="P30" s="100">
        <v>0</v>
      </c>
      <c r="Q30" s="100">
        <v>0</v>
      </c>
    </row>
    <row r="31" spans="1:17" ht="12" customHeight="1" x14ac:dyDescent="0.25">
      <c r="A31" s="88" t="s">
        <v>98</v>
      </c>
      <c r="B31" s="100">
        <v>253.44228201958734</v>
      </c>
      <c r="C31" s="100">
        <v>300.48937353463248</v>
      </c>
      <c r="D31" s="100">
        <v>302.22131374805821</v>
      </c>
      <c r="E31" s="100">
        <v>296.72070520976592</v>
      </c>
      <c r="F31" s="100">
        <v>305.38792959784922</v>
      </c>
      <c r="G31" s="100">
        <v>309.85161259895926</v>
      </c>
      <c r="H31" s="100">
        <v>311.04328140309678</v>
      </c>
      <c r="I31" s="100">
        <v>322.2604880552334</v>
      </c>
      <c r="J31" s="100">
        <v>336.73386935771731</v>
      </c>
      <c r="K31" s="100">
        <v>336.56329623598225</v>
      </c>
      <c r="L31" s="100">
        <v>341.75672787078622</v>
      </c>
      <c r="M31" s="100">
        <v>343.85897406733216</v>
      </c>
      <c r="N31" s="100">
        <v>341.6678465055752</v>
      </c>
      <c r="O31" s="100">
        <v>342.43384763664824</v>
      </c>
      <c r="P31" s="100">
        <v>345.04816251978883</v>
      </c>
      <c r="Q31" s="100">
        <v>344.46320420333291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>
        <f>IF(SER_hh_fec!B3=0,0,1000000/0.086*SER_hh_fec!B3/SER_hh_num!B3)</f>
        <v>158938.49431929088</v>
      </c>
      <c r="C3" s="106">
        <f>IF(SER_hh_fec!C3=0,0,1000000/0.086*SER_hh_fec!C3/SER_hh_num!C3)</f>
        <v>155210.06635909999</v>
      </c>
      <c r="D3" s="106">
        <f>IF(SER_hh_fec!D3=0,0,1000000/0.086*SER_hh_fec!D3/SER_hh_num!D3)</f>
        <v>143449.17555943868</v>
      </c>
      <c r="E3" s="106">
        <f>IF(SER_hh_fec!E3=0,0,1000000/0.086*SER_hh_fec!E3/SER_hh_num!E3)</f>
        <v>158237.68918363561</v>
      </c>
      <c r="F3" s="106">
        <f>IF(SER_hh_fec!F3=0,0,1000000/0.086*SER_hh_fec!F3/SER_hh_num!F3)</f>
        <v>155232.20158966826</v>
      </c>
      <c r="G3" s="106">
        <f>IF(SER_hh_fec!G3=0,0,1000000/0.086*SER_hh_fec!G3/SER_hh_num!G3)</f>
        <v>134664.57692265458</v>
      </c>
      <c r="H3" s="106">
        <f>IF(SER_hh_fec!H3=0,0,1000000/0.086*SER_hh_fec!H3/SER_hh_num!H3)</f>
        <v>127332.29153192256</v>
      </c>
      <c r="I3" s="106">
        <f>IF(SER_hh_fec!I3=0,0,1000000/0.086*SER_hh_fec!I3/SER_hh_num!I3)</f>
        <v>116366.00638812027</v>
      </c>
      <c r="J3" s="106">
        <f>IF(SER_hh_fec!J3=0,0,1000000/0.086*SER_hh_fec!J3/SER_hh_num!J3)</f>
        <v>122863.6821472141</v>
      </c>
      <c r="K3" s="106">
        <f>IF(SER_hh_fec!K3=0,0,1000000/0.086*SER_hh_fec!K3/SER_hh_num!K3)</f>
        <v>114154.25186568582</v>
      </c>
      <c r="L3" s="106">
        <f>IF(SER_hh_fec!L3=0,0,1000000/0.086*SER_hh_fec!L3/SER_hh_num!L3)</f>
        <v>115241.661513192</v>
      </c>
      <c r="M3" s="106">
        <f>IF(SER_hh_fec!M3=0,0,1000000/0.086*SER_hh_fec!M3/SER_hh_num!M3)</f>
        <v>107972.17836103024</v>
      </c>
      <c r="N3" s="106">
        <f>IF(SER_hh_fec!N3=0,0,1000000/0.086*SER_hh_fec!N3/SER_hh_num!N3)</f>
        <v>102993.9195229562</v>
      </c>
      <c r="O3" s="106">
        <f>IF(SER_hh_fec!O3=0,0,1000000/0.086*SER_hh_fec!O3/SER_hh_num!O3)</f>
        <v>99574.606279336818</v>
      </c>
      <c r="P3" s="106">
        <f>IF(SER_hh_fec!P3=0,0,1000000/0.086*SER_hh_fec!P3/SER_hh_num!P3)</f>
        <v>94249.805829021876</v>
      </c>
      <c r="Q3" s="106">
        <f>IF(SER_hh_fec!Q3=0,0,1000000/0.086*SER_hh_fec!Q3/SER_hh_num!Q3)</f>
        <v>94056.305913114877</v>
      </c>
    </row>
    <row r="4" spans="1:17" ht="12.95" customHeight="1" x14ac:dyDescent="0.25">
      <c r="A4" s="90" t="s">
        <v>44</v>
      </c>
      <c r="B4" s="101">
        <f>IF(SER_hh_fec!B4=0,0,1000000/0.086*SER_hh_fec!B4/SER_hh_num!B4)</f>
        <v>134539.09572058058</v>
      </c>
      <c r="C4" s="101">
        <f>IF(SER_hh_fec!C4=0,0,1000000/0.086*SER_hh_fec!C4/SER_hh_num!C4)</f>
        <v>130319.54687909329</v>
      </c>
      <c r="D4" s="101">
        <f>IF(SER_hh_fec!D4=0,0,1000000/0.086*SER_hh_fec!D4/SER_hh_num!D4)</f>
        <v>118500.4353376362</v>
      </c>
      <c r="E4" s="101">
        <f>IF(SER_hh_fec!E4=0,0,1000000/0.086*SER_hh_fec!E4/SER_hh_num!E4)</f>
        <v>133428.97702532288</v>
      </c>
      <c r="F4" s="101">
        <f>IF(SER_hh_fec!F4=0,0,1000000/0.086*SER_hh_fec!F4/SER_hh_num!F4)</f>
        <v>130302.84671615515</v>
      </c>
      <c r="G4" s="101">
        <f>IF(SER_hh_fec!G4=0,0,1000000/0.086*SER_hh_fec!G4/SER_hh_num!G4)</f>
        <v>109690.04506198647</v>
      </c>
      <c r="H4" s="101">
        <f>IF(SER_hh_fec!H4=0,0,1000000/0.086*SER_hh_fec!H4/SER_hh_num!H4)</f>
        <v>102263.10038680703</v>
      </c>
      <c r="I4" s="101">
        <f>IF(SER_hh_fec!I4=0,0,1000000/0.086*SER_hh_fec!I4/SER_hh_num!I4)</f>
        <v>91135.84142603974</v>
      </c>
      <c r="J4" s="101">
        <f>IF(SER_hh_fec!J4=0,0,1000000/0.086*SER_hh_fec!J4/SER_hh_num!J4)</f>
        <v>97546.591037224483</v>
      </c>
      <c r="K4" s="101">
        <f>IF(SER_hh_fec!K4=0,0,1000000/0.086*SER_hh_fec!K4/SER_hh_num!K4)</f>
        <v>88911.872408096693</v>
      </c>
      <c r="L4" s="101">
        <f>IF(SER_hh_fec!L4=0,0,1000000/0.086*SER_hh_fec!L4/SER_hh_num!L4)</f>
        <v>89986.893221867198</v>
      </c>
      <c r="M4" s="101">
        <f>IF(SER_hh_fec!M4=0,0,1000000/0.086*SER_hh_fec!M4/SER_hh_num!M4)</f>
        <v>82843.605316224508</v>
      </c>
      <c r="N4" s="101">
        <f>IF(SER_hh_fec!N4=0,0,1000000/0.086*SER_hh_fec!N4/SER_hh_num!N4)</f>
        <v>77974.095396007819</v>
      </c>
      <c r="O4" s="101">
        <f>IF(SER_hh_fec!O4=0,0,1000000/0.086*SER_hh_fec!O4/SER_hh_num!O4)</f>
        <v>74522.65188500112</v>
      </c>
      <c r="P4" s="101">
        <f>IF(SER_hh_fec!P4=0,0,1000000/0.086*SER_hh_fec!P4/SER_hh_num!P4)</f>
        <v>69098.713713586199</v>
      </c>
      <c r="Q4" s="101">
        <f>IF(SER_hh_fec!Q4=0,0,1000000/0.086*SER_hh_fec!Q4/SER_hh_num!Q4)</f>
        <v>68980.234729215663</v>
      </c>
    </row>
    <row r="5" spans="1:17" ht="12" customHeight="1" x14ac:dyDescent="0.25">
      <c r="A5" s="88" t="s">
        <v>38</v>
      </c>
      <c r="B5" s="100">
        <f>IF(SER_hh_fec!B5=0,0,1000000/0.086*SER_hh_fec!B5/SER_hh_num!B5)</f>
        <v>169545.70871440892</v>
      </c>
      <c r="C5" s="100">
        <f>IF(SER_hh_fec!C5=0,0,1000000/0.086*SER_hh_fec!C5/SER_hh_num!C5)</f>
        <v>85359.554546999556</v>
      </c>
      <c r="D5" s="100">
        <f>IF(SER_hh_fec!D5=0,0,1000000/0.086*SER_hh_fec!D5/SER_hh_num!D5)</f>
        <v>89999.119370623041</v>
      </c>
      <c r="E5" s="100">
        <f>IF(SER_hh_fec!E5=0,0,1000000/0.086*SER_hh_fec!E5/SER_hh_num!E5)</f>
        <v>177840.30634081658</v>
      </c>
      <c r="F5" s="100">
        <f>IF(SER_hh_fec!F5=0,0,1000000/0.086*SER_hh_fec!F5/SER_hh_num!F5)</f>
        <v>195887.14109374548</v>
      </c>
      <c r="G5" s="100">
        <f>IF(SER_hh_fec!G5=0,0,1000000/0.086*SER_hh_fec!G5/SER_hh_num!G5)</f>
        <v>83629.54001483084</v>
      </c>
      <c r="H5" s="100">
        <f>IF(SER_hh_fec!H5=0,0,1000000/0.086*SER_hh_fec!H5/SER_hh_num!H5)</f>
        <v>180205.54599199185</v>
      </c>
      <c r="I5" s="100">
        <f>IF(SER_hh_fec!I5=0,0,1000000/0.086*SER_hh_fec!I5/SER_hh_num!I5)</f>
        <v>119238.77390259691</v>
      </c>
      <c r="J5" s="100">
        <f>IF(SER_hh_fec!J5=0,0,1000000/0.086*SER_hh_fec!J5/SER_hh_num!J5)</f>
        <v>172326.89975844248</v>
      </c>
      <c r="K5" s="100">
        <f>IF(SER_hh_fec!K5=0,0,1000000/0.086*SER_hh_fec!K5/SER_hh_num!K5)</f>
        <v>117468.68355276877</v>
      </c>
      <c r="L5" s="100">
        <f>IF(SER_hh_fec!L5=0,0,1000000/0.086*SER_hh_fec!L5/SER_hh_num!L5)</f>
        <v>125753.8797004909</v>
      </c>
      <c r="M5" s="100">
        <f>IF(SER_hh_fec!M5=0,0,1000000/0.086*SER_hh_fec!M5/SER_hh_num!M5)</f>
        <v>109861.5385892544</v>
      </c>
      <c r="N5" s="100">
        <f>IF(SER_hh_fec!N5=0,0,1000000/0.086*SER_hh_fec!N5/SER_hh_num!N5)</f>
        <v>101488.07971260119</v>
      </c>
      <c r="O5" s="100">
        <f>IF(SER_hh_fec!O5=0,0,1000000/0.086*SER_hh_fec!O5/SER_hh_num!O5)</f>
        <v>100329.02034692182</v>
      </c>
      <c r="P5" s="100">
        <f>IF(SER_hh_fec!P5=0,0,1000000/0.086*SER_hh_fec!P5/SER_hh_num!P5)</f>
        <v>93953.466453124129</v>
      </c>
      <c r="Q5" s="100">
        <f>IF(SER_hh_fec!Q5=0,0,1000000/0.086*SER_hh_fec!Q5/SER_hh_num!Q5)</f>
        <v>94999.826743885773</v>
      </c>
    </row>
    <row r="6" spans="1:17" ht="12" customHeight="1" x14ac:dyDescent="0.25">
      <c r="A6" s="88" t="s">
        <v>66</v>
      </c>
      <c r="B6" s="100">
        <f>IF(SER_hh_fec!B6=0,0,1000000/0.086*SER_hh_fec!B6/SER_hh_num!B6)</f>
        <v>0</v>
      </c>
      <c r="C6" s="100">
        <f>IF(SER_hh_fec!C6=0,0,1000000/0.086*SER_hh_fec!C6/SER_hh_num!C6)</f>
        <v>0</v>
      </c>
      <c r="D6" s="100">
        <f>IF(SER_hh_fec!D6=0,0,1000000/0.086*SER_hh_fec!D6/SER_hh_num!D6)</f>
        <v>0</v>
      </c>
      <c r="E6" s="100">
        <f>IF(SER_hh_fec!E6=0,0,1000000/0.086*SER_hh_fec!E6/SER_hh_num!E6)</f>
        <v>0</v>
      </c>
      <c r="F6" s="100">
        <f>IF(SER_hh_fec!F6=0,0,1000000/0.086*SER_hh_fec!F6/SER_hh_num!F6)</f>
        <v>0</v>
      </c>
      <c r="G6" s="100">
        <f>IF(SER_hh_fec!G6=0,0,1000000/0.086*SER_hh_fec!G6/SER_hh_num!G6)</f>
        <v>0</v>
      </c>
      <c r="H6" s="100">
        <f>IF(SER_hh_fec!H6=0,0,1000000/0.086*SER_hh_fec!H6/SER_hh_num!H6)</f>
        <v>0</v>
      </c>
      <c r="I6" s="100">
        <f>IF(SER_hh_fec!I6=0,0,1000000/0.086*SER_hh_fec!I6/SER_hh_num!I6)</f>
        <v>0</v>
      </c>
      <c r="J6" s="100">
        <f>IF(SER_hh_fec!J6=0,0,1000000/0.086*SER_hh_fec!J6/SER_hh_num!J6)</f>
        <v>0</v>
      </c>
      <c r="K6" s="100">
        <f>IF(SER_hh_fec!K6=0,0,1000000/0.086*SER_hh_fec!K6/SER_hh_num!K6)</f>
        <v>0</v>
      </c>
      <c r="L6" s="100">
        <f>IF(SER_hh_fec!L6=0,0,1000000/0.086*SER_hh_fec!L6/SER_hh_num!L6)</f>
        <v>0</v>
      </c>
      <c r="M6" s="100">
        <f>IF(SER_hh_fec!M6=0,0,1000000/0.086*SER_hh_fec!M6/SER_hh_num!M6)</f>
        <v>0</v>
      </c>
      <c r="N6" s="100">
        <f>IF(SER_hh_fec!N6=0,0,1000000/0.086*SER_hh_fec!N6/SER_hh_num!N6)</f>
        <v>0</v>
      </c>
      <c r="O6" s="100">
        <f>IF(SER_hh_fec!O6=0,0,1000000/0.086*SER_hh_fec!O6/SER_hh_num!O6)</f>
        <v>0</v>
      </c>
      <c r="P6" s="100">
        <f>IF(SER_hh_fec!P6=0,0,1000000/0.086*SER_hh_fec!P6/SER_hh_num!P6)</f>
        <v>0</v>
      </c>
      <c r="Q6" s="100">
        <f>IF(SER_hh_fec!Q6=0,0,1000000/0.086*SER_hh_fec!Q6/SER_hh_num!Q6)</f>
        <v>0</v>
      </c>
    </row>
    <row r="7" spans="1:17" ht="12" customHeight="1" x14ac:dyDescent="0.25">
      <c r="A7" s="88" t="s">
        <v>99</v>
      </c>
      <c r="B7" s="100">
        <f>IF(SER_hh_fec!B7=0,0,1000000/0.086*SER_hh_fec!B7/SER_hh_num!B7)</f>
        <v>145499.02976602365</v>
      </c>
      <c r="C7" s="100">
        <f>IF(SER_hh_fec!C7=0,0,1000000/0.086*SER_hh_fec!C7/SER_hh_num!C7)</f>
        <v>97707.957700478175</v>
      </c>
      <c r="D7" s="100">
        <f>IF(SER_hh_fec!D7=0,0,1000000/0.086*SER_hh_fec!D7/SER_hh_num!D7)</f>
        <v>130987.84415520068</v>
      </c>
      <c r="E7" s="100">
        <f>IF(SER_hh_fec!E7=0,0,1000000/0.086*SER_hh_fec!E7/SER_hh_num!E7)</f>
        <v>104414.53201195772</v>
      </c>
      <c r="F7" s="100">
        <f>IF(SER_hh_fec!F7=0,0,1000000/0.086*SER_hh_fec!F7/SER_hh_num!F7)</f>
        <v>129376.56360680476</v>
      </c>
      <c r="G7" s="100">
        <f>IF(SER_hh_fec!G7=0,0,1000000/0.086*SER_hh_fec!G7/SER_hh_num!G7)</f>
        <v>109634.37691736883</v>
      </c>
      <c r="H7" s="100">
        <f>IF(SER_hh_fec!H7=0,0,1000000/0.086*SER_hh_fec!H7/SER_hh_num!H7)</f>
        <v>113696.45150152825</v>
      </c>
      <c r="I7" s="100">
        <f>IF(SER_hh_fec!I7=0,0,1000000/0.086*SER_hh_fec!I7/SER_hh_num!I7)</f>
        <v>102327.1308066083</v>
      </c>
      <c r="J7" s="100">
        <f>IF(SER_hh_fec!J7=0,0,1000000/0.086*SER_hh_fec!J7/SER_hh_num!J7)</f>
        <v>112892.89905920145</v>
      </c>
      <c r="K7" s="100">
        <f>IF(SER_hh_fec!K7=0,0,1000000/0.086*SER_hh_fec!K7/SER_hh_num!K7)</f>
        <v>89904.295118689261</v>
      </c>
      <c r="L7" s="100">
        <f>IF(SER_hh_fec!L7=0,0,1000000/0.086*SER_hh_fec!L7/SER_hh_num!L7)</f>
        <v>108624.81925722951</v>
      </c>
      <c r="M7" s="100">
        <f>IF(SER_hh_fec!M7=0,0,1000000/0.086*SER_hh_fec!M7/SER_hh_num!M7)</f>
        <v>82212.315087334951</v>
      </c>
      <c r="N7" s="100">
        <f>IF(SER_hh_fec!N7=0,0,1000000/0.086*SER_hh_fec!N7/SER_hh_num!N7)</f>
        <v>99535.1316602117</v>
      </c>
      <c r="O7" s="100">
        <f>IF(SER_hh_fec!O7=0,0,1000000/0.086*SER_hh_fec!O7/SER_hh_num!O7)</f>
        <v>79153.993311116035</v>
      </c>
      <c r="P7" s="100">
        <f>IF(SER_hh_fec!P7=0,0,1000000/0.086*SER_hh_fec!P7/SER_hh_num!P7)</f>
        <v>61673.032820741573</v>
      </c>
      <c r="Q7" s="100">
        <f>IF(SER_hh_fec!Q7=0,0,1000000/0.086*SER_hh_fec!Q7/SER_hh_num!Q7)</f>
        <v>80049.624669355282</v>
      </c>
    </row>
    <row r="8" spans="1:17" ht="12" customHeight="1" x14ac:dyDescent="0.25">
      <c r="A8" s="88" t="s">
        <v>101</v>
      </c>
      <c r="B8" s="100">
        <f>IF(SER_hh_fec!B8=0,0,1000000/0.086*SER_hh_fec!B8/SER_hh_num!B8)</f>
        <v>0</v>
      </c>
      <c r="C8" s="100">
        <f>IF(SER_hh_fec!C8=0,0,1000000/0.086*SER_hh_fec!C8/SER_hh_num!C8)</f>
        <v>0</v>
      </c>
      <c r="D8" s="100">
        <f>IF(SER_hh_fec!D8=0,0,1000000/0.086*SER_hh_fec!D8/SER_hh_num!D8)</f>
        <v>0</v>
      </c>
      <c r="E8" s="100">
        <f>IF(SER_hh_fec!E8=0,0,1000000/0.086*SER_hh_fec!E8/SER_hh_num!E8)</f>
        <v>0</v>
      </c>
      <c r="F8" s="100">
        <f>IF(SER_hh_fec!F8=0,0,1000000/0.086*SER_hh_fec!F8/SER_hh_num!F8)</f>
        <v>0</v>
      </c>
      <c r="G8" s="100">
        <f>IF(SER_hh_fec!G8=0,0,1000000/0.086*SER_hh_fec!G8/SER_hh_num!G8)</f>
        <v>77060.315088372823</v>
      </c>
      <c r="H8" s="100">
        <f>IF(SER_hh_fec!H8=0,0,1000000/0.086*SER_hh_fec!H8/SER_hh_num!H8)</f>
        <v>70993.994611786984</v>
      </c>
      <c r="I8" s="100">
        <f>IF(SER_hh_fec!I8=0,0,1000000/0.086*SER_hh_fec!I8/SER_hh_num!I8)</f>
        <v>63894.797745963668</v>
      </c>
      <c r="J8" s="100">
        <f>IF(SER_hh_fec!J8=0,0,1000000/0.086*SER_hh_fec!J8/SER_hh_num!J8)</f>
        <v>68300.768518654091</v>
      </c>
      <c r="K8" s="100">
        <f>IF(SER_hh_fec!K8=0,0,1000000/0.086*SER_hh_fec!K8/SER_hh_num!K8)</f>
        <v>62946.284429425024</v>
      </c>
      <c r="L8" s="100">
        <f>IF(SER_hh_fec!L8=0,0,1000000/0.086*SER_hh_fec!L8/SER_hh_num!L8)</f>
        <v>63924.098169392062</v>
      </c>
      <c r="M8" s="100">
        <f>IF(SER_hh_fec!M8=0,0,1000000/0.086*SER_hh_fec!M8/SER_hh_num!M8)</f>
        <v>58755.910266891646</v>
      </c>
      <c r="N8" s="100">
        <f>IF(SER_hh_fec!N8=0,0,1000000/0.086*SER_hh_fec!N8/SER_hh_num!N8)</f>
        <v>55487.612635757687</v>
      </c>
      <c r="O8" s="100">
        <f>IF(SER_hh_fec!O8=0,0,1000000/0.086*SER_hh_fec!O8/SER_hh_num!O8)</f>
        <v>53008.906431383941</v>
      </c>
      <c r="P8" s="100">
        <f>IF(SER_hh_fec!P8=0,0,1000000/0.086*SER_hh_fec!P8/SER_hh_num!P8)</f>
        <v>49116.691448571088</v>
      </c>
      <c r="Q8" s="100">
        <f>IF(SER_hh_fec!Q8=0,0,1000000/0.086*SER_hh_fec!Q8/SER_hh_num!Q8)</f>
        <v>49007.012839879542</v>
      </c>
    </row>
    <row r="9" spans="1:17" ht="12" customHeight="1" x14ac:dyDescent="0.25">
      <c r="A9" s="88" t="s">
        <v>106</v>
      </c>
      <c r="B9" s="100">
        <f>IF(SER_hh_fec!B9=0,0,1000000/0.086*SER_hh_fec!B9/SER_hh_num!B9)</f>
        <v>136189.25273767958</v>
      </c>
      <c r="C9" s="100">
        <f>IF(SER_hh_fec!C9=0,0,1000000/0.086*SER_hh_fec!C9/SER_hh_num!C9)</f>
        <v>152666.13107179647</v>
      </c>
      <c r="D9" s="100">
        <f>IF(SER_hh_fec!D9=0,0,1000000/0.086*SER_hh_fec!D9/SER_hh_num!D9)</f>
        <v>137672.80557006088</v>
      </c>
      <c r="E9" s="100">
        <f>IF(SER_hh_fec!E9=0,0,1000000/0.086*SER_hh_fec!E9/SER_hh_num!E9)</f>
        <v>138800.11754643955</v>
      </c>
      <c r="F9" s="100">
        <f>IF(SER_hh_fec!F9=0,0,1000000/0.086*SER_hh_fec!F9/SER_hh_num!F9)</f>
        <v>131138.66923649583</v>
      </c>
      <c r="G9" s="100">
        <f>IF(SER_hh_fec!G9=0,0,1000000/0.086*SER_hh_fec!G9/SER_hh_num!G9)</f>
        <v>114613.84817724026</v>
      </c>
      <c r="H9" s="100">
        <f>IF(SER_hh_fec!H9=0,0,1000000/0.086*SER_hh_fec!H9/SER_hh_num!H9)</f>
        <v>103036.20679929726</v>
      </c>
      <c r="I9" s="100">
        <f>IF(SER_hh_fec!I9=0,0,1000000/0.086*SER_hh_fec!I9/SER_hh_num!I9)</f>
        <v>94900.8286588716</v>
      </c>
      <c r="J9" s="100">
        <f>IF(SER_hh_fec!J9=0,0,1000000/0.086*SER_hh_fec!J9/SER_hh_num!J9)</f>
        <v>102384.36172220923</v>
      </c>
      <c r="K9" s="100">
        <f>IF(SER_hh_fec!K9=0,0,1000000/0.086*SER_hh_fec!K9/SER_hh_num!K9)</f>
        <v>94750.696499436817</v>
      </c>
      <c r="L9" s="100">
        <f>IF(SER_hh_fec!L9=0,0,1000000/0.086*SER_hh_fec!L9/SER_hh_num!L9)</f>
        <v>95519.229057074321</v>
      </c>
      <c r="M9" s="100">
        <f>IF(SER_hh_fec!M9=0,0,1000000/0.086*SER_hh_fec!M9/SER_hh_num!M9)</f>
        <v>88873.072471405496</v>
      </c>
      <c r="N9" s="100">
        <f>IF(SER_hh_fec!N9=0,0,1000000/0.086*SER_hh_fec!N9/SER_hh_num!N9)</f>
        <v>83000.204274909556</v>
      </c>
      <c r="O9" s="100">
        <f>IF(SER_hh_fec!O9=0,0,1000000/0.086*SER_hh_fec!O9/SER_hh_num!O9)</f>
        <v>78420.533007457489</v>
      </c>
      <c r="P9" s="100">
        <f>IF(SER_hh_fec!P9=0,0,1000000/0.086*SER_hh_fec!P9/SER_hh_num!P9)</f>
        <v>76003.785415864331</v>
      </c>
      <c r="Q9" s="100">
        <f>IF(SER_hh_fec!Q9=0,0,1000000/0.086*SER_hh_fec!Q9/SER_hh_num!Q9)</f>
        <v>75457.289487175294</v>
      </c>
    </row>
    <row r="10" spans="1:17" ht="12" customHeight="1" x14ac:dyDescent="0.25">
      <c r="A10" s="88" t="s">
        <v>34</v>
      </c>
      <c r="B10" s="100">
        <f>IF(SER_hh_fec!B10=0,0,1000000/0.086*SER_hh_fec!B10/SER_hh_num!B10)</f>
        <v>177749.5333296223</v>
      </c>
      <c r="C10" s="100">
        <f>IF(SER_hh_fec!C10=0,0,1000000/0.086*SER_hh_fec!C10/SER_hh_num!C10)</f>
        <v>176536.28299583698</v>
      </c>
      <c r="D10" s="100">
        <f>IF(SER_hh_fec!D10=0,0,1000000/0.086*SER_hh_fec!D10/SER_hh_num!D10)</f>
        <v>160021.87923783271</v>
      </c>
      <c r="E10" s="100">
        <f>IF(SER_hh_fec!E10=0,0,1000000/0.086*SER_hh_fec!E10/SER_hh_num!E10)</f>
        <v>177286.43776595069</v>
      </c>
      <c r="F10" s="100">
        <f>IF(SER_hh_fec!F10=0,0,1000000/0.086*SER_hh_fec!F10/SER_hh_num!F10)</f>
        <v>172520.26915735996</v>
      </c>
      <c r="G10" s="100">
        <f>IF(SER_hh_fec!G10=0,0,1000000/0.086*SER_hh_fec!G10/SER_hh_num!G10)</f>
        <v>155730.50855742063</v>
      </c>
      <c r="H10" s="100">
        <f>IF(SER_hh_fec!H10=0,0,1000000/0.086*SER_hh_fec!H10/SER_hh_num!H10)</f>
        <v>134439.95263641962</v>
      </c>
      <c r="I10" s="100">
        <f>IF(SER_hh_fec!I10=0,0,1000000/0.086*SER_hh_fec!I10/SER_hh_num!I10)</f>
        <v>166978.83458636273</v>
      </c>
      <c r="J10" s="100">
        <f>IF(SER_hh_fec!J10=0,0,1000000/0.086*SER_hh_fec!J10/SER_hh_num!J10)</f>
        <v>130000.72816603673</v>
      </c>
      <c r="K10" s="100">
        <f>IF(SER_hh_fec!K10=0,0,1000000/0.086*SER_hh_fec!K10/SER_hh_num!K10)</f>
        <v>116500.90398841329</v>
      </c>
      <c r="L10" s="100">
        <f>IF(SER_hh_fec!L10=0,0,1000000/0.086*SER_hh_fec!L10/SER_hh_num!L10)</f>
        <v>125065.71745692988</v>
      </c>
      <c r="M10" s="100">
        <f>IF(SER_hh_fec!M10=0,0,1000000/0.086*SER_hh_fec!M10/SER_hh_num!M10)</f>
        <v>114522.67716433747</v>
      </c>
      <c r="N10" s="100">
        <f>IF(SER_hh_fec!N10=0,0,1000000/0.086*SER_hh_fec!N10/SER_hh_num!N10)</f>
        <v>107803.65813121447</v>
      </c>
      <c r="O10" s="100">
        <f>IF(SER_hh_fec!O10=0,0,1000000/0.086*SER_hh_fec!O10/SER_hh_num!O10)</f>
        <v>102861.0685533778</v>
      </c>
      <c r="P10" s="100">
        <f>IF(SER_hh_fec!P10=0,0,1000000/0.086*SER_hh_fec!P10/SER_hh_num!P10)</f>
        <v>95364.982696349427</v>
      </c>
      <c r="Q10" s="100">
        <f>IF(SER_hh_fec!Q10=0,0,1000000/0.086*SER_hh_fec!Q10/SER_hh_num!Q10)</f>
        <v>95346.680540430913</v>
      </c>
    </row>
    <row r="11" spans="1:17" ht="12" customHeight="1" x14ac:dyDescent="0.25">
      <c r="A11" s="88" t="s">
        <v>61</v>
      </c>
      <c r="B11" s="100">
        <f>IF(SER_hh_fec!B11=0,0,1000000/0.086*SER_hh_fec!B11/SER_hh_num!B11)</f>
        <v>0</v>
      </c>
      <c r="C11" s="100">
        <f>IF(SER_hh_fec!C11=0,0,1000000/0.086*SER_hh_fec!C11/SER_hh_num!C11)</f>
        <v>0</v>
      </c>
      <c r="D11" s="100">
        <f>IF(SER_hh_fec!D11=0,0,1000000/0.086*SER_hh_fec!D11/SER_hh_num!D11)</f>
        <v>0</v>
      </c>
      <c r="E11" s="100">
        <f>IF(SER_hh_fec!E11=0,0,1000000/0.086*SER_hh_fec!E11/SER_hh_num!E11)</f>
        <v>0</v>
      </c>
      <c r="F11" s="100">
        <f>IF(SER_hh_fec!F11=0,0,1000000/0.086*SER_hh_fec!F11/SER_hh_num!F11)</f>
        <v>0</v>
      </c>
      <c r="G11" s="100">
        <f>IF(SER_hh_fec!G11=0,0,1000000/0.086*SER_hh_fec!G11/SER_hh_num!G11)</f>
        <v>0</v>
      </c>
      <c r="H11" s="100">
        <f>IF(SER_hh_fec!H11=0,0,1000000/0.086*SER_hh_fec!H11/SER_hh_num!H11)</f>
        <v>0</v>
      </c>
      <c r="I11" s="100">
        <f>IF(SER_hh_fec!I11=0,0,1000000/0.086*SER_hh_fec!I11/SER_hh_num!I11)</f>
        <v>0</v>
      </c>
      <c r="J11" s="100">
        <f>IF(SER_hh_fec!J11=0,0,1000000/0.086*SER_hh_fec!J11/SER_hh_num!J11)</f>
        <v>0</v>
      </c>
      <c r="K11" s="100">
        <f>IF(SER_hh_fec!K11=0,0,1000000/0.086*SER_hh_fec!K11/SER_hh_num!K11)</f>
        <v>0</v>
      </c>
      <c r="L11" s="100">
        <f>IF(SER_hh_fec!L11=0,0,1000000/0.086*SER_hh_fec!L11/SER_hh_num!L11)</f>
        <v>0</v>
      </c>
      <c r="M11" s="100">
        <f>IF(SER_hh_fec!M11=0,0,1000000/0.086*SER_hh_fec!M11/SER_hh_num!M11)</f>
        <v>0</v>
      </c>
      <c r="N11" s="100">
        <f>IF(SER_hh_fec!N11=0,0,1000000/0.086*SER_hh_fec!N11/SER_hh_num!N11)</f>
        <v>0</v>
      </c>
      <c r="O11" s="100">
        <f>IF(SER_hh_fec!O11=0,0,1000000/0.086*SER_hh_fec!O11/SER_hh_num!O11)</f>
        <v>0</v>
      </c>
      <c r="P11" s="100">
        <f>IF(SER_hh_fec!P11=0,0,1000000/0.086*SER_hh_fec!P11/SER_hh_num!P11)</f>
        <v>0</v>
      </c>
      <c r="Q11" s="100">
        <f>IF(SER_hh_fec!Q11=0,0,1000000/0.086*SER_hh_fec!Q11/SER_hh_num!Q11)</f>
        <v>0</v>
      </c>
    </row>
    <row r="12" spans="1:17" ht="12" customHeight="1" x14ac:dyDescent="0.25">
      <c r="A12" s="88" t="s">
        <v>42</v>
      </c>
      <c r="B12" s="100">
        <f>IF(SER_hh_fec!B12=0,0,1000000/0.086*SER_hh_fec!B12/SER_hh_num!B12)</f>
        <v>116290.64244732336</v>
      </c>
      <c r="C12" s="100">
        <f>IF(SER_hh_fec!C12=0,0,1000000/0.086*SER_hh_fec!C12/SER_hh_num!C12)</f>
        <v>121447.24197979036</v>
      </c>
      <c r="D12" s="100">
        <f>IF(SER_hh_fec!D12=0,0,1000000/0.086*SER_hh_fec!D12/SER_hh_num!D12)</f>
        <v>110076.58853997756</v>
      </c>
      <c r="E12" s="100">
        <f>IF(SER_hh_fec!E12=0,0,1000000/0.086*SER_hh_fec!E12/SER_hh_num!E12)</f>
        <v>108097.40508807638</v>
      </c>
      <c r="F12" s="100">
        <f>IF(SER_hh_fec!F12=0,0,1000000/0.086*SER_hh_fec!F12/SER_hh_num!F12)</f>
        <v>110977.64154036877</v>
      </c>
      <c r="G12" s="100">
        <f>IF(SER_hh_fec!G12=0,0,1000000/0.086*SER_hh_fec!G12/SER_hh_num!G12)</f>
        <v>108445.23042595357</v>
      </c>
      <c r="H12" s="100">
        <f>IF(SER_hh_fec!H12=0,0,1000000/0.086*SER_hh_fec!H12/SER_hh_num!H12)</f>
        <v>90872.313103087305</v>
      </c>
      <c r="I12" s="100">
        <f>IF(SER_hh_fec!I12=0,0,1000000/0.086*SER_hh_fec!I12/SER_hh_num!I12)</f>
        <v>81785.341114833456</v>
      </c>
      <c r="J12" s="100">
        <f>IF(SER_hh_fec!J12=0,0,1000000/0.086*SER_hh_fec!J12/SER_hh_num!J12)</f>
        <v>84185.632855004835</v>
      </c>
      <c r="K12" s="100">
        <f>IF(SER_hh_fec!K12=0,0,1000000/0.086*SER_hh_fec!K12/SER_hh_num!K12)</f>
        <v>80571.244069664099</v>
      </c>
      <c r="L12" s="100">
        <f>IF(SER_hh_fec!L12=0,0,1000000/0.086*SER_hh_fec!L12/SER_hh_num!L12)</f>
        <v>81822.84565682181</v>
      </c>
      <c r="M12" s="100">
        <f>IF(SER_hh_fec!M12=0,0,1000000/0.086*SER_hh_fec!M12/SER_hh_num!M12)</f>
        <v>75443.719249358706</v>
      </c>
      <c r="N12" s="100">
        <f>IF(SER_hh_fec!N12=0,0,1000000/0.086*SER_hh_fec!N12/SER_hh_num!N12)</f>
        <v>71695.787204254069</v>
      </c>
      <c r="O12" s="100">
        <f>IF(SER_hh_fec!O12=0,0,1000000/0.086*SER_hh_fec!O12/SER_hh_num!O12)</f>
        <v>67186.0633056113</v>
      </c>
      <c r="P12" s="100">
        <f>IF(SER_hh_fec!P12=0,0,1000000/0.086*SER_hh_fec!P12/SER_hh_num!P12)</f>
        <v>63994.990051784785</v>
      </c>
      <c r="Q12" s="100">
        <f>IF(SER_hh_fec!Q12=0,0,1000000/0.086*SER_hh_fec!Q12/SER_hh_num!Q12)</f>
        <v>65833.714658438985</v>
      </c>
    </row>
    <row r="13" spans="1:17" ht="12" customHeight="1" x14ac:dyDescent="0.25">
      <c r="A13" s="88" t="s">
        <v>105</v>
      </c>
      <c r="B13" s="100">
        <f>IF(SER_hh_fec!B13=0,0,1000000/0.086*SER_hh_fec!B13/SER_hh_num!B13)</f>
        <v>74182.273777476337</v>
      </c>
      <c r="C13" s="100">
        <f>IF(SER_hh_fec!C13=0,0,1000000/0.086*SER_hh_fec!C13/SER_hh_num!C13)</f>
        <v>73675.004318392137</v>
      </c>
      <c r="D13" s="100">
        <f>IF(SER_hh_fec!D13=0,0,1000000/0.086*SER_hh_fec!D13/SER_hh_num!D13)</f>
        <v>66782.143880244897</v>
      </c>
      <c r="E13" s="100">
        <f>IF(SER_hh_fec!E13=0,0,1000000/0.086*SER_hh_fec!E13/SER_hh_num!E13)</f>
        <v>73988.106132124711</v>
      </c>
      <c r="F13" s="100">
        <f>IF(SER_hh_fec!F13=0,0,1000000/0.086*SER_hh_fec!F13/SER_hh_num!F13)</f>
        <v>71996.964150925589</v>
      </c>
      <c r="G13" s="100">
        <f>IF(SER_hh_fec!G13=0,0,1000000/0.086*SER_hh_fec!G13/SER_hh_num!G13)</f>
        <v>62920.319344676347</v>
      </c>
      <c r="H13" s="100">
        <f>IF(SER_hh_fec!H13=0,0,1000000/0.086*SER_hh_fec!H13/SER_hh_num!H13)</f>
        <v>57967.981921118924</v>
      </c>
      <c r="I13" s="100">
        <f>IF(SER_hh_fec!I13=0,0,1000000/0.086*SER_hh_fec!I13/SER_hh_num!I13)</f>
        <v>52172.128296399998</v>
      </c>
      <c r="J13" s="100">
        <f>IF(SER_hh_fec!J13=0,0,1000000/0.086*SER_hh_fec!J13/SER_hh_num!J13)</f>
        <v>55768.836595105058</v>
      </c>
      <c r="K13" s="100">
        <f>IF(SER_hh_fec!K13=0,0,1000000/0.086*SER_hh_fec!K13/SER_hh_num!K13)</f>
        <v>51397.923927043761</v>
      </c>
      <c r="L13" s="100">
        <f>IF(SER_hh_fec!L13=0,0,1000000/0.086*SER_hh_fec!L13/SER_hh_num!L13)</f>
        <v>52194.723388936727</v>
      </c>
      <c r="M13" s="100">
        <f>IF(SER_hh_fec!M13=0,0,1000000/0.086*SER_hh_fec!M13/SER_hh_num!M13)</f>
        <v>47216.49867984579</v>
      </c>
      <c r="N13" s="100">
        <f>IF(SER_hh_fec!N13=0,0,1000000/0.086*SER_hh_fec!N13/SER_hh_num!N13)</f>
        <v>43616.100973514549</v>
      </c>
      <c r="O13" s="100">
        <f>IF(SER_hh_fec!O13=0,0,1000000/0.086*SER_hh_fec!O13/SER_hh_num!O13)</f>
        <v>40719.440120496154</v>
      </c>
      <c r="P13" s="100">
        <f>IF(SER_hh_fec!P13=0,0,1000000/0.086*SER_hh_fec!P13/SER_hh_num!P13)</f>
        <v>36839.721702968105</v>
      </c>
      <c r="Q13" s="100">
        <f>IF(SER_hh_fec!Q13=0,0,1000000/0.086*SER_hh_fec!Q13/SER_hh_num!Q13)</f>
        <v>35834.076376535995</v>
      </c>
    </row>
    <row r="14" spans="1:17" ht="12" customHeight="1" x14ac:dyDescent="0.25">
      <c r="A14" s="51" t="s">
        <v>104</v>
      </c>
      <c r="B14" s="22">
        <f>IF(SER_hh_fec!B14=0,0,1000000/0.086*SER_hh_fec!B14/SER_hh_num!B14)</f>
        <v>122986.40126265811</v>
      </c>
      <c r="C14" s="22">
        <f>IF(SER_hh_fec!C14=0,0,1000000/0.086*SER_hh_fec!C14/SER_hh_num!C14)</f>
        <v>125133.67579512058</v>
      </c>
      <c r="D14" s="22">
        <f>IF(SER_hh_fec!D14=0,0,1000000/0.086*SER_hh_fec!D14/SER_hh_num!D14)</f>
        <v>105358.56508874084</v>
      </c>
      <c r="E14" s="22">
        <f>IF(SER_hh_fec!E14=0,0,1000000/0.086*SER_hh_fec!E14/SER_hh_num!E14)</f>
        <v>125615.46099678459</v>
      </c>
      <c r="F14" s="22">
        <f>IF(SER_hh_fec!F14=0,0,1000000/0.086*SER_hh_fec!F14/SER_hh_num!F14)</f>
        <v>109049.98751472491</v>
      </c>
      <c r="G14" s="22">
        <f>IF(SER_hh_fec!G14=0,0,1000000/0.086*SER_hh_fec!G14/SER_hh_num!G14)</f>
        <v>104315.26628196352</v>
      </c>
      <c r="H14" s="22">
        <f>IF(SER_hh_fec!H14=0,0,1000000/0.086*SER_hh_fec!H14/SER_hh_num!H14)</f>
        <v>96104.812132381368</v>
      </c>
      <c r="I14" s="22">
        <f>IF(SER_hh_fec!I14=0,0,1000000/0.086*SER_hh_fec!I14/SER_hh_num!I14)</f>
        <v>86495.896912452663</v>
      </c>
      <c r="J14" s="22">
        <f>IF(SER_hh_fec!J14=0,0,1000000/0.086*SER_hh_fec!J14/SER_hh_num!J14)</f>
        <v>92458.860670832088</v>
      </c>
      <c r="K14" s="22">
        <f>IF(SER_hh_fec!K14=0,0,1000000/0.086*SER_hh_fec!K14/SER_hh_num!K14)</f>
        <v>85212.347563256801</v>
      </c>
      <c r="L14" s="22">
        <f>IF(SER_hh_fec!L14=0,0,1000000/0.086*SER_hh_fec!L14/SER_hh_num!L14)</f>
        <v>86533.357197447738</v>
      </c>
      <c r="M14" s="22">
        <f>IF(SER_hh_fec!M14=0,0,1000000/0.086*SER_hh_fec!M14/SER_hh_num!M14)</f>
        <v>78704.641626055876</v>
      </c>
      <c r="N14" s="22">
        <f>IF(SER_hh_fec!N14=0,0,1000000/0.086*SER_hh_fec!N14/SER_hh_num!N14)</f>
        <v>76291.789967257486</v>
      </c>
      <c r="O14" s="22">
        <f>IF(SER_hh_fec!O14=0,0,1000000/0.086*SER_hh_fec!O14/SER_hh_num!O14)</f>
        <v>80774.352947724517</v>
      </c>
      <c r="P14" s="22">
        <f>IF(SER_hh_fec!P14=0,0,1000000/0.086*SER_hh_fec!P14/SER_hh_num!P14)</f>
        <v>67798.137877351182</v>
      </c>
      <c r="Q14" s="22">
        <f>IF(SER_hh_fec!Q14=0,0,1000000/0.086*SER_hh_fec!Q14/SER_hh_num!Q14)</f>
        <v>68437.476448595437</v>
      </c>
    </row>
    <row r="15" spans="1:17" ht="12" customHeight="1" x14ac:dyDescent="0.25">
      <c r="A15" s="105" t="s">
        <v>108</v>
      </c>
      <c r="B15" s="104">
        <f>IF(SER_hh_fec!B15=0,0,1000000/0.086*SER_hh_fec!B15/SER_hh_num!B15)</f>
        <v>1099.8018490530969</v>
      </c>
      <c r="C15" s="104">
        <f>IF(SER_hh_fec!C15=0,0,1000000/0.086*SER_hh_fec!C15/SER_hh_num!C15)</f>
        <v>1156.3616302927051</v>
      </c>
      <c r="D15" s="104">
        <f>IF(SER_hh_fec!D15=0,0,1000000/0.086*SER_hh_fec!D15/SER_hh_num!D15)</f>
        <v>1078.3601517443697</v>
      </c>
      <c r="E15" s="104">
        <f>IF(SER_hh_fec!E15=0,0,1000000/0.086*SER_hh_fec!E15/SER_hh_num!E15)</f>
        <v>1167.8722353310859</v>
      </c>
      <c r="F15" s="104">
        <f>IF(SER_hh_fec!F15=0,0,1000000/0.086*SER_hh_fec!F15/SER_hh_num!F15)</f>
        <v>1157.0037030907529</v>
      </c>
      <c r="G15" s="104">
        <f>IF(SER_hh_fec!G15=0,0,1000000/0.086*SER_hh_fec!G15/SER_hh_num!G15)</f>
        <v>1064.9810332991767</v>
      </c>
      <c r="H15" s="104">
        <f>IF(SER_hh_fec!H15=0,0,1000000/0.086*SER_hh_fec!H15/SER_hh_num!H15)</f>
        <v>1024.7499369881946</v>
      </c>
      <c r="I15" s="104">
        <f>IF(SER_hh_fec!I15=0,0,1000000/0.086*SER_hh_fec!I15/SER_hh_num!I15)</f>
        <v>965.47778331696975</v>
      </c>
      <c r="J15" s="104">
        <f>IF(SER_hh_fec!J15=0,0,1000000/0.086*SER_hh_fec!J15/SER_hh_num!J15)</f>
        <v>1062.6646463233285</v>
      </c>
      <c r="K15" s="104">
        <f>IF(SER_hh_fec!K15=0,0,1000000/0.086*SER_hh_fec!K15/SER_hh_num!K15)</f>
        <v>978.41444342318778</v>
      </c>
      <c r="L15" s="104">
        <f>IF(SER_hh_fec!L15=0,0,1000000/0.086*SER_hh_fec!L15/SER_hh_num!L15)</f>
        <v>934.62971704494737</v>
      </c>
      <c r="M15" s="104">
        <f>IF(SER_hh_fec!M15=0,0,1000000/0.086*SER_hh_fec!M15/SER_hh_num!M15)</f>
        <v>868.01332769279054</v>
      </c>
      <c r="N15" s="104">
        <f>IF(SER_hh_fec!N15=0,0,1000000/0.086*SER_hh_fec!N15/SER_hh_num!N15)</f>
        <v>812.25885627668788</v>
      </c>
      <c r="O15" s="104">
        <f>IF(SER_hh_fec!O15=0,0,1000000/0.086*SER_hh_fec!O15/SER_hh_num!O15)</f>
        <v>771.82018748167127</v>
      </c>
      <c r="P15" s="104">
        <f>IF(SER_hh_fec!P15=0,0,1000000/0.086*SER_hh_fec!P15/SER_hh_num!P15)</f>
        <v>744.50574941453817</v>
      </c>
      <c r="Q15" s="104">
        <f>IF(SER_hh_fec!Q15=0,0,1000000/0.086*SER_hh_fec!Q15/SER_hh_num!Q15)</f>
        <v>754.53303630246569</v>
      </c>
    </row>
    <row r="16" spans="1:17" ht="12.95" customHeight="1" x14ac:dyDescent="0.25">
      <c r="A16" s="90" t="s">
        <v>102</v>
      </c>
      <c r="B16" s="101">
        <f>IF(SER_hh_fec!B16=0,0,1000000/0.086*SER_hh_fec!B16/SER_hh_num!B16)</f>
        <v>6160.9953063637749</v>
      </c>
      <c r="C16" s="101">
        <f>IF(SER_hh_fec!C16=0,0,1000000/0.086*SER_hh_fec!C16/SER_hh_num!C16)</f>
        <v>5992.0631633228013</v>
      </c>
      <c r="D16" s="101">
        <f>IF(SER_hh_fec!D16=0,0,1000000/0.086*SER_hh_fec!D16/SER_hh_num!D16)</f>
        <v>5785.3259364924479</v>
      </c>
      <c r="E16" s="101">
        <f>IF(SER_hh_fec!E16=0,0,1000000/0.086*SER_hh_fec!E16/SER_hh_num!E16)</f>
        <v>5680.987763747733</v>
      </c>
      <c r="F16" s="101">
        <f>IF(SER_hh_fec!F16=0,0,1000000/0.086*SER_hh_fec!F16/SER_hh_num!F16)</f>
        <v>5611.0144000913488</v>
      </c>
      <c r="G16" s="101">
        <f>IF(SER_hh_fec!G16=0,0,1000000/0.086*SER_hh_fec!G16/SER_hh_num!G16)</f>
        <v>5435.4617815804577</v>
      </c>
      <c r="H16" s="101">
        <f>IF(SER_hh_fec!H16=0,0,1000000/0.086*SER_hh_fec!H16/SER_hh_num!H16)</f>
        <v>5379.0476213468564</v>
      </c>
      <c r="I16" s="101">
        <f>IF(SER_hh_fec!I16=0,0,1000000/0.086*SER_hh_fec!I16/SER_hh_num!I16)</f>
        <v>5326.4026865477917</v>
      </c>
      <c r="J16" s="101">
        <f>IF(SER_hh_fec!J16=0,0,1000000/0.086*SER_hh_fec!J16/SER_hh_num!J16)</f>
        <v>5264.4966416725883</v>
      </c>
      <c r="K16" s="101">
        <f>IF(SER_hh_fec!K16=0,0,1000000/0.086*SER_hh_fec!K16/SER_hh_num!K16)</f>
        <v>5227.9341451663031</v>
      </c>
      <c r="L16" s="101">
        <f>IF(SER_hh_fec!L16=0,0,1000000/0.086*SER_hh_fec!L16/SER_hh_num!L16)</f>
        <v>5191.0441846392196</v>
      </c>
      <c r="M16" s="101">
        <f>IF(SER_hh_fec!M16=0,0,1000000/0.086*SER_hh_fec!M16/SER_hh_num!M16)</f>
        <v>5084.408478874906</v>
      </c>
      <c r="N16" s="101">
        <f>IF(SER_hh_fec!N16=0,0,1000000/0.086*SER_hh_fec!N16/SER_hh_num!N16)</f>
        <v>5030.6460675899161</v>
      </c>
      <c r="O16" s="101">
        <f>IF(SER_hh_fec!O16=0,0,1000000/0.086*SER_hh_fec!O16/SER_hh_num!O16)</f>
        <v>4971.9488629499538</v>
      </c>
      <c r="P16" s="101">
        <f>IF(SER_hh_fec!P16=0,0,1000000/0.086*SER_hh_fec!P16/SER_hh_num!P16)</f>
        <v>4818.1839789410169</v>
      </c>
      <c r="Q16" s="101">
        <f>IF(SER_hh_fec!Q16=0,0,1000000/0.086*SER_hh_fec!Q16/SER_hh_num!Q16)</f>
        <v>4573.8965500446202</v>
      </c>
    </row>
    <row r="17" spans="1:17" ht="12.95" customHeight="1" x14ac:dyDescent="0.25">
      <c r="A17" s="88" t="s">
        <v>101</v>
      </c>
      <c r="B17" s="103">
        <f>IF(SER_hh_fec!B17=0,0,1000000/0.086*SER_hh_fec!B17/SER_hh_num!B17)</f>
        <v>0</v>
      </c>
      <c r="C17" s="103">
        <f>IF(SER_hh_fec!C17=0,0,1000000/0.086*SER_hh_fec!C17/SER_hh_num!C17)</f>
        <v>0</v>
      </c>
      <c r="D17" s="103">
        <f>IF(SER_hh_fec!D17=0,0,1000000/0.086*SER_hh_fec!D17/SER_hh_num!D17)</f>
        <v>0</v>
      </c>
      <c r="E17" s="103">
        <f>IF(SER_hh_fec!E17=0,0,1000000/0.086*SER_hh_fec!E17/SER_hh_num!E17)</f>
        <v>0</v>
      </c>
      <c r="F17" s="103">
        <f>IF(SER_hh_fec!F17=0,0,1000000/0.086*SER_hh_fec!F17/SER_hh_num!F17)</f>
        <v>0</v>
      </c>
      <c r="G17" s="103">
        <f>IF(SER_hh_fec!G17=0,0,1000000/0.086*SER_hh_fec!G17/SER_hh_num!G17)</f>
        <v>778.19294068175282</v>
      </c>
      <c r="H17" s="103">
        <f>IF(SER_hh_fec!H17=0,0,1000000/0.086*SER_hh_fec!H17/SER_hh_num!H17)</f>
        <v>913.18721679964847</v>
      </c>
      <c r="I17" s="103">
        <f>IF(SER_hh_fec!I17=0,0,1000000/0.086*SER_hh_fec!I17/SER_hh_num!I17)</f>
        <v>1073.2438767260467</v>
      </c>
      <c r="J17" s="103">
        <f>IF(SER_hh_fec!J17=0,0,1000000/0.086*SER_hh_fec!J17/SER_hh_num!J17)</f>
        <v>1114.8548785916596</v>
      </c>
      <c r="K17" s="103">
        <f>IF(SER_hh_fec!K17=0,0,1000000/0.086*SER_hh_fec!K17/SER_hh_num!K17)</f>
        <v>1250.738289085401</v>
      </c>
      <c r="L17" s="103">
        <f>IF(SER_hh_fec!L17=0,0,1000000/0.086*SER_hh_fec!L17/SER_hh_num!L17)</f>
        <v>1297.0134592596205</v>
      </c>
      <c r="M17" s="103">
        <f>IF(SER_hh_fec!M17=0,0,1000000/0.086*SER_hh_fec!M17/SER_hh_num!M17)</f>
        <v>1306.1518874251528</v>
      </c>
      <c r="N17" s="103">
        <f>IF(SER_hh_fec!N17=0,0,1000000/0.086*SER_hh_fec!N17/SER_hh_num!N17)</f>
        <v>1336.5023871313315</v>
      </c>
      <c r="O17" s="103">
        <f>IF(SER_hh_fec!O17=0,0,1000000/0.086*SER_hh_fec!O17/SER_hh_num!O17)</f>
        <v>1377.347752151931</v>
      </c>
      <c r="P17" s="103">
        <f>IF(SER_hh_fec!P17=0,0,1000000/0.086*SER_hh_fec!P17/SER_hh_num!P17)</f>
        <v>1425.4090414591276</v>
      </c>
      <c r="Q17" s="103">
        <f>IF(SER_hh_fec!Q17=0,0,1000000/0.086*SER_hh_fec!Q17/SER_hh_num!Q17)</f>
        <v>1447.3605584649533</v>
      </c>
    </row>
    <row r="18" spans="1:17" ht="12" customHeight="1" x14ac:dyDescent="0.25">
      <c r="A18" s="88" t="s">
        <v>100</v>
      </c>
      <c r="B18" s="103">
        <f>IF(SER_hh_fec!B18=0,0,1000000/0.086*SER_hh_fec!B18/SER_hh_num!B18)</f>
        <v>6160.9953063637749</v>
      </c>
      <c r="C18" s="103">
        <f>IF(SER_hh_fec!C18=0,0,1000000/0.086*SER_hh_fec!C18/SER_hh_num!C18)</f>
        <v>5992.0631633228013</v>
      </c>
      <c r="D18" s="103">
        <f>IF(SER_hh_fec!D18=0,0,1000000/0.086*SER_hh_fec!D18/SER_hh_num!D18)</f>
        <v>5785.3259364924479</v>
      </c>
      <c r="E18" s="103">
        <f>IF(SER_hh_fec!E18=0,0,1000000/0.086*SER_hh_fec!E18/SER_hh_num!E18)</f>
        <v>5680.987763747733</v>
      </c>
      <c r="F18" s="103">
        <f>IF(SER_hh_fec!F18=0,0,1000000/0.086*SER_hh_fec!F18/SER_hh_num!F18)</f>
        <v>5611.0144000913488</v>
      </c>
      <c r="G18" s="103">
        <f>IF(SER_hh_fec!G18=0,0,1000000/0.086*SER_hh_fec!G18/SER_hh_num!G18)</f>
        <v>5542.0858481924806</v>
      </c>
      <c r="H18" s="103">
        <f>IF(SER_hh_fec!H18=0,0,1000000/0.086*SER_hh_fec!H18/SER_hh_num!H18)</f>
        <v>5470.6538557300491</v>
      </c>
      <c r="I18" s="103">
        <f>IF(SER_hh_fec!I18=0,0,1000000/0.086*SER_hh_fec!I18/SER_hh_num!I18)</f>
        <v>5411.9358168801218</v>
      </c>
      <c r="J18" s="103">
        <f>IF(SER_hh_fec!J18=0,0,1000000/0.086*SER_hh_fec!J18/SER_hh_num!J18)</f>
        <v>5341.902939587846</v>
      </c>
      <c r="K18" s="103">
        <f>IF(SER_hh_fec!K18=0,0,1000000/0.086*SER_hh_fec!K18/SER_hh_num!K18)</f>
        <v>5305.5208083440357</v>
      </c>
      <c r="L18" s="103">
        <f>IF(SER_hh_fec!L18=0,0,1000000/0.086*SER_hh_fec!L18/SER_hh_num!L18)</f>
        <v>5262.1334480212117</v>
      </c>
      <c r="M18" s="103">
        <f>IF(SER_hh_fec!M18=0,0,1000000/0.086*SER_hh_fec!M18/SER_hh_num!M18)</f>
        <v>5155.9740502034128</v>
      </c>
      <c r="N18" s="103">
        <f>IF(SER_hh_fec!N18=0,0,1000000/0.086*SER_hh_fec!N18/SER_hh_num!N18)</f>
        <v>5101.7799515881634</v>
      </c>
      <c r="O18" s="103">
        <f>IF(SER_hh_fec!O18=0,0,1000000/0.086*SER_hh_fec!O18/SER_hh_num!O18)</f>
        <v>5054.7453477097797</v>
      </c>
      <c r="P18" s="103">
        <f>IF(SER_hh_fec!P18=0,0,1000000/0.086*SER_hh_fec!P18/SER_hh_num!P18)</f>
        <v>4919.8282528032942</v>
      </c>
      <c r="Q18" s="103">
        <f>IF(SER_hh_fec!Q18=0,0,1000000/0.086*SER_hh_fec!Q18/SER_hh_num!Q18)</f>
        <v>4700.9575729609369</v>
      </c>
    </row>
    <row r="19" spans="1:17" ht="12.95" customHeight="1" x14ac:dyDescent="0.25">
      <c r="A19" s="90" t="s">
        <v>47</v>
      </c>
      <c r="B19" s="101">
        <f>IF(SER_hh_fec!B19=0,0,1000000/0.086*SER_hh_fec!B19/SER_hh_num!B19)</f>
        <v>11391.519682934171</v>
      </c>
      <c r="C19" s="101">
        <f>IF(SER_hh_fec!C19=0,0,1000000/0.086*SER_hh_fec!C19/SER_hh_num!C19)</f>
        <v>11369.246699977879</v>
      </c>
      <c r="D19" s="101">
        <f>IF(SER_hh_fec!D19=0,0,1000000/0.086*SER_hh_fec!D19/SER_hh_num!D19)</f>
        <v>11366.692778316596</v>
      </c>
      <c r="E19" s="101">
        <f>IF(SER_hh_fec!E19=0,0,1000000/0.086*SER_hh_fec!E19/SER_hh_num!E19)</f>
        <v>11324.286259063907</v>
      </c>
      <c r="F19" s="101">
        <f>IF(SER_hh_fec!F19=0,0,1000000/0.086*SER_hh_fec!F19/SER_hh_num!F19)</f>
        <v>11325.978133669478</v>
      </c>
      <c r="G19" s="101">
        <f>IF(SER_hh_fec!G19=0,0,1000000/0.086*SER_hh_fec!G19/SER_hh_num!G19)</f>
        <v>11307.882359095116</v>
      </c>
      <c r="H19" s="101">
        <f>IF(SER_hh_fec!H19=0,0,1000000/0.086*SER_hh_fec!H19/SER_hh_num!H19)</f>
        <v>11315.001034510047</v>
      </c>
      <c r="I19" s="101">
        <f>IF(SER_hh_fec!I19=0,0,1000000/0.086*SER_hh_fec!I19/SER_hh_num!I19)</f>
        <v>11252.760835575771</v>
      </c>
      <c r="J19" s="101">
        <f>IF(SER_hh_fec!J19=0,0,1000000/0.086*SER_hh_fec!J19/SER_hh_num!J19)</f>
        <v>11251.523839612313</v>
      </c>
      <c r="K19" s="101">
        <f>IF(SER_hh_fec!K19=0,0,1000000/0.086*SER_hh_fec!K19/SER_hh_num!K19)</f>
        <v>11204.900570987631</v>
      </c>
      <c r="L19" s="101">
        <f>IF(SER_hh_fec!L19=0,0,1000000/0.086*SER_hh_fec!L19/SER_hh_num!L19)</f>
        <v>11149.854547495204</v>
      </c>
      <c r="M19" s="101">
        <f>IF(SER_hh_fec!M19=0,0,1000000/0.086*SER_hh_fec!M19/SER_hh_num!M19)</f>
        <v>11133.731998109912</v>
      </c>
      <c r="N19" s="101">
        <f>IF(SER_hh_fec!N19=0,0,1000000/0.086*SER_hh_fec!N19/SER_hh_num!N19)</f>
        <v>11130.345943086559</v>
      </c>
      <c r="O19" s="101">
        <f>IF(SER_hh_fec!O19=0,0,1000000/0.086*SER_hh_fec!O19/SER_hh_num!O19)</f>
        <v>11128.809323517307</v>
      </c>
      <c r="P19" s="101">
        <f>IF(SER_hh_fec!P19=0,0,1000000/0.086*SER_hh_fec!P19/SER_hh_num!P19)</f>
        <v>11096.411134872049</v>
      </c>
      <c r="Q19" s="101">
        <f>IF(SER_hh_fec!Q19=0,0,1000000/0.086*SER_hh_fec!Q19/SER_hh_num!Q19)</f>
        <v>11104.272596791145</v>
      </c>
    </row>
    <row r="20" spans="1:17" ht="12" customHeight="1" x14ac:dyDescent="0.25">
      <c r="A20" s="88" t="s">
        <v>38</v>
      </c>
      <c r="B20" s="100">
        <f>IF(SER_hh_fec!B20=0,0,1000000/0.086*SER_hh_fec!B20/SER_hh_num!B20)</f>
        <v>0</v>
      </c>
      <c r="C20" s="100">
        <f>IF(SER_hh_fec!C20=0,0,1000000/0.086*SER_hh_fec!C20/SER_hh_num!C20)</f>
        <v>0</v>
      </c>
      <c r="D20" s="100">
        <f>IF(SER_hh_fec!D20=0,0,1000000/0.086*SER_hh_fec!D20/SER_hh_num!D20)</f>
        <v>0</v>
      </c>
      <c r="E20" s="100">
        <f>IF(SER_hh_fec!E20=0,0,1000000/0.086*SER_hh_fec!E20/SER_hh_num!E20)</f>
        <v>0</v>
      </c>
      <c r="F20" s="100">
        <f>IF(SER_hh_fec!F20=0,0,1000000/0.086*SER_hh_fec!F20/SER_hh_num!F20)</f>
        <v>0</v>
      </c>
      <c r="G20" s="100">
        <f>IF(SER_hh_fec!G20=0,0,1000000/0.086*SER_hh_fec!G20/SER_hh_num!G20)</f>
        <v>0</v>
      </c>
      <c r="H20" s="100">
        <f>IF(SER_hh_fec!H20=0,0,1000000/0.086*SER_hh_fec!H20/SER_hh_num!H20)</f>
        <v>0</v>
      </c>
      <c r="I20" s="100">
        <f>IF(SER_hh_fec!I20=0,0,1000000/0.086*SER_hh_fec!I20/SER_hh_num!I20)</f>
        <v>0</v>
      </c>
      <c r="J20" s="100">
        <f>IF(SER_hh_fec!J20=0,0,1000000/0.086*SER_hh_fec!J20/SER_hh_num!J20)</f>
        <v>0</v>
      </c>
      <c r="K20" s="100">
        <f>IF(SER_hh_fec!K20=0,0,1000000/0.086*SER_hh_fec!K20/SER_hh_num!K20)</f>
        <v>0</v>
      </c>
      <c r="L20" s="100">
        <f>IF(SER_hh_fec!L20=0,0,1000000/0.086*SER_hh_fec!L20/SER_hh_num!L20)</f>
        <v>0</v>
      </c>
      <c r="M20" s="100">
        <f>IF(SER_hh_fec!M20=0,0,1000000/0.086*SER_hh_fec!M20/SER_hh_num!M20)</f>
        <v>0</v>
      </c>
      <c r="N20" s="100">
        <f>IF(SER_hh_fec!N20=0,0,1000000/0.086*SER_hh_fec!N20/SER_hh_num!N20)</f>
        <v>0</v>
      </c>
      <c r="O20" s="100">
        <f>IF(SER_hh_fec!O20=0,0,1000000/0.086*SER_hh_fec!O20/SER_hh_num!O20)</f>
        <v>0</v>
      </c>
      <c r="P20" s="100">
        <f>IF(SER_hh_fec!P20=0,0,1000000/0.086*SER_hh_fec!P20/SER_hh_num!P20)</f>
        <v>0</v>
      </c>
      <c r="Q20" s="100">
        <f>IF(SER_hh_fec!Q20=0,0,1000000/0.086*SER_hh_fec!Q20/SER_hh_num!Q20)</f>
        <v>0</v>
      </c>
    </row>
    <row r="21" spans="1:17" s="28" customFormat="1" ht="12" customHeight="1" x14ac:dyDescent="0.25">
      <c r="A21" s="88" t="s">
        <v>66</v>
      </c>
      <c r="B21" s="100">
        <f>IF(SER_hh_fec!B21=0,0,1000000/0.086*SER_hh_fec!B21/SER_hh_num!B21)</f>
        <v>0</v>
      </c>
      <c r="C21" s="100">
        <f>IF(SER_hh_fec!C21=0,0,1000000/0.086*SER_hh_fec!C21/SER_hh_num!C21)</f>
        <v>0</v>
      </c>
      <c r="D21" s="100">
        <f>IF(SER_hh_fec!D21=0,0,1000000/0.086*SER_hh_fec!D21/SER_hh_num!D21)</f>
        <v>0</v>
      </c>
      <c r="E21" s="100">
        <f>IF(SER_hh_fec!E21=0,0,1000000/0.086*SER_hh_fec!E21/SER_hh_num!E21)</f>
        <v>0</v>
      </c>
      <c r="F21" s="100">
        <f>IF(SER_hh_fec!F21=0,0,1000000/0.086*SER_hh_fec!F21/SER_hh_num!F21)</f>
        <v>0</v>
      </c>
      <c r="G21" s="100">
        <f>IF(SER_hh_fec!G21=0,0,1000000/0.086*SER_hh_fec!G21/SER_hh_num!G21)</f>
        <v>0</v>
      </c>
      <c r="H21" s="100">
        <f>IF(SER_hh_fec!H21=0,0,1000000/0.086*SER_hh_fec!H21/SER_hh_num!H21)</f>
        <v>0</v>
      </c>
      <c r="I21" s="100">
        <f>IF(SER_hh_fec!I21=0,0,1000000/0.086*SER_hh_fec!I21/SER_hh_num!I21)</f>
        <v>0</v>
      </c>
      <c r="J21" s="100">
        <f>IF(SER_hh_fec!J21=0,0,1000000/0.086*SER_hh_fec!J21/SER_hh_num!J21)</f>
        <v>0</v>
      </c>
      <c r="K21" s="100">
        <f>IF(SER_hh_fec!K21=0,0,1000000/0.086*SER_hh_fec!K21/SER_hh_num!K21)</f>
        <v>0</v>
      </c>
      <c r="L21" s="100">
        <f>IF(SER_hh_fec!L21=0,0,1000000/0.086*SER_hh_fec!L21/SER_hh_num!L21)</f>
        <v>0</v>
      </c>
      <c r="M21" s="100">
        <f>IF(SER_hh_fec!M21=0,0,1000000/0.086*SER_hh_fec!M21/SER_hh_num!M21)</f>
        <v>0</v>
      </c>
      <c r="N21" s="100">
        <f>IF(SER_hh_fec!N21=0,0,1000000/0.086*SER_hh_fec!N21/SER_hh_num!N21)</f>
        <v>0</v>
      </c>
      <c r="O21" s="100">
        <f>IF(SER_hh_fec!O21=0,0,1000000/0.086*SER_hh_fec!O21/SER_hh_num!O21)</f>
        <v>0</v>
      </c>
      <c r="P21" s="100">
        <f>IF(SER_hh_fec!P21=0,0,1000000/0.086*SER_hh_fec!P21/SER_hh_num!P21)</f>
        <v>0</v>
      </c>
      <c r="Q21" s="100">
        <f>IF(SER_hh_fec!Q21=0,0,1000000/0.086*SER_hh_fec!Q21/SER_hh_num!Q21)</f>
        <v>0</v>
      </c>
    </row>
    <row r="22" spans="1:17" ht="12" customHeight="1" x14ac:dyDescent="0.25">
      <c r="A22" s="88" t="s">
        <v>99</v>
      </c>
      <c r="B22" s="100">
        <f>IF(SER_hh_fec!B22=0,0,1000000/0.086*SER_hh_fec!B22/SER_hh_num!B22)</f>
        <v>0</v>
      </c>
      <c r="C22" s="100">
        <f>IF(SER_hh_fec!C22=0,0,1000000/0.086*SER_hh_fec!C22/SER_hh_num!C22)</f>
        <v>0</v>
      </c>
      <c r="D22" s="100">
        <f>IF(SER_hh_fec!D22=0,0,1000000/0.086*SER_hh_fec!D22/SER_hh_num!D22)</f>
        <v>0</v>
      </c>
      <c r="E22" s="100">
        <f>IF(SER_hh_fec!E22=0,0,1000000/0.086*SER_hh_fec!E22/SER_hh_num!E22)</f>
        <v>0</v>
      </c>
      <c r="F22" s="100">
        <f>IF(SER_hh_fec!F22=0,0,1000000/0.086*SER_hh_fec!F22/SER_hh_num!F22)</f>
        <v>0</v>
      </c>
      <c r="G22" s="100">
        <f>IF(SER_hh_fec!G22=0,0,1000000/0.086*SER_hh_fec!G22/SER_hh_num!G22)</f>
        <v>0</v>
      </c>
      <c r="H22" s="100">
        <f>IF(SER_hh_fec!H22=0,0,1000000/0.086*SER_hh_fec!H22/SER_hh_num!H22)</f>
        <v>0</v>
      </c>
      <c r="I22" s="100">
        <f>IF(SER_hh_fec!I22=0,0,1000000/0.086*SER_hh_fec!I22/SER_hh_num!I22)</f>
        <v>0</v>
      </c>
      <c r="J22" s="100">
        <f>IF(SER_hh_fec!J22=0,0,1000000/0.086*SER_hh_fec!J22/SER_hh_num!J22)</f>
        <v>0</v>
      </c>
      <c r="K22" s="100">
        <f>IF(SER_hh_fec!K22=0,0,1000000/0.086*SER_hh_fec!K22/SER_hh_num!K22)</f>
        <v>0</v>
      </c>
      <c r="L22" s="100">
        <f>IF(SER_hh_fec!L22=0,0,1000000/0.086*SER_hh_fec!L22/SER_hh_num!L22)</f>
        <v>0</v>
      </c>
      <c r="M22" s="100">
        <f>IF(SER_hh_fec!M22=0,0,1000000/0.086*SER_hh_fec!M22/SER_hh_num!M22)</f>
        <v>0</v>
      </c>
      <c r="N22" s="100">
        <f>IF(SER_hh_fec!N22=0,0,1000000/0.086*SER_hh_fec!N22/SER_hh_num!N22)</f>
        <v>0</v>
      </c>
      <c r="O22" s="100">
        <f>IF(SER_hh_fec!O22=0,0,1000000/0.086*SER_hh_fec!O22/SER_hh_num!O22)</f>
        <v>0</v>
      </c>
      <c r="P22" s="100">
        <f>IF(SER_hh_fec!P22=0,0,1000000/0.086*SER_hh_fec!P22/SER_hh_num!P22)</f>
        <v>0</v>
      </c>
      <c r="Q22" s="100">
        <f>IF(SER_hh_fec!Q22=0,0,1000000/0.086*SER_hh_fec!Q22/SER_hh_num!Q22)</f>
        <v>0</v>
      </c>
    </row>
    <row r="23" spans="1:17" ht="12" customHeight="1" x14ac:dyDescent="0.25">
      <c r="A23" s="88" t="s">
        <v>98</v>
      </c>
      <c r="B23" s="100">
        <f>IF(SER_hh_fec!B23=0,0,1000000/0.086*SER_hh_fec!B23/SER_hh_num!B23)</f>
        <v>13040.246073815424</v>
      </c>
      <c r="C23" s="100">
        <f>IF(SER_hh_fec!C23=0,0,1000000/0.086*SER_hh_fec!C23/SER_hh_num!C23)</f>
        <v>13025.198424856468</v>
      </c>
      <c r="D23" s="100">
        <f>IF(SER_hh_fec!D23=0,0,1000000/0.086*SER_hh_fec!D23/SER_hh_num!D23)</f>
        <v>13079.708551574764</v>
      </c>
      <c r="E23" s="100">
        <f>IF(SER_hh_fec!E23=0,0,1000000/0.086*SER_hh_fec!E23/SER_hh_num!E23)</f>
        <v>12928.488736529538</v>
      </c>
      <c r="F23" s="100">
        <f>IF(SER_hh_fec!F23=0,0,1000000/0.086*SER_hh_fec!F23/SER_hh_num!F23)</f>
        <v>12933.077090327732</v>
      </c>
      <c r="G23" s="100">
        <f>IF(SER_hh_fec!G23=0,0,1000000/0.086*SER_hh_fec!G23/SER_hh_num!G23)</f>
        <v>12878.769358550449</v>
      </c>
      <c r="H23" s="100">
        <f>IF(SER_hh_fec!H23=0,0,1000000/0.086*SER_hh_fec!H23/SER_hh_num!H23)</f>
        <v>12860.624192828573</v>
      </c>
      <c r="I23" s="100">
        <f>IF(SER_hh_fec!I23=0,0,1000000/0.086*SER_hh_fec!I23/SER_hh_num!I23)</f>
        <v>12758.874605720219</v>
      </c>
      <c r="J23" s="100">
        <f>IF(SER_hh_fec!J23=0,0,1000000/0.086*SER_hh_fec!J23/SER_hh_num!J23)</f>
        <v>12700.225449343603</v>
      </c>
      <c r="K23" s="100">
        <f>IF(SER_hh_fec!K23=0,0,1000000/0.086*SER_hh_fec!K23/SER_hh_num!K23)</f>
        <v>12553.712061367267</v>
      </c>
      <c r="L23" s="100">
        <f>IF(SER_hh_fec!L23=0,0,1000000/0.086*SER_hh_fec!L23/SER_hh_num!L23)</f>
        <v>12458.17703785612</v>
      </c>
      <c r="M23" s="100">
        <f>IF(SER_hh_fec!M23=0,0,1000000/0.086*SER_hh_fec!M23/SER_hh_num!M23)</f>
        <v>12430.660099391922</v>
      </c>
      <c r="N23" s="100">
        <f>IF(SER_hh_fec!N23=0,0,1000000/0.086*SER_hh_fec!N23/SER_hh_num!N23)</f>
        <v>12407.619895881066</v>
      </c>
      <c r="O23" s="100">
        <f>IF(SER_hh_fec!O23=0,0,1000000/0.086*SER_hh_fec!O23/SER_hh_num!O23)</f>
        <v>12391.698507928457</v>
      </c>
      <c r="P23" s="100">
        <f>IF(SER_hh_fec!P23=0,0,1000000/0.086*SER_hh_fec!P23/SER_hh_num!P23)</f>
        <v>12344.940419524233</v>
      </c>
      <c r="Q23" s="100">
        <f>IF(SER_hh_fec!Q23=0,0,1000000/0.086*SER_hh_fec!Q23/SER_hh_num!Q23)</f>
        <v>12359.371365681287</v>
      </c>
    </row>
    <row r="24" spans="1:17" ht="12" customHeight="1" x14ac:dyDescent="0.25">
      <c r="A24" s="88" t="s">
        <v>34</v>
      </c>
      <c r="B24" s="100">
        <f>IF(SER_hh_fec!B24=0,0,1000000/0.086*SER_hh_fec!B24/SER_hh_num!B24)</f>
        <v>0</v>
      </c>
      <c r="C24" s="100">
        <f>IF(SER_hh_fec!C24=0,0,1000000/0.086*SER_hh_fec!C24/SER_hh_num!C24)</f>
        <v>0</v>
      </c>
      <c r="D24" s="100">
        <f>IF(SER_hh_fec!D24=0,0,1000000/0.086*SER_hh_fec!D24/SER_hh_num!D24)</f>
        <v>0</v>
      </c>
      <c r="E24" s="100">
        <f>IF(SER_hh_fec!E24=0,0,1000000/0.086*SER_hh_fec!E24/SER_hh_num!E24)</f>
        <v>0</v>
      </c>
      <c r="F24" s="100">
        <f>IF(SER_hh_fec!F24=0,0,1000000/0.086*SER_hh_fec!F24/SER_hh_num!F24)</f>
        <v>0</v>
      </c>
      <c r="G24" s="100">
        <f>IF(SER_hh_fec!G24=0,0,1000000/0.086*SER_hh_fec!G24/SER_hh_num!G24)</f>
        <v>0</v>
      </c>
      <c r="H24" s="100">
        <f>IF(SER_hh_fec!H24=0,0,1000000/0.086*SER_hh_fec!H24/SER_hh_num!H24)</f>
        <v>0</v>
      </c>
      <c r="I24" s="100">
        <f>IF(SER_hh_fec!I24=0,0,1000000/0.086*SER_hh_fec!I24/SER_hh_num!I24)</f>
        <v>0</v>
      </c>
      <c r="J24" s="100">
        <f>IF(SER_hh_fec!J24=0,0,1000000/0.086*SER_hh_fec!J24/SER_hh_num!J24)</f>
        <v>0</v>
      </c>
      <c r="K24" s="100">
        <f>IF(SER_hh_fec!K24=0,0,1000000/0.086*SER_hh_fec!K24/SER_hh_num!K24)</f>
        <v>0</v>
      </c>
      <c r="L24" s="100">
        <f>IF(SER_hh_fec!L24=0,0,1000000/0.086*SER_hh_fec!L24/SER_hh_num!L24)</f>
        <v>0</v>
      </c>
      <c r="M24" s="100">
        <f>IF(SER_hh_fec!M24=0,0,1000000/0.086*SER_hh_fec!M24/SER_hh_num!M24)</f>
        <v>0</v>
      </c>
      <c r="N24" s="100">
        <f>IF(SER_hh_fec!N24=0,0,1000000/0.086*SER_hh_fec!N24/SER_hh_num!N24)</f>
        <v>0</v>
      </c>
      <c r="O24" s="100">
        <f>IF(SER_hh_fec!O24=0,0,1000000/0.086*SER_hh_fec!O24/SER_hh_num!O24)</f>
        <v>0</v>
      </c>
      <c r="P24" s="100">
        <f>IF(SER_hh_fec!P24=0,0,1000000/0.086*SER_hh_fec!P24/SER_hh_num!P24)</f>
        <v>0</v>
      </c>
      <c r="Q24" s="100">
        <f>IF(SER_hh_fec!Q24=0,0,1000000/0.086*SER_hh_fec!Q24/SER_hh_num!Q24)</f>
        <v>0</v>
      </c>
    </row>
    <row r="25" spans="1:17" ht="12" customHeight="1" x14ac:dyDescent="0.25">
      <c r="A25" s="88" t="s">
        <v>42</v>
      </c>
      <c r="B25" s="100">
        <f>IF(SER_hh_fec!B25=0,0,1000000/0.086*SER_hh_fec!B25/SER_hh_num!B25)</f>
        <v>10269.193783129647</v>
      </c>
      <c r="C25" s="100">
        <f>IF(SER_hh_fec!C25=0,0,1000000/0.086*SER_hh_fec!C25/SER_hh_num!C25)</f>
        <v>10257.343759574469</v>
      </c>
      <c r="D25" s="100">
        <f>IF(SER_hh_fec!D25=0,0,1000000/0.086*SER_hh_fec!D25/SER_hh_num!D25)</f>
        <v>10235.324184216286</v>
      </c>
      <c r="E25" s="100">
        <f>IF(SER_hh_fec!E25=0,0,1000000/0.086*SER_hh_fec!E25/SER_hh_num!E25)</f>
        <v>10181.184880017014</v>
      </c>
      <c r="F25" s="100">
        <f>IF(SER_hh_fec!F25=0,0,1000000/0.086*SER_hh_fec!F25/SER_hh_num!F25)</f>
        <v>10247.286310234125</v>
      </c>
      <c r="G25" s="100">
        <f>IF(SER_hh_fec!G25=0,0,1000000/0.086*SER_hh_fec!G25/SER_hh_num!G25)</f>
        <v>10079.835689973637</v>
      </c>
      <c r="H25" s="100">
        <f>IF(SER_hh_fec!H25=0,0,1000000/0.086*SER_hh_fec!H25/SER_hh_num!H25)</f>
        <v>10148.083319151532</v>
      </c>
      <c r="I25" s="100">
        <f>IF(SER_hh_fec!I25=0,0,1000000/0.086*SER_hh_fec!I25/SER_hh_num!I25)</f>
        <v>10047.613752004674</v>
      </c>
      <c r="J25" s="100">
        <f>IF(SER_hh_fec!J25=0,0,1000000/0.086*SER_hh_fec!J25/SER_hh_num!J25)</f>
        <v>10001.427541358093</v>
      </c>
      <c r="K25" s="100">
        <f>IF(SER_hh_fec!K25=0,0,1000000/0.086*SER_hh_fec!K25/SER_hh_num!K25)</f>
        <v>9886.0482483267187</v>
      </c>
      <c r="L25" s="100">
        <f>IF(SER_hh_fec!L25=0,0,1000000/0.086*SER_hh_fec!L25/SER_hh_num!L25)</f>
        <v>9810.8144173116907</v>
      </c>
      <c r="M25" s="100">
        <f>IF(SER_hh_fec!M25=0,0,1000000/0.086*SER_hh_fec!M25/SER_hh_num!M25)</f>
        <v>9810.3310366706919</v>
      </c>
      <c r="N25" s="100">
        <f>IF(SER_hh_fec!N25=0,0,1000000/0.086*SER_hh_fec!N25/SER_hh_num!N25)</f>
        <v>9819.8702497219219</v>
      </c>
      <c r="O25" s="100">
        <f>IF(SER_hh_fec!O25=0,0,1000000/0.086*SER_hh_fec!O25/SER_hh_num!O25)</f>
        <v>9838.9606218309273</v>
      </c>
      <c r="P25" s="100">
        <f>IF(SER_hh_fec!P25=0,0,1000000/0.086*SER_hh_fec!P25/SER_hh_num!P25)</f>
        <v>9838.5084195642848</v>
      </c>
      <c r="Q25" s="100">
        <f>IF(SER_hh_fec!Q25=0,0,1000000/0.086*SER_hh_fec!Q25/SER_hh_num!Q25)</f>
        <v>9891.9491783198428</v>
      </c>
    </row>
    <row r="26" spans="1:17" ht="12" customHeight="1" x14ac:dyDescent="0.25">
      <c r="A26" s="88" t="s">
        <v>30</v>
      </c>
      <c r="B26" s="22">
        <f>IF(SER_hh_fec!B26=0,0,1000000/0.086*SER_hh_fec!B26/SER_hh_num!B26)</f>
        <v>10627.450486087942</v>
      </c>
      <c r="C26" s="22">
        <f>IF(SER_hh_fec!C26=0,0,1000000/0.086*SER_hh_fec!C26/SER_hh_num!C26)</f>
        <v>10615.053115649773</v>
      </c>
      <c r="D26" s="22">
        <f>IF(SER_hh_fec!D26=0,0,1000000/0.086*SER_hh_fec!D26/SER_hh_num!D26)</f>
        <v>10538.333572764826</v>
      </c>
      <c r="E26" s="22">
        <f>IF(SER_hh_fec!E26=0,0,1000000/0.086*SER_hh_fec!E26/SER_hh_num!E26)</f>
        <v>10536.24329099762</v>
      </c>
      <c r="F26" s="22">
        <f>IF(SER_hh_fec!F26=0,0,1000000/0.086*SER_hh_fec!F26/SER_hh_num!F26)</f>
        <v>10509.016700791179</v>
      </c>
      <c r="G26" s="22">
        <f>IF(SER_hh_fec!G26=0,0,1000000/0.086*SER_hh_fec!G26/SER_hh_num!G26)</f>
        <v>10525.255878052118</v>
      </c>
      <c r="H26" s="22">
        <f>IF(SER_hh_fec!H26=0,0,1000000/0.086*SER_hh_fec!H26/SER_hh_num!H26)</f>
        <v>10471.563257073458</v>
      </c>
      <c r="I26" s="22">
        <f>IF(SER_hh_fec!I26=0,0,1000000/0.086*SER_hh_fec!I26/SER_hh_num!I26)</f>
        <v>10398.32496660142</v>
      </c>
      <c r="J26" s="22">
        <f>IF(SER_hh_fec!J26=0,0,1000000/0.086*SER_hh_fec!J26/SER_hh_num!J26)</f>
        <v>10350.358381540502</v>
      </c>
      <c r="K26" s="22">
        <f>IF(SER_hh_fec!K26=0,0,1000000/0.086*SER_hh_fec!K26/SER_hh_num!K26)</f>
        <v>10231.17712652507</v>
      </c>
      <c r="L26" s="22">
        <f>IF(SER_hh_fec!L26=0,0,1000000/0.086*SER_hh_fec!L26/SER_hh_num!L26)</f>
        <v>10153.001526451655</v>
      </c>
      <c r="M26" s="22">
        <f>IF(SER_hh_fec!M26=0,0,1000000/0.086*SER_hh_fec!M26/SER_hh_num!M26)</f>
        <v>10124.517623951057</v>
      </c>
      <c r="N26" s="22">
        <f>IF(SER_hh_fec!N26=0,0,1000000/0.086*SER_hh_fec!N26/SER_hh_num!N26)</f>
        <v>10088.677945367494</v>
      </c>
      <c r="O26" s="22">
        <f>IF(SER_hh_fec!O26=0,0,1000000/0.086*SER_hh_fec!O26/SER_hh_num!O26)</f>
        <v>10060.41126120566</v>
      </c>
      <c r="P26" s="22">
        <f>IF(SER_hh_fec!P26=0,0,1000000/0.086*SER_hh_fec!P26/SER_hh_num!P26)</f>
        <v>10007.247680093142</v>
      </c>
      <c r="Q26" s="22">
        <f>IF(SER_hh_fec!Q26=0,0,1000000/0.086*SER_hh_fec!Q26/SER_hh_num!Q26)</f>
        <v>10002.944205716065</v>
      </c>
    </row>
    <row r="27" spans="1:17" ht="12" customHeight="1" x14ac:dyDescent="0.25">
      <c r="A27" s="93" t="s">
        <v>114</v>
      </c>
      <c r="B27" s="116">
        <f>IF(SER_hh_fec!B27=0,0,1000000/0.086*SER_hh_fec!B27/SER_hh_num!B19)</f>
        <v>0</v>
      </c>
      <c r="C27" s="116">
        <f>IF(SER_hh_fec!C27=0,0,1000000/0.086*SER_hh_fec!C27/SER_hh_num!C19)</f>
        <v>0</v>
      </c>
      <c r="D27" s="116">
        <f>IF(SER_hh_fec!D27=0,0,1000000/0.086*SER_hh_fec!D27/SER_hh_num!D19)</f>
        <v>0</v>
      </c>
      <c r="E27" s="116">
        <f>IF(SER_hh_fec!E27=0,0,1000000/0.086*SER_hh_fec!E27/SER_hh_num!E19)</f>
        <v>19.205543007780111</v>
      </c>
      <c r="F27" s="116">
        <f>IF(SER_hh_fec!F27=0,0,1000000/0.086*SER_hh_fec!F27/SER_hh_num!F19)</f>
        <v>23.643639315712175</v>
      </c>
      <c r="G27" s="116">
        <f>IF(SER_hh_fec!G27=0,0,1000000/0.086*SER_hh_fec!G27/SER_hh_num!G19)</f>
        <v>28.632507574624981</v>
      </c>
      <c r="H27" s="116">
        <f>IF(SER_hh_fec!H27=0,0,1000000/0.086*SER_hh_fec!H27/SER_hh_num!H19)</f>
        <v>33.446346545409462</v>
      </c>
      <c r="I27" s="116">
        <f>IF(SER_hh_fec!I27=0,0,1000000/0.086*SER_hh_fec!I27/SER_hh_num!I19)</f>
        <v>40.246634210982769</v>
      </c>
      <c r="J27" s="116">
        <f>IF(SER_hh_fec!J27=0,0,1000000/0.086*SER_hh_fec!J27/SER_hh_num!J19)</f>
        <v>52.362301101591179</v>
      </c>
      <c r="K27" s="116">
        <f>IF(SER_hh_fec!K27=0,0,1000000/0.086*SER_hh_fec!K27/SER_hh_num!K19)</f>
        <v>63.426292639186769</v>
      </c>
      <c r="L27" s="116">
        <f>IF(SER_hh_fec!L27=0,0,1000000/0.086*SER_hh_fec!L27/SER_hh_num!L19)</f>
        <v>84.081724068192429</v>
      </c>
      <c r="M27" s="116">
        <f>IF(SER_hh_fec!M27=0,0,1000000/0.086*SER_hh_fec!M27/SER_hh_num!M19)</f>
        <v>103.53347258465014</v>
      </c>
      <c r="N27" s="116">
        <f>IF(SER_hh_fec!N27=0,0,1000000/0.086*SER_hh_fec!N27/SER_hh_num!N19)</f>
        <v>123.41086015120104</v>
      </c>
      <c r="O27" s="116">
        <f>IF(SER_hh_fec!O27=0,0,1000000/0.086*SER_hh_fec!O27/SER_hh_num!O19)</f>
        <v>134.95991931521809</v>
      </c>
      <c r="P27" s="116">
        <f>IF(SER_hh_fec!P27=0,0,1000000/0.086*SER_hh_fec!P27/SER_hh_num!P19)</f>
        <v>153.29447989644376</v>
      </c>
      <c r="Q27" s="116">
        <f>IF(SER_hh_fec!Q27=0,0,1000000/0.086*SER_hh_fec!Q27/SER_hh_num!Q19)</f>
        <v>160.7269652195063</v>
      </c>
    </row>
    <row r="28" spans="1:17" ht="12" customHeight="1" x14ac:dyDescent="0.25">
      <c r="A28" s="91" t="s">
        <v>113</v>
      </c>
      <c r="B28" s="117">
        <f>IF(SER_hh_fec!B27=0,0,1000000/0.086*SER_hh_fec!B27/SER_hh_num!B27)</f>
        <v>0</v>
      </c>
      <c r="C28" s="117">
        <f>IF(SER_hh_fec!C27=0,0,1000000/0.086*SER_hh_fec!C27/SER_hh_num!C27)</f>
        <v>0</v>
      </c>
      <c r="D28" s="117">
        <f>IF(SER_hh_fec!D27=0,0,1000000/0.086*SER_hh_fec!D27/SER_hh_num!D27)</f>
        <v>0</v>
      </c>
      <c r="E28" s="117">
        <f>IF(SER_hh_fec!E27=0,0,1000000/0.086*SER_hh_fec!E27/SER_hh_num!E27)</f>
        <v>2602.5362342282629</v>
      </c>
      <c r="F28" s="117">
        <f>IF(SER_hh_fec!F27=0,0,1000000/0.086*SER_hh_fec!F27/SER_hh_num!F27)</f>
        <v>2630.5128106070465</v>
      </c>
      <c r="G28" s="117">
        <f>IF(SER_hh_fec!G27=0,0,1000000/0.086*SER_hh_fec!G27/SER_hh_num!G27)</f>
        <v>2653.2133040182234</v>
      </c>
      <c r="H28" s="117">
        <f>IF(SER_hh_fec!H27=0,0,1000000/0.086*SER_hh_fec!H27/SER_hh_num!H27)</f>
        <v>2684.195266395634</v>
      </c>
      <c r="I28" s="117">
        <f>IF(SER_hh_fec!I27=0,0,1000000/0.086*SER_hh_fec!I27/SER_hh_num!I27)</f>
        <v>2696.3792897000167</v>
      </c>
      <c r="J28" s="117">
        <f>IF(SER_hh_fec!J27=0,0,1000000/0.086*SER_hh_fec!J27/SER_hh_num!J27)</f>
        <v>2714.4397083666418</v>
      </c>
      <c r="K28" s="117">
        <f>IF(SER_hh_fec!K27=0,0,1000000/0.086*SER_hh_fec!K27/SER_hh_num!K27)</f>
        <v>2704.5230558524072</v>
      </c>
      <c r="L28" s="117">
        <f>IF(SER_hh_fec!L27=0,0,1000000/0.086*SER_hh_fec!L27/SER_hh_num!L27)</f>
        <v>2714.110394955615</v>
      </c>
      <c r="M28" s="117">
        <f>IF(SER_hh_fec!M27=0,0,1000000/0.086*SER_hh_fec!M27/SER_hh_num!M27)</f>
        <v>2721.2892464954411</v>
      </c>
      <c r="N28" s="117">
        <f>IF(SER_hh_fec!N27=0,0,1000000/0.086*SER_hh_fec!N27/SER_hh_num!N27)</f>
        <v>2732.8889858051325</v>
      </c>
      <c r="O28" s="117">
        <f>IF(SER_hh_fec!O27=0,0,1000000/0.086*SER_hh_fec!O27/SER_hh_num!O27)</f>
        <v>2744.8373137410963</v>
      </c>
      <c r="P28" s="117">
        <f>IF(SER_hh_fec!P27=0,0,1000000/0.086*SER_hh_fec!P27/SER_hh_num!P27)</f>
        <v>2754.8627104149878</v>
      </c>
      <c r="Q28" s="117">
        <f>IF(SER_hh_fec!Q27=0,0,1000000/0.086*SER_hh_fec!Q27/SER_hh_num!Q27)</f>
        <v>2776.7279039054092</v>
      </c>
    </row>
    <row r="29" spans="1:17" ht="12.95" customHeight="1" x14ac:dyDescent="0.25">
      <c r="A29" s="90" t="s">
        <v>46</v>
      </c>
      <c r="B29" s="101">
        <f>IF(SER_hh_fec!B29=0,0,1000000/0.086*SER_hh_fec!B29/SER_hh_num!B29)</f>
        <v>12691.617031337844</v>
      </c>
      <c r="C29" s="101">
        <f>IF(SER_hh_fec!C29=0,0,1000000/0.086*SER_hh_fec!C29/SER_hh_num!C29)</f>
        <v>13174.36881152069</v>
      </c>
      <c r="D29" s="101">
        <f>IF(SER_hh_fec!D29=0,0,1000000/0.086*SER_hh_fec!D29/SER_hh_num!D29)</f>
        <v>13145.525327854679</v>
      </c>
      <c r="E29" s="101">
        <f>IF(SER_hh_fec!E29=0,0,1000000/0.086*SER_hh_fec!E29/SER_hh_num!E29)</f>
        <v>13005.781178144416</v>
      </c>
      <c r="F29" s="101">
        <f>IF(SER_hh_fec!F29=0,0,1000000/0.086*SER_hh_fec!F29/SER_hh_num!F29)</f>
        <v>13076.29738541677</v>
      </c>
      <c r="G29" s="101">
        <f>IF(SER_hh_fec!G29=0,0,1000000/0.086*SER_hh_fec!G29/SER_hh_num!G29)</f>
        <v>13033.833526890507</v>
      </c>
      <c r="H29" s="101">
        <f>IF(SER_hh_fec!H29=0,0,1000000/0.086*SER_hh_fec!H29/SER_hh_num!H29)</f>
        <v>13011.569669027693</v>
      </c>
      <c r="I29" s="101">
        <f>IF(SER_hh_fec!I29=0,0,1000000/0.086*SER_hh_fec!I29/SER_hh_num!I29)</f>
        <v>13104.531101215407</v>
      </c>
      <c r="J29" s="101">
        <f>IF(SER_hh_fec!J29=0,0,1000000/0.086*SER_hh_fec!J29/SER_hh_num!J29)</f>
        <v>13158.867904965507</v>
      </c>
      <c r="K29" s="101">
        <f>IF(SER_hh_fec!K29=0,0,1000000/0.086*SER_hh_fec!K29/SER_hh_num!K29)</f>
        <v>13020.133564715265</v>
      </c>
      <c r="L29" s="101">
        <f>IF(SER_hh_fec!L29=0,0,1000000/0.086*SER_hh_fec!L29/SER_hh_num!L29)</f>
        <v>13049.947813311053</v>
      </c>
      <c r="M29" s="101">
        <f>IF(SER_hh_fec!M29=0,0,1000000/0.086*SER_hh_fec!M29/SER_hh_num!M29)</f>
        <v>12956.490824954428</v>
      </c>
      <c r="N29" s="101">
        <f>IF(SER_hh_fec!N29=0,0,1000000/0.086*SER_hh_fec!N29/SER_hh_num!N29)</f>
        <v>12860.893894297431</v>
      </c>
      <c r="O29" s="101">
        <f>IF(SER_hh_fec!O29=0,0,1000000/0.086*SER_hh_fec!O29/SER_hh_num!O29)</f>
        <v>12902.208585629249</v>
      </c>
      <c r="P29" s="101">
        <f>IF(SER_hh_fec!P29=0,0,1000000/0.086*SER_hh_fec!P29/SER_hh_num!P29)</f>
        <v>13041.367125070581</v>
      </c>
      <c r="Q29" s="101">
        <f>IF(SER_hh_fec!Q29=0,0,1000000/0.086*SER_hh_fec!Q29/SER_hh_num!Q29)</f>
        <v>12988.699258131084</v>
      </c>
    </row>
    <row r="30" spans="1:17" ht="12" customHeight="1" x14ac:dyDescent="0.25">
      <c r="A30" s="88" t="s">
        <v>66</v>
      </c>
      <c r="B30" s="100">
        <f>IF(SER_hh_fec!B30=0,0,1000000/0.086*SER_hh_fec!B30/SER_hh_num!B30)</f>
        <v>0</v>
      </c>
      <c r="C30" s="100">
        <f>IF(SER_hh_fec!C30=0,0,1000000/0.086*SER_hh_fec!C30/SER_hh_num!C30)</f>
        <v>0</v>
      </c>
      <c r="D30" s="100">
        <f>IF(SER_hh_fec!D30=0,0,1000000/0.086*SER_hh_fec!D30/SER_hh_num!D30)</f>
        <v>0</v>
      </c>
      <c r="E30" s="100">
        <f>IF(SER_hh_fec!E30=0,0,1000000/0.086*SER_hh_fec!E30/SER_hh_num!E30)</f>
        <v>0</v>
      </c>
      <c r="F30" s="100">
        <f>IF(SER_hh_fec!F30=0,0,1000000/0.086*SER_hh_fec!F30/SER_hh_num!F30)</f>
        <v>0</v>
      </c>
      <c r="G30" s="100">
        <f>IF(SER_hh_fec!G30=0,0,1000000/0.086*SER_hh_fec!G30/SER_hh_num!G30)</f>
        <v>0</v>
      </c>
      <c r="H30" s="100">
        <f>IF(SER_hh_fec!H30=0,0,1000000/0.086*SER_hh_fec!H30/SER_hh_num!H30)</f>
        <v>0</v>
      </c>
      <c r="I30" s="100">
        <f>IF(SER_hh_fec!I30=0,0,1000000/0.086*SER_hh_fec!I30/SER_hh_num!I30)</f>
        <v>0</v>
      </c>
      <c r="J30" s="100">
        <f>IF(SER_hh_fec!J30=0,0,1000000/0.086*SER_hh_fec!J30/SER_hh_num!J30)</f>
        <v>0</v>
      </c>
      <c r="K30" s="100">
        <f>IF(SER_hh_fec!K30=0,0,1000000/0.086*SER_hh_fec!K30/SER_hh_num!K30)</f>
        <v>0</v>
      </c>
      <c r="L30" s="100">
        <f>IF(SER_hh_fec!L30=0,0,1000000/0.086*SER_hh_fec!L30/SER_hh_num!L30)</f>
        <v>0</v>
      </c>
      <c r="M30" s="100">
        <f>IF(SER_hh_fec!M30=0,0,1000000/0.086*SER_hh_fec!M30/SER_hh_num!M30)</f>
        <v>0</v>
      </c>
      <c r="N30" s="100">
        <f>IF(SER_hh_fec!N30=0,0,1000000/0.086*SER_hh_fec!N30/SER_hh_num!N30)</f>
        <v>0</v>
      </c>
      <c r="O30" s="100">
        <f>IF(SER_hh_fec!O30=0,0,1000000/0.086*SER_hh_fec!O30/SER_hh_num!O30)</f>
        <v>0</v>
      </c>
      <c r="P30" s="100">
        <f>IF(SER_hh_fec!P30=0,0,1000000/0.086*SER_hh_fec!P30/SER_hh_num!P30)</f>
        <v>0</v>
      </c>
      <c r="Q30" s="100">
        <f>IF(SER_hh_fec!Q30=0,0,1000000/0.086*SER_hh_fec!Q30/SER_hh_num!Q30)</f>
        <v>0</v>
      </c>
    </row>
    <row r="31" spans="1:17" ht="12" customHeight="1" x14ac:dyDescent="0.25">
      <c r="A31" s="88" t="s">
        <v>98</v>
      </c>
      <c r="B31" s="100">
        <f>IF(SER_hh_fec!B31=0,0,1000000/0.086*SER_hh_fec!B31/SER_hh_num!B31)</f>
        <v>15422.97052878901</v>
      </c>
      <c r="C31" s="100">
        <f>IF(SER_hh_fec!C31=0,0,1000000/0.086*SER_hh_fec!C31/SER_hh_num!C31)</f>
        <v>15742.166339109213</v>
      </c>
      <c r="D31" s="100">
        <f>IF(SER_hh_fec!D31=0,0,1000000/0.086*SER_hh_fec!D31/SER_hh_num!D31)</f>
        <v>15705.915390183347</v>
      </c>
      <c r="E31" s="100">
        <f>IF(SER_hh_fec!E31=0,0,1000000/0.086*SER_hh_fec!E31/SER_hh_num!E31)</f>
        <v>15585.068976956463</v>
      </c>
      <c r="F31" s="100">
        <f>IF(SER_hh_fec!F31=0,0,1000000/0.086*SER_hh_fec!F31/SER_hh_num!F31)</f>
        <v>15667.195567769617</v>
      </c>
      <c r="G31" s="100">
        <f>IF(SER_hh_fec!G31=0,0,1000000/0.086*SER_hh_fec!G31/SER_hh_num!G31)</f>
        <v>15668.911912655836</v>
      </c>
      <c r="H31" s="100">
        <f>IF(SER_hh_fec!H31=0,0,1000000/0.086*SER_hh_fec!H31/SER_hh_num!H31)</f>
        <v>15716.394798773033</v>
      </c>
      <c r="I31" s="100">
        <f>IF(SER_hh_fec!I31=0,0,1000000/0.086*SER_hh_fec!I31/SER_hh_num!I31)</f>
        <v>15822.783694995225</v>
      </c>
      <c r="J31" s="100">
        <f>IF(SER_hh_fec!J31=0,0,1000000/0.086*SER_hh_fec!J31/SER_hh_num!J31)</f>
        <v>15836.4910188918</v>
      </c>
      <c r="K31" s="100">
        <f>IF(SER_hh_fec!K31=0,0,1000000/0.086*SER_hh_fec!K31/SER_hh_num!K31)</f>
        <v>15614.954592977267</v>
      </c>
      <c r="L31" s="100">
        <f>IF(SER_hh_fec!L31=0,0,1000000/0.086*SER_hh_fec!L31/SER_hh_num!L31)</f>
        <v>15623.894909337971</v>
      </c>
      <c r="M31" s="100">
        <f>IF(SER_hh_fec!M31=0,0,1000000/0.086*SER_hh_fec!M31/SER_hh_num!M31)</f>
        <v>15510.183194061745</v>
      </c>
      <c r="N31" s="100">
        <f>IF(SER_hh_fec!N31=0,0,1000000/0.086*SER_hh_fec!N31/SER_hh_num!N31)</f>
        <v>15385.766168655429</v>
      </c>
      <c r="O31" s="100">
        <f>IF(SER_hh_fec!O31=0,0,1000000/0.086*SER_hh_fec!O31/SER_hh_num!O31)</f>
        <v>15293.737276534841</v>
      </c>
      <c r="P31" s="100">
        <f>IF(SER_hh_fec!P31=0,0,1000000/0.086*SER_hh_fec!P31/SER_hh_num!P31)</f>
        <v>15153.608857231106</v>
      </c>
      <c r="Q31" s="100">
        <f>IF(SER_hh_fec!Q31=0,0,1000000/0.086*SER_hh_fec!Q31/SER_hh_num!Q31)</f>
        <v>15082.759179497543</v>
      </c>
    </row>
    <row r="32" spans="1:17" ht="12" customHeight="1" x14ac:dyDescent="0.25">
      <c r="A32" s="88" t="s">
        <v>34</v>
      </c>
      <c r="B32" s="100">
        <f>IF(SER_hh_fec!B32=0,0,1000000/0.086*SER_hh_fec!B32/SER_hh_num!B32)</f>
        <v>0</v>
      </c>
      <c r="C32" s="100">
        <f>IF(SER_hh_fec!C32=0,0,1000000/0.086*SER_hh_fec!C32/SER_hh_num!C32)</f>
        <v>0</v>
      </c>
      <c r="D32" s="100">
        <f>IF(SER_hh_fec!D32=0,0,1000000/0.086*SER_hh_fec!D32/SER_hh_num!D32)</f>
        <v>0</v>
      </c>
      <c r="E32" s="100">
        <f>IF(SER_hh_fec!E32=0,0,1000000/0.086*SER_hh_fec!E32/SER_hh_num!E32)</f>
        <v>0</v>
      </c>
      <c r="F32" s="100">
        <f>IF(SER_hh_fec!F32=0,0,1000000/0.086*SER_hh_fec!F32/SER_hh_num!F32)</f>
        <v>0</v>
      </c>
      <c r="G32" s="100">
        <f>IF(SER_hh_fec!G32=0,0,1000000/0.086*SER_hh_fec!G32/SER_hh_num!G32)</f>
        <v>0</v>
      </c>
      <c r="H32" s="100">
        <f>IF(SER_hh_fec!H32=0,0,1000000/0.086*SER_hh_fec!H32/SER_hh_num!H32)</f>
        <v>0</v>
      </c>
      <c r="I32" s="100">
        <f>IF(SER_hh_fec!I32=0,0,1000000/0.086*SER_hh_fec!I32/SER_hh_num!I32)</f>
        <v>0</v>
      </c>
      <c r="J32" s="100">
        <f>IF(SER_hh_fec!J32=0,0,1000000/0.086*SER_hh_fec!J32/SER_hh_num!J32)</f>
        <v>0</v>
      </c>
      <c r="K32" s="100">
        <f>IF(SER_hh_fec!K32=0,0,1000000/0.086*SER_hh_fec!K32/SER_hh_num!K32)</f>
        <v>0</v>
      </c>
      <c r="L32" s="100">
        <f>IF(SER_hh_fec!L32=0,0,1000000/0.086*SER_hh_fec!L32/SER_hh_num!L32)</f>
        <v>0</v>
      </c>
      <c r="M32" s="100">
        <f>IF(SER_hh_fec!M32=0,0,1000000/0.086*SER_hh_fec!M32/SER_hh_num!M32)</f>
        <v>0</v>
      </c>
      <c r="N32" s="100">
        <f>IF(SER_hh_fec!N32=0,0,1000000/0.086*SER_hh_fec!N32/SER_hh_num!N32)</f>
        <v>0</v>
      </c>
      <c r="O32" s="100">
        <f>IF(SER_hh_fec!O32=0,0,1000000/0.086*SER_hh_fec!O32/SER_hh_num!O32)</f>
        <v>0</v>
      </c>
      <c r="P32" s="100">
        <f>IF(SER_hh_fec!P32=0,0,1000000/0.086*SER_hh_fec!P32/SER_hh_num!P32)</f>
        <v>0</v>
      </c>
      <c r="Q32" s="100">
        <f>IF(SER_hh_fec!Q32=0,0,1000000/0.086*SER_hh_fec!Q32/SER_hh_num!Q32)</f>
        <v>0</v>
      </c>
    </row>
    <row r="33" spans="1:17" ht="12" customHeight="1" x14ac:dyDescent="0.25">
      <c r="A33" s="49" t="s">
        <v>30</v>
      </c>
      <c r="B33" s="18">
        <f>IF(SER_hh_fec!B33=0,0,1000000/0.086*SER_hh_fec!B33/SER_hh_num!B33)</f>
        <v>11069.566719885815</v>
      </c>
      <c r="C33" s="18">
        <f>IF(SER_hh_fec!C33=0,0,1000000/0.086*SER_hh_fec!C33/SER_hh_num!C33)</f>
        <v>11264.675784836541</v>
      </c>
      <c r="D33" s="18">
        <f>IF(SER_hh_fec!D33=0,0,1000000/0.086*SER_hh_fec!D33/SER_hh_num!D33)</f>
        <v>11254.959587788429</v>
      </c>
      <c r="E33" s="18">
        <f>IF(SER_hh_fec!E33=0,0,1000000/0.086*SER_hh_fec!E33/SER_hh_num!E33)</f>
        <v>11156.757144677498</v>
      </c>
      <c r="F33" s="18">
        <f>IF(SER_hh_fec!F33=0,0,1000000/0.086*SER_hh_fec!F33/SER_hh_num!F33)</f>
        <v>11207.127744070323</v>
      </c>
      <c r="G33" s="18">
        <f>IF(SER_hh_fec!G33=0,0,1000000/0.086*SER_hh_fec!G33/SER_hh_num!G33)</f>
        <v>11209.410122308174</v>
      </c>
      <c r="H33" s="18">
        <f>IF(SER_hh_fec!H33=0,0,1000000/0.086*SER_hh_fec!H33/SER_hh_num!H33)</f>
        <v>11244.907003291253</v>
      </c>
      <c r="I33" s="18">
        <f>IF(SER_hh_fec!I33=0,0,1000000/0.086*SER_hh_fec!I33/SER_hh_num!I33)</f>
        <v>11342.970435571902</v>
      </c>
      <c r="J33" s="18">
        <f>IF(SER_hh_fec!J33=0,0,1000000/0.086*SER_hh_fec!J33/SER_hh_num!J33)</f>
        <v>11361.99929136802</v>
      </c>
      <c r="K33" s="18">
        <f>IF(SER_hh_fec!K33=0,0,1000000/0.086*SER_hh_fec!K33/SER_hh_num!K33)</f>
        <v>11174.69364075984</v>
      </c>
      <c r="L33" s="18">
        <f>IF(SER_hh_fec!L33=0,0,1000000/0.086*SER_hh_fec!L33/SER_hh_num!L33)</f>
        <v>11207.758979291079</v>
      </c>
      <c r="M33" s="18">
        <f>IF(SER_hh_fec!M33=0,0,1000000/0.086*SER_hh_fec!M33/SER_hh_num!M33)</f>
        <v>11128.444352879411</v>
      </c>
      <c r="N33" s="18">
        <f>IF(SER_hh_fec!N33=0,0,1000000/0.086*SER_hh_fec!N33/SER_hh_num!N33)</f>
        <v>11067.885508063822</v>
      </c>
      <c r="O33" s="18">
        <f>IF(SER_hh_fec!O33=0,0,1000000/0.086*SER_hh_fec!O33/SER_hh_num!O33)</f>
        <v>11193.487727248343</v>
      </c>
      <c r="P33" s="18">
        <f>IF(SER_hh_fec!P33=0,0,1000000/0.086*SER_hh_fec!P33/SER_hh_num!P33)</f>
        <v>11528.916945869814</v>
      </c>
      <c r="Q33" s="18">
        <f>IF(SER_hh_fec!Q33=0,0,1000000/0.086*SER_hh_fec!Q33/SER_hh_num!Q33)</f>
        <v>11538.160424108941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35</vt:i4>
      </vt:variant>
    </vt:vector>
  </HeadingPairs>
  <TitlesOfParts>
    <vt:vector size="71" baseType="lpstr">
      <vt:lpstr>cover</vt:lpstr>
      <vt:lpstr>index</vt:lpstr>
      <vt:lpstr>SER_summary</vt:lpstr>
      <vt:lpstr>SER_hh_num</vt:lpstr>
      <vt:lpstr>SER_hh_fec</vt:lpstr>
      <vt:lpstr>SER_hh_tes</vt:lpstr>
      <vt:lpstr>SER_hh_eff</vt:lpstr>
      <vt:lpstr>SER_hh_emi</vt:lpstr>
      <vt:lpstr>SER_hh_fech</vt:lpstr>
      <vt:lpstr>SER_hh_tesh</vt:lpstr>
      <vt:lpstr>SER_hh_emih</vt:lpstr>
      <vt:lpstr>SER_hh_fecs</vt:lpstr>
      <vt:lpstr>SER_hh_tess</vt:lpstr>
      <vt:lpstr>SER_hh_emis</vt:lpstr>
      <vt:lpstr>SER_hh_num_in</vt:lpstr>
      <vt:lpstr>SER_hh_fec_in</vt:lpstr>
      <vt:lpstr>SER_hh_tes_in</vt:lpstr>
      <vt:lpstr>SER_hh_eff_in</vt:lpstr>
      <vt:lpstr>SER_hh_emi_in</vt:lpstr>
      <vt:lpstr>SER_hh_fech_in</vt:lpstr>
      <vt:lpstr>SER_hh_tesh_in</vt:lpstr>
      <vt:lpstr>SER_hh_emih_in</vt:lpstr>
      <vt:lpstr>SER_hh_fecs_in</vt:lpstr>
      <vt:lpstr>SER_hh_tess_in</vt:lpstr>
      <vt:lpstr>SER_hh_emis_in</vt:lpstr>
      <vt:lpstr>SER_se-appl</vt:lpstr>
      <vt:lpstr>SER_VE</vt:lpstr>
      <vt:lpstr>SER_SL</vt:lpstr>
      <vt:lpstr>SER_BL</vt:lpstr>
      <vt:lpstr>SER_CR</vt:lpstr>
      <vt:lpstr>SER_BT</vt:lpstr>
      <vt:lpstr>SER_IT</vt:lpstr>
      <vt:lpstr>AGR</vt:lpstr>
      <vt:lpstr>AGR_fec</vt:lpstr>
      <vt:lpstr>AGR_ued</vt:lpstr>
      <vt:lpstr>AGR_emi</vt:lpstr>
      <vt:lpstr>AGR!Print_Area</vt:lpstr>
      <vt:lpstr>AGR!Print_Titles</vt:lpstr>
      <vt:lpstr>AGR_emi!Print_Titles</vt:lpstr>
      <vt:lpstr>AGR_fec!Print_Titles</vt:lpstr>
      <vt:lpstr>AGR_ued!Print_Titles</vt:lpstr>
      <vt:lpstr>SER_BL!Print_Titles</vt:lpstr>
      <vt:lpstr>SER_BT!Print_Titles</vt:lpstr>
      <vt:lpstr>SER_CR!Print_Titles</vt:lpstr>
      <vt:lpstr>SER_hh_eff!Print_Titles</vt:lpstr>
      <vt:lpstr>SER_hh_eff_in!Print_Titles</vt:lpstr>
      <vt:lpstr>SER_hh_emi!Print_Titles</vt:lpstr>
      <vt:lpstr>SER_hh_emi_in!Print_Titles</vt:lpstr>
      <vt:lpstr>SER_hh_emih!Print_Titles</vt:lpstr>
      <vt:lpstr>SER_hh_emih_in!Print_Titles</vt:lpstr>
      <vt:lpstr>SER_hh_emis!Print_Titles</vt:lpstr>
      <vt:lpstr>SER_hh_emis_in!Print_Titles</vt:lpstr>
      <vt:lpstr>SER_hh_fec!Print_Titles</vt:lpstr>
      <vt:lpstr>SER_hh_fec_in!Print_Titles</vt:lpstr>
      <vt:lpstr>SER_hh_fech!Print_Titles</vt:lpstr>
      <vt:lpstr>SER_hh_fech_in!Print_Titles</vt:lpstr>
      <vt:lpstr>SER_hh_fecs!Print_Titles</vt:lpstr>
      <vt:lpstr>SER_hh_fecs_in!Print_Titles</vt:lpstr>
      <vt:lpstr>SER_hh_num!Print_Titles</vt:lpstr>
      <vt:lpstr>SER_hh_num_in!Print_Titles</vt:lpstr>
      <vt:lpstr>SER_hh_tes!Print_Titles</vt:lpstr>
      <vt:lpstr>SER_hh_tes_in!Print_Titles</vt:lpstr>
      <vt:lpstr>SER_hh_tesh!Print_Titles</vt:lpstr>
      <vt:lpstr>SER_hh_tesh_in!Print_Titles</vt:lpstr>
      <vt:lpstr>SER_hh_tess!Print_Titles</vt:lpstr>
      <vt:lpstr>SER_hh_tess_in!Print_Titles</vt:lpstr>
      <vt:lpstr>SER_IT!Print_Titles</vt:lpstr>
      <vt:lpstr>'SER_se-appl'!Print_Titles</vt:lpstr>
      <vt:lpstr>SER_SL!Print_Titles</vt:lpstr>
      <vt:lpstr>SER_summary!Print_Titles</vt:lpstr>
      <vt:lpstr>SER_VE!Print_Titles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2018-07-16T15:36:49Z</dcterms:created>
  <dcterms:modified xsi:type="dcterms:W3CDTF">2018-07-16T15:36:49Z</dcterms:modified>
</cp:coreProperties>
</file>